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029"/>
  <workbookPr updateLinks="never" codeName="ThisWorkbook"/>
  <mc:AlternateContent xmlns:mc="http://schemas.openxmlformats.org/markup-compatibility/2006">
    <mc:Choice Requires="x15">
      <x15ac:absPath xmlns:x15ac="http://schemas.microsoft.com/office/spreadsheetml/2010/11/ac" url="C:\Users\Audra Edmunds\Documents\Girl Scouts\TRAX\2020 updates\playing with\"/>
    </mc:Choice>
  </mc:AlternateContent>
  <xr:revisionPtr revIDLastSave="0" documentId="13_ncr:1_{0111A1DD-6AE1-45BC-B01B-557AC2EDB4BD}" xr6:coauthVersionLast="45" xr6:coauthVersionMax="45" xr10:uidLastSave="{00000000-0000-0000-0000-000000000000}"/>
  <bookViews>
    <workbookView xWindow="-120" yWindow="-120" windowWidth="29040" windowHeight="15840" tabRatio="938" xr2:uid="{00000000-000D-0000-FFFF-FFFF00000000}"/>
  </bookViews>
  <sheets>
    <sheet name="Instructions" sheetId="115" r:id="rId1"/>
    <sheet name="Parent Contact Info" sheetId="75" r:id="rId2"/>
    <sheet name="Registration" sheetId="72" r:id="rId3"/>
    <sheet name="Dues" sheetId="207" r:id="rId4"/>
    <sheet name="Attendance" sheetId="54" r:id="rId5"/>
    <sheet name="FT" sheetId="216" r:id="rId6"/>
    <sheet name="Badges" sheetId="208" r:id="rId7"/>
    <sheet name="Journey" sheetId="95" r:id="rId8"/>
    <sheet name="Council Own" sheetId="213" r:id="rId9"/>
    <sheet name="Age-Level" sheetId="76" r:id="rId10"/>
    <sheet name="Bronze Award" sheetId="112" r:id="rId11"/>
    <sheet name="Bridging" sheetId="209" r:id="rId12"/>
    <sheet name="Fun Patches" sheetId="177" r:id="rId13"/>
    <sheet name="Summary" sheetId="210" r:id="rId14"/>
    <sheet name="Order" sheetId="218" r:id="rId15"/>
    <sheet name="Junior_1" sheetId="217" r:id="rId16"/>
    <sheet name="Junior_2" sheetId="219" r:id="rId17"/>
    <sheet name="Junior_3" sheetId="220" r:id="rId18"/>
    <sheet name="Junior_4" sheetId="221" r:id="rId19"/>
    <sheet name="Junior_5" sheetId="222" r:id="rId20"/>
    <sheet name="Junior_6" sheetId="223" r:id="rId21"/>
    <sheet name="Junior_7" sheetId="224" r:id="rId22"/>
    <sheet name="Junior_8" sheetId="225" r:id="rId23"/>
    <sheet name="Junior_9" sheetId="226" r:id="rId24"/>
    <sheet name="Junior_10" sheetId="227" r:id="rId25"/>
    <sheet name="Junior_11" sheetId="228" r:id="rId26"/>
    <sheet name="Junior_12" sheetId="229" r:id="rId27"/>
    <sheet name="Junior_13" sheetId="230" r:id="rId28"/>
    <sheet name="Junior_14" sheetId="231" r:id="rId29"/>
    <sheet name="Junior_15" sheetId="232" r:id="rId30"/>
    <sheet name="Junior_16" sheetId="233" r:id="rId31"/>
    <sheet name="Junior_17" sheetId="234" r:id="rId32"/>
    <sheet name="Junior_18" sheetId="235" r:id="rId33"/>
    <sheet name="Junior_19" sheetId="236" r:id="rId34"/>
    <sheet name="Junior_20" sheetId="237" r:id="rId35"/>
    <sheet name="Junior_21" sheetId="238" r:id="rId36"/>
    <sheet name="Junior_22" sheetId="239" r:id="rId37"/>
    <sheet name="Junior_23" sheetId="240" r:id="rId38"/>
    <sheet name="Junior_24" sheetId="241" r:id="rId39"/>
    <sheet name="Junior_25" sheetId="242" r:id="rId40"/>
    <sheet name="Junior_26" sheetId="243" r:id="rId41"/>
    <sheet name="Junior_27" sheetId="244" r:id="rId42"/>
    <sheet name="Junior_28" sheetId="245" r:id="rId43"/>
    <sheet name="Junior_29" sheetId="246" r:id="rId44"/>
    <sheet name="Junior_30" sheetId="247" r:id="rId45"/>
  </sheets>
  <externalReferences>
    <externalReference r:id="rId46"/>
  </externalReferences>
  <definedNames>
    <definedName name="_xlnm.Print_Area" localSheetId="10">'Bronze Award'!$A$1:$AG$14</definedName>
    <definedName name="_xlnm.Print_Area" localSheetId="8">'Council Own'!$A$1:$AG$124</definedName>
    <definedName name="_xlnm.Print_Area" localSheetId="0">Instructions!$A$2:$F$76</definedName>
    <definedName name="_xlnm.Print_Area" localSheetId="15">Junior_1!$A$1:$AD$75</definedName>
    <definedName name="_xlnm.Print_Area" localSheetId="24">Junior_10!$A$1:$AD$75</definedName>
    <definedName name="_xlnm.Print_Area" localSheetId="25">Junior_11!$A$1:$AD$75</definedName>
    <definedName name="_xlnm.Print_Area" localSheetId="26">Junior_12!$A$1:$AD$75</definedName>
    <definedName name="_xlnm.Print_Area" localSheetId="27">Junior_13!$A$1:$AD$75</definedName>
    <definedName name="_xlnm.Print_Area" localSheetId="28">Junior_14!$A$1:$AD$75</definedName>
    <definedName name="_xlnm.Print_Area" localSheetId="29">Junior_15!$A$1:$AD$75</definedName>
    <definedName name="_xlnm.Print_Area" localSheetId="30">Junior_16!$A$1:$AD$75</definedName>
    <definedName name="_xlnm.Print_Area" localSheetId="31">Junior_17!$A$1:$AD$75</definedName>
    <definedName name="_xlnm.Print_Area" localSheetId="32">Junior_18!$A$1:$AD$75</definedName>
    <definedName name="_xlnm.Print_Area" localSheetId="33">Junior_19!$A$1:$AD$75</definedName>
    <definedName name="_xlnm.Print_Area" localSheetId="16">Junior_2!$A$1:$AD$75</definedName>
    <definedName name="_xlnm.Print_Area" localSheetId="34">Junior_20!$A$1:$AD$75</definedName>
    <definedName name="_xlnm.Print_Area" localSheetId="35">Junior_21!$A$1:$AD$75</definedName>
    <definedName name="_xlnm.Print_Area" localSheetId="36">Junior_22!$A$1:$AD$75</definedName>
    <definedName name="_xlnm.Print_Area" localSheetId="37">Junior_23!$A$1:$AD$75</definedName>
    <definedName name="_xlnm.Print_Area" localSheetId="38">Junior_24!$A$1:$AD$75</definedName>
    <definedName name="_xlnm.Print_Area" localSheetId="39">Junior_25!$A$1:$AD$75</definedName>
    <definedName name="_xlnm.Print_Area" localSheetId="40">Junior_26!$A$1:$AD$75</definedName>
    <definedName name="_xlnm.Print_Area" localSheetId="41">Junior_27!$A$1:$AD$75</definedName>
    <definedName name="_xlnm.Print_Area" localSheetId="42">Junior_28!$A$1:$AD$75</definedName>
    <definedName name="_xlnm.Print_Area" localSheetId="43">Junior_29!$A$1:$AD$75</definedName>
    <definedName name="_xlnm.Print_Area" localSheetId="17">Junior_3!$A$1:$AD$75</definedName>
    <definedName name="_xlnm.Print_Area" localSheetId="44">Junior_30!$A$1:$AD$75</definedName>
    <definedName name="_xlnm.Print_Area" localSheetId="18">Junior_4!$A$1:$AD$75</definedName>
    <definedName name="_xlnm.Print_Area" localSheetId="19">Junior_5!$A$1:$AD$75</definedName>
    <definedName name="_xlnm.Print_Area" localSheetId="20">Junior_6!$A$1:$AD$75</definedName>
    <definedName name="_xlnm.Print_Area" localSheetId="21">Junior_7!$A$1:$AD$75</definedName>
    <definedName name="_xlnm.Print_Area" localSheetId="22">Junior_8!$A$1:$AD$75</definedName>
    <definedName name="_xlnm.Print_Area" localSheetId="23">Junior_9!$A$1:$AD$75</definedName>
    <definedName name="_xlnm.Print_Area" localSheetId="14">Order!$A$1:$W$75</definedName>
    <definedName name="_xlnm.Print_Titles" localSheetId="9">'Age-Level'!$1:$4</definedName>
    <definedName name="_xlnm.Print_Titles" localSheetId="4">Attendance!$1:$2</definedName>
    <definedName name="_xlnm.Print_Titles" localSheetId="10">'Bronze Award'!$1:$4</definedName>
    <definedName name="_xlnm.Print_Titles" localSheetId="8">'Council Own'!$1:$4</definedName>
    <definedName name="_xlnm.Print_Titles" localSheetId="12">'Fun Patches'!$1:$4</definedName>
    <definedName name="_xlnm.Print_Titles" localSheetId="7">Journey!$1:$4</definedName>
    <definedName name="_xlnm.Print_Titles" localSheetId="2">Registration!$1:$4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7" i="72" l="1"/>
  <c r="B16" i="72"/>
  <c r="B15" i="72"/>
  <c r="B14" i="72"/>
  <c r="B13" i="72"/>
  <c r="BH79" i="210"/>
  <c r="BF79" i="210"/>
  <c r="BD79" i="210"/>
  <c r="BB79" i="210"/>
  <c r="AZ79" i="210"/>
  <c r="AX79" i="210"/>
  <c r="AV79" i="210"/>
  <c r="AT79" i="210"/>
  <c r="AR79" i="210"/>
  <c r="AP79" i="210"/>
  <c r="AN79" i="210"/>
  <c r="AL79" i="210"/>
  <c r="AJ79" i="210"/>
  <c r="AH79" i="210"/>
  <c r="AF79" i="210"/>
  <c r="AD79" i="210"/>
  <c r="AB79" i="210"/>
  <c r="Z79" i="210"/>
  <c r="X79" i="210"/>
  <c r="V79" i="210"/>
  <c r="T79" i="210"/>
  <c r="R79" i="210"/>
  <c r="P79" i="210"/>
  <c r="N79" i="210"/>
  <c r="L79" i="210"/>
  <c r="J79" i="210"/>
  <c r="H79" i="210"/>
  <c r="F79" i="210"/>
  <c r="D79" i="210"/>
  <c r="B79" i="210"/>
  <c r="BH77" i="210"/>
  <c r="BF77" i="210"/>
  <c r="BD77" i="210"/>
  <c r="BB77" i="210"/>
  <c r="AZ77" i="210"/>
  <c r="AX77" i="210"/>
  <c r="AV77" i="210"/>
  <c r="AT77" i="210"/>
  <c r="AR77" i="210"/>
  <c r="AP77" i="210"/>
  <c r="AN77" i="210"/>
  <c r="AL77" i="210"/>
  <c r="AJ77" i="210"/>
  <c r="AH77" i="210"/>
  <c r="AF77" i="210"/>
  <c r="AD77" i="210"/>
  <c r="AB77" i="210"/>
  <c r="Z77" i="210"/>
  <c r="X77" i="210"/>
  <c r="V77" i="210"/>
  <c r="T77" i="210"/>
  <c r="R77" i="210"/>
  <c r="P77" i="210"/>
  <c r="N77" i="210"/>
  <c r="L77" i="210"/>
  <c r="J77" i="210"/>
  <c r="H77" i="210"/>
  <c r="F77" i="210"/>
  <c r="D77" i="210"/>
  <c r="B77" i="210"/>
  <c r="BH75" i="210"/>
  <c r="BF75" i="210"/>
  <c r="BD75" i="210"/>
  <c r="BB75" i="210"/>
  <c r="AZ75" i="210"/>
  <c r="AX75" i="210"/>
  <c r="AV75" i="210"/>
  <c r="AT75" i="210"/>
  <c r="AR75" i="210"/>
  <c r="AP75" i="210"/>
  <c r="AN75" i="210"/>
  <c r="AL75" i="210"/>
  <c r="AJ75" i="210"/>
  <c r="AH75" i="210"/>
  <c r="AF75" i="210"/>
  <c r="AD75" i="210"/>
  <c r="AB75" i="210"/>
  <c r="Z75" i="210"/>
  <c r="X75" i="210"/>
  <c r="V75" i="210"/>
  <c r="T75" i="210"/>
  <c r="R75" i="210"/>
  <c r="P75" i="210"/>
  <c r="N75" i="210"/>
  <c r="L75" i="210"/>
  <c r="J75" i="210"/>
  <c r="H75" i="210"/>
  <c r="F75" i="210"/>
  <c r="D75" i="210"/>
  <c r="B75" i="210"/>
  <c r="AG114" i="76" l="1"/>
  <c r="AF114" i="76"/>
  <c r="AE114" i="76"/>
  <c r="AD114" i="76"/>
  <c r="AC114" i="76"/>
  <c r="AB114" i="76"/>
  <c r="AA114" i="76"/>
  <c r="Z114" i="76"/>
  <c r="Y114" i="76"/>
  <c r="X114" i="76"/>
  <c r="W114" i="76"/>
  <c r="V114" i="76"/>
  <c r="U114" i="76"/>
  <c r="T114" i="76"/>
  <c r="S114" i="76"/>
  <c r="R114" i="76"/>
  <c r="Q114" i="76"/>
  <c r="P114" i="76"/>
  <c r="O114" i="76"/>
  <c r="N114" i="76"/>
  <c r="M114" i="76"/>
  <c r="L114" i="76"/>
  <c r="K114" i="76"/>
  <c r="J114" i="76"/>
  <c r="I114" i="76"/>
  <c r="H114" i="76"/>
  <c r="G114" i="76"/>
  <c r="F114" i="76"/>
  <c r="E114" i="76"/>
  <c r="D114" i="76"/>
  <c r="E96" i="76"/>
  <c r="F96" i="76"/>
  <c r="G96" i="76"/>
  <c r="H96" i="76"/>
  <c r="I96" i="76"/>
  <c r="J96" i="76"/>
  <c r="K96" i="76"/>
  <c r="L96" i="76"/>
  <c r="M96" i="76"/>
  <c r="N96" i="76"/>
  <c r="O96" i="76"/>
  <c r="P96" i="76"/>
  <c r="Q96" i="76"/>
  <c r="R96" i="76"/>
  <c r="S96" i="76"/>
  <c r="T96" i="76"/>
  <c r="U96" i="76"/>
  <c r="V96" i="76"/>
  <c r="W96" i="76"/>
  <c r="X96" i="76"/>
  <c r="Y96" i="76"/>
  <c r="Z96" i="76"/>
  <c r="AA96" i="76"/>
  <c r="AB96" i="76"/>
  <c r="AC96" i="76"/>
  <c r="AD96" i="76"/>
  <c r="AE96" i="76"/>
  <c r="AF96" i="76"/>
  <c r="AG96" i="76"/>
  <c r="AF41" i="76"/>
  <c r="AG41" i="76"/>
  <c r="E41" i="76"/>
  <c r="F41" i="76"/>
  <c r="G41" i="76"/>
  <c r="H41" i="76"/>
  <c r="I41" i="76"/>
  <c r="J41" i="76"/>
  <c r="K41" i="76"/>
  <c r="L41" i="76"/>
  <c r="M41" i="76"/>
  <c r="N41" i="76"/>
  <c r="O41" i="76"/>
  <c r="P41" i="76"/>
  <c r="Q41" i="76"/>
  <c r="R41" i="76"/>
  <c r="S41" i="76"/>
  <c r="T41" i="76"/>
  <c r="U41" i="76"/>
  <c r="V41" i="76"/>
  <c r="W41" i="76"/>
  <c r="X41" i="76"/>
  <c r="Y41" i="76"/>
  <c r="Z41" i="76"/>
  <c r="AA41" i="76"/>
  <c r="AB41" i="76"/>
  <c r="AC41" i="76"/>
  <c r="AD41" i="76"/>
  <c r="AE41" i="76"/>
  <c r="AG111" i="76" l="1"/>
  <c r="AF111" i="76"/>
  <c r="AE111" i="76"/>
  <c r="AD111" i="76"/>
  <c r="AC111" i="76"/>
  <c r="AB111" i="76"/>
  <c r="AA111" i="76"/>
  <c r="Z111" i="76"/>
  <c r="Y111" i="76"/>
  <c r="X111" i="76"/>
  <c r="W111" i="76"/>
  <c r="V111" i="76"/>
  <c r="U111" i="76"/>
  <c r="T111" i="76"/>
  <c r="S111" i="76"/>
  <c r="R111" i="76"/>
  <c r="Q111" i="76"/>
  <c r="P111" i="76"/>
  <c r="O111" i="76"/>
  <c r="N111" i="76"/>
  <c r="M111" i="76"/>
  <c r="L111" i="76"/>
  <c r="K111" i="76"/>
  <c r="J111" i="76"/>
  <c r="I111" i="76"/>
  <c r="H111" i="76"/>
  <c r="G111" i="76"/>
  <c r="F111" i="76"/>
  <c r="E111" i="76"/>
  <c r="D111" i="76"/>
  <c r="AG93" i="76"/>
  <c r="AF93" i="76"/>
  <c r="AE93" i="76"/>
  <c r="AD93" i="76"/>
  <c r="AC93" i="76"/>
  <c r="AB93" i="76"/>
  <c r="AA93" i="76"/>
  <c r="Z93" i="76"/>
  <c r="Y93" i="76"/>
  <c r="X93" i="76"/>
  <c r="W93" i="76"/>
  <c r="V93" i="76"/>
  <c r="U93" i="76"/>
  <c r="T93" i="76"/>
  <c r="S93" i="76"/>
  <c r="R93" i="76"/>
  <c r="Q93" i="76"/>
  <c r="P93" i="76"/>
  <c r="O93" i="76"/>
  <c r="N93" i="76"/>
  <c r="M93" i="76"/>
  <c r="L93" i="76"/>
  <c r="K93" i="76"/>
  <c r="J93" i="76"/>
  <c r="I93" i="76"/>
  <c r="H93" i="76"/>
  <c r="G93" i="76"/>
  <c r="F93" i="76"/>
  <c r="E93" i="76"/>
  <c r="D93" i="76"/>
  <c r="AG75" i="76"/>
  <c r="AF75" i="76"/>
  <c r="AE75" i="76"/>
  <c r="AD75" i="76"/>
  <c r="AC75" i="76"/>
  <c r="AB75" i="76"/>
  <c r="AA75" i="76"/>
  <c r="Z75" i="76"/>
  <c r="Y75" i="76"/>
  <c r="X75" i="76"/>
  <c r="W75" i="76"/>
  <c r="V75" i="76"/>
  <c r="U75" i="76"/>
  <c r="T75" i="76"/>
  <c r="S75" i="76"/>
  <c r="R75" i="76"/>
  <c r="Q75" i="76"/>
  <c r="P75" i="76"/>
  <c r="O75" i="76"/>
  <c r="N75" i="76"/>
  <c r="M75" i="76"/>
  <c r="L75" i="76"/>
  <c r="K75" i="76"/>
  <c r="J75" i="76"/>
  <c r="I75" i="76"/>
  <c r="H75" i="76"/>
  <c r="G75" i="76"/>
  <c r="F75" i="76"/>
  <c r="E75" i="76"/>
  <c r="D75" i="76"/>
  <c r="E57" i="76"/>
  <c r="F57" i="76"/>
  <c r="G57" i="76"/>
  <c r="H57" i="76"/>
  <c r="I57" i="76"/>
  <c r="J57" i="76"/>
  <c r="K57" i="76"/>
  <c r="L57" i="76"/>
  <c r="M57" i="76"/>
  <c r="N57" i="76"/>
  <c r="O57" i="76"/>
  <c r="P57" i="76"/>
  <c r="Q57" i="76"/>
  <c r="R57" i="76"/>
  <c r="S57" i="76"/>
  <c r="T57" i="76"/>
  <c r="U57" i="76"/>
  <c r="V57" i="76"/>
  <c r="W57" i="76"/>
  <c r="X57" i="76"/>
  <c r="Y57" i="76"/>
  <c r="Z57" i="76"/>
  <c r="AA57" i="76"/>
  <c r="AB57" i="76"/>
  <c r="AC57" i="76"/>
  <c r="AD57" i="76"/>
  <c r="AE57" i="76"/>
  <c r="AF57" i="76"/>
  <c r="AG57" i="76"/>
  <c r="D57" i="76"/>
  <c r="AG93" i="95" l="1"/>
  <c r="BH80" i="210" s="1"/>
  <c r="AF93" i="95"/>
  <c r="BF80" i="210" s="1"/>
  <c r="AE93" i="95"/>
  <c r="BD80" i="210" s="1"/>
  <c r="AD93" i="95"/>
  <c r="BB80" i="210" s="1"/>
  <c r="AC93" i="95"/>
  <c r="AZ80" i="210" s="1"/>
  <c r="AB93" i="95"/>
  <c r="AX80" i="210" s="1"/>
  <c r="AA93" i="95"/>
  <c r="AV80" i="210" s="1"/>
  <c r="Z93" i="95"/>
  <c r="AT80" i="210" s="1"/>
  <c r="Y93" i="95"/>
  <c r="AR80" i="210" s="1"/>
  <c r="X93" i="95"/>
  <c r="AP80" i="210" s="1"/>
  <c r="W93" i="95"/>
  <c r="AN80" i="210" s="1"/>
  <c r="V93" i="95"/>
  <c r="AL80" i="210" s="1"/>
  <c r="U93" i="95"/>
  <c r="AJ80" i="210" s="1"/>
  <c r="T93" i="95"/>
  <c r="AH80" i="210" s="1"/>
  <c r="S93" i="95"/>
  <c r="AF80" i="210" s="1"/>
  <c r="R93" i="95"/>
  <c r="AD80" i="210" s="1"/>
  <c r="Q93" i="95"/>
  <c r="AB80" i="210" s="1"/>
  <c r="P93" i="95"/>
  <c r="Z80" i="210" s="1"/>
  <c r="O93" i="95"/>
  <c r="X80" i="210" s="1"/>
  <c r="N93" i="95"/>
  <c r="V80" i="210" s="1"/>
  <c r="M93" i="95"/>
  <c r="T80" i="210" s="1"/>
  <c r="L93" i="95"/>
  <c r="R80" i="210" s="1"/>
  <c r="K93" i="95"/>
  <c r="P80" i="210" s="1"/>
  <c r="J93" i="95"/>
  <c r="N80" i="210" s="1"/>
  <c r="I93" i="95"/>
  <c r="L80" i="210" s="1"/>
  <c r="H93" i="95"/>
  <c r="J80" i="210" s="1"/>
  <c r="G93" i="95"/>
  <c r="H80" i="210" s="1"/>
  <c r="F93" i="95"/>
  <c r="F80" i="210" s="1"/>
  <c r="E93" i="95"/>
  <c r="D80" i="210" s="1"/>
  <c r="D93" i="95"/>
  <c r="B80" i="210" s="1"/>
  <c r="AG90" i="95"/>
  <c r="AG94" i="95" s="1"/>
  <c r="AF90" i="95"/>
  <c r="AF94" i="95" s="1"/>
  <c r="AE90" i="95"/>
  <c r="AE94" i="95" s="1"/>
  <c r="AD90" i="95"/>
  <c r="AD94" i="95" s="1"/>
  <c r="AC90" i="95"/>
  <c r="AC94" i="95" s="1"/>
  <c r="AB90" i="95"/>
  <c r="AB94" i="95" s="1"/>
  <c r="AA90" i="95"/>
  <c r="AA94" i="95" s="1"/>
  <c r="Z90" i="95"/>
  <c r="Z94" i="95" s="1"/>
  <c r="Y90" i="95"/>
  <c r="Y94" i="95" s="1"/>
  <c r="X90" i="95"/>
  <c r="X94" i="95" s="1"/>
  <c r="W90" i="95"/>
  <c r="W94" i="95" s="1"/>
  <c r="V90" i="95"/>
  <c r="V94" i="95" s="1"/>
  <c r="U90" i="95"/>
  <c r="U94" i="95" s="1"/>
  <c r="T90" i="95"/>
  <c r="T94" i="95" s="1"/>
  <c r="S90" i="95"/>
  <c r="S94" i="95" s="1"/>
  <c r="R90" i="95"/>
  <c r="R94" i="95" s="1"/>
  <c r="Q90" i="95"/>
  <c r="Q94" i="95" s="1"/>
  <c r="P90" i="95"/>
  <c r="P94" i="95" s="1"/>
  <c r="O90" i="95"/>
  <c r="O94" i="95" s="1"/>
  <c r="N90" i="95"/>
  <c r="N94" i="95" s="1"/>
  <c r="M90" i="95"/>
  <c r="M94" i="95" s="1"/>
  <c r="L90" i="95"/>
  <c r="L94" i="95" s="1"/>
  <c r="K90" i="95"/>
  <c r="K94" i="95" s="1"/>
  <c r="J90" i="95"/>
  <c r="J94" i="95" s="1"/>
  <c r="I90" i="95"/>
  <c r="I94" i="95" s="1"/>
  <c r="H90" i="95"/>
  <c r="H94" i="95" s="1"/>
  <c r="G90" i="95"/>
  <c r="G94" i="95" s="1"/>
  <c r="F90" i="95"/>
  <c r="F94" i="95" s="1"/>
  <c r="E90" i="95"/>
  <c r="E94" i="95" s="1"/>
  <c r="D90" i="95"/>
  <c r="D94" i="95" s="1"/>
  <c r="AG82" i="95"/>
  <c r="BH78" i="210" s="1"/>
  <c r="AF82" i="95"/>
  <c r="BF78" i="210" s="1"/>
  <c r="AE82" i="95"/>
  <c r="BD78" i="210" s="1"/>
  <c r="AD82" i="95"/>
  <c r="BB78" i="210" s="1"/>
  <c r="AC82" i="95"/>
  <c r="AZ78" i="210" s="1"/>
  <c r="AB82" i="95"/>
  <c r="AX78" i="210" s="1"/>
  <c r="AA82" i="95"/>
  <c r="AV78" i="210" s="1"/>
  <c r="Z82" i="95"/>
  <c r="AT78" i="210" s="1"/>
  <c r="Y82" i="95"/>
  <c r="AR78" i="210" s="1"/>
  <c r="X82" i="95"/>
  <c r="AP78" i="210" s="1"/>
  <c r="W82" i="95"/>
  <c r="AN78" i="210" s="1"/>
  <c r="V82" i="95"/>
  <c r="AL78" i="210" s="1"/>
  <c r="U82" i="95"/>
  <c r="AJ78" i="210" s="1"/>
  <c r="T82" i="95"/>
  <c r="AH78" i="210" s="1"/>
  <c r="S82" i="95"/>
  <c r="AF78" i="210" s="1"/>
  <c r="R82" i="95"/>
  <c r="AD78" i="210" s="1"/>
  <c r="Q82" i="95"/>
  <c r="AB78" i="210" s="1"/>
  <c r="P82" i="95"/>
  <c r="Z78" i="210" s="1"/>
  <c r="O82" i="95"/>
  <c r="X78" i="210" s="1"/>
  <c r="N82" i="95"/>
  <c r="V78" i="210" s="1"/>
  <c r="M82" i="95"/>
  <c r="T78" i="210" s="1"/>
  <c r="L82" i="95"/>
  <c r="R78" i="210" s="1"/>
  <c r="K82" i="95"/>
  <c r="P78" i="210" s="1"/>
  <c r="J82" i="95"/>
  <c r="N78" i="210" s="1"/>
  <c r="I82" i="95"/>
  <c r="L78" i="210" s="1"/>
  <c r="H82" i="95"/>
  <c r="J78" i="210" s="1"/>
  <c r="G82" i="95"/>
  <c r="H78" i="210" s="1"/>
  <c r="F82" i="95"/>
  <c r="F78" i="210" s="1"/>
  <c r="E82" i="95"/>
  <c r="D78" i="210" s="1"/>
  <c r="D82" i="95"/>
  <c r="B78" i="210" s="1"/>
  <c r="AG79" i="95"/>
  <c r="AG83" i="95" s="1"/>
  <c r="AF79" i="95"/>
  <c r="AF83" i="95" s="1"/>
  <c r="AE79" i="95"/>
  <c r="AE83" i="95" s="1"/>
  <c r="AD79" i="95"/>
  <c r="AD83" i="95" s="1"/>
  <c r="AC79" i="95"/>
  <c r="AC83" i="95" s="1"/>
  <c r="AB79" i="95"/>
  <c r="AB83" i="95" s="1"/>
  <c r="AA79" i="95"/>
  <c r="AA83" i="95" s="1"/>
  <c r="Z79" i="95"/>
  <c r="Z83" i="95" s="1"/>
  <c r="Y79" i="95"/>
  <c r="Y83" i="95" s="1"/>
  <c r="X79" i="95"/>
  <c r="X83" i="95" s="1"/>
  <c r="W79" i="95"/>
  <c r="W83" i="95" s="1"/>
  <c r="V79" i="95"/>
  <c r="V83" i="95" s="1"/>
  <c r="U79" i="95"/>
  <c r="U83" i="95" s="1"/>
  <c r="T79" i="95"/>
  <c r="T83" i="95" s="1"/>
  <c r="S79" i="95"/>
  <c r="S83" i="95" s="1"/>
  <c r="R79" i="95"/>
  <c r="R83" i="95" s="1"/>
  <c r="Q79" i="95"/>
  <c r="Q83" i="95" s="1"/>
  <c r="P79" i="95"/>
  <c r="P83" i="95" s="1"/>
  <c r="O79" i="95"/>
  <c r="O83" i="95" s="1"/>
  <c r="N79" i="95"/>
  <c r="N83" i="95" s="1"/>
  <c r="M79" i="95"/>
  <c r="M83" i="95" s="1"/>
  <c r="L79" i="95"/>
  <c r="L83" i="95" s="1"/>
  <c r="K79" i="95"/>
  <c r="K83" i="95" s="1"/>
  <c r="J79" i="95"/>
  <c r="J83" i="95" s="1"/>
  <c r="I79" i="95"/>
  <c r="I83" i="95" s="1"/>
  <c r="H79" i="95"/>
  <c r="H83" i="95" s="1"/>
  <c r="G79" i="95"/>
  <c r="G83" i="95" s="1"/>
  <c r="F79" i="95"/>
  <c r="F83" i="95" s="1"/>
  <c r="E79" i="95"/>
  <c r="E83" i="95" s="1"/>
  <c r="D79" i="95"/>
  <c r="D83" i="95" s="1"/>
  <c r="E68" i="95"/>
  <c r="F68" i="95"/>
  <c r="G68" i="95"/>
  <c r="H68" i="95"/>
  <c r="I68" i="95"/>
  <c r="J68" i="95"/>
  <c r="K68" i="95"/>
  <c r="L68" i="95"/>
  <c r="M68" i="95"/>
  <c r="N68" i="95"/>
  <c r="O68" i="95"/>
  <c r="P68" i="95"/>
  <c r="Q68" i="95"/>
  <c r="R68" i="95"/>
  <c r="S68" i="95"/>
  <c r="T68" i="95"/>
  <c r="U68" i="95"/>
  <c r="V68" i="95"/>
  <c r="W68" i="95"/>
  <c r="X68" i="95"/>
  <c r="Y68" i="95"/>
  <c r="Z68" i="95"/>
  <c r="AA68" i="95"/>
  <c r="AB68" i="95"/>
  <c r="AC68" i="95"/>
  <c r="AD68" i="95"/>
  <c r="AE68" i="95"/>
  <c r="AF68" i="95"/>
  <c r="AG68" i="95"/>
  <c r="E71" i="95"/>
  <c r="D76" i="210" s="1"/>
  <c r="F71" i="95"/>
  <c r="F76" i="210" s="1"/>
  <c r="G71" i="95"/>
  <c r="H76" i="210" s="1"/>
  <c r="H71" i="95"/>
  <c r="J76" i="210" s="1"/>
  <c r="I71" i="95"/>
  <c r="L76" i="210" s="1"/>
  <c r="J71" i="95"/>
  <c r="N76" i="210" s="1"/>
  <c r="K71" i="95"/>
  <c r="P76" i="210" s="1"/>
  <c r="L71" i="95"/>
  <c r="R76" i="210" s="1"/>
  <c r="M71" i="95"/>
  <c r="T76" i="210" s="1"/>
  <c r="N71" i="95"/>
  <c r="V76" i="210" s="1"/>
  <c r="O71" i="95"/>
  <c r="X76" i="210" s="1"/>
  <c r="P71" i="95"/>
  <c r="Z76" i="210" s="1"/>
  <c r="Q71" i="95"/>
  <c r="AB76" i="210" s="1"/>
  <c r="R71" i="95"/>
  <c r="AD76" i="210" s="1"/>
  <c r="S71" i="95"/>
  <c r="AF76" i="210" s="1"/>
  <c r="T71" i="95"/>
  <c r="AH76" i="210" s="1"/>
  <c r="U71" i="95"/>
  <c r="AJ76" i="210" s="1"/>
  <c r="V71" i="95"/>
  <c r="AL76" i="210" s="1"/>
  <c r="W71" i="95"/>
  <c r="AN76" i="210" s="1"/>
  <c r="X71" i="95"/>
  <c r="AP76" i="210" s="1"/>
  <c r="Y71" i="95"/>
  <c r="AR76" i="210" s="1"/>
  <c r="Z71" i="95"/>
  <c r="AT76" i="210" s="1"/>
  <c r="AA71" i="95"/>
  <c r="AV76" i="210" s="1"/>
  <c r="AB71" i="95"/>
  <c r="AX76" i="210" s="1"/>
  <c r="AC71" i="95"/>
  <c r="AZ76" i="210" s="1"/>
  <c r="AD71" i="95"/>
  <c r="BB76" i="210" s="1"/>
  <c r="AE71" i="95"/>
  <c r="BD76" i="210" s="1"/>
  <c r="AF71" i="95"/>
  <c r="BF76" i="210" s="1"/>
  <c r="AG71" i="95"/>
  <c r="BH76" i="210" s="1"/>
  <c r="D71" i="95"/>
  <c r="B76" i="210" s="1"/>
  <c r="D68" i="95"/>
  <c r="D72" i="95" l="1"/>
  <c r="D84" i="95" l="1"/>
  <c r="D73" i="95" l="1"/>
  <c r="J73" i="95"/>
  <c r="P73" i="95"/>
  <c r="V73" i="95"/>
  <c r="AB73" i="95"/>
  <c r="AC73" i="95"/>
  <c r="E73" i="95"/>
  <c r="F73" i="95"/>
  <c r="L73" i="95"/>
  <c r="R73" i="95"/>
  <c r="X73" i="95"/>
  <c r="AD73" i="95"/>
  <c r="Q73" i="95"/>
  <c r="G73" i="95"/>
  <c r="Y73" i="95"/>
  <c r="W73" i="95"/>
  <c r="M73" i="95"/>
  <c r="AE73" i="95"/>
  <c r="H73" i="95"/>
  <c r="N73" i="95"/>
  <c r="T73" i="95"/>
  <c r="Z73" i="95"/>
  <c r="AF73" i="95"/>
  <c r="K73" i="95"/>
  <c r="S73" i="95"/>
  <c r="I73" i="95"/>
  <c r="O73" i="95"/>
  <c r="U73" i="95"/>
  <c r="AA73" i="95"/>
  <c r="AG73" i="95"/>
  <c r="R84" i="95"/>
  <c r="G84" i="95"/>
  <c r="M84" i="95"/>
  <c r="S84" i="95"/>
  <c r="Y84" i="95"/>
  <c r="AE84" i="95"/>
  <c r="F84" i="95"/>
  <c r="H84" i="95"/>
  <c r="N84" i="95"/>
  <c r="T84" i="95"/>
  <c r="Z84" i="95"/>
  <c r="AF84" i="95"/>
  <c r="I84" i="95"/>
  <c r="O84" i="95"/>
  <c r="U84" i="95"/>
  <c r="AA84" i="95"/>
  <c r="AG84" i="95"/>
  <c r="L84" i="95"/>
  <c r="J84" i="95"/>
  <c r="P84" i="95"/>
  <c r="V84" i="95"/>
  <c r="AB84" i="95"/>
  <c r="X84" i="95"/>
  <c r="AD84" i="95"/>
  <c r="E84" i="95"/>
  <c r="K84" i="95"/>
  <c r="Q84" i="95"/>
  <c r="W84" i="95"/>
  <c r="AC84" i="95"/>
  <c r="L75" i="218"/>
  <c r="L74" i="218"/>
  <c r="L73" i="218"/>
  <c r="L72" i="218"/>
  <c r="L71" i="218"/>
  <c r="L70" i="218"/>
  <c r="L69" i="218"/>
  <c r="L68" i="218"/>
  <c r="L67" i="218"/>
  <c r="L66" i="218"/>
  <c r="L65" i="218"/>
  <c r="L64" i="218"/>
  <c r="L63" i="218"/>
  <c r="L62" i="218"/>
  <c r="L61" i="218"/>
  <c r="L60" i="218"/>
  <c r="L59" i="218"/>
  <c r="L58" i="218"/>
  <c r="L57" i="218"/>
  <c r="L56" i="218"/>
  <c r="L55" i="218"/>
  <c r="L54" i="218"/>
  <c r="L53" i="218"/>
  <c r="L52" i="218"/>
  <c r="L51" i="218"/>
  <c r="L50" i="218"/>
  <c r="L49" i="218"/>
  <c r="L48" i="218"/>
  <c r="L47" i="218"/>
  <c r="L46" i="218"/>
  <c r="L45" i="218"/>
  <c r="L44" i="218"/>
  <c r="R75" i="218"/>
  <c r="R74" i="218"/>
  <c r="R73" i="218"/>
  <c r="R72" i="218"/>
  <c r="R71" i="218"/>
  <c r="R70" i="218"/>
  <c r="R69" i="218"/>
  <c r="R68" i="218"/>
  <c r="R67" i="218"/>
  <c r="R66" i="218"/>
  <c r="R65" i="218"/>
  <c r="R64" i="218"/>
  <c r="R63" i="218"/>
  <c r="R62" i="218"/>
  <c r="R61" i="218"/>
  <c r="R60" i="218"/>
  <c r="R59" i="218"/>
  <c r="R58" i="218"/>
  <c r="R57" i="218"/>
  <c r="R56" i="218"/>
  <c r="W75" i="218"/>
  <c r="W74" i="218"/>
  <c r="W73" i="218"/>
  <c r="W72" i="218"/>
  <c r="W71" i="218"/>
  <c r="W70" i="218"/>
  <c r="W69" i="218"/>
  <c r="W68" i="218"/>
  <c r="W67" i="218"/>
  <c r="W66" i="218"/>
  <c r="W65" i="218"/>
  <c r="W64" i="218"/>
  <c r="W63" i="218"/>
  <c r="W62" i="218"/>
  <c r="W61" i="218"/>
  <c r="W60" i="218"/>
  <c r="W59" i="218"/>
  <c r="W58" i="218"/>
  <c r="W57" i="218"/>
  <c r="W56" i="218"/>
  <c r="W55" i="218"/>
  <c r="W54" i="218"/>
  <c r="W53" i="218"/>
  <c r="W52" i="218"/>
  <c r="W51" i="218"/>
  <c r="W50" i="218"/>
  <c r="W49" i="218"/>
  <c r="W48" i="218"/>
  <c r="W47" i="218"/>
  <c r="W46" i="218"/>
  <c r="W45" i="218"/>
  <c r="W44" i="218"/>
  <c r="W43" i="218"/>
  <c r="W42" i="218"/>
  <c r="W41" i="218"/>
  <c r="W40" i="218"/>
  <c r="W39" i="218"/>
  <c r="W38" i="218"/>
  <c r="W37" i="218"/>
  <c r="W36" i="218"/>
  <c r="W35" i="218"/>
  <c r="W34" i="218"/>
  <c r="W33" i="218"/>
  <c r="W32" i="218"/>
  <c r="W31" i="218"/>
  <c r="W30" i="218"/>
  <c r="W29" i="218"/>
  <c r="W28" i="218"/>
  <c r="W27" i="218"/>
  <c r="W26" i="218"/>
  <c r="W25" i="218"/>
  <c r="W24" i="218"/>
  <c r="W23" i="218"/>
  <c r="W22" i="218"/>
  <c r="W21" i="218"/>
  <c r="W20" i="218"/>
  <c r="W19" i="218"/>
  <c r="W18" i="218"/>
  <c r="W17" i="218"/>
  <c r="W16" i="218"/>
  <c r="W15" i="218"/>
  <c r="W14" i="218"/>
  <c r="W13" i="218"/>
  <c r="W12" i="218"/>
  <c r="W11" i="218"/>
  <c r="W10" i="218"/>
  <c r="W9" i="218"/>
  <c r="W8" i="218"/>
  <c r="W7" i="218"/>
  <c r="W6" i="218"/>
  <c r="W5" i="218"/>
  <c r="W4" i="218"/>
  <c r="L43" i="218"/>
  <c r="L42" i="218"/>
  <c r="L41" i="218"/>
  <c r="L40" i="218"/>
  <c r="L39" i="218"/>
  <c r="L38" i="218"/>
  <c r="L37" i="218"/>
  <c r="L36" i="218"/>
  <c r="D408" i="208" l="1"/>
  <c r="E408" i="208"/>
  <c r="F408" i="208"/>
  <c r="G408" i="208"/>
  <c r="H408" i="208"/>
  <c r="I408" i="208"/>
  <c r="J408" i="208"/>
  <c r="K408" i="208"/>
  <c r="L408" i="208"/>
  <c r="M408" i="208"/>
  <c r="N408" i="208"/>
  <c r="O408" i="208"/>
  <c r="P408" i="208"/>
  <c r="Q408" i="208"/>
  <c r="R408" i="208"/>
  <c r="S408" i="208"/>
  <c r="T408" i="208"/>
  <c r="U408" i="208"/>
  <c r="V408" i="208"/>
  <c r="W408" i="208"/>
  <c r="X408" i="208"/>
  <c r="Y408" i="208"/>
  <c r="Z408" i="208"/>
  <c r="AA408" i="208"/>
  <c r="AB408" i="208"/>
  <c r="AC408" i="208"/>
  <c r="AD408" i="208"/>
  <c r="AE408" i="208"/>
  <c r="AF408" i="208"/>
  <c r="AG408" i="208"/>
  <c r="BK2" i="216" l="1"/>
  <c r="BL2" i="216"/>
  <c r="BM2" i="216"/>
  <c r="BN2" i="216"/>
  <c r="BO2" i="216"/>
  <c r="BP2" i="216"/>
  <c r="BQ2" i="216"/>
  <c r="BR2" i="216"/>
  <c r="BS2" i="216"/>
  <c r="BT2" i="216"/>
  <c r="BU2" i="216"/>
  <c r="BV2" i="216"/>
  <c r="BW2" i="216"/>
  <c r="BX2" i="216"/>
  <c r="BY2" i="216"/>
  <c r="BZ2" i="216"/>
  <c r="CA2" i="216"/>
  <c r="CB2" i="216"/>
  <c r="CC2" i="216"/>
  <c r="CD2" i="216"/>
  <c r="CE2" i="216"/>
  <c r="CF2" i="216"/>
  <c r="CG2" i="216"/>
  <c r="CH2" i="216"/>
  <c r="CI2" i="216"/>
  <c r="CJ2" i="216"/>
  <c r="CK2" i="216"/>
  <c r="CL2" i="216"/>
  <c r="CM2" i="216"/>
  <c r="CN2" i="216"/>
  <c r="BJ2" i="216"/>
  <c r="BI2" i="216"/>
  <c r="BH2" i="216"/>
  <c r="BG2" i="216"/>
  <c r="BF2" i="216"/>
  <c r="BE2" i="216"/>
  <c r="BD2" i="216"/>
  <c r="BC2" i="216"/>
  <c r="BB2" i="216"/>
  <c r="BA2" i="216"/>
  <c r="AZ2" i="216"/>
  <c r="AY2" i="216"/>
  <c r="AX2" i="216"/>
  <c r="AW2" i="216"/>
  <c r="AV2" i="216"/>
  <c r="AU2" i="216"/>
  <c r="AT2" i="216"/>
  <c r="AS2" i="216"/>
  <c r="AR2" i="216"/>
  <c r="AQ2" i="216"/>
  <c r="AP2" i="216"/>
  <c r="AO2" i="216"/>
  <c r="AN2" i="216"/>
  <c r="AM2" i="216"/>
  <c r="AL2" i="216"/>
  <c r="AK2" i="216"/>
  <c r="AJ2" i="216"/>
  <c r="AI2" i="216"/>
  <c r="AH2" i="216"/>
  <c r="AG2" i="216"/>
  <c r="AF2" i="216"/>
  <c r="AE2" i="216"/>
  <c r="AD2" i="216"/>
  <c r="AC2" i="216"/>
  <c r="AB2" i="216"/>
  <c r="AA2" i="216"/>
  <c r="Z2" i="216"/>
  <c r="Y2" i="216"/>
  <c r="X2" i="216"/>
  <c r="W2" i="216"/>
  <c r="V2" i="216"/>
  <c r="U2" i="216"/>
  <c r="T2" i="216"/>
  <c r="S2" i="216"/>
  <c r="R2" i="216"/>
  <c r="Q2" i="216"/>
  <c r="P2" i="216"/>
  <c r="O2" i="216"/>
  <c r="N2" i="216"/>
  <c r="M2" i="216"/>
  <c r="L2" i="216"/>
  <c r="K2" i="216"/>
  <c r="J2" i="216"/>
  <c r="I2" i="216"/>
  <c r="H2" i="216"/>
  <c r="G2" i="216"/>
  <c r="F2" i="216"/>
  <c r="J46" i="247" l="1"/>
  <c r="J45" i="247"/>
  <c r="J44" i="247"/>
  <c r="J43" i="247"/>
  <c r="J42" i="247"/>
  <c r="J39" i="247"/>
  <c r="J38" i="247"/>
  <c r="J37" i="247"/>
  <c r="J36" i="247"/>
  <c r="J33" i="247"/>
  <c r="J32" i="247"/>
  <c r="J31" i="247"/>
  <c r="J30" i="247"/>
  <c r="J29" i="247"/>
  <c r="J28" i="247"/>
  <c r="J27" i="247"/>
  <c r="J26" i="247"/>
  <c r="J25" i="247"/>
  <c r="J24" i="247"/>
  <c r="J23" i="247"/>
  <c r="J22" i="247"/>
  <c r="J21" i="247"/>
  <c r="J20" i="247"/>
  <c r="J19" i="247"/>
  <c r="J18" i="247"/>
  <c r="J17" i="247"/>
  <c r="J16" i="247"/>
  <c r="J15" i="247"/>
  <c r="J14" i="247"/>
  <c r="J13" i="247"/>
  <c r="J12" i="247"/>
  <c r="J11" i="247"/>
  <c r="J10" i="247"/>
  <c r="J9" i="247"/>
  <c r="J8" i="247"/>
  <c r="J7" i="247"/>
  <c r="J6" i="247"/>
  <c r="J5" i="247"/>
  <c r="J4" i="247"/>
  <c r="Y53" i="247"/>
  <c r="Y52" i="247"/>
  <c r="Y51" i="247"/>
  <c r="Y50" i="247"/>
  <c r="Y49" i="247"/>
  <c r="Y48" i="247"/>
  <c r="Y47" i="247"/>
  <c r="Y46" i="247"/>
  <c r="Y45" i="247"/>
  <c r="Y44" i="247"/>
  <c r="Y43" i="247"/>
  <c r="Y42" i="247"/>
  <c r="Y41" i="247"/>
  <c r="Y40" i="247"/>
  <c r="Y39" i="247"/>
  <c r="Y38" i="247"/>
  <c r="Y37" i="247"/>
  <c r="Y36" i="247"/>
  <c r="Y35" i="247"/>
  <c r="Y34" i="247"/>
  <c r="Y33" i="247"/>
  <c r="Y32" i="247"/>
  <c r="Y31" i="247"/>
  <c r="Y30" i="247"/>
  <c r="Y29" i="247"/>
  <c r="Y28" i="247"/>
  <c r="Y27" i="247"/>
  <c r="Y26" i="247"/>
  <c r="Y25" i="247"/>
  <c r="Y24" i="247"/>
  <c r="Y23" i="247"/>
  <c r="Y22" i="247"/>
  <c r="Y21" i="247"/>
  <c r="Y20" i="247"/>
  <c r="Y19" i="247"/>
  <c r="Y18" i="247"/>
  <c r="Y17" i="247"/>
  <c r="Y16" i="247"/>
  <c r="Y15" i="247"/>
  <c r="Y14" i="247"/>
  <c r="Y13" i="247"/>
  <c r="Y12" i="247"/>
  <c r="Y11" i="247"/>
  <c r="Y10" i="247"/>
  <c r="Y9" i="247"/>
  <c r="Y8" i="247"/>
  <c r="Y7" i="247"/>
  <c r="Y6" i="247"/>
  <c r="Y5" i="247"/>
  <c r="Y4" i="247"/>
  <c r="T45" i="247"/>
  <c r="T44" i="247"/>
  <c r="T43" i="247"/>
  <c r="T42" i="247"/>
  <c r="T41" i="247"/>
  <c r="T40" i="247"/>
  <c r="T37" i="247"/>
  <c r="T36" i="247"/>
  <c r="T35" i="247"/>
  <c r="T34" i="247"/>
  <c r="T33" i="247"/>
  <c r="T32" i="247"/>
  <c r="T31" i="247"/>
  <c r="T30" i="247"/>
  <c r="T29" i="247"/>
  <c r="T28" i="247"/>
  <c r="T25" i="247"/>
  <c r="T24" i="247"/>
  <c r="T23" i="247"/>
  <c r="T22" i="247"/>
  <c r="T21" i="247"/>
  <c r="T20" i="247"/>
  <c r="T19" i="247"/>
  <c r="T18" i="247"/>
  <c r="T17" i="247"/>
  <c r="T16" i="247"/>
  <c r="T15" i="247"/>
  <c r="T14" i="247"/>
  <c r="T13" i="247"/>
  <c r="T11" i="247"/>
  <c r="T10" i="247"/>
  <c r="T9" i="247"/>
  <c r="T7" i="247"/>
  <c r="T6" i="247"/>
  <c r="T5" i="247"/>
  <c r="J73" i="247"/>
  <c r="J72" i="247"/>
  <c r="J71" i="247"/>
  <c r="J70" i="247"/>
  <c r="J69" i="247"/>
  <c r="J68" i="247"/>
  <c r="J65" i="247"/>
  <c r="J64" i="247"/>
  <c r="J63" i="247"/>
  <c r="J62" i="247"/>
  <c r="J61" i="247"/>
  <c r="J60" i="247"/>
  <c r="J59" i="247"/>
  <c r="J56" i="247"/>
  <c r="J55" i="247"/>
  <c r="J54" i="247"/>
  <c r="J53" i="247"/>
  <c r="J52" i="247"/>
  <c r="J51" i="247"/>
  <c r="J50" i="247"/>
  <c r="J49" i="247"/>
  <c r="J48" i="247"/>
  <c r="J47" i="247"/>
  <c r="J46" i="246"/>
  <c r="J45" i="246"/>
  <c r="J44" i="246"/>
  <c r="J43" i="246"/>
  <c r="J42" i="246"/>
  <c r="J39" i="246"/>
  <c r="J38" i="246"/>
  <c r="J37" i="246"/>
  <c r="J36" i="246"/>
  <c r="J33" i="246"/>
  <c r="J32" i="246"/>
  <c r="J31" i="246"/>
  <c r="J30" i="246"/>
  <c r="J29" i="246"/>
  <c r="J28" i="246"/>
  <c r="J27" i="246"/>
  <c r="J26" i="246"/>
  <c r="J25" i="246"/>
  <c r="J24" i="246"/>
  <c r="J23" i="246"/>
  <c r="J22" i="246"/>
  <c r="J21" i="246"/>
  <c r="J20" i="246"/>
  <c r="J19" i="246"/>
  <c r="J18" i="246"/>
  <c r="J17" i="246"/>
  <c r="J16" i="246"/>
  <c r="J15" i="246"/>
  <c r="J14" i="246"/>
  <c r="J13" i="246"/>
  <c r="J12" i="246"/>
  <c r="J11" i="246"/>
  <c r="J10" i="246"/>
  <c r="J9" i="246"/>
  <c r="J8" i="246"/>
  <c r="J7" i="246"/>
  <c r="J6" i="246"/>
  <c r="J5" i="246"/>
  <c r="J4" i="246"/>
  <c r="Y53" i="246"/>
  <c r="Y52" i="246"/>
  <c r="Y51" i="246"/>
  <c r="Y50" i="246"/>
  <c r="Y49" i="246"/>
  <c r="Y48" i="246"/>
  <c r="Y47" i="246"/>
  <c r="Y46" i="246"/>
  <c r="Y45" i="246"/>
  <c r="Y44" i="246"/>
  <c r="Y43" i="246"/>
  <c r="Y42" i="246"/>
  <c r="Y41" i="246"/>
  <c r="Y40" i="246"/>
  <c r="Y39" i="246"/>
  <c r="Y38" i="246"/>
  <c r="Y37" i="246"/>
  <c r="Y36" i="246"/>
  <c r="Y35" i="246"/>
  <c r="Y34" i="246"/>
  <c r="Y33" i="246"/>
  <c r="Y32" i="246"/>
  <c r="Y31" i="246"/>
  <c r="Y30" i="246"/>
  <c r="Y29" i="246"/>
  <c r="Y28" i="246"/>
  <c r="Y27" i="246"/>
  <c r="Y26" i="246"/>
  <c r="Y25" i="246"/>
  <c r="Y24" i="246"/>
  <c r="Y23" i="246"/>
  <c r="Y22" i="246"/>
  <c r="Y21" i="246"/>
  <c r="Y20" i="246"/>
  <c r="Y19" i="246"/>
  <c r="Y18" i="246"/>
  <c r="Y17" i="246"/>
  <c r="Y16" i="246"/>
  <c r="Y15" i="246"/>
  <c r="Y14" i="246"/>
  <c r="Y13" i="246"/>
  <c r="Y12" i="246"/>
  <c r="Y11" i="246"/>
  <c r="Y10" i="246"/>
  <c r="Y9" i="246"/>
  <c r="Y8" i="246"/>
  <c r="Y7" i="246"/>
  <c r="Y6" i="246"/>
  <c r="Y5" i="246"/>
  <c r="Y4" i="246"/>
  <c r="T45" i="246"/>
  <c r="T44" i="246"/>
  <c r="T43" i="246"/>
  <c r="T42" i="246"/>
  <c r="T41" i="246"/>
  <c r="T40" i="246"/>
  <c r="T37" i="246"/>
  <c r="T36" i="246"/>
  <c r="T35" i="246"/>
  <c r="T34" i="246"/>
  <c r="T33" i="246"/>
  <c r="T32" i="246"/>
  <c r="T31" i="246"/>
  <c r="T30" i="246"/>
  <c r="T29" i="246"/>
  <c r="T28" i="246"/>
  <c r="T25" i="246"/>
  <c r="T24" i="246"/>
  <c r="T23" i="246"/>
  <c r="T22" i="246"/>
  <c r="T21" i="246"/>
  <c r="T20" i="246"/>
  <c r="T19" i="246"/>
  <c r="T18" i="246"/>
  <c r="T17" i="246"/>
  <c r="T16" i="246"/>
  <c r="T15" i="246"/>
  <c r="T14" i="246"/>
  <c r="T13" i="246"/>
  <c r="T11" i="246"/>
  <c r="T10" i="246"/>
  <c r="T9" i="246"/>
  <c r="T7" i="246"/>
  <c r="T6" i="246"/>
  <c r="T5" i="246"/>
  <c r="J73" i="246"/>
  <c r="J72" i="246"/>
  <c r="J71" i="246"/>
  <c r="J70" i="246"/>
  <c r="J69" i="246"/>
  <c r="J68" i="246"/>
  <c r="J65" i="246"/>
  <c r="J64" i="246"/>
  <c r="J63" i="246"/>
  <c r="J62" i="246"/>
  <c r="J61" i="246"/>
  <c r="J60" i="246"/>
  <c r="J59" i="246"/>
  <c r="J56" i="246"/>
  <c r="J55" i="246"/>
  <c r="J54" i="246"/>
  <c r="J53" i="246"/>
  <c r="J52" i="246"/>
  <c r="J51" i="246"/>
  <c r="J50" i="246"/>
  <c r="J49" i="246"/>
  <c r="J48" i="246"/>
  <c r="J47" i="246"/>
  <c r="J46" i="245"/>
  <c r="J45" i="245"/>
  <c r="J44" i="245"/>
  <c r="J43" i="245"/>
  <c r="J42" i="245"/>
  <c r="J39" i="245"/>
  <c r="J38" i="245"/>
  <c r="J37" i="245"/>
  <c r="J36" i="245"/>
  <c r="J33" i="245"/>
  <c r="J32" i="245"/>
  <c r="J31" i="245"/>
  <c r="J30" i="245"/>
  <c r="J29" i="245"/>
  <c r="J28" i="245"/>
  <c r="J27" i="245"/>
  <c r="J26" i="245"/>
  <c r="J25" i="245"/>
  <c r="J24" i="245"/>
  <c r="J23" i="245"/>
  <c r="J22" i="245"/>
  <c r="J21" i="245"/>
  <c r="J20" i="245"/>
  <c r="J19" i="245"/>
  <c r="J18" i="245"/>
  <c r="J17" i="245"/>
  <c r="J16" i="245"/>
  <c r="J15" i="245"/>
  <c r="J14" i="245"/>
  <c r="J13" i="245"/>
  <c r="J12" i="245"/>
  <c r="J11" i="245"/>
  <c r="J10" i="245"/>
  <c r="J9" i="245"/>
  <c r="J8" i="245"/>
  <c r="J7" i="245"/>
  <c r="J6" i="245"/>
  <c r="J5" i="245"/>
  <c r="J4" i="245"/>
  <c r="Y53" i="245"/>
  <c r="Y52" i="245"/>
  <c r="Y51" i="245"/>
  <c r="Y50" i="245"/>
  <c r="Y49" i="245"/>
  <c r="Y48" i="245"/>
  <c r="Y47" i="245"/>
  <c r="Y46" i="245"/>
  <c r="Y45" i="245"/>
  <c r="Y44" i="245"/>
  <c r="Y43" i="245"/>
  <c r="Y42" i="245"/>
  <c r="Y41" i="245"/>
  <c r="Y40" i="245"/>
  <c r="Y39" i="245"/>
  <c r="Y38" i="245"/>
  <c r="Y37" i="245"/>
  <c r="Y36" i="245"/>
  <c r="Y35" i="245"/>
  <c r="Y34" i="245"/>
  <c r="Y33" i="245"/>
  <c r="Y32" i="245"/>
  <c r="Y31" i="245"/>
  <c r="Y30" i="245"/>
  <c r="Y29" i="245"/>
  <c r="Y28" i="245"/>
  <c r="Y27" i="245"/>
  <c r="Y26" i="245"/>
  <c r="Y25" i="245"/>
  <c r="Y24" i="245"/>
  <c r="Y23" i="245"/>
  <c r="Y22" i="245"/>
  <c r="Y21" i="245"/>
  <c r="Y20" i="245"/>
  <c r="Y19" i="245"/>
  <c r="Y18" i="245"/>
  <c r="Y17" i="245"/>
  <c r="Y16" i="245"/>
  <c r="Y15" i="245"/>
  <c r="Y14" i="245"/>
  <c r="Y13" i="245"/>
  <c r="Y12" i="245"/>
  <c r="Y11" i="245"/>
  <c r="Y10" i="245"/>
  <c r="Y9" i="245"/>
  <c r="Y8" i="245"/>
  <c r="Y7" i="245"/>
  <c r="Y6" i="245"/>
  <c r="Y5" i="245"/>
  <c r="Y4" i="245"/>
  <c r="T45" i="245"/>
  <c r="T44" i="245"/>
  <c r="T43" i="245"/>
  <c r="T42" i="245"/>
  <c r="T41" i="245"/>
  <c r="T40" i="245"/>
  <c r="T37" i="245"/>
  <c r="T36" i="245"/>
  <c r="T35" i="245"/>
  <c r="T34" i="245"/>
  <c r="T33" i="245"/>
  <c r="T32" i="245"/>
  <c r="T31" i="245"/>
  <c r="T30" i="245"/>
  <c r="T29" i="245"/>
  <c r="T28" i="245"/>
  <c r="T25" i="245"/>
  <c r="T24" i="245"/>
  <c r="T23" i="245"/>
  <c r="T22" i="245"/>
  <c r="T21" i="245"/>
  <c r="T20" i="245"/>
  <c r="T19" i="245"/>
  <c r="T18" i="245"/>
  <c r="T17" i="245"/>
  <c r="T16" i="245"/>
  <c r="T15" i="245"/>
  <c r="T14" i="245"/>
  <c r="T13" i="245"/>
  <c r="T11" i="245"/>
  <c r="T10" i="245"/>
  <c r="T9" i="245"/>
  <c r="T7" i="245"/>
  <c r="T6" i="245"/>
  <c r="T5" i="245"/>
  <c r="J73" i="245"/>
  <c r="J72" i="245"/>
  <c r="J71" i="245"/>
  <c r="J70" i="245"/>
  <c r="J69" i="245"/>
  <c r="J68" i="245"/>
  <c r="J65" i="245"/>
  <c r="J64" i="245"/>
  <c r="J63" i="245"/>
  <c r="J62" i="245"/>
  <c r="J61" i="245"/>
  <c r="J60" i="245"/>
  <c r="J59" i="245"/>
  <c r="J56" i="245"/>
  <c r="J55" i="245"/>
  <c r="J54" i="245"/>
  <c r="J53" i="245"/>
  <c r="J52" i="245"/>
  <c r="J51" i="245"/>
  <c r="J50" i="245"/>
  <c r="J49" i="245"/>
  <c r="J48" i="245"/>
  <c r="J47" i="245"/>
  <c r="J46" i="244"/>
  <c r="J45" i="244"/>
  <c r="J44" i="244"/>
  <c r="J43" i="244"/>
  <c r="J42" i="244"/>
  <c r="J39" i="244"/>
  <c r="J38" i="244"/>
  <c r="J37" i="244"/>
  <c r="J36" i="244"/>
  <c r="J33" i="244"/>
  <c r="J32" i="244"/>
  <c r="J31" i="244"/>
  <c r="J30" i="244"/>
  <c r="J29" i="244"/>
  <c r="J28" i="244"/>
  <c r="J27" i="244"/>
  <c r="J26" i="244"/>
  <c r="J25" i="244"/>
  <c r="J24" i="244"/>
  <c r="J23" i="244"/>
  <c r="J22" i="244"/>
  <c r="J21" i="244"/>
  <c r="J20" i="244"/>
  <c r="J19" i="244"/>
  <c r="J18" i="244"/>
  <c r="J17" i="244"/>
  <c r="J16" i="244"/>
  <c r="J15" i="244"/>
  <c r="J14" i="244"/>
  <c r="J13" i="244"/>
  <c r="J12" i="244"/>
  <c r="J11" i="244"/>
  <c r="J10" i="244"/>
  <c r="J9" i="244"/>
  <c r="J8" i="244"/>
  <c r="J7" i="244"/>
  <c r="J6" i="244"/>
  <c r="J5" i="244"/>
  <c r="J4" i="244"/>
  <c r="Y53" i="244"/>
  <c r="Y52" i="244"/>
  <c r="Y51" i="244"/>
  <c r="Y50" i="244"/>
  <c r="Y49" i="244"/>
  <c r="Y48" i="244"/>
  <c r="Y47" i="244"/>
  <c r="Y46" i="244"/>
  <c r="Y45" i="244"/>
  <c r="Y44" i="244"/>
  <c r="Y43" i="244"/>
  <c r="Y42" i="244"/>
  <c r="Y41" i="244"/>
  <c r="Y40" i="244"/>
  <c r="Y39" i="244"/>
  <c r="Y38" i="244"/>
  <c r="Y37" i="244"/>
  <c r="Y36" i="244"/>
  <c r="Y35" i="244"/>
  <c r="Y34" i="244"/>
  <c r="Y33" i="244"/>
  <c r="Y32" i="244"/>
  <c r="Y31" i="244"/>
  <c r="Y30" i="244"/>
  <c r="Y29" i="244"/>
  <c r="Y28" i="244"/>
  <c r="Y27" i="244"/>
  <c r="Y26" i="244"/>
  <c r="Y25" i="244"/>
  <c r="Y24" i="244"/>
  <c r="Y23" i="244"/>
  <c r="Y22" i="244"/>
  <c r="Y21" i="244"/>
  <c r="Y20" i="244"/>
  <c r="Y19" i="244"/>
  <c r="Y18" i="244"/>
  <c r="Y17" i="244"/>
  <c r="Y16" i="244"/>
  <c r="Y15" i="244"/>
  <c r="Y14" i="244"/>
  <c r="Y13" i="244"/>
  <c r="Y12" i="244"/>
  <c r="Y11" i="244"/>
  <c r="Y10" i="244"/>
  <c r="Y9" i="244"/>
  <c r="Y8" i="244"/>
  <c r="Y7" i="244"/>
  <c r="Y6" i="244"/>
  <c r="Y5" i="244"/>
  <c r="Y4" i="244"/>
  <c r="T45" i="244"/>
  <c r="T44" i="244"/>
  <c r="T43" i="244"/>
  <c r="T42" i="244"/>
  <c r="T41" i="244"/>
  <c r="T40" i="244"/>
  <c r="T37" i="244"/>
  <c r="T36" i="244"/>
  <c r="T35" i="244"/>
  <c r="T34" i="244"/>
  <c r="T33" i="244"/>
  <c r="T32" i="244"/>
  <c r="T31" i="244"/>
  <c r="T30" i="244"/>
  <c r="T29" i="244"/>
  <c r="T28" i="244"/>
  <c r="T25" i="244"/>
  <c r="T24" i="244"/>
  <c r="T23" i="244"/>
  <c r="T22" i="244"/>
  <c r="T21" i="244"/>
  <c r="T20" i="244"/>
  <c r="T19" i="244"/>
  <c r="T18" i="244"/>
  <c r="T17" i="244"/>
  <c r="T16" i="244"/>
  <c r="T15" i="244"/>
  <c r="T14" i="244"/>
  <c r="T13" i="244"/>
  <c r="T11" i="244"/>
  <c r="T10" i="244"/>
  <c r="T9" i="244"/>
  <c r="T7" i="244"/>
  <c r="T6" i="244"/>
  <c r="T5" i="244"/>
  <c r="J73" i="244"/>
  <c r="J72" i="244"/>
  <c r="J71" i="244"/>
  <c r="J70" i="244"/>
  <c r="J69" i="244"/>
  <c r="J68" i="244"/>
  <c r="J65" i="244"/>
  <c r="J64" i="244"/>
  <c r="J63" i="244"/>
  <c r="J62" i="244"/>
  <c r="J61" i="244"/>
  <c r="J60" i="244"/>
  <c r="J59" i="244"/>
  <c r="J56" i="244"/>
  <c r="J55" i="244"/>
  <c r="J54" i="244"/>
  <c r="J53" i="244"/>
  <c r="J52" i="244"/>
  <c r="J51" i="244"/>
  <c r="J50" i="244"/>
  <c r="J49" i="244"/>
  <c r="J48" i="244"/>
  <c r="J47" i="244"/>
  <c r="J46" i="243"/>
  <c r="J45" i="243"/>
  <c r="J44" i="243"/>
  <c r="J43" i="243"/>
  <c r="J42" i="243"/>
  <c r="J39" i="243"/>
  <c r="J38" i="243"/>
  <c r="J37" i="243"/>
  <c r="J36" i="243"/>
  <c r="J33" i="243"/>
  <c r="J32" i="243"/>
  <c r="J31" i="243"/>
  <c r="J30" i="243"/>
  <c r="J29" i="243"/>
  <c r="J28" i="243"/>
  <c r="J27" i="243"/>
  <c r="J26" i="243"/>
  <c r="J25" i="243"/>
  <c r="J24" i="243"/>
  <c r="J23" i="243"/>
  <c r="J22" i="243"/>
  <c r="J21" i="243"/>
  <c r="J20" i="243"/>
  <c r="J19" i="243"/>
  <c r="J18" i="243"/>
  <c r="J17" i="243"/>
  <c r="J16" i="243"/>
  <c r="J15" i="243"/>
  <c r="J14" i="243"/>
  <c r="J13" i="243"/>
  <c r="J12" i="243"/>
  <c r="J11" i="243"/>
  <c r="J10" i="243"/>
  <c r="J9" i="243"/>
  <c r="J8" i="243"/>
  <c r="J7" i="243"/>
  <c r="J6" i="243"/>
  <c r="J5" i="243"/>
  <c r="J4" i="243"/>
  <c r="Y53" i="243"/>
  <c r="Y52" i="243"/>
  <c r="Y51" i="243"/>
  <c r="Y50" i="243"/>
  <c r="Y49" i="243"/>
  <c r="Y48" i="243"/>
  <c r="Y47" i="243"/>
  <c r="Y46" i="243"/>
  <c r="Y45" i="243"/>
  <c r="Y44" i="243"/>
  <c r="Y43" i="243"/>
  <c r="Y42" i="243"/>
  <c r="Y41" i="243"/>
  <c r="Y40" i="243"/>
  <c r="Y39" i="243"/>
  <c r="Y38" i="243"/>
  <c r="Y37" i="243"/>
  <c r="Y36" i="243"/>
  <c r="Y35" i="243"/>
  <c r="Y34" i="243"/>
  <c r="Y33" i="243"/>
  <c r="Y32" i="243"/>
  <c r="Y31" i="243"/>
  <c r="Y30" i="243"/>
  <c r="Y29" i="243"/>
  <c r="Y28" i="243"/>
  <c r="Y27" i="243"/>
  <c r="Y26" i="243"/>
  <c r="Y25" i="243"/>
  <c r="Y24" i="243"/>
  <c r="Y23" i="243"/>
  <c r="Y22" i="243"/>
  <c r="Y21" i="243"/>
  <c r="Y20" i="243"/>
  <c r="Y19" i="243"/>
  <c r="Y18" i="243"/>
  <c r="Y17" i="243"/>
  <c r="Y16" i="243"/>
  <c r="Y15" i="243"/>
  <c r="Y14" i="243"/>
  <c r="Y13" i="243"/>
  <c r="Y12" i="243"/>
  <c r="Y11" i="243"/>
  <c r="Y10" i="243"/>
  <c r="Y9" i="243"/>
  <c r="Y8" i="243"/>
  <c r="Y7" i="243"/>
  <c r="Y6" i="243"/>
  <c r="Y5" i="243"/>
  <c r="Y4" i="243"/>
  <c r="T45" i="243"/>
  <c r="T44" i="243"/>
  <c r="T43" i="243"/>
  <c r="T42" i="243"/>
  <c r="T41" i="243"/>
  <c r="T40" i="243"/>
  <c r="T37" i="243"/>
  <c r="T36" i="243"/>
  <c r="T35" i="243"/>
  <c r="T34" i="243"/>
  <c r="T33" i="243"/>
  <c r="T32" i="243"/>
  <c r="T31" i="243"/>
  <c r="T30" i="243"/>
  <c r="T29" i="243"/>
  <c r="T28" i="243"/>
  <c r="T25" i="243"/>
  <c r="T24" i="243"/>
  <c r="T23" i="243"/>
  <c r="T22" i="243"/>
  <c r="T21" i="243"/>
  <c r="T20" i="243"/>
  <c r="T19" i="243"/>
  <c r="T18" i="243"/>
  <c r="T17" i="243"/>
  <c r="T16" i="243"/>
  <c r="T15" i="243"/>
  <c r="T14" i="243"/>
  <c r="T13" i="243"/>
  <c r="T11" i="243"/>
  <c r="T10" i="243"/>
  <c r="T9" i="243"/>
  <c r="T7" i="243"/>
  <c r="T6" i="243"/>
  <c r="T5" i="243"/>
  <c r="J73" i="243"/>
  <c r="J72" i="243"/>
  <c r="J71" i="243"/>
  <c r="J70" i="243"/>
  <c r="J69" i="243"/>
  <c r="J68" i="243"/>
  <c r="J65" i="243"/>
  <c r="J64" i="243"/>
  <c r="J63" i="243"/>
  <c r="J62" i="243"/>
  <c r="J61" i="243"/>
  <c r="J60" i="243"/>
  <c r="J59" i="243"/>
  <c r="J56" i="243"/>
  <c r="J55" i="243"/>
  <c r="J54" i="243"/>
  <c r="J53" i="243"/>
  <c r="J52" i="243"/>
  <c r="J51" i="243"/>
  <c r="J50" i="243"/>
  <c r="J49" i="243"/>
  <c r="J48" i="243"/>
  <c r="J47" i="243"/>
  <c r="J46" i="242"/>
  <c r="J45" i="242"/>
  <c r="J44" i="242"/>
  <c r="J43" i="242"/>
  <c r="J42" i="242"/>
  <c r="J39" i="242"/>
  <c r="J38" i="242"/>
  <c r="J37" i="242"/>
  <c r="J36" i="242"/>
  <c r="J33" i="242"/>
  <c r="J32" i="242"/>
  <c r="J31" i="242"/>
  <c r="J30" i="242"/>
  <c r="J29" i="242"/>
  <c r="J28" i="242"/>
  <c r="J27" i="242"/>
  <c r="J26" i="242"/>
  <c r="J25" i="242"/>
  <c r="J24" i="242"/>
  <c r="J23" i="242"/>
  <c r="J22" i="242"/>
  <c r="J21" i="242"/>
  <c r="J20" i="242"/>
  <c r="J19" i="242"/>
  <c r="J18" i="242"/>
  <c r="J17" i="242"/>
  <c r="J16" i="242"/>
  <c r="J15" i="242"/>
  <c r="J14" i="242"/>
  <c r="J13" i="242"/>
  <c r="J12" i="242"/>
  <c r="J11" i="242"/>
  <c r="J10" i="242"/>
  <c r="J9" i="242"/>
  <c r="J8" i="242"/>
  <c r="J7" i="242"/>
  <c r="J6" i="242"/>
  <c r="J5" i="242"/>
  <c r="J4" i="242"/>
  <c r="Y53" i="242"/>
  <c r="Y52" i="242"/>
  <c r="Y51" i="242"/>
  <c r="Y50" i="242"/>
  <c r="Y49" i="242"/>
  <c r="Y48" i="242"/>
  <c r="Y47" i="242"/>
  <c r="Y46" i="242"/>
  <c r="Y45" i="242"/>
  <c r="Y44" i="242"/>
  <c r="Y43" i="242"/>
  <c r="Y42" i="242"/>
  <c r="Y41" i="242"/>
  <c r="Y40" i="242"/>
  <c r="Y39" i="242"/>
  <c r="Y38" i="242"/>
  <c r="Y37" i="242"/>
  <c r="Y36" i="242"/>
  <c r="Y35" i="242"/>
  <c r="Y34" i="242"/>
  <c r="Y33" i="242"/>
  <c r="Y32" i="242"/>
  <c r="Y31" i="242"/>
  <c r="Y30" i="242"/>
  <c r="Y29" i="242"/>
  <c r="Y28" i="242"/>
  <c r="Y27" i="242"/>
  <c r="Y26" i="242"/>
  <c r="Y25" i="242"/>
  <c r="Y24" i="242"/>
  <c r="Y23" i="242"/>
  <c r="Y22" i="242"/>
  <c r="Y21" i="242"/>
  <c r="Y20" i="242"/>
  <c r="Y19" i="242"/>
  <c r="Y18" i="242"/>
  <c r="Y17" i="242"/>
  <c r="Y16" i="242"/>
  <c r="Y15" i="242"/>
  <c r="Y14" i="242"/>
  <c r="Y13" i="242"/>
  <c r="Y12" i="242"/>
  <c r="Y11" i="242"/>
  <c r="Y10" i="242"/>
  <c r="Y9" i="242"/>
  <c r="Y8" i="242"/>
  <c r="Y7" i="242"/>
  <c r="Y6" i="242"/>
  <c r="Y5" i="242"/>
  <c r="Y4" i="242"/>
  <c r="T45" i="242"/>
  <c r="T44" i="242"/>
  <c r="T43" i="242"/>
  <c r="T42" i="242"/>
  <c r="T41" i="242"/>
  <c r="T40" i="242"/>
  <c r="T37" i="242"/>
  <c r="T36" i="242"/>
  <c r="T35" i="242"/>
  <c r="T34" i="242"/>
  <c r="T33" i="242"/>
  <c r="T32" i="242"/>
  <c r="T31" i="242"/>
  <c r="T30" i="242"/>
  <c r="T29" i="242"/>
  <c r="T28" i="242"/>
  <c r="T25" i="242"/>
  <c r="T24" i="242"/>
  <c r="T23" i="242"/>
  <c r="T22" i="242"/>
  <c r="T21" i="242"/>
  <c r="T20" i="242"/>
  <c r="T19" i="242"/>
  <c r="T18" i="242"/>
  <c r="T17" i="242"/>
  <c r="T16" i="242"/>
  <c r="T15" i="242"/>
  <c r="T14" i="242"/>
  <c r="T13" i="242"/>
  <c r="T11" i="242"/>
  <c r="T10" i="242"/>
  <c r="T9" i="242"/>
  <c r="T7" i="242"/>
  <c r="T6" i="242"/>
  <c r="T5" i="242"/>
  <c r="J73" i="242"/>
  <c r="J72" i="242"/>
  <c r="J71" i="242"/>
  <c r="J70" i="242"/>
  <c r="J69" i="242"/>
  <c r="J68" i="242"/>
  <c r="J65" i="242"/>
  <c r="J64" i="242"/>
  <c r="J63" i="242"/>
  <c r="J62" i="242"/>
  <c r="J61" i="242"/>
  <c r="J60" i="242"/>
  <c r="J59" i="242"/>
  <c r="J56" i="242"/>
  <c r="J55" i="242"/>
  <c r="J54" i="242"/>
  <c r="J53" i="242"/>
  <c r="J52" i="242"/>
  <c r="J51" i="242"/>
  <c r="J50" i="242"/>
  <c r="J49" i="242"/>
  <c r="J48" i="242"/>
  <c r="J47" i="242"/>
  <c r="Y53" i="241"/>
  <c r="Y52" i="241"/>
  <c r="Y51" i="241"/>
  <c r="Y50" i="241"/>
  <c r="Y49" i="241"/>
  <c r="Y48" i="241"/>
  <c r="Y47" i="241"/>
  <c r="Y46" i="241"/>
  <c r="Y45" i="241"/>
  <c r="Y44" i="241"/>
  <c r="Y43" i="241"/>
  <c r="Y42" i="241"/>
  <c r="Y41" i="241"/>
  <c r="Y40" i="241"/>
  <c r="Y39" i="241"/>
  <c r="Y38" i="241"/>
  <c r="Y37" i="241"/>
  <c r="Y36" i="241"/>
  <c r="Y35" i="241"/>
  <c r="Y34" i="241"/>
  <c r="Y33" i="241"/>
  <c r="Y32" i="241"/>
  <c r="Y31" i="241"/>
  <c r="Y30" i="241"/>
  <c r="Y29" i="241"/>
  <c r="Y28" i="241"/>
  <c r="Y27" i="241"/>
  <c r="Y26" i="241"/>
  <c r="Y25" i="241"/>
  <c r="Y24" i="241"/>
  <c r="Y23" i="241"/>
  <c r="Y22" i="241"/>
  <c r="Y21" i="241"/>
  <c r="Y20" i="241"/>
  <c r="Y19" i="241"/>
  <c r="Y18" i="241"/>
  <c r="Y17" i="241"/>
  <c r="Y16" i="241"/>
  <c r="Y15" i="241"/>
  <c r="Y14" i="241"/>
  <c r="Y13" i="241"/>
  <c r="Y12" i="241"/>
  <c r="Y11" i="241"/>
  <c r="Y10" i="241"/>
  <c r="Y9" i="241"/>
  <c r="Y8" i="241"/>
  <c r="Y7" i="241"/>
  <c r="Y6" i="241"/>
  <c r="Y5" i="241"/>
  <c r="Y4" i="241"/>
  <c r="T45" i="241"/>
  <c r="T44" i="241"/>
  <c r="T43" i="241"/>
  <c r="T42" i="241"/>
  <c r="T41" i="241"/>
  <c r="T40" i="241"/>
  <c r="T37" i="241"/>
  <c r="T36" i="241"/>
  <c r="T35" i="241"/>
  <c r="T34" i="241"/>
  <c r="T33" i="241"/>
  <c r="T32" i="241"/>
  <c r="T31" i="241"/>
  <c r="T30" i="241"/>
  <c r="T29" i="241"/>
  <c r="T28" i="241"/>
  <c r="T25" i="241"/>
  <c r="T24" i="241"/>
  <c r="T23" i="241"/>
  <c r="T22" i="241"/>
  <c r="T21" i="241"/>
  <c r="T20" i="241"/>
  <c r="T19" i="241"/>
  <c r="T18" i="241"/>
  <c r="T17" i="241"/>
  <c r="T16" i="241"/>
  <c r="T15" i="241"/>
  <c r="T14" i="241"/>
  <c r="T13" i="241"/>
  <c r="T11" i="241"/>
  <c r="T10" i="241"/>
  <c r="T9" i="241"/>
  <c r="T7" i="241"/>
  <c r="T6" i="241"/>
  <c r="T5" i="241"/>
  <c r="J73" i="241"/>
  <c r="J72" i="241"/>
  <c r="J71" i="241"/>
  <c r="J70" i="241"/>
  <c r="J69" i="241"/>
  <c r="J68" i="241"/>
  <c r="J65" i="241"/>
  <c r="J64" i="241"/>
  <c r="J63" i="241"/>
  <c r="J62" i="241"/>
  <c r="J61" i="241"/>
  <c r="J60" i="241"/>
  <c r="J59" i="241"/>
  <c r="J56" i="241"/>
  <c r="J55" i="241"/>
  <c r="J54" i="241"/>
  <c r="J53" i="241"/>
  <c r="J52" i="241"/>
  <c r="J51" i="241"/>
  <c r="J50" i="241"/>
  <c r="J49" i="241"/>
  <c r="J48" i="241"/>
  <c r="J47" i="241"/>
  <c r="J46" i="241"/>
  <c r="J45" i="241"/>
  <c r="J44" i="241"/>
  <c r="J43" i="241"/>
  <c r="J42" i="241"/>
  <c r="J39" i="241"/>
  <c r="J38" i="241"/>
  <c r="J37" i="241"/>
  <c r="J36" i="241"/>
  <c r="J33" i="241"/>
  <c r="J32" i="241"/>
  <c r="J31" i="241"/>
  <c r="J30" i="241"/>
  <c r="J29" i="241"/>
  <c r="J28" i="241"/>
  <c r="J27" i="241"/>
  <c r="J26" i="241"/>
  <c r="J25" i="241"/>
  <c r="J24" i="241"/>
  <c r="J23" i="241"/>
  <c r="J22" i="241"/>
  <c r="J21" i="241"/>
  <c r="J20" i="241"/>
  <c r="J19" i="241"/>
  <c r="J18" i="241"/>
  <c r="J17" i="241"/>
  <c r="J16" i="241"/>
  <c r="J15" i="241"/>
  <c r="J14" i="241"/>
  <c r="J13" i="241"/>
  <c r="J12" i="241"/>
  <c r="J11" i="241"/>
  <c r="J10" i="241"/>
  <c r="J9" i="241"/>
  <c r="J8" i="241"/>
  <c r="J7" i="241"/>
  <c r="J6" i="241"/>
  <c r="J5" i="241"/>
  <c r="J4" i="241"/>
  <c r="J46" i="240"/>
  <c r="J45" i="240"/>
  <c r="J44" i="240"/>
  <c r="J43" i="240"/>
  <c r="J42" i="240"/>
  <c r="J39" i="240"/>
  <c r="J38" i="240"/>
  <c r="J37" i="240"/>
  <c r="J36" i="240"/>
  <c r="J33" i="240"/>
  <c r="J32" i="240"/>
  <c r="J31" i="240"/>
  <c r="J30" i="240"/>
  <c r="J29" i="240"/>
  <c r="J28" i="240"/>
  <c r="J27" i="240"/>
  <c r="J26" i="240"/>
  <c r="J25" i="240"/>
  <c r="J24" i="240"/>
  <c r="J23" i="240"/>
  <c r="J22" i="240"/>
  <c r="J21" i="240"/>
  <c r="J20" i="240"/>
  <c r="J19" i="240"/>
  <c r="J18" i="240"/>
  <c r="J17" i="240"/>
  <c r="J16" i="240"/>
  <c r="J15" i="240"/>
  <c r="J14" i="240"/>
  <c r="J13" i="240"/>
  <c r="J12" i="240"/>
  <c r="J11" i="240"/>
  <c r="J10" i="240"/>
  <c r="J9" i="240"/>
  <c r="J8" i="240"/>
  <c r="J7" i="240"/>
  <c r="J6" i="240"/>
  <c r="J5" i="240"/>
  <c r="J4" i="240"/>
  <c r="Y53" i="240"/>
  <c r="Y52" i="240"/>
  <c r="Y51" i="240"/>
  <c r="Y50" i="240"/>
  <c r="Y49" i="240"/>
  <c r="Y48" i="240"/>
  <c r="Y47" i="240"/>
  <c r="Y46" i="240"/>
  <c r="Y45" i="240"/>
  <c r="Y44" i="240"/>
  <c r="Y43" i="240"/>
  <c r="Y42" i="240"/>
  <c r="Y41" i="240"/>
  <c r="Y40" i="240"/>
  <c r="Y39" i="240"/>
  <c r="Y38" i="240"/>
  <c r="Y37" i="240"/>
  <c r="Y36" i="240"/>
  <c r="Y35" i="240"/>
  <c r="Y34" i="240"/>
  <c r="Y33" i="240"/>
  <c r="Y32" i="240"/>
  <c r="Y31" i="240"/>
  <c r="Y30" i="240"/>
  <c r="Y29" i="240"/>
  <c r="Y28" i="240"/>
  <c r="Y27" i="240"/>
  <c r="Y26" i="240"/>
  <c r="Y25" i="240"/>
  <c r="Y24" i="240"/>
  <c r="Y23" i="240"/>
  <c r="Y22" i="240"/>
  <c r="Y21" i="240"/>
  <c r="Y20" i="240"/>
  <c r="Y19" i="240"/>
  <c r="Y18" i="240"/>
  <c r="Y17" i="240"/>
  <c r="Y16" i="240"/>
  <c r="Y15" i="240"/>
  <c r="Y14" i="240"/>
  <c r="Y13" i="240"/>
  <c r="Y12" i="240"/>
  <c r="Y11" i="240"/>
  <c r="Y10" i="240"/>
  <c r="Y9" i="240"/>
  <c r="Y8" i="240"/>
  <c r="Y7" i="240"/>
  <c r="Y6" i="240"/>
  <c r="Y5" i="240"/>
  <c r="Y4" i="240"/>
  <c r="T45" i="240"/>
  <c r="T44" i="240"/>
  <c r="T43" i="240"/>
  <c r="T42" i="240"/>
  <c r="T41" i="240"/>
  <c r="T40" i="240"/>
  <c r="T37" i="240"/>
  <c r="T36" i="240"/>
  <c r="T35" i="240"/>
  <c r="T34" i="240"/>
  <c r="T33" i="240"/>
  <c r="T32" i="240"/>
  <c r="T31" i="240"/>
  <c r="T30" i="240"/>
  <c r="T29" i="240"/>
  <c r="T28" i="240"/>
  <c r="T25" i="240"/>
  <c r="T24" i="240"/>
  <c r="T23" i="240"/>
  <c r="T22" i="240"/>
  <c r="T21" i="240"/>
  <c r="T20" i="240"/>
  <c r="T19" i="240"/>
  <c r="T18" i="240"/>
  <c r="T17" i="240"/>
  <c r="T16" i="240"/>
  <c r="T15" i="240"/>
  <c r="T14" i="240"/>
  <c r="T13" i="240"/>
  <c r="T11" i="240"/>
  <c r="T10" i="240"/>
  <c r="T9" i="240"/>
  <c r="T7" i="240"/>
  <c r="T6" i="240"/>
  <c r="T5" i="240"/>
  <c r="J73" i="240"/>
  <c r="J72" i="240"/>
  <c r="J71" i="240"/>
  <c r="J70" i="240"/>
  <c r="J69" i="240"/>
  <c r="J68" i="240"/>
  <c r="J65" i="240"/>
  <c r="J64" i="240"/>
  <c r="J63" i="240"/>
  <c r="J62" i="240"/>
  <c r="J61" i="240"/>
  <c r="J60" i="240"/>
  <c r="J59" i="240"/>
  <c r="J56" i="240"/>
  <c r="J55" i="240"/>
  <c r="J54" i="240"/>
  <c r="J53" i="240"/>
  <c r="J52" i="240"/>
  <c r="J51" i="240"/>
  <c r="J50" i="240"/>
  <c r="J49" i="240"/>
  <c r="J48" i="240"/>
  <c r="J47" i="240"/>
  <c r="J46" i="239"/>
  <c r="J45" i="239"/>
  <c r="J44" i="239"/>
  <c r="J43" i="239"/>
  <c r="J42" i="239"/>
  <c r="J39" i="239"/>
  <c r="J38" i="239"/>
  <c r="J37" i="239"/>
  <c r="J36" i="239"/>
  <c r="J33" i="239"/>
  <c r="J32" i="239"/>
  <c r="J31" i="239"/>
  <c r="J30" i="239"/>
  <c r="J29" i="239"/>
  <c r="J28" i="239"/>
  <c r="J27" i="239"/>
  <c r="J26" i="239"/>
  <c r="J25" i="239"/>
  <c r="J24" i="239"/>
  <c r="J23" i="239"/>
  <c r="J22" i="239"/>
  <c r="J21" i="239"/>
  <c r="J20" i="239"/>
  <c r="J19" i="239"/>
  <c r="J18" i="239"/>
  <c r="J17" i="239"/>
  <c r="J16" i="239"/>
  <c r="J15" i="239"/>
  <c r="J14" i="239"/>
  <c r="J13" i="239"/>
  <c r="J12" i="239"/>
  <c r="J11" i="239"/>
  <c r="J10" i="239"/>
  <c r="J9" i="239"/>
  <c r="J8" i="239"/>
  <c r="J7" i="239"/>
  <c r="J6" i="239"/>
  <c r="J5" i="239"/>
  <c r="J4" i="239"/>
  <c r="Y53" i="239"/>
  <c r="Y52" i="239"/>
  <c r="Y51" i="239"/>
  <c r="Y50" i="239"/>
  <c r="Y49" i="239"/>
  <c r="Y48" i="239"/>
  <c r="Y47" i="239"/>
  <c r="Y46" i="239"/>
  <c r="Y45" i="239"/>
  <c r="Y44" i="239"/>
  <c r="Y43" i="239"/>
  <c r="Y42" i="239"/>
  <c r="Y41" i="239"/>
  <c r="Y40" i="239"/>
  <c r="Y39" i="239"/>
  <c r="Y38" i="239"/>
  <c r="Y37" i="239"/>
  <c r="Y36" i="239"/>
  <c r="Y35" i="239"/>
  <c r="Y34" i="239"/>
  <c r="Y33" i="239"/>
  <c r="Y32" i="239"/>
  <c r="Y31" i="239"/>
  <c r="Y30" i="239"/>
  <c r="Y29" i="239"/>
  <c r="Y28" i="239"/>
  <c r="Y27" i="239"/>
  <c r="Y26" i="239"/>
  <c r="Y25" i="239"/>
  <c r="Y24" i="239"/>
  <c r="Y23" i="239"/>
  <c r="Y22" i="239"/>
  <c r="Y21" i="239"/>
  <c r="Y20" i="239"/>
  <c r="Y19" i="239"/>
  <c r="Y18" i="239"/>
  <c r="Y17" i="239"/>
  <c r="Y16" i="239"/>
  <c r="Y15" i="239"/>
  <c r="Y14" i="239"/>
  <c r="Y13" i="239"/>
  <c r="Y12" i="239"/>
  <c r="Y11" i="239"/>
  <c r="Y10" i="239"/>
  <c r="Y9" i="239"/>
  <c r="Y8" i="239"/>
  <c r="Y7" i="239"/>
  <c r="Y6" i="239"/>
  <c r="Y5" i="239"/>
  <c r="Y4" i="239"/>
  <c r="T45" i="239"/>
  <c r="T44" i="239"/>
  <c r="T43" i="239"/>
  <c r="T42" i="239"/>
  <c r="T41" i="239"/>
  <c r="T40" i="239"/>
  <c r="T37" i="239"/>
  <c r="T36" i="239"/>
  <c r="T35" i="239"/>
  <c r="T34" i="239"/>
  <c r="T33" i="239"/>
  <c r="T32" i="239"/>
  <c r="T31" i="239"/>
  <c r="T30" i="239"/>
  <c r="T29" i="239"/>
  <c r="T28" i="239"/>
  <c r="T25" i="239"/>
  <c r="T24" i="239"/>
  <c r="T23" i="239"/>
  <c r="T22" i="239"/>
  <c r="T21" i="239"/>
  <c r="T20" i="239"/>
  <c r="T19" i="239"/>
  <c r="T18" i="239"/>
  <c r="T17" i="239"/>
  <c r="T16" i="239"/>
  <c r="T15" i="239"/>
  <c r="T14" i="239"/>
  <c r="T13" i="239"/>
  <c r="T11" i="239"/>
  <c r="T10" i="239"/>
  <c r="T9" i="239"/>
  <c r="T7" i="239"/>
  <c r="T6" i="239"/>
  <c r="T5" i="239"/>
  <c r="J73" i="239"/>
  <c r="J72" i="239"/>
  <c r="J71" i="239"/>
  <c r="J70" i="239"/>
  <c r="J69" i="239"/>
  <c r="J68" i="239"/>
  <c r="J65" i="239"/>
  <c r="J64" i="239"/>
  <c r="J63" i="239"/>
  <c r="J62" i="239"/>
  <c r="J61" i="239"/>
  <c r="J60" i="239"/>
  <c r="J59" i="239"/>
  <c r="J56" i="239"/>
  <c r="J55" i="239"/>
  <c r="J54" i="239"/>
  <c r="J53" i="239"/>
  <c r="J52" i="239"/>
  <c r="J51" i="239"/>
  <c r="J50" i="239"/>
  <c r="J49" i="239"/>
  <c r="J48" i="239"/>
  <c r="J47" i="239"/>
  <c r="J46" i="238"/>
  <c r="J45" i="238"/>
  <c r="J44" i="238"/>
  <c r="J43" i="238"/>
  <c r="J42" i="238"/>
  <c r="J39" i="238"/>
  <c r="J38" i="238"/>
  <c r="J37" i="238"/>
  <c r="J36" i="238"/>
  <c r="J33" i="238"/>
  <c r="J32" i="238"/>
  <c r="J31" i="238"/>
  <c r="J30" i="238"/>
  <c r="J29" i="238"/>
  <c r="J28" i="238"/>
  <c r="J27" i="238"/>
  <c r="J26" i="238"/>
  <c r="J25" i="238"/>
  <c r="J24" i="238"/>
  <c r="J23" i="238"/>
  <c r="J22" i="238"/>
  <c r="J21" i="238"/>
  <c r="J20" i="238"/>
  <c r="J19" i="238"/>
  <c r="J18" i="238"/>
  <c r="J17" i="238"/>
  <c r="J16" i="238"/>
  <c r="J15" i="238"/>
  <c r="J14" i="238"/>
  <c r="J13" i="238"/>
  <c r="J12" i="238"/>
  <c r="J11" i="238"/>
  <c r="J10" i="238"/>
  <c r="J9" i="238"/>
  <c r="J8" i="238"/>
  <c r="J7" i="238"/>
  <c r="J6" i="238"/>
  <c r="J5" i="238"/>
  <c r="J4" i="238"/>
  <c r="Y53" i="238"/>
  <c r="Y52" i="238"/>
  <c r="Y51" i="238"/>
  <c r="Y50" i="238"/>
  <c r="Y49" i="238"/>
  <c r="Y48" i="238"/>
  <c r="Y47" i="238"/>
  <c r="Y46" i="238"/>
  <c r="Y45" i="238"/>
  <c r="Y44" i="238"/>
  <c r="Y43" i="238"/>
  <c r="Y42" i="238"/>
  <c r="Y41" i="238"/>
  <c r="Y40" i="238"/>
  <c r="Y39" i="238"/>
  <c r="Y38" i="238"/>
  <c r="Y37" i="238"/>
  <c r="Y36" i="238"/>
  <c r="Y35" i="238"/>
  <c r="Y34" i="238"/>
  <c r="Y33" i="238"/>
  <c r="Y32" i="238"/>
  <c r="Y31" i="238"/>
  <c r="Y30" i="238"/>
  <c r="Y29" i="238"/>
  <c r="Y28" i="238"/>
  <c r="Y27" i="238"/>
  <c r="Y26" i="238"/>
  <c r="Y25" i="238"/>
  <c r="Y24" i="238"/>
  <c r="Y23" i="238"/>
  <c r="Y22" i="238"/>
  <c r="Y21" i="238"/>
  <c r="Y20" i="238"/>
  <c r="Y19" i="238"/>
  <c r="Y18" i="238"/>
  <c r="Y17" i="238"/>
  <c r="Y16" i="238"/>
  <c r="Y15" i="238"/>
  <c r="Y14" i="238"/>
  <c r="Y13" i="238"/>
  <c r="Y12" i="238"/>
  <c r="Y11" i="238"/>
  <c r="Y10" i="238"/>
  <c r="Y9" i="238"/>
  <c r="Y8" i="238"/>
  <c r="Y7" i="238"/>
  <c r="Y6" i="238"/>
  <c r="Y5" i="238"/>
  <c r="Y4" i="238"/>
  <c r="T45" i="238"/>
  <c r="T44" i="238"/>
  <c r="T43" i="238"/>
  <c r="T42" i="238"/>
  <c r="T41" i="238"/>
  <c r="T40" i="238"/>
  <c r="T37" i="238"/>
  <c r="T36" i="238"/>
  <c r="T35" i="238"/>
  <c r="T34" i="238"/>
  <c r="T33" i="238"/>
  <c r="T32" i="238"/>
  <c r="T31" i="238"/>
  <c r="T30" i="238"/>
  <c r="T29" i="238"/>
  <c r="T28" i="238"/>
  <c r="T25" i="238"/>
  <c r="T24" i="238"/>
  <c r="T23" i="238"/>
  <c r="T22" i="238"/>
  <c r="T21" i="238"/>
  <c r="T20" i="238"/>
  <c r="T19" i="238"/>
  <c r="T18" i="238"/>
  <c r="T17" i="238"/>
  <c r="T16" i="238"/>
  <c r="T15" i="238"/>
  <c r="T14" i="238"/>
  <c r="T13" i="238"/>
  <c r="T11" i="238"/>
  <c r="T10" i="238"/>
  <c r="T9" i="238"/>
  <c r="T7" i="238"/>
  <c r="T6" i="238"/>
  <c r="T5" i="238"/>
  <c r="J73" i="238"/>
  <c r="J72" i="238"/>
  <c r="J71" i="238"/>
  <c r="J70" i="238"/>
  <c r="J69" i="238"/>
  <c r="J68" i="238"/>
  <c r="J65" i="238"/>
  <c r="J64" i="238"/>
  <c r="J63" i="238"/>
  <c r="J62" i="238"/>
  <c r="J61" i="238"/>
  <c r="J60" i="238"/>
  <c r="J59" i="238"/>
  <c r="J56" i="238"/>
  <c r="J55" i="238"/>
  <c r="J54" i="238"/>
  <c r="J53" i="238"/>
  <c r="J52" i="238"/>
  <c r="J51" i="238"/>
  <c r="J50" i="238"/>
  <c r="J49" i="238"/>
  <c r="J48" i="238"/>
  <c r="J47" i="238"/>
  <c r="J46" i="237"/>
  <c r="J45" i="237"/>
  <c r="J44" i="237"/>
  <c r="J43" i="237"/>
  <c r="J42" i="237"/>
  <c r="J39" i="237"/>
  <c r="J38" i="237"/>
  <c r="J37" i="237"/>
  <c r="J36" i="237"/>
  <c r="J33" i="237"/>
  <c r="J32" i="237"/>
  <c r="J31" i="237"/>
  <c r="J30" i="237"/>
  <c r="J29" i="237"/>
  <c r="J28" i="237"/>
  <c r="J27" i="237"/>
  <c r="J26" i="237"/>
  <c r="J25" i="237"/>
  <c r="J24" i="237"/>
  <c r="J23" i="237"/>
  <c r="J22" i="237"/>
  <c r="J21" i="237"/>
  <c r="J20" i="237"/>
  <c r="J19" i="237"/>
  <c r="J18" i="237"/>
  <c r="J17" i="237"/>
  <c r="J16" i="237"/>
  <c r="J15" i="237"/>
  <c r="J14" i="237"/>
  <c r="J13" i="237"/>
  <c r="J12" i="237"/>
  <c r="J11" i="237"/>
  <c r="J10" i="237"/>
  <c r="J9" i="237"/>
  <c r="J8" i="237"/>
  <c r="J7" i="237"/>
  <c r="J6" i="237"/>
  <c r="J5" i="237"/>
  <c r="J4" i="237"/>
  <c r="Y53" i="237"/>
  <c r="Y52" i="237"/>
  <c r="Y51" i="237"/>
  <c r="Y50" i="237"/>
  <c r="Y49" i="237"/>
  <c r="Y48" i="237"/>
  <c r="Y47" i="237"/>
  <c r="Y46" i="237"/>
  <c r="Y45" i="237"/>
  <c r="Y44" i="237"/>
  <c r="Y43" i="237"/>
  <c r="Y42" i="237"/>
  <c r="Y41" i="237"/>
  <c r="Y40" i="237"/>
  <c r="Y39" i="237"/>
  <c r="Y38" i="237"/>
  <c r="Y37" i="237"/>
  <c r="Y36" i="237"/>
  <c r="Y35" i="237"/>
  <c r="Y34" i="237"/>
  <c r="Y33" i="237"/>
  <c r="Y32" i="237"/>
  <c r="Y31" i="237"/>
  <c r="Y30" i="237"/>
  <c r="Y29" i="237"/>
  <c r="Y28" i="237"/>
  <c r="Y27" i="237"/>
  <c r="Y26" i="237"/>
  <c r="Y25" i="237"/>
  <c r="Y24" i="237"/>
  <c r="Y23" i="237"/>
  <c r="Y22" i="237"/>
  <c r="Y21" i="237"/>
  <c r="Y20" i="237"/>
  <c r="Y19" i="237"/>
  <c r="Y18" i="237"/>
  <c r="Y17" i="237"/>
  <c r="Y16" i="237"/>
  <c r="Y15" i="237"/>
  <c r="Y14" i="237"/>
  <c r="Y13" i="237"/>
  <c r="Y12" i="237"/>
  <c r="Y11" i="237"/>
  <c r="Y10" i="237"/>
  <c r="Y9" i="237"/>
  <c r="Y8" i="237"/>
  <c r="Y7" i="237"/>
  <c r="Y6" i="237"/>
  <c r="Y5" i="237"/>
  <c r="Y4" i="237"/>
  <c r="T45" i="237"/>
  <c r="T44" i="237"/>
  <c r="T43" i="237"/>
  <c r="T42" i="237"/>
  <c r="T41" i="237"/>
  <c r="T40" i="237"/>
  <c r="T37" i="237"/>
  <c r="T36" i="237"/>
  <c r="T35" i="237"/>
  <c r="T34" i="237"/>
  <c r="T33" i="237"/>
  <c r="T32" i="237"/>
  <c r="T31" i="237"/>
  <c r="T30" i="237"/>
  <c r="T29" i="237"/>
  <c r="T28" i="237"/>
  <c r="T25" i="237"/>
  <c r="T24" i="237"/>
  <c r="T23" i="237"/>
  <c r="T22" i="237"/>
  <c r="T21" i="237"/>
  <c r="T20" i="237"/>
  <c r="T19" i="237"/>
  <c r="T18" i="237"/>
  <c r="T17" i="237"/>
  <c r="T16" i="237"/>
  <c r="T15" i="237"/>
  <c r="T14" i="237"/>
  <c r="T13" i="237"/>
  <c r="T11" i="237"/>
  <c r="T10" i="237"/>
  <c r="T9" i="237"/>
  <c r="T7" i="237"/>
  <c r="T6" i="237"/>
  <c r="T5" i="237"/>
  <c r="J73" i="237"/>
  <c r="J72" i="237"/>
  <c r="J71" i="237"/>
  <c r="J70" i="237"/>
  <c r="J69" i="237"/>
  <c r="J68" i="237"/>
  <c r="J65" i="237"/>
  <c r="J64" i="237"/>
  <c r="J63" i="237"/>
  <c r="J62" i="237"/>
  <c r="J61" i="237"/>
  <c r="J60" i="237"/>
  <c r="J59" i="237"/>
  <c r="J56" i="237"/>
  <c r="J55" i="237"/>
  <c r="J54" i="237"/>
  <c r="J53" i="237"/>
  <c r="J52" i="237"/>
  <c r="J51" i="237"/>
  <c r="J50" i="237"/>
  <c r="J49" i="237"/>
  <c r="J48" i="237"/>
  <c r="J47" i="237"/>
  <c r="J46" i="236"/>
  <c r="J45" i="236"/>
  <c r="J44" i="236"/>
  <c r="J43" i="236"/>
  <c r="J42" i="236"/>
  <c r="J39" i="236"/>
  <c r="J38" i="236"/>
  <c r="J37" i="236"/>
  <c r="J36" i="236"/>
  <c r="J33" i="236"/>
  <c r="J32" i="236"/>
  <c r="J31" i="236"/>
  <c r="J30" i="236"/>
  <c r="J29" i="236"/>
  <c r="J28" i="236"/>
  <c r="J27" i="236"/>
  <c r="J26" i="236"/>
  <c r="J25" i="236"/>
  <c r="J24" i="236"/>
  <c r="J23" i="236"/>
  <c r="J22" i="236"/>
  <c r="J21" i="236"/>
  <c r="J20" i="236"/>
  <c r="J19" i="236"/>
  <c r="J18" i="236"/>
  <c r="J17" i="236"/>
  <c r="J16" i="236"/>
  <c r="J15" i="236"/>
  <c r="J14" i="236"/>
  <c r="J13" i="236"/>
  <c r="J12" i="236"/>
  <c r="J11" i="236"/>
  <c r="J10" i="236"/>
  <c r="J9" i="236"/>
  <c r="J8" i="236"/>
  <c r="J7" i="236"/>
  <c r="J6" i="236"/>
  <c r="J5" i="236"/>
  <c r="J4" i="236"/>
  <c r="Y53" i="236"/>
  <c r="Y52" i="236"/>
  <c r="Y51" i="236"/>
  <c r="Y50" i="236"/>
  <c r="Y49" i="236"/>
  <c r="Y48" i="236"/>
  <c r="Y47" i="236"/>
  <c r="Y46" i="236"/>
  <c r="Y45" i="236"/>
  <c r="Y44" i="236"/>
  <c r="Y43" i="236"/>
  <c r="Y42" i="236"/>
  <c r="Y41" i="236"/>
  <c r="Y40" i="236"/>
  <c r="Y39" i="236"/>
  <c r="Y38" i="236"/>
  <c r="Y37" i="236"/>
  <c r="Y36" i="236"/>
  <c r="Y35" i="236"/>
  <c r="Y34" i="236"/>
  <c r="Y33" i="236"/>
  <c r="Y32" i="236"/>
  <c r="Y31" i="236"/>
  <c r="Y30" i="236"/>
  <c r="Y29" i="236"/>
  <c r="Y28" i="236"/>
  <c r="Y27" i="236"/>
  <c r="Y26" i="236"/>
  <c r="Y25" i="236"/>
  <c r="Y24" i="236"/>
  <c r="Y23" i="236"/>
  <c r="Y22" i="236"/>
  <c r="Y21" i="236"/>
  <c r="Y20" i="236"/>
  <c r="Y19" i="236"/>
  <c r="Y18" i="236"/>
  <c r="Y17" i="236"/>
  <c r="Y16" i="236"/>
  <c r="Y15" i="236"/>
  <c r="Y14" i="236"/>
  <c r="Y13" i="236"/>
  <c r="Y12" i="236"/>
  <c r="Y11" i="236"/>
  <c r="Y10" i="236"/>
  <c r="Y9" i="236"/>
  <c r="Y8" i="236"/>
  <c r="Y7" i="236"/>
  <c r="Y6" i="236"/>
  <c r="Y5" i="236"/>
  <c r="Y4" i="236"/>
  <c r="T45" i="236"/>
  <c r="T44" i="236"/>
  <c r="T43" i="236"/>
  <c r="T42" i="236"/>
  <c r="T41" i="236"/>
  <c r="T40" i="236"/>
  <c r="T37" i="236"/>
  <c r="T36" i="236"/>
  <c r="T35" i="236"/>
  <c r="T34" i="236"/>
  <c r="T33" i="236"/>
  <c r="T32" i="236"/>
  <c r="T31" i="236"/>
  <c r="T30" i="236"/>
  <c r="T29" i="236"/>
  <c r="T28" i="236"/>
  <c r="T25" i="236"/>
  <c r="T24" i="236"/>
  <c r="T23" i="236"/>
  <c r="T22" i="236"/>
  <c r="T21" i="236"/>
  <c r="T20" i="236"/>
  <c r="T19" i="236"/>
  <c r="T18" i="236"/>
  <c r="T17" i="236"/>
  <c r="T16" i="236"/>
  <c r="T15" i="236"/>
  <c r="T14" i="236"/>
  <c r="T13" i="236"/>
  <c r="T11" i="236"/>
  <c r="T10" i="236"/>
  <c r="T9" i="236"/>
  <c r="T7" i="236"/>
  <c r="T6" i="236"/>
  <c r="T5" i="236"/>
  <c r="J73" i="236"/>
  <c r="J72" i="236"/>
  <c r="J71" i="236"/>
  <c r="J70" i="236"/>
  <c r="J69" i="236"/>
  <c r="J68" i="236"/>
  <c r="J65" i="236"/>
  <c r="J64" i="236"/>
  <c r="J63" i="236"/>
  <c r="J62" i="236"/>
  <c r="J61" i="236"/>
  <c r="J60" i="236"/>
  <c r="J59" i="236"/>
  <c r="J56" i="236"/>
  <c r="J55" i="236"/>
  <c r="J54" i="236"/>
  <c r="J53" i="236"/>
  <c r="J52" i="236"/>
  <c r="J51" i="236"/>
  <c r="J50" i="236"/>
  <c r="J49" i="236"/>
  <c r="J48" i="236"/>
  <c r="J47" i="236"/>
  <c r="J46" i="235"/>
  <c r="J45" i="235"/>
  <c r="J44" i="235"/>
  <c r="J43" i="235"/>
  <c r="J42" i="235"/>
  <c r="J39" i="235"/>
  <c r="J38" i="235"/>
  <c r="J37" i="235"/>
  <c r="J36" i="235"/>
  <c r="J33" i="235"/>
  <c r="J32" i="235"/>
  <c r="J31" i="235"/>
  <c r="J30" i="235"/>
  <c r="J29" i="235"/>
  <c r="J28" i="235"/>
  <c r="J27" i="235"/>
  <c r="J26" i="235"/>
  <c r="J25" i="235"/>
  <c r="J24" i="235"/>
  <c r="J23" i="235"/>
  <c r="J22" i="235"/>
  <c r="J21" i="235"/>
  <c r="J20" i="235"/>
  <c r="J19" i="235"/>
  <c r="J18" i="235"/>
  <c r="J17" i="235"/>
  <c r="J16" i="235"/>
  <c r="J15" i="235"/>
  <c r="J14" i="235"/>
  <c r="J13" i="235"/>
  <c r="J12" i="235"/>
  <c r="J11" i="235"/>
  <c r="J10" i="235"/>
  <c r="J9" i="235"/>
  <c r="J8" i="235"/>
  <c r="J7" i="235"/>
  <c r="J6" i="235"/>
  <c r="J5" i="235"/>
  <c r="J4" i="235"/>
  <c r="Y53" i="235"/>
  <c r="Y52" i="235"/>
  <c r="Y51" i="235"/>
  <c r="Y50" i="235"/>
  <c r="Y49" i="235"/>
  <c r="Y48" i="235"/>
  <c r="Y47" i="235"/>
  <c r="Y46" i="235"/>
  <c r="Y45" i="235"/>
  <c r="Y44" i="235"/>
  <c r="Y43" i="235"/>
  <c r="Y42" i="235"/>
  <c r="Y41" i="235"/>
  <c r="Y40" i="235"/>
  <c r="Y39" i="235"/>
  <c r="Y38" i="235"/>
  <c r="Y37" i="235"/>
  <c r="Y36" i="235"/>
  <c r="Y35" i="235"/>
  <c r="Y34" i="235"/>
  <c r="Y33" i="235"/>
  <c r="Y32" i="235"/>
  <c r="Y31" i="235"/>
  <c r="Y30" i="235"/>
  <c r="Y29" i="235"/>
  <c r="Y28" i="235"/>
  <c r="Y27" i="235"/>
  <c r="Y26" i="235"/>
  <c r="Y25" i="235"/>
  <c r="Y24" i="235"/>
  <c r="Y23" i="235"/>
  <c r="Y22" i="235"/>
  <c r="Y21" i="235"/>
  <c r="Y20" i="235"/>
  <c r="Y19" i="235"/>
  <c r="Y18" i="235"/>
  <c r="Y17" i="235"/>
  <c r="Y16" i="235"/>
  <c r="Y15" i="235"/>
  <c r="Y14" i="235"/>
  <c r="Y13" i="235"/>
  <c r="Y12" i="235"/>
  <c r="Y11" i="235"/>
  <c r="Y10" i="235"/>
  <c r="Y9" i="235"/>
  <c r="Y8" i="235"/>
  <c r="Y7" i="235"/>
  <c r="Y6" i="235"/>
  <c r="Y5" i="235"/>
  <c r="Y4" i="235"/>
  <c r="T45" i="235"/>
  <c r="T44" i="235"/>
  <c r="T43" i="235"/>
  <c r="T42" i="235"/>
  <c r="T41" i="235"/>
  <c r="T40" i="235"/>
  <c r="T37" i="235"/>
  <c r="T36" i="235"/>
  <c r="T35" i="235"/>
  <c r="T34" i="235"/>
  <c r="T33" i="235"/>
  <c r="T32" i="235"/>
  <c r="T31" i="235"/>
  <c r="T30" i="235"/>
  <c r="T29" i="235"/>
  <c r="T28" i="235"/>
  <c r="T25" i="235"/>
  <c r="T24" i="235"/>
  <c r="T23" i="235"/>
  <c r="T22" i="235"/>
  <c r="T21" i="235"/>
  <c r="T20" i="235"/>
  <c r="T19" i="235"/>
  <c r="T18" i="235"/>
  <c r="T17" i="235"/>
  <c r="T16" i="235"/>
  <c r="T15" i="235"/>
  <c r="T14" i="235"/>
  <c r="T13" i="235"/>
  <c r="T11" i="235"/>
  <c r="T10" i="235"/>
  <c r="T9" i="235"/>
  <c r="T7" i="235"/>
  <c r="T6" i="235"/>
  <c r="T5" i="235"/>
  <c r="J73" i="235"/>
  <c r="J72" i="235"/>
  <c r="J71" i="235"/>
  <c r="J70" i="235"/>
  <c r="J69" i="235"/>
  <c r="J68" i="235"/>
  <c r="J65" i="235"/>
  <c r="J64" i="235"/>
  <c r="J63" i="235"/>
  <c r="J62" i="235"/>
  <c r="J61" i="235"/>
  <c r="J60" i="235"/>
  <c r="J59" i="235"/>
  <c r="J56" i="235"/>
  <c r="J55" i="235"/>
  <c r="J54" i="235"/>
  <c r="J53" i="235"/>
  <c r="J52" i="235"/>
  <c r="J51" i="235"/>
  <c r="J50" i="235"/>
  <c r="J49" i="235"/>
  <c r="J48" i="235"/>
  <c r="J47" i="235"/>
  <c r="J46" i="234"/>
  <c r="J45" i="234"/>
  <c r="J44" i="234"/>
  <c r="J43" i="234"/>
  <c r="J42" i="234"/>
  <c r="J39" i="234"/>
  <c r="J38" i="234"/>
  <c r="J37" i="234"/>
  <c r="J36" i="234"/>
  <c r="J33" i="234"/>
  <c r="J32" i="234"/>
  <c r="J31" i="234"/>
  <c r="J30" i="234"/>
  <c r="J29" i="234"/>
  <c r="J28" i="234"/>
  <c r="J27" i="234"/>
  <c r="J26" i="234"/>
  <c r="J25" i="234"/>
  <c r="J24" i="234"/>
  <c r="J23" i="234"/>
  <c r="J22" i="234"/>
  <c r="J21" i="234"/>
  <c r="J20" i="234"/>
  <c r="J19" i="234"/>
  <c r="J18" i="234"/>
  <c r="J17" i="234"/>
  <c r="J16" i="234"/>
  <c r="J15" i="234"/>
  <c r="J14" i="234"/>
  <c r="J13" i="234"/>
  <c r="J12" i="234"/>
  <c r="J11" i="234"/>
  <c r="J10" i="234"/>
  <c r="J9" i="234"/>
  <c r="J8" i="234"/>
  <c r="J7" i="234"/>
  <c r="J6" i="234"/>
  <c r="J5" i="234"/>
  <c r="J4" i="234"/>
  <c r="Y53" i="234"/>
  <c r="Y52" i="234"/>
  <c r="Y51" i="234"/>
  <c r="Y50" i="234"/>
  <c r="Y49" i="234"/>
  <c r="Y48" i="234"/>
  <c r="Y47" i="234"/>
  <c r="Y46" i="234"/>
  <c r="Y45" i="234"/>
  <c r="Y44" i="234"/>
  <c r="Y43" i="234"/>
  <c r="Y42" i="234"/>
  <c r="Y41" i="234"/>
  <c r="Y40" i="234"/>
  <c r="Y39" i="234"/>
  <c r="Y38" i="234"/>
  <c r="Y37" i="234"/>
  <c r="Y36" i="234"/>
  <c r="Y35" i="234"/>
  <c r="Y34" i="234"/>
  <c r="Y33" i="234"/>
  <c r="Y32" i="234"/>
  <c r="Y31" i="234"/>
  <c r="Y30" i="234"/>
  <c r="Y29" i="234"/>
  <c r="Y28" i="234"/>
  <c r="Y27" i="234"/>
  <c r="Y26" i="234"/>
  <c r="Y25" i="234"/>
  <c r="Y24" i="234"/>
  <c r="Y23" i="234"/>
  <c r="Y22" i="234"/>
  <c r="Y21" i="234"/>
  <c r="Y20" i="234"/>
  <c r="Y19" i="234"/>
  <c r="Y18" i="234"/>
  <c r="Y17" i="234"/>
  <c r="Y16" i="234"/>
  <c r="Y15" i="234"/>
  <c r="Y14" i="234"/>
  <c r="Y13" i="234"/>
  <c r="Y12" i="234"/>
  <c r="Y11" i="234"/>
  <c r="Y10" i="234"/>
  <c r="Y9" i="234"/>
  <c r="Y8" i="234"/>
  <c r="Y7" i="234"/>
  <c r="Y6" i="234"/>
  <c r="Y5" i="234"/>
  <c r="Y4" i="234"/>
  <c r="T45" i="234"/>
  <c r="T44" i="234"/>
  <c r="T43" i="234"/>
  <c r="T42" i="234"/>
  <c r="T41" i="234"/>
  <c r="T40" i="234"/>
  <c r="T37" i="234"/>
  <c r="T36" i="234"/>
  <c r="T35" i="234"/>
  <c r="T34" i="234"/>
  <c r="T33" i="234"/>
  <c r="T32" i="234"/>
  <c r="T31" i="234"/>
  <c r="T30" i="234"/>
  <c r="T29" i="234"/>
  <c r="T28" i="234"/>
  <c r="T25" i="234"/>
  <c r="T24" i="234"/>
  <c r="T23" i="234"/>
  <c r="T22" i="234"/>
  <c r="T21" i="234"/>
  <c r="T20" i="234"/>
  <c r="T19" i="234"/>
  <c r="T18" i="234"/>
  <c r="T17" i="234"/>
  <c r="T16" i="234"/>
  <c r="T15" i="234"/>
  <c r="T14" i="234"/>
  <c r="T13" i="234"/>
  <c r="T11" i="234"/>
  <c r="T10" i="234"/>
  <c r="T9" i="234"/>
  <c r="T7" i="234"/>
  <c r="T6" i="234"/>
  <c r="T5" i="234"/>
  <c r="J73" i="234"/>
  <c r="J72" i="234"/>
  <c r="J71" i="234"/>
  <c r="J70" i="234"/>
  <c r="J69" i="234"/>
  <c r="J68" i="234"/>
  <c r="J65" i="234"/>
  <c r="J64" i="234"/>
  <c r="J63" i="234"/>
  <c r="J62" i="234"/>
  <c r="J61" i="234"/>
  <c r="J60" i="234"/>
  <c r="J59" i="234"/>
  <c r="J56" i="234"/>
  <c r="J55" i="234"/>
  <c r="J54" i="234"/>
  <c r="J53" i="234"/>
  <c r="J52" i="234"/>
  <c r="J51" i="234"/>
  <c r="J50" i="234"/>
  <c r="J49" i="234"/>
  <c r="J48" i="234"/>
  <c r="J47" i="234"/>
  <c r="T24" i="233"/>
  <c r="T23" i="233"/>
  <c r="T22" i="233"/>
  <c r="T21" i="233"/>
  <c r="T20" i="233"/>
  <c r="T19" i="233"/>
  <c r="T18" i="233"/>
  <c r="T17" i="233"/>
  <c r="T16" i="233"/>
  <c r="T15" i="233"/>
  <c r="T14" i="233"/>
  <c r="T13" i="233"/>
  <c r="T11" i="233"/>
  <c r="T10" i="233"/>
  <c r="T9" i="233"/>
  <c r="T7" i="233"/>
  <c r="T6" i="233"/>
  <c r="T5" i="233"/>
  <c r="J73" i="233"/>
  <c r="J72" i="233"/>
  <c r="J71" i="233"/>
  <c r="J70" i="233"/>
  <c r="J69" i="233"/>
  <c r="J68" i="233"/>
  <c r="J65" i="233"/>
  <c r="J64" i="233"/>
  <c r="J63" i="233"/>
  <c r="J62" i="233"/>
  <c r="J61" i="233"/>
  <c r="J60" i="233"/>
  <c r="J59" i="233"/>
  <c r="J56" i="233"/>
  <c r="J55" i="233"/>
  <c r="J54" i="233"/>
  <c r="J53" i="233"/>
  <c r="J52" i="233"/>
  <c r="J51" i="233"/>
  <c r="J50" i="233"/>
  <c r="J49" i="233"/>
  <c r="J48" i="233"/>
  <c r="J47" i="233"/>
  <c r="J46" i="233"/>
  <c r="J45" i="233"/>
  <c r="J44" i="233"/>
  <c r="J43" i="233"/>
  <c r="J42" i="233"/>
  <c r="J39" i="233"/>
  <c r="J38" i="233"/>
  <c r="J37" i="233"/>
  <c r="J36" i="233"/>
  <c r="J33" i="233"/>
  <c r="J32" i="233"/>
  <c r="J31" i="233"/>
  <c r="J30" i="233"/>
  <c r="J29" i="233"/>
  <c r="J28" i="233"/>
  <c r="J27" i="233"/>
  <c r="J26" i="233"/>
  <c r="J25" i="233"/>
  <c r="J24" i="233"/>
  <c r="J23" i="233"/>
  <c r="J22" i="233"/>
  <c r="J21" i="233"/>
  <c r="J20" i="233"/>
  <c r="J19" i="233"/>
  <c r="J18" i="233"/>
  <c r="J17" i="233"/>
  <c r="J16" i="233"/>
  <c r="J15" i="233"/>
  <c r="J14" i="233"/>
  <c r="J13" i="233"/>
  <c r="J12" i="233"/>
  <c r="J11" i="233"/>
  <c r="J10" i="233"/>
  <c r="J9" i="233"/>
  <c r="J8" i="233"/>
  <c r="J7" i="233"/>
  <c r="J6" i="233"/>
  <c r="J5" i="233"/>
  <c r="J4" i="233"/>
  <c r="Y53" i="233"/>
  <c r="Y52" i="233"/>
  <c r="Y51" i="233"/>
  <c r="Y50" i="233"/>
  <c r="Y49" i="233"/>
  <c r="Y48" i="233"/>
  <c r="Y47" i="233"/>
  <c r="Y46" i="233"/>
  <c r="Y45" i="233"/>
  <c r="Y44" i="233"/>
  <c r="Y43" i="233"/>
  <c r="Y42" i="233"/>
  <c r="Y41" i="233"/>
  <c r="Y40" i="233"/>
  <c r="Y39" i="233"/>
  <c r="Y38" i="233"/>
  <c r="Y37" i="233"/>
  <c r="Y36" i="233"/>
  <c r="Y35" i="233"/>
  <c r="Y34" i="233"/>
  <c r="Y33" i="233"/>
  <c r="Y32" i="233"/>
  <c r="Y31" i="233"/>
  <c r="Y30" i="233"/>
  <c r="Y29" i="233"/>
  <c r="Y28" i="233"/>
  <c r="Y27" i="233"/>
  <c r="Y26" i="233"/>
  <c r="Y25" i="233"/>
  <c r="Y24" i="233"/>
  <c r="Y23" i="233"/>
  <c r="Y22" i="233"/>
  <c r="Y21" i="233"/>
  <c r="Y20" i="233"/>
  <c r="Y19" i="233"/>
  <c r="Y18" i="233"/>
  <c r="Y17" i="233"/>
  <c r="Y16" i="233"/>
  <c r="Y15" i="233"/>
  <c r="Y14" i="233"/>
  <c r="Y13" i="233"/>
  <c r="Y12" i="233"/>
  <c r="Y11" i="233"/>
  <c r="Y10" i="233"/>
  <c r="Y9" i="233"/>
  <c r="Y8" i="233"/>
  <c r="Y7" i="233"/>
  <c r="Y6" i="233"/>
  <c r="Y5" i="233"/>
  <c r="Y4" i="233"/>
  <c r="T45" i="233"/>
  <c r="T44" i="233"/>
  <c r="T43" i="233"/>
  <c r="T42" i="233"/>
  <c r="T41" i="233"/>
  <c r="T40" i="233"/>
  <c r="T37" i="233"/>
  <c r="T36" i="233"/>
  <c r="T35" i="233"/>
  <c r="T34" i="233"/>
  <c r="T33" i="233"/>
  <c r="T32" i="233"/>
  <c r="T31" i="233"/>
  <c r="T30" i="233"/>
  <c r="T29" i="233"/>
  <c r="T28" i="233"/>
  <c r="T25" i="233"/>
  <c r="J46" i="232"/>
  <c r="J45" i="232"/>
  <c r="J44" i="232"/>
  <c r="J43" i="232"/>
  <c r="J42" i="232"/>
  <c r="J39" i="232"/>
  <c r="J38" i="232"/>
  <c r="J37" i="232"/>
  <c r="J36" i="232"/>
  <c r="J33" i="232"/>
  <c r="J32" i="232"/>
  <c r="J31" i="232"/>
  <c r="J30" i="232"/>
  <c r="J29" i="232"/>
  <c r="J28" i="232"/>
  <c r="J27" i="232"/>
  <c r="J26" i="232"/>
  <c r="J25" i="232"/>
  <c r="J24" i="232"/>
  <c r="J23" i="232"/>
  <c r="J22" i="232"/>
  <c r="J21" i="232"/>
  <c r="J20" i="232"/>
  <c r="J19" i="232"/>
  <c r="J18" i="232"/>
  <c r="J17" i="232"/>
  <c r="J16" i="232"/>
  <c r="J15" i="232"/>
  <c r="J14" i="232"/>
  <c r="J13" i="232"/>
  <c r="J12" i="232"/>
  <c r="J11" i="232"/>
  <c r="J10" i="232"/>
  <c r="J9" i="232"/>
  <c r="J8" i="232"/>
  <c r="J7" i="232"/>
  <c r="J6" i="232"/>
  <c r="J5" i="232"/>
  <c r="J4" i="232"/>
  <c r="Y53" i="232"/>
  <c r="Y52" i="232"/>
  <c r="Y51" i="232"/>
  <c r="Y50" i="232"/>
  <c r="Y49" i="232"/>
  <c r="Y48" i="232"/>
  <c r="Y47" i="232"/>
  <c r="Y46" i="232"/>
  <c r="Y45" i="232"/>
  <c r="Y44" i="232"/>
  <c r="Y43" i="232"/>
  <c r="Y42" i="232"/>
  <c r="Y41" i="232"/>
  <c r="Y40" i="232"/>
  <c r="Y39" i="232"/>
  <c r="Y38" i="232"/>
  <c r="Y37" i="232"/>
  <c r="Y36" i="232"/>
  <c r="Y35" i="232"/>
  <c r="Y34" i="232"/>
  <c r="Y33" i="232"/>
  <c r="Y32" i="232"/>
  <c r="Y31" i="232"/>
  <c r="Y30" i="232"/>
  <c r="Y29" i="232"/>
  <c r="Y28" i="232"/>
  <c r="Y27" i="232"/>
  <c r="Y26" i="232"/>
  <c r="Y25" i="232"/>
  <c r="Y24" i="232"/>
  <c r="Y23" i="232"/>
  <c r="Y22" i="232"/>
  <c r="Y21" i="232"/>
  <c r="Y20" i="232"/>
  <c r="Y19" i="232"/>
  <c r="Y18" i="232"/>
  <c r="Y17" i="232"/>
  <c r="Y16" i="232"/>
  <c r="Y15" i="232"/>
  <c r="Y14" i="232"/>
  <c r="Y13" i="232"/>
  <c r="Y12" i="232"/>
  <c r="Y11" i="232"/>
  <c r="Y10" i="232"/>
  <c r="Y9" i="232"/>
  <c r="Y8" i="232"/>
  <c r="Y7" i="232"/>
  <c r="Y6" i="232"/>
  <c r="Y5" i="232"/>
  <c r="Y4" i="232"/>
  <c r="T45" i="232"/>
  <c r="T44" i="232"/>
  <c r="T43" i="232"/>
  <c r="T42" i="232"/>
  <c r="T41" i="232"/>
  <c r="T40" i="232"/>
  <c r="T37" i="232"/>
  <c r="T36" i="232"/>
  <c r="T35" i="232"/>
  <c r="T34" i="232"/>
  <c r="T33" i="232"/>
  <c r="T32" i="232"/>
  <c r="T31" i="232"/>
  <c r="T30" i="232"/>
  <c r="T29" i="232"/>
  <c r="T28" i="232"/>
  <c r="T25" i="232"/>
  <c r="T24" i="232"/>
  <c r="T23" i="232"/>
  <c r="T22" i="232"/>
  <c r="T21" i="232"/>
  <c r="T20" i="232"/>
  <c r="T19" i="232"/>
  <c r="T18" i="232"/>
  <c r="T17" i="232"/>
  <c r="T16" i="232"/>
  <c r="T15" i="232"/>
  <c r="T14" i="232"/>
  <c r="T13" i="232"/>
  <c r="T11" i="232"/>
  <c r="T10" i="232"/>
  <c r="T9" i="232"/>
  <c r="T7" i="232"/>
  <c r="T6" i="232"/>
  <c r="T5" i="232"/>
  <c r="J73" i="232"/>
  <c r="J72" i="232"/>
  <c r="J71" i="232"/>
  <c r="J70" i="232"/>
  <c r="J69" i="232"/>
  <c r="J68" i="232"/>
  <c r="J65" i="232"/>
  <c r="J64" i="232"/>
  <c r="J63" i="232"/>
  <c r="J62" i="232"/>
  <c r="J61" i="232"/>
  <c r="J60" i="232"/>
  <c r="J59" i="232"/>
  <c r="J56" i="232"/>
  <c r="J55" i="232"/>
  <c r="J54" i="232"/>
  <c r="J53" i="232"/>
  <c r="J52" i="232"/>
  <c r="J51" i="232"/>
  <c r="J50" i="232"/>
  <c r="J49" i="232"/>
  <c r="J48" i="232"/>
  <c r="J47" i="232"/>
  <c r="J46" i="231"/>
  <c r="J45" i="231"/>
  <c r="J44" i="231"/>
  <c r="J43" i="231"/>
  <c r="J42" i="231"/>
  <c r="J39" i="231"/>
  <c r="J38" i="231"/>
  <c r="J37" i="231"/>
  <c r="J36" i="231"/>
  <c r="J33" i="231"/>
  <c r="J32" i="231"/>
  <c r="J31" i="231"/>
  <c r="J30" i="231"/>
  <c r="J29" i="231"/>
  <c r="J28" i="231"/>
  <c r="J27" i="231"/>
  <c r="J26" i="231"/>
  <c r="J25" i="231"/>
  <c r="J24" i="231"/>
  <c r="J23" i="231"/>
  <c r="J22" i="231"/>
  <c r="J21" i="231"/>
  <c r="J20" i="231"/>
  <c r="J19" i="231"/>
  <c r="J18" i="231"/>
  <c r="J17" i="231"/>
  <c r="J16" i="231"/>
  <c r="J15" i="231"/>
  <c r="J14" i="231"/>
  <c r="J13" i="231"/>
  <c r="J12" i="231"/>
  <c r="J11" i="231"/>
  <c r="J10" i="231"/>
  <c r="J9" i="231"/>
  <c r="J8" i="231"/>
  <c r="J7" i="231"/>
  <c r="J6" i="231"/>
  <c r="J5" i="231"/>
  <c r="J4" i="231"/>
  <c r="Y53" i="231"/>
  <c r="Y52" i="231"/>
  <c r="Y51" i="231"/>
  <c r="Y50" i="231"/>
  <c r="Y49" i="231"/>
  <c r="Y48" i="231"/>
  <c r="Y47" i="231"/>
  <c r="Y46" i="231"/>
  <c r="Y45" i="231"/>
  <c r="Y44" i="231"/>
  <c r="Y43" i="231"/>
  <c r="Y42" i="231"/>
  <c r="Y41" i="231"/>
  <c r="Y40" i="231"/>
  <c r="Y39" i="231"/>
  <c r="Y38" i="231"/>
  <c r="Y37" i="231"/>
  <c r="Y36" i="231"/>
  <c r="Y35" i="231"/>
  <c r="Y34" i="231"/>
  <c r="Y33" i="231"/>
  <c r="Y32" i="231"/>
  <c r="Y31" i="231"/>
  <c r="Y30" i="231"/>
  <c r="Y29" i="231"/>
  <c r="Y28" i="231"/>
  <c r="Y27" i="231"/>
  <c r="Y26" i="231"/>
  <c r="Y25" i="231"/>
  <c r="Y24" i="231"/>
  <c r="Y23" i="231"/>
  <c r="Y22" i="231"/>
  <c r="Y21" i="231"/>
  <c r="Y20" i="231"/>
  <c r="Y19" i="231"/>
  <c r="Y18" i="231"/>
  <c r="Y17" i="231"/>
  <c r="Y16" i="231"/>
  <c r="Y15" i="231"/>
  <c r="Y14" i="231"/>
  <c r="Y13" i="231"/>
  <c r="Y12" i="231"/>
  <c r="Y11" i="231"/>
  <c r="Y10" i="231"/>
  <c r="Y9" i="231"/>
  <c r="Y8" i="231"/>
  <c r="Y7" i="231"/>
  <c r="Y6" i="231"/>
  <c r="Y5" i="231"/>
  <c r="Y4" i="231"/>
  <c r="T45" i="231"/>
  <c r="T44" i="231"/>
  <c r="T43" i="231"/>
  <c r="T42" i="231"/>
  <c r="T41" i="231"/>
  <c r="T40" i="231"/>
  <c r="T37" i="231"/>
  <c r="T36" i="231"/>
  <c r="T35" i="231"/>
  <c r="T34" i="231"/>
  <c r="T33" i="231"/>
  <c r="T32" i="231"/>
  <c r="T31" i="231"/>
  <c r="T30" i="231"/>
  <c r="T29" i="231"/>
  <c r="T28" i="231"/>
  <c r="T25" i="231"/>
  <c r="T24" i="231"/>
  <c r="T23" i="231"/>
  <c r="T22" i="231"/>
  <c r="T21" i="231"/>
  <c r="T20" i="231"/>
  <c r="T19" i="231"/>
  <c r="T18" i="231"/>
  <c r="T17" i="231"/>
  <c r="T16" i="231"/>
  <c r="T15" i="231"/>
  <c r="T14" i="231"/>
  <c r="T13" i="231"/>
  <c r="T11" i="231"/>
  <c r="T10" i="231"/>
  <c r="T9" i="231"/>
  <c r="T7" i="231"/>
  <c r="T6" i="231"/>
  <c r="T5" i="231"/>
  <c r="J73" i="231"/>
  <c r="J72" i="231"/>
  <c r="J71" i="231"/>
  <c r="J70" i="231"/>
  <c r="J69" i="231"/>
  <c r="J68" i="231"/>
  <c r="J65" i="231"/>
  <c r="J64" i="231"/>
  <c r="J63" i="231"/>
  <c r="J62" i="231"/>
  <c r="J61" i="231"/>
  <c r="J60" i="231"/>
  <c r="J59" i="231"/>
  <c r="J56" i="231"/>
  <c r="J55" i="231"/>
  <c r="J54" i="231"/>
  <c r="J53" i="231"/>
  <c r="J52" i="231"/>
  <c r="J51" i="231"/>
  <c r="J50" i="231"/>
  <c r="J49" i="231"/>
  <c r="J48" i="231"/>
  <c r="J47" i="231"/>
  <c r="J46" i="230"/>
  <c r="J45" i="230"/>
  <c r="J44" i="230"/>
  <c r="J43" i="230"/>
  <c r="J42" i="230"/>
  <c r="J39" i="230"/>
  <c r="J38" i="230"/>
  <c r="J37" i="230"/>
  <c r="J36" i="230"/>
  <c r="J33" i="230"/>
  <c r="J32" i="230"/>
  <c r="J31" i="230"/>
  <c r="J30" i="230"/>
  <c r="J29" i="230"/>
  <c r="J28" i="230"/>
  <c r="J27" i="230"/>
  <c r="J26" i="230"/>
  <c r="J25" i="230"/>
  <c r="J24" i="230"/>
  <c r="J23" i="230"/>
  <c r="J22" i="230"/>
  <c r="J21" i="230"/>
  <c r="J20" i="230"/>
  <c r="J19" i="230"/>
  <c r="J18" i="230"/>
  <c r="J17" i="230"/>
  <c r="J16" i="230"/>
  <c r="J15" i="230"/>
  <c r="J14" i="230"/>
  <c r="J13" i="230"/>
  <c r="J12" i="230"/>
  <c r="J11" i="230"/>
  <c r="J10" i="230"/>
  <c r="J9" i="230"/>
  <c r="J8" i="230"/>
  <c r="J7" i="230"/>
  <c r="J6" i="230"/>
  <c r="J5" i="230"/>
  <c r="J4" i="230"/>
  <c r="Y53" i="230"/>
  <c r="Y52" i="230"/>
  <c r="Y51" i="230"/>
  <c r="Y50" i="230"/>
  <c r="Y49" i="230"/>
  <c r="Y48" i="230"/>
  <c r="Y47" i="230"/>
  <c r="Y46" i="230"/>
  <c r="Y45" i="230"/>
  <c r="Y44" i="230"/>
  <c r="Y43" i="230"/>
  <c r="Y42" i="230"/>
  <c r="Y41" i="230"/>
  <c r="Y40" i="230"/>
  <c r="Y39" i="230"/>
  <c r="Y38" i="230"/>
  <c r="Y37" i="230"/>
  <c r="Y36" i="230"/>
  <c r="Y35" i="230"/>
  <c r="Y34" i="230"/>
  <c r="Y33" i="230"/>
  <c r="Y32" i="230"/>
  <c r="Y31" i="230"/>
  <c r="Y30" i="230"/>
  <c r="Y29" i="230"/>
  <c r="Y28" i="230"/>
  <c r="Y27" i="230"/>
  <c r="Y26" i="230"/>
  <c r="Y25" i="230"/>
  <c r="Y24" i="230"/>
  <c r="Y23" i="230"/>
  <c r="Y22" i="230"/>
  <c r="Y21" i="230"/>
  <c r="Y20" i="230"/>
  <c r="Y19" i="230"/>
  <c r="Y18" i="230"/>
  <c r="Y17" i="230"/>
  <c r="Y16" i="230"/>
  <c r="Y15" i="230"/>
  <c r="Y14" i="230"/>
  <c r="Y13" i="230"/>
  <c r="Y12" i="230"/>
  <c r="Y11" i="230"/>
  <c r="Y10" i="230"/>
  <c r="Y9" i="230"/>
  <c r="Y8" i="230"/>
  <c r="Y7" i="230"/>
  <c r="Y6" i="230"/>
  <c r="Y5" i="230"/>
  <c r="Y4" i="230"/>
  <c r="T45" i="230"/>
  <c r="T44" i="230"/>
  <c r="T43" i="230"/>
  <c r="T42" i="230"/>
  <c r="T41" i="230"/>
  <c r="T40" i="230"/>
  <c r="T37" i="230"/>
  <c r="T36" i="230"/>
  <c r="T35" i="230"/>
  <c r="T34" i="230"/>
  <c r="T33" i="230"/>
  <c r="T32" i="230"/>
  <c r="T31" i="230"/>
  <c r="T30" i="230"/>
  <c r="T29" i="230"/>
  <c r="T28" i="230"/>
  <c r="T25" i="230"/>
  <c r="T24" i="230"/>
  <c r="T23" i="230"/>
  <c r="T22" i="230"/>
  <c r="T21" i="230"/>
  <c r="T20" i="230"/>
  <c r="T19" i="230"/>
  <c r="T18" i="230"/>
  <c r="T17" i="230"/>
  <c r="T16" i="230"/>
  <c r="T15" i="230"/>
  <c r="T14" i="230"/>
  <c r="T13" i="230"/>
  <c r="T11" i="230"/>
  <c r="T10" i="230"/>
  <c r="T9" i="230"/>
  <c r="T7" i="230"/>
  <c r="T6" i="230"/>
  <c r="T5" i="230"/>
  <c r="J73" i="230"/>
  <c r="J72" i="230"/>
  <c r="J71" i="230"/>
  <c r="J70" i="230"/>
  <c r="J69" i="230"/>
  <c r="J68" i="230"/>
  <c r="J65" i="230"/>
  <c r="J64" i="230"/>
  <c r="J63" i="230"/>
  <c r="J62" i="230"/>
  <c r="J61" i="230"/>
  <c r="J60" i="230"/>
  <c r="J59" i="230"/>
  <c r="J56" i="230"/>
  <c r="J55" i="230"/>
  <c r="J54" i="230"/>
  <c r="J53" i="230"/>
  <c r="J52" i="230"/>
  <c r="J51" i="230"/>
  <c r="J50" i="230"/>
  <c r="J49" i="230"/>
  <c r="J48" i="230"/>
  <c r="J47" i="230"/>
  <c r="J46" i="229"/>
  <c r="J45" i="229"/>
  <c r="J44" i="229"/>
  <c r="J43" i="229"/>
  <c r="J42" i="229"/>
  <c r="J39" i="229"/>
  <c r="J38" i="229"/>
  <c r="J37" i="229"/>
  <c r="J36" i="229"/>
  <c r="J33" i="229"/>
  <c r="J32" i="229"/>
  <c r="J31" i="229"/>
  <c r="J30" i="229"/>
  <c r="J29" i="229"/>
  <c r="J28" i="229"/>
  <c r="J27" i="229"/>
  <c r="J26" i="229"/>
  <c r="J25" i="229"/>
  <c r="J24" i="229"/>
  <c r="J23" i="229"/>
  <c r="J22" i="229"/>
  <c r="J21" i="229"/>
  <c r="J20" i="229"/>
  <c r="J19" i="229"/>
  <c r="J18" i="229"/>
  <c r="J17" i="229"/>
  <c r="J16" i="229"/>
  <c r="J15" i="229"/>
  <c r="J14" i="229"/>
  <c r="J13" i="229"/>
  <c r="J12" i="229"/>
  <c r="J11" i="229"/>
  <c r="J10" i="229"/>
  <c r="J9" i="229"/>
  <c r="J8" i="229"/>
  <c r="J7" i="229"/>
  <c r="J6" i="229"/>
  <c r="J5" i="229"/>
  <c r="J4" i="229"/>
  <c r="Y53" i="229"/>
  <c r="Y52" i="229"/>
  <c r="Y51" i="229"/>
  <c r="Y50" i="229"/>
  <c r="Y49" i="229"/>
  <c r="Y48" i="229"/>
  <c r="Y47" i="229"/>
  <c r="Y46" i="229"/>
  <c r="Y45" i="229"/>
  <c r="Y44" i="229"/>
  <c r="Y43" i="229"/>
  <c r="Y42" i="229"/>
  <c r="Y41" i="229"/>
  <c r="Y40" i="229"/>
  <c r="Y39" i="229"/>
  <c r="Y38" i="229"/>
  <c r="Y37" i="229"/>
  <c r="Y36" i="229"/>
  <c r="Y35" i="229"/>
  <c r="Y34" i="229"/>
  <c r="Y33" i="229"/>
  <c r="Y32" i="229"/>
  <c r="Y31" i="229"/>
  <c r="Y30" i="229"/>
  <c r="Y29" i="229"/>
  <c r="Y28" i="229"/>
  <c r="Y27" i="229"/>
  <c r="Y26" i="229"/>
  <c r="Y25" i="229"/>
  <c r="Y24" i="229"/>
  <c r="Y23" i="229"/>
  <c r="Y22" i="229"/>
  <c r="Y21" i="229"/>
  <c r="Y20" i="229"/>
  <c r="Y19" i="229"/>
  <c r="Y18" i="229"/>
  <c r="Y17" i="229"/>
  <c r="Y16" i="229"/>
  <c r="Y15" i="229"/>
  <c r="Y14" i="229"/>
  <c r="Y13" i="229"/>
  <c r="Y12" i="229"/>
  <c r="Y11" i="229"/>
  <c r="Y10" i="229"/>
  <c r="Y9" i="229"/>
  <c r="Y8" i="229"/>
  <c r="Y7" i="229"/>
  <c r="Y6" i="229"/>
  <c r="Y5" i="229"/>
  <c r="Y4" i="229"/>
  <c r="T45" i="229"/>
  <c r="T44" i="229"/>
  <c r="T43" i="229"/>
  <c r="T42" i="229"/>
  <c r="T41" i="229"/>
  <c r="T40" i="229"/>
  <c r="T37" i="229"/>
  <c r="T36" i="229"/>
  <c r="T35" i="229"/>
  <c r="T34" i="229"/>
  <c r="T33" i="229"/>
  <c r="T32" i="229"/>
  <c r="T31" i="229"/>
  <c r="T30" i="229"/>
  <c r="T29" i="229"/>
  <c r="T28" i="229"/>
  <c r="T25" i="229"/>
  <c r="T24" i="229"/>
  <c r="T23" i="229"/>
  <c r="T22" i="229"/>
  <c r="T21" i="229"/>
  <c r="T20" i="229"/>
  <c r="T19" i="229"/>
  <c r="T18" i="229"/>
  <c r="T17" i="229"/>
  <c r="T16" i="229"/>
  <c r="T15" i="229"/>
  <c r="T14" i="229"/>
  <c r="T13" i="229"/>
  <c r="T11" i="229"/>
  <c r="T10" i="229"/>
  <c r="T9" i="229"/>
  <c r="T7" i="229"/>
  <c r="T6" i="229"/>
  <c r="T5" i="229"/>
  <c r="J73" i="229"/>
  <c r="J72" i="229"/>
  <c r="J71" i="229"/>
  <c r="J70" i="229"/>
  <c r="J69" i="229"/>
  <c r="J68" i="229"/>
  <c r="J65" i="229"/>
  <c r="J64" i="229"/>
  <c r="J63" i="229"/>
  <c r="J62" i="229"/>
  <c r="J61" i="229"/>
  <c r="J60" i="229"/>
  <c r="J59" i="229"/>
  <c r="J56" i="229"/>
  <c r="J55" i="229"/>
  <c r="J54" i="229"/>
  <c r="J53" i="229"/>
  <c r="J52" i="229"/>
  <c r="J51" i="229"/>
  <c r="J50" i="229"/>
  <c r="J49" i="229"/>
  <c r="J48" i="229"/>
  <c r="J47" i="229"/>
  <c r="J46" i="228"/>
  <c r="J45" i="228"/>
  <c r="J44" i="228"/>
  <c r="J43" i="228"/>
  <c r="J42" i="228"/>
  <c r="J39" i="228"/>
  <c r="J38" i="228"/>
  <c r="J37" i="228"/>
  <c r="J36" i="228"/>
  <c r="J33" i="228"/>
  <c r="J32" i="228"/>
  <c r="J31" i="228"/>
  <c r="J30" i="228"/>
  <c r="J29" i="228"/>
  <c r="J28" i="228"/>
  <c r="J27" i="228"/>
  <c r="J26" i="228"/>
  <c r="J25" i="228"/>
  <c r="J24" i="228"/>
  <c r="J23" i="228"/>
  <c r="J22" i="228"/>
  <c r="J21" i="228"/>
  <c r="J20" i="228"/>
  <c r="J19" i="228"/>
  <c r="J18" i="228"/>
  <c r="J17" i="228"/>
  <c r="J16" i="228"/>
  <c r="J15" i="228"/>
  <c r="J14" i="228"/>
  <c r="J13" i="228"/>
  <c r="J12" i="228"/>
  <c r="J11" i="228"/>
  <c r="J10" i="228"/>
  <c r="J9" i="228"/>
  <c r="J8" i="228"/>
  <c r="J7" i="228"/>
  <c r="J6" i="228"/>
  <c r="J5" i="228"/>
  <c r="J4" i="228"/>
  <c r="Y53" i="228"/>
  <c r="Y52" i="228"/>
  <c r="Y51" i="228"/>
  <c r="Y50" i="228"/>
  <c r="Y49" i="228"/>
  <c r="Y48" i="228"/>
  <c r="Y47" i="228"/>
  <c r="Y46" i="228"/>
  <c r="Y45" i="228"/>
  <c r="Y44" i="228"/>
  <c r="Y43" i="228"/>
  <c r="Y42" i="228"/>
  <c r="Y41" i="228"/>
  <c r="Y40" i="228"/>
  <c r="Y39" i="228"/>
  <c r="Y38" i="228"/>
  <c r="Y37" i="228"/>
  <c r="Y36" i="228"/>
  <c r="Y35" i="228"/>
  <c r="Y34" i="228"/>
  <c r="Y33" i="228"/>
  <c r="Y32" i="228"/>
  <c r="Y31" i="228"/>
  <c r="Y30" i="228"/>
  <c r="Y29" i="228"/>
  <c r="Y28" i="228"/>
  <c r="Y27" i="228"/>
  <c r="Y26" i="228"/>
  <c r="Y25" i="228"/>
  <c r="Y24" i="228"/>
  <c r="Y23" i="228"/>
  <c r="Y22" i="228"/>
  <c r="Y21" i="228"/>
  <c r="Y20" i="228"/>
  <c r="Y19" i="228"/>
  <c r="Y18" i="228"/>
  <c r="Y17" i="228"/>
  <c r="Y16" i="228"/>
  <c r="Y15" i="228"/>
  <c r="Y14" i="228"/>
  <c r="Y13" i="228"/>
  <c r="Y12" i="228"/>
  <c r="Y11" i="228"/>
  <c r="Y10" i="228"/>
  <c r="Y9" i="228"/>
  <c r="Y8" i="228"/>
  <c r="Y7" i="228"/>
  <c r="Y6" i="228"/>
  <c r="Y5" i="228"/>
  <c r="Y4" i="228"/>
  <c r="T45" i="228"/>
  <c r="T44" i="228"/>
  <c r="T43" i="228"/>
  <c r="T42" i="228"/>
  <c r="T41" i="228"/>
  <c r="T40" i="228"/>
  <c r="T37" i="228"/>
  <c r="T36" i="228"/>
  <c r="T35" i="228"/>
  <c r="T34" i="228"/>
  <c r="T33" i="228"/>
  <c r="T32" i="228"/>
  <c r="T31" i="228"/>
  <c r="T30" i="228"/>
  <c r="T29" i="228"/>
  <c r="T28" i="228"/>
  <c r="T25" i="228"/>
  <c r="T24" i="228"/>
  <c r="T23" i="228"/>
  <c r="T22" i="228"/>
  <c r="T21" i="228"/>
  <c r="T20" i="228"/>
  <c r="T19" i="228"/>
  <c r="T18" i="228"/>
  <c r="T17" i="228"/>
  <c r="T16" i="228"/>
  <c r="T15" i="228"/>
  <c r="T14" i="228"/>
  <c r="T13" i="228"/>
  <c r="T11" i="228"/>
  <c r="T10" i="228"/>
  <c r="T9" i="228"/>
  <c r="T7" i="228"/>
  <c r="T6" i="228"/>
  <c r="T5" i="228"/>
  <c r="J73" i="228"/>
  <c r="J72" i="228"/>
  <c r="J71" i="228"/>
  <c r="J70" i="228"/>
  <c r="J69" i="228"/>
  <c r="J68" i="228"/>
  <c r="J65" i="228"/>
  <c r="J64" i="228"/>
  <c r="J63" i="228"/>
  <c r="J62" i="228"/>
  <c r="J61" i="228"/>
  <c r="J60" i="228"/>
  <c r="J59" i="228"/>
  <c r="J56" i="228"/>
  <c r="J55" i="228"/>
  <c r="J54" i="228"/>
  <c r="J53" i="228"/>
  <c r="J52" i="228"/>
  <c r="J51" i="228"/>
  <c r="J50" i="228"/>
  <c r="J49" i="228"/>
  <c r="J48" i="228"/>
  <c r="J47" i="228"/>
  <c r="J46" i="227"/>
  <c r="J45" i="227"/>
  <c r="J44" i="227"/>
  <c r="J43" i="227"/>
  <c r="J42" i="227"/>
  <c r="J39" i="227"/>
  <c r="J38" i="227"/>
  <c r="J37" i="227"/>
  <c r="J36" i="227"/>
  <c r="J33" i="227"/>
  <c r="J32" i="227"/>
  <c r="J31" i="227"/>
  <c r="J30" i="227"/>
  <c r="J29" i="227"/>
  <c r="J28" i="227"/>
  <c r="J27" i="227"/>
  <c r="J26" i="227"/>
  <c r="J25" i="227"/>
  <c r="J24" i="227"/>
  <c r="J23" i="227"/>
  <c r="J22" i="227"/>
  <c r="J21" i="227"/>
  <c r="J20" i="227"/>
  <c r="J19" i="227"/>
  <c r="J18" i="227"/>
  <c r="J17" i="227"/>
  <c r="J16" i="227"/>
  <c r="J15" i="227"/>
  <c r="J14" i="227"/>
  <c r="J13" i="227"/>
  <c r="J12" i="227"/>
  <c r="J11" i="227"/>
  <c r="J10" i="227"/>
  <c r="J9" i="227"/>
  <c r="J8" i="227"/>
  <c r="J7" i="227"/>
  <c r="J6" i="227"/>
  <c r="J5" i="227"/>
  <c r="J4" i="227"/>
  <c r="Y53" i="227"/>
  <c r="Y52" i="227"/>
  <c r="Y51" i="227"/>
  <c r="Y50" i="227"/>
  <c r="Y49" i="227"/>
  <c r="Y48" i="227"/>
  <c r="Y47" i="227"/>
  <c r="Y46" i="227"/>
  <c r="Y45" i="227"/>
  <c r="Y44" i="227"/>
  <c r="Y43" i="227"/>
  <c r="Y42" i="227"/>
  <c r="Y41" i="227"/>
  <c r="Y40" i="227"/>
  <c r="Y39" i="227"/>
  <c r="Y38" i="227"/>
  <c r="Y37" i="227"/>
  <c r="Y36" i="227"/>
  <c r="Y35" i="227"/>
  <c r="Y34" i="227"/>
  <c r="Y33" i="227"/>
  <c r="Y32" i="227"/>
  <c r="Y31" i="227"/>
  <c r="Y30" i="227"/>
  <c r="Y29" i="227"/>
  <c r="Y28" i="227"/>
  <c r="Y27" i="227"/>
  <c r="Y26" i="227"/>
  <c r="Y25" i="227"/>
  <c r="Y24" i="227"/>
  <c r="Y23" i="227"/>
  <c r="Y22" i="227"/>
  <c r="Y21" i="227"/>
  <c r="Y20" i="227"/>
  <c r="Y19" i="227"/>
  <c r="Y18" i="227"/>
  <c r="Y17" i="227"/>
  <c r="Y16" i="227"/>
  <c r="Y15" i="227"/>
  <c r="Y14" i="227"/>
  <c r="Y13" i="227"/>
  <c r="Y12" i="227"/>
  <c r="Y11" i="227"/>
  <c r="Y10" i="227"/>
  <c r="Y9" i="227"/>
  <c r="Y8" i="227"/>
  <c r="Y7" i="227"/>
  <c r="Y6" i="227"/>
  <c r="Y5" i="227"/>
  <c r="Y4" i="227"/>
  <c r="T45" i="227"/>
  <c r="T44" i="227"/>
  <c r="T43" i="227"/>
  <c r="T42" i="227"/>
  <c r="T41" i="227"/>
  <c r="T40" i="227"/>
  <c r="T37" i="227"/>
  <c r="T36" i="227"/>
  <c r="T35" i="227"/>
  <c r="T34" i="227"/>
  <c r="T33" i="227"/>
  <c r="T32" i="227"/>
  <c r="T31" i="227"/>
  <c r="T30" i="227"/>
  <c r="T29" i="227"/>
  <c r="T28" i="227"/>
  <c r="T25" i="227"/>
  <c r="T24" i="227"/>
  <c r="T23" i="227"/>
  <c r="T22" i="227"/>
  <c r="T21" i="227"/>
  <c r="T20" i="227"/>
  <c r="T19" i="227"/>
  <c r="T18" i="227"/>
  <c r="T17" i="227"/>
  <c r="T16" i="227"/>
  <c r="T15" i="227"/>
  <c r="T14" i="227"/>
  <c r="T13" i="227"/>
  <c r="T11" i="227"/>
  <c r="T10" i="227"/>
  <c r="T9" i="227"/>
  <c r="T7" i="227"/>
  <c r="T6" i="227"/>
  <c r="T5" i="227"/>
  <c r="J73" i="227"/>
  <c r="J72" i="227"/>
  <c r="J71" i="227"/>
  <c r="J70" i="227"/>
  <c r="J69" i="227"/>
  <c r="J68" i="227"/>
  <c r="J65" i="227"/>
  <c r="J64" i="227"/>
  <c r="J63" i="227"/>
  <c r="J62" i="227"/>
  <c r="J61" i="227"/>
  <c r="J60" i="227"/>
  <c r="J59" i="227"/>
  <c r="J56" i="227"/>
  <c r="J55" i="227"/>
  <c r="J54" i="227"/>
  <c r="J53" i="227"/>
  <c r="J52" i="227"/>
  <c r="J51" i="227"/>
  <c r="J50" i="227"/>
  <c r="J49" i="227"/>
  <c r="J48" i="227"/>
  <c r="J47" i="227"/>
  <c r="J46" i="226"/>
  <c r="J45" i="226"/>
  <c r="J44" i="226"/>
  <c r="J43" i="226"/>
  <c r="J42" i="226"/>
  <c r="J39" i="226"/>
  <c r="J38" i="226"/>
  <c r="J37" i="226"/>
  <c r="J36" i="226"/>
  <c r="J33" i="226"/>
  <c r="J32" i="226"/>
  <c r="J31" i="226"/>
  <c r="J30" i="226"/>
  <c r="J29" i="226"/>
  <c r="J28" i="226"/>
  <c r="J27" i="226"/>
  <c r="J26" i="226"/>
  <c r="J25" i="226"/>
  <c r="J24" i="226"/>
  <c r="J23" i="226"/>
  <c r="J22" i="226"/>
  <c r="J21" i="226"/>
  <c r="J20" i="226"/>
  <c r="J19" i="226"/>
  <c r="J18" i="226"/>
  <c r="J17" i="226"/>
  <c r="J16" i="226"/>
  <c r="J15" i="226"/>
  <c r="J14" i="226"/>
  <c r="J13" i="226"/>
  <c r="J12" i="226"/>
  <c r="J11" i="226"/>
  <c r="J10" i="226"/>
  <c r="J9" i="226"/>
  <c r="J8" i="226"/>
  <c r="J7" i="226"/>
  <c r="J6" i="226"/>
  <c r="J5" i="226"/>
  <c r="J4" i="226"/>
  <c r="Y53" i="226"/>
  <c r="Y52" i="226"/>
  <c r="Y51" i="226"/>
  <c r="Y50" i="226"/>
  <c r="Y49" i="226"/>
  <c r="Y48" i="226"/>
  <c r="Y47" i="226"/>
  <c r="Y46" i="226"/>
  <c r="Y45" i="226"/>
  <c r="Y44" i="226"/>
  <c r="Y43" i="226"/>
  <c r="Y42" i="226"/>
  <c r="Y41" i="226"/>
  <c r="Y40" i="226"/>
  <c r="Y39" i="226"/>
  <c r="Y38" i="226"/>
  <c r="Y37" i="226"/>
  <c r="Y36" i="226"/>
  <c r="Y35" i="226"/>
  <c r="Y34" i="226"/>
  <c r="Y33" i="226"/>
  <c r="Y32" i="226"/>
  <c r="Y31" i="226"/>
  <c r="Y30" i="226"/>
  <c r="Y29" i="226"/>
  <c r="Y28" i="226"/>
  <c r="Y27" i="226"/>
  <c r="Y26" i="226"/>
  <c r="Y25" i="226"/>
  <c r="Y24" i="226"/>
  <c r="Y23" i="226"/>
  <c r="Y22" i="226"/>
  <c r="Y21" i="226"/>
  <c r="Y20" i="226"/>
  <c r="Y19" i="226"/>
  <c r="Y18" i="226"/>
  <c r="Y17" i="226"/>
  <c r="Y16" i="226"/>
  <c r="Y15" i="226"/>
  <c r="Y14" i="226"/>
  <c r="Y13" i="226"/>
  <c r="Y12" i="226"/>
  <c r="Y11" i="226"/>
  <c r="Y10" i="226"/>
  <c r="Y9" i="226"/>
  <c r="Y8" i="226"/>
  <c r="Y7" i="226"/>
  <c r="Y6" i="226"/>
  <c r="Y5" i="226"/>
  <c r="Y4" i="226"/>
  <c r="T45" i="226"/>
  <c r="T44" i="226"/>
  <c r="T43" i="226"/>
  <c r="T42" i="226"/>
  <c r="T41" i="226"/>
  <c r="T40" i="226"/>
  <c r="T37" i="226"/>
  <c r="T36" i="226"/>
  <c r="T35" i="226"/>
  <c r="T34" i="226"/>
  <c r="T33" i="226"/>
  <c r="T32" i="226"/>
  <c r="T31" i="226"/>
  <c r="T30" i="226"/>
  <c r="T29" i="226"/>
  <c r="T28" i="226"/>
  <c r="T25" i="226"/>
  <c r="T24" i="226"/>
  <c r="T23" i="226"/>
  <c r="T22" i="226"/>
  <c r="T21" i="226"/>
  <c r="T20" i="226"/>
  <c r="T19" i="226"/>
  <c r="T18" i="226"/>
  <c r="T17" i="226"/>
  <c r="T16" i="226"/>
  <c r="T15" i="226"/>
  <c r="T14" i="226"/>
  <c r="T13" i="226"/>
  <c r="T11" i="226"/>
  <c r="T10" i="226"/>
  <c r="T9" i="226"/>
  <c r="T7" i="226"/>
  <c r="T6" i="226"/>
  <c r="T5" i="226"/>
  <c r="J73" i="226"/>
  <c r="J72" i="226"/>
  <c r="J71" i="226"/>
  <c r="J70" i="226"/>
  <c r="J69" i="226"/>
  <c r="J68" i="226"/>
  <c r="J65" i="226"/>
  <c r="J64" i="226"/>
  <c r="J63" i="226"/>
  <c r="J62" i="226"/>
  <c r="J61" i="226"/>
  <c r="J60" i="226"/>
  <c r="J59" i="226"/>
  <c r="J56" i="226"/>
  <c r="J55" i="226"/>
  <c r="J54" i="226"/>
  <c r="J53" i="226"/>
  <c r="J52" i="226"/>
  <c r="J51" i="226"/>
  <c r="J50" i="226"/>
  <c r="J49" i="226"/>
  <c r="J48" i="226"/>
  <c r="J47" i="226"/>
  <c r="J46" i="225"/>
  <c r="J45" i="225"/>
  <c r="J44" i="225"/>
  <c r="J43" i="225"/>
  <c r="J42" i="225"/>
  <c r="J39" i="225"/>
  <c r="J38" i="225"/>
  <c r="J37" i="225"/>
  <c r="J36" i="225"/>
  <c r="J33" i="225"/>
  <c r="J32" i="225"/>
  <c r="J31" i="225"/>
  <c r="J30" i="225"/>
  <c r="J29" i="225"/>
  <c r="J28" i="225"/>
  <c r="J27" i="225"/>
  <c r="J26" i="225"/>
  <c r="J25" i="225"/>
  <c r="J24" i="225"/>
  <c r="J23" i="225"/>
  <c r="J22" i="225"/>
  <c r="J21" i="225"/>
  <c r="J20" i="225"/>
  <c r="J19" i="225"/>
  <c r="J18" i="225"/>
  <c r="J17" i="225"/>
  <c r="J16" i="225"/>
  <c r="J15" i="225"/>
  <c r="J14" i="225"/>
  <c r="J13" i="225"/>
  <c r="J12" i="225"/>
  <c r="J11" i="225"/>
  <c r="J10" i="225"/>
  <c r="J9" i="225"/>
  <c r="J8" i="225"/>
  <c r="J7" i="225"/>
  <c r="J6" i="225"/>
  <c r="J5" i="225"/>
  <c r="J4" i="225"/>
  <c r="Y53" i="225"/>
  <c r="Y52" i="225"/>
  <c r="Y51" i="225"/>
  <c r="Y50" i="225"/>
  <c r="Y49" i="225"/>
  <c r="Y48" i="225"/>
  <c r="Y47" i="225"/>
  <c r="Y46" i="225"/>
  <c r="Y45" i="225"/>
  <c r="Y44" i="225"/>
  <c r="Y43" i="225"/>
  <c r="Y42" i="225"/>
  <c r="Y41" i="225"/>
  <c r="Y40" i="225"/>
  <c r="Y39" i="225"/>
  <c r="Y38" i="225"/>
  <c r="Y37" i="225"/>
  <c r="Y36" i="225"/>
  <c r="Y35" i="225"/>
  <c r="Y34" i="225"/>
  <c r="Y33" i="225"/>
  <c r="Y32" i="225"/>
  <c r="Y31" i="225"/>
  <c r="Y30" i="225"/>
  <c r="Y29" i="225"/>
  <c r="Y28" i="225"/>
  <c r="Y27" i="225"/>
  <c r="Y26" i="225"/>
  <c r="Y25" i="225"/>
  <c r="Y24" i="225"/>
  <c r="Y23" i="225"/>
  <c r="Y22" i="225"/>
  <c r="Y21" i="225"/>
  <c r="Y20" i="225"/>
  <c r="Y19" i="225"/>
  <c r="Y18" i="225"/>
  <c r="Y17" i="225"/>
  <c r="Y16" i="225"/>
  <c r="Y15" i="225"/>
  <c r="Y14" i="225"/>
  <c r="Y13" i="225"/>
  <c r="Y12" i="225"/>
  <c r="Y11" i="225"/>
  <c r="Y10" i="225"/>
  <c r="Y9" i="225"/>
  <c r="Y8" i="225"/>
  <c r="Y7" i="225"/>
  <c r="Y6" i="225"/>
  <c r="Y5" i="225"/>
  <c r="Y4" i="225"/>
  <c r="T45" i="225"/>
  <c r="T44" i="225"/>
  <c r="T43" i="225"/>
  <c r="T42" i="225"/>
  <c r="T41" i="225"/>
  <c r="T40" i="225"/>
  <c r="T37" i="225"/>
  <c r="T36" i="225"/>
  <c r="T35" i="225"/>
  <c r="T34" i="225"/>
  <c r="T33" i="225"/>
  <c r="T32" i="225"/>
  <c r="T31" i="225"/>
  <c r="T30" i="225"/>
  <c r="T29" i="225"/>
  <c r="T28" i="225"/>
  <c r="T25" i="225"/>
  <c r="T24" i="225"/>
  <c r="T23" i="225"/>
  <c r="T22" i="225"/>
  <c r="T21" i="225"/>
  <c r="T20" i="225"/>
  <c r="T19" i="225"/>
  <c r="T18" i="225"/>
  <c r="T17" i="225"/>
  <c r="T16" i="225"/>
  <c r="T15" i="225"/>
  <c r="T14" i="225"/>
  <c r="T13" i="225"/>
  <c r="T11" i="225"/>
  <c r="T10" i="225"/>
  <c r="T9" i="225"/>
  <c r="T7" i="225"/>
  <c r="T6" i="225"/>
  <c r="T5" i="225"/>
  <c r="J73" i="225"/>
  <c r="J72" i="225"/>
  <c r="J71" i="225"/>
  <c r="J70" i="225"/>
  <c r="J69" i="225"/>
  <c r="J68" i="225"/>
  <c r="J65" i="225"/>
  <c r="J64" i="225"/>
  <c r="J63" i="225"/>
  <c r="J62" i="225"/>
  <c r="J61" i="225"/>
  <c r="J60" i="225"/>
  <c r="J59" i="225"/>
  <c r="J56" i="225"/>
  <c r="J55" i="225"/>
  <c r="J54" i="225"/>
  <c r="J53" i="225"/>
  <c r="J52" i="225"/>
  <c r="J51" i="225"/>
  <c r="J50" i="225"/>
  <c r="J49" i="225"/>
  <c r="J48" i="225"/>
  <c r="J47" i="225"/>
  <c r="J46" i="224"/>
  <c r="J45" i="224"/>
  <c r="J44" i="224"/>
  <c r="J43" i="224"/>
  <c r="J42" i="224"/>
  <c r="J39" i="224"/>
  <c r="J38" i="224"/>
  <c r="J37" i="224"/>
  <c r="J36" i="224"/>
  <c r="J33" i="224"/>
  <c r="J32" i="224"/>
  <c r="J31" i="224"/>
  <c r="J30" i="224"/>
  <c r="J29" i="224"/>
  <c r="J28" i="224"/>
  <c r="J27" i="224"/>
  <c r="J26" i="224"/>
  <c r="J25" i="224"/>
  <c r="J24" i="224"/>
  <c r="J23" i="224"/>
  <c r="J22" i="224"/>
  <c r="J21" i="224"/>
  <c r="J20" i="224"/>
  <c r="J19" i="224"/>
  <c r="J18" i="224"/>
  <c r="J17" i="224"/>
  <c r="J16" i="224"/>
  <c r="J15" i="224"/>
  <c r="J14" i="224"/>
  <c r="J13" i="224"/>
  <c r="J12" i="224"/>
  <c r="J11" i="224"/>
  <c r="J10" i="224"/>
  <c r="J9" i="224"/>
  <c r="J8" i="224"/>
  <c r="J7" i="224"/>
  <c r="J6" i="224"/>
  <c r="J5" i="224"/>
  <c r="J4" i="224"/>
  <c r="Y53" i="224"/>
  <c r="Y52" i="224"/>
  <c r="Y51" i="224"/>
  <c r="Y50" i="224"/>
  <c r="Y49" i="224"/>
  <c r="Y48" i="224"/>
  <c r="Y47" i="224"/>
  <c r="Y46" i="224"/>
  <c r="Y45" i="224"/>
  <c r="Y44" i="224"/>
  <c r="Y43" i="224"/>
  <c r="Y42" i="224"/>
  <c r="Y41" i="224"/>
  <c r="Y40" i="224"/>
  <c r="Y39" i="224"/>
  <c r="Y38" i="224"/>
  <c r="Y37" i="224"/>
  <c r="Y36" i="224"/>
  <c r="Y35" i="224"/>
  <c r="Y34" i="224"/>
  <c r="Y33" i="224"/>
  <c r="Y32" i="224"/>
  <c r="Y31" i="224"/>
  <c r="Y30" i="224"/>
  <c r="Y29" i="224"/>
  <c r="Y28" i="224"/>
  <c r="Y27" i="224"/>
  <c r="Y26" i="224"/>
  <c r="Y25" i="224"/>
  <c r="Y24" i="224"/>
  <c r="Y23" i="224"/>
  <c r="Y22" i="224"/>
  <c r="Y21" i="224"/>
  <c r="Y20" i="224"/>
  <c r="Y19" i="224"/>
  <c r="Y18" i="224"/>
  <c r="Y17" i="224"/>
  <c r="Y16" i="224"/>
  <c r="Y15" i="224"/>
  <c r="Y14" i="224"/>
  <c r="Y13" i="224"/>
  <c r="Y12" i="224"/>
  <c r="Y11" i="224"/>
  <c r="Y10" i="224"/>
  <c r="Y9" i="224"/>
  <c r="Y8" i="224"/>
  <c r="Y7" i="224"/>
  <c r="Y6" i="224"/>
  <c r="Y5" i="224"/>
  <c r="Y4" i="224"/>
  <c r="T45" i="224"/>
  <c r="T44" i="224"/>
  <c r="T43" i="224"/>
  <c r="T42" i="224"/>
  <c r="T41" i="224"/>
  <c r="T40" i="224"/>
  <c r="T37" i="224"/>
  <c r="T36" i="224"/>
  <c r="T35" i="224"/>
  <c r="T34" i="224"/>
  <c r="T33" i="224"/>
  <c r="T32" i="224"/>
  <c r="T31" i="224"/>
  <c r="T30" i="224"/>
  <c r="T29" i="224"/>
  <c r="T28" i="224"/>
  <c r="T25" i="224"/>
  <c r="T24" i="224"/>
  <c r="T23" i="224"/>
  <c r="T22" i="224"/>
  <c r="T21" i="224"/>
  <c r="T20" i="224"/>
  <c r="T19" i="224"/>
  <c r="T18" i="224"/>
  <c r="T17" i="224"/>
  <c r="T16" i="224"/>
  <c r="T15" i="224"/>
  <c r="T14" i="224"/>
  <c r="T13" i="224"/>
  <c r="T11" i="224"/>
  <c r="T10" i="224"/>
  <c r="T9" i="224"/>
  <c r="T7" i="224"/>
  <c r="T6" i="224"/>
  <c r="T5" i="224"/>
  <c r="J73" i="224"/>
  <c r="J72" i="224"/>
  <c r="J71" i="224"/>
  <c r="J70" i="224"/>
  <c r="J69" i="224"/>
  <c r="J68" i="224"/>
  <c r="J65" i="224"/>
  <c r="J64" i="224"/>
  <c r="J63" i="224"/>
  <c r="J62" i="224"/>
  <c r="J61" i="224"/>
  <c r="J60" i="224"/>
  <c r="J59" i="224"/>
  <c r="J56" i="224"/>
  <c r="J55" i="224"/>
  <c r="J54" i="224"/>
  <c r="J53" i="224"/>
  <c r="J52" i="224"/>
  <c r="J51" i="224"/>
  <c r="J50" i="224"/>
  <c r="J49" i="224"/>
  <c r="J48" i="224"/>
  <c r="J47" i="224"/>
  <c r="J46" i="223"/>
  <c r="J45" i="223"/>
  <c r="J44" i="223"/>
  <c r="J43" i="223"/>
  <c r="J42" i="223"/>
  <c r="J39" i="223"/>
  <c r="J38" i="223"/>
  <c r="J37" i="223"/>
  <c r="J36" i="223"/>
  <c r="J33" i="223"/>
  <c r="J32" i="223"/>
  <c r="J31" i="223"/>
  <c r="J30" i="223"/>
  <c r="J29" i="223"/>
  <c r="J28" i="223"/>
  <c r="J27" i="223"/>
  <c r="J26" i="223"/>
  <c r="J25" i="223"/>
  <c r="J24" i="223"/>
  <c r="J23" i="223"/>
  <c r="J22" i="223"/>
  <c r="J21" i="223"/>
  <c r="J20" i="223"/>
  <c r="J19" i="223"/>
  <c r="J18" i="223"/>
  <c r="J17" i="223"/>
  <c r="J16" i="223"/>
  <c r="J15" i="223"/>
  <c r="J14" i="223"/>
  <c r="J13" i="223"/>
  <c r="J12" i="223"/>
  <c r="J11" i="223"/>
  <c r="J10" i="223"/>
  <c r="J9" i="223"/>
  <c r="J8" i="223"/>
  <c r="J7" i="223"/>
  <c r="J6" i="223"/>
  <c r="J5" i="223"/>
  <c r="J4" i="223"/>
  <c r="Y53" i="223"/>
  <c r="Y52" i="223"/>
  <c r="Y51" i="223"/>
  <c r="Y50" i="223"/>
  <c r="Y49" i="223"/>
  <c r="Y48" i="223"/>
  <c r="Y47" i="223"/>
  <c r="Y46" i="223"/>
  <c r="Y45" i="223"/>
  <c r="Y44" i="223"/>
  <c r="Y43" i="223"/>
  <c r="Y42" i="223"/>
  <c r="Y41" i="223"/>
  <c r="Y40" i="223"/>
  <c r="Y39" i="223"/>
  <c r="Y38" i="223"/>
  <c r="Y37" i="223"/>
  <c r="Y36" i="223"/>
  <c r="Y35" i="223"/>
  <c r="Y34" i="223"/>
  <c r="Y33" i="223"/>
  <c r="Y32" i="223"/>
  <c r="Y31" i="223"/>
  <c r="Y30" i="223"/>
  <c r="Y29" i="223"/>
  <c r="Y28" i="223"/>
  <c r="Y27" i="223"/>
  <c r="Y26" i="223"/>
  <c r="Y25" i="223"/>
  <c r="Y24" i="223"/>
  <c r="Y23" i="223"/>
  <c r="Y22" i="223"/>
  <c r="Y21" i="223"/>
  <c r="Y20" i="223"/>
  <c r="Y19" i="223"/>
  <c r="Y18" i="223"/>
  <c r="Y17" i="223"/>
  <c r="Y16" i="223"/>
  <c r="Y15" i="223"/>
  <c r="Y14" i="223"/>
  <c r="Y13" i="223"/>
  <c r="Y12" i="223"/>
  <c r="Y11" i="223"/>
  <c r="Y10" i="223"/>
  <c r="Y9" i="223"/>
  <c r="Y8" i="223"/>
  <c r="Y7" i="223"/>
  <c r="Y6" i="223"/>
  <c r="Y5" i="223"/>
  <c r="Y4" i="223"/>
  <c r="T45" i="223"/>
  <c r="T44" i="223"/>
  <c r="T43" i="223"/>
  <c r="T42" i="223"/>
  <c r="T41" i="223"/>
  <c r="T40" i="223"/>
  <c r="T37" i="223"/>
  <c r="T36" i="223"/>
  <c r="T35" i="223"/>
  <c r="T34" i="223"/>
  <c r="T33" i="223"/>
  <c r="T32" i="223"/>
  <c r="T31" i="223"/>
  <c r="T30" i="223"/>
  <c r="T29" i="223"/>
  <c r="T28" i="223"/>
  <c r="T25" i="223"/>
  <c r="T24" i="223"/>
  <c r="T23" i="223"/>
  <c r="T22" i="223"/>
  <c r="T21" i="223"/>
  <c r="T20" i="223"/>
  <c r="T19" i="223"/>
  <c r="T18" i="223"/>
  <c r="T17" i="223"/>
  <c r="T16" i="223"/>
  <c r="T15" i="223"/>
  <c r="T14" i="223"/>
  <c r="T13" i="223"/>
  <c r="T11" i="223"/>
  <c r="T10" i="223"/>
  <c r="T9" i="223"/>
  <c r="T7" i="223"/>
  <c r="T6" i="223"/>
  <c r="T5" i="223"/>
  <c r="J73" i="223"/>
  <c r="J72" i="223"/>
  <c r="J71" i="223"/>
  <c r="J70" i="223"/>
  <c r="J69" i="223"/>
  <c r="J68" i="223"/>
  <c r="J65" i="223"/>
  <c r="J64" i="223"/>
  <c r="J63" i="223"/>
  <c r="J62" i="223"/>
  <c r="J61" i="223"/>
  <c r="J60" i="223"/>
  <c r="J59" i="223"/>
  <c r="J56" i="223"/>
  <c r="J55" i="223"/>
  <c r="J54" i="223"/>
  <c r="J53" i="223"/>
  <c r="J52" i="223"/>
  <c r="J51" i="223"/>
  <c r="J50" i="223"/>
  <c r="J49" i="223"/>
  <c r="J48" i="223"/>
  <c r="J47" i="223"/>
  <c r="J46" i="222"/>
  <c r="J45" i="222"/>
  <c r="J44" i="222"/>
  <c r="J43" i="222"/>
  <c r="J42" i="222"/>
  <c r="J39" i="222"/>
  <c r="J38" i="222"/>
  <c r="J37" i="222"/>
  <c r="J36" i="222"/>
  <c r="J33" i="222"/>
  <c r="J32" i="222"/>
  <c r="J31" i="222"/>
  <c r="J30" i="222"/>
  <c r="J29" i="222"/>
  <c r="J28" i="222"/>
  <c r="J27" i="222"/>
  <c r="J26" i="222"/>
  <c r="J25" i="222"/>
  <c r="J24" i="222"/>
  <c r="J23" i="222"/>
  <c r="J22" i="222"/>
  <c r="J21" i="222"/>
  <c r="J20" i="222"/>
  <c r="J19" i="222"/>
  <c r="J18" i="222"/>
  <c r="J17" i="222"/>
  <c r="J16" i="222"/>
  <c r="J15" i="222"/>
  <c r="J14" i="222"/>
  <c r="J13" i="222"/>
  <c r="J12" i="222"/>
  <c r="J11" i="222"/>
  <c r="J10" i="222"/>
  <c r="J9" i="222"/>
  <c r="J8" i="222"/>
  <c r="J7" i="222"/>
  <c r="J6" i="222"/>
  <c r="J5" i="222"/>
  <c r="J4" i="222"/>
  <c r="Y53" i="222"/>
  <c r="Y52" i="222"/>
  <c r="Y51" i="222"/>
  <c r="Y50" i="222"/>
  <c r="Y49" i="222"/>
  <c r="Y48" i="222"/>
  <c r="Y47" i="222"/>
  <c r="Y46" i="222"/>
  <c r="Y45" i="222"/>
  <c r="Y44" i="222"/>
  <c r="Y43" i="222"/>
  <c r="Y42" i="222"/>
  <c r="Y41" i="222"/>
  <c r="Y40" i="222"/>
  <c r="Y39" i="222"/>
  <c r="Y38" i="222"/>
  <c r="Y37" i="222"/>
  <c r="Y36" i="222"/>
  <c r="Y35" i="222"/>
  <c r="Y34" i="222"/>
  <c r="Y33" i="222"/>
  <c r="Y32" i="222"/>
  <c r="Y31" i="222"/>
  <c r="Y30" i="222"/>
  <c r="Y29" i="222"/>
  <c r="Y28" i="222"/>
  <c r="Y27" i="222"/>
  <c r="Y26" i="222"/>
  <c r="Y25" i="222"/>
  <c r="Y24" i="222"/>
  <c r="Y23" i="222"/>
  <c r="Y22" i="222"/>
  <c r="Y21" i="222"/>
  <c r="Y20" i="222"/>
  <c r="Y19" i="222"/>
  <c r="Y18" i="222"/>
  <c r="Y17" i="222"/>
  <c r="Y16" i="222"/>
  <c r="Y15" i="222"/>
  <c r="Y14" i="222"/>
  <c r="Y13" i="222"/>
  <c r="Y12" i="222"/>
  <c r="Y11" i="222"/>
  <c r="Y10" i="222"/>
  <c r="Y9" i="222"/>
  <c r="Y8" i="222"/>
  <c r="Y7" i="222"/>
  <c r="Y6" i="222"/>
  <c r="Y5" i="222"/>
  <c r="Y4" i="222"/>
  <c r="T45" i="222"/>
  <c r="T44" i="222"/>
  <c r="T43" i="222"/>
  <c r="T42" i="222"/>
  <c r="T41" i="222"/>
  <c r="T40" i="222"/>
  <c r="T37" i="222"/>
  <c r="T36" i="222"/>
  <c r="T35" i="222"/>
  <c r="T34" i="222"/>
  <c r="T33" i="222"/>
  <c r="T32" i="222"/>
  <c r="T31" i="222"/>
  <c r="T30" i="222"/>
  <c r="T29" i="222"/>
  <c r="T28" i="222"/>
  <c r="T25" i="222"/>
  <c r="T24" i="222"/>
  <c r="T23" i="222"/>
  <c r="T22" i="222"/>
  <c r="T21" i="222"/>
  <c r="T20" i="222"/>
  <c r="T19" i="222"/>
  <c r="T18" i="222"/>
  <c r="T17" i="222"/>
  <c r="T16" i="222"/>
  <c r="T15" i="222"/>
  <c r="T14" i="222"/>
  <c r="T13" i="222"/>
  <c r="T11" i="222"/>
  <c r="T10" i="222"/>
  <c r="T9" i="222"/>
  <c r="T7" i="222"/>
  <c r="T6" i="222"/>
  <c r="T5" i="222"/>
  <c r="J73" i="222"/>
  <c r="J72" i="222"/>
  <c r="J71" i="222"/>
  <c r="J70" i="222"/>
  <c r="J69" i="222"/>
  <c r="J68" i="222"/>
  <c r="J65" i="222"/>
  <c r="J64" i="222"/>
  <c r="J63" i="222"/>
  <c r="J62" i="222"/>
  <c r="J61" i="222"/>
  <c r="J60" i="222"/>
  <c r="J59" i="222"/>
  <c r="J56" i="222"/>
  <c r="J55" i="222"/>
  <c r="J54" i="222"/>
  <c r="J53" i="222"/>
  <c r="J52" i="222"/>
  <c r="J51" i="222"/>
  <c r="J50" i="222"/>
  <c r="J49" i="222"/>
  <c r="J48" i="222"/>
  <c r="J47" i="222"/>
  <c r="J46" i="221"/>
  <c r="J45" i="221"/>
  <c r="J44" i="221"/>
  <c r="J43" i="221"/>
  <c r="J42" i="221"/>
  <c r="J39" i="221"/>
  <c r="J38" i="221"/>
  <c r="J37" i="221"/>
  <c r="J36" i="221"/>
  <c r="J33" i="221"/>
  <c r="J32" i="221"/>
  <c r="J31" i="221"/>
  <c r="J30" i="221"/>
  <c r="J29" i="221"/>
  <c r="J28" i="221"/>
  <c r="J27" i="221"/>
  <c r="J26" i="221"/>
  <c r="J25" i="221"/>
  <c r="J24" i="221"/>
  <c r="J23" i="221"/>
  <c r="J22" i="221"/>
  <c r="J21" i="221"/>
  <c r="J20" i="221"/>
  <c r="J19" i="221"/>
  <c r="J18" i="221"/>
  <c r="J17" i="221"/>
  <c r="J16" i="221"/>
  <c r="J15" i="221"/>
  <c r="J14" i="221"/>
  <c r="J13" i="221"/>
  <c r="J12" i="221"/>
  <c r="J11" i="221"/>
  <c r="J10" i="221"/>
  <c r="J9" i="221"/>
  <c r="J8" i="221"/>
  <c r="J7" i="221"/>
  <c r="J6" i="221"/>
  <c r="J5" i="221"/>
  <c r="J4" i="221"/>
  <c r="Y53" i="221"/>
  <c r="Y52" i="221"/>
  <c r="Y51" i="221"/>
  <c r="Y50" i="221"/>
  <c r="Y49" i="221"/>
  <c r="Y48" i="221"/>
  <c r="Y47" i="221"/>
  <c r="Y46" i="221"/>
  <c r="Y45" i="221"/>
  <c r="Y44" i="221"/>
  <c r="Y43" i="221"/>
  <c r="Y42" i="221"/>
  <c r="Y41" i="221"/>
  <c r="Y40" i="221"/>
  <c r="Y39" i="221"/>
  <c r="Y38" i="221"/>
  <c r="Y37" i="221"/>
  <c r="Y36" i="221"/>
  <c r="Y35" i="221"/>
  <c r="Y34" i="221"/>
  <c r="Y33" i="221"/>
  <c r="Y32" i="221"/>
  <c r="Y31" i="221"/>
  <c r="Y30" i="221"/>
  <c r="Y29" i="221"/>
  <c r="Y28" i="221"/>
  <c r="Y27" i="221"/>
  <c r="Y26" i="221"/>
  <c r="Y25" i="221"/>
  <c r="Y24" i="221"/>
  <c r="Y23" i="221"/>
  <c r="Y22" i="221"/>
  <c r="Y21" i="221"/>
  <c r="Y20" i="221"/>
  <c r="Y19" i="221"/>
  <c r="Y18" i="221"/>
  <c r="Y17" i="221"/>
  <c r="Y16" i="221"/>
  <c r="Y15" i="221"/>
  <c r="Y14" i="221"/>
  <c r="Y13" i="221"/>
  <c r="Y12" i="221"/>
  <c r="Y11" i="221"/>
  <c r="Y10" i="221"/>
  <c r="Y9" i="221"/>
  <c r="Y8" i="221"/>
  <c r="Y7" i="221"/>
  <c r="Y6" i="221"/>
  <c r="Y5" i="221"/>
  <c r="Y4" i="221"/>
  <c r="T45" i="221"/>
  <c r="T44" i="221"/>
  <c r="T43" i="221"/>
  <c r="T42" i="221"/>
  <c r="T41" i="221"/>
  <c r="T40" i="221"/>
  <c r="T37" i="221"/>
  <c r="T36" i="221"/>
  <c r="T35" i="221"/>
  <c r="T34" i="221"/>
  <c r="T33" i="221"/>
  <c r="T32" i="221"/>
  <c r="T31" i="221"/>
  <c r="T30" i="221"/>
  <c r="T29" i="221"/>
  <c r="T28" i="221"/>
  <c r="T25" i="221"/>
  <c r="T24" i="221"/>
  <c r="T23" i="221"/>
  <c r="T22" i="221"/>
  <c r="T21" i="221"/>
  <c r="T20" i="221"/>
  <c r="T19" i="221"/>
  <c r="T18" i="221"/>
  <c r="T17" i="221"/>
  <c r="T16" i="221"/>
  <c r="T15" i="221"/>
  <c r="T14" i="221"/>
  <c r="T13" i="221"/>
  <c r="T11" i="221"/>
  <c r="T10" i="221"/>
  <c r="T9" i="221"/>
  <c r="T7" i="221"/>
  <c r="T6" i="221"/>
  <c r="T5" i="221"/>
  <c r="J73" i="221"/>
  <c r="J72" i="221"/>
  <c r="J71" i="221"/>
  <c r="J70" i="221"/>
  <c r="J69" i="221"/>
  <c r="J68" i="221"/>
  <c r="J65" i="221"/>
  <c r="J64" i="221"/>
  <c r="J63" i="221"/>
  <c r="J62" i="221"/>
  <c r="J61" i="221"/>
  <c r="J60" i="221"/>
  <c r="J59" i="221"/>
  <c r="J56" i="221"/>
  <c r="J55" i="221"/>
  <c r="J54" i="221"/>
  <c r="J53" i="221"/>
  <c r="J52" i="221"/>
  <c r="J51" i="221"/>
  <c r="J50" i="221"/>
  <c r="J49" i="221"/>
  <c r="J48" i="221"/>
  <c r="J47" i="221"/>
  <c r="J46" i="220"/>
  <c r="J45" i="220"/>
  <c r="J44" i="220"/>
  <c r="J43" i="220"/>
  <c r="J42" i="220"/>
  <c r="J39" i="220"/>
  <c r="J38" i="220"/>
  <c r="J37" i="220"/>
  <c r="J36" i="220"/>
  <c r="J33" i="220"/>
  <c r="J32" i="220"/>
  <c r="J31" i="220"/>
  <c r="J30" i="220"/>
  <c r="J29" i="220"/>
  <c r="J28" i="220"/>
  <c r="J27" i="220"/>
  <c r="J26" i="220"/>
  <c r="J25" i="220"/>
  <c r="J24" i="220"/>
  <c r="J23" i="220"/>
  <c r="J22" i="220"/>
  <c r="J21" i="220"/>
  <c r="J20" i="220"/>
  <c r="J19" i="220"/>
  <c r="J18" i="220"/>
  <c r="J17" i="220"/>
  <c r="J16" i="220"/>
  <c r="J15" i="220"/>
  <c r="J14" i="220"/>
  <c r="J13" i="220"/>
  <c r="J12" i="220"/>
  <c r="J11" i="220"/>
  <c r="J10" i="220"/>
  <c r="J9" i="220"/>
  <c r="J8" i="220"/>
  <c r="J7" i="220"/>
  <c r="J6" i="220"/>
  <c r="J5" i="220"/>
  <c r="J4" i="220"/>
  <c r="Y53" i="220"/>
  <c r="Y52" i="220"/>
  <c r="Y51" i="220"/>
  <c r="Y50" i="220"/>
  <c r="Y49" i="220"/>
  <c r="Y48" i="220"/>
  <c r="Y47" i="220"/>
  <c r="Y46" i="220"/>
  <c r="Y45" i="220"/>
  <c r="Y44" i="220"/>
  <c r="Y43" i="220"/>
  <c r="Y42" i="220"/>
  <c r="Y41" i="220"/>
  <c r="Y40" i="220"/>
  <c r="Y39" i="220"/>
  <c r="Y38" i="220"/>
  <c r="Y37" i="220"/>
  <c r="Y36" i="220"/>
  <c r="Y35" i="220"/>
  <c r="Y34" i="220"/>
  <c r="Y33" i="220"/>
  <c r="Y32" i="220"/>
  <c r="Y31" i="220"/>
  <c r="Y30" i="220"/>
  <c r="Y29" i="220"/>
  <c r="Y28" i="220"/>
  <c r="Y27" i="220"/>
  <c r="Y26" i="220"/>
  <c r="Y25" i="220"/>
  <c r="Y24" i="220"/>
  <c r="Y23" i="220"/>
  <c r="Y22" i="220"/>
  <c r="Y21" i="220"/>
  <c r="Y20" i="220"/>
  <c r="Y19" i="220"/>
  <c r="Y18" i="220"/>
  <c r="Y17" i="220"/>
  <c r="Y16" i="220"/>
  <c r="Y15" i="220"/>
  <c r="Y14" i="220"/>
  <c r="Y13" i="220"/>
  <c r="Y12" i="220"/>
  <c r="Y11" i="220"/>
  <c r="Y10" i="220"/>
  <c r="Y9" i="220"/>
  <c r="Y8" i="220"/>
  <c r="Y7" i="220"/>
  <c r="Y6" i="220"/>
  <c r="Y5" i="220"/>
  <c r="Y4" i="220"/>
  <c r="T45" i="220"/>
  <c r="T44" i="220"/>
  <c r="T43" i="220"/>
  <c r="T42" i="220"/>
  <c r="T41" i="220"/>
  <c r="T40" i="220"/>
  <c r="T37" i="220"/>
  <c r="T36" i="220"/>
  <c r="T35" i="220"/>
  <c r="T34" i="220"/>
  <c r="T33" i="220"/>
  <c r="T32" i="220"/>
  <c r="T31" i="220"/>
  <c r="T30" i="220"/>
  <c r="T29" i="220"/>
  <c r="T28" i="220"/>
  <c r="T25" i="220"/>
  <c r="T24" i="220"/>
  <c r="T23" i="220"/>
  <c r="T22" i="220"/>
  <c r="T21" i="220"/>
  <c r="T20" i="220"/>
  <c r="T19" i="220"/>
  <c r="T18" i="220"/>
  <c r="T17" i="220"/>
  <c r="T16" i="220"/>
  <c r="T15" i="220"/>
  <c r="T14" i="220"/>
  <c r="T13" i="220"/>
  <c r="T11" i="220"/>
  <c r="T10" i="220"/>
  <c r="T9" i="220"/>
  <c r="T7" i="220"/>
  <c r="T6" i="220"/>
  <c r="T5" i="220"/>
  <c r="J73" i="220"/>
  <c r="J72" i="220"/>
  <c r="J71" i="220"/>
  <c r="J70" i="220"/>
  <c r="J69" i="220"/>
  <c r="J68" i="220"/>
  <c r="J65" i="220"/>
  <c r="J64" i="220"/>
  <c r="J63" i="220"/>
  <c r="J62" i="220"/>
  <c r="J61" i="220"/>
  <c r="J60" i="220"/>
  <c r="J59" i="220"/>
  <c r="J56" i="220"/>
  <c r="J55" i="220"/>
  <c r="J54" i="220"/>
  <c r="J53" i="220"/>
  <c r="J52" i="220"/>
  <c r="J51" i="220"/>
  <c r="J50" i="220"/>
  <c r="J49" i="220"/>
  <c r="J48" i="220"/>
  <c r="J47" i="220"/>
  <c r="Y53" i="219"/>
  <c r="Y52" i="219"/>
  <c r="Y51" i="219"/>
  <c r="Y50" i="219"/>
  <c r="Y49" i="219"/>
  <c r="Y48" i="219"/>
  <c r="Y47" i="219"/>
  <c r="Y46" i="219"/>
  <c r="Y45" i="219"/>
  <c r="Y44" i="219"/>
  <c r="Y43" i="219"/>
  <c r="Y42" i="219"/>
  <c r="Y41" i="219"/>
  <c r="Y40" i="219"/>
  <c r="Y39" i="219"/>
  <c r="Y38" i="219"/>
  <c r="Y37" i="219"/>
  <c r="Y36" i="219"/>
  <c r="Y35" i="219"/>
  <c r="Y34" i="219"/>
  <c r="Y33" i="219"/>
  <c r="Y32" i="219"/>
  <c r="Y31" i="219"/>
  <c r="Y30" i="219"/>
  <c r="Y29" i="219"/>
  <c r="Y28" i="219"/>
  <c r="Y27" i="219"/>
  <c r="Y26" i="219"/>
  <c r="Y25" i="219"/>
  <c r="Y24" i="219"/>
  <c r="Y23" i="219"/>
  <c r="Y22" i="219"/>
  <c r="Y21" i="219"/>
  <c r="Y20" i="219"/>
  <c r="Y19" i="219"/>
  <c r="Y18" i="219"/>
  <c r="Y17" i="219"/>
  <c r="Y16" i="219"/>
  <c r="Y15" i="219"/>
  <c r="Y14" i="219"/>
  <c r="Y13" i="219"/>
  <c r="Y12" i="219"/>
  <c r="Y11" i="219"/>
  <c r="Y10" i="219"/>
  <c r="Y9" i="219"/>
  <c r="Y8" i="219"/>
  <c r="Y7" i="219"/>
  <c r="Y6" i="219"/>
  <c r="Y5" i="219"/>
  <c r="Y4" i="219"/>
  <c r="T45" i="219"/>
  <c r="T44" i="219"/>
  <c r="T43" i="219"/>
  <c r="T42" i="219"/>
  <c r="T41" i="219"/>
  <c r="T40" i="219"/>
  <c r="T37" i="219"/>
  <c r="T36" i="219"/>
  <c r="T35" i="219"/>
  <c r="T34" i="219"/>
  <c r="T33" i="219"/>
  <c r="T32" i="219"/>
  <c r="T31" i="219"/>
  <c r="T30" i="219"/>
  <c r="T29" i="219"/>
  <c r="T28" i="219"/>
  <c r="T25" i="219"/>
  <c r="T24" i="219"/>
  <c r="T23" i="219"/>
  <c r="T22" i="219"/>
  <c r="T21" i="219"/>
  <c r="T20" i="219"/>
  <c r="T19" i="219"/>
  <c r="T18" i="219"/>
  <c r="T17" i="219"/>
  <c r="T16" i="219"/>
  <c r="T15" i="219"/>
  <c r="T14" i="219"/>
  <c r="T13" i="219"/>
  <c r="T11" i="219"/>
  <c r="T10" i="219"/>
  <c r="T9" i="219"/>
  <c r="T7" i="219"/>
  <c r="T6" i="219"/>
  <c r="T5" i="219"/>
  <c r="J73" i="219"/>
  <c r="J72" i="219"/>
  <c r="J71" i="219"/>
  <c r="J70" i="219"/>
  <c r="J69" i="219"/>
  <c r="J68" i="219"/>
  <c r="J65" i="219"/>
  <c r="J64" i="219"/>
  <c r="J63" i="219"/>
  <c r="J62" i="219"/>
  <c r="J61" i="219"/>
  <c r="J60" i="219"/>
  <c r="J59" i="219"/>
  <c r="J56" i="219"/>
  <c r="J55" i="219"/>
  <c r="J54" i="219"/>
  <c r="J53" i="219"/>
  <c r="J52" i="219"/>
  <c r="J51" i="219"/>
  <c r="J50" i="219"/>
  <c r="J49" i="219"/>
  <c r="J48" i="219"/>
  <c r="J47" i="219"/>
  <c r="J46" i="219"/>
  <c r="J45" i="219"/>
  <c r="J44" i="219"/>
  <c r="J43" i="219"/>
  <c r="J42" i="219"/>
  <c r="J39" i="219"/>
  <c r="J38" i="219"/>
  <c r="J37" i="219"/>
  <c r="J36" i="219"/>
  <c r="J33" i="219"/>
  <c r="J32" i="219"/>
  <c r="J31" i="219"/>
  <c r="J30" i="219"/>
  <c r="J29" i="219"/>
  <c r="J28" i="219"/>
  <c r="J27" i="219"/>
  <c r="J26" i="219"/>
  <c r="J25" i="219"/>
  <c r="J24" i="219"/>
  <c r="J23" i="219"/>
  <c r="J22" i="219"/>
  <c r="J21" i="219"/>
  <c r="J20" i="219"/>
  <c r="J19" i="219"/>
  <c r="J18" i="219"/>
  <c r="J17" i="219"/>
  <c r="J16" i="219"/>
  <c r="J15" i="219"/>
  <c r="J14" i="219"/>
  <c r="J13" i="219"/>
  <c r="J12" i="219"/>
  <c r="J11" i="219"/>
  <c r="J10" i="219"/>
  <c r="J9" i="219"/>
  <c r="J8" i="219"/>
  <c r="J7" i="219"/>
  <c r="J6" i="219"/>
  <c r="J5" i="219"/>
  <c r="J4" i="219"/>
  <c r="H72" i="247"/>
  <c r="H63" i="247"/>
  <c r="H62" i="247"/>
  <c r="H61" i="247"/>
  <c r="H60" i="247"/>
  <c r="H59" i="247"/>
  <c r="H56" i="247"/>
  <c r="H55" i="247"/>
  <c r="H54" i="247"/>
  <c r="H53" i="247"/>
  <c r="H52" i="247"/>
  <c r="H51" i="247"/>
  <c r="H50" i="247"/>
  <c r="H49" i="247"/>
  <c r="H48" i="247"/>
  <c r="H47" i="247"/>
  <c r="H46" i="247"/>
  <c r="H45" i="247"/>
  <c r="H44" i="247"/>
  <c r="H43" i="247"/>
  <c r="H42" i="247"/>
  <c r="G72" i="247"/>
  <c r="G63" i="247"/>
  <c r="G62" i="247"/>
  <c r="G61" i="247"/>
  <c r="G60" i="247"/>
  <c r="G59" i="247"/>
  <c r="G55" i="247"/>
  <c r="G54" i="247"/>
  <c r="G53" i="247"/>
  <c r="G52" i="247"/>
  <c r="G51" i="247"/>
  <c r="G50" i="247"/>
  <c r="G49" i="247"/>
  <c r="G48" i="247"/>
  <c r="G47" i="247"/>
  <c r="G46" i="247"/>
  <c r="G45" i="247"/>
  <c r="G44" i="247"/>
  <c r="G43" i="247"/>
  <c r="G42" i="247"/>
  <c r="F72" i="247"/>
  <c r="F63" i="247"/>
  <c r="F62" i="247"/>
  <c r="F61" i="247"/>
  <c r="F60" i="247"/>
  <c r="F59" i="247"/>
  <c r="F55" i="247"/>
  <c r="F54" i="247"/>
  <c r="F53" i="247"/>
  <c r="F52" i="247"/>
  <c r="F51" i="247"/>
  <c r="F50" i="247"/>
  <c r="F49" i="247"/>
  <c r="F48" i="247"/>
  <c r="F47" i="247"/>
  <c r="F46" i="247"/>
  <c r="F45" i="247"/>
  <c r="F44" i="247"/>
  <c r="F43" i="247"/>
  <c r="F42" i="247"/>
  <c r="E63" i="247"/>
  <c r="E62" i="247"/>
  <c r="E61" i="247"/>
  <c r="E60" i="247"/>
  <c r="E59" i="247"/>
  <c r="E55" i="247"/>
  <c r="E54" i="247"/>
  <c r="E53" i="247"/>
  <c r="E52" i="247"/>
  <c r="E51" i="247"/>
  <c r="E50" i="247"/>
  <c r="E49" i="247"/>
  <c r="E48" i="247"/>
  <c r="E47" i="247"/>
  <c r="E46" i="247"/>
  <c r="E45" i="247"/>
  <c r="E44" i="247"/>
  <c r="E43" i="247"/>
  <c r="E42" i="247"/>
  <c r="D63" i="247"/>
  <c r="D62" i="247"/>
  <c r="D61" i="247"/>
  <c r="D60" i="247"/>
  <c r="D59" i="247"/>
  <c r="D55" i="247"/>
  <c r="D54" i="247"/>
  <c r="D53" i="247"/>
  <c r="D52" i="247"/>
  <c r="D51" i="247"/>
  <c r="D50" i="247"/>
  <c r="D49" i="247"/>
  <c r="D48" i="247"/>
  <c r="D47" i="247"/>
  <c r="D46" i="247"/>
  <c r="D45" i="247"/>
  <c r="D44" i="247"/>
  <c r="D43" i="247"/>
  <c r="D42" i="247"/>
  <c r="H72" i="246"/>
  <c r="H63" i="246"/>
  <c r="H62" i="246"/>
  <c r="H61" i="246"/>
  <c r="H60" i="246"/>
  <c r="H59" i="246"/>
  <c r="H56" i="246"/>
  <c r="H55" i="246"/>
  <c r="H54" i="246"/>
  <c r="H53" i="246"/>
  <c r="H52" i="246"/>
  <c r="H51" i="246"/>
  <c r="H50" i="246"/>
  <c r="H49" i="246"/>
  <c r="H48" i="246"/>
  <c r="H47" i="246"/>
  <c r="H46" i="246"/>
  <c r="H45" i="246"/>
  <c r="H44" i="246"/>
  <c r="H43" i="246"/>
  <c r="H42" i="246"/>
  <c r="G72" i="246"/>
  <c r="G63" i="246"/>
  <c r="G62" i="246"/>
  <c r="G61" i="246"/>
  <c r="G60" i="246"/>
  <c r="G59" i="246"/>
  <c r="G55" i="246"/>
  <c r="G54" i="246"/>
  <c r="G53" i="246"/>
  <c r="G52" i="246"/>
  <c r="G51" i="246"/>
  <c r="G50" i="246"/>
  <c r="G49" i="246"/>
  <c r="G48" i="246"/>
  <c r="G47" i="246"/>
  <c r="G46" i="246"/>
  <c r="G45" i="246"/>
  <c r="G44" i="246"/>
  <c r="G43" i="246"/>
  <c r="G42" i="246"/>
  <c r="F72" i="246"/>
  <c r="F63" i="246"/>
  <c r="F62" i="246"/>
  <c r="F61" i="246"/>
  <c r="F60" i="246"/>
  <c r="F59" i="246"/>
  <c r="F55" i="246"/>
  <c r="F54" i="246"/>
  <c r="F53" i="246"/>
  <c r="F52" i="246"/>
  <c r="F51" i="246"/>
  <c r="F50" i="246"/>
  <c r="F49" i="246"/>
  <c r="F48" i="246"/>
  <c r="F47" i="246"/>
  <c r="F46" i="246"/>
  <c r="F45" i="246"/>
  <c r="F44" i="246"/>
  <c r="F43" i="246"/>
  <c r="F42" i="246"/>
  <c r="E63" i="246"/>
  <c r="E62" i="246"/>
  <c r="E61" i="246"/>
  <c r="E60" i="246"/>
  <c r="E59" i="246"/>
  <c r="E55" i="246"/>
  <c r="E54" i="246"/>
  <c r="E53" i="246"/>
  <c r="E52" i="246"/>
  <c r="E51" i="246"/>
  <c r="E50" i="246"/>
  <c r="E49" i="246"/>
  <c r="E48" i="246"/>
  <c r="E47" i="246"/>
  <c r="E46" i="246"/>
  <c r="E45" i="246"/>
  <c r="E44" i="246"/>
  <c r="E43" i="246"/>
  <c r="E42" i="246"/>
  <c r="D63" i="246"/>
  <c r="D62" i="246"/>
  <c r="D61" i="246"/>
  <c r="D60" i="246"/>
  <c r="D59" i="246"/>
  <c r="D55" i="246"/>
  <c r="D54" i="246"/>
  <c r="D53" i="246"/>
  <c r="D52" i="246"/>
  <c r="D51" i="246"/>
  <c r="D50" i="246"/>
  <c r="D49" i="246"/>
  <c r="D48" i="246"/>
  <c r="D47" i="246"/>
  <c r="D46" i="246"/>
  <c r="D45" i="246"/>
  <c r="D44" i="246"/>
  <c r="D43" i="246"/>
  <c r="D42" i="246"/>
  <c r="H72" i="245"/>
  <c r="H63" i="245"/>
  <c r="H62" i="245"/>
  <c r="H61" i="245"/>
  <c r="H60" i="245"/>
  <c r="H59" i="245"/>
  <c r="H56" i="245"/>
  <c r="H55" i="245"/>
  <c r="H54" i="245"/>
  <c r="H53" i="245"/>
  <c r="H52" i="245"/>
  <c r="H51" i="245"/>
  <c r="H50" i="245"/>
  <c r="H49" i="245"/>
  <c r="H48" i="245"/>
  <c r="H47" i="245"/>
  <c r="H46" i="245"/>
  <c r="H45" i="245"/>
  <c r="H44" i="245"/>
  <c r="H43" i="245"/>
  <c r="H42" i="245"/>
  <c r="G72" i="245"/>
  <c r="G63" i="245"/>
  <c r="G62" i="245"/>
  <c r="G61" i="245"/>
  <c r="G60" i="245"/>
  <c r="G59" i="245"/>
  <c r="G55" i="245"/>
  <c r="G54" i="245"/>
  <c r="G53" i="245"/>
  <c r="G52" i="245"/>
  <c r="G51" i="245"/>
  <c r="G50" i="245"/>
  <c r="G49" i="245"/>
  <c r="G48" i="245"/>
  <c r="G47" i="245"/>
  <c r="G46" i="245"/>
  <c r="G45" i="245"/>
  <c r="G44" i="245"/>
  <c r="G43" i="245"/>
  <c r="G42" i="245"/>
  <c r="F72" i="245"/>
  <c r="F63" i="245"/>
  <c r="F62" i="245"/>
  <c r="F61" i="245"/>
  <c r="F60" i="245"/>
  <c r="F59" i="245"/>
  <c r="F55" i="245"/>
  <c r="F54" i="245"/>
  <c r="F53" i="245"/>
  <c r="F52" i="245"/>
  <c r="F51" i="245"/>
  <c r="F50" i="245"/>
  <c r="F49" i="245"/>
  <c r="F48" i="245"/>
  <c r="F47" i="245"/>
  <c r="F46" i="245"/>
  <c r="F45" i="245"/>
  <c r="F44" i="245"/>
  <c r="F43" i="245"/>
  <c r="F42" i="245"/>
  <c r="E63" i="245"/>
  <c r="E62" i="245"/>
  <c r="E61" i="245"/>
  <c r="E60" i="245"/>
  <c r="E59" i="245"/>
  <c r="E55" i="245"/>
  <c r="E54" i="245"/>
  <c r="E53" i="245"/>
  <c r="E52" i="245"/>
  <c r="E51" i="245"/>
  <c r="E50" i="245"/>
  <c r="E49" i="245"/>
  <c r="E48" i="245"/>
  <c r="E47" i="245"/>
  <c r="E46" i="245"/>
  <c r="E45" i="245"/>
  <c r="E44" i="245"/>
  <c r="E43" i="245"/>
  <c r="E42" i="245"/>
  <c r="D63" i="245"/>
  <c r="D62" i="245"/>
  <c r="D61" i="245"/>
  <c r="D60" i="245"/>
  <c r="D59" i="245"/>
  <c r="D55" i="245"/>
  <c r="D54" i="245"/>
  <c r="D53" i="245"/>
  <c r="D52" i="245"/>
  <c r="D51" i="245"/>
  <c r="D50" i="245"/>
  <c r="D49" i="245"/>
  <c r="D48" i="245"/>
  <c r="D47" i="245"/>
  <c r="D46" i="245"/>
  <c r="D45" i="245"/>
  <c r="D44" i="245"/>
  <c r="D43" i="245"/>
  <c r="D42" i="245"/>
  <c r="H72" i="244"/>
  <c r="H63" i="244"/>
  <c r="H62" i="244"/>
  <c r="H61" i="244"/>
  <c r="H60" i="244"/>
  <c r="H59" i="244"/>
  <c r="H56" i="244"/>
  <c r="H55" i="244"/>
  <c r="H54" i="244"/>
  <c r="H53" i="244"/>
  <c r="H52" i="244"/>
  <c r="H51" i="244"/>
  <c r="H50" i="244"/>
  <c r="H49" i="244"/>
  <c r="H48" i="244"/>
  <c r="H47" i="244"/>
  <c r="H46" i="244"/>
  <c r="H45" i="244"/>
  <c r="H44" i="244"/>
  <c r="H43" i="244"/>
  <c r="H42" i="244"/>
  <c r="G72" i="244"/>
  <c r="G63" i="244"/>
  <c r="G62" i="244"/>
  <c r="G61" i="244"/>
  <c r="G60" i="244"/>
  <c r="G59" i="244"/>
  <c r="G55" i="244"/>
  <c r="G54" i="244"/>
  <c r="G53" i="244"/>
  <c r="G52" i="244"/>
  <c r="G51" i="244"/>
  <c r="G50" i="244"/>
  <c r="G49" i="244"/>
  <c r="G48" i="244"/>
  <c r="G47" i="244"/>
  <c r="G46" i="244"/>
  <c r="G45" i="244"/>
  <c r="G44" i="244"/>
  <c r="G43" i="244"/>
  <c r="G42" i="244"/>
  <c r="F72" i="244"/>
  <c r="F63" i="244"/>
  <c r="F62" i="244"/>
  <c r="F61" i="244"/>
  <c r="F60" i="244"/>
  <c r="F59" i="244"/>
  <c r="F55" i="244"/>
  <c r="F54" i="244"/>
  <c r="F53" i="244"/>
  <c r="F52" i="244"/>
  <c r="F51" i="244"/>
  <c r="F50" i="244"/>
  <c r="F49" i="244"/>
  <c r="F48" i="244"/>
  <c r="F47" i="244"/>
  <c r="F46" i="244"/>
  <c r="F45" i="244"/>
  <c r="F44" i="244"/>
  <c r="F43" i="244"/>
  <c r="F42" i="244"/>
  <c r="E63" i="244"/>
  <c r="E62" i="244"/>
  <c r="E61" i="244"/>
  <c r="E60" i="244"/>
  <c r="E59" i="244"/>
  <c r="E55" i="244"/>
  <c r="E54" i="244"/>
  <c r="E53" i="244"/>
  <c r="E52" i="244"/>
  <c r="E51" i="244"/>
  <c r="E50" i="244"/>
  <c r="E49" i="244"/>
  <c r="E48" i="244"/>
  <c r="E47" i="244"/>
  <c r="E46" i="244"/>
  <c r="E45" i="244"/>
  <c r="E44" i="244"/>
  <c r="E43" i="244"/>
  <c r="E42" i="244"/>
  <c r="D63" i="244"/>
  <c r="D62" i="244"/>
  <c r="D61" i="244"/>
  <c r="D60" i="244"/>
  <c r="D59" i="244"/>
  <c r="D55" i="244"/>
  <c r="D54" i="244"/>
  <c r="D53" i="244"/>
  <c r="D52" i="244"/>
  <c r="D51" i="244"/>
  <c r="D50" i="244"/>
  <c r="D49" i="244"/>
  <c r="D48" i="244"/>
  <c r="D47" i="244"/>
  <c r="D46" i="244"/>
  <c r="D45" i="244"/>
  <c r="D44" i="244"/>
  <c r="D43" i="244"/>
  <c r="D42" i="244"/>
  <c r="H72" i="243"/>
  <c r="H63" i="243"/>
  <c r="H62" i="243"/>
  <c r="H61" i="243"/>
  <c r="H60" i="243"/>
  <c r="H59" i="243"/>
  <c r="H56" i="243"/>
  <c r="H55" i="243"/>
  <c r="H54" i="243"/>
  <c r="H53" i="243"/>
  <c r="H52" i="243"/>
  <c r="H51" i="243"/>
  <c r="H50" i="243"/>
  <c r="H49" i="243"/>
  <c r="H48" i="243"/>
  <c r="H47" i="243"/>
  <c r="H46" i="243"/>
  <c r="H45" i="243"/>
  <c r="H44" i="243"/>
  <c r="H43" i="243"/>
  <c r="H42" i="243"/>
  <c r="G72" i="243"/>
  <c r="G63" i="243"/>
  <c r="G62" i="243"/>
  <c r="G61" i="243"/>
  <c r="G60" i="243"/>
  <c r="G59" i="243"/>
  <c r="G55" i="243"/>
  <c r="G54" i="243"/>
  <c r="G53" i="243"/>
  <c r="G52" i="243"/>
  <c r="G51" i="243"/>
  <c r="G50" i="243"/>
  <c r="G49" i="243"/>
  <c r="G48" i="243"/>
  <c r="G47" i="243"/>
  <c r="G46" i="243"/>
  <c r="G45" i="243"/>
  <c r="G44" i="243"/>
  <c r="G43" i="243"/>
  <c r="G42" i="243"/>
  <c r="F72" i="243"/>
  <c r="F63" i="243"/>
  <c r="F62" i="243"/>
  <c r="F61" i="243"/>
  <c r="F60" i="243"/>
  <c r="F59" i="243"/>
  <c r="F55" i="243"/>
  <c r="F54" i="243"/>
  <c r="F53" i="243"/>
  <c r="F52" i="243"/>
  <c r="F51" i="243"/>
  <c r="F50" i="243"/>
  <c r="F49" i="243"/>
  <c r="F48" i="243"/>
  <c r="F47" i="243"/>
  <c r="F46" i="243"/>
  <c r="F45" i="243"/>
  <c r="F44" i="243"/>
  <c r="F43" i="243"/>
  <c r="F42" i="243"/>
  <c r="E63" i="243"/>
  <c r="E62" i="243"/>
  <c r="E61" i="243"/>
  <c r="E60" i="243"/>
  <c r="E59" i="243"/>
  <c r="E55" i="243"/>
  <c r="E54" i="243"/>
  <c r="E53" i="243"/>
  <c r="E52" i="243"/>
  <c r="E51" i="243"/>
  <c r="E50" i="243"/>
  <c r="E49" i="243"/>
  <c r="E48" i="243"/>
  <c r="E47" i="243"/>
  <c r="E46" i="243"/>
  <c r="E45" i="243"/>
  <c r="E44" i="243"/>
  <c r="E43" i="243"/>
  <c r="E42" i="243"/>
  <c r="D63" i="243"/>
  <c r="D62" i="243"/>
  <c r="D61" i="243"/>
  <c r="D60" i="243"/>
  <c r="D59" i="243"/>
  <c r="D55" i="243"/>
  <c r="D54" i="243"/>
  <c r="D53" i="243"/>
  <c r="D52" i="243"/>
  <c r="D51" i="243"/>
  <c r="D50" i="243"/>
  <c r="D49" i="243"/>
  <c r="D48" i="243"/>
  <c r="D47" i="243"/>
  <c r="D46" i="243"/>
  <c r="D45" i="243"/>
  <c r="D44" i="243"/>
  <c r="D43" i="243"/>
  <c r="D42" i="243"/>
  <c r="H72" i="242"/>
  <c r="H63" i="242"/>
  <c r="H62" i="242"/>
  <c r="H61" i="242"/>
  <c r="H60" i="242"/>
  <c r="H59" i="242"/>
  <c r="H56" i="242"/>
  <c r="H55" i="242"/>
  <c r="H54" i="242"/>
  <c r="H53" i="242"/>
  <c r="H52" i="242"/>
  <c r="H51" i="242"/>
  <c r="H50" i="242"/>
  <c r="H49" i="242"/>
  <c r="H48" i="242"/>
  <c r="H47" i="242"/>
  <c r="H46" i="242"/>
  <c r="H45" i="242"/>
  <c r="H44" i="242"/>
  <c r="H43" i="242"/>
  <c r="H42" i="242"/>
  <c r="G72" i="242"/>
  <c r="G63" i="242"/>
  <c r="G62" i="242"/>
  <c r="G61" i="242"/>
  <c r="G60" i="242"/>
  <c r="G59" i="242"/>
  <c r="G55" i="242"/>
  <c r="G54" i="242"/>
  <c r="G53" i="242"/>
  <c r="G52" i="242"/>
  <c r="G51" i="242"/>
  <c r="G50" i="242"/>
  <c r="G49" i="242"/>
  <c r="G48" i="242"/>
  <c r="G47" i="242"/>
  <c r="G46" i="242"/>
  <c r="G45" i="242"/>
  <c r="G44" i="242"/>
  <c r="G43" i="242"/>
  <c r="G42" i="242"/>
  <c r="F72" i="242"/>
  <c r="F63" i="242"/>
  <c r="F62" i="242"/>
  <c r="F61" i="242"/>
  <c r="F60" i="242"/>
  <c r="F59" i="242"/>
  <c r="F55" i="242"/>
  <c r="F54" i="242"/>
  <c r="F53" i="242"/>
  <c r="F52" i="242"/>
  <c r="F51" i="242"/>
  <c r="F50" i="242"/>
  <c r="F49" i="242"/>
  <c r="F48" i="242"/>
  <c r="F47" i="242"/>
  <c r="F46" i="242"/>
  <c r="F45" i="242"/>
  <c r="F44" i="242"/>
  <c r="F43" i="242"/>
  <c r="F42" i="242"/>
  <c r="E63" i="242"/>
  <c r="E62" i="242"/>
  <c r="E61" i="242"/>
  <c r="E60" i="242"/>
  <c r="E59" i="242"/>
  <c r="E55" i="242"/>
  <c r="E54" i="242"/>
  <c r="E53" i="242"/>
  <c r="E52" i="242"/>
  <c r="E51" i="242"/>
  <c r="E50" i="242"/>
  <c r="E49" i="242"/>
  <c r="E48" i="242"/>
  <c r="E47" i="242"/>
  <c r="E46" i="242"/>
  <c r="E45" i="242"/>
  <c r="E44" i="242"/>
  <c r="E43" i="242"/>
  <c r="E42" i="242"/>
  <c r="D63" i="242"/>
  <c r="D62" i="242"/>
  <c r="D61" i="242"/>
  <c r="D60" i="242"/>
  <c r="D59" i="242"/>
  <c r="D55" i="242"/>
  <c r="D54" i="242"/>
  <c r="D53" i="242"/>
  <c r="D52" i="242"/>
  <c r="D51" i="242"/>
  <c r="D50" i="242"/>
  <c r="D49" i="242"/>
  <c r="D48" i="242"/>
  <c r="D47" i="242"/>
  <c r="D46" i="242"/>
  <c r="D45" i="242"/>
  <c r="D44" i="242"/>
  <c r="D43" i="242"/>
  <c r="D42" i="242"/>
  <c r="H72" i="241"/>
  <c r="H63" i="241"/>
  <c r="H62" i="241"/>
  <c r="H61" i="241"/>
  <c r="H60" i="241"/>
  <c r="H59" i="241"/>
  <c r="H56" i="241"/>
  <c r="H55" i="241"/>
  <c r="H54" i="241"/>
  <c r="H53" i="241"/>
  <c r="H52" i="241"/>
  <c r="H51" i="241"/>
  <c r="H50" i="241"/>
  <c r="H49" i="241"/>
  <c r="H48" i="241"/>
  <c r="H47" i="241"/>
  <c r="H46" i="241"/>
  <c r="H45" i="241"/>
  <c r="H44" i="241"/>
  <c r="H43" i="241"/>
  <c r="H42" i="241"/>
  <c r="G72" i="241"/>
  <c r="G63" i="241"/>
  <c r="G62" i="241"/>
  <c r="G61" i="241"/>
  <c r="G60" i="241"/>
  <c r="G59" i="241"/>
  <c r="G55" i="241"/>
  <c r="G54" i="241"/>
  <c r="G53" i="241"/>
  <c r="G52" i="241"/>
  <c r="G51" i="241"/>
  <c r="G50" i="241"/>
  <c r="G49" i="241"/>
  <c r="G48" i="241"/>
  <c r="G47" i="241"/>
  <c r="G46" i="241"/>
  <c r="G45" i="241"/>
  <c r="G44" i="241"/>
  <c r="G43" i="241"/>
  <c r="G42" i="241"/>
  <c r="F72" i="241"/>
  <c r="F63" i="241"/>
  <c r="F62" i="241"/>
  <c r="F61" i="241"/>
  <c r="F60" i="241"/>
  <c r="F59" i="241"/>
  <c r="F55" i="241"/>
  <c r="F54" i="241"/>
  <c r="F53" i="241"/>
  <c r="F52" i="241"/>
  <c r="F51" i="241"/>
  <c r="F50" i="241"/>
  <c r="F49" i="241"/>
  <c r="F48" i="241"/>
  <c r="F47" i="241"/>
  <c r="F46" i="241"/>
  <c r="F45" i="241"/>
  <c r="F44" i="241"/>
  <c r="F43" i="241"/>
  <c r="F42" i="241"/>
  <c r="E63" i="241"/>
  <c r="E62" i="241"/>
  <c r="E61" i="241"/>
  <c r="E60" i="241"/>
  <c r="E59" i="241"/>
  <c r="E55" i="241"/>
  <c r="E54" i="241"/>
  <c r="E53" i="241"/>
  <c r="E52" i="241"/>
  <c r="E51" i="241"/>
  <c r="E50" i="241"/>
  <c r="E49" i="241"/>
  <c r="E48" i="241"/>
  <c r="E47" i="241"/>
  <c r="E46" i="241"/>
  <c r="E45" i="241"/>
  <c r="E44" i="241"/>
  <c r="E43" i="241"/>
  <c r="E42" i="241"/>
  <c r="D63" i="241"/>
  <c r="D62" i="241"/>
  <c r="D61" i="241"/>
  <c r="D60" i="241"/>
  <c r="D59" i="241"/>
  <c r="D55" i="241"/>
  <c r="D54" i="241"/>
  <c r="D53" i="241"/>
  <c r="D52" i="241"/>
  <c r="D51" i="241"/>
  <c r="D50" i="241"/>
  <c r="D49" i="241"/>
  <c r="D48" i="241"/>
  <c r="D47" i="241"/>
  <c r="D46" i="241"/>
  <c r="D45" i="241"/>
  <c r="D44" i="241"/>
  <c r="D43" i="241"/>
  <c r="D42" i="241"/>
  <c r="H72" i="240"/>
  <c r="H63" i="240"/>
  <c r="H62" i="240"/>
  <c r="H61" i="240"/>
  <c r="H60" i="240"/>
  <c r="H59" i="240"/>
  <c r="H56" i="240"/>
  <c r="H55" i="240"/>
  <c r="H54" i="240"/>
  <c r="H53" i="240"/>
  <c r="H52" i="240"/>
  <c r="H51" i="240"/>
  <c r="H50" i="240"/>
  <c r="H49" i="240"/>
  <c r="H48" i="240"/>
  <c r="H47" i="240"/>
  <c r="H46" i="240"/>
  <c r="H45" i="240"/>
  <c r="H44" i="240"/>
  <c r="H43" i="240"/>
  <c r="H42" i="240"/>
  <c r="G72" i="240"/>
  <c r="G63" i="240"/>
  <c r="G62" i="240"/>
  <c r="G61" i="240"/>
  <c r="G60" i="240"/>
  <c r="G59" i="240"/>
  <c r="G55" i="240"/>
  <c r="G54" i="240"/>
  <c r="G53" i="240"/>
  <c r="G52" i="240"/>
  <c r="G51" i="240"/>
  <c r="G50" i="240"/>
  <c r="G49" i="240"/>
  <c r="G48" i="240"/>
  <c r="G47" i="240"/>
  <c r="G46" i="240"/>
  <c r="G45" i="240"/>
  <c r="G44" i="240"/>
  <c r="G43" i="240"/>
  <c r="G42" i="240"/>
  <c r="F72" i="240"/>
  <c r="F63" i="240"/>
  <c r="F62" i="240"/>
  <c r="F61" i="240"/>
  <c r="F60" i="240"/>
  <c r="F59" i="240"/>
  <c r="F55" i="240"/>
  <c r="F54" i="240"/>
  <c r="F53" i="240"/>
  <c r="F52" i="240"/>
  <c r="F51" i="240"/>
  <c r="F50" i="240"/>
  <c r="F49" i="240"/>
  <c r="F48" i="240"/>
  <c r="F47" i="240"/>
  <c r="F46" i="240"/>
  <c r="F45" i="240"/>
  <c r="F44" i="240"/>
  <c r="F43" i="240"/>
  <c r="F42" i="240"/>
  <c r="E63" i="240"/>
  <c r="E62" i="240"/>
  <c r="E61" i="240"/>
  <c r="E60" i="240"/>
  <c r="E59" i="240"/>
  <c r="E55" i="240"/>
  <c r="E54" i="240"/>
  <c r="E53" i="240"/>
  <c r="E52" i="240"/>
  <c r="E51" i="240"/>
  <c r="E50" i="240"/>
  <c r="E49" i="240"/>
  <c r="E48" i="240"/>
  <c r="E47" i="240"/>
  <c r="E46" i="240"/>
  <c r="E45" i="240"/>
  <c r="E44" i="240"/>
  <c r="E43" i="240"/>
  <c r="E42" i="240"/>
  <c r="D63" i="240"/>
  <c r="D62" i="240"/>
  <c r="D61" i="240"/>
  <c r="D60" i="240"/>
  <c r="D59" i="240"/>
  <c r="D55" i="240"/>
  <c r="D54" i="240"/>
  <c r="D53" i="240"/>
  <c r="D52" i="240"/>
  <c r="D51" i="240"/>
  <c r="D50" i="240"/>
  <c r="D49" i="240"/>
  <c r="D48" i="240"/>
  <c r="D47" i="240"/>
  <c r="D46" i="240"/>
  <c r="D45" i="240"/>
  <c r="D44" i="240"/>
  <c r="D43" i="240"/>
  <c r="D42" i="240"/>
  <c r="H72" i="239"/>
  <c r="H63" i="239"/>
  <c r="H62" i="239"/>
  <c r="H61" i="239"/>
  <c r="H60" i="239"/>
  <c r="H59" i="239"/>
  <c r="H56" i="239"/>
  <c r="H55" i="239"/>
  <c r="H54" i="239"/>
  <c r="H53" i="239"/>
  <c r="H52" i="239"/>
  <c r="H51" i="239"/>
  <c r="H50" i="239"/>
  <c r="H49" i="239"/>
  <c r="H48" i="239"/>
  <c r="H47" i="239"/>
  <c r="H46" i="239"/>
  <c r="H45" i="239"/>
  <c r="H44" i="239"/>
  <c r="H43" i="239"/>
  <c r="H42" i="239"/>
  <c r="G72" i="239"/>
  <c r="G63" i="239"/>
  <c r="G62" i="239"/>
  <c r="G61" i="239"/>
  <c r="G60" i="239"/>
  <c r="G59" i="239"/>
  <c r="G55" i="239"/>
  <c r="G54" i="239"/>
  <c r="G53" i="239"/>
  <c r="G52" i="239"/>
  <c r="G51" i="239"/>
  <c r="G50" i="239"/>
  <c r="G49" i="239"/>
  <c r="G48" i="239"/>
  <c r="G47" i="239"/>
  <c r="G46" i="239"/>
  <c r="G45" i="239"/>
  <c r="G44" i="239"/>
  <c r="G43" i="239"/>
  <c r="G42" i="239"/>
  <c r="F72" i="239"/>
  <c r="F63" i="239"/>
  <c r="F62" i="239"/>
  <c r="F61" i="239"/>
  <c r="F60" i="239"/>
  <c r="F59" i="239"/>
  <c r="F55" i="239"/>
  <c r="F54" i="239"/>
  <c r="F53" i="239"/>
  <c r="F52" i="239"/>
  <c r="F51" i="239"/>
  <c r="F50" i="239"/>
  <c r="F49" i="239"/>
  <c r="F48" i="239"/>
  <c r="F47" i="239"/>
  <c r="F46" i="239"/>
  <c r="F45" i="239"/>
  <c r="F44" i="239"/>
  <c r="F43" i="239"/>
  <c r="F42" i="239"/>
  <c r="E63" i="239"/>
  <c r="E62" i="239"/>
  <c r="E61" i="239"/>
  <c r="E60" i="239"/>
  <c r="E59" i="239"/>
  <c r="E55" i="239"/>
  <c r="E54" i="239"/>
  <c r="E53" i="239"/>
  <c r="E52" i="239"/>
  <c r="E51" i="239"/>
  <c r="E50" i="239"/>
  <c r="E49" i="239"/>
  <c r="E48" i="239"/>
  <c r="E47" i="239"/>
  <c r="E46" i="239"/>
  <c r="E45" i="239"/>
  <c r="E44" i="239"/>
  <c r="E43" i="239"/>
  <c r="E42" i="239"/>
  <c r="D63" i="239"/>
  <c r="D62" i="239"/>
  <c r="D61" i="239"/>
  <c r="D60" i="239"/>
  <c r="D59" i="239"/>
  <c r="D55" i="239"/>
  <c r="D54" i="239"/>
  <c r="D53" i="239"/>
  <c r="D52" i="239"/>
  <c r="D51" i="239"/>
  <c r="D50" i="239"/>
  <c r="D49" i="239"/>
  <c r="D48" i="239"/>
  <c r="D47" i="239"/>
  <c r="D46" i="239"/>
  <c r="D45" i="239"/>
  <c r="D44" i="239"/>
  <c r="D43" i="239"/>
  <c r="D42" i="239"/>
  <c r="H72" i="238"/>
  <c r="H63" i="238"/>
  <c r="H62" i="238"/>
  <c r="H61" i="238"/>
  <c r="H60" i="238"/>
  <c r="H59" i="238"/>
  <c r="H56" i="238"/>
  <c r="H55" i="238"/>
  <c r="H54" i="238"/>
  <c r="H53" i="238"/>
  <c r="H52" i="238"/>
  <c r="H51" i="238"/>
  <c r="H50" i="238"/>
  <c r="H49" i="238"/>
  <c r="H48" i="238"/>
  <c r="H47" i="238"/>
  <c r="H46" i="238"/>
  <c r="H45" i="238"/>
  <c r="H44" i="238"/>
  <c r="H43" i="238"/>
  <c r="H42" i="238"/>
  <c r="G72" i="238"/>
  <c r="G63" i="238"/>
  <c r="G62" i="238"/>
  <c r="G61" i="238"/>
  <c r="G60" i="238"/>
  <c r="G59" i="238"/>
  <c r="G55" i="238"/>
  <c r="G54" i="238"/>
  <c r="G53" i="238"/>
  <c r="G52" i="238"/>
  <c r="G51" i="238"/>
  <c r="G50" i="238"/>
  <c r="G49" i="238"/>
  <c r="G48" i="238"/>
  <c r="G47" i="238"/>
  <c r="G46" i="238"/>
  <c r="G45" i="238"/>
  <c r="G44" i="238"/>
  <c r="G43" i="238"/>
  <c r="G42" i="238"/>
  <c r="F72" i="238"/>
  <c r="F63" i="238"/>
  <c r="F62" i="238"/>
  <c r="F61" i="238"/>
  <c r="F60" i="238"/>
  <c r="F59" i="238"/>
  <c r="F55" i="238"/>
  <c r="F54" i="238"/>
  <c r="F53" i="238"/>
  <c r="F52" i="238"/>
  <c r="F51" i="238"/>
  <c r="F50" i="238"/>
  <c r="F49" i="238"/>
  <c r="F48" i="238"/>
  <c r="F47" i="238"/>
  <c r="F46" i="238"/>
  <c r="F45" i="238"/>
  <c r="F44" i="238"/>
  <c r="F43" i="238"/>
  <c r="F42" i="238"/>
  <c r="E63" i="238"/>
  <c r="E62" i="238"/>
  <c r="E61" i="238"/>
  <c r="E60" i="238"/>
  <c r="E59" i="238"/>
  <c r="E55" i="238"/>
  <c r="E54" i="238"/>
  <c r="E53" i="238"/>
  <c r="E52" i="238"/>
  <c r="E51" i="238"/>
  <c r="E50" i="238"/>
  <c r="E49" i="238"/>
  <c r="E48" i="238"/>
  <c r="E47" i="238"/>
  <c r="E46" i="238"/>
  <c r="E45" i="238"/>
  <c r="E44" i="238"/>
  <c r="E43" i="238"/>
  <c r="E42" i="238"/>
  <c r="D63" i="238"/>
  <c r="D62" i="238"/>
  <c r="D61" i="238"/>
  <c r="D60" i="238"/>
  <c r="D59" i="238"/>
  <c r="D55" i="238"/>
  <c r="D54" i="238"/>
  <c r="D53" i="238"/>
  <c r="D52" i="238"/>
  <c r="D51" i="238"/>
  <c r="D50" i="238"/>
  <c r="D49" i="238"/>
  <c r="D48" i="238"/>
  <c r="D47" i="238"/>
  <c r="D46" i="238"/>
  <c r="D45" i="238"/>
  <c r="D44" i="238"/>
  <c r="D43" i="238"/>
  <c r="D42" i="238"/>
  <c r="H72" i="237"/>
  <c r="H63" i="237"/>
  <c r="H62" i="237"/>
  <c r="H61" i="237"/>
  <c r="H60" i="237"/>
  <c r="H59" i="237"/>
  <c r="H56" i="237"/>
  <c r="H55" i="237"/>
  <c r="H54" i="237"/>
  <c r="H53" i="237"/>
  <c r="H52" i="237"/>
  <c r="H51" i="237"/>
  <c r="H50" i="237"/>
  <c r="H49" i="237"/>
  <c r="H48" i="237"/>
  <c r="H47" i="237"/>
  <c r="H46" i="237"/>
  <c r="H45" i="237"/>
  <c r="H44" i="237"/>
  <c r="H43" i="237"/>
  <c r="H42" i="237"/>
  <c r="G72" i="237"/>
  <c r="G63" i="237"/>
  <c r="G62" i="237"/>
  <c r="G61" i="237"/>
  <c r="G60" i="237"/>
  <c r="G59" i="237"/>
  <c r="G55" i="237"/>
  <c r="G54" i="237"/>
  <c r="G53" i="237"/>
  <c r="G52" i="237"/>
  <c r="G51" i="237"/>
  <c r="G50" i="237"/>
  <c r="G49" i="237"/>
  <c r="G48" i="237"/>
  <c r="G47" i="237"/>
  <c r="G46" i="237"/>
  <c r="G45" i="237"/>
  <c r="G44" i="237"/>
  <c r="G43" i="237"/>
  <c r="G42" i="237"/>
  <c r="F72" i="237"/>
  <c r="F63" i="237"/>
  <c r="F62" i="237"/>
  <c r="F61" i="237"/>
  <c r="F60" i="237"/>
  <c r="F59" i="237"/>
  <c r="F55" i="237"/>
  <c r="F54" i="237"/>
  <c r="F53" i="237"/>
  <c r="F52" i="237"/>
  <c r="F51" i="237"/>
  <c r="F50" i="237"/>
  <c r="F49" i="237"/>
  <c r="F48" i="237"/>
  <c r="F47" i="237"/>
  <c r="F46" i="237"/>
  <c r="F45" i="237"/>
  <c r="F44" i="237"/>
  <c r="F43" i="237"/>
  <c r="F42" i="237"/>
  <c r="E63" i="237"/>
  <c r="E62" i="237"/>
  <c r="E61" i="237"/>
  <c r="E60" i="237"/>
  <c r="E59" i="237"/>
  <c r="E55" i="237"/>
  <c r="E54" i="237"/>
  <c r="E53" i="237"/>
  <c r="E52" i="237"/>
  <c r="E51" i="237"/>
  <c r="E50" i="237"/>
  <c r="E49" i="237"/>
  <c r="E48" i="237"/>
  <c r="E47" i="237"/>
  <c r="E46" i="237"/>
  <c r="E45" i="237"/>
  <c r="E44" i="237"/>
  <c r="E43" i="237"/>
  <c r="E42" i="237"/>
  <c r="D63" i="237"/>
  <c r="D62" i="237"/>
  <c r="D61" i="237"/>
  <c r="D60" i="237"/>
  <c r="D59" i="237"/>
  <c r="D55" i="237"/>
  <c r="D54" i="237"/>
  <c r="D53" i="237"/>
  <c r="D52" i="237"/>
  <c r="D51" i="237"/>
  <c r="D50" i="237"/>
  <c r="D49" i="237"/>
  <c r="D48" i="237"/>
  <c r="D47" i="237"/>
  <c r="D46" i="237"/>
  <c r="D45" i="237"/>
  <c r="D44" i="237"/>
  <c r="D43" i="237"/>
  <c r="D42" i="237"/>
  <c r="H72" i="236"/>
  <c r="H63" i="236"/>
  <c r="H62" i="236"/>
  <c r="H61" i="236"/>
  <c r="H60" i="236"/>
  <c r="H59" i="236"/>
  <c r="H56" i="236"/>
  <c r="H55" i="236"/>
  <c r="H54" i="236"/>
  <c r="H53" i="236"/>
  <c r="H52" i="236"/>
  <c r="H51" i="236"/>
  <c r="H50" i="236"/>
  <c r="H49" i="236"/>
  <c r="H48" i="236"/>
  <c r="H47" i="236"/>
  <c r="H46" i="236"/>
  <c r="H45" i="236"/>
  <c r="H44" i="236"/>
  <c r="H43" i="236"/>
  <c r="H42" i="236"/>
  <c r="G72" i="236"/>
  <c r="G63" i="236"/>
  <c r="G62" i="236"/>
  <c r="G61" i="236"/>
  <c r="G60" i="236"/>
  <c r="G59" i="236"/>
  <c r="G55" i="236"/>
  <c r="G54" i="236"/>
  <c r="G53" i="236"/>
  <c r="G52" i="236"/>
  <c r="G51" i="236"/>
  <c r="G50" i="236"/>
  <c r="G49" i="236"/>
  <c r="G48" i="236"/>
  <c r="G47" i="236"/>
  <c r="G46" i="236"/>
  <c r="G45" i="236"/>
  <c r="G44" i="236"/>
  <c r="G43" i="236"/>
  <c r="G42" i="236"/>
  <c r="F72" i="236"/>
  <c r="F63" i="236"/>
  <c r="F62" i="236"/>
  <c r="F61" i="236"/>
  <c r="F60" i="236"/>
  <c r="F59" i="236"/>
  <c r="F55" i="236"/>
  <c r="F54" i="236"/>
  <c r="F53" i="236"/>
  <c r="F52" i="236"/>
  <c r="F51" i="236"/>
  <c r="F50" i="236"/>
  <c r="F49" i="236"/>
  <c r="F48" i="236"/>
  <c r="F47" i="236"/>
  <c r="F46" i="236"/>
  <c r="F45" i="236"/>
  <c r="F44" i="236"/>
  <c r="F43" i="236"/>
  <c r="F42" i="236"/>
  <c r="E63" i="236"/>
  <c r="E62" i="236"/>
  <c r="E61" i="236"/>
  <c r="E60" i="236"/>
  <c r="E59" i="236"/>
  <c r="E55" i="236"/>
  <c r="E54" i="236"/>
  <c r="E53" i="236"/>
  <c r="E52" i="236"/>
  <c r="E51" i="236"/>
  <c r="E50" i="236"/>
  <c r="E49" i="236"/>
  <c r="E48" i="236"/>
  <c r="E47" i="236"/>
  <c r="E46" i="236"/>
  <c r="E45" i="236"/>
  <c r="E44" i="236"/>
  <c r="E43" i="236"/>
  <c r="E42" i="236"/>
  <c r="D63" i="236"/>
  <c r="D62" i="236"/>
  <c r="D61" i="236"/>
  <c r="D60" i="236"/>
  <c r="D59" i="236"/>
  <c r="D55" i="236"/>
  <c r="D54" i="236"/>
  <c r="D53" i="236"/>
  <c r="D52" i="236"/>
  <c r="D51" i="236"/>
  <c r="D50" i="236"/>
  <c r="D49" i="236"/>
  <c r="D48" i="236"/>
  <c r="D47" i="236"/>
  <c r="D46" i="236"/>
  <c r="D45" i="236"/>
  <c r="D44" i="236"/>
  <c r="D43" i="236"/>
  <c r="D42" i="236"/>
  <c r="H72" i="235"/>
  <c r="H63" i="235"/>
  <c r="H62" i="235"/>
  <c r="H61" i="235"/>
  <c r="H60" i="235"/>
  <c r="H59" i="235"/>
  <c r="H56" i="235"/>
  <c r="H55" i="235"/>
  <c r="H54" i="235"/>
  <c r="H53" i="235"/>
  <c r="H52" i="235"/>
  <c r="H51" i="235"/>
  <c r="H50" i="235"/>
  <c r="H49" i="235"/>
  <c r="H48" i="235"/>
  <c r="H47" i="235"/>
  <c r="H46" i="235"/>
  <c r="H45" i="235"/>
  <c r="H44" i="235"/>
  <c r="H43" i="235"/>
  <c r="H42" i="235"/>
  <c r="G72" i="235"/>
  <c r="G63" i="235"/>
  <c r="G62" i="235"/>
  <c r="G61" i="235"/>
  <c r="G60" i="235"/>
  <c r="G59" i="235"/>
  <c r="G55" i="235"/>
  <c r="G54" i="235"/>
  <c r="G53" i="235"/>
  <c r="G52" i="235"/>
  <c r="G51" i="235"/>
  <c r="G50" i="235"/>
  <c r="G49" i="235"/>
  <c r="G48" i="235"/>
  <c r="G47" i="235"/>
  <c r="G46" i="235"/>
  <c r="G45" i="235"/>
  <c r="G44" i="235"/>
  <c r="G43" i="235"/>
  <c r="G42" i="235"/>
  <c r="F72" i="235"/>
  <c r="F63" i="235"/>
  <c r="F62" i="235"/>
  <c r="F61" i="235"/>
  <c r="F60" i="235"/>
  <c r="F59" i="235"/>
  <c r="F55" i="235"/>
  <c r="F54" i="235"/>
  <c r="F53" i="235"/>
  <c r="F52" i="235"/>
  <c r="F51" i="235"/>
  <c r="F50" i="235"/>
  <c r="F49" i="235"/>
  <c r="F48" i="235"/>
  <c r="F47" i="235"/>
  <c r="F46" i="235"/>
  <c r="F45" i="235"/>
  <c r="F44" i="235"/>
  <c r="F43" i="235"/>
  <c r="F42" i="235"/>
  <c r="E63" i="235"/>
  <c r="E62" i="235"/>
  <c r="E61" i="235"/>
  <c r="E60" i="235"/>
  <c r="E59" i="235"/>
  <c r="E55" i="235"/>
  <c r="E54" i="235"/>
  <c r="E53" i="235"/>
  <c r="E52" i="235"/>
  <c r="E51" i="235"/>
  <c r="E50" i="235"/>
  <c r="E49" i="235"/>
  <c r="E48" i="235"/>
  <c r="E47" i="235"/>
  <c r="E46" i="235"/>
  <c r="E45" i="235"/>
  <c r="E44" i="235"/>
  <c r="E43" i="235"/>
  <c r="E42" i="235"/>
  <c r="D63" i="235"/>
  <c r="D62" i="235"/>
  <c r="D61" i="235"/>
  <c r="D60" i="235"/>
  <c r="D59" i="235"/>
  <c r="D55" i="235"/>
  <c r="D54" i="235"/>
  <c r="D53" i="235"/>
  <c r="D52" i="235"/>
  <c r="D51" i="235"/>
  <c r="D50" i="235"/>
  <c r="D49" i="235"/>
  <c r="D48" i="235"/>
  <c r="D47" i="235"/>
  <c r="D46" i="235"/>
  <c r="D45" i="235"/>
  <c r="D44" i="235"/>
  <c r="D43" i="235"/>
  <c r="D42" i="235"/>
  <c r="H72" i="234"/>
  <c r="H63" i="234"/>
  <c r="H62" i="234"/>
  <c r="H61" i="234"/>
  <c r="H60" i="234"/>
  <c r="H59" i="234"/>
  <c r="H56" i="234"/>
  <c r="H55" i="234"/>
  <c r="H54" i="234"/>
  <c r="H53" i="234"/>
  <c r="H52" i="234"/>
  <c r="H51" i="234"/>
  <c r="H50" i="234"/>
  <c r="H49" i="234"/>
  <c r="H48" i="234"/>
  <c r="H47" i="234"/>
  <c r="H46" i="234"/>
  <c r="H45" i="234"/>
  <c r="H44" i="234"/>
  <c r="H43" i="234"/>
  <c r="H42" i="234"/>
  <c r="G72" i="234"/>
  <c r="G63" i="234"/>
  <c r="G62" i="234"/>
  <c r="G61" i="234"/>
  <c r="G60" i="234"/>
  <c r="G59" i="234"/>
  <c r="G55" i="234"/>
  <c r="G54" i="234"/>
  <c r="G53" i="234"/>
  <c r="G52" i="234"/>
  <c r="G51" i="234"/>
  <c r="G50" i="234"/>
  <c r="G49" i="234"/>
  <c r="G48" i="234"/>
  <c r="G47" i="234"/>
  <c r="G46" i="234"/>
  <c r="G45" i="234"/>
  <c r="G44" i="234"/>
  <c r="G43" i="234"/>
  <c r="G42" i="234"/>
  <c r="F72" i="234"/>
  <c r="F63" i="234"/>
  <c r="F62" i="234"/>
  <c r="F61" i="234"/>
  <c r="F60" i="234"/>
  <c r="F59" i="234"/>
  <c r="F55" i="234"/>
  <c r="F54" i="234"/>
  <c r="F53" i="234"/>
  <c r="F52" i="234"/>
  <c r="F51" i="234"/>
  <c r="F50" i="234"/>
  <c r="F49" i="234"/>
  <c r="F48" i="234"/>
  <c r="F47" i="234"/>
  <c r="F46" i="234"/>
  <c r="F45" i="234"/>
  <c r="F44" i="234"/>
  <c r="F43" i="234"/>
  <c r="F42" i="234"/>
  <c r="E63" i="234"/>
  <c r="E62" i="234"/>
  <c r="E61" i="234"/>
  <c r="E60" i="234"/>
  <c r="E59" i="234"/>
  <c r="E55" i="234"/>
  <c r="E54" i="234"/>
  <c r="E53" i="234"/>
  <c r="E52" i="234"/>
  <c r="E51" i="234"/>
  <c r="E50" i="234"/>
  <c r="E49" i="234"/>
  <c r="E48" i="234"/>
  <c r="E47" i="234"/>
  <c r="E46" i="234"/>
  <c r="E45" i="234"/>
  <c r="E44" i="234"/>
  <c r="E43" i="234"/>
  <c r="E42" i="234"/>
  <c r="D63" i="234"/>
  <c r="D62" i="234"/>
  <c r="D61" i="234"/>
  <c r="D60" i="234"/>
  <c r="D59" i="234"/>
  <c r="D55" i="234"/>
  <c r="D54" i="234"/>
  <c r="D53" i="234"/>
  <c r="D52" i="234"/>
  <c r="D51" i="234"/>
  <c r="D50" i="234"/>
  <c r="D49" i="234"/>
  <c r="D48" i="234"/>
  <c r="D47" i="234"/>
  <c r="D46" i="234"/>
  <c r="D45" i="234"/>
  <c r="D44" i="234"/>
  <c r="D43" i="234"/>
  <c r="D42" i="234"/>
  <c r="H72" i="233"/>
  <c r="H63" i="233"/>
  <c r="H62" i="233"/>
  <c r="H61" i="233"/>
  <c r="H60" i="233"/>
  <c r="H59" i="233"/>
  <c r="H56" i="233"/>
  <c r="H55" i="233"/>
  <c r="H54" i="233"/>
  <c r="H53" i="233"/>
  <c r="H52" i="233"/>
  <c r="H51" i="233"/>
  <c r="H50" i="233"/>
  <c r="H49" i="233"/>
  <c r="H48" i="233"/>
  <c r="H47" i="233"/>
  <c r="H46" i="233"/>
  <c r="H45" i="233"/>
  <c r="H44" i="233"/>
  <c r="H43" i="233"/>
  <c r="H42" i="233"/>
  <c r="G72" i="233"/>
  <c r="G63" i="233"/>
  <c r="G62" i="233"/>
  <c r="G61" i="233"/>
  <c r="G60" i="233"/>
  <c r="G59" i="233"/>
  <c r="G55" i="233"/>
  <c r="G54" i="233"/>
  <c r="G53" i="233"/>
  <c r="G52" i="233"/>
  <c r="G51" i="233"/>
  <c r="G50" i="233"/>
  <c r="G49" i="233"/>
  <c r="G48" i="233"/>
  <c r="G47" i="233"/>
  <c r="G46" i="233"/>
  <c r="G45" i="233"/>
  <c r="G44" i="233"/>
  <c r="G43" i="233"/>
  <c r="G42" i="233"/>
  <c r="F72" i="233"/>
  <c r="F63" i="233"/>
  <c r="F62" i="233"/>
  <c r="F61" i="233"/>
  <c r="F60" i="233"/>
  <c r="F59" i="233"/>
  <c r="F55" i="233"/>
  <c r="F54" i="233"/>
  <c r="F53" i="233"/>
  <c r="F52" i="233"/>
  <c r="F51" i="233"/>
  <c r="F50" i="233"/>
  <c r="F49" i="233"/>
  <c r="F48" i="233"/>
  <c r="F47" i="233"/>
  <c r="F46" i="233"/>
  <c r="F45" i="233"/>
  <c r="F44" i="233"/>
  <c r="F43" i="233"/>
  <c r="F42" i="233"/>
  <c r="E63" i="233"/>
  <c r="E62" i="233"/>
  <c r="E61" i="233"/>
  <c r="E60" i="233"/>
  <c r="E59" i="233"/>
  <c r="E55" i="233"/>
  <c r="E54" i="233"/>
  <c r="E53" i="233"/>
  <c r="E52" i="233"/>
  <c r="E51" i="233"/>
  <c r="E50" i="233"/>
  <c r="E49" i="233"/>
  <c r="E48" i="233"/>
  <c r="E47" i="233"/>
  <c r="E46" i="233"/>
  <c r="E45" i="233"/>
  <c r="E44" i="233"/>
  <c r="E43" i="233"/>
  <c r="E42" i="233"/>
  <c r="D63" i="233"/>
  <c r="D62" i="233"/>
  <c r="D61" i="233"/>
  <c r="D60" i="233"/>
  <c r="D59" i="233"/>
  <c r="D55" i="233"/>
  <c r="D54" i="233"/>
  <c r="D53" i="233"/>
  <c r="D52" i="233"/>
  <c r="D51" i="233"/>
  <c r="D50" i="233"/>
  <c r="D49" i="233"/>
  <c r="D48" i="233"/>
  <c r="D47" i="233"/>
  <c r="D46" i="233"/>
  <c r="D45" i="233"/>
  <c r="D44" i="233"/>
  <c r="D43" i="233"/>
  <c r="D42" i="233"/>
  <c r="H72" i="232"/>
  <c r="H63" i="232"/>
  <c r="H62" i="232"/>
  <c r="H61" i="232"/>
  <c r="H60" i="232"/>
  <c r="H59" i="232"/>
  <c r="H56" i="232"/>
  <c r="H55" i="232"/>
  <c r="H54" i="232"/>
  <c r="H53" i="232"/>
  <c r="H52" i="232"/>
  <c r="H51" i="232"/>
  <c r="H50" i="232"/>
  <c r="H49" i="232"/>
  <c r="H48" i="232"/>
  <c r="H47" i="232"/>
  <c r="H46" i="232"/>
  <c r="H45" i="232"/>
  <c r="H44" i="232"/>
  <c r="H43" i="232"/>
  <c r="H42" i="232"/>
  <c r="G72" i="232"/>
  <c r="G63" i="232"/>
  <c r="G62" i="232"/>
  <c r="G61" i="232"/>
  <c r="G60" i="232"/>
  <c r="G59" i="232"/>
  <c r="G55" i="232"/>
  <c r="G54" i="232"/>
  <c r="G53" i="232"/>
  <c r="G52" i="232"/>
  <c r="G51" i="232"/>
  <c r="G50" i="232"/>
  <c r="G49" i="232"/>
  <c r="G48" i="232"/>
  <c r="G47" i="232"/>
  <c r="G46" i="232"/>
  <c r="G45" i="232"/>
  <c r="G44" i="232"/>
  <c r="G43" i="232"/>
  <c r="G42" i="232"/>
  <c r="F72" i="232"/>
  <c r="F63" i="232"/>
  <c r="F62" i="232"/>
  <c r="F61" i="232"/>
  <c r="F60" i="232"/>
  <c r="F59" i="232"/>
  <c r="F55" i="232"/>
  <c r="F54" i="232"/>
  <c r="F53" i="232"/>
  <c r="F52" i="232"/>
  <c r="F51" i="232"/>
  <c r="F50" i="232"/>
  <c r="F49" i="232"/>
  <c r="F48" i="232"/>
  <c r="F47" i="232"/>
  <c r="F46" i="232"/>
  <c r="F45" i="232"/>
  <c r="F44" i="232"/>
  <c r="F43" i="232"/>
  <c r="F42" i="232"/>
  <c r="E63" i="232"/>
  <c r="E62" i="232"/>
  <c r="E61" i="232"/>
  <c r="E60" i="232"/>
  <c r="E59" i="232"/>
  <c r="E55" i="232"/>
  <c r="E54" i="232"/>
  <c r="E53" i="232"/>
  <c r="E52" i="232"/>
  <c r="E51" i="232"/>
  <c r="E50" i="232"/>
  <c r="E49" i="232"/>
  <c r="E48" i="232"/>
  <c r="E47" i="232"/>
  <c r="E46" i="232"/>
  <c r="E45" i="232"/>
  <c r="E44" i="232"/>
  <c r="E43" i="232"/>
  <c r="E42" i="232"/>
  <c r="D63" i="232"/>
  <c r="D62" i="232"/>
  <c r="D61" i="232"/>
  <c r="D60" i="232"/>
  <c r="D59" i="232"/>
  <c r="D55" i="232"/>
  <c r="D54" i="232"/>
  <c r="D53" i="232"/>
  <c r="D52" i="232"/>
  <c r="D51" i="232"/>
  <c r="D50" i="232"/>
  <c r="D49" i="232"/>
  <c r="D48" i="232"/>
  <c r="D47" i="232"/>
  <c r="D46" i="232"/>
  <c r="D45" i="232"/>
  <c r="D44" i="232"/>
  <c r="D43" i="232"/>
  <c r="D42" i="232"/>
  <c r="H72" i="231"/>
  <c r="H63" i="231"/>
  <c r="H62" i="231"/>
  <c r="H61" i="231"/>
  <c r="H60" i="231"/>
  <c r="H59" i="231"/>
  <c r="H56" i="231"/>
  <c r="H55" i="231"/>
  <c r="H54" i="231"/>
  <c r="H53" i="231"/>
  <c r="H52" i="231"/>
  <c r="H51" i="231"/>
  <c r="H50" i="231"/>
  <c r="H49" i="231"/>
  <c r="H48" i="231"/>
  <c r="H47" i="231"/>
  <c r="H46" i="231"/>
  <c r="H45" i="231"/>
  <c r="H44" i="231"/>
  <c r="H43" i="231"/>
  <c r="H42" i="231"/>
  <c r="G72" i="231"/>
  <c r="G63" i="231"/>
  <c r="G62" i="231"/>
  <c r="G61" i="231"/>
  <c r="G60" i="231"/>
  <c r="G59" i="231"/>
  <c r="G55" i="231"/>
  <c r="G54" i="231"/>
  <c r="G53" i="231"/>
  <c r="G52" i="231"/>
  <c r="G51" i="231"/>
  <c r="G50" i="231"/>
  <c r="G49" i="231"/>
  <c r="G48" i="231"/>
  <c r="G47" i="231"/>
  <c r="G46" i="231"/>
  <c r="G45" i="231"/>
  <c r="G44" i="231"/>
  <c r="G43" i="231"/>
  <c r="G42" i="231"/>
  <c r="F72" i="231"/>
  <c r="F63" i="231"/>
  <c r="F62" i="231"/>
  <c r="F61" i="231"/>
  <c r="F60" i="231"/>
  <c r="F59" i="231"/>
  <c r="F55" i="231"/>
  <c r="F54" i="231"/>
  <c r="F53" i="231"/>
  <c r="F52" i="231"/>
  <c r="F51" i="231"/>
  <c r="F50" i="231"/>
  <c r="F49" i="231"/>
  <c r="F48" i="231"/>
  <c r="F47" i="231"/>
  <c r="F46" i="231"/>
  <c r="F45" i="231"/>
  <c r="F44" i="231"/>
  <c r="F43" i="231"/>
  <c r="F42" i="231"/>
  <c r="E63" i="231"/>
  <c r="E62" i="231"/>
  <c r="E61" i="231"/>
  <c r="E60" i="231"/>
  <c r="E59" i="231"/>
  <c r="E55" i="231"/>
  <c r="E54" i="231"/>
  <c r="E53" i="231"/>
  <c r="E52" i="231"/>
  <c r="E51" i="231"/>
  <c r="E50" i="231"/>
  <c r="E49" i="231"/>
  <c r="E48" i="231"/>
  <c r="E47" i="231"/>
  <c r="E46" i="231"/>
  <c r="E45" i="231"/>
  <c r="E44" i="231"/>
  <c r="E43" i="231"/>
  <c r="E42" i="231"/>
  <c r="D63" i="231"/>
  <c r="D62" i="231"/>
  <c r="D61" i="231"/>
  <c r="D60" i="231"/>
  <c r="D59" i="231"/>
  <c r="D55" i="231"/>
  <c r="D54" i="231"/>
  <c r="D53" i="231"/>
  <c r="D52" i="231"/>
  <c r="D51" i="231"/>
  <c r="D50" i="231"/>
  <c r="D49" i="231"/>
  <c r="D48" i="231"/>
  <c r="D47" i="231"/>
  <c r="D46" i="231"/>
  <c r="D45" i="231"/>
  <c r="D44" i="231"/>
  <c r="D43" i="231"/>
  <c r="D42" i="231"/>
  <c r="H72" i="230"/>
  <c r="H63" i="230"/>
  <c r="H62" i="230"/>
  <c r="H61" i="230"/>
  <c r="H60" i="230"/>
  <c r="H59" i="230"/>
  <c r="H56" i="230"/>
  <c r="H55" i="230"/>
  <c r="H54" i="230"/>
  <c r="H53" i="230"/>
  <c r="H52" i="230"/>
  <c r="H51" i="230"/>
  <c r="H50" i="230"/>
  <c r="H49" i="230"/>
  <c r="H48" i="230"/>
  <c r="H47" i="230"/>
  <c r="H46" i="230"/>
  <c r="H45" i="230"/>
  <c r="H44" i="230"/>
  <c r="H43" i="230"/>
  <c r="H42" i="230"/>
  <c r="G72" i="230"/>
  <c r="G63" i="230"/>
  <c r="G62" i="230"/>
  <c r="G61" i="230"/>
  <c r="G60" i="230"/>
  <c r="G59" i="230"/>
  <c r="G55" i="230"/>
  <c r="G54" i="230"/>
  <c r="G53" i="230"/>
  <c r="G52" i="230"/>
  <c r="G51" i="230"/>
  <c r="G50" i="230"/>
  <c r="G49" i="230"/>
  <c r="G48" i="230"/>
  <c r="G47" i="230"/>
  <c r="G46" i="230"/>
  <c r="G45" i="230"/>
  <c r="G44" i="230"/>
  <c r="G43" i="230"/>
  <c r="G42" i="230"/>
  <c r="F72" i="230"/>
  <c r="F63" i="230"/>
  <c r="F62" i="230"/>
  <c r="F61" i="230"/>
  <c r="F60" i="230"/>
  <c r="F59" i="230"/>
  <c r="F55" i="230"/>
  <c r="F54" i="230"/>
  <c r="F53" i="230"/>
  <c r="F52" i="230"/>
  <c r="F51" i="230"/>
  <c r="F50" i="230"/>
  <c r="F49" i="230"/>
  <c r="F48" i="230"/>
  <c r="F47" i="230"/>
  <c r="F46" i="230"/>
  <c r="F45" i="230"/>
  <c r="F44" i="230"/>
  <c r="F43" i="230"/>
  <c r="F42" i="230"/>
  <c r="E63" i="230"/>
  <c r="E62" i="230"/>
  <c r="E61" i="230"/>
  <c r="E60" i="230"/>
  <c r="E59" i="230"/>
  <c r="E55" i="230"/>
  <c r="E54" i="230"/>
  <c r="E53" i="230"/>
  <c r="E52" i="230"/>
  <c r="E51" i="230"/>
  <c r="E50" i="230"/>
  <c r="E49" i="230"/>
  <c r="E48" i="230"/>
  <c r="E47" i="230"/>
  <c r="E46" i="230"/>
  <c r="E45" i="230"/>
  <c r="E44" i="230"/>
  <c r="E43" i="230"/>
  <c r="E42" i="230"/>
  <c r="D63" i="230"/>
  <c r="D62" i="230"/>
  <c r="D61" i="230"/>
  <c r="D60" i="230"/>
  <c r="D59" i="230"/>
  <c r="D55" i="230"/>
  <c r="D54" i="230"/>
  <c r="D53" i="230"/>
  <c r="D52" i="230"/>
  <c r="D51" i="230"/>
  <c r="D50" i="230"/>
  <c r="D49" i="230"/>
  <c r="D48" i="230"/>
  <c r="D47" i="230"/>
  <c r="D46" i="230"/>
  <c r="D45" i="230"/>
  <c r="D44" i="230"/>
  <c r="D43" i="230"/>
  <c r="D42" i="230"/>
  <c r="H72" i="229"/>
  <c r="H63" i="229"/>
  <c r="H62" i="229"/>
  <c r="H61" i="229"/>
  <c r="H60" i="229"/>
  <c r="H59" i="229"/>
  <c r="H56" i="229"/>
  <c r="H55" i="229"/>
  <c r="H54" i="229"/>
  <c r="H53" i="229"/>
  <c r="H52" i="229"/>
  <c r="H51" i="229"/>
  <c r="H50" i="229"/>
  <c r="H49" i="229"/>
  <c r="H48" i="229"/>
  <c r="H47" i="229"/>
  <c r="H46" i="229"/>
  <c r="H45" i="229"/>
  <c r="H44" i="229"/>
  <c r="H43" i="229"/>
  <c r="H42" i="229"/>
  <c r="G72" i="229"/>
  <c r="G63" i="229"/>
  <c r="G62" i="229"/>
  <c r="G61" i="229"/>
  <c r="G60" i="229"/>
  <c r="G59" i="229"/>
  <c r="G55" i="229"/>
  <c r="G54" i="229"/>
  <c r="G53" i="229"/>
  <c r="G52" i="229"/>
  <c r="G51" i="229"/>
  <c r="G50" i="229"/>
  <c r="G49" i="229"/>
  <c r="G48" i="229"/>
  <c r="G47" i="229"/>
  <c r="G46" i="229"/>
  <c r="G45" i="229"/>
  <c r="G44" i="229"/>
  <c r="G43" i="229"/>
  <c r="G42" i="229"/>
  <c r="F72" i="229"/>
  <c r="F63" i="229"/>
  <c r="F62" i="229"/>
  <c r="F61" i="229"/>
  <c r="F60" i="229"/>
  <c r="F59" i="229"/>
  <c r="F55" i="229"/>
  <c r="F54" i="229"/>
  <c r="F53" i="229"/>
  <c r="F52" i="229"/>
  <c r="F51" i="229"/>
  <c r="F50" i="229"/>
  <c r="F49" i="229"/>
  <c r="F48" i="229"/>
  <c r="F47" i="229"/>
  <c r="F46" i="229"/>
  <c r="F45" i="229"/>
  <c r="F44" i="229"/>
  <c r="F43" i="229"/>
  <c r="F42" i="229"/>
  <c r="E63" i="229"/>
  <c r="E62" i="229"/>
  <c r="E61" i="229"/>
  <c r="E60" i="229"/>
  <c r="E59" i="229"/>
  <c r="E55" i="229"/>
  <c r="E54" i="229"/>
  <c r="E53" i="229"/>
  <c r="E52" i="229"/>
  <c r="E51" i="229"/>
  <c r="E50" i="229"/>
  <c r="E49" i="229"/>
  <c r="E48" i="229"/>
  <c r="E47" i="229"/>
  <c r="E46" i="229"/>
  <c r="E45" i="229"/>
  <c r="E44" i="229"/>
  <c r="E43" i="229"/>
  <c r="E42" i="229"/>
  <c r="D63" i="229"/>
  <c r="D62" i="229"/>
  <c r="D61" i="229"/>
  <c r="D60" i="229"/>
  <c r="D59" i="229"/>
  <c r="D55" i="229"/>
  <c r="D54" i="229"/>
  <c r="D53" i="229"/>
  <c r="D52" i="229"/>
  <c r="D51" i="229"/>
  <c r="D50" i="229"/>
  <c r="D49" i="229"/>
  <c r="D48" i="229"/>
  <c r="D47" i="229"/>
  <c r="D46" i="229"/>
  <c r="D45" i="229"/>
  <c r="D44" i="229"/>
  <c r="D43" i="229"/>
  <c r="D42" i="229"/>
  <c r="H72" i="228"/>
  <c r="H63" i="228"/>
  <c r="H62" i="228"/>
  <c r="H61" i="228"/>
  <c r="H60" i="228"/>
  <c r="H59" i="228"/>
  <c r="H56" i="228"/>
  <c r="H55" i="228"/>
  <c r="H54" i="228"/>
  <c r="H53" i="228"/>
  <c r="H52" i="228"/>
  <c r="H51" i="228"/>
  <c r="H50" i="228"/>
  <c r="H49" i="228"/>
  <c r="H48" i="228"/>
  <c r="H47" i="228"/>
  <c r="H46" i="228"/>
  <c r="H45" i="228"/>
  <c r="H44" i="228"/>
  <c r="H43" i="228"/>
  <c r="H42" i="228"/>
  <c r="G72" i="228"/>
  <c r="G63" i="228"/>
  <c r="G62" i="228"/>
  <c r="G61" i="228"/>
  <c r="G60" i="228"/>
  <c r="G59" i="228"/>
  <c r="G55" i="228"/>
  <c r="G54" i="228"/>
  <c r="G53" i="228"/>
  <c r="G52" i="228"/>
  <c r="G51" i="228"/>
  <c r="G50" i="228"/>
  <c r="G49" i="228"/>
  <c r="G48" i="228"/>
  <c r="G47" i="228"/>
  <c r="G46" i="228"/>
  <c r="G45" i="228"/>
  <c r="G44" i="228"/>
  <c r="G43" i="228"/>
  <c r="G42" i="228"/>
  <c r="F72" i="228"/>
  <c r="F63" i="228"/>
  <c r="F62" i="228"/>
  <c r="F61" i="228"/>
  <c r="F60" i="228"/>
  <c r="F59" i="228"/>
  <c r="F55" i="228"/>
  <c r="F54" i="228"/>
  <c r="F53" i="228"/>
  <c r="F52" i="228"/>
  <c r="F51" i="228"/>
  <c r="F50" i="228"/>
  <c r="F49" i="228"/>
  <c r="F48" i="228"/>
  <c r="F47" i="228"/>
  <c r="F46" i="228"/>
  <c r="F45" i="228"/>
  <c r="F44" i="228"/>
  <c r="F43" i="228"/>
  <c r="F42" i="228"/>
  <c r="E63" i="228"/>
  <c r="E62" i="228"/>
  <c r="E61" i="228"/>
  <c r="E60" i="228"/>
  <c r="E59" i="228"/>
  <c r="E55" i="228"/>
  <c r="E54" i="228"/>
  <c r="E53" i="228"/>
  <c r="E52" i="228"/>
  <c r="E51" i="228"/>
  <c r="E50" i="228"/>
  <c r="E49" i="228"/>
  <c r="E48" i="228"/>
  <c r="E47" i="228"/>
  <c r="E46" i="228"/>
  <c r="E45" i="228"/>
  <c r="E44" i="228"/>
  <c r="E43" i="228"/>
  <c r="E42" i="228"/>
  <c r="D63" i="228"/>
  <c r="D62" i="228"/>
  <c r="D61" i="228"/>
  <c r="D60" i="228"/>
  <c r="D59" i="228"/>
  <c r="D55" i="228"/>
  <c r="D54" i="228"/>
  <c r="D53" i="228"/>
  <c r="D52" i="228"/>
  <c r="D51" i="228"/>
  <c r="D50" i="228"/>
  <c r="D49" i="228"/>
  <c r="D48" i="228"/>
  <c r="D47" i="228"/>
  <c r="D46" i="228"/>
  <c r="D45" i="228"/>
  <c r="D44" i="228"/>
  <c r="D43" i="228"/>
  <c r="D42" i="228"/>
  <c r="H72" i="227"/>
  <c r="H63" i="227"/>
  <c r="H62" i="227"/>
  <c r="H61" i="227"/>
  <c r="H60" i="227"/>
  <c r="H59" i="227"/>
  <c r="H56" i="227"/>
  <c r="H55" i="227"/>
  <c r="H54" i="227"/>
  <c r="H53" i="227"/>
  <c r="H52" i="227"/>
  <c r="H51" i="227"/>
  <c r="H50" i="227"/>
  <c r="H49" i="227"/>
  <c r="H48" i="227"/>
  <c r="H47" i="227"/>
  <c r="H46" i="227"/>
  <c r="H45" i="227"/>
  <c r="H44" i="227"/>
  <c r="H43" i="227"/>
  <c r="H42" i="227"/>
  <c r="G72" i="227"/>
  <c r="G63" i="227"/>
  <c r="G62" i="227"/>
  <c r="G61" i="227"/>
  <c r="G60" i="227"/>
  <c r="G59" i="227"/>
  <c r="G55" i="227"/>
  <c r="G54" i="227"/>
  <c r="G53" i="227"/>
  <c r="G52" i="227"/>
  <c r="G51" i="227"/>
  <c r="G50" i="227"/>
  <c r="G49" i="227"/>
  <c r="G48" i="227"/>
  <c r="G47" i="227"/>
  <c r="G46" i="227"/>
  <c r="G45" i="227"/>
  <c r="G44" i="227"/>
  <c r="G43" i="227"/>
  <c r="G42" i="227"/>
  <c r="F72" i="227"/>
  <c r="F63" i="227"/>
  <c r="F62" i="227"/>
  <c r="F61" i="227"/>
  <c r="F60" i="227"/>
  <c r="F59" i="227"/>
  <c r="F55" i="227"/>
  <c r="F54" i="227"/>
  <c r="F53" i="227"/>
  <c r="F52" i="227"/>
  <c r="F51" i="227"/>
  <c r="F50" i="227"/>
  <c r="F49" i="227"/>
  <c r="F48" i="227"/>
  <c r="F47" i="227"/>
  <c r="F46" i="227"/>
  <c r="F45" i="227"/>
  <c r="F44" i="227"/>
  <c r="F43" i="227"/>
  <c r="F42" i="227"/>
  <c r="E63" i="227"/>
  <c r="E62" i="227"/>
  <c r="E61" i="227"/>
  <c r="E60" i="227"/>
  <c r="E59" i="227"/>
  <c r="E55" i="227"/>
  <c r="E54" i="227"/>
  <c r="E53" i="227"/>
  <c r="E52" i="227"/>
  <c r="E51" i="227"/>
  <c r="E50" i="227"/>
  <c r="E49" i="227"/>
  <c r="E48" i="227"/>
  <c r="E47" i="227"/>
  <c r="E46" i="227"/>
  <c r="E45" i="227"/>
  <c r="E44" i="227"/>
  <c r="E43" i="227"/>
  <c r="E42" i="227"/>
  <c r="D63" i="227"/>
  <c r="D62" i="227"/>
  <c r="D61" i="227"/>
  <c r="D60" i="227"/>
  <c r="D59" i="227"/>
  <c r="D55" i="227"/>
  <c r="D54" i="227"/>
  <c r="D53" i="227"/>
  <c r="D52" i="227"/>
  <c r="D51" i="227"/>
  <c r="D50" i="227"/>
  <c r="D49" i="227"/>
  <c r="D48" i="227"/>
  <c r="D47" i="227"/>
  <c r="D46" i="227"/>
  <c r="D45" i="227"/>
  <c r="D44" i="227"/>
  <c r="D43" i="227"/>
  <c r="D42" i="227"/>
  <c r="H72" i="226"/>
  <c r="H63" i="226"/>
  <c r="H62" i="226"/>
  <c r="H61" i="226"/>
  <c r="H60" i="226"/>
  <c r="H59" i="226"/>
  <c r="H56" i="226"/>
  <c r="H55" i="226"/>
  <c r="H54" i="226"/>
  <c r="H53" i="226"/>
  <c r="H52" i="226"/>
  <c r="H51" i="226"/>
  <c r="H50" i="226"/>
  <c r="H49" i="226"/>
  <c r="H48" i="226"/>
  <c r="H47" i="226"/>
  <c r="H46" i="226"/>
  <c r="H45" i="226"/>
  <c r="H44" i="226"/>
  <c r="H43" i="226"/>
  <c r="H42" i="226"/>
  <c r="G72" i="226"/>
  <c r="G63" i="226"/>
  <c r="G62" i="226"/>
  <c r="G61" i="226"/>
  <c r="G60" i="226"/>
  <c r="G59" i="226"/>
  <c r="G55" i="226"/>
  <c r="G54" i="226"/>
  <c r="G53" i="226"/>
  <c r="G52" i="226"/>
  <c r="G51" i="226"/>
  <c r="G50" i="226"/>
  <c r="G49" i="226"/>
  <c r="G48" i="226"/>
  <c r="G47" i="226"/>
  <c r="G46" i="226"/>
  <c r="G45" i="226"/>
  <c r="G44" i="226"/>
  <c r="G43" i="226"/>
  <c r="G42" i="226"/>
  <c r="F72" i="226"/>
  <c r="F63" i="226"/>
  <c r="F62" i="226"/>
  <c r="F61" i="226"/>
  <c r="F60" i="226"/>
  <c r="F59" i="226"/>
  <c r="F55" i="226"/>
  <c r="F54" i="226"/>
  <c r="F53" i="226"/>
  <c r="F52" i="226"/>
  <c r="F51" i="226"/>
  <c r="F50" i="226"/>
  <c r="F49" i="226"/>
  <c r="F48" i="226"/>
  <c r="F47" i="226"/>
  <c r="F46" i="226"/>
  <c r="F45" i="226"/>
  <c r="F44" i="226"/>
  <c r="F43" i="226"/>
  <c r="F42" i="226"/>
  <c r="E63" i="226"/>
  <c r="E62" i="226"/>
  <c r="E61" i="226"/>
  <c r="E60" i="226"/>
  <c r="E59" i="226"/>
  <c r="E55" i="226"/>
  <c r="E54" i="226"/>
  <c r="E53" i="226"/>
  <c r="E52" i="226"/>
  <c r="E51" i="226"/>
  <c r="E50" i="226"/>
  <c r="E49" i="226"/>
  <c r="E48" i="226"/>
  <c r="E47" i="226"/>
  <c r="E46" i="226"/>
  <c r="E45" i="226"/>
  <c r="E44" i="226"/>
  <c r="E43" i="226"/>
  <c r="E42" i="226"/>
  <c r="D63" i="226"/>
  <c r="D62" i="226"/>
  <c r="D61" i="226"/>
  <c r="D60" i="226"/>
  <c r="D59" i="226"/>
  <c r="D55" i="226"/>
  <c r="D54" i="226"/>
  <c r="D53" i="226"/>
  <c r="D52" i="226"/>
  <c r="D51" i="226"/>
  <c r="D50" i="226"/>
  <c r="D49" i="226"/>
  <c r="D48" i="226"/>
  <c r="D47" i="226"/>
  <c r="D46" i="226"/>
  <c r="D45" i="226"/>
  <c r="D44" i="226"/>
  <c r="D43" i="226"/>
  <c r="D42" i="226"/>
  <c r="H72" i="225"/>
  <c r="H63" i="225"/>
  <c r="H62" i="225"/>
  <c r="H61" i="225"/>
  <c r="H60" i="225"/>
  <c r="H59" i="225"/>
  <c r="H56" i="225"/>
  <c r="H55" i="225"/>
  <c r="H54" i="225"/>
  <c r="H53" i="225"/>
  <c r="H52" i="225"/>
  <c r="H51" i="225"/>
  <c r="H50" i="225"/>
  <c r="H49" i="225"/>
  <c r="H48" i="225"/>
  <c r="H47" i="225"/>
  <c r="H46" i="225"/>
  <c r="H45" i="225"/>
  <c r="H44" i="225"/>
  <c r="H43" i="225"/>
  <c r="H42" i="225"/>
  <c r="G72" i="225"/>
  <c r="G63" i="225"/>
  <c r="G62" i="225"/>
  <c r="G61" i="225"/>
  <c r="G60" i="225"/>
  <c r="G59" i="225"/>
  <c r="G55" i="225"/>
  <c r="G54" i="225"/>
  <c r="G53" i="225"/>
  <c r="G52" i="225"/>
  <c r="G51" i="225"/>
  <c r="G50" i="225"/>
  <c r="G49" i="225"/>
  <c r="G48" i="225"/>
  <c r="G47" i="225"/>
  <c r="G46" i="225"/>
  <c r="G45" i="225"/>
  <c r="G44" i="225"/>
  <c r="G43" i="225"/>
  <c r="G42" i="225"/>
  <c r="F72" i="225"/>
  <c r="F63" i="225"/>
  <c r="F62" i="225"/>
  <c r="F61" i="225"/>
  <c r="F60" i="225"/>
  <c r="F59" i="225"/>
  <c r="F55" i="225"/>
  <c r="F54" i="225"/>
  <c r="F53" i="225"/>
  <c r="F52" i="225"/>
  <c r="F51" i="225"/>
  <c r="F50" i="225"/>
  <c r="F49" i="225"/>
  <c r="F48" i="225"/>
  <c r="F47" i="225"/>
  <c r="F46" i="225"/>
  <c r="F45" i="225"/>
  <c r="F44" i="225"/>
  <c r="F43" i="225"/>
  <c r="F42" i="225"/>
  <c r="E63" i="225"/>
  <c r="E62" i="225"/>
  <c r="E61" i="225"/>
  <c r="E60" i="225"/>
  <c r="E59" i="225"/>
  <c r="E55" i="225"/>
  <c r="E54" i="225"/>
  <c r="E53" i="225"/>
  <c r="E52" i="225"/>
  <c r="E51" i="225"/>
  <c r="E50" i="225"/>
  <c r="E49" i="225"/>
  <c r="E48" i="225"/>
  <c r="E47" i="225"/>
  <c r="E46" i="225"/>
  <c r="E45" i="225"/>
  <c r="E44" i="225"/>
  <c r="E43" i="225"/>
  <c r="E42" i="225"/>
  <c r="D63" i="225"/>
  <c r="D62" i="225"/>
  <c r="D61" i="225"/>
  <c r="D60" i="225"/>
  <c r="D59" i="225"/>
  <c r="D55" i="225"/>
  <c r="D54" i="225"/>
  <c r="D53" i="225"/>
  <c r="D52" i="225"/>
  <c r="D51" i="225"/>
  <c r="D50" i="225"/>
  <c r="D49" i="225"/>
  <c r="D48" i="225"/>
  <c r="D47" i="225"/>
  <c r="D46" i="225"/>
  <c r="D45" i="225"/>
  <c r="D44" i="225"/>
  <c r="D43" i="225"/>
  <c r="D42" i="225"/>
  <c r="H72" i="224"/>
  <c r="H63" i="224"/>
  <c r="H62" i="224"/>
  <c r="H61" i="224"/>
  <c r="H60" i="224"/>
  <c r="H59" i="224"/>
  <c r="H56" i="224"/>
  <c r="H55" i="224"/>
  <c r="H54" i="224"/>
  <c r="H53" i="224"/>
  <c r="H52" i="224"/>
  <c r="H51" i="224"/>
  <c r="H50" i="224"/>
  <c r="H49" i="224"/>
  <c r="H48" i="224"/>
  <c r="H47" i="224"/>
  <c r="H46" i="224"/>
  <c r="H45" i="224"/>
  <c r="H44" i="224"/>
  <c r="H43" i="224"/>
  <c r="H42" i="224"/>
  <c r="G72" i="224"/>
  <c r="G63" i="224"/>
  <c r="G62" i="224"/>
  <c r="G61" i="224"/>
  <c r="G60" i="224"/>
  <c r="G59" i="224"/>
  <c r="G55" i="224"/>
  <c r="G54" i="224"/>
  <c r="G53" i="224"/>
  <c r="G52" i="224"/>
  <c r="G51" i="224"/>
  <c r="G50" i="224"/>
  <c r="G49" i="224"/>
  <c r="G48" i="224"/>
  <c r="G47" i="224"/>
  <c r="G46" i="224"/>
  <c r="G45" i="224"/>
  <c r="G44" i="224"/>
  <c r="G43" i="224"/>
  <c r="G42" i="224"/>
  <c r="F72" i="224"/>
  <c r="F63" i="224"/>
  <c r="F62" i="224"/>
  <c r="F61" i="224"/>
  <c r="F60" i="224"/>
  <c r="F59" i="224"/>
  <c r="F55" i="224"/>
  <c r="F54" i="224"/>
  <c r="F53" i="224"/>
  <c r="F52" i="224"/>
  <c r="F51" i="224"/>
  <c r="F50" i="224"/>
  <c r="F49" i="224"/>
  <c r="F48" i="224"/>
  <c r="F47" i="224"/>
  <c r="F46" i="224"/>
  <c r="F45" i="224"/>
  <c r="F44" i="224"/>
  <c r="F43" i="224"/>
  <c r="F42" i="224"/>
  <c r="E63" i="224"/>
  <c r="E62" i="224"/>
  <c r="E61" i="224"/>
  <c r="E60" i="224"/>
  <c r="E59" i="224"/>
  <c r="E55" i="224"/>
  <c r="E54" i="224"/>
  <c r="E53" i="224"/>
  <c r="E52" i="224"/>
  <c r="E51" i="224"/>
  <c r="E50" i="224"/>
  <c r="E49" i="224"/>
  <c r="E48" i="224"/>
  <c r="E47" i="224"/>
  <c r="E46" i="224"/>
  <c r="E45" i="224"/>
  <c r="E44" i="224"/>
  <c r="E43" i="224"/>
  <c r="E42" i="224"/>
  <c r="D63" i="224"/>
  <c r="D62" i="224"/>
  <c r="D61" i="224"/>
  <c r="D60" i="224"/>
  <c r="D59" i="224"/>
  <c r="D55" i="224"/>
  <c r="D54" i="224"/>
  <c r="D53" i="224"/>
  <c r="D52" i="224"/>
  <c r="D51" i="224"/>
  <c r="D50" i="224"/>
  <c r="D49" i="224"/>
  <c r="D48" i="224"/>
  <c r="D47" i="224"/>
  <c r="D46" i="224"/>
  <c r="D45" i="224"/>
  <c r="D44" i="224"/>
  <c r="D43" i="224"/>
  <c r="D42" i="224"/>
  <c r="H72" i="223"/>
  <c r="H63" i="223"/>
  <c r="H62" i="223"/>
  <c r="H61" i="223"/>
  <c r="H60" i="223"/>
  <c r="H59" i="223"/>
  <c r="H56" i="223"/>
  <c r="H55" i="223"/>
  <c r="H54" i="223"/>
  <c r="H53" i="223"/>
  <c r="H52" i="223"/>
  <c r="H51" i="223"/>
  <c r="H50" i="223"/>
  <c r="H49" i="223"/>
  <c r="H48" i="223"/>
  <c r="H47" i="223"/>
  <c r="H46" i="223"/>
  <c r="H45" i="223"/>
  <c r="H44" i="223"/>
  <c r="H43" i="223"/>
  <c r="H42" i="223"/>
  <c r="G72" i="223"/>
  <c r="G63" i="223"/>
  <c r="G62" i="223"/>
  <c r="G61" i="223"/>
  <c r="G60" i="223"/>
  <c r="G59" i="223"/>
  <c r="G55" i="223"/>
  <c r="G54" i="223"/>
  <c r="G53" i="223"/>
  <c r="G52" i="223"/>
  <c r="G51" i="223"/>
  <c r="G50" i="223"/>
  <c r="G49" i="223"/>
  <c r="G48" i="223"/>
  <c r="G47" i="223"/>
  <c r="G46" i="223"/>
  <c r="G45" i="223"/>
  <c r="G44" i="223"/>
  <c r="G43" i="223"/>
  <c r="G42" i="223"/>
  <c r="F72" i="223"/>
  <c r="F63" i="223"/>
  <c r="F62" i="223"/>
  <c r="F61" i="223"/>
  <c r="F60" i="223"/>
  <c r="F59" i="223"/>
  <c r="F55" i="223"/>
  <c r="F54" i="223"/>
  <c r="F53" i="223"/>
  <c r="F52" i="223"/>
  <c r="F51" i="223"/>
  <c r="F50" i="223"/>
  <c r="F49" i="223"/>
  <c r="F48" i="223"/>
  <c r="F47" i="223"/>
  <c r="F46" i="223"/>
  <c r="F45" i="223"/>
  <c r="F44" i="223"/>
  <c r="F43" i="223"/>
  <c r="F42" i="223"/>
  <c r="E63" i="223"/>
  <c r="E62" i="223"/>
  <c r="E61" i="223"/>
  <c r="E60" i="223"/>
  <c r="E59" i="223"/>
  <c r="E55" i="223"/>
  <c r="E54" i="223"/>
  <c r="E53" i="223"/>
  <c r="E52" i="223"/>
  <c r="E51" i="223"/>
  <c r="E50" i="223"/>
  <c r="E49" i="223"/>
  <c r="E48" i="223"/>
  <c r="E47" i="223"/>
  <c r="E46" i="223"/>
  <c r="E45" i="223"/>
  <c r="E44" i="223"/>
  <c r="E43" i="223"/>
  <c r="E42" i="223"/>
  <c r="D63" i="223"/>
  <c r="D62" i="223"/>
  <c r="D61" i="223"/>
  <c r="D60" i="223"/>
  <c r="D59" i="223"/>
  <c r="D55" i="223"/>
  <c r="D54" i="223"/>
  <c r="D53" i="223"/>
  <c r="D52" i="223"/>
  <c r="D51" i="223"/>
  <c r="D50" i="223"/>
  <c r="D49" i="223"/>
  <c r="D48" i="223"/>
  <c r="D47" i="223"/>
  <c r="D46" i="223"/>
  <c r="D45" i="223"/>
  <c r="D44" i="223"/>
  <c r="D43" i="223"/>
  <c r="D42" i="223"/>
  <c r="H72" i="222"/>
  <c r="H63" i="222"/>
  <c r="H62" i="222"/>
  <c r="H61" i="222"/>
  <c r="H60" i="222"/>
  <c r="H59" i="222"/>
  <c r="H56" i="222"/>
  <c r="H55" i="222"/>
  <c r="H54" i="222"/>
  <c r="H53" i="222"/>
  <c r="H52" i="222"/>
  <c r="H51" i="222"/>
  <c r="H50" i="222"/>
  <c r="H49" i="222"/>
  <c r="H48" i="222"/>
  <c r="H47" i="222"/>
  <c r="H46" i="222"/>
  <c r="H45" i="222"/>
  <c r="H44" i="222"/>
  <c r="H43" i="222"/>
  <c r="H42" i="222"/>
  <c r="G72" i="222"/>
  <c r="G63" i="222"/>
  <c r="G62" i="222"/>
  <c r="G61" i="222"/>
  <c r="G60" i="222"/>
  <c r="G59" i="222"/>
  <c r="G55" i="222"/>
  <c r="G54" i="222"/>
  <c r="G53" i="222"/>
  <c r="G52" i="222"/>
  <c r="G51" i="222"/>
  <c r="G50" i="222"/>
  <c r="G49" i="222"/>
  <c r="G48" i="222"/>
  <c r="G47" i="222"/>
  <c r="G46" i="222"/>
  <c r="G45" i="222"/>
  <c r="G44" i="222"/>
  <c r="G43" i="222"/>
  <c r="G42" i="222"/>
  <c r="F72" i="222"/>
  <c r="F63" i="222"/>
  <c r="F62" i="222"/>
  <c r="F61" i="222"/>
  <c r="F60" i="222"/>
  <c r="F59" i="222"/>
  <c r="F55" i="222"/>
  <c r="F54" i="222"/>
  <c r="F53" i="222"/>
  <c r="F52" i="222"/>
  <c r="F51" i="222"/>
  <c r="F50" i="222"/>
  <c r="F49" i="222"/>
  <c r="F48" i="222"/>
  <c r="F47" i="222"/>
  <c r="F46" i="222"/>
  <c r="F45" i="222"/>
  <c r="F44" i="222"/>
  <c r="F43" i="222"/>
  <c r="F42" i="222"/>
  <c r="E63" i="222"/>
  <c r="E62" i="222"/>
  <c r="E61" i="222"/>
  <c r="E60" i="222"/>
  <c r="E59" i="222"/>
  <c r="E55" i="222"/>
  <c r="E54" i="222"/>
  <c r="E53" i="222"/>
  <c r="E52" i="222"/>
  <c r="E51" i="222"/>
  <c r="E50" i="222"/>
  <c r="E49" i="222"/>
  <c r="E48" i="222"/>
  <c r="E47" i="222"/>
  <c r="E46" i="222"/>
  <c r="E45" i="222"/>
  <c r="E44" i="222"/>
  <c r="E43" i="222"/>
  <c r="E42" i="222"/>
  <c r="D63" i="222"/>
  <c r="D62" i="222"/>
  <c r="D61" i="222"/>
  <c r="D60" i="222"/>
  <c r="D59" i="222"/>
  <c r="D55" i="222"/>
  <c r="D54" i="222"/>
  <c r="D53" i="222"/>
  <c r="D52" i="222"/>
  <c r="D51" i="222"/>
  <c r="D50" i="222"/>
  <c r="D49" i="222"/>
  <c r="D48" i="222"/>
  <c r="D47" i="222"/>
  <c r="D46" i="222"/>
  <c r="D45" i="222"/>
  <c r="D44" i="222"/>
  <c r="D43" i="222"/>
  <c r="D42" i="222"/>
  <c r="H72" i="221"/>
  <c r="H63" i="221"/>
  <c r="H62" i="221"/>
  <c r="H61" i="221"/>
  <c r="H60" i="221"/>
  <c r="H59" i="221"/>
  <c r="H56" i="221"/>
  <c r="H55" i="221"/>
  <c r="H54" i="221"/>
  <c r="H53" i="221"/>
  <c r="H52" i="221"/>
  <c r="H51" i="221"/>
  <c r="H50" i="221"/>
  <c r="H49" i="221"/>
  <c r="H48" i="221"/>
  <c r="H47" i="221"/>
  <c r="H46" i="221"/>
  <c r="H45" i="221"/>
  <c r="H44" i="221"/>
  <c r="H43" i="221"/>
  <c r="H42" i="221"/>
  <c r="G72" i="221"/>
  <c r="G63" i="221"/>
  <c r="G62" i="221"/>
  <c r="G61" i="221"/>
  <c r="G60" i="221"/>
  <c r="G59" i="221"/>
  <c r="G55" i="221"/>
  <c r="G54" i="221"/>
  <c r="G53" i="221"/>
  <c r="G52" i="221"/>
  <c r="G51" i="221"/>
  <c r="G50" i="221"/>
  <c r="G49" i="221"/>
  <c r="G48" i="221"/>
  <c r="G47" i="221"/>
  <c r="G46" i="221"/>
  <c r="G45" i="221"/>
  <c r="G44" i="221"/>
  <c r="G43" i="221"/>
  <c r="G42" i="221"/>
  <c r="F72" i="221"/>
  <c r="F63" i="221"/>
  <c r="F62" i="221"/>
  <c r="F61" i="221"/>
  <c r="F60" i="221"/>
  <c r="F59" i="221"/>
  <c r="F55" i="221"/>
  <c r="F54" i="221"/>
  <c r="F53" i="221"/>
  <c r="F52" i="221"/>
  <c r="F51" i="221"/>
  <c r="F50" i="221"/>
  <c r="F49" i="221"/>
  <c r="F48" i="221"/>
  <c r="F47" i="221"/>
  <c r="F46" i="221"/>
  <c r="F45" i="221"/>
  <c r="F44" i="221"/>
  <c r="F43" i="221"/>
  <c r="F42" i="221"/>
  <c r="E63" i="221"/>
  <c r="E62" i="221"/>
  <c r="E61" i="221"/>
  <c r="E60" i="221"/>
  <c r="E59" i="221"/>
  <c r="E55" i="221"/>
  <c r="E54" i="221"/>
  <c r="E53" i="221"/>
  <c r="E52" i="221"/>
  <c r="E51" i="221"/>
  <c r="E50" i="221"/>
  <c r="E49" i="221"/>
  <c r="E48" i="221"/>
  <c r="E47" i="221"/>
  <c r="E46" i="221"/>
  <c r="E45" i="221"/>
  <c r="E44" i="221"/>
  <c r="E43" i="221"/>
  <c r="E42" i="221"/>
  <c r="D63" i="221"/>
  <c r="D62" i="221"/>
  <c r="D61" i="221"/>
  <c r="D60" i="221"/>
  <c r="D59" i="221"/>
  <c r="D55" i="221"/>
  <c r="D54" i="221"/>
  <c r="D53" i="221"/>
  <c r="D52" i="221"/>
  <c r="D51" i="221"/>
  <c r="D50" i="221"/>
  <c r="D49" i="221"/>
  <c r="D48" i="221"/>
  <c r="D47" i="221"/>
  <c r="D46" i="221"/>
  <c r="D45" i="221"/>
  <c r="D44" i="221"/>
  <c r="D43" i="221"/>
  <c r="D42" i="221"/>
  <c r="H72" i="220"/>
  <c r="H63" i="220"/>
  <c r="H62" i="220"/>
  <c r="H61" i="220"/>
  <c r="H60" i="220"/>
  <c r="H59" i="220"/>
  <c r="H56" i="220"/>
  <c r="H55" i="220"/>
  <c r="H54" i="220"/>
  <c r="H53" i="220"/>
  <c r="H52" i="220"/>
  <c r="H51" i="220"/>
  <c r="H50" i="220"/>
  <c r="H49" i="220"/>
  <c r="H48" i="220"/>
  <c r="H47" i="220"/>
  <c r="H46" i="220"/>
  <c r="H45" i="220"/>
  <c r="H44" i="220"/>
  <c r="H43" i="220"/>
  <c r="H42" i="220"/>
  <c r="G72" i="220"/>
  <c r="G63" i="220"/>
  <c r="G62" i="220"/>
  <c r="G61" i="220"/>
  <c r="G60" i="220"/>
  <c r="G59" i="220"/>
  <c r="G55" i="220"/>
  <c r="G54" i="220"/>
  <c r="G53" i="220"/>
  <c r="G52" i="220"/>
  <c r="G51" i="220"/>
  <c r="G50" i="220"/>
  <c r="G49" i="220"/>
  <c r="G48" i="220"/>
  <c r="G47" i="220"/>
  <c r="G46" i="220"/>
  <c r="G45" i="220"/>
  <c r="G44" i="220"/>
  <c r="G43" i="220"/>
  <c r="G42" i="220"/>
  <c r="F72" i="220"/>
  <c r="F63" i="220"/>
  <c r="F62" i="220"/>
  <c r="F61" i="220"/>
  <c r="F60" i="220"/>
  <c r="F59" i="220"/>
  <c r="F55" i="220"/>
  <c r="F54" i="220"/>
  <c r="F53" i="220"/>
  <c r="F52" i="220"/>
  <c r="F51" i="220"/>
  <c r="F50" i="220"/>
  <c r="F49" i="220"/>
  <c r="F48" i="220"/>
  <c r="F47" i="220"/>
  <c r="F46" i="220"/>
  <c r="F45" i="220"/>
  <c r="F44" i="220"/>
  <c r="F43" i="220"/>
  <c r="F42" i="220"/>
  <c r="E63" i="220"/>
  <c r="E62" i="220"/>
  <c r="E61" i="220"/>
  <c r="E60" i="220"/>
  <c r="E59" i="220"/>
  <c r="E55" i="220"/>
  <c r="E54" i="220"/>
  <c r="E53" i="220"/>
  <c r="E52" i="220"/>
  <c r="E51" i="220"/>
  <c r="E50" i="220"/>
  <c r="E49" i="220"/>
  <c r="E48" i="220"/>
  <c r="E47" i="220"/>
  <c r="E46" i="220"/>
  <c r="E45" i="220"/>
  <c r="E44" i="220"/>
  <c r="E43" i="220"/>
  <c r="E42" i="220"/>
  <c r="D63" i="220"/>
  <c r="D62" i="220"/>
  <c r="D61" i="220"/>
  <c r="D60" i="220"/>
  <c r="D59" i="220"/>
  <c r="D55" i="220"/>
  <c r="D54" i="220"/>
  <c r="D53" i="220"/>
  <c r="D52" i="220"/>
  <c r="D51" i="220"/>
  <c r="D50" i="220"/>
  <c r="D49" i="220"/>
  <c r="D48" i="220"/>
  <c r="D47" i="220"/>
  <c r="D46" i="220"/>
  <c r="D45" i="220"/>
  <c r="D44" i="220"/>
  <c r="D43" i="220"/>
  <c r="D42" i="220"/>
  <c r="H72" i="219"/>
  <c r="H63" i="219"/>
  <c r="H62" i="219"/>
  <c r="H61" i="219"/>
  <c r="H60" i="219"/>
  <c r="H59" i="219"/>
  <c r="H56" i="219"/>
  <c r="H55" i="219"/>
  <c r="H54" i="219"/>
  <c r="H53" i="219"/>
  <c r="H52" i="219"/>
  <c r="H51" i="219"/>
  <c r="H50" i="219"/>
  <c r="H49" i="219"/>
  <c r="H48" i="219"/>
  <c r="H47" i="219"/>
  <c r="H46" i="219"/>
  <c r="H45" i="219"/>
  <c r="H44" i="219"/>
  <c r="H43" i="219"/>
  <c r="H42" i="219"/>
  <c r="G72" i="219"/>
  <c r="G63" i="219"/>
  <c r="G62" i="219"/>
  <c r="G61" i="219"/>
  <c r="G60" i="219"/>
  <c r="G59" i="219"/>
  <c r="G55" i="219"/>
  <c r="G54" i="219"/>
  <c r="G53" i="219"/>
  <c r="G52" i="219"/>
  <c r="G51" i="219"/>
  <c r="G50" i="219"/>
  <c r="G49" i="219"/>
  <c r="G48" i="219"/>
  <c r="G47" i="219"/>
  <c r="G46" i="219"/>
  <c r="G45" i="219"/>
  <c r="G44" i="219"/>
  <c r="G43" i="219"/>
  <c r="G42" i="219"/>
  <c r="F72" i="219"/>
  <c r="F63" i="219"/>
  <c r="F62" i="219"/>
  <c r="F61" i="219"/>
  <c r="F60" i="219"/>
  <c r="F59" i="219"/>
  <c r="F55" i="219"/>
  <c r="F54" i="219"/>
  <c r="F53" i="219"/>
  <c r="F52" i="219"/>
  <c r="F51" i="219"/>
  <c r="F50" i="219"/>
  <c r="F49" i="219"/>
  <c r="F48" i="219"/>
  <c r="F47" i="219"/>
  <c r="F46" i="219"/>
  <c r="F45" i="219"/>
  <c r="F44" i="219"/>
  <c r="F43" i="219"/>
  <c r="F42" i="219"/>
  <c r="E63" i="219"/>
  <c r="E62" i="219"/>
  <c r="E61" i="219"/>
  <c r="E60" i="219"/>
  <c r="E59" i="219"/>
  <c r="E55" i="219"/>
  <c r="E54" i="219"/>
  <c r="E53" i="219"/>
  <c r="E52" i="219"/>
  <c r="E51" i="219"/>
  <c r="E50" i="219"/>
  <c r="E49" i="219"/>
  <c r="E48" i="219"/>
  <c r="E47" i="219"/>
  <c r="E46" i="219"/>
  <c r="E45" i="219"/>
  <c r="E44" i="219"/>
  <c r="E43" i="219"/>
  <c r="E42" i="219"/>
  <c r="D63" i="219"/>
  <c r="D62" i="219"/>
  <c r="D61" i="219"/>
  <c r="D60" i="219"/>
  <c r="D59" i="219"/>
  <c r="D55" i="219"/>
  <c r="D54" i="219"/>
  <c r="D53" i="219"/>
  <c r="D52" i="219"/>
  <c r="D51" i="219"/>
  <c r="D50" i="219"/>
  <c r="D49" i="219"/>
  <c r="D48" i="219"/>
  <c r="D47" i="219"/>
  <c r="D46" i="219"/>
  <c r="D45" i="219"/>
  <c r="D44" i="219"/>
  <c r="D43" i="219"/>
  <c r="D42" i="219"/>
  <c r="W53" i="247"/>
  <c r="W52" i="247"/>
  <c r="W51" i="247"/>
  <c r="W50" i="247"/>
  <c r="W49" i="247"/>
  <c r="W48" i="247"/>
  <c r="W47" i="247"/>
  <c r="W46" i="247"/>
  <c r="W45" i="247"/>
  <c r="L45" i="247"/>
  <c r="W44" i="247"/>
  <c r="L44" i="247"/>
  <c r="W43" i="247"/>
  <c r="L43" i="247"/>
  <c r="W42" i="247"/>
  <c r="L42" i="247"/>
  <c r="W41" i="247"/>
  <c r="L41" i="247"/>
  <c r="W40" i="247"/>
  <c r="L40" i="247"/>
  <c r="W39" i="247"/>
  <c r="W38" i="247"/>
  <c r="W37" i="247"/>
  <c r="L37" i="247"/>
  <c r="W36" i="247"/>
  <c r="L36" i="247"/>
  <c r="W35" i="247"/>
  <c r="L35" i="247"/>
  <c r="W34" i="247"/>
  <c r="L34" i="247"/>
  <c r="W33" i="247"/>
  <c r="L33" i="247"/>
  <c r="W32" i="247"/>
  <c r="L32" i="247"/>
  <c r="W31" i="247"/>
  <c r="L31" i="247"/>
  <c r="H31" i="247"/>
  <c r="G31" i="247"/>
  <c r="F31" i="247"/>
  <c r="E31" i="247"/>
  <c r="D31" i="247"/>
  <c r="W30" i="247"/>
  <c r="L30" i="247"/>
  <c r="W29" i="247"/>
  <c r="L29" i="247"/>
  <c r="W28" i="247"/>
  <c r="L28" i="247"/>
  <c r="W27" i="247"/>
  <c r="W26" i="247"/>
  <c r="K26" i="247"/>
  <c r="W25" i="247"/>
  <c r="W24" i="247"/>
  <c r="K24" i="247"/>
  <c r="W23" i="247"/>
  <c r="W22" i="247"/>
  <c r="K22" i="247"/>
  <c r="W21" i="247"/>
  <c r="W20" i="247"/>
  <c r="W19" i="247"/>
  <c r="W18" i="247"/>
  <c r="K18" i="247"/>
  <c r="W17" i="247"/>
  <c r="W16" i="247"/>
  <c r="W15" i="247"/>
  <c r="W14" i="247"/>
  <c r="K14" i="247"/>
  <c r="W13" i="247"/>
  <c r="W12" i="247"/>
  <c r="W11" i="247"/>
  <c r="W10" i="247"/>
  <c r="K10" i="247"/>
  <c r="W9" i="247"/>
  <c r="W8" i="247"/>
  <c r="W7" i="247"/>
  <c r="W6" i="247"/>
  <c r="K6" i="247"/>
  <c r="W5" i="247"/>
  <c r="W4" i="247"/>
  <c r="U1" i="247"/>
  <c r="BH1" i="210" s="1"/>
  <c r="T1" i="247"/>
  <c r="W1" i="247" s="1"/>
  <c r="W53" i="246"/>
  <c r="W52" i="246"/>
  <c r="W51" i="246"/>
  <c r="W50" i="246"/>
  <c r="W49" i="246"/>
  <c r="W48" i="246"/>
  <c r="W47" i="246"/>
  <c r="W46" i="246"/>
  <c r="W45" i="246"/>
  <c r="L45" i="246"/>
  <c r="W44" i="246"/>
  <c r="L44" i="246"/>
  <c r="W43" i="246"/>
  <c r="L43" i="246"/>
  <c r="W42" i="246"/>
  <c r="L42" i="246"/>
  <c r="W41" i="246"/>
  <c r="L41" i="246"/>
  <c r="W40" i="246"/>
  <c r="L40" i="246"/>
  <c r="W39" i="246"/>
  <c r="W38" i="246"/>
  <c r="W37" i="246"/>
  <c r="L37" i="246"/>
  <c r="W36" i="246"/>
  <c r="L36" i="246"/>
  <c r="W35" i="246"/>
  <c r="L35" i="246"/>
  <c r="W34" i="246"/>
  <c r="L34" i="246"/>
  <c r="W33" i="246"/>
  <c r="L33" i="246"/>
  <c r="W32" i="246"/>
  <c r="L32" i="246"/>
  <c r="W31" i="246"/>
  <c r="L31" i="246"/>
  <c r="H31" i="246"/>
  <c r="G31" i="246"/>
  <c r="F31" i="246"/>
  <c r="E31" i="246"/>
  <c r="D31" i="246"/>
  <c r="W30" i="246"/>
  <c r="L30" i="246"/>
  <c r="W29" i="246"/>
  <c r="L29" i="246"/>
  <c r="W28" i="246"/>
  <c r="L28" i="246"/>
  <c r="W27" i="246"/>
  <c r="W26" i="246"/>
  <c r="K26" i="246"/>
  <c r="W25" i="246"/>
  <c r="W24" i="246"/>
  <c r="K24" i="246"/>
  <c r="W23" i="246"/>
  <c r="W22" i="246"/>
  <c r="K22" i="246"/>
  <c r="W21" i="246"/>
  <c r="W20" i="246"/>
  <c r="W19" i="246"/>
  <c r="W18" i="246"/>
  <c r="K18" i="246"/>
  <c r="W17" i="246"/>
  <c r="W16" i="246"/>
  <c r="W15" i="246"/>
  <c r="W14" i="246"/>
  <c r="K14" i="246"/>
  <c r="W13" i="246"/>
  <c r="W12" i="246"/>
  <c r="W11" i="246"/>
  <c r="W10" i="246"/>
  <c r="K10" i="246"/>
  <c r="W9" i="246"/>
  <c r="W8" i="246"/>
  <c r="W7" i="246"/>
  <c r="W6" i="246"/>
  <c r="K6" i="246"/>
  <c r="W5" i="246"/>
  <c r="W4" i="246"/>
  <c r="U1" i="246"/>
  <c r="BF1" i="210" s="1"/>
  <c r="T1" i="246"/>
  <c r="W1" i="246" s="1"/>
  <c r="W53" i="245"/>
  <c r="W52" i="245"/>
  <c r="W51" i="245"/>
  <c r="W50" i="245"/>
  <c r="W49" i="245"/>
  <c r="W48" i="245"/>
  <c r="W47" i="245"/>
  <c r="W46" i="245"/>
  <c r="W45" i="245"/>
  <c r="L45" i="245"/>
  <c r="W44" i="245"/>
  <c r="L44" i="245"/>
  <c r="W43" i="245"/>
  <c r="L43" i="245"/>
  <c r="W42" i="245"/>
  <c r="L42" i="245"/>
  <c r="W41" i="245"/>
  <c r="L41" i="245"/>
  <c r="W40" i="245"/>
  <c r="L40" i="245"/>
  <c r="W39" i="245"/>
  <c r="W38" i="245"/>
  <c r="W37" i="245"/>
  <c r="L37" i="245"/>
  <c r="W36" i="245"/>
  <c r="L36" i="245"/>
  <c r="W35" i="245"/>
  <c r="L35" i="245"/>
  <c r="W34" i="245"/>
  <c r="L34" i="245"/>
  <c r="W33" i="245"/>
  <c r="L33" i="245"/>
  <c r="W32" i="245"/>
  <c r="L32" i="245"/>
  <c r="W31" i="245"/>
  <c r="L31" i="245"/>
  <c r="H31" i="245"/>
  <c r="G31" i="245"/>
  <c r="F31" i="245"/>
  <c r="E31" i="245"/>
  <c r="D31" i="245"/>
  <c r="W30" i="245"/>
  <c r="L30" i="245"/>
  <c r="W29" i="245"/>
  <c r="L29" i="245"/>
  <c r="W28" i="245"/>
  <c r="L28" i="245"/>
  <c r="W27" i="245"/>
  <c r="W26" i="245"/>
  <c r="K26" i="245"/>
  <c r="W25" i="245"/>
  <c r="W24" i="245"/>
  <c r="K24" i="245"/>
  <c r="W23" i="245"/>
  <c r="W22" i="245"/>
  <c r="K22" i="245"/>
  <c r="W21" i="245"/>
  <c r="W20" i="245"/>
  <c r="W19" i="245"/>
  <c r="W18" i="245"/>
  <c r="K18" i="245"/>
  <c r="W17" i="245"/>
  <c r="W16" i="245"/>
  <c r="W15" i="245"/>
  <c r="W14" i="245"/>
  <c r="K14" i="245"/>
  <c r="W13" i="245"/>
  <c r="W12" i="245"/>
  <c r="W11" i="245"/>
  <c r="W10" i="245"/>
  <c r="K10" i="245"/>
  <c r="W9" i="245"/>
  <c r="W8" i="245"/>
  <c r="W7" i="245"/>
  <c r="W6" i="245"/>
  <c r="K6" i="245"/>
  <c r="W5" i="245"/>
  <c r="W4" i="245"/>
  <c r="U1" i="245"/>
  <c r="BD1" i="210" s="1"/>
  <c r="T1" i="245"/>
  <c r="W1" i="245" s="1"/>
  <c r="W53" i="244"/>
  <c r="W52" i="244"/>
  <c r="W51" i="244"/>
  <c r="W50" i="244"/>
  <c r="W49" i="244"/>
  <c r="W48" i="244"/>
  <c r="W47" i="244"/>
  <c r="W46" i="244"/>
  <c r="W45" i="244"/>
  <c r="L45" i="244"/>
  <c r="W44" i="244"/>
  <c r="L44" i="244"/>
  <c r="W43" i="244"/>
  <c r="L43" i="244"/>
  <c r="W42" i="244"/>
  <c r="L42" i="244"/>
  <c r="W41" i="244"/>
  <c r="L41" i="244"/>
  <c r="W40" i="244"/>
  <c r="L40" i="244"/>
  <c r="W39" i="244"/>
  <c r="W38" i="244"/>
  <c r="W37" i="244"/>
  <c r="L37" i="244"/>
  <c r="W36" i="244"/>
  <c r="L36" i="244"/>
  <c r="W35" i="244"/>
  <c r="L35" i="244"/>
  <c r="W34" i="244"/>
  <c r="L34" i="244"/>
  <c r="W33" i="244"/>
  <c r="L33" i="244"/>
  <c r="W32" i="244"/>
  <c r="L32" i="244"/>
  <c r="W31" i="244"/>
  <c r="L31" i="244"/>
  <c r="H31" i="244"/>
  <c r="G31" i="244"/>
  <c r="F31" i="244"/>
  <c r="E31" i="244"/>
  <c r="D31" i="244"/>
  <c r="W30" i="244"/>
  <c r="L30" i="244"/>
  <c r="W29" i="244"/>
  <c r="L29" i="244"/>
  <c r="W28" i="244"/>
  <c r="L28" i="244"/>
  <c r="W27" i="244"/>
  <c r="W26" i="244"/>
  <c r="K26" i="244"/>
  <c r="W25" i="244"/>
  <c r="W24" i="244"/>
  <c r="K24" i="244"/>
  <c r="W23" i="244"/>
  <c r="W22" i="244"/>
  <c r="K22" i="244"/>
  <c r="W21" i="244"/>
  <c r="W20" i="244"/>
  <c r="W19" i="244"/>
  <c r="W18" i="244"/>
  <c r="K18" i="244"/>
  <c r="W17" i="244"/>
  <c r="W16" i="244"/>
  <c r="W15" i="244"/>
  <c r="W14" i="244"/>
  <c r="K14" i="244"/>
  <c r="W13" i="244"/>
  <c r="W12" i="244"/>
  <c r="W11" i="244"/>
  <c r="W10" i="244"/>
  <c r="K10" i="244"/>
  <c r="W9" i="244"/>
  <c r="W8" i="244"/>
  <c r="W7" i="244"/>
  <c r="W6" i="244"/>
  <c r="K6" i="244"/>
  <c r="W5" i="244"/>
  <c r="W4" i="244"/>
  <c r="U1" i="244"/>
  <c r="BB1" i="210" s="1"/>
  <c r="T1" i="244"/>
  <c r="W1" i="244" s="1"/>
  <c r="W53" i="243"/>
  <c r="W52" i="243"/>
  <c r="W51" i="243"/>
  <c r="W50" i="243"/>
  <c r="W49" i="243"/>
  <c r="W48" i="243"/>
  <c r="W47" i="243"/>
  <c r="W46" i="243"/>
  <c r="W45" i="243"/>
  <c r="L45" i="243"/>
  <c r="W44" i="243"/>
  <c r="L44" i="243"/>
  <c r="W43" i="243"/>
  <c r="L43" i="243"/>
  <c r="W42" i="243"/>
  <c r="L42" i="243"/>
  <c r="W41" i="243"/>
  <c r="L41" i="243"/>
  <c r="W40" i="243"/>
  <c r="L40" i="243"/>
  <c r="W39" i="243"/>
  <c r="W38" i="243"/>
  <c r="W37" i="243"/>
  <c r="L37" i="243"/>
  <c r="W36" i="243"/>
  <c r="L36" i="243"/>
  <c r="W35" i="243"/>
  <c r="L35" i="243"/>
  <c r="W34" i="243"/>
  <c r="L34" i="243"/>
  <c r="W33" i="243"/>
  <c r="L33" i="243"/>
  <c r="W32" i="243"/>
  <c r="L32" i="243"/>
  <c r="W31" i="243"/>
  <c r="L31" i="243"/>
  <c r="H31" i="243"/>
  <c r="G31" i="243"/>
  <c r="F31" i="243"/>
  <c r="E31" i="243"/>
  <c r="D31" i="243"/>
  <c r="W30" i="243"/>
  <c r="L30" i="243"/>
  <c r="W29" i="243"/>
  <c r="L29" i="243"/>
  <c r="W28" i="243"/>
  <c r="L28" i="243"/>
  <c r="W27" i="243"/>
  <c r="W26" i="243"/>
  <c r="K26" i="243"/>
  <c r="W25" i="243"/>
  <c r="W24" i="243"/>
  <c r="K24" i="243"/>
  <c r="W23" i="243"/>
  <c r="W22" i="243"/>
  <c r="K22" i="243"/>
  <c r="W21" i="243"/>
  <c r="W20" i="243"/>
  <c r="W19" i="243"/>
  <c r="W18" i="243"/>
  <c r="K18" i="243"/>
  <c r="W17" i="243"/>
  <c r="W16" i="243"/>
  <c r="W15" i="243"/>
  <c r="W14" i="243"/>
  <c r="K14" i="243"/>
  <c r="W13" i="243"/>
  <c r="W12" i="243"/>
  <c r="W11" i="243"/>
  <c r="W10" i="243"/>
  <c r="K10" i="243"/>
  <c r="W9" i="243"/>
  <c r="W8" i="243"/>
  <c r="W7" i="243"/>
  <c r="W6" i="243"/>
  <c r="K6" i="243"/>
  <c r="W5" i="243"/>
  <c r="W4" i="243"/>
  <c r="U1" i="243"/>
  <c r="AZ1" i="210" s="1"/>
  <c r="T1" i="243"/>
  <c r="W1" i="243" s="1"/>
  <c r="W53" i="242"/>
  <c r="W52" i="242"/>
  <c r="W51" i="242"/>
  <c r="W50" i="242"/>
  <c r="W49" i="242"/>
  <c r="W48" i="242"/>
  <c r="W47" i="242"/>
  <c r="W46" i="242"/>
  <c r="W45" i="242"/>
  <c r="L45" i="242"/>
  <c r="W44" i="242"/>
  <c r="L44" i="242"/>
  <c r="W43" i="242"/>
  <c r="L43" i="242"/>
  <c r="W42" i="242"/>
  <c r="L42" i="242"/>
  <c r="W41" i="242"/>
  <c r="L41" i="242"/>
  <c r="W40" i="242"/>
  <c r="L40" i="242"/>
  <c r="W39" i="242"/>
  <c r="W38" i="242"/>
  <c r="W37" i="242"/>
  <c r="L37" i="242"/>
  <c r="W36" i="242"/>
  <c r="L36" i="242"/>
  <c r="W35" i="242"/>
  <c r="L35" i="242"/>
  <c r="W34" i="242"/>
  <c r="L34" i="242"/>
  <c r="W33" i="242"/>
  <c r="L33" i="242"/>
  <c r="W32" i="242"/>
  <c r="L32" i="242"/>
  <c r="W31" i="242"/>
  <c r="L31" i="242"/>
  <c r="H31" i="242"/>
  <c r="G31" i="242"/>
  <c r="F31" i="242"/>
  <c r="E31" i="242"/>
  <c r="D31" i="242"/>
  <c r="W30" i="242"/>
  <c r="L30" i="242"/>
  <c r="W29" i="242"/>
  <c r="L29" i="242"/>
  <c r="W28" i="242"/>
  <c r="L28" i="242"/>
  <c r="W27" i="242"/>
  <c r="W26" i="242"/>
  <c r="K26" i="242"/>
  <c r="W25" i="242"/>
  <c r="W24" i="242"/>
  <c r="K24" i="242"/>
  <c r="W23" i="242"/>
  <c r="W22" i="242"/>
  <c r="K22" i="242"/>
  <c r="W21" i="242"/>
  <c r="W20" i="242"/>
  <c r="W19" i="242"/>
  <c r="W18" i="242"/>
  <c r="K18" i="242"/>
  <c r="W17" i="242"/>
  <c r="W16" i="242"/>
  <c r="W15" i="242"/>
  <c r="W14" i="242"/>
  <c r="K14" i="242"/>
  <c r="W13" i="242"/>
  <c r="W12" i="242"/>
  <c r="W11" i="242"/>
  <c r="W10" i="242"/>
  <c r="K10" i="242"/>
  <c r="W9" i="242"/>
  <c r="W8" i="242"/>
  <c r="W7" i="242"/>
  <c r="W6" i="242"/>
  <c r="K6" i="242"/>
  <c r="W5" i="242"/>
  <c r="W4" i="242"/>
  <c r="U1" i="242"/>
  <c r="AX1" i="210" s="1"/>
  <c r="T1" i="242"/>
  <c r="W1" i="242" s="1"/>
  <c r="W53" i="241"/>
  <c r="W52" i="241"/>
  <c r="W51" i="241"/>
  <c r="W50" i="241"/>
  <c r="W49" i="241"/>
  <c r="W48" i="241"/>
  <c r="W47" i="241"/>
  <c r="W46" i="241"/>
  <c r="W45" i="241"/>
  <c r="L45" i="241"/>
  <c r="W44" i="241"/>
  <c r="L44" i="241"/>
  <c r="W43" i="241"/>
  <c r="L43" i="241"/>
  <c r="W42" i="241"/>
  <c r="L42" i="241"/>
  <c r="W41" i="241"/>
  <c r="L41" i="241"/>
  <c r="W40" i="241"/>
  <c r="L40" i="241"/>
  <c r="W39" i="241"/>
  <c r="W38" i="241"/>
  <c r="W37" i="241"/>
  <c r="L37" i="241"/>
  <c r="W36" i="241"/>
  <c r="L36" i="241"/>
  <c r="W35" i="241"/>
  <c r="L35" i="241"/>
  <c r="W34" i="241"/>
  <c r="L34" i="241"/>
  <c r="W33" i="241"/>
  <c r="L33" i="241"/>
  <c r="W32" i="241"/>
  <c r="L32" i="241"/>
  <c r="W31" i="241"/>
  <c r="L31" i="241"/>
  <c r="H31" i="241"/>
  <c r="G31" i="241"/>
  <c r="F31" i="241"/>
  <c r="E31" i="241"/>
  <c r="D31" i="241"/>
  <c r="W30" i="241"/>
  <c r="L30" i="241"/>
  <c r="W29" i="241"/>
  <c r="L29" i="241"/>
  <c r="W28" i="241"/>
  <c r="L28" i="241"/>
  <c r="W27" i="241"/>
  <c r="W26" i="241"/>
  <c r="K26" i="241"/>
  <c r="W25" i="241"/>
  <c r="W24" i="241"/>
  <c r="K24" i="241"/>
  <c r="W23" i="241"/>
  <c r="W22" i="241"/>
  <c r="K22" i="241"/>
  <c r="W21" i="241"/>
  <c r="W20" i="241"/>
  <c r="W19" i="241"/>
  <c r="W18" i="241"/>
  <c r="K18" i="241"/>
  <c r="W17" i="241"/>
  <c r="W16" i="241"/>
  <c r="W15" i="241"/>
  <c r="W14" i="241"/>
  <c r="K14" i="241"/>
  <c r="W13" i="241"/>
  <c r="W12" i="241"/>
  <c r="W11" i="241"/>
  <c r="W10" i="241"/>
  <c r="K10" i="241"/>
  <c r="W9" i="241"/>
  <c r="W8" i="241"/>
  <c r="W7" i="241"/>
  <c r="W6" i="241"/>
  <c r="K6" i="241"/>
  <c r="W5" i="241"/>
  <c r="W4" i="241"/>
  <c r="U1" i="241"/>
  <c r="AV1" i="210" s="1"/>
  <c r="T1" i="241"/>
  <c r="W1" i="241" s="1"/>
  <c r="W53" i="240"/>
  <c r="W52" i="240"/>
  <c r="W51" i="240"/>
  <c r="W50" i="240"/>
  <c r="W49" i="240"/>
  <c r="W48" i="240"/>
  <c r="W47" i="240"/>
  <c r="W46" i="240"/>
  <c r="W45" i="240"/>
  <c r="L45" i="240"/>
  <c r="W44" i="240"/>
  <c r="L44" i="240"/>
  <c r="W43" i="240"/>
  <c r="L43" i="240"/>
  <c r="W42" i="240"/>
  <c r="L42" i="240"/>
  <c r="W41" i="240"/>
  <c r="L41" i="240"/>
  <c r="W40" i="240"/>
  <c r="L40" i="240"/>
  <c r="W39" i="240"/>
  <c r="W38" i="240"/>
  <c r="W37" i="240"/>
  <c r="L37" i="240"/>
  <c r="W36" i="240"/>
  <c r="L36" i="240"/>
  <c r="W35" i="240"/>
  <c r="L35" i="240"/>
  <c r="W34" i="240"/>
  <c r="L34" i="240"/>
  <c r="W33" i="240"/>
  <c r="L33" i="240"/>
  <c r="W32" i="240"/>
  <c r="L32" i="240"/>
  <c r="W31" i="240"/>
  <c r="L31" i="240"/>
  <c r="H31" i="240"/>
  <c r="G31" i="240"/>
  <c r="F31" i="240"/>
  <c r="E31" i="240"/>
  <c r="D31" i="240"/>
  <c r="W30" i="240"/>
  <c r="L30" i="240"/>
  <c r="W29" i="240"/>
  <c r="L29" i="240"/>
  <c r="W28" i="240"/>
  <c r="L28" i="240"/>
  <c r="W27" i="240"/>
  <c r="W26" i="240"/>
  <c r="K26" i="240"/>
  <c r="W25" i="240"/>
  <c r="W24" i="240"/>
  <c r="K24" i="240"/>
  <c r="W23" i="240"/>
  <c r="W22" i="240"/>
  <c r="K22" i="240"/>
  <c r="W21" i="240"/>
  <c r="W20" i="240"/>
  <c r="W19" i="240"/>
  <c r="W18" i="240"/>
  <c r="K18" i="240"/>
  <c r="W17" i="240"/>
  <c r="W16" i="240"/>
  <c r="W15" i="240"/>
  <c r="W14" i="240"/>
  <c r="K14" i="240"/>
  <c r="W13" i="240"/>
  <c r="W12" i="240"/>
  <c r="W11" i="240"/>
  <c r="W10" i="240"/>
  <c r="K10" i="240"/>
  <c r="W9" i="240"/>
  <c r="W8" i="240"/>
  <c r="W7" i="240"/>
  <c r="W6" i="240"/>
  <c r="K6" i="240"/>
  <c r="W5" i="240"/>
  <c r="W4" i="240"/>
  <c r="U1" i="240"/>
  <c r="AT1" i="210" s="1"/>
  <c r="T1" i="240"/>
  <c r="W1" i="240" s="1"/>
  <c r="W53" i="239"/>
  <c r="W52" i="239"/>
  <c r="W51" i="239"/>
  <c r="W50" i="239"/>
  <c r="W49" i="239"/>
  <c r="W48" i="239"/>
  <c r="W47" i="239"/>
  <c r="W46" i="239"/>
  <c r="W45" i="239"/>
  <c r="L45" i="239"/>
  <c r="W44" i="239"/>
  <c r="L44" i="239"/>
  <c r="W43" i="239"/>
  <c r="L43" i="239"/>
  <c r="W42" i="239"/>
  <c r="L42" i="239"/>
  <c r="W41" i="239"/>
  <c r="L41" i="239"/>
  <c r="W40" i="239"/>
  <c r="L40" i="239"/>
  <c r="W39" i="239"/>
  <c r="W38" i="239"/>
  <c r="W37" i="239"/>
  <c r="L37" i="239"/>
  <c r="W36" i="239"/>
  <c r="L36" i="239"/>
  <c r="W35" i="239"/>
  <c r="L35" i="239"/>
  <c r="W34" i="239"/>
  <c r="L34" i="239"/>
  <c r="W33" i="239"/>
  <c r="L33" i="239"/>
  <c r="W32" i="239"/>
  <c r="L32" i="239"/>
  <c r="W31" i="239"/>
  <c r="L31" i="239"/>
  <c r="H31" i="239"/>
  <c r="G31" i="239"/>
  <c r="F31" i="239"/>
  <c r="E31" i="239"/>
  <c r="D31" i="239"/>
  <c r="W30" i="239"/>
  <c r="L30" i="239"/>
  <c r="W29" i="239"/>
  <c r="L29" i="239"/>
  <c r="W28" i="239"/>
  <c r="L28" i="239"/>
  <c r="W27" i="239"/>
  <c r="W26" i="239"/>
  <c r="K26" i="239"/>
  <c r="W25" i="239"/>
  <c r="W24" i="239"/>
  <c r="K24" i="239"/>
  <c r="W23" i="239"/>
  <c r="W22" i="239"/>
  <c r="K22" i="239"/>
  <c r="W21" i="239"/>
  <c r="W20" i="239"/>
  <c r="W19" i="239"/>
  <c r="W18" i="239"/>
  <c r="K18" i="239"/>
  <c r="W17" i="239"/>
  <c r="W16" i="239"/>
  <c r="W15" i="239"/>
  <c r="W14" i="239"/>
  <c r="K14" i="239"/>
  <c r="W13" i="239"/>
  <c r="W12" i="239"/>
  <c r="W11" i="239"/>
  <c r="W10" i="239"/>
  <c r="K10" i="239"/>
  <c r="W9" i="239"/>
  <c r="W8" i="239"/>
  <c r="W7" i="239"/>
  <c r="W6" i="239"/>
  <c r="K6" i="239"/>
  <c r="W5" i="239"/>
  <c r="W4" i="239"/>
  <c r="U1" i="239"/>
  <c r="AR1" i="210" s="1"/>
  <c r="T1" i="239"/>
  <c r="W1" i="239" s="1"/>
  <c r="W53" i="238"/>
  <c r="W52" i="238"/>
  <c r="W51" i="238"/>
  <c r="W50" i="238"/>
  <c r="W49" i="238"/>
  <c r="W48" i="238"/>
  <c r="W47" i="238"/>
  <c r="W46" i="238"/>
  <c r="W45" i="238"/>
  <c r="L45" i="238"/>
  <c r="W44" i="238"/>
  <c r="L44" i="238"/>
  <c r="W43" i="238"/>
  <c r="L43" i="238"/>
  <c r="W42" i="238"/>
  <c r="L42" i="238"/>
  <c r="W41" i="238"/>
  <c r="L41" i="238"/>
  <c r="W40" i="238"/>
  <c r="L40" i="238"/>
  <c r="W39" i="238"/>
  <c r="W38" i="238"/>
  <c r="W37" i="238"/>
  <c r="L37" i="238"/>
  <c r="W36" i="238"/>
  <c r="L36" i="238"/>
  <c r="W35" i="238"/>
  <c r="L35" i="238"/>
  <c r="W34" i="238"/>
  <c r="L34" i="238"/>
  <c r="W33" i="238"/>
  <c r="L33" i="238"/>
  <c r="W32" i="238"/>
  <c r="L32" i="238"/>
  <c r="W31" i="238"/>
  <c r="L31" i="238"/>
  <c r="H31" i="238"/>
  <c r="G31" i="238"/>
  <c r="F31" i="238"/>
  <c r="E31" i="238"/>
  <c r="D31" i="238"/>
  <c r="W30" i="238"/>
  <c r="L30" i="238"/>
  <c r="W29" i="238"/>
  <c r="L29" i="238"/>
  <c r="W28" i="238"/>
  <c r="L28" i="238"/>
  <c r="W27" i="238"/>
  <c r="W26" i="238"/>
  <c r="K26" i="238"/>
  <c r="W25" i="238"/>
  <c r="W24" i="238"/>
  <c r="K24" i="238"/>
  <c r="W23" i="238"/>
  <c r="W22" i="238"/>
  <c r="K22" i="238"/>
  <c r="W21" i="238"/>
  <c r="W20" i="238"/>
  <c r="W19" i="238"/>
  <c r="W18" i="238"/>
  <c r="K18" i="238"/>
  <c r="W17" i="238"/>
  <c r="W16" i="238"/>
  <c r="W15" i="238"/>
  <c r="W14" i="238"/>
  <c r="K14" i="238"/>
  <c r="W13" i="238"/>
  <c r="W12" i="238"/>
  <c r="W11" i="238"/>
  <c r="W10" i="238"/>
  <c r="K10" i="238"/>
  <c r="W9" i="238"/>
  <c r="W8" i="238"/>
  <c r="W7" i="238"/>
  <c r="W6" i="238"/>
  <c r="K6" i="238"/>
  <c r="W5" i="238"/>
  <c r="W4" i="238"/>
  <c r="U1" i="238"/>
  <c r="AP1" i="210" s="1"/>
  <c r="T1" i="238"/>
  <c r="W1" i="238" s="1"/>
  <c r="W53" i="237"/>
  <c r="W52" i="237"/>
  <c r="W51" i="237"/>
  <c r="W50" i="237"/>
  <c r="W49" i="237"/>
  <c r="W48" i="237"/>
  <c r="W47" i="237"/>
  <c r="W46" i="237"/>
  <c r="W45" i="237"/>
  <c r="L45" i="237"/>
  <c r="W44" i="237"/>
  <c r="L44" i="237"/>
  <c r="W43" i="237"/>
  <c r="L43" i="237"/>
  <c r="W42" i="237"/>
  <c r="L42" i="237"/>
  <c r="W41" i="237"/>
  <c r="L41" i="237"/>
  <c r="W40" i="237"/>
  <c r="L40" i="237"/>
  <c r="W39" i="237"/>
  <c r="W38" i="237"/>
  <c r="W37" i="237"/>
  <c r="L37" i="237"/>
  <c r="W36" i="237"/>
  <c r="L36" i="237"/>
  <c r="W35" i="237"/>
  <c r="L35" i="237"/>
  <c r="W34" i="237"/>
  <c r="L34" i="237"/>
  <c r="W33" i="237"/>
  <c r="L33" i="237"/>
  <c r="W32" i="237"/>
  <c r="L32" i="237"/>
  <c r="W31" i="237"/>
  <c r="L31" i="237"/>
  <c r="H31" i="237"/>
  <c r="G31" i="237"/>
  <c r="F31" i="237"/>
  <c r="E31" i="237"/>
  <c r="D31" i="237"/>
  <c r="W30" i="237"/>
  <c r="L30" i="237"/>
  <c r="W29" i="237"/>
  <c r="L29" i="237"/>
  <c r="W28" i="237"/>
  <c r="L28" i="237"/>
  <c r="W27" i="237"/>
  <c r="W26" i="237"/>
  <c r="K26" i="237"/>
  <c r="W25" i="237"/>
  <c r="W24" i="237"/>
  <c r="K24" i="237"/>
  <c r="W23" i="237"/>
  <c r="W22" i="237"/>
  <c r="K22" i="237"/>
  <c r="W21" i="237"/>
  <c r="W20" i="237"/>
  <c r="W19" i="237"/>
  <c r="W18" i="237"/>
  <c r="K18" i="237"/>
  <c r="W17" i="237"/>
  <c r="W16" i="237"/>
  <c r="W15" i="237"/>
  <c r="W14" i="237"/>
  <c r="K14" i="237"/>
  <c r="W13" i="237"/>
  <c r="W12" i="237"/>
  <c r="W11" i="237"/>
  <c r="W10" i="237"/>
  <c r="K10" i="237"/>
  <c r="W9" i="237"/>
  <c r="W8" i="237"/>
  <c r="W7" i="237"/>
  <c r="W6" i="237"/>
  <c r="K6" i="237"/>
  <c r="W5" i="237"/>
  <c r="W4" i="237"/>
  <c r="U1" i="237"/>
  <c r="AN1" i="210" s="1"/>
  <c r="T1" i="237"/>
  <c r="W1" i="237" s="1"/>
  <c r="W53" i="236"/>
  <c r="W52" i="236"/>
  <c r="W51" i="236"/>
  <c r="W50" i="236"/>
  <c r="W49" i="236"/>
  <c r="W48" i="236"/>
  <c r="W47" i="236"/>
  <c r="W46" i="236"/>
  <c r="W45" i="236"/>
  <c r="L45" i="236"/>
  <c r="W44" i="236"/>
  <c r="L44" i="236"/>
  <c r="W43" i="236"/>
  <c r="L43" i="236"/>
  <c r="W42" i="236"/>
  <c r="L42" i="236"/>
  <c r="W41" i="236"/>
  <c r="L41" i="236"/>
  <c r="W40" i="236"/>
  <c r="L40" i="236"/>
  <c r="W39" i="236"/>
  <c r="W38" i="236"/>
  <c r="W37" i="236"/>
  <c r="L37" i="236"/>
  <c r="W36" i="236"/>
  <c r="L36" i="236"/>
  <c r="W35" i="236"/>
  <c r="L35" i="236"/>
  <c r="W34" i="236"/>
  <c r="L34" i="236"/>
  <c r="W33" i="236"/>
  <c r="L33" i="236"/>
  <c r="W32" i="236"/>
  <c r="L32" i="236"/>
  <c r="W31" i="236"/>
  <c r="L31" i="236"/>
  <c r="H31" i="236"/>
  <c r="G31" i="236"/>
  <c r="F31" i="236"/>
  <c r="E31" i="236"/>
  <c r="D31" i="236"/>
  <c r="W30" i="236"/>
  <c r="L30" i="236"/>
  <c r="W29" i="236"/>
  <c r="L29" i="236"/>
  <c r="W28" i="236"/>
  <c r="L28" i="236"/>
  <c r="W27" i="236"/>
  <c r="W26" i="236"/>
  <c r="K26" i="236"/>
  <c r="W25" i="236"/>
  <c r="W24" i="236"/>
  <c r="K24" i="236"/>
  <c r="W23" i="236"/>
  <c r="W22" i="236"/>
  <c r="K22" i="236"/>
  <c r="W21" i="236"/>
  <c r="W20" i="236"/>
  <c r="W19" i="236"/>
  <c r="W18" i="236"/>
  <c r="K18" i="236"/>
  <c r="W17" i="236"/>
  <c r="W16" i="236"/>
  <c r="W15" i="236"/>
  <c r="W14" i="236"/>
  <c r="K14" i="236"/>
  <c r="W13" i="236"/>
  <c r="W12" i="236"/>
  <c r="W11" i="236"/>
  <c r="W10" i="236"/>
  <c r="K10" i="236"/>
  <c r="W9" i="236"/>
  <c r="W8" i="236"/>
  <c r="W7" i="236"/>
  <c r="W6" i="236"/>
  <c r="K6" i="236"/>
  <c r="W5" i="236"/>
  <c r="W4" i="236"/>
  <c r="U1" i="236"/>
  <c r="AL1" i="210" s="1"/>
  <c r="T1" i="236"/>
  <c r="W1" i="236" s="1"/>
  <c r="W53" i="235"/>
  <c r="W52" i="235"/>
  <c r="W51" i="235"/>
  <c r="W50" i="235"/>
  <c r="W49" i="235"/>
  <c r="W48" i="235"/>
  <c r="W47" i="235"/>
  <c r="W46" i="235"/>
  <c r="W45" i="235"/>
  <c r="L45" i="235"/>
  <c r="W44" i="235"/>
  <c r="L44" i="235"/>
  <c r="W43" i="235"/>
  <c r="L43" i="235"/>
  <c r="W42" i="235"/>
  <c r="L42" i="235"/>
  <c r="W41" i="235"/>
  <c r="L41" i="235"/>
  <c r="W40" i="235"/>
  <c r="L40" i="235"/>
  <c r="W39" i="235"/>
  <c r="W38" i="235"/>
  <c r="W37" i="235"/>
  <c r="L37" i="235"/>
  <c r="W36" i="235"/>
  <c r="L36" i="235"/>
  <c r="W35" i="235"/>
  <c r="L35" i="235"/>
  <c r="W34" i="235"/>
  <c r="L34" i="235"/>
  <c r="W33" i="235"/>
  <c r="L33" i="235"/>
  <c r="W32" i="235"/>
  <c r="L32" i="235"/>
  <c r="W31" i="235"/>
  <c r="L31" i="235"/>
  <c r="H31" i="235"/>
  <c r="G31" i="235"/>
  <c r="F31" i="235"/>
  <c r="E31" i="235"/>
  <c r="D31" i="235"/>
  <c r="W30" i="235"/>
  <c r="L30" i="235"/>
  <c r="W29" i="235"/>
  <c r="L29" i="235"/>
  <c r="W28" i="235"/>
  <c r="L28" i="235"/>
  <c r="W27" i="235"/>
  <c r="W26" i="235"/>
  <c r="K26" i="235"/>
  <c r="W25" i="235"/>
  <c r="W24" i="235"/>
  <c r="K24" i="235"/>
  <c r="W23" i="235"/>
  <c r="W22" i="235"/>
  <c r="K22" i="235"/>
  <c r="W21" i="235"/>
  <c r="W20" i="235"/>
  <c r="W19" i="235"/>
  <c r="W18" i="235"/>
  <c r="K18" i="235"/>
  <c r="W17" i="235"/>
  <c r="W16" i="235"/>
  <c r="W15" i="235"/>
  <c r="W14" i="235"/>
  <c r="K14" i="235"/>
  <c r="W13" i="235"/>
  <c r="W12" i="235"/>
  <c r="W11" i="235"/>
  <c r="W10" i="235"/>
  <c r="K10" i="235"/>
  <c r="W9" i="235"/>
  <c r="W8" i="235"/>
  <c r="W7" i="235"/>
  <c r="W6" i="235"/>
  <c r="K6" i="235"/>
  <c r="W5" i="235"/>
  <c r="W4" i="235"/>
  <c r="U1" i="235"/>
  <c r="AJ1" i="210" s="1"/>
  <c r="T1" i="235"/>
  <c r="W1" i="235" s="1"/>
  <c r="W53" i="234"/>
  <c r="W52" i="234"/>
  <c r="W51" i="234"/>
  <c r="W50" i="234"/>
  <c r="W49" i="234"/>
  <c r="W48" i="234"/>
  <c r="W47" i="234"/>
  <c r="W46" i="234"/>
  <c r="W45" i="234"/>
  <c r="L45" i="234"/>
  <c r="W44" i="234"/>
  <c r="L44" i="234"/>
  <c r="W43" i="234"/>
  <c r="L43" i="234"/>
  <c r="W42" i="234"/>
  <c r="L42" i="234"/>
  <c r="W41" i="234"/>
  <c r="L41" i="234"/>
  <c r="W40" i="234"/>
  <c r="L40" i="234"/>
  <c r="W39" i="234"/>
  <c r="W38" i="234"/>
  <c r="W37" i="234"/>
  <c r="L37" i="234"/>
  <c r="W36" i="234"/>
  <c r="L36" i="234"/>
  <c r="W35" i="234"/>
  <c r="L35" i="234"/>
  <c r="W34" i="234"/>
  <c r="L34" i="234"/>
  <c r="W33" i="234"/>
  <c r="L33" i="234"/>
  <c r="W32" i="234"/>
  <c r="L32" i="234"/>
  <c r="W31" i="234"/>
  <c r="L31" i="234"/>
  <c r="H31" i="234"/>
  <c r="G31" i="234"/>
  <c r="F31" i="234"/>
  <c r="E31" i="234"/>
  <c r="D31" i="234"/>
  <c r="W30" i="234"/>
  <c r="L30" i="234"/>
  <c r="W29" i="234"/>
  <c r="L29" i="234"/>
  <c r="W28" i="234"/>
  <c r="L28" i="234"/>
  <c r="W27" i="234"/>
  <c r="W26" i="234"/>
  <c r="K26" i="234"/>
  <c r="W25" i="234"/>
  <c r="W24" i="234"/>
  <c r="K24" i="234"/>
  <c r="W23" i="234"/>
  <c r="W22" i="234"/>
  <c r="K22" i="234"/>
  <c r="W21" i="234"/>
  <c r="W20" i="234"/>
  <c r="W19" i="234"/>
  <c r="W18" i="234"/>
  <c r="K18" i="234"/>
  <c r="W17" i="234"/>
  <c r="W16" i="234"/>
  <c r="W15" i="234"/>
  <c r="W14" i="234"/>
  <c r="K14" i="234"/>
  <c r="W13" i="234"/>
  <c r="W12" i="234"/>
  <c r="W11" i="234"/>
  <c r="W10" i="234"/>
  <c r="K10" i="234"/>
  <c r="W9" i="234"/>
  <c r="W8" i="234"/>
  <c r="W7" i="234"/>
  <c r="W6" i="234"/>
  <c r="K6" i="234"/>
  <c r="W5" i="234"/>
  <c r="W4" i="234"/>
  <c r="U1" i="234"/>
  <c r="AH1" i="210" s="1"/>
  <c r="T1" i="234"/>
  <c r="W1" i="234" s="1"/>
  <c r="W53" i="233"/>
  <c r="W52" i="233"/>
  <c r="W51" i="233"/>
  <c r="W50" i="233"/>
  <c r="W49" i="233"/>
  <c r="W48" i="233"/>
  <c r="W47" i="233"/>
  <c r="W46" i="233"/>
  <c r="W45" i="233"/>
  <c r="L45" i="233"/>
  <c r="W44" i="233"/>
  <c r="L44" i="233"/>
  <c r="W43" i="233"/>
  <c r="L43" i="233"/>
  <c r="W42" i="233"/>
  <c r="L42" i="233"/>
  <c r="W41" i="233"/>
  <c r="L41" i="233"/>
  <c r="W40" i="233"/>
  <c r="L40" i="233"/>
  <c r="W39" i="233"/>
  <c r="W38" i="233"/>
  <c r="W37" i="233"/>
  <c r="L37" i="233"/>
  <c r="W36" i="233"/>
  <c r="L36" i="233"/>
  <c r="W35" i="233"/>
  <c r="L35" i="233"/>
  <c r="W34" i="233"/>
  <c r="L34" i="233"/>
  <c r="W33" i="233"/>
  <c r="L33" i="233"/>
  <c r="W32" i="233"/>
  <c r="L32" i="233"/>
  <c r="W31" i="233"/>
  <c r="L31" i="233"/>
  <c r="H31" i="233"/>
  <c r="G31" i="233"/>
  <c r="F31" i="233"/>
  <c r="E31" i="233"/>
  <c r="D31" i="233"/>
  <c r="W30" i="233"/>
  <c r="L30" i="233"/>
  <c r="W29" i="233"/>
  <c r="L29" i="233"/>
  <c r="W28" i="233"/>
  <c r="L28" i="233"/>
  <c r="W27" i="233"/>
  <c r="W26" i="233"/>
  <c r="K26" i="233"/>
  <c r="W25" i="233"/>
  <c r="W24" i="233"/>
  <c r="K24" i="233"/>
  <c r="W23" i="233"/>
  <c r="W22" i="233"/>
  <c r="K22" i="233"/>
  <c r="W21" i="233"/>
  <c r="W20" i="233"/>
  <c r="W19" i="233"/>
  <c r="W18" i="233"/>
  <c r="K18" i="233"/>
  <c r="W17" i="233"/>
  <c r="W16" i="233"/>
  <c r="W15" i="233"/>
  <c r="W14" i="233"/>
  <c r="K14" i="233"/>
  <c r="W13" i="233"/>
  <c r="W12" i="233"/>
  <c r="W11" i="233"/>
  <c r="W10" i="233"/>
  <c r="K10" i="233"/>
  <c r="W9" i="233"/>
  <c r="W8" i="233"/>
  <c r="W7" i="233"/>
  <c r="W6" i="233"/>
  <c r="K6" i="233"/>
  <c r="W5" i="233"/>
  <c r="W4" i="233"/>
  <c r="U1" i="233"/>
  <c r="AF1" i="210" s="1"/>
  <c r="T1" i="233"/>
  <c r="W1" i="233" s="1"/>
  <c r="W53" i="232"/>
  <c r="W52" i="232"/>
  <c r="W51" i="232"/>
  <c r="W50" i="232"/>
  <c r="W49" i="232"/>
  <c r="W48" i="232"/>
  <c r="W47" i="232"/>
  <c r="W46" i="232"/>
  <c r="W45" i="232"/>
  <c r="L45" i="232"/>
  <c r="W44" i="232"/>
  <c r="L44" i="232"/>
  <c r="W43" i="232"/>
  <c r="L43" i="232"/>
  <c r="W42" i="232"/>
  <c r="L42" i="232"/>
  <c r="W41" i="232"/>
  <c r="L41" i="232"/>
  <c r="W40" i="232"/>
  <c r="L40" i="232"/>
  <c r="W39" i="232"/>
  <c r="W38" i="232"/>
  <c r="W37" i="232"/>
  <c r="L37" i="232"/>
  <c r="W36" i="232"/>
  <c r="L36" i="232"/>
  <c r="W35" i="232"/>
  <c r="L35" i="232"/>
  <c r="W34" i="232"/>
  <c r="L34" i="232"/>
  <c r="W33" i="232"/>
  <c r="L33" i="232"/>
  <c r="W32" i="232"/>
  <c r="L32" i="232"/>
  <c r="W31" i="232"/>
  <c r="L31" i="232"/>
  <c r="H31" i="232"/>
  <c r="G31" i="232"/>
  <c r="F31" i="232"/>
  <c r="E31" i="232"/>
  <c r="D31" i="232"/>
  <c r="W30" i="232"/>
  <c r="L30" i="232"/>
  <c r="W29" i="232"/>
  <c r="L29" i="232"/>
  <c r="W28" i="232"/>
  <c r="L28" i="232"/>
  <c r="W27" i="232"/>
  <c r="W26" i="232"/>
  <c r="K26" i="232"/>
  <c r="W25" i="232"/>
  <c r="W24" i="232"/>
  <c r="K24" i="232"/>
  <c r="W23" i="232"/>
  <c r="W22" i="232"/>
  <c r="K22" i="232"/>
  <c r="W21" i="232"/>
  <c r="W20" i="232"/>
  <c r="W19" i="232"/>
  <c r="W18" i="232"/>
  <c r="K18" i="232"/>
  <c r="W17" i="232"/>
  <c r="W16" i="232"/>
  <c r="W15" i="232"/>
  <c r="W14" i="232"/>
  <c r="K14" i="232"/>
  <c r="W13" i="232"/>
  <c r="W12" i="232"/>
  <c r="W11" i="232"/>
  <c r="W10" i="232"/>
  <c r="K10" i="232"/>
  <c r="W9" i="232"/>
  <c r="W8" i="232"/>
  <c r="W7" i="232"/>
  <c r="W6" i="232"/>
  <c r="K6" i="232"/>
  <c r="W5" i="232"/>
  <c r="W4" i="232"/>
  <c r="U1" i="232"/>
  <c r="AD1" i="210" s="1"/>
  <c r="T1" i="232"/>
  <c r="W1" i="232" s="1"/>
  <c r="W53" i="231"/>
  <c r="W52" i="231"/>
  <c r="W51" i="231"/>
  <c r="W50" i="231"/>
  <c r="W49" i="231"/>
  <c r="W48" i="231"/>
  <c r="W47" i="231"/>
  <c r="W46" i="231"/>
  <c r="W45" i="231"/>
  <c r="L45" i="231"/>
  <c r="W44" i="231"/>
  <c r="L44" i="231"/>
  <c r="W43" i="231"/>
  <c r="L43" i="231"/>
  <c r="W42" i="231"/>
  <c r="L42" i="231"/>
  <c r="W41" i="231"/>
  <c r="L41" i="231"/>
  <c r="W40" i="231"/>
  <c r="L40" i="231"/>
  <c r="W39" i="231"/>
  <c r="W38" i="231"/>
  <c r="W37" i="231"/>
  <c r="L37" i="231"/>
  <c r="W36" i="231"/>
  <c r="L36" i="231"/>
  <c r="W35" i="231"/>
  <c r="L35" i="231"/>
  <c r="W34" i="231"/>
  <c r="L34" i="231"/>
  <c r="W33" i="231"/>
  <c r="L33" i="231"/>
  <c r="W32" i="231"/>
  <c r="L32" i="231"/>
  <c r="W31" i="231"/>
  <c r="L31" i="231"/>
  <c r="H31" i="231"/>
  <c r="G31" i="231"/>
  <c r="F31" i="231"/>
  <c r="E31" i="231"/>
  <c r="D31" i="231"/>
  <c r="W30" i="231"/>
  <c r="L30" i="231"/>
  <c r="W29" i="231"/>
  <c r="L29" i="231"/>
  <c r="W28" i="231"/>
  <c r="L28" i="231"/>
  <c r="W27" i="231"/>
  <c r="W26" i="231"/>
  <c r="K26" i="231"/>
  <c r="W25" i="231"/>
  <c r="W24" i="231"/>
  <c r="K24" i="231"/>
  <c r="W23" i="231"/>
  <c r="W22" i="231"/>
  <c r="K22" i="231"/>
  <c r="W21" i="231"/>
  <c r="W20" i="231"/>
  <c r="W19" i="231"/>
  <c r="W18" i="231"/>
  <c r="K18" i="231"/>
  <c r="W17" i="231"/>
  <c r="W16" i="231"/>
  <c r="W15" i="231"/>
  <c r="W14" i="231"/>
  <c r="K14" i="231"/>
  <c r="W13" i="231"/>
  <c r="W12" i="231"/>
  <c r="W11" i="231"/>
  <c r="W10" i="231"/>
  <c r="K10" i="231"/>
  <c r="W9" i="231"/>
  <c r="W8" i="231"/>
  <c r="W7" i="231"/>
  <c r="W6" i="231"/>
  <c r="K6" i="231"/>
  <c r="W5" i="231"/>
  <c r="W4" i="231"/>
  <c r="U1" i="231"/>
  <c r="AB1" i="210" s="1"/>
  <c r="T1" i="231"/>
  <c r="W1" i="231" s="1"/>
  <c r="W53" i="230"/>
  <c r="W52" i="230"/>
  <c r="W51" i="230"/>
  <c r="W50" i="230"/>
  <c r="W49" i="230"/>
  <c r="W48" i="230"/>
  <c r="W47" i="230"/>
  <c r="W46" i="230"/>
  <c r="W45" i="230"/>
  <c r="L45" i="230"/>
  <c r="W44" i="230"/>
  <c r="L44" i="230"/>
  <c r="W43" i="230"/>
  <c r="L43" i="230"/>
  <c r="W42" i="230"/>
  <c r="L42" i="230"/>
  <c r="W41" i="230"/>
  <c r="L41" i="230"/>
  <c r="W40" i="230"/>
  <c r="L40" i="230"/>
  <c r="W39" i="230"/>
  <c r="W38" i="230"/>
  <c r="W37" i="230"/>
  <c r="L37" i="230"/>
  <c r="W36" i="230"/>
  <c r="L36" i="230"/>
  <c r="W35" i="230"/>
  <c r="L35" i="230"/>
  <c r="W34" i="230"/>
  <c r="L34" i="230"/>
  <c r="W33" i="230"/>
  <c r="L33" i="230"/>
  <c r="W32" i="230"/>
  <c r="L32" i="230"/>
  <c r="W31" i="230"/>
  <c r="L31" i="230"/>
  <c r="H31" i="230"/>
  <c r="G31" i="230"/>
  <c r="F31" i="230"/>
  <c r="E31" i="230"/>
  <c r="D31" i="230"/>
  <c r="W30" i="230"/>
  <c r="L30" i="230"/>
  <c r="W29" i="230"/>
  <c r="L29" i="230"/>
  <c r="W28" i="230"/>
  <c r="L28" i="230"/>
  <c r="W27" i="230"/>
  <c r="W26" i="230"/>
  <c r="K26" i="230"/>
  <c r="W25" i="230"/>
  <c r="W24" i="230"/>
  <c r="K24" i="230"/>
  <c r="W23" i="230"/>
  <c r="W22" i="230"/>
  <c r="K22" i="230"/>
  <c r="W21" i="230"/>
  <c r="W20" i="230"/>
  <c r="W19" i="230"/>
  <c r="W18" i="230"/>
  <c r="K18" i="230"/>
  <c r="W17" i="230"/>
  <c r="W16" i="230"/>
  <c r="W15" i="230"/>
  <c r="W14" i="230"/>
  <c r="K14" i="230"/>
  <c r="W13" i="230"/>
  <c r="W12" i="230"/>
  <c r="W11" i="230"/>
  <c r="W10" i="230"/>
  <c r="K10" i="230"/>
  <c r="W9" i="230"/>
  <c r="W8" i="230"/>
  <c r="W7" i="230"/>
  <c r="W6" i="230"/>
  <c r="K6" i="230"/>
  <c r="W5" i="230"/>
  <c r="W4" i="230"/>
  <c r="U1" i="230"/>
  <c r="Z1" i="210" s="1"/>
  <c r="T1" i="230"/>
  <c r="W1" i="230" s="1"/>
  <c r="W53" i="229"/>
  <c r="W52" i="229"/>
  <c r="W51" i="229"/>
  <c r="W50" i="229"/>
  <c r="W49" i="229"/>
  <c r="W48" i="229"/>
  <c r="W47" i="229"/>
  <c r="W46" i="229"/>
  <c r="W45" i="229"/>
  <c r="L45" i="229"/>
  <c r="W44" i="229"/>
  <c r="L44" i="229"/>
  <c r="W43" i="229"/>
  <c r="L43" i="229"/>
  <c r="W42" i="229"/>
  <c r="L42" i="229"/>
  <c r="W41" i="229"/>
  <c r="L41" i="229"/>
  <c r="W40" i="229"/>
  <c r="L40" i="229"/>
  <c r="W39" i="229"/>
  <c r="W38" i="229"/>
  <c r="W37" i="229"/>
  <c r="L37" i="229"/>
  <c r="W36" i="229"/>
  <c r="L36" i="229"/>
  <c r="W35" i="229"/>
  <c r="L35" i="229"/>
  <c r="W34" i="229"/>
  <c r="L34" i="229"/>
  <c r="W33" i="229"/>
  <c r="L33" i="229"/>
  <c r="W32" i="229"/>
  <c r="L32" i="229"/>
  <c r="W31" i="229"/>
  <c r="L31" i="229"/>
  <c r="H31" i="229"/>
  <c r="G31" i="229"/>
  <c r="F31" i="229"/>
  <c r="E31" i="229"/>
  <c r="D31" i="229"/>
  <c r="W30" i="229"/>
  <c r="L30" i="229"/>
  <c r="W29" i="229"/>
  <c r="L29" i="229"/>
  <c r="W28" i="229"/>
  <c r="L28" i="229"/>
  <c r="W27" i="229"/>
  <c r="W26" i="229"/>
  <c r="K26" i="229"/>
  <c r="W25" i="229"/>
  <c r="W24" i="229"/>
  <c r="K24" i="229"/>
  <c r="W23" i="229"/>
  <c r="W22" i="229"/>
  <c r="K22" i="229"/>
  <c r="W21" i="229"/>
  <c r="W20" i="229"/>
  <c r="W19" i="229"/>
  <c r="W18" i="229"/>
  <c r="K18" i="229"/>
  <c r="W17" i="229"/>
  <c r="W16" i="229"/>
  <c r="W15" i="229"/>
  <c r="W14" i="229"/>
  <c r="K14" i="229"/>
  <c r="W13" i="229"/>
  <c r="W12" i="229"/>
  <c r="W11" i="229"/>
  <c r="W10" i="229"/>
  <c r="K10" i="229"/>
  <c r="W9" i="229"/>
  <c r="W8" i="229"/>
  <c r="W7" i="229"/>
  <c r="W6" i="229"/>
  <c r="K6" i="229"/>
  <c r="W5" i="229"/>
  <c r="W4" i="229"/>
  <c r="U1" i="229"/>
  <c r="X1" i="210" s="1"/>
  <c r="T1" i="229"/>
  <c r="W1" i="229" s="1"/>
  <c r="W53" i="228"/>
  <c r="W52" i="228"/>
  <c r="W51" i="228"/>
  <c r="W50" i="228"/>
  <c r="W49" i="228"/>
  <c r="W48" i="228"/>
  <c r="W47" i="228"/>
  <c r="W46" i="228"/>
  <c r="W45" i="228"/>
  <c r="L45" i="228"/>
  <c r="W44" i="228"/>
  <c r="L44" i="228"/>
  <c r="W43" i="228"/>
  <c r="L43" i="228"/>
  <c r="W42" i="228"/>
  <c r="L42" i="228"/>
  <c r="W41" i="228"/>
  <c r="L41" i="228"/>
  <c r="W40" i="228"/>
  <c r="L40" i="228"/>
  <c r="W39" i="228"/>
  <c r="W38" i="228"/>
  <c r="W37" i="228"/>
  <c r="L37" i="228"/>
  <c r="W36" i="228"/>
  <c r="L36" i="228"/>
  <c r="W35" i="228"/>
  <c r="L35" i="228"/>
  <c r="W34" i="228"/>
  <c r="L34" i="228"/>
  <c r="W33" i="228"/>
  <c r="L33" i="228"/>
  <c r="W32" i="228"/>
  <c r="L32" i="228"/>
  <c r="W31" i="228"/>
  <c r="L31" i="228"/>
  <c r="H31" i="228"/>
  <c r="G31" i="228"/>
  <c r="F31" i="228"/>
  <c r="E31" i="228"/>
  <c r="D31" i="228"/>
  <c r="W30" i="228"/>
  <c r="L30" i="228"/>
  <c r="W29" i="228"/>
  <c r="L29" i="228"/>
  <c r="W28" i="228"/>
  <c r="L28" i="228"/>
  <c r="W27" i="228"/>
  <c r="W26" i="228"/>
  <c r="K26" i="228"/>
  <c r="W25" i="228"/>
  <c r="W24" i="228"/>
  <c r="K24" i="228"/>
  <c r="W23" i="228"/>
  <c r="W22" i="228"/>
  <c r="K22" i="228"/>
  <c r="W21" i="228"/>
  <c r="W20" i="228"/>
  <c r="W19" i="228"/>
  <c r="W18" i="228"/>
  <c r="K18" i="228"/>
  <c r="W17" i="228"/>
  <c r="W16" i="228"/>
  <c r="W15" i="228"/>
  <c r="W14" i="228"/>
  <c r="K14" i="228"/>
  <c r="W13" i="228"/>
  <c r="W12" i="228"/>
  <c r="W11" i="228"/>
  <c r="W10" i="228"/>
  <c r="K10" i="228"/>
  <c r="W9" i="228"/>
  <c r="W8" i="228"/>
  <c r="W7" i="228"/>
  <c r="W6" i="228"/>
  <c r="K6" i="228"/>
  <c r="W5" i="228"/>
  <c r="W4" i="228"/>
  <c r="U1" i="228"/>
  <c r="V1" i="210" s="1"/>
  <c r="T1" i="228"/>
  <c r="W1" i="228" s="1"/>
  <c r="W53" i="227"/>
  <c r="W52" i="227"/>
  <c r="W51" i="227"/>
  <c r="W50" i="227"/>
  <c r="W49" i="227"/>
  <c r="W48" i="227"/>
  <c r="W47" i="227"/>
  <c r="W46" i="227"/>
  <c r="W45" i="227"/>
  <c r="L45" i="227"/>
  <c r="W44" i="227"/>
  <c r="L44" i="227"/>
  <c r="W43" i="227"/>
  <c r="L43" i="227"/>
  <c r="W42" i="227"/>
  <c r="L42" i="227"/>
  <c r="W41" i="227"/>
  <c r="L41" i="227"/>
  <c r="W40" i="227"/>
  <c r="L40" i="227"/>
  <c r="W39" i="227"/>
  <c r="W38" i="227"/>
  <c r="W37" i="227"/>
  <c r="L37" i="227"/>
  <c r="W36" i="227"/>
  <c r="L36" i="227"/>
  <c r="W35" i="227"/>
  <c r="L35" i="227"/>
  <c r="W34" i="227"/>
  <c r="L34" i="227"/>
  <c r="W33" i="227"/>
  <c r="L33" i="227"/>
  <c r="W32" i="227"/>
  <c r="L32" i="227"/>
  <c r="W31" i="227"/>
  <c r="L31" i="227"/>
  <c r="H31" i="227"/>
  <c r="G31" i="227"/>
  <c r="F31" i="227"/>
  <c r="E31" i="227"/>
  <c r="D31" i="227"/>
  <c r="W30" i="227"/>
  <c r="L30" i="227"/>
  <c r="W29" i="227"/>
  <c r="L29" i="227"/>
  <c r="W28" i="227"/>
  <c r="L28" i="227"/>
  <c r="W27" i="227"/>
  <c r="W26" i="227"/>
  <c r="K26" i="227"/>
  <c r="W25" i="227"/>
  <c r="W24" i="227"/>
  <c r="K24" i="227"/>
  <c r="W23" i="227"/>
  <c r="W22" i="227"/>
  <c r="K22" i="227"/>
  <c r="W21" i="227"/>
  <c r="W20" i="227"/>
  <c r="W19" i="227"/>
  <c r="W18" i="227"/>
  <c r="K18" i="227"/>
  <c r="W17" i="227"/>
  <c r="W16" i="227"/>
  <c r="W15" i="227"/>
  <c r="W14" i="227"/>
  <c r="K14" i="227"/>
  <c r="W13" i="227"/>
  <c r="W12" i="227"/>
  <c r="W11" i="227"/>
  <c r="W10" i="227"/>
  <c r="K10" i="227"/>
  <c r="W9" i="227"/>
  <c r="W8" i="227"/>
  <c r="W7" i="227"/>
  <c r="W6" i="227"/>
  <c r="K6" i="227"/>
  <c r="W5" i="227"/>
  <c r="W4" i="227"/>
  <c r="U1" i="227"/>
  <c r="T1" i="210" s="1"/>
  <c r="T1" i="227"/>
  <c r="W1" i="227" s="1"/>
  <c r="W53" i="226"/>
  <c r="W52" i="226"/>
  <c r="W51" i="226"/>
  <c r="W50" i="226"/>
  <c r="W49" i="226"/>
  <c r="W48" i="226"/>
  <c r="W47" i="226"/>
  <c r="W46" i="226"/>
  <c r="W45" i="226"/>
  <c r="L45" i="226"/>
  <c r="W44" i="226"/>
  <c r="L44" i="226"/>
  <c r="W43" i="226"/>
  <c r="L43" i="226"/>
  <c r="W42" i="226"/>
  <c r="L42" i="226"/>
  <c r="W41" i="226"/>
  <c r="L41" i="226"/>
  <c r="W40" i="226"/>
  <c r="L40" i="226"/>
  <c r="W39" i="226"/>
  <c r="W38" i="226"/>
  <c r="W37" i="226"/>
  <c r="L37" i="226"/>
  <c r="W36" i="226"/>
  <c r="L36" i="226"/>
  <c r="W35" i="226"/>
  <c r="L35" i="226"/>
  <c r="W34" i="226"/>
  <c r="L34" i="226"/>
  <c r="W33" i="226"/>
  <c r="L33" i="226"/>
  <c r="W32" i="226"/>
  <c r="L32" i="226"/>
  <c r="W31" i="226"/>
  <c r="L31" i="226"/>
  <c r="H31" i="226"/>
  <c r="G31" i="226"/>
  <c r="F31" i="226"/>
  <c r="E31" i="226"/>
  <c r="D31" i="226"/>
  <c r="W30" i="226"/>
  <c r="L30" i="226"/>
  <c r="W29" i="226"/>
  <c r="L29" i="226"/>
  <c r="W28" i="226"/>
  <c r="L28" i="226"/>
  <c r="W27" i="226"/>
  <c r="W26" i="226"/>
  <c r="K26" i="226"/>
  <c r="W25" i="226"/>
  <c r="W24" i="226"/>
  <c r="K24" i="226"/>
  <c r="W23" i="226"/>
  <c r="W22" i="226"/>
  <c r="K22" i="226"/>
  <c r="W21" i="226"/>
  <c r="W20" i="226"/>
  <c r="W19" i="226"/>
  <c r="W18" i="226"/>
  <c r="K18" i="226"/>
  <c r="W17" i="226"/>
  <c r="W16" i="226"/>
  <c r="W15" i="226"/>
  <c r="W14" i="226"/>
  <c r="K14" i="226"/>
  <c r="W13" i="226"/>
  <c r="W12" i="226"/>
  <c r="W11" i="226"/>
  <c r="W10" i="226"/>
  <c r="K10" i="226"/>
  <c r="W9" i="226"/>
  <c r="W8" i="226"/>
  <c r="W7" i="226"/>
  <c r="W6" i="226"/>
  <c r="K6" i="226"/>
  <c r="W5" i="226"/>
  <c r="W4" i="226"/>
  <c r="U1" i="226"/>
  <c r="R1" i="210" s="1"/>
  <c r="T1" i="226"/>
  <c r="W1" i="226" s="1"/>
  <c r="W53" i="225"/>
  <c r="W52" i="225"/>
  <c r="W51" i="225"/>
  <c r="W50" i="225"/>
  <c r="W49" i="225"/>
  <c r="W48" i="225"/>
  <c r="W47" i="225"/>
  <c r="W46" i="225"/>
  <c r="W45" i="225"/>
  <c r="L45" i="225"/>
  <c r="W44" i="225"/>
  <c r="L44" i="225"/>
  <c r="W43" i="225"/>
  <c r="L43" i="225"/>
  <c r="W42" i="225"/>
  <c r="L42" i="225"/>
  <c r="W41" i="225"/>
  <c r="L41" i="225"/>
  <c r="W40" i="225"/>
  <c r="L40" i="225"/>
  <c r="W39" i="225"/>
  <c r="W38" i="225"/>
  <c r="W37" i="225"/>
  <c r="L37" i="225"/>
  <c r="W36" i="225"/>
  <c r="L36" i="225"/>
  <c r="W35" i="225"/>
  <c r="L35" i="225"/>
  <c r="W34" i="225"/>
  <c r="L34" i="225"/>
  <c r="W33" i="225"/>
  <c r="L33" i="225"/>
  <c r="W32" i="225"/>
  <c r="L32" i="225"/>
  <c r="W31" i="225"/>
  <c r="L31" i="225"/>
  <c r="H31" i="225"/>
  <c r="G31" i="225"/>
  <c r="F31" i="225"/>
  <c r="E31" i="225"/>
  <c r="D31" i="225"/>
  <c r="W30" i="225"/>
  <c r="L30" i="225"/>
  <c r="W29" i="225"/>
  <c r="L29" i="225"/>
  <c r="W28" i="225"/>
  <c r="L28" i="225"/>
  <c r="W27" i="225"/>
  <c r="W26" i="225"/>
  <c r="K26" i="225"/>
  <c r="W25" i="225"/>
  <c r="W24" i="225"/>
  <c r="K24" i="225"/>
  <c r="W23" i="225"/>
  <c r="W22" i="225"/>
  <c r="K22" i="225"/>
  <c r="W21" i="225"/>
  <c r="W20" i="225"/>
  <c r="W19" i="225"/>
  <c r="W18" i="225"/>
  <c r="K18" i="225"/>
  <c r="W17" i="225"/>
  <c r="W16" i="225"/>
  <c r="W15" i="225"/>
  <c r="W14" i="225"/>
  <c r="K14" i="225"/>
  <c r="W13" i="225"/>
  <c r="W12" i="225"/>
  <c r="W11" i="225"/>
  <c r="W10" i="225"/>
  <c r="K10" i="225"/>
  <c r="W9" i="225"/>
  <c r="W8" i="225"/>
  <c r="W7" i="225"/>
  <c r="W6" i="225"/>
  <c r="K6" i="225"/>
  <c r="W5" i="225"/>
  <c r="W4" i="225"/>
  <c r="U1" i="225"/>
  <c r="P1" i="210" s="1"/>
  <c r="T1" i="225"/>
  <c r="W1" i="225" s="1"/>
  <c r="W53" i="224"/>
  <c r="W52" i="224"/>
  <c r="W51" i="224"/>
  <c r="W50" i="224"/>
  <c r="W49" i="224"/>
  <c r="W48" i="224"/>
  <c r="W47" i="224"/>
  <c r="W46" i="224"/>
  <c r="W45" i="224"/>
  <c r="L45" i="224"/>
  <c r="W44" i="224"/>
  <c r="L44" i="224"/>
  <c r="W43" i="224"/>
  <c r="L43" i="224"/>
  <c r="W42" i="224"/>
  <c r="L42" i="224"/>
  <c r="W41" i="224"/>
  <c r="L41" i="224"/>
  <c r="W40" i="224"/>
  <c r="L40" i="224"/>
  <c r="W39" i="224"/>
  <c r="W38" i="224"/>
  <c r="W37" i="224"/>
  <c r="L37" i="224"/>
  <c r="W36" i="224"/>
  <c r="L36" i="224"/>
  <c r="W35" i="224"/>
  <c r="L35" i="224"/>
  <c r="W34" i="224"/>
  <c r="L34" i="224"/>
  <c r="W33" i="224"/>
  <c r="L33" i="224"/>
  <c r="W32" i="224"/>
  <c r="L32" i="224"/>
  <c r="W31" i="224"/>
  <c r="L31" i="224"/>
  <c r="H31" i="224"/>
  <c r="G31" i="224"/>
  <c r="F31" i="224"/>
  <c r="E31" i="224"/>
  <c r="D31" i="224"/>
  <c r="W30" i="224"/>
  <c r="L30" i="224"/>
  <c r="W29" i="224"/>
  <c r="L29" i="224"/>
  <c r="W28" i="224"/>
  <c r="L28" i="224"/>
  <c r="W27" i="224"/>
  <c r="W26" i="224"/>
  <c r="K26" i="224"/>
  <c r="W25" i="224"/>
  <c r="W24" i="224"/>
  <c r="K24" i="224"/>
  <c r="W23" i="224"/>
  <c r="W22" i="224"/>
  <c r="K22" i="224"/>
  <c r="W21" i="224"/>
  <c r="W20" i="224"/>
  <c r="W19" i="224"/>
  <c r="W18" i="224"/>
  <c r="K18" i="224"/>
  <c r="W17" i="224"/>
  <c r="W16" i="224"/>
  <c r="W15" i="224"/>
  <c r="W14" i="224"/>
  <c r="K14" i="224"/>
  <c r="W13" i="224"/>
  <c r="W12" i="224"/>
  <c r="W11" i="224"/>
  <c r="W10" i="224"/>
  <c r="K10" i="224"/>
  <c r="W9" i="224"/>
  <c r="W8" i="224"/>
  <c r="W7" i="224"/>
  <c r="W6" i="224"/>
  <c r="K6" i="224"/>
  <c r="W5" i="224"/>
  <c r="W4" i="224"/>
  <c r="U1" i="224"/>
  <c r="N1" i="210" s="1"/>
  <c r="T1" i="224"/>
  <c r="W1" i="224" s="1"/>
  <c r="W53" i="223"/>
  <c r="W52" i="223"/>
  <c r="W51" i="223"/>
  <c r="W50" i="223"/>
  <c r="W49" i="223"/>
  <c r="W48" i="223"/>
  <c r="W47" i="223"/>
  <c r="W46" i="223"/>
  <c r="W45" i="223"/>
  <c r="L45" i="223"/>
  <c r="W44" i="223"/>
  <c r="L44" i="223"/>
  <c r="W43" i="223"/>
  <c r="L43" i="223"/>
  <c r="W42" i="223"/>
  <c r="L42" i="223"/>
  <c r="W41" i="223"/>
  <c r="L41" i="223"/>
  <c r="W40" i="223"/>
  <c r="L40" i="223"/>
  <c r="W39" i="223"/>
  <c r="W38" i="223"/>
  <c r="W37" i="223"/>
  <c r="L37" i="223"/>
  <c r="W36" i="223"/>
  <c r="L36" i="223"/>
  <c r="W35" i="223"/>
  <c r="L35" i="223"/>
  <c r="W34" i="223"/>
  <c r="L34" i="223"/>
  <c r="W33" i="223"/>
  <c r="L33" i="223"/>
  <c r="W32" i="223"/>
  <c r="L32" i="223"/>
  <c r="W31" i="223"/>
  <c r="L31" i="223"/>
  <c r="H31" i="223"/>
  <c r="G31" i="223"/>
  <c r="F31" i="223"/>
  <c r="E31" i="223"/>
  <c r="D31" i="223"/>
  <c r="W30" i="223"/>
  <c r="L30" i="223"/>
  <c r="W29" i="223"/>
  <c r="L29" i="223"/>
  <c r="W28" i="223"/>
  <c r="L28" i="223"/>
  <c r="W27" i="223"/>
  <c r="W26" i="223"/>
  <c r="K26" i="223"/>
  <c r="W25" i="223"/>
  <c r="W24" i="223"/>
  <c r="K24" i="223"/>
  <c r="W23" i="223"/>
  <c r="W22" i="223"/>
  <c r="K22" i="223"/>
  <c r="W21" i="223"/>
  <c r="W20" i="223"/>
  <c r="W19" i="223"/>
  <c r="W18" i="223"/>
  <c r="K18" i="223"/>
  <c r="W17" i="223"/>
  <c r="W16" i="223"/>
  <c r="W15" i="223"/>
  <c r="W14" i="223"/>
  <c r="K14" i="223"/>
  <c r="W13" i="223"/>
  <c r="W12" i="223"/>
  <c r="W11" i="223"/>
  <c r="W10" i="223"/>
  <c r="K10" i="223"/>
  <c r="W9" i="223"/>
  <c r="W8" i="223"/>
  <c r="W7" i="223"/>
  <c r="W6" i="223"/>
  <c r="K6" i="223"/>
  <c r="W5" i="223"/>
  <c r="W4" i="223"/>
  <c r="U1" i="223"/>
  <c r="L1" i="210" s="1"/>
  <c r="T1" i="223"/>
  <c r="W1" i="223" s="1"/>
  <c r="W53" i="222"/>
  <c r="W52" i="222"/>
  <c r="W51" i="222"/>
  <c r="W50" i="222"/>
  <c r="W49" i="222"/>
  <c r="W48" i="222"/>
  <c r="W47" i="222"/>
  <c r="W46" i="222"/>
  <c r="W45" i="222"/>
  <c r="L45" i="222"/>
  <c r="W44" i="222"/>
  <c r="L44" i="222"/>
  <c r="W43" i="222"/>
  <c r="L43" i="222"/>
  <c r="W42" i="222"/>
  <c r="L42" i="222"/>
  <c r="W41" i="222"/>
  <c r="L41" i="222"/>
  <c r="W40" i="222"/>
  <c r="L40" i="222"/>
  <c r="W39" i="222"/>
  <c r="W38" i="222"/>
  <c r="W37" i="222"/>
  <c r="L37" i="222"/>
  <c r="W36" i="222"/>
  <c r="L36" i="222"/>
  <c r="W35" i="222"/>
  <c r="L35" i="222"/>
  <c r="W34" i="222"/>
  <c r="L34" i="222"/>
  <c r="W33" i="222"/>
  <c r="L33" i="222"/>
  <c r="W32" i="222"/>
  <c r="L32" i="222"/>
  <c r="W31" i="222"/>
  <c r="L31" i="222"/>
  <c r="H31" i="222"/>
  <c r="G31" i="222"/>
  <c r="F31" i="222"/>
  <c r="E31" i="222"/>
  <c r="D31" i="222"/>
  <c r="W30" i="222"/>
  <c r="L30" i="222"/>
  <c r="W29" i="222"/>
  <c r="L29" i="222"/>
  <c r="W28" i="222"/>
  <c r="L28" i="222"/>
  <c r="W27" i="222"/>
  <c r="W26" i="222"/>
  <c r="K26" i="222"/>
  <c r="W25" i="222"/>
  <c r="W24" i="222"/>
  <c r="K24" i="222"/>
  <c r="W23" i="222"/>
  <c r="W22" i="222"/>
  <c r="K22" i="222"/>
  <c r="W21" i="222"/>
  <c r="W20" i="222"/>
  <c r="W19" i="222"/>
  <c r="W18" i="222"/>
  <c r="K18" i="222"/>
  <c r="W17" i="222"/>
  <c r="W16" i="222"/>
  <c r="W15" i="222"/>
  <c r="W14" i="222"/>
  <c r="K14" i="222"/>
  <c r="W13" i="222"/>
  <c r="W12" i="222"/>
  <c r="W11" i="222"/>
  <c r="W10" i="222"/>
  <c r="K10" i="222"/>
  <c r="W9" i="222"/>
  <c r="W8" i="222"/>
  <c r="W7" i="222"/>
  <c r="W6" i="222"/>
  <c r="K6" i="222"/>
  <c r="W5" i="222"/>
  <c r="W4" i="222"/>
  <c r="U1" i="222"/>
  <c r="J1" i="210" s="1"/>
  <c r="T1" i="222"/>
  <c r="W1" i="222" s="1"/>
  <c r="W53" i="221"/>
  <c r="W52" i="221"/>
  <c r="W51" i="221"/>
  <c r="W50" i="221"/>
  <c r="W49" i="221"/>
  <c r="W48" i="221"/>
  <c r="W47" i="221"/>
  <c r="W46" i="221"/>
  <c r="W45" i="221"/>
  <c r="L45" i="221"/>
  <c r="W44" i="221"/>
  <c r="L44" i="221"/>
  <c r="W43" i="221"/>
  <c r="L43" i="221"/>
  <c r="W42" i="221"/>
  <c r="L42" i="221"/>
  <c r="W41" i="221"/>
  <c r="L41" i="221"/>
  <c r="W40" i="221"/>
  <c r="L40" i="221"/>
  <c r="W39" i="221"/>
  <c r="W38" i="221"/>
  <c r="W37" i="221"/>
  <c r="L37" i="221"/>
  <c r="W36" i="221"/>
  <c r="L36" i="221"/>
  <c r="W35" i="221"/>
  <c r="L35" i="221"/>
  <c r="W34" i="221"/>
  <c r="L34" i="221"/>
  <c r="W33" i="221"/>
  <c r="L33" i="221"/>
  <c r="W32" i="221"/>
  <c r="L32" i="221"/>
  <c r="W31" i="221"/>
  <c r="L31" i="221"/>
  <c r="H31" i="221"/>
  <c r="G31" i="221"/>
  <c r="F31" i="221"/>
  <c r="E31" i="221"/>
  <c r="D31" i="221"/>
  <c r="W30" i="221"/>
  <c r="L30" i="221"/>
  <c r="W29" i="221"/>
  <c r="L29" i="221"/>
  <c r="W28" i="221"/>
  <c r="L28" i="221"/>
  <c r="W27" i="221"/>
  <c r="W26" i="221"/>
  <c r="K26" i="221"/>
  <c r="W25" i="221"/>
  <c r="W24" i="221"/>
  <c r="K24" i="221"/>
  <c r="W23" i="221"/>
  <c r="W22" i="221"/>
  <c r="K22" i="221"/>
  <c r="W21" i="221"/>
  <c r="W20" i="221"/>
  <c r="W19" i="221"/>
  <c r="W18" i="221"/>
  <c r="K18" i="221"/>
  <c r="W17" i="221"/>
  <c r="W16" i="221"/>
  <c r="W15" i="221"/>
  <c r="W14" i="221"/>
  <c r="K14" i="221"/>
  <c r="W13" i="221"/>
  <c r="W12" i="221"/>
  <c r="W11" i="221"/>
  <c r="W10" i="221"/>
  <c r="K10" i="221"/>
  <c r="W9" i="221"/>
  <c r="W8" i="221"/>
  <c r="W7" i="221"/>
  <c r="W6" i="221"/>
  <c r="K6" i="221"/>
  <c r="W5" i="221"/>
  <c r="W4" i="221"/>
  <c r="U1" i="221"/>
  <c r="H1" i="210" s="1"/>
  <c r="T1" i="221"/>
  <c r="W1" i="221" s="1"/>
  <c r="W53" i="220"/>
  <c r="W52" i="220"/>
  <c r="W51" i="220"/>
  <c r="W50" i="220"/>
  <c r="W49" i="220"/>
  <c r="W48" i="220"/>
  <c r="W47" i="220"/>
  <c r="W46" i="220"/>
  <c r="W45" i="220"/>
  <c r="L45" i="220"/>
  <c r="W44" i="220"/>
  <c r="L44" i="220"/>
  <c r="W43" i="220"/>
  <c r="L43" i="220"/>
  <c r="W42" i="220"/>
  <c r="L42" i="220"/>
  <c r="W41" i="220"/>
  <c r="L41" i="220"/>
  <c r="W40" i="220"/>
  <c r="L40" i="220"/>
  <c r="W39" i="220"/>
  <c r="W38" i="220"/>
  <c r="W37" i="220"/>
  <c r="L37" i="220"/>
  <c r="W36" i="220"/>
  <c r="L36" i="220"/>
  <c r="W35" i="220"/>
  <c r="L35" i="220"/>
  <c r="W34" i="220"/>
  <c r="L34" i="220"/>
  <c r="W33" i="220"/>
  <c r="L33" i="220"/>
  <c r="W32" i="220"/>
  <c r="L32" i="220"/>
  <c r="W31" i="220"/>
  <c r="L31" i="220"/>
  <c r="H31" i="220"/>
  <c r="G31" i="220"/>
  <c r="F31" i="220"/>
  <c r="E31" i="220"/>
  <c r="D31" i="220"/>
  <c r="W30" i="220"/>
  <c r="L30" i="220"/>
  <c r="W29" i="220"/>
  <c r="L29" i="220"/>
  <c r="W28" i="220"/>
  <c r="L28" i="220"/>
  <c r="W27" i="220"/>
  <c r="W26" i="220"/>
  <c r="K26" i="220"/>
  <c r="W25" i="220"/>
  <c r="W24" i="220"/>
  <c r="K24" i="220"/>
  <c r="W23" i="220"/>
  <c r="W22" i="220"/>
  <c r="K22" i="220"/>
  <c r="W21" i="220"/>
  <c r="W20" i="220"/>
  <c r="W19" i="220"/>
  <c r="W18" i="220"/>
  <c r="K18" i="220"/>
  <c r="W17" i="220"/>
  <c r="W16" i="220"/>
  <c r="W15" i="220"/>
  <c r="W14" i="220"/>
  <c r="K14" i="220"/>
  <c r="W13" i="220"/>
  <c r="W12" i="220"/>
  <c r="W11" i="220"/>
  <c r="W10" i="220"/>
  <c r="K10" i="220"/>
  <c r="W9" i="220"/>
  <c r="W8" i="220"/>
  <c r="W7" i="220"/>
  <c r="W6" i="220"/>
  <c r="K6" i="220"/>
  <c r="W5" i="220"/>
  <c r="W4" i="220"/>
  <c r="U1" i="220"/>
  <c r="F1" i="210" s="1"/>
  <c r="T1" i="220"/>
  <c r="W1" i="220" s="1"/>
  <c r="W53" i="219"/>
  <c r="W52" i="219"/>
  <c r="W51" i="219"/>
  <c r="W50" i="219"/>
  <c r="W49" i="219"/>
  <c r="W48" i="219"/>
  <c r="W47" i="219"/>
  <c r="W46" i="219"/>
  <c r="W45" i="219"/>
  <c r="L45" i="219"/>
  <c r="W44" i="219"/>
  <c r="L44" i="219"/>
  <c r="W43" i="219"/>
  <c r="L43" i="219"/>
  <c r="W42" i="219"/>
  <c r="L42" i="219"/>
  <c r="W41" i="219"/>
  <c r="L41" i="219"/>
  <c r="W40" i="219"/>
  <c r="L40" i="219"/>
  <c r="W39" i="219"/>
  <c r="W38" i="219"/>
  <c r="W37" i="219"/>
  <c r="L37" i="219"/>
  <c r="W36" i="219"/>
  <c r="L36" i="219"/>
  <c r="W35" i="219"/>
  <c r="L35" i="219"/>
  <c r="W34" i="219"/>
  <c r="L34" i="219"/>
  <c r="W33" i="219"/>
  <c r="L33" i="219"/>
  <c r="W32" i="219"/>
  <c r="L32" i="219"/>
  <c r="W31" i="219"/>
  <c r="L31" i="219"/>
  <c r="H31" i="219"/>
  <c r="G31" i="219"/>
  <c r="F31" i="219"/>
  <c r="E31" i="219"/>
  <c r="D31" i="219"/>
  <c r="W30" i="219"/>
  <c r="L30" i="219"/>
  <c r="W29" i="219"/>
  <c r="L29" i="219"/>
  <c r="W28" i="219"/>
  <c r="L28" i="219"/>
  <c r="W27" i="219"/>
  <c r="W26" i="219"/>
  <c r="K26" i="219"/>
  <c r="W25" i="219"/>
  <c r="W24" i="219"/>
  <c r="K24" i="219"/>
  <c r="W23" i="219"/>
  <c r="W22" i="219"/>
  <c r="K22" i="219"/>
  <c r="W21" i="219"/>
  <c r="W20" i="219"/>
  <c r="W19" i="219"/>
  <c r="W18" i="219"/>
  <c r="K18" i="219"/>
  <c r="W17" i="219"/>
  <c r="W16" i="219"/>
  <c r="W15" i="219"/>
  <c r="W14" i="219"/>
  <c r="K14" i="219"/>
  <c r="W13" i="219"/>
  <c r="W12" i="219"/>
  <c r="W11" i="219"/>
  <c r="W10" i="219"/>
  <c r="K10" i="219"/>
  <c r="W9" i="219"/>
  <c r="W8" i="219"/>
  <c r="W7" i="219"/>
  <c r="W6" i="219"/>
  <c r="K6" i="219"/>
  <c r="W5" i="219"/>
  <c r="W4" i="219"/>
  <c r="U1" i="219"/>
  <c r="T1" i="219"/>
  <c r="W1" i="219" s="1"/>
  <c r="B114" i="210"/>
  <c r="D114" i="210"/>
  <c r="X5" i="219" s="1"/>
  <c r="F114" i="210"/>
  <c r="X5" i="220" s="1"/>
  <c r="H114" i="210"/>
  <c r="X5" i="221" s="1"/>
  <c r="J114" i="210"/>
  <c r="X5" i="222" s="1"/>
  <c r="L114" i="210"/>
  <c r="X5" i="223" s="1"/>
  <c r="N114" i="210"/>
  <c r="X5" i="224" s="1"/>
  <c r="P114" i="210"/>
  <c r="X5" i="225" s="1"/>
  <c r="R114" i="210"/>
  <c r="X5" i="226" s="1"/>
  <c r="T114" i="210"/>
  <c r="X5" i="227" s="1"/>
  <c r="V114" i="210"/>
  <c r="X5" i="228" s="1"/>
  <c r="X114" i="210"/>
  <c r="X5" i="229" s="1"/>
  <c r="Z114" i="210"/>
  <c r="X5" i="230" s="1"/>
  <c r="AB114" i="210"/>
  <c r="X5" i="231" s="1"/>
  <c r="AD114" i="210"/>
  <c r="X5" i="232" s="1"/>
  <c r="AF114" i="210"/>
  <c r="X5" i="233" s="1"/>
  <c r="AH114" i="210"/>
  <c r="X5" i="234" s="1"/>
  <c r="AJ114" i="210"/>
  <c r="X5" i="235" s="1"/>
  <c r="AL114" i="210"/>
  <c r="X5" i="236" s="1"/>
  <c r="AN114" i="210"/>
  <c r="X5" i="237" s="1"/>
  <c r="AP114" i="210"/>
  <c r="X5" i="238" s="1"/>
  <c r="AR114" i="210"/>
  <c r="X5" i="239" s="1"/>
  <c r="AT114" i="210"/>
  <c r="X5" i="240" s="1"/>
  <c r="AV114" i="210"/>
  <c r="X5" i="241" s="1"/>
  <c r="AX114" i="210"/>
  <c r="X5" i="242" s="1"/>
  <c r="AZ114" i="210"/>
  <c r="X5" i="243" s="1"/>
  <c r="BB114" i="210"/>
  <c r="X5" i="244" s="1"/>
  <c r="BD114" i="210"/>
  <c r="X5" i="245" s="1"/>
  <c r="BF114" i="210"/>
  <c r="X5" i="246" s="1"/>
  <c r="BH114" i="210"/>
  <c r="X5" i="247" s="1"/>
  <c r="B115" i="210"/>
  <c r="D115" i="210"/>
  <c r="X6" i="219" s="1"/>
  <c r="F115" i="210"/>
  <c r="X6" i="220" s="1"/>
  <c r="H115" i="210"/>
  <c r="X6" i="221" s="1"/>
  <c r="J115" i="210"/>
  <c r="X6" i="222" s="1"/>
  <c r="L115" i="210"/>
  <c r="X6" i="223" s="1"/>
  <c r="N115" i="210"/>
  <c r="X6" i="224" s="1"/>
  <c r="P115" i="210"/>
  <c r="X6" i="225" s="1"/>
  <c r="R115" i="210"/>
  <c r="X6" i="226" s="1"/>
  <c r="T115" i="210"/>
  <c r="X6" i="227" s="1"/>
  <c r="V115" i="210"/>
  <c r="X6" i="228" s="1"/>
  <c r="X115" i="210"/>
  <c r="X6" i="229" s="1"/>
  <c r="Z115" i="210"/>
  <c r="X6" i="230" s="1"/>
  <c r="AB115" i="210"/>
  <c r="X6" i="231" s="1"/>
  <c r="AD115" i="210"/>
  <c r="X6" i="232" s="1"/>
  <c r="AF115" i="210"/>
  <c r="X6" i="233" s="1"/>
  <c r="AH115" i="210"/>
  <c r="X6" i="234" s="1"/>
  <c r="AJ115" i="210"/>
  <c r="X6" i="235" s="1"/>
  <c r="AL115" i="210"/>
  <c r="X6" i="236" s="1"/>
  <c r="AN115" i="210"/>
  <c r="X6" i="237" s="1"/>
  <c r="AP115" i="210"/>
  <c r="X6" i="238" s="1"/>
  <c r="AR115" i="210"/>
  <c r="X6" i="239" s="1"/>
  <c r="AT115" i="210"/>
  <c r="X6" i="240" s="1"/>
  <c r="AV115" i="210"/>
  <c r="X6" i="241" s="1"/>
  <c r="AX115" i="210"/>
  <c r="X6" i="242" s="1"/>
  <c r="AZ115" i="210"/>
  <c r="X6" i="243" s="1"/>
  <c r="BB115" i="210"/>
  <c r="X6" i="244" s="1"/>
  <c r="BD115" i="210"/>
  <c r="X6" i="245" s="1"/>
  <c r="BF115" i="210"/>
  <c r="X6" i="246" s="1"/>
  <c r="BH115" i="210"/>
  <c r="X6" i="247" s="1"/>
  <c r="B116" i="210"/>
  <c r="D116" i="210"/>
  <c r="X7" i="219" s="1"/>
  <c r="F116" i="210"/>
  <c r="X7" i="220" s="1"/>
  <c r="H116" i="210"/>
  <c r="X7" i="221" s="1"/>
  <c r="J116" i="210"/>
  <c r="X7" i="222" s="1"/>
  <c r="L116" i="210"/>
  <c r="X7" i="223" s="1"/>
  <c r="N116" i="210"/>
  <c r="X7" i="224" s="1"/>
  <c r="P116" i="210"/>
  <c r="X7" i="225" s="1"/>
  <c r="R116" i="210"/>
  <c r="X7" i="226" s="1"/>
  <c r="T116" i="210"/>
  <c r="X7" i="227" s="1"/>
  <c r="V116" i="210"/>
  <c r="X7" i="228" s="1"/>
  <c r="X116" i="210"/>
  <c r="X7" i="229" s="1"/>
  <c r="Z116" i="210"/>
  <c r="X7" i="230" s="1"/>
  <c r="AB116" i="210"/>
  <c r="X7" i="231" s="1"/>
  <c r="AD116" i="210"/>
  <c r="X7" i="232" s="1"/>
  <c r="AF116" i="210"/>
  <c r="X7" i="233" s="1"/>
  <c r="AH116" i="210"/>
  <c r="X7" i="234" s="1"/>
  <c r="AJ116" i="210"/>
  <c r="X7" i="235" s="1"/>
  <c r="AL116" i="210"/>
  <c r="X7" i="236" s="1"/>
  <c r="AN116" i="210"/>
  <c r="X7" i="237" s="1"/>
  <c r="AP116" i="210"/>
  <c r="X7" i="238" s="1"/>
  <c r="AR116" i="210"/>
  <c r="X7" i="239" s="1"/>
  <c r="AT116" i="210"/>
  <c r="X7" i="240" s="1"/>
  <c r="AV116" i="210"/>
  <c r="X7" i="241" s="1"/>
  <c r="AX116" i="210"/>
  <c r="X7" i="242" s="1"/>
  <c r="AZ116" i="210"/>
  <c r="X7" i="243" s="1"/>
  <c r="BB116" i="210"/>
  <c r="X7" i="244" s="1"/>
  <c r="BD116" i="210"/>
  <c r="X7" i="245" s="1"/>
  <c r="BF116" i="210"/>
  <c r="X7" i="246" s="1"/>
  <c r="BH116" i="210"/>
  <c r="X7" i="247" s="1"/>
  <c r="B117" i="210"/>
  <c r="D117" i="210"/>
  <c r="X8" i="219" s="1"/>
  <c r="F117" i="210"/>
  <c r="X8" i="220" s="1"/>
  <c r="H117" i="210"/>
  <c r="X8" i="221" s="1"/>
  <c r="J117" i="210"/>
  <c r="X8" i="222" s="1"/>
  <c r="L117" i="210"/>
  <c r="X8" i="223" s="1"/>
  <c r="N117" i="210"/>
  <c r="X8" i="224" s="1"/>
  <c r="P117" i="210"/>
  <c r="X8" i="225" s="1"/>
  <c r="R117" i="210"/>
  <c r="X8" i="226" s="1"/>
  <c r="T117" i="210"/>
  <c r="X8" i="227" s="1"/>
  <c r="V117" i="210"/>
  <c r="X8" i="228" s="1"/>
  <c r="X117" i="210"/>
  <c r="X8" i="229" s="1"/>
  <c r="Z117" i="210"/>
  <c r="X8" i="230" s="1"/>
  <c r="AB117" i="210"/>
  <c r="X8" i="231" s="1"/>
  <c r="AD117" i="210"/>
  <c r="X8" i="232" s="1"/>
  <c r="AF117" i="210"/>
  <c r="X8" i="233" s="1"/>
  <c r="AH117" i="210"/>
  <c r="X8" i="234" s="1"/>
  <c r="AJ117" i="210"/>
  <c r="X8" i="235" s="1"/>
  <c r="AL117" i="210"/>
  <c r="X8" i="236" s="1"/>
  <c r="AN117" i="210"/>
  <c r="X8" i="237" s="1"/>
  <c r="AP117" i="210"/>
  <c r="X8" i="238" s="1"/>
  <c r="AR117" i="210"/>
  <c r="X8" i="239" s="1"/>
  <c r="AT117" i="210"/>
  <c r="X8" i="240" s="1"/>
  <c r="AV117" i="210"/>
  <c r="X8" i="241" s="1"/>
  <c r="AX117" i="210"/>
  <c r="X8" i="242" s="1"/>
  <c r="AZ117" i="210"/>
  <c r="X8" i="243" s="1"/>
  <c r="BB117" i="210"/>
  <c r="X8" i="244" s="1"/>
  <c r="BD117" i="210"/>
  <c r="X8" i="245" s="1"/>
  <c r="BF117" i="210"/>
  <c r="X8" i="246" s="1"/>
  <c r="BH117" i="210"/>
  <c r="X8" i="247" s="1"/>
  <c r="B118" i="210"/>
  <c r="D118" i="210"/>
  <c r="X9" i="219" s="1"/>
  <c r="F118" i="210"/>
  <c r="X9" i="220" s="1"/>
  <c r="H118" i="210"/>
  <c r="X9" i="221" s="1"/>
  <c r="J118" i="210"/>
  <c r="X9" i="222" s="1"/>
  <c r="L118" i="210"/>
  <c r="X9" i="223" s="1"/>
  <c r="N118" i="210"/>
  <c r="X9" i="224" s="1"/>
  <c r="P118" i="210"/>
  <c r="X9" i="225" s="1"/>
  <c r="R118" i="210"/>
  <c r="X9" i="226" s="1"/>
  <c r="T118" i="210"/>
  <c r="X9" i="227" s="1"/>
  <c r="V118" i="210"/>
  <c r="X9" i="228" s="1"/>
  <c r="X118" i="210"/>
  <c r="X9" i="229" s="1"/>
  <c r="Z118" i="210"/>
  <c r="X9" i="230" s="1"/>
  <c r="AB118" i="210"/>
  <c r="X9" i="231" s="1"/>
  <c r="AD118" i="210"/>
  <c r="X9" i="232" s="1"/>
  <c r="AF118" i="210"/>
  <c r="X9" i="233" s="1"/>
  <c r="AH118" i="210"/>
  <c r="X9" i="234" s="1"/>
  <c r="AJ118" i="210"/>
  <c r="X9" i="235" s="1"/>
  <c r="AL118" i="210"/>
  <c r="X9" i="236" s="1"/>
  <c r="AN118" i="210"/>
  <c r="X9" i="237" s="1"/>
  <c r="AP118" i="210"/>
  <c r="X9" i="238" s="1"/>
  <c r="AR118" i="210"/>
  <c r="X9" i="239" s="1"/>
  <c r="AT118" i="210"/>
  <c r="X9" i="240" s="1"/>
  <c r="AV118" i="210"/>
  <c r="X9" i="241" s="1"/>
  <c r="AX118" i="210"/>
  <c r="X9" i="242" s="1"/>
  <c r="AZ118" i="210"/>
  <c r="X9" i="243" s="1"/>
  <c r="BB118" i="210"/>
  <c r="X9" i="244" s="1"/>
  <c r="BD118" i="210"/>
  <c r="X9" i="245" s="1"/>
  <c r="BF118" i="210"/>
  <c r="X9" i="246" s="1"/>
  <c r="BH118" i="210"/>
  <c r="X9" i="247" s="1"/>
  <c r="B119" i="210"/>
  <c r="D119" i="210"/>
  <c r="X10" i="219" s="1"/>
  <c r="F119" i="210"/>
  <c r="X10" i="220" s="1"/>
  <c r="H119" i="210"/>
  <c r="X10" i="221" s="1"/>
  <c r="J119" i="210"/>
  <c r="X10" i="222" s="1"/>
  <c r="L119" i="210"/>
  <c r="X10" i="223" s="1"/>
  <c r="N119" i="210"/>
  <c r="X10" i="224" s="1"/>
  <c r="P119" i="210"/>
  <c r="X10" i="225" s="1"/>
  <c r="R119" i="210"/>
  <c r="X10" i="226" s="1"/>
  <c r="T119" i="210"/>
  <c r="X10" i="227" s="1"/>
  <c r="V119" i="210"/>
  <c r="X10" i="228" s="1"/>
  <c r="X119" i="210"/>
  <c r="X10" i="229" s="1"/>
  <c r="Z119" i="210"/>
  <c r="X10" i="230" s="1"/>
  <c r="AB119" i="210"/>
  <c r="X10" i="231" s="1"/>
  <c r="AD119" i="210"/>
  <c r="X10" i="232" s="1"/>
  <c r="AF119" i="210"/>
  <c r="X10" i="233" s="1"/>
  <c r="AH119" i="210"/>
  <c r="X10" i="234" s="1"/>
  <c r="AJ119" i="210"/>
  <c r="X10" i="235" s="1"/>
  <c r="AL119" i="210"/>
  <c r="X10" i="236" s="1"/>
  <c r="AN119" i="210"/>
  <c r="X10" i="237" s="1"/>
  <c r="AP119" i="210"/>
  <c r="X10" i="238" s="1"/>
  <c r="AR119" i="210"/>
  <c r="X10" i="239" s="1"/>
  <c r="AT119" i="210"/>
  <c r="X10" i="240" s="1"/>
  <c r="AV119" i="210"/>
  <c r="X10" i="241" s="1"/>
  <c r="AX119" i="210"/>
  <c r="X10" i="242" s="1"/>
  <c r="AZ119" i="210"/>
  <c r="X10" i="243" s="1"/>
  <c r="BB119" i="210"/>
  <c r="X10" i="244" s="1"/>
  <c r="BD119" i="210"/>
  <c r="X10" i="245" s="1"/>
  <c r="BF119" i="210"/>
  <c r="X10" i="246" s="1"/>
  <c r="BH119" i="210"/>
  <c r="X10" i="247" s="1"/>
  <c r="B120" i="210"/>
  <c r="D120" i="210"/>
  <c r="X11" i="219" s="1"/>
  <c r="F120" i="210"/>
  <c r="X11" i="220" s="1"/>
  <c r="H120" i="210"/>
  <c r="X11" i="221" s="1"/>
  <c r="J120" i="210"/>
  <c r="X11" i="222" s="1"/>
  <c r="L120" i="210"/>
  <c r="X11" i="223" s="1"/>
  <c r="N120" i="210"/>
  <c r="X11" i="224" s="1"/>
  <c r="P120" i="210"/>
  <c r="X11" i="225" s="1"/>
  <c r="R120" i="210"/>
  <c r="X11" i="226" s="1"/>
  <c r="T120" i="210"/>
  <c r="X11" i="227" s="1"/>
  <c r="V120" i="210"/>
  <c r="X11" i="228" s="1"/>
  <c r="X120" i="210"/>
  <c r="X11" i="229" s="1"/>
  <c r="Z120" i="210"/>
  <c r="X11" i="230" s="1"/>
  <c r="AB120" i="210"/>
  <c r="X11" i="231" s="1"/>
  <c r="AD120" i="210"/>
  <c r="X11" i="232" s="1"/>
  <c r="AF120" i="210"/>
  <c r="X11" i="233" s="1"/>
  <c r="AH120" i="210"/>
  <c r="X11" i="234" s="1"/>
  <c r="AJ120" i="210"/>
  <c r="X11" i="235" s="1"/>
  <c r="AL120" i="210"/>
  <c r="X11" i="236" s="1"/>
  <c r="AN120" i="210"/>
  <c r="X11" i="237" s="1"/>
  <c r="AP120" i="210"/>
  <c r="X11" i="238" s="1"/>
  <c r="AR120" i="210"/>
  <c r="X11" i="239" s="1"/>
  <c r="AT120" i="210"/>
  <c r="X11" i="240" s="1"/>
  <c r="AV120" i="210"/>
  <c r="X11" i="241" s="1"/>
  <c r="AX120" i="210"/>
  <c r="X11" i="242" s="1"/>
  <c r="AZ120" i="210"/>
  <c r="X11" i="243" s="1"/>
  <c r="BB120" i="210"/>
  <c r="X11" i="244" s="1"/>
  <c r="BD120" i="210"/>
  <c r="X11" i="245" s="1"/>
  <c r="BF120" i="210"/>
  <c r="X11" i="246" s="1"/>
  <c r="BH120" i="210"/>
  <c r="X11" i="247" s="1"/>
  <c r="B121" i="210"/>
  <c r="D121" i="210"/>
  <c r="X12" i="219" s="1"/>
  <c r="F121" i="210"/>
  <c r="X12" i="220" s="1"/>
  <c r="H121" i="210"/>
  <c r="X12" i="221" s="1"/>
  <c r="J121" i="210"/>
  <c r="X12" i="222" s="1"/>
  <c r="L121" i="210"/>
  <c r="X12" i="223" s="1"/>
  <c r="N121" i="210"/>
  <c r="X12" i="224" s="1"/>
  <c r="P121" i="210"/>
  <c r="X12" i="225" s="1"/>
  <c r="R121" i="210"/>
  <c r="X12" i="226" s="1"/>
  <c r="T121" i="210"/>
  <c r="X12" i="227" s="1"/>
  <c r="V121" i="210"/>
  <c r="X12" i="228" s="1"/>
  <c r="X121" i="210"/>
  <c r="X12" i="229" s="1"/>
  <c r="Z121" i="210"/>
  <c r="X12" i="230" s="1"/>
  <c r="AB121" i="210"/>
  <c r="X12" i="231" s="1"/>
  <c r="AD121" i="210"/>
  <c r="X12" i="232" s="1"/>
  <c r="AF121" i="210"/>
  <c r="X12" i="233" s="1"/>
  <c r="AH121" i="210"/>
  <c r="X12" i="234" s="1"/>
  <c r="AJ121" i="210"/>
  <c r="X12" i="235" s="1"/>
  <c r="AL121" i="210"/>
  <c r="X12" i="236" s="1"/>
  <c r="AN121" i="210"/>
  <c r="X12" i="237" s="1"/>
  <c r="AP121" i="210"/>
  <c r="X12" i="238" s="1"/>
  <c r="AR121" i="210"/>
  <c r="X12" i="239" s="1"/>
  <c r="AT121" i="210"/>
  <c r="X12" i="240" s="1"/>
  <c r="AV121" i="210"/>
  <c r="X12" i="241" s="1"/>
  <c r="AX121" i="210"/>
  <c r="X12" i="242" s="1"/>
  <c r="AZ121" i="210"/>
  <c r="X12" i="243" s="1"/>
  <c r="BB121" i="210"/>
  <c r="X12" i="244" s="1"/>
  <c r="BD121" i="210"/>
  <c r="X12" i="245" s="1"/>
  <c r="BF121" i="210"/>
  <c r="X12" i="246" s="1"/>
  <c r="BH121" i="210"/>
  <c r="X12" i="247" s="1"/>
  <c r="B122" i="210"/>
  <c r="D122" i="210"/>
  <c r="X13" i="219" s="1"/>
  <c r="F122" i="210"/>
  <c r="X13" i="220" s="1"/>
  <c r="H122" i="210"/>
  <c r="X13" i="221" s="1"/>
  <c r="J122" i="210"/>
  <c r="X13" i="222" s="1"/>
  <c r="L122" i="210"/>
  <c r="X13" i="223" s="1"/>
  <c r="N122" i="210"/>
  <c r="X13" i="224" s="1"/>
  <c r="P122" i="210"/>
  <c r="X13" i="225" s="1"/>
  <c r="R122" i="210"/>
  <c r="X13" i="226" s="1"/>
  <c r="T122" i="210"/>
  <c r="X13" i="227" s="1"/>
  <c r="V122" i="210"/>
  <c r="X13" i="228" s="1"/>
  <c r="X122" i="210"/>
  <c r="X13" i="229" s="1"/>
  <c r="Z122" i="210"/>
  <c r="X13" i="230" s="1"/>
  <c r="AB122" i="210"/>
  <c r="X13" i="231" s="1"/>
  <c r="AD122" i="210"/>
  <c r="X13" i="232" s="1"/>
  <c r="AF122" i="210"/>
  <c r="X13" i="233" s="1"/>
  <c r="AH122" i="210"/>
  <c r="X13" i="234" s="1"/>
  <c r="AJ122" i="210"/>
  <c r="X13" i="235" s="1"/>
  <c r="AL122" i="210"/>
  <c r="X13" i="236" s="1"/>
  <c r="AN122" i="210"/>
  <c r="X13" i="237" s="1"/>
  <c r="AP122" i="210"/>
  <c r="X13" i="238" s="1"/>
  <c r="AR122" i="210"/>
  <c r="X13" i="239" s="1"/>
  <c r="AT122" i="210"/>
  <c r="X13" i="240" s="1"/>
  <c r="AV122" i="210"/>
  <c r="X13" i="241" s="1"/>
  <c r="AX122" i="210"/>
  <c r="X13" i="242" s="1"/>
  <c r="AZ122" i="210"/>
  <c r="X13" i="243" s="1"/>
  <c r="BB122" i="210"/>
  <c r="X13" i="244" s="1"/>
  <c r="BD122" i="210"/>
  <c r="X13" i="245" s="1"/>
  <c r="BF122" i="210"/>
  <c r="X13" i="246" s="1"/>
  <c r="BH122" i="210"/>
  <c r="X13" i="247" s="1"/>
  <c r="B123" i="210"/>
  <c r="D123" i="210"/>
  <c r="X14" i="219" s="1"/>
  <c r="F123" i="210"/>
  <c r="X14" i="220" s="1"/>
  <c r="H123" i="210"/>
  <c r="X14" i="221" s="1"/>
  <c r="J123" i="210"/>
  <c r="X14" i="222" s="1"/>
  <c r="L123" i="210"/>
  <c r="X14" i="223" s="1"/>
  <c r="N123" i="210"/>
  <c r="X14" i="224" s="1"/>
  <c r="P123" i="210"/>
  <c r="X14" i="225" s="1"/>
  <c r="R123" i="210"/>
  <c r="X14" i="226" s="1"/>
  <c r="T123" i="210"/>
  <c r="X14" i="227" s="1"/>
  <c r="V123" i="210"/>
  <c r="X14" i="228" s="1"/>
  <c r="X123" i="210"/>
  <c r="X14" i="229" s="1"/>
  <c r="Z123" i="210"/>
  <c r="X14" i="230" s="1"/>
  <c r="AB123" i="210"/>
  <c r="X14" i="231" s="1"/>
  <c r="AD123" i="210"/>
  <c r="X14" i="232" s="1"/>
  <c r="AF123" i="210"/>
  <c r="X14" i="233" s="1"/>
  <c r="AH123" i="210"/>
  <c r="X14" i="234" s="1"/>
  <c r="AJ123" i="210"/>
  <c r="X14" i="235" s="1"/>
  <c r="AL123" i="210"/>
  <c r="X14" i="236" s="1"/>
  <c r="AN123" i="210"/>
  <c r="X14" i="237" s="1"/>
  <c r="AP123" i="210"/>
  <c r="X14" i="238" s="1"/>
  <c r="AR123" i="210"/>
  <c r="X14" i="239" s="1"/>
  <c r="AT123" i="210"/>
  <c r="X14" i="240" s="1"/>
  <c r="AV123" i="210"/>
  <c r="X14" i="241" s="1"/>
  <c r="AX123" i="210"/>
  <c r="X14" i="242" s="1"/>
  <c r="AZ123" i="210"/>
  <c r="X14" i="243" s="1"/>
  <c r="BB123" i="210"/>
  <c r="X14" i="244" s="1"/>
  <c r="BD123" i="210"/>
  <c r="X14" i="245" s="1"/>
  <c r="BF123" i="210"/>
  <c r="X14" i="246" s="1"/>
  <c r="BH123" i="210"/>
  <c r="X14" i="247" s="1"/>
  <c r="B124" i="210"/>
  <c r="D124" i="210"/>
  <c r="X15" i="219" s="1"/>
  <c r="F124" i="210"/>
  <c r="X15" i="220" s="1"/>
  <c r="H124" i="210"/>
  <c r="X15" i="221" s="1"/>
  <c r="J124" i="210"/>
  <c r="X15" i="222" s="1"/>
  <c r="L124" i="210"/>
  <c r="X15" i="223" s="1"/>
  <c r="N124" i="210"/>
  <c r="X15" i="224" s="1"/>
  <c r="P124" i="210"/>
  <c r="X15" i="225" s="1"/>
  <c r="R124" i="210"/>
  <c r="X15" i="226" s="1"/>
  <c r="T124" i="210"/>
  <c r="X15" i="227" s="1"/>
  <c r="V124" i="210"/>
  <c r="X15" i="228" s="1"/>
  <c r="X124" i="210"/>
  <c r="X15" i="229" s="1"/>
  <c r="Z124" i="210"/>
  <c r="X15" i="230" s="1"/>
  <c r="AB124" i="210"/>
  <c r="X15" i="231" s="1"/>
  <c r="AD124" i="210"/>
  <c r="X15" i="232" s="1"/>
  <c r="AF124" i="210"/>
  <c r="X15" i="233" s="1"/>
  <c r="AH124" i="210"/>
  <c r="X15" i="234" s="1"/>
  <c r="AJ124" i="210"/>
  <c r="X15" i="235" s="1"/>
  <c r="AL124" i="210"/>
  <c r="X15" i="236" s="1"/>
  <c r="AN124" i="210"/>
  <c r="X15" i="237" s="1"/>
  <c r="AP124" i="210"/>
  <c r="X15" i="238" s="1"/>
  <c r="AR124" i="210"/>
  <c r="X15" i="239" s="1"/>
  <c r="AT124" i="210"/>
  <c r="X15" i="240" s="1"/>
  <c r="AV124" i="210"/>
  <c r="X15" i="241" s="1"/>
  <c r="AX124" i="210"/>
  <c r="X15" i="242" s="1"/>
  <c r="AZ124" i="210"/>
  <c r="X15" i="243" s="1"/>
  <c r="BB124" i="210"/>
  <c r="X15" i="244" s="1"/>
  <c r="BD124" i="210"/>
  <c r="X15" i="245" s="1"/>
  <c r="BF124" i="210"/>
  <c r="X15" i="246" s="1"/>
  <c r="BH124" i="210"/>
  <c r="X15" i="247" s="1"/>
  <c r="B125" i="210"/>
  <c r="D125" i="210"/>
  <c r="X16" i="219" s="1"/>
  <c r="F125" i="210"/>
  <c r="X16" i="220" s="1"/>
  <c r="H125" i="210"/>
  <c r="X16" i="221" s="1"/>
  <c r="J125" i="210"/>
  <c r="X16" i="222" s="1"/>
  <c r="L125" i="210"/>
  <c r="X16" i="223" s="1"/>
  <c r="N125" i="210"/>
  <c r="X16" i="224" s="1"/>
  <c r="P125" i="210"/>
  <c r="X16" i="225" s="1"/>
  <c r="R125" i="210"/>
  <c r="X16" i="226" s="1"/>
  <c r="T125" i="210"/>
  <c r="X16" i="227" s="1"/>
  <c r="V125" i="210"/>
  <c r="X16" i="228" s="1"/>
  <c r="X125" i="210"/>
  <c r="X16" i="229" s="1"/>
  <c r="Z125" i="210"/>
  <c r="X16" i="230" s="1"/>
  <c r="AB125" i="210"/>
  <c r="X16" i="231" s="1"/>
  <c r="AD125" i="210"/>
  <c r="X16" i="232" s="1"/>
  <c r="AF125" i="210"/>
  <c r="X16" i="233" s="1"/>
  <c r="AH125" i="210"/>
  <c r="X16" i="234" s="1"/>
  <c r="AJ125" i="210"/>
  <c r="X16" i="235" s="1"/>
  <c r="AL125" i="210"/>
  <c r="X16" i="236" s="1"/>
  <c r="AN125" i="210"/>
  <c r="X16" i="237" s="1"/>
  <c r="AP125" i="210"/>
  <c r="X16" i="238" s="1"/>
  <c r="AR125" i="210"/>
  <c r="X16" i="239" s="1"/>
  <c r="AT125" i="210"/>
  <c r="X16" i="240" s="1"/>
  <c r="AV125" i="210"/>
  <c r="X16" i="241" s="1"/>
  <c r="AX125" i="210"/>
  <c r="X16" i="242" s="1"/>
  <c r="AZ125" i="210"/>
  <c r="X16" i="243" s="1"/>
  <c r="BB125" i="210"/>
  <c r="X16" i="244" s="1"/>
  <c r="BD125" i="210"/>
  <c r="X16" i="245" s="1"/>
  <c r="BF125" i="210"/>
  <c r="X16" i="246" s="1"/>
  <c r="BH125" i="210"/>
  <c r="X16" i="247" s="1"/>
  <c r="B126" i="210"/>
  <c r="D126" i="210"/>
  <c r="X17" i="219" s="1"/>
  <c r="F126" i="210"/>
  <c r="X17" i="220" s="1"/>
  <c r="H126" i="210"/>
  <c r="X17" i="221" s="1"/>
  <c r="J126" i="210"/>
  <c r="X17" i="222" s="1"/>
  <c r="L126" i="210"/>
  <c r="X17" i="223" s="1"/>
  <c r="N126" i="210"/>
  <c r="X17" i="224" s="1"/>
  <c r="P126" i="210"/>
  <c r="X17" i="225" s="1"/>
  <c r="R126" i="210"/>
  <c r="X17" i="226" s="1"/>
  <c r="T126" i="210"/>
  <c r="X17" i="227" s="1"/>
  <c r="V126" i="210"/>
  <c r="X17" i="228" s="1"/>
  <c r="X126" i="210"/>
  <c r="X17" i="229" s="1"/>
  <c r="Z126" i="210"/>
  <c r="X17" i="230" s="1"/>
  <c r="AB126" i="210"/>
  <c r="X17" i="231" s="1"/>
  <c r="AD126" i="210"/>
  <c r="X17" i="232" s="1"/>
  <c r="AF126" i="210"/>
  <c r="X17" i="233" s="1"/>
  <c r="AH126" i="210"/>
  <c r="X17" i="234" s="1"/>
  <c r="AJ126" i="210"/>
  <c r="X17" i="235" s="1"/>
  <c r="AL126" i="210"/>
  <c r="X17" i="236" s="1"/>
  <c r="AN126" i="210"/>
  <c r="X17" i="237" s="1"/>
  <c r="AP126" i="210"/>
  <c r="X17" i="238" s="1"/>
  <c r="AR126" i="210"/>
  <c r="X17" i="239" s="1"/>
  <c r="AT126" i="210"/>
  <c r="X17" i="240" s="1"/>
  <c r="AV126" i="210"/>
  <c r="X17" i="241" s="1"/>
  <c r="AX126" i="210"/>
  <c r="X17" i="242" s="1"/>
  <c r="AZ126" i="210"/>
  <c r="X17" i="243" s="1"/>
  <c r="BB126" i="210"/>
  <c r="X17" i="244" s="1"/>
  <c r="BD126" i="210"/>
  <c r="X17" i="245" s="1"/>
  <c r="BF126" i="210"/>
  <c r="X17" i="246" s="1"/>
  <c r="BH126" i="210"/>
  <c r="X17" i="247" s="1"/>
  <c r="B127" i="210"/>
  <c r="D127" i="210"/>
  <c r="X18" i="219" s="1"/>
  <c r="F127" i="210"/>
  <c r="X18" i="220" s="1"/>
  <c r="H127" i="210"/>
  <c r="X18" i="221" s="1"/>
  <c r="J127" i="210"/>
  <c r="X18" i="222" s="1"/>
  <c r="L127" i="210"/>
  <c r="X18" i="223" s="1"/>
  <c r="N127" i="210"/>
  <c r="X18" i="224" s="1"/>
  <c r="P127" i="210"/>
  <c r="X18" i="225" s="1"/>
  <c r="R127" i="210"/>
  <c r="X18" i="226" s="1"/>
  <c r="T127" i="210"/>
  <c r="X18" i="227" s="1"/>
  <c r="V127" i="210"/>
  <c r="X18" i="228" s="1"/>
  <c r="X127" i="210"/>
  <c r="X18" i="229" s="1"/>
  <c r="Z127" i="210"/>
  <c r="X18" i="230" s="1"/>
  <c r="AB127" i="210"/>
  <c r="X18" i="231" s="1"/>
  <c r="AD127" i="210"/>
  <c r="X18" i="232" s="1"/>
  <c r="AF127" i="210"/>
  <c r="X18" i="233" s="1"/>
  <c r="AH127" i="210"/>
  <c r="X18" i="234" s="1"/>
  <c r="AJ127" i="210"/>
  <c r="X18" i="235" s="1"/>
  <c r="AL127" i="210"/>
  <c r="X18" i="236" s="1"/>
  <c r="AN127" i="210"/>
  <c r="X18" i="237" s="1"/>
  <c r="AP127" i="210"/>
  <c r="X18" i="238" s="1"/>
  <c r="AR127" i="210"/>
  <c r="X18" i="239" s="1"/>
  <c r="AT127" i="210"/>
  <c r="X18" i="240" s="1"/>
  <c r="AV127" i="210"/>
  <c r="X18" i="241" s="1"/>
  <c r="AX127" i="210"/>
  <c r="X18" i="242" s="1"/>
  <c r="AZ127" i="210"/>
  <c r="X18" i="243" s="1"/>
  <c r="BB127" i="210"/>
  <c r="X18" i="244" s="1"/>
  <c r="BD127" i="210"/>
  <c r="X18" i="245" s="1"/>
  <c r="BF127" i="210"/>
  <c r="X18" i="246" s="1"/>
  <c r="BH127" i="210"/>
  <c r="X18" i="247" s="1"/>
  <c r="B128" i="210"/>
  <c r="D128" i="210"/>
  <c r="X19" i="219" s="1"/>
  <c r="F128" i="210"/>
  <c r="X19" i="220" s="1"/>
  <c r="H128" i="210"/>
  <c r="X19" i="221" s="1"/>
  <c r="J128" i="210"/>
  <c r="X19" i="222" s="1"/>
  <c r="L128" i="210"/>
  <c r="X19" i="223" s="1"/>
  <c r="N128" i="210"/>
  <c r="X19" i="224" s="1"/>
  <c r="P128" i="210"/>
  <c r="X19" i="225" s="1"/>
  <c r="R128" i="210"/>
  <c r="X19" i="226" s="1"/>
  <c r="T128" i="210"/>
  <c r="X19" i="227" s="1"/>
  <c r="V128" i="210"/>
  <c r="X19" i="228" s="1"/>
  <c r="X128" i="210"/>
  <c r="X19" i="229" s="1"/>
  <c r="Z128" i="210"/>
  <c r="X19" i="230" s="1"/>
  <c r="AB128" i="210"/>
  <c r="X19" i="231" s="1"/>
  <c r="AD128" i="210"/>
  <c r="X19" i="232" s="1"/>
  <c r="AF128" i="210"/>
  <c r="X19" i="233" s="1"/>
  <c r="AH128" i="210"/>
  <c r="X19" i="234" s="1"/>
  <c r="AJ128" i="210"/>
  <c r="X19" i="235" s="1"/>
  <c r="AL128" i="210"/>
  <c r="X19" i="236" s="1"/>
  <c r="AN128" i="210"/>
  <c r="X19" i="237" s="1"/>
  <c r="AP128" i="210"/>
  <c r="X19" i="238" s="1"/>
  <c r="AR128" i="210"/>
  <c r="X19" i="239" s="1"/>
  <c r="AT128" i="210"/>
  <c r="X19" i="240" s="1"/>
  <c r="AV128" i="210"/>
  <c r="X19" i="241" s="1"/>
  <c r="AX128" i="210"/>
  <c r="X19" i="242" s="1"/>
  <c r="AZ128" i="210"/>
  <c r="X19" i="243" s="1"/>
  <c r="BB128" i="210"/>
  <c r="X19" i="244" s="1"/>
  <c r="BD128" i="210"/>
  <c r="X19" i="245" s="1"/>
  <c r="BF128" i="210"/>
  <c r="X19" i="246" s="1"/>
  <c r="BH128" i="210"/>
  <c r="X19" i="247" s="1"/>
  <c r="B129" i="210"/>
  <c r="D129" i="210"/>
  <c r="X20" i="219" s="1"/>
  <c r="F129" i="210"/>
  <c r="X20" i="220" s="1"/>
  <c r="H129" i="210"/>
  <c r="X20" i="221" s="1"/>
  <c r="J129" i="210"/>
  <c r="X20" i="222" s="1"/>
  <c r="L129" i="210"/>
  <c r="X20" i="223" s="1"/>
  <c r="N129" i="210"/>
  <c r="X20" i="224" s="1"/>
  <c r="P129" i="210"/>
  <c r="X20" i="225" s="1"/>
  <c r="R129" i="210"/>
  <c r="X20" i="226" s="1"/>
  <c r="T129" i="210"/>
  <c r="X20" i="227" s="1"/>
  <c r="V129" i="210"/>
  <c r="X20" i="228" s="1"/>
  <c r="X129" i="210"/>
  <c r="X20" i="229" s="1"/>
  <c r="Z129" i="210"/>
  <c r="X20" i="230" s="1"/>
  <c r="AB129" i="210"/>
  <c r="X20" i="231" s="1"/>
  <c r="AD129" i="210"/>
  <c r="X20" i="232" s="1"/>
  <c r="AF129" i="210"/>
  <c r="X20" i="233" s="1"/>
  <c r="AH129" i="210"/>
  <c r="X20" i="234" s="1"/>
  <c r="AJ129" i="210"/>
  <c r="X20" i="235" s="1"/>
  <c r="AL129" i="210"/>
  <c r="X20" i="236" s="1"/>
  <c r="AN129" i="210"/>
  <c r="X20" i="237" s="1"/>
  <c r="AP129" i="210"/>
  <c r="X20" i="238" s="1"/>
  <c r="AR129" i="210"/>
  <c r="X20" i="239" s="1"/>
  <c r="AT129" i="210"/>
  <c r="X20" i="240" s="1"/>
  <c r="AV129" i="210"/>
  <c r="X20" i="241" s="1"/>
  <c r="AX129" i="210"/>
  <c r="X20" i="242" s="1"/>
  <c r="AZ129" i="210"/>
  <c r="X20" i="243" s="1"/>
  <c r="BB129" i="210"/>
  <c r="X20" i="244" s="1"/>
  <c r="BD129" i="210"/>
  <c r="X20" i="245" s="1"/>
  <c r="BF129" i="210"/>
  <c r="X20" i="246" s="1"/>
  <c r="BH129" i="210"/>
  <c r="X20" i="247" s="1"/>
  <c r="B130" i="210"/>
  <c r="D130" i="210"/>
  <c r="X21" i="219" s="1"/>
  <c r="F130" i="210"/>
  <c r="X21" i="220" s="1"/>
  <c r="H130" i="210"/>
  <c r="X21" i="221" s="1"/>
  <c r="J130" i="210"/>
  <c r="X21" i="222" s="1"/>
  <c r="L130" i="210"/>
  <c r="X21" i="223" s="1"/>
  <c r="N130" i="210"/>
  <c r="X21" i="224" s="1"/>
  <c r="P130" i="210"/>
  <c r="X21" i="225" s="1"/>
  <c r="R130" i="210"/>
  <c r="X21" i="226" s="1"/>
  <c r="T130" i="210"/>
  <c r="X21" i="227" s="1"/>
  <c r="V130" i="210"/>
  <c r="X21" i="228" s="1"/>
  <c r="X130" i="210"/>
  <c r="X21" i="229" s="1"/>
  <c r="Z130" i="210"/>
  <c r="X21" i="230" s="1"/>
  <c r="AB130" i="210"/>
  <c r="X21" i="231" s="1"/>
  <c r="AD130" i="210"/>
  <c r="X21" i="232" s="1"/>
  <c r="AF130" i="210"/>
  <c r="X21" i="233" s="1"/>
  <c r="AH130" i="210"/>
  <c r="X21" i="234" s="1"/>
  <c r="AJ130" i="210"/>
  <c r="X21" i="235" s="1"/>
  <c r="AL130" i="210"/>
  <c r="X21" i="236" s="1"/>
  <c r="AN130" i="210"/>
  <c r="X21" i="237" s="1"/>
  <c r="AP130" i="210"/>
  <c r="X21" i="238" s="1"/>
  <c r="AR130" i="210"/>
  <c r="X21" i="239" s="1"/>
  <c r="AT130" i="210"/>
  <c r="X21" i="240" s="1"/>
  <c r="AV130" i="210"/>
  <c r="X21" i="241" s="1"/>
  <c r="AX130" i="210"/>
  <c r="X21" i="242" s="1"/>
  <c r="AZ130" i="210"/>
  <c r="X21" i="243" s="1"/>
  <c r="BB130" i="210"/>
  <c r="X21" i="244" s="1"/>
  <c r="BD130" i="210"/>
  <c r="X21" i="245" s="1"/>
  <c r="BF130" i="210"/>
  <c r="X21" i="246" s="1"/>
  <c r="BH130" i="210"/>
  <c r="X21" i="247" s="1"/>
  <c r="B131" i="210"/>
  <c r="D131" i="210"/>
  <c r="X22" i="219" s="1"/>
  <c r="F131" i="210"/>
  <c r="X22" i="220" s="1"/>
  <c r="H131" i="210"/>
  <c r="X22" i="221" s="1"/>
  <c r="J131" i="210"/>
  <c r="X22" i="222" s="1"/>
  <c r="L131" i="210"/>
  <c r="X22" i="223" s="1"/>
  <c r="N131" i="210"/>
  <c r="X22" i="224" s="1"/>
  <c r="P131" i="210"/>
  <c r="X22" i="225" s="1"/>
  <c r="R131" i="210"/>
  <c r="X22" i="226" s="1"/>
  <c r="T131" i="210"/>
  <c r="X22" i="227" s="1"/>
  <c r="V131" i="210"/>
  <c r="X22" i="228" s="1"/>
  <c r="X131" i="210"/>
  <c r="X22" i="229" s="1"/>
  <c r="Z131" i="210"/>
  <c r="X22" i="230" s="1"/>
  <c r="AB131" i="210"/>
  <c r="X22" i="231" s="1"/>
  <c r="AD131" i="210"/>
  <c r="X22" i="232" s="1"/>
  <c r="AF131" i="210"/>
  <c r="X22" i="233" s="1"/>
  <c r="AH131" i="210"/>
  <c r="X22" i="234" s="1"/>
  <c r="AJ131" i="210"/>
  <c r="X22" i="235" s="1"/>
  <c r="AL131" i="210"/>
  <c r="X22" i="236" s="1"/>
  <c r="AN131" i="210"/>
  <c r="X22" i="237" s="1"/>
  <c r="AP131" i="210"/>
  <c r="X22" i="238" s="1"/>
  <c r="AR131" i="210"/>
  <c r="X22" i="239" s="1"/>
  <c r="AT131" i="210"/>
  <c r="X22" i="240" s="1"/>
  <c r="AV131" i="210"/>
  <c r="X22" i="241" s="1"/>
  <c r="AX131" i="210"/>
  <c r="X22" i="242" s="1"/>
  <c r="AZ131" i="210"/>
  <c r="X22" i="243" s="1"/>
  <c r="BB131" i="210"/>
  <c r="X22" i="244" s="1"/>
  <c r="BD131" i="210"/>
  <c r="X22" i="245" s="1"/>
  <c r="BF131" i="210"/>
  <c r="X22" i="246" s="1"/>
  <c r="BH131" i="210"/>
  <c r="X22" i="247" s="1"/>
  <c r="B132" i="210"/>
  <c r="D132" i="210"/>
  <c r="X23" i="219" s="1"/>
  <c r="F132" i="210"/>
  <c r="X23" i="220" s="1"/>
  <c r="H132" i="210"/>
  <c r="X23" i="221" s="1"/>
  <c r="J132" i="210"/>
  <c r="X23" i="222" s="1"/>
  <c r="L132" i="210"/>
  <c r="X23" i="223" s="1"/>
  <c r="N132" i="210"/>
  <c r="X23" i="224" s="1"/>
  <c r="P132" i="210"/>
  <c r="X23" i="225" s="1"/>
  <c r="R132" i="210"/>
  <c r="X23" i="226" s="1"/>
  <c r="T132" i="210"/>
  <c r="X23" i="227" s="1"/>
  <c r="V132" i="210"/>
  <c r="X23" i="228" s="1"/>
  <c r="X132" i="210"/>
  <c r="X23" i="229" s="1"/>
  <c r="Z132" i="210"/>
  <c r="X23" i="230" s="1"/>
  <c r="AB132" i="210"/>
  <c r="X23" i="231" s="1"/>
  <c r="AD132" i="210"/>
  <c r="X23" i="232" s="1"/>
  <c r="AF132" i="210"/>
  <c r="X23" i="233" s="1"/>
  <c r="AH132" i="210"/>
  <c r="X23" i="234" s="1"/>
  <c r="AJ132" i="210"/>
  <c r="X23" i="235" s="1"/>
  <c r="AL132" i="210"/>
  <c r="X23" i="236" s="1"/>
  <c r="AN132" i="210"/>
  <c r="X23" i="237" s="1"/>
  <c r="AP132" i="210"/>
  <c r="X23" i="238" s="1"/>
  <c r="AR132" i="210"/>
  <c r="X23" i="239" s="1"/>
  <c r="AT132" i="210"/>
  <c r="X23" i="240" s="1"/>
  <c r="AV132" i="210"/>
  <c r="X23" i="241" s="1"/>
  <c r="AX132" i="210"/>
  <c r="X23" i="242" s="1"/>
  <c r="AZ132" i="210"/>
  <c r="X23" i="243" s="1"/>
  <c r="BB132" i="210"/>
  <c r="X23" i="244" s="1"/>
  <c r="BD132" i="210"/>
  <c r="X23" i="245" s="1"/>
  <c r="BF132" i="210"/>
  <c r="X23" i="246" s="1"/>
  <c r="BH132" i="210"/>
  <c r="X23" i="247" s="1"/>
  <c r="B133" i="210"/>
  <c r="D133" i="210"/>
  <c r="X24" i="219" s="1"/>
  <c r="F133" i="210"/>
  <c r="X24" i="220" s="1"/>
  <c r="H133" i="210"/>
  <c r="X24" i="221" s="1"/>
  <c r="J133" i="210"/>
  <c r="X24" i="222" s="1"/>
  <c r="L133" i="210"/>
  <c r="X24" i="223" s="1"/>
  <c r="N133" i="210"/>
  <c r="X24" i="224" s="1"/>
  <c r="P133" i="210"/>
  <c r="X24" i="225" s="1"/>
  <c r="R133" i="210"/>
  <c r="X24" i="226" s="1"/>
  <c r="T133" i="210"/>
  <c r="X24" i="227" s="1"/>
  <c r="V133" i="210"/>
  <c r="X24" i="228" s="1"/>
  <c r="X133" i="210"/>
  <c r="X24" i="229" s="1"/>
  <c r="Z133" i="210"/>
  <c r="X24" i="230" s="1"/>
  <c r="AB133" i="210"/>
  <c r="X24" i="231" s="1"/>
  <c r="AD133" i="210"/>
  <c r="X24" i="232" s="1"/>
  <c r="AF133" i="210"/>
  <c r="X24" i="233" s="1"/>
  <c r="AH133" i="210"/>
  <c r="X24" i="234" s="1"/>
  <c r="AJ133" i="210"/>
  <c r="X24" i="235" s="1"/>
  <c r="AL133" i="210"/>
  <c r="X24" i="236" s="1"/>
  <c r="AN133" i="210"/>
  <c r="X24" i="237" s="1"/>
  <c r="AP133" i="210"/>
  <c r="X24" i="238" s="1"/>
  <c r="AR133" i="210"/>
  <c r="X24" i="239" s="1"/>
  <c r="AT133" i="210"/>
  <c r="X24" i="240" s="1"/>
  <c r="AV133" i="210"/>
  <c r="X24" i="241" s="1"/>
  <c r="AX133" i="210"/>
  <c r="X24" i="242" s="1"/>
  <c r="AZ133" i="210"/>
  <c r="X24" i="243" s="1"/>
  <c r="BB133" i="210"/>
  <c r="X24" i="244" s="1"/>
  <c r="BD133" i="210"/>
  <c r="X24" i="245" s="1"/>
  <c r="BF133" i="210"/>
  <c r="X24" i="246" s="1"/>
  <c r="BH133" i="210"/>
  <c r="X24" i="247" s="1"/>
  <c r="B134" i="210"/>
  <c r="D134" i="210"/>
  <c r="X25" i="219" s="1"/>
  <c r="F134" i="210"/>
  <c r="X25" i="220" s="1"/>
  <c r="H134" i="210"/>
  <c r="X25" i="221" s="1"/>
  <c r="J134" i="210"/>
  <c r="X25" i="222" s="1"/>
  <c r="L134" i="210"/>
  <c r="X25" i="223" s="1"/>
  <c r="N134" i="210"/>
  <c r="X25" i="224" s="1"/>
  <c r="P134" i="210"/>
  <c r="X25" i="225" s="1"/>
  <c r="R134" i="210"/>
  <c r="X25" i="226" s="1"/>
  <c r="T134" i="210"/>
  <c r="X25" i="227" s="1"/>
  <c r="V134" i="210"/>
  <c r="X25" i="228" s="1"/>
  <c r="X134" i="210"/>
  <c r="X25" i="229" s="1"/>
  <c r="Z134" i="210"/>
  <c r="X25" i="230" s="1"/>
  <c r="AB134" i="210"/>
  <c r="X25" i="231" s="1"/>
  <c r="AD134" i="210"/>
  <c r="X25" i="232" s="1"/>
  <c r="AF134" i="210"/>
  <c r="X25" i="233" s="1"/>
  <c r="AH134" i="210"/>
  <c r="X25" i="234" s="1"/>
  <c r="AJ134" i="210"/>
  <c r="X25" i="235" s="1"/>
  <c r="AL134" i="210"/>
  <c r="X25" i="236" s="1"/>
  <c r="AN134" i="210"/>
  <c r="X25" i="237" s="1"/>
  <c r="AP134" i="210"/>
  <c r="X25" i="238" s="1"/>
  <c r="AR134" i="210"/>
  <c r="X25" i="239" s="1"/>
  <c r="AT134" i="210"/>
  <c r="X25" i="240" s="1"/>
  <c r="AV134" i="210"/>
  <c r="X25" i="241" s="1"/>
  <c r="AX134" i="210"/>
  <c r="X25" i="242" s="1"/>
  <c r="AZ134" i="210"/>
  <c r="X25" i="243" s="1"/>
  <c r="BB134" i="210"/>
  <c r="X25" i="244" s="1"/>
  <c r="BD134" i="210"/>
  <c r="X25" i="245" s="1"/>
  <c r="BF134" i="210"/>
  <c r="X25" i="246" s="1"/>
  <c r="BH134" i="210"/>
  <c r="X25" i="247" s="1"/>
  <c r="B135" i="210"/>
  <c r="D135" i="210"/>
  <c r="X26" i="219" s="1"/>
  <c r="F135" i="210"/>
  <c r="X26" i="220" s="1"/>
  <c r="H135" i="210"/>
  <c r="X26" i="221" s="1"/>
  <c r="J135" i="210"/>
  <c r="X26" i="222" s="1"/>
  <c r="L135" i="210"/>
  <c r="X26" i="223" s="1"/>
  <c r="N135" i="210"/>
  <c r="X26" i="224" s="1"/>
  <c r="P135" i="210"/>
  <c r="X26" i="225" s="1"/>
  <c r="R135" i="210"/>
  <c r="X26" i="226" s="1"/>
  <c r="T135" i="210"/>
  <c r="X26" i="227" s="1"/>
  <c r="V135" i="210"/>
  <c r="X26" i="228" s="1"/>
  <c r="X135" i="210"/>
  <c r="X26" i="229" s="1"/>
  <c r="Z135" i="210"/>
  <c r="X26" i="230" s="1"/>
  <c r="AB135" i="210"/>
  <c r="X26" i="231" s="1"/>
  <c r="AD135" i="210"/>
  <c r="X26" i="232" s="1"/>
  <c r="AF135" i="210"/>
  <c r="X26" i="233" s="1"/>
  <c r="AH135" i="210"/>
  <c r="X26" i="234" s="1"/>
  <c r="AJ135" i="210"/>
  <c r="X26" i="235" s="1"/>
  <c r="AL135" i="210"/>
  <c r="X26" i="236" s="1"/>
  <c r="AN135" i="210"/>
  <c r="X26" i="237" s="1"/>
  <c r="AP135" i="210"/>
  <c r="X26" i="238" s="1"/>
  <c r="AR135" i="210"/>
  <c r="X26" i="239" s="1"/>
  <c r="AT135" i="210"/>
  <c r="X26" i="240" s="1"/>
  <c r="AV135" i="210"/>
  <c r="X26" i="241" s="1"/>
  <c r="AX135" i="210"/>
  <c r="X26" i="242" s="1"/>
  <c r="AZ135" i="210"/>
  <c r="X26" i="243" s="1"/>
  <c r="BB135" i="210"/>
  <c r="X26" i="244" s="1"/>
  <c r="BD135" i="210"/>
  <c r="X26" i="245" s="1"/>
  <c r="BF135" i="210"/>
  <c r="X26" i="246" s="1"/>
  <c r="BH135" i="210"/>
  <c r="X26" i="247" s="1"/>
  <c r="B136" i="210"/>
  <c r="D136" i="210"/>
  <c r="X27" i="219" s="1"/>
  <c r="F136" i="210"/>
  <c r="X27" i="220" s="1"/>
  <c r="H136" i="210"/>
  <c r="X27" i="221" s="1"/>
  <c r="J136" i="210"/>
  <c r="X27" i="222" s="1"/>
  <c r="L136" i="210"/>
  <c r="X27" i="223" s="1"/>
  <c r="N136" i="210"/>
  <c r="X27" i="224" s="1"/>
  <c r="P136" i="210"/>
  <c r="X27" i="225" s="1"/>
  <c r="R136" i="210"/>
  <c r="X27" i="226" s="1"/>
  <c r="T136" i="210"/>
  <c r="X27" i="227" s="1"/>
  <c r="V136" i="210"/>
  <c r="X27" i="228" s="1"/>
  <c r="X136" i="210"/>
  <c r="X27" i="229" s="1"/>
  <c r="Z136" i="210"/>
  <c r="X27" i="230" s="1"/>
  <c r="AB136" i="210"/>
  <c r="X27" i="231" s="1"/>
  <c r="AD136" i="210"/>
  <c r="X27" i="232" s="1"/>
  <c r="AF136" i="210"/>
  <c r="X27" i="233" s="1"/>
  <c r="AH136" i="210"/>
  <c r="X27" i="234" s="1"/>
  <c r="AJ136" i="210"/>
  <c r="X27" i="235" s="1"/>
  <c r="AL136" i="210"/>
  <c r="X27" i="236" s="1"/>
  <c r="AN136" i="210"/>
  <c r="X27" i="237" s="1"/>
  <c r="AP136" i="210"/>
  <c r="X27" i="238" s="1"/>
  <c r="AR136" i="210"/>
  <c r="X27" i="239" s="1"/>
  <c r="AT136" i="210"/>
  <c r="X27" i="240" s="1"/>
  <c r="AV136" i="210"/>
  <c r="X27" i="241" s="1"/>
  <c r="AX136" i="210"/>
  <c r="X27" i="242" s="1"/>
  <c r="AZ136" i="210"/>
  <c r="X27" i="243" s="1"/>
  <c r="BB136" i="210"/>
  <c r="X27" i="244" s="1"/>
  <c r="BD136" i="210"/>
  <c r="X27" i="245" s="1"/>
  <c r="BF136" i="210"/>
  <c r="X27" i="246" s="1"/>
  <c r="BH136" i="210"/>
  <c r="X27" i="247" s="1"/>
  <c r="B137" i="210"/>
  <c r="D137" i="210"/>
  <c r="X28" i="219" s="1"/>
  <c r="F137" i="210"/>
  <c r="X28" i="220" s="1"/>
  <c r="H137" i="210"/>
  <c r="X28" i="221" s="1"/>
  <c r="J137" i="210"/>
  <c r="X28" i="222" s="1"/>
  <c r="L137" i="210"/>
  <c r="X28" i="223" s="1"/>
  <c r="N137" i="210"/>
  <c r="X28" i="224" s="1"/>
  <c r="P137" i="210"/>
  <c r="X28" i="225" s="1"/>
  <c r="R137" i="210"/>
  <c r="X28" i="226" s="1"/>
  <c r="T137" i="210"/>
  <c r="X28" i="227" s="1"/>
  <c r="V137" i="210"/>
  <c r="X28" i="228" s="1"/>
  <c r="X137" i="210"/>
  <c r="X28" i="229" s="1"/>
  <c r="Z137" i="210"/>
  <c r="X28" i="230" s="1"/>
  <c r="AB137" i="210"/>
  <c r="X28" i="231" s="1"/>
  <c r="AD137" i="210"/>
  <c r="X28" i="232" s="1"/>
  <c r="AF137" i="210"/>
  <c r="X28" i="233" s="1"/>
  <c r="AH137" i="210"/>
  <c r="X28" i="234" s="1"/>
  <c r="AJ137" i="210"/>
  <c r="X28" i="235" s="1"/>
  <c r="AL137" i="210"/>
  <c r="X28" i="236" s="1"/>
  <c r="AN137" i="210"/>
  <c r="X28" i="237" s="1"/>
  <c r="AP137" i="210"/>
  <c r="X28" i="238" s="1"/>
  <c r="AR137" i="210"/>
  <c r="X28" i="239" s="1"/>
  <c r="AT137" i="210"/>
  <c r="X28" i="240" s="1"/>
  <c r="AV137" i="210"/>
  <c r="X28" i="241" s="1"/>
  <c r="AX137" i="210"/>
  <c r="X28" i="242" s="1"/>
  <c r="AZ137" i="210"/>
  <c r="X28" i="243" s="1"/>
  <c r="BB137" i="210"/>
  <c r="X28" i="244" s="1"/>
  <c r="BD137" i="210"/>
  <c r="X28" i="245" s="1"/>
  <c r="BF137" i="210"/>
  <c r="X28" i="246" s="1"/>
  <c r="BH137" i="210"/>
  <c r="X28" i="247" s="1"/>
  <c r="B138" i="210"/>
  <c r="D138" i="210"/>
  <c r="X29" i="219" s="1"/>
  <c r="F138" i="210"/>
  <c r="X29" i="220" s="1"/>
  <c r="H138" i="210"/>
  <c r="X29" i="221" s="1"/>
  <c r="J138" i="210"/>
  <c r="X29" i="222" s="1"/>
  <c r="L138" i="210"/>
  <c r="X29" i="223" s="1"/>
  <c r="N138" i="210"/>
  <c r="X29" i="224" s="1"/>
  <c r="P138" i="210"/>
  <c r="X29" i="225" s="1"/>
  <c r="R138" i="210"/>
  <c r="X29" i="226" s="1"/>
  <c r="T138" i="210"/>
  <c r="X29" i="227" s="1"/>
  <c r="V138" i="210"/>
  <c r="X29" i="228" s="1"/>
  <c r="X138" i="210"/>
  <c r="X29" i="229" s="1"/>
  <c r="Z138" i="210"/>
  <c r="X29" i="230" s="1"/>
  <c r="AB138" i="210"/>
  <c r="X29" i="231" s="1"/>
  <c r="AD138" i="210"/>
  <c r="X29" i="232" s="1"/>
  <c r="AF138" i="210"/>
  <c r="X29" i="233" s="1"/>
  <c r="AH138" i="210"/>
  <c r="X29" i="234" s="1"/>
  <c r="AJ138" i="210"/>
  <c r="X29" i="235" s="1"/>
  <c r="AL138" i="210"/>
  <c r="X29" i="236" s="1"/>
  <c r="AN138" i="210"/>
  <c r="X29" i="237" s="1"/>
  <c r="AP138" i="210"/>
  <c r="X29" i="238" s="1"/>
  <c r="AR138" i="210"/>
  <c r="X29" i="239" s="1"/>
  <c r="AT138" i="210"/>
  <c r="X29" i="240" s="1"/>
  <c r="AV138" i="210"/>
  <c r="X29" i="241" s="1"/>
  <c r="AX138" i="210"/>
  <c r="X29" i="242" s="1"/>
  <c r="AZ138" i="210"/>
  <c r="X29" i="243" s="1"/>
  <c r="BB138" i="210"/>
  <c r="X29" i="244" s="1"/>
  <c r="BD138" i="210"/>
  <c r="X29" i="245" s="1"/>
  <c r="BF138" i="210"/>
  <c r="X29" i="246" s="1"/>
  <c r="BH138" i="210"/>
  <c r="X29" i="247" s="1"/>
  <c r="B139" i="210"/>
  <c r="D139" i="210"/>
  <c r="X30" i="219" s="1"/>
  <c r="F139" i="210"/>
  <c r="X30" i="220" s="1"/>
  <c r="H139" i="210"/>
  <c r="X30" i="221" s="1"/>
  <c r="J139" i="210"/>
  <c r="X30" i="222" s="1"/>
  <c r="L139" i="210"/>
  <c r="X30" i="223" s="1"/>
  <c r="N139" i="210"/>
  <c r="X30" i="224" s="1"/>
  <c r="P139" i="210"/>
  <c r="X30" i="225" s="1"/>
  <c r="R139" i="210"/>
  <c r="X30" i="226" s="1"/>
  <c r="T139" i="210"/>
  <c r="X30" i="227" s="1"/>
  <c r="V139" i="210"/>
  <c r="X30" i="228" s="1"/>
  <c r="X139" i="210"/>
  <c r="X30" i="229" s="1"/>
  <c r="Z139" i="210"/>
  <c r="X30" i="230" s="1"/>
  <c r="AB139" i="210"/>
  <c r="X30" i="231" s="1"/>
  <c r="AD139" i="210"/>
  <c r="X30" i="232" s="1"/>
  <c r="AF139" i="210"/>
  <c r="X30" i="233" s="1"/>
  <c r="AH139" i="210"/>
  <c r="X30" i="234" s="1"/>
  <c r="AJ139" i="210"/>
  <c r="X30" i="235" s="1"/>
  <c r="AL139" i="210"/>
  <c r="X30" i="236" s="1"/>
  <c r="AN139" i="210"/>
  <c r="X30" i="237" s="1"/>
  <c r="AP139" i="210"/>
  <c r="X30" i="238" s="1"/>
  <c r="AR139" i="210"/>
  <c r="X30" i="239" s="1"/>
  <c r="AT139" i="210"/>
  <c r="X30" i="240" s="1"/>
  <c r="AV139" i="210"/>
  <c r="X30" i="241" s="1"/>
  <c r="AX139" i="210"/>
  <c r="X30" i="242" s="1"/>
  <c r="AZ139" i="210"/>
  <c r="X30" i="243" s="1"/>
  <c r="BB139" i="210"/>
  <c r="X30" i="244" s="1"/>
  <c r="BD139" i="210"/>
  <c r="X30" i="245" s="1"/>
  <c r="BF139" i="210"/>
  <c r="X30" i="246" s="1"/>
  <c r="BH139" i="210"/>
  <c r="X30" i="247" s="1"/>
  <c r="B140" i="210"/>
  <c r="D140" i="210"/>
  <c r="X31" i="219" s="1"/>
  <c r="F140" i="210"/>
  <c r="X31" i="220" s="1"/>
  <c r="H140" i="210"/>
  <c r="X31" i="221" s="1"/>
  <c r="J140" i="210"/>
  <c r="X31" i="222" s="1"/>
  <c r="L140" i="210"/>
  <c r="X31" i="223" s="1"/>
  <c r="N140" i="210"/>
  <c r="X31" i="224" s="1"/>
  <c r="P140" i="210"/>
  <c r="X31" i="225" s="1"/>
  <c r="R140" i="210"/>
  <c r="X31" i="226" s="1"/>
  <c r="T140" i="210"/>
  <c r="X31" i="227" s="1"/>
  <c r="V140" i="210"/>
  <c r="X31" i="228" s="1"/>
  <c r="X140" i="210"/>
  <c r="X31" i="229" s="1"/>
  <c r="Z140" i="210"/>
  <c r="X31" i="230" s="1"/>
  <c r="AB140" i="210"/>
  <c r="X31" i="231" s="1"/>
  <c r="AD140" i="210"/>
  <c r="X31" i="232" s="1"/>
  <c r="AF140" i="210"/>
  <c r="X31" i="233" s="1"/>
  <c r="AH140" i="210"/>
  <c r="X31" i="234" s="1"/>
  <c r="AJ140" i="210"/>
  <c r="X31" i="235" s="1"/>
  <c r="AL140" i="210"/>
  <c r="X31" i="236" s="1"/>
  <c r="AN140" i="210"/>
  <c r="X31" i="237" s="1"/>
  <c r="AP140" i="210"/>
  <c r="X31" i="238" s="1"/>
  <c r="AR140" i="210"/>
  <c r="X31" i="239" s="1"/>
  <c r="AT140" i="210"/>
  <c r="X31" i="240" s="1"/>
  <c r="AV140" i="210"/>
  <c r="X31" i="241" s="1"/>
  <c r="AX140" i="210"/>
  <c r="X31" i="242" s="1"/>
  <c r="AZ140" i="210"/>
  <c r="X31" i="243" s="1"/>
  <c r="BB140" i="210"/>
  <c r="X31" i="244" s="1"/>
  <c r="BD140" i="210"/>
  <c r="X31" i="245" s="1"/>
  <c r="BF140" i="210"/>
  <c r="X31" i="246" s="1"/>
  <c r="BH140" i="210"/>
  <c r="X31" i="247" s="1"/>
  <c r="B141" i="210"/>
  <c r="D141" i="210"/>
  <c r="X32" i="219" s="1"/>
  <c r="F141" i="210"/>
  <c r="X32" i="220" s="1"/>
  <c r="H141" i="210"/>
  <c r="X32" i="221" s="1"/>
  <c r="J141" i="210"/>
  <c r="X32" i="222" s="1"/>
  <c r="L141" i="210"/>
  <c r="X32" i="223" s="1"/>
  <c r="N141" i="210"/>
  <c r="X32" i="224" s="1"/>
  <c r="P141" i="210"/>
  <c r="X32" i="225" s="1"/>
  <c r="R141" i="210"/>
  <c r="X32" i="226" s="1"/>
  <c r="T141" i="210"/>
  <c r="X32" i="227" s="1"/>
  <c r="V141" i="210"/>
  <c r="X32" i="228" s="1"/>
  <c r="X141" i="210"/>
  <c r="X32" i="229" s="1"/>
  <c r="Z141" i="210"/>
  <c r="X32" i="230" s="1"/>
  <c r="AB141" i="210"/>
  <c r="X32" i="231" s="1"/>
  <c r="AD141" i="210"/>
  <c r="X32" i="232" s="1"/>
  <c r="AF141" i="210"/>
  <c r="X32" i="233" s="1"/>
  <c r="AH141" i="210"/>
  <c r="X32" i="234" s="1"/>
  <c r="AJ141" i="210"/>
  <c r="X32" i="235" s="1"/>
  <c r="AL141" i="210"/>
  <c r="X32" i="236" s="1"/>
  <c r="AN141" i="210"/>
  <c r="X32" i="237" s="1"/>
  <c r="AP141" i="210"/>
  <c r="X32" i="238" s="1"/>
  <c r="AR141" i="210"/>
  <c r="X32" i="239" s="1"/>
  <c r="AT141" i="210"/>
  <c r="X32" i="240" s="1"/>
  <c r="AV141" i="210"/>
  <c r="X32" i="241" s="1"/>
  <c r="AX141" i="210"/>
  <c r="X32" i="242" s="1"/>
  <c r="AZ141" i="210"/>
  <c r="X32" i="243" s="1"/>
  <c r="BB141" i="210"/>
  <c r="X32" i="244" s="1"/>
  <c r="BD141" i="210"/>
  <c r="X32" i="245" s="1"/>
  <c r="BF141" i="210"/>
  <c r="X32" i="246" s="1"/>
  <c r="BH141" i="210"/>
  <c r="X32" i="247" s="1"/>
  <c r="B142" i="210"/>
  <c r="D142" i="210"/>
  <c r="X33" i="219" s="1"/>
  <c r="F142" i="210"/>
  <c r="X33" i="220" s="1"/>
  <c r="H142" i="210"/>
  <c r="X33" i="221" s="1"/>
  <c r="J142" i="210"/>
  <c r="X33" i="222" s="1"/>
  <c r="L142" i="210"/>
  <c r="X33" i="223" s="1"/>
  <c r="N142" i="210"/>
  <c r="X33" i="224" s="1"/>
  <c r="P142" i="210"/>
  <c r="X33" i="225" s="1"/>
  <c r="R142" i="210"/>
  <c r="X33" i="226" s="1"/>
  <c r="T142" i="210"/>
  <c r="X33" i="227" s="1"/>
  <c r="V142" i="210"/>
  <c r="X33" i="228" s="1"/>
  <c r="X142" i="210"/>
  <c r="X33" i="229" s="1"/>
  <c r="Z142" i="210"/>
  <c r="X33" i="230" s="1"/>
  <c r="AB142" i="210"/>
  <c r="X33" i="231" s="1"/>
  <c r="AD142" i="210"/>
  <c r="X33" i="232" s="1"/>
  <c r="AF142" i="210"/>
  <c r="X33" i="233" s="1"/>
  <c r="AH142" i="210"/>
  <c r="X33" i="234" s="1"/>
  <c r="AJ142" i="210"/>
  <c r="X33" i="235" s="1"/>
  <c r="AL142" i="210"/>
  <c r="X33" i="236" s="1"/>
  <c r="AN142" i="210"/>
  <c r="X33" i="237" s="1"/>
  <c r="AP142" i="210"/>
  <c r="X33" i="238" s="1"/>
  <c r="AR142" i="210"/>
  <c r="X33" i="239" s="1"/>
  <c r="AT142" i="210"/>
  <c r="X33" i="240" s="1"/>
  <c r="AV142" i="210"/>
  <c r="X33" i="241" s="1"/>
  <c r="AX142" i="210"/>
  <c r="X33" i="242" s="1"/>
  <c r="AZ142" i="210"/>
  <c r="X33" i="243" s="1"/>
  <c r="BB142" i="210"/>
  <c r="X33" i="244" s="1"/>
  <c r="BD142" i="210"/>
  <c r="X33" i="245" s="1"/>
  <c r="BF142" i="210"/>
  <c r="X33" i="246" s="1"/>
  <c r="BH142" i="210"/>
  <c r="X33" i="247" s="1"/>
  <c r="B143" i="210"/>
  <c r="D143" i="210"/>
  <c r="X34" i="219" s="1"/>
  <c r="F143" i="210"/>
  <c r="X34" i="220" s="1"/>
  <c r="H143" i="210"/>
  <c r="X34" i="221" s="1"/>
  <c r="J143" i="210"/>
  <c r="X34" i="222" s="1"/>
  <c r="L143" i="210"/>
  <c r="X34" i="223" s="1"/>
  <c r="N143" i="210"/>
  <c r="X34" i="224" s="1"/>
  <c r="P143" i="210"/>
  <c r="X34" i="225" s="1"/>
  <c r="R143" i="210"/>
  <c r="X34" i="226" s="1"/>
  <c r="T143" i="210"/>
  <c r="X34" i="227" s="1"/>
  <c r="V143" i="210"/>
  <c r="X34" i="228" s="1"/>
  <c r="X143" i="210"/>
  <c r="X34" i="229" s="1"/>
  <c r="Z143" i="210"/>
  <c r="X34" i="230" s="1"/>
  <c r="AB143" i="210"/>
  <c r="X34" i="231" s="1"/>
  <c r="AD143" i="210"/>
  <c r="X34" i="232" s="1"/>
  <c r="AF143" i="210"/>
  <c r="X34" i="233" s="1"/>
  <c r="AH143" i="210"/>
  <c r="X34" i="234" s="1"/>
  <c r="AJ143" i="210"/>
  <c r="X34" i="235" s="1"/>
  <c r="AL143" i="210"/>
  <c r="X34" i="236" s="1"/>
  <c r="AN143" i="210"/>
  <c r="X34" i="237" s="1"/>
  <c r="AP143" i="210"/>
  <c r="X34" i="238" s="1"/>
  <c r="AR143" i="210"/>
  <c r="X34" i="239" s="1"/>
  <c r="AT143" i="210"/>
  <c r="X34" i="240" s="1"/>
  <c r="AV143" i="210"/>
  <c r="X34" i="241" s="1"/>
  <c r="AX143" i="210"/>
  <c r="X34" i="242" s="1"/>
  <c r="AZ143" i="210"/>
  <c r="X34" i="243" s="1"/>
  <c r="BB143" i="210"/>
  <c r="X34" i="244" s="1"/>
  <c r="BD143" i="210"/>
  <c r="X34" i="245" s="1"/>
  <c r="BF143" i="210"/>
  <c r="X34" i="246" s="1"/>
  <c r="BH143" i="210"/>
  <c r="X34" i="247" s="1"/>
  <c r="B144" i="210"/>
  <c r="D144" i="210"/>
  <c r="X35" i="219" s="1"/>
  <c r="F144" i="210"/>
  <c r="X35" i="220" s="1"/>
  <c r="H144" i="210"/>
  <c r="X35" i="221" s="1"/>
  <c r="J144" i="210"/>
  <c r="X35" i="222" s="1"/>
  <c r="L144" i="210"/>
  <c r="X35" i="223" s="1"/>
  <c r="N144" i="210"/>
  <c r="X35" i="224" s="1"/>
  <c r="P144" i="210"/>
  <c r="X35" i="225" s="1"/>
  <c r="R144" i="210"/>
  <c r="X35" i="226" s="1"/>
  <c r="T144" i="210"/>
  <c r="X35" i="227" s="1"/>
  <c r="V144" i="210"/>
  <c r="X35" i="228" s="1"/>
  <c r="X144" i="210"/>
  <c r="X35" i="229" s="1"/>
  <c r="Z144" i="210"/>
  <c r="X35" i="230" s="1"/>
  <c r="AB144" i="210"/>
  <c r="X35" i="231" s="1"/>
  <c r="AD144" i="210"/>
  <c r="X35" i="232" s="1"/>
  <c r="AF144" i="210"/>
  <c r="X35" i="233" s="1"/>
  <c r="AH144" i="210"/>
  <c r="X35" i="234" s="1"/>
  <c r="AJ144" i="210"/>
  <c r="X35" i="235" s="1"/>
  <c r="AL144" i="210"/>
  <c r="X35" i="236" s="1"/>
  <c r="AN144" i="210"/>
  <c r="X35" i="237" s="1"/>
  <c r="AP144" i="210"/>
  <c r="X35" i="238" s="1"/>
  <c r="AR144" i="210"/>
  <c r="X35" i="239" s="1"/>
  <c r="AT144" i="210"/>
  <c r="X35" i="240" s="1"/>
  <c r="AV144" i="210"/>
  <c r="X35" i="241" s="1"/>
  <c r="AX144" i="210"/>
  <c r="X35" i="242" s="1"/>
  <c r="AZ144" i="210"/>
  <c r="X35" i="243" s="1"/>
  <c r="BB144" i="210"/>
  <c r="X35" i="244" s="1"/>
  <c r="BD144" i="210"/>
  <c r="X35" i="245" s="1"/>
  <c r="BF144" i="210"/>
  <c r="X35" i="246" s="1"/>
  <c r="BH144" i="210"/>
  <c r="X35" i="247" s="1"/>
  <c r="B145" i="210"/>
  <c r="D145" i="210"/>
  <c r="X36" i="219" s="1"/>
  <c r="F145" i="210"/>
  <c r="X36" i="220" s="1"/>
  <c r="H145" i="210"/>
  <c r="X36" i="221" s="1"/>
  <c r="J145" i="210"/>
  <c r="X36" i="222" s="1"/>
  <c r="L145" i="210"/>
  <c r="X36" i="223" s="1"/>
  <c r="N145" i="210"/>
  <c r="X36" i="224" s="1"/>
  <c r="P145" i="210"/>
  <c r="X36" i="225" s="1"/>
  <c r="R145" i="210"/>
  <c r="X36" i="226" s="1"/>
  <c r="T145" i="210"/>
  <c r="X36" i="227" s="1"/>
  <c r="V145" i="210"/>
  <c r="X36" i="228" s="1"/>
  <c r="X145" i="210"/>
  <c r="X36" i="229" s="1"/>
  <c r="Z145" i="210"/>
  <c r="X36" i="230" s="1"/>
  <c r="AB145" i="210"/>
  <c r="X36" i="231" s="1"/>
  <c r="AD145" i="210"/>
  <c r="X36" i="232" s="1"/>
  <c r="AF145" i="210"/>
  <c r="X36" i="233" s="1"/>
  <c r="AH145" i="210"/>
  <c r="X36" i="234" s="1"/>
  <c r="AJ145" i="210"/>
  <c r="X36" i="235" s="1"/>
  <c r="AL145" i="210"/>
  <c r="X36" i="236" s="1"/>
  <c r="AN145" i="210"/>
  <c r="X36" i="237" s="1"/>
  <c r="AP145" i="210"/>
  <c r="X36" i="238" s="1"/>
  <c r="AR145" i="210"/>
  <c r="X36" i="239" s="1"/>
  <c r="AT145" i="210"/>
  <c r="X36" i="240" s="1"/>
  <c r="AV145" i="210"/>
  <c r="X36" i="241" s="1"/>
  <c r="AX145" i="210"/>
  <c r="X36" i="242" s="1"/>
  <c r="AZ145" i="210"/>
  <c r="X36" i="243" s="1"/>
  <c r="BB145" i="210"/>
  <c r="X36" i="244" s="1"/>
  <c r="BD145" i="210"/>
  <c r="X36" i="245" s="1"/>
  <c r="BF145" i="210"/>
  <c r="X36" i="246" s="1"/>
  <c r="BH145" i="210"/>
  <c r="X36" i="247" s="1"/>
  <c r="B146" i="210"/>
  <c r="D146" i="210"/>
  <c r="X37" i="219" s="1"/>
  <c r="F146" i="210"/>
  <c r="X37" i="220" s="1"/>
  <c r="H146" i="210"/>
  <c r="X37" i="221" s="1"/>
  <c r="J146" i="210"/>
  <c r="X37" i="222" s="1"/>
  <c r="L146" i="210"/>
  <c r="X37" i="223" s="1"/>
  <c r="N146" i="210"/>
  <c r="X37" i="224" s="1"/>
  <c r="P146" i="210"/>
  <c r="X37" i="225" s="1"/>
  <c r="R146" i="210"/>
  <c r="X37" i="226" s="1"/>
  <c r="T146" i="210"/>
  <c r="X37" i="227" s="1"/>
  <c r="V146" i="210"/>
  <c r="X37" i="228" s="1"/>
  <c r="X146" i="210"/>
  <c r="X37" i="229" s="1"/>
  <c r="Z146" i="210"/>
  <c r="X37" i="230" s="1"/>
  <c r="AB146" i="210"/>
  <c r="X37" i="231" s="1"/>
  <c r="AD146" i="210"/>
  <c r="X37" i="232" s="1"/>
  <c r="AF146" i="210"/>
  <c r="X37" i="233" s="1"/>
  <c r="AH146" i="210"/>
  <c r="X37" i="234" s="1"/>
  <c r="AJ146" i="210"/>
  <c r="X37" i="235" s="1"/>
  <c r="AL146" i="210"/>
  <c r="X37" i="236" s="1"/>
  <c r="AN146" i="210"/>
  <c r="X37" i="237" s="1"/>
  <c r="AP146" i="210"/>
  <c r="X37" i="238" s="1"/>
  <c r="AR146" i="210"/>
  <c r="X37" i="239" s="1"/>
  <c r="AT146" i="210"/>
  <c r="X37" i="240" s="1"/>
  <c r="AV146" i="210"/>
  <c r="X37" i="241" s="1"/>
  <c r="AX146" i="210"/>
  <c r="X37" i="242" s="1"/>
  <c r="AZ146" i="210"/>
  <c r="X37" i="243" s="1"/>
  <c r="BB146" i="210"/>
  <c r="X37" i="244" s="1"/>
  <c r="BD146" i="210"/>
  <c r="X37" i="245" s="1"/>
  <c r="BF146" i="210"/>
  <c r="X37" i="246" s="1"/>
  <c r="BH146" i="210"/>
  <c r="X37" i="247" s="1"/>
  <c r="B147" i="210"/>
  <c r="D147" i="210"/>
  <c r="X38" i="219" s="1"/>
  <c r="F147" i="210"/>
  <c r="X38" i="220" s="1"/>
  <c r="H147" i="210"/>
  <c r="X38" i="221" s="1"/>
  <c r="J147" i="210"/>
  <c r="X38" i="222" s="1"/>
  <c r="L147" i="210"/>
  <c r="X38" i="223" s="1"/>
  <c r="N147" i="210"/>
  <c r="X38" i="224" s="1"/>
  <c r="P147" i="210"/>
  <c r="X38" i="225" s="1"/>
  <c r="R147" i="210"/>
  <c r="X38" i="226" s="1"/>
  <c r="T147" i="210"/>
  <c r="X38" i="227" s="1"/>
  <c r="V147" i="210"/>
  <c r="X38" i="228" s="1"/>
  <c r="X147" i="210"/>
  <c r="X38" i="229" s="1"/>
  <c r="Z147" i="210"/>
  <c r="X38" i="230" s="1"/>
  <c r="AB147" i="210"/>
  <c r="X38" i="231" s="1"/>
  <c r="AD147" i="210"/>
  <c r="X38" i="232" s="1"/>
  <c r="AF147" i="210"/>
  <c r="X38" i="233" s="1"/>
  <c r="AH147" i="210"/>
  <c r="X38" i="234" s="1"/>
  <c r="AJ147" i="210"/>
  <c r="X38" i="235" s="1"/>
  <c r="AL147" i="210"/>
  <c r="X38" i="236" s="1"/>
  <c r="AN147" i="210"/>
  <c r="X38" i="237" s="1"/>
  <c r="AP147" i="210"/>
  <c r="X38" i="238" s="1"/>
  <c r="AR147" i="210"/>
  <c r="X38" i="239" s="1"/>
  <c r="AT147" i="210"/>
  <c r="X38" i="240" s="1"/>
  <c r="AV147" i="210"/>
  <c r="X38" i="241" s="1"/>
  <c r="AX147" i="210"/>
  <c r="X38" i="242" s="1"/>
  <c r="AZ147" i="210"/>
  <c r="X38" i="243" s="1"/>
  <c r="BB147" i="210"/>
  <c r="X38" i="244" s="1"/>
  <c r="BD147" i="210"/>
  <c r="X38" i="245" s="1"/>
  <c r="BF147" i="210"/>
  <c r="X38" i="246" s="1"/>
  <c r="BH147" i="210"/>
  <c r="X38" i="247" s="1"/>
  <c r="B148" i="210"/>
  <c r="D148" i="210"/>
  <c r="X39" i="219" s="1"/>
  <c r="F148" i="210"/>
  <c r="X39" i="220" s="1"/>
  <c r="H148" i="210"/>
  <c r="X39" i="221" s="1"/>
  <c r="J148" i="210"/>
  <c r="X39" i="222" s="1"/>
  <c r="L148" i="210"/>
  <c r="X39" i="223" s="1"/>
  <c r="N148" i="210"/>
  <c r="X39" i="224" s="1"/>
  <c r="P148" i="210"/>
  <c r="X39" i="225" s="1"/>
  <c r="R148" i="210"/>
  <c r="X39" i="226" s="1"/>
  <c r="T148" i="210"/>
  <c r="X39" i="227" s="1"/>
  <c r="V148" i="210"/>
  <c r="X39" i="228" s="1"/>
  <c r="X148" i="210"/>
  <c r="X39" i="229" s="1"/>
  <c r="Z148" i="210"/>
  <c r="X39" i="230" s="1"/>
  <c r="AB148" i="210"/>
  <c r="X39" i="231" s="1"/>
  <c r="AD148" i="210"/>
  <c r="X39" i="232" s="1"/>
  <c r="AF148" i="210"/>
  <c r="X39" i="233" s="1"/>
  <c r="AH148" i="210"/>
  <c r="X39" i="234" s="1"/>
  <c r="AJ148" i="210"/>
  <c r="X39" i="235" s="1"/>
  <c r="AL148" i="210"/>
  <c r="X39" i="236" s="1"/>
  <c r="AN148" i="210"/>
  <c r="X39" i="237" s="1"/>
  <c r="AP148" i="210"/>
  <c r="X39" i="238" s="1"/>
  <c r="AR148" i="210"/>
  <c r="X39" i="239" s="1"/>
  <c r="AT148" i="210"/>
  <c r="X39" i="240" s="1"/>
  <c r="AV148" i="210"/>
  <c r="X39" i="241" s="1"/>
  <c r="AX148" i="210"/>
  <c r="X39" i="242" s="1"/>
  <c r="AZ148" i="210"/>
  <c r="X39" i="243" s="1"/>
  <c r="BB148" i="210"/>
  <c r="X39" i="244" s="1"/>
  <c r="BD148" i="210"/>
  <c r="X39" i="245" s="1"/>
  <c r="BF148" i="210"/>
  <c r="X39" i="246" s="1"/>
  <c r="BH148" i="210"/>
  <c r="X39" i="247" s="1"/>
  <c r="B149" i="210"/>
  <c r="D149" i="210"/>
  <c r="X40" i="219" s="1"/>
  <c r="F149" i="210"/>
  <c r="X40" i="220" s="1"/>
  <c r="H149" i="210"/>
  <c r="X40" i="221" s="1"/>
  <c r="J149" i="210"/>
  <c r="X40" i="222" s="1"/>
  <c r="L149" i="210"/>
  <c r="X40" i="223" s="1"/>
  <c r="N149" i="210"/>
  <c r="X40" i="224" s="1"/>
  <c r="P149" i="210"/>
  <c r="X40" i="225" s="1"/>
  <c r="R149" i="210"/>
  <c r="X40" i="226" s="1"/>
  <c r="T149" i="210"/>
  <c r="X40" i="227" s="1"/>
  <c r="V149" i="210"/>
  <c r="X40" i="228" s="1"/>
  <c r="X149" i="210"/>
  <c r="X40" i="229" s="1"/>
  <c r="Z149" i="210"/>
  <c r="X40" i="230" s="1"/>
  <c r="AB149" i="210"/>
  <c r="X40" i="231" s="1"/>
  <c r="AD149" i="210"/>
  <c r="X40" i="232" s="1"/>
  <c r="AF149" i="210"/>
  <c r="X40" i="233" s="1"/>
  <c r="AH149" i="210"/>
  <c r="X40" i="234" s="1"/>
  <c r="AJ149" i="210"/>
  <c r="X40" i="235" s="1"/>
  <c r="AL149" i="210"/>
  <c r="X40" i="236" s="1"/>
  <c r="AN149" i="210"/>
  <c r="X40" i="237" s="1"/>
  <c r="AP149" i="210"/>
  <c r="X40" i="238" s="1"/>
  <c r="AR149" i="210"/>
  <c r="X40" i="239" s="1"/>
  <c r="AT149" i="210"/>
  <c r="X40" i="240" s="1"/>
  <c r="AV149" i="210"/>
  <c r="X40" i="241" s="1"/>
  <c r="AX149" i="210"/>
  <c r="X40" i="242" s="1"/>
  <c r="AZ149" i="210"/>
  <c r="X40" i="243" s="1"/>
  <c r="BB149" i="210"/>
  <c r="X40" i="244" s="1"/>
  <c r="BD149" i="210"/>
  <c r="X40" i="245" s="1"/>
  <c r="BF149" i="210"/>
  <c r="X40" i="246" s="1"/>
  <c r="BH149" i="210"/>
  <c r="X40" i="247" s="1"/>
  <c r="B150" i="210"/>
  <c r="D150" i="210"/>
  <c r="X41" i="219" s="1"/>
  <c r="F150" i="210"/>
  <c r="X41" i="220" s="1"/>
  <c r="H150" i="210"/>
  <c r="X41" i="221" s="1"/>
  <c r="J150" i="210"/>
  <c r="X41" i="222" s="1"/>
  <c r="L150" i="210"/>
  <c r="X41" i="223" s="1"/>
  <c r="N150" i="210"/>
  <c r="X41" i="224" s="1"/>
  <c r="P150" i="210"/>
  <c r="X41" i="225" s="1"/>
  <c r="R150" i="210"/>
  <c r="X41" i="226" s="1"/>
  <c r="T150" i="210"/>
  <c r="X41" i="227" s="1"/>
  <c r="V150" i="210"/>
  <c r="X41" i="228" s="1"/>
  <c r="X150" i="210"/>
  <c r="X41" i="229" s="1"/>
  <c r="Z150" i="210"/>
  <c r="X41" i="230" s="1"/>
  <c r="AB150" i="210"/>
  <c r="X41" i="231" s="1"/>
  <c r="AD150" i="210"/>
  <c r="X41" i="232" s="1"/>
  <c r="AF150" i="210"/>
  <c r="X41" i="233" s="1"/>
  <c r="AH150" i="210"/>
  <c r="X41" i="234" s="1"/>
  <c r="AJ150" i="210"/>
  <c r="X41" i="235" s="1"/>
  <c r="AL150" i="210"/>
  <c r="X41" i="236" s="1"/>
  <c r="AN150" i="210"/>
  <c r="X41" i="237" s="1"/>
  <c r="AP150" i="210"/>
  <c r="X41" i="238" s="1"/>
  <c r="AR150" i="210"/>
  <c r="X41" i="239" s="1"/>
  <c r="AT150" i="210"/>
  <c r="X41" i="240" s="1"/>
  <c r="AV150" i="210"/>
  <c r="X41" i="241" s="1"/>
  <c r="AX150" i="210"/>
  <c r="X41" i="242" s="1"/>
  <c r="AZ150" i="210"/>
  <c r="X41" i="243" s="1"/>
  <c r="BB150" i="210"/>
  <c r="X41" i="244" s="1"/>
  <c r="BD150" i="210"/>
  <c r="X41" i="245" s="1"/>
  <c r="BF150" i="210"/>
  <c r="X41" i="246" s="1"/>
  <c r="BH150" i="210"/>
  <c r="X41" i="247" s="1"/>
  <c r="B151" i="210"/>
  <c r="D151" i="210"/>
  <c r="X42" i="219" s="1"/>
  <c r="F151" i="210"/>
  <c r="X42" i="220" s="1"/>
  <c r="H151" i="210"/>
  <c r="X42" i="221" s="1"/>
  <c r="J151" i="210"/>
  <c r="X42" i="222" s="1"/>
  <c r="L151" i="210"/>
  <c r="X42" i="223" s="1"/>
  <c r="N151" i="210"/>
  <c r="X42" i="224" s="1"/>
  <c r="P151" i="210"/>
  <c r="X42" i="225" s="1"/>
  <c r="R151" i="210"/>
  <c r="X42" i="226" s="1"/>
  <c r="T151" i="210"/>
  <c r="X42" i="227" s="1"/>
  <c r="V151" i="210"/>
  <c r="X42" i="228" s="1"/>
  <c r="X151" i="210"/>
  <c r="X42" i="229" s="1"/>
  <c r="Z151" i="210"/>
  <c r="X42" i="230" s="1"/>
  <c r="AB151" i="210"/>
  <c r="X42" i="231" s="1"/>
  <c r="AD151" i="210"/>
  <c r="X42" i="232" s="1"/>
  <c r="AF151" i="210"/>
  <c r="X42" i="233" s="1"/>
  <c r="AH151" i="210"/>
  <c r="X42" i="234" s="1"/>
  <c r="AJ151" i="210"/>
  <c r="X42" i="235" s="1"/>
  <c r="AL151" i="210"/>
  <c r="X42" i="236" s="1"/>
  <c r="AN151" i="210"/>
  <c r="X42" i="237" s="1"/>
  <c r="AP151" i="210"/>
  <c r="X42" i="238" s="1"/>
  <c r="AR151" i="210"/>
  <c r="X42" i="239" s="1"/>
  <c r="AT151" i="210"/>
  <c r="X42" i="240" s="1"/>
  <c r="AV151" i="210"/>
  <c r="X42" i="241" s="1"/>
  <c r="AX151" i="210"/>
  <c r="X42" i="242" s="1"/>
  <c r="AZ151" i="210"/>
  <c r="X42" i="243" s="1"/>
  <c r="BB151" i="210"/>
  <c r="X42" i="244" s="1"/>
  <c r="BD151" i="210"/>
  <c r="X42" i="245" s="1"/>
  <c r="BF151" i="210"/>
  <c r="X42" i="246" s="1"/>
  <c r="BH151" i="210"/>
  <c r="X42" i="247" s="1"/>
  <c r="B152" i="210"/>
  <c r="D152" i="210"/>
  <c r="X43" i="219" s="1"/>
  <c r="F152" i="210"/>
  <c r="X43" i="220" s="1"/>
  <c r="H152" i="210"/>
  <c r="X43" i="221" s="1"/>
  <c r="J152" i="210"/>
  <c r="X43" i="222" s="1"/>
  <c r="L152" i="210"/>
  <c r="X43" i="223" s="1"/>
  <c r="N152" i="210"/>
  <c r="X43" i="224" s="1"/>
  <c r="P152" i="210"/>
  <c r="X43" i="225" s="1"/>
  <c r="R152" i="210"/>
  <c r="X43" i="226" s="1"/>
  <c r="T152" i="210"/>
  <c r="X43" i="227" s="1"/>
  <c r="V152" i="210"/>
  <c r="X43" i="228" s="1"/>
  <c r="X152" i="210"/>
  <c r="X43" i="229" s="1"/>
  <c r="Z152" i="210"/>
  <c r="X43" i="230" s="1"/>
  <c r="AB152" i="210"/>
  <c r="X43" i="231" s="1"/>
  <c r="AD152" i="210"/>
  <c r="X43" i="232" s="1"/>
  <c r="AF152" i="210"/>
  <c r="X43" i="233" s="1"/>
  <c r="AH152" i="210"/>
  <c r="X43" i="234" s="1"/>
  <c r="AJ152" i="210"/>
  <c r="X43" i="235" s="1"/>
  <c r="AL152" i="210"/>
  <c r="X43" i="236" s="1"/>
  <c r="AN152" i="210"/>
  <c r="X43" i="237" s="1"/>
  <c r="AP152" i="210"/>
  <c r="X43" i="238" s="1"/>
  <c r="AR152" i="210"/>
  <c r="X43" i="239" s="1"/>
  <c r="AT152" i="210"/>
  <c r="X43" i="240" s="1"/>
  <c r="AV152" i="210"/>
  <c r="X43" i="241" s="1"/>
  <c r="AX152" i="210"/>
  <c r="X43" i="242" s="1"/>
  <c r="AZ152" i="210"/>
  <c r="X43" i="243" s="1"/>
  <c r="BB152" i="210"/>
  <c r="X43" i="244" s="1"/>
  <c r="BD152" i="210"/>
  <c r="X43" i="245" s="1"/>
  <c r="BF152" i="210"/>
  <c r="X43" i="246" s="1"/>
  <c r="BH152" i="210"/>
  <c r="X43" i="247" s="1"/>
  <c r="B153" i="210"/>
  <c r="D153" i="210"/>
  <c r="X44" i="219" s="1"/>
  <c r="F153" i="210"/>
  <c r="X44" i="220" s="1"/>
  <c r="H153" i="210"/>
  <c r="X44" i="221" s="1"/>
  <c r="J153" i="210"/>
  <c r="X44" i="222" s="1"/>
  <c r="L153" i="210"/>
  <c r="X44" i="223" s="1"/>
  <c r="N153" i="210"/>
  <c r="X44" i="224" s="1"/>
  <c r="P153" i="210"/>
  <c r="X44" i="225" s="1"/>
  <c r="R153" i="210"/>
  <c r="X44" i="226" s="1"/>
  <c r="T153" i="210"/>
  <c r="X44" i="227" s="1"/>
  <c r="V153" i="210"/>
  <c r="X44" i="228" s="1"/>
  <c r="X153" i="210"/>
  <c r="X44" i="229" s="1"/>
  <c r="Z153" i="210"/>
  <c r="X44" i="230" s="1"/>
  <c r="AB153" i="210"/>
  <c r="X44" i="231" s="1"/>
  <c r="AD153" i="210"/>
  <c r="X44" i="232" s="1"/>
  <c r="AF153" i="210"/>
  <c r="X44" i="233" s="1"/>
  <c r="AH153" i="210"/>
  <c r="X44" i="234" s="1"/>
  <c r="AJ153" i="210"/>
  <c r="X44" i="235" s="1"/>
  <c r="AL153" i="210"/>
  <c r="X44" i="236" s="1"/>
  <c r="AN153" i="210"/>
  <c r="X44" i="237" s="1"/>
  <c r="AP153" i="210"/>
  <c r="X44" i="238" s="1"/>
  <c r="AR153" i="210"/>
  <c r="X44" i="239" s="1"/>
  <c r="AT153" i="210"/>
  <c r="X44" i="240" s="1"/>
  <c r="AV153" i="210"/>
  <c r="X44" i="241" s="1"/>
  <c r="AX153" i="210"/>
  <c r="X44" i="242" s="1"/>
  <c r="AZ153" i="210"/>
  <c r="X44" i="243" s="1"/>
  <c r="BB153" i="210"/>
  <c r="X44" i="244" s="1"/>
  <c r="BD153" i="210"/>
  <c r="X44" i="245" s="1"/>
  <c r="BF153" i="210"/>
  <c r="X44" i="246" s="1"/>
  <c r="BH153" i="210"/>
  <c r="X44" i="247" s="1"/>
  <c r="B154" i="210"/>
  <c r="D154" i="210"/>
  <c r="X45" i="219" s="1"/>
  <c r="F154" i="210"/>
  <c r="X45" i="220" s="1"/>
  <c r="H154" i="210"/>
  <c r="X45" i="221" s="1"/>
  <c r="J154" i="210"/>
  <c r="X45" i="222" s="1"/>
  <c r="L154" i="210"/>
  <c r="X45" i="223" s="1"/>
  <c r="N154" i="210"/>
  <c r="X45" i="224" s="1"/>
  <c r="P154" i="210"/>
  <c r="X45" i="225" s="1"/>
  <c r="R154" i="210"/>
  <c r="X45" i="226" s="1"/>
  <c r="T154" i="210"/>
  <c r="X45" i="227" s="1"/>
  <c r="V154" i="210"/>
  <c r="X45" i="228" s="1"/>
  <c r="X154" i="210"/>
  <c r="X45" i="229" s="1"/>
  <c r="Z154" i="210"/>
  <c r="X45" i="230" s="1"/>
  <c r="AB154" i="210"/>
  <c r="X45" i="231" s="1"/>
  <c r="AD154" i="210"/>
  <c r="X45" i="232" s="1"/>
  <c r="AF154" i="210"/>
  <c r="X45" i="233" s="1"/>
  <c r="AH154" i="210"/>
  <c r="X45" i="234" s="1"/>
  <c r="AJ154" i="210"/>
  <c r="X45" i="235" s="1"/>
  <c r="AL154" i="210"/>
  <c r="X45" i="236" s="1"/>
  <c r="AN154" i="210"/>
  <c r="X45" i="237" s="1"/>
  <c r="AP154" i="210"/>
  <c r="X45" i="238" s="1"/>
  <c r="AR154" i="210"/>
  <c r="X45" i="239" s="1"/>
  <c r="AT154" i="210"/>
  <c r="X45" i="240" s="1"/>
  <c r="AV154" i="210"/>
  <c r="X45" i="241" s="1"/>
  <c r="AX154" i="210"/>
  <c r="X45" i="242" s="1"/>
  <c r="AZ154" i="210"/>
  <c r="X45" i="243" s="1"/>
  <c r="BB154" i="210"/>
  <c r="X45" i="244" s="1"/>
  <c r="BD154" i="210"/>
  <c r="X45" i="245" s="1"/>
  <c r="BF154" i="210"/>
  <c r="X45" i="246" s="1"/>
  <c r="BH154" i="210"/>
  <c r="X45" i="247" s="1"/>
  <c r="B155" i="210"/>
  <c r="D155" i="210"/>
  <c r="X46" i="219" s="1"/>
  <c r="F155" i="210"/>
  <c r="X46" i="220" s="1"/>
  <c r="H155" i="210"/>
  <c r="X46" i="221" s="1"/>
  <c r="J155" i="210"/>
  <c r="X46" i="222" s="1"/>
  <c r="L155" i="210"/>
  <c r="X46" i="223" s="1"/>
  <c r="N155" i="210"/>
  <c r="X46" i="224" s="1"/>
  <c r="P155" i="210"/>
  <c r="X46" i="225" s="1"/>
  <c r="R155" i="210"/>
  <c r="X46" i="226" s="1"/>
  <c r="T155" i="210"/>
  <c r="X46" i="227" s="1"/>
  <c r="V155" i="210"/>
  <c r="X46" i="228" s="1"/>
  <c r="X155" i="210"/>
  <c r="X46" i="229" s="1"/>
  <c r="Z155" i="210"/>
  <c r="X46" i="230" s="1"/>
  <c r="AB155" i="210"/>
  <c r="X46" i="231" s="1"/>
  <c r="AD155" i="210"/>
  <c r="X46" i="232" s="1"/>
  <c r="AF155" i="210"/>
  <c r="X46" i="233" s="1"/>
  <c r="AH155" i="210"/>
  <c r="X46" i="234" s="1"/>
  <c r="AJ155" i="210"/>
  <c r="X46" i="235" s="1"/>
  <c r="AL155" i="210"/>
  <c r="X46" i="236" s="1"/>
  <c r="AN155" i="210"/>
  <c r="X46" i="237" s="1"/>
  <c r="AP155" i="210"/>
  <c r="X46" i="238" s="1"/>
  <c r="AR155" i="210"/>
  <c r="X46" i="239" s="1"/>
  <c r="AT155" i="210"/>
  <c r="X46" i="240" s="1"/>
  <c r="AV155" i="210"/>
  <c r="X46" i="241" s="1"/>
  <c r="AX155" i="210"/>
  <c r="X46" i="242" s="1"/>
  <c r="AZ155" i="210"/>
  <c r="X46" i="243" s="1"/>
  <c r="BB155" i="210"/>
  <c r="X46" i="244" s="1"/>
  <c r="BD155" i="210"/>
  <c r="X46" i="245" s="1"/>
  <c r="BF155" i="210"/>
  <c r="X46" i="246" s="1"/>
  <c r="BH155" i="210"/>
  <c r="X46" i="247" s="1"/>
  <c r="B156" i="210"/>
  <c r="D156" i="210"/>
  <c r="X47" i="219" s="1"/>
  <c r="F156" i="210"/>
  <c r="X47" i="220" s="1"/>
  <c r="H156" i="210"/>
  <c r="X47" i="221" s="1"/>
  <c r="J156" i="210"/>
  <c r="X47" i="222" s="1"/>
  <c r="L156" i="210"/>
  <c r="X47" i="223" s="1"/>
  <c r="N156" i="210"/>
  <c r="X47" i="224" s="1"/>
  <c r="P156" i="210"/>
  <c r="X47" i="225" s="1"/>
  <c r="R156" i="210"/>
  <c r="X47" i="226" s="1"/>
  <c r="T156" i="210"/>
  <c r="X47" i="227" s="1"/>
  <c r="V156" i="210"/>
  <c r="X47" i="228" s="1"/>
  <c r="X156" i="210"/>
  <c r="X47" i="229" s="1"/>
  <c r="Z156" i="210"/>
  <c r="X47" i="230" s="1"/>
  <c r="AB156" i="210"/>
  <c r="X47" i="231" s="1"/>
  <c r="AD156" i="210"/>
  <c r="X47" i="232" s="1"/>
  <c r="AF156" i="210"/>
  <c r="X47" i="233" s="1"/>
  <c r="AH156" i="210"/>
  <c r="X47" i="234" s="1"/>
  <c r="AJ156" i="210"/>
  <c r="X47" i="235" s="1"/>
  <c r="AL156" i="210"/>
  <c r="X47" i="236" s="1"/>
  <c r="AN156" i="210"/>
  <c r="X47" i="237" s="1"/>
  <c r="AP156" i="210"/>
  <c r="X47" i="238" s="1"/>
  <c r="AR156" i="210"/>
  <c r="X47" i="239" s="1"/>
  <c r="AT156" i="210"/>
  <c r="X47" i="240" s="1"/>
  <c r="AV156" i="210"/>
  <c r="X47" i="241" s="1"/>
  <c r="AX156" i="210"/>
  <c r="X47" i="242" s="1"/>
  <c r="AZ156" i="210"/>
  <c r="X47" i="243" s="1"/>
  <c r="BB156" i="210"/>
  <c r="X47" i="244" s="1"/>
  <c r="BD156" i="210"/>
  <c r="X47" i="245" s="1"/>
  <c r="BF156" i="210"/>
  <c r="X47" i="246" s="1"/>
  <c r="BH156" i="210"/>
  <c r="X47" i="247" s="1"/>
  <c r="B157" i="210"/>
  <c r="D157" i="210"/>
  <c r="X48" i="219" s="1"/>
  <c r="F157" i="210"/>
  <c r="X48" i="220" s="1"/>
  <c r="H157" i="210"/>
  <c r="X48" i="221" s="1"/>
  <c r="J157" i="210"/>
  <c r="X48" i="222" s="1"/>
  <c r="L157" i="210"/>
  <c r="X48" i="223" s="1"/>
  <c r="N157" i="210"/>
  <c r="X48" i="224" s="1"/>
  <c r="P157" i="210"/>
  <c r="X48" i="225" s="1"/>
  <c r="R157" i="210"/>
  <c r="X48" i="226" s="1"/>
  <c r="T157" i="210"/>
  <c r="X48" i="227" s="1"/>
  <c r="V157" i="210"/>
  <c r="X48" i="228" s="1"/>
  <c r="X157" i="210"/>
  <c r="X48" i="229" s="1"/>
  <c r="Z157" i="210"/>
  <c r="X48" i="230" s="1"/>
  <c r="AB157" i="210"/>
  <c r="X48" i="231" s="1"/>
  <c r="AD157" i="210"/>
  <c r="X48" i="232" s="1"/>
  <c r="AF157" i="210"/>
  <c r="X48" i="233" s="1"/>
  <c r="AH157" i="210"/>
  <c r="X48" i="234" s="1"/>
  <c r="AJ157" i="210"/>
  <c r="X48" i="235" s="1"/>
  <c r="AL157" i="210"/>
  <c r="X48" i="236" s="1"/>
  <c r="AN157" i="210"/>
  <c r="X48" i="237" s="1"/>
  <c r="AP157" i="210"/>
  <c r="X48" i="238" s="1"/>
  <c r="AR157" i="210"/>
  <c r="X48" i="239" s="1"/>
  <c r="AT157" i="210"/>
  <c r="X48" i="240" s="1"/>
  <c r="AV157" i="210"/>
  <c r="X48" i="241" s="1"/>
  <c r="AX157" i="210"/>
  <c r="X48" i="242" s="1"/>
  <c r="AZ157" i="210"/>
  <c r="X48" i="243" s="1"/>
  <c r="BB157" i="210"/>
  <c r="X48" i="244" s="1"/>
  <c r="BD157" i="210"/>
  <c r="X48" i="245" s="1"/>
  <c r="BF157" i="210"/>
  <c r="X48" i="246" s="1"/>
  <c r="BH157" i="210"/>
  <c r="X48" i="247" s="1"/>
  <c r="B158" i="210"/>
  <c r="D158" i="210"/>
  <c r="X49" i="219" s="1"/>
  <c r="F158" i="210"/>
  <c r="X49" i="220" s="1"/>
  <c r="H158" i="210"/>
  <c r="X49" i="221" s="1"/>
  <c r="J158" i="210"/>
  <c r="X49" i="222" s="1"/>
  <c r="L158" i="210"/>
  <c r="X49" i="223" s="1"/>
  <c r="N158" i="210"/>
  <c r="X49" i="224" s="1"/>
  <c r="P158" i="210"/>
  <c r="X49" i="225" s="1"/>
  <c r="R158" i="210"/>
  <c r="X49" i="226" s="1"/>
  <c r="T158" i="210"/>
  <c r="X49" i="227" s="1"/>
  <c r="V158" i="210"/>
  <c r="X49" i="228" s="1"/>
  <c r="X158" i="210"/>
  <c r="X49" i="229" s="1"/>
  <c r="Z158" i="210"/>
  <c r="X49" i="230" s="1"/>
  <c r="AB158" i="210"/>
  <c r="X49" i="231" s="1"/>
  <c r="AD158" i="210"/>
  <c r="X49" i="232" s="1"/>
  <c r="AF158" i="210"/>
  <c r="X49" i="233" s="1"/>
  <c r="AH158" i="210"/>
  <c r="X49" i="234" s="1"/>
  <c r="AJ158" i="210"/>
  <c r="X49" i="235" s="1"/>
  <c r="AL158" i="210"/>
  <c r="X49" i="236" s="1"/>
  <c r="AN158" i="210"/>
  <c r="X49" i="237" s="1"/>
  <c r="AP158" i="210"/>
  <c r="X49" i="238" s="1"/>
  <c r="AR158" i="210"/>
  <c r="X49" i="239" s="1"/>
  <c r="AT158" i="210"/>
  <c r="X49" i="240" s="1"/>
  <c r="AV158" i="210"/>
  <c r="X49" i="241" s="1"/>
  <c r="AX158" i="210"/>
  <c r="X49" i="242" s="1"/>
  <c r="AZ158" i="210"/>
  <c r="X49" i="243" s="1"/>
  <c r="BB158" i="210"/>
  <c r="X49" i="244" s="1"/>
  <c r="BD158" i="210"/>
  <c r="X49" i="245" s="1"/>
  <c r="BF158" i="210"/>
  <c r="X49" i="246" s="1"/>
  <c r="BH158" i="210"/>
  <c r="X49" i="247" s="1"/>
  <c r="B159" i="210"/>
  <c r="D159" i="210"/>
  <c r="X50" i="219" s="1"/>
  <c r="F159" i="210"/>
  <c r="X50" i="220" s="1"/>
  <c r="H159" i="210"/>
  <c r="X50" i="221" s="1"/>
  <c r="J159" i="210"/>
  <c r="X50" i="222" s="1"/>
  <c r="L159" i="210"/>
  <c r="X50" i="223" s="1"/>
  <c r="N159" i="210"/>
  <c r="X50" i="224" s="1"/>
  <c r="P159" i="210"/>
  <c r="X50" i="225" s="1"/>
  <c r="R159" i="210"/>
  <c r="X50" i="226" s="1"/>
  <c r="T159" i="210"/>
  <c r="X50" i="227" s="1"/>
  <c r="V159" i="210"/>
  <c r="X50" i="228" s="1"/>
  <c r="X159" i="210"/>
  <c r="X50" i="229" s="1"/>
  <c r="Z159" i="210"/>
  <c r="X50" i="230" s="1"/>
  <c r="AB159" i="210"/>
  <c r="X50" i="231" s="1"/>
  <c r="AD159" i="210"/>
  <c r="X50" i="232" s="1"/>
  <c r="AF159" i="210"/>
  <c r="X50" i="233" s="1"/>
  <c r="AH159" i="210"/>
  <c r="X50" i="234" s="1"/>
  <c r="AJ159" i="210"/>
  <c r="X50" i="235" s="1"/>
  <c r="AL159" i="210"/>
  <c r="X50" i="236" s="1"/>
  <c r="AN159" i="210"/>
  <c r="X50" i="237" s="1"/>
  <c r="AP159" i="210"/>
  <c r="X50" i="238" s="1"/>
  <c r="AR159" i="210"/>
  <c r="X50" i="239" s="1"/>
  <c r="AT159" i="210"/>
  <c r="X50" i="240" s="1"/>
  <c r="AV159" i="210"/>
  <c r="X50" i="241" s="1"/>
  <c r="AX159" i="210"/>
  <c r="X50" i="242" s="1"/>
  <c r="AZ159" i="210"/>
  <c r="X50" i="243" s="1"/>
  <c r="BB159" i="210"/>
  <c r="X50" i="244" s="1"/>
  <c r="BD159" i="210"/>
  <c r="X50" i="245" s="1"/>
  <c r="BF159" i="210"/>
  <c r="X50" i="246" s="1"/>
  <c r="BH159" i="210"/>
  <c r="X50" i="247" s="1"/>
  <c r="B160" i="210"/>
  <c r="D160" i="210"/>
  <c r="X51" i="219" s="1"/>
  <c r="F160" i="210"/>
  <c r="X51" i="220" s="1"/>
  <c r="H160" i="210"/>
  <c r="X51" i="221" s="1"/>
  <c r="J160" i="210"/>
  <c r="X51" i="222" s="1"/>
  <c r="L160" i="210"/>
  <c r="X51" i="223" s="1"/>
  <c r="N160" i="210"/>
  <c r="X51" i="224" s="1"/>
  <c r="P160" i="210"/>
  <c r="X51" i="225" s="1"/>
  <c r="R160" i="210"/>
  <c r="X51" i="226" s="1"/>
  <c r="T160" i="210"/>
  <c r="X51" i="227" s="1"/>
  <c r="V160" i="210"/>
  <c r="X51" i="228" s="1"/>
  <c r="X160" i="210"/>
  <c r="X51" i="229" s="1"/>
  <c r="Z160" i="210"/>
  <c r="X51" i="230" s="1"/>
  <c r="AB160" i="210"/>
  <c r="X51" i="231" s="1"/>
  <c r="AD160" i="210"/>
  <c r="X51" i="232" s="1"/>
  <c r="AF160" i="210"/>
  <c r="X51" i="233" s="1"/>
  <c r="AH160" i="210"/>
  <c r="X51" i="234" s="1"/>
  <c r="AJ160" i="210"/>
  <c r="X51" i="235" s="1"/>
  <c r="AL160" i="210"/>
  <c r="X51" i="236" s="1"/>
  <c r="AN160" i="210"/>
  <c r="X51" i="237" s="1"/>
  <c r="AP160" i="210"/>
  <c r="X51" i="238" s="1"/>
  <c r="AR160" i="210"/>
  <c r="X51" i="239" s="1"/>
  <c r="AT160" i="210"/>
  <c r="X51" i="240" s="1"/>
  <c r="AV160" i="210"/>
  <c r="X51" i="241" s="1"/>
  <c r="AX160" i="210"/>
  <c r="X51" i="242" s="1"/>
  <c r="AZ160" i="210"/>
  <c r="X51" i="243" s="1"/>
  <c r="BB160" i="210"/>
  <c r="X51" i="244" s="1"/>
  <c r="BD160" i="210"/>
  <c r="X51" i="245" s="1"/>
  <c r="BF160" i="210"/>
  <c r="X51" i="246" s="1"/>
  <c r="BH160" i="210"/>
  <c r="X51" i="247" s="1"/>
  <c r="B161" i="210"/>
  <c r="D161" i="210"/>
  <c r="X52" i="219" s="1"/>
  <c r="F161" i="210"/>
  <c r="X52" i="220" s="1"/>
  <c r="H161" i="210"/>
  <c r="X52" i="221" s="1"/>
  <c r="J161" i="210"/>
  <c r="X52" i="222" s="1"/>
  <c r="L161" i="210"/>
  <c r="X52" i="223" s="1"/>
  <c r="N161" i="210"/>
  <c r="X52" i="224" s="1"/>
  <c r="P161" i="210"/>
  <c r="X52" i="225" s="1"/>
  <c r="R161" i="210"/>
  <c r="X52" i="226" s="1"/>
  <c r="T161" i="210"/>
  <c r="X52" i="227" s="1"/>
  <c r="V161" i="210"/>
  <c r="X52" i="228" s="1"/>
  <c r="X161" i="210"/>
  <c r="X52" i="229" s="1"/>
  <c r="Z161" i="210"/>
  <c r="X52" i="230" s="1"/>
  <c r="AB161" i="210"/>
  <c r="X52" i="231" s="1"/>
  <c r="AD161" i="210"/>
  <c r="X52" i="232" s="1"/>
  <c r="AF161" i="210"/>
  <c r="X52" i="233" s="1"/>
  <c r="AH161" i="210"/>
  <c r="X52" i="234" s="1"/>
  <c r="AJ161" i="210"/>
  <c r="X52" i="235" s="1"/>
  <c r="AL161" i="210"/>
  <c r="X52" i="236" s="1"/>
  <c r="AN161" i="210"/>
  <c r="X52" i="237" s="1"/>
  <c r="AP161" i="210"/>
  <c r="X52" i="238" s="1"/>
  <c r="AR161" i="210"/>
  <c r="X52" i="239" s="1"/>
  <c r="AT161" i="210"/>
  <c r="X52" i="240" s="1"/>
  <c r="AV161" i="210"/>
  <c r="X52" i="241" s="1"/>
  <c r="AX161" i="210"/>
  <c r="X52" i="242" s="1"/>
  <c r="AZ161" i="210"/>
  <c r="X52" i="243" s="1"/>
  <c r="BB161" i="210"/>
  <c r="X52" i="244" s="1"/>
  <c r="BD161" i="210"/>
  <c r="X52" i="245" s="1"/>
  <c r="BF161" i="210"/>
  <c r="X52" i="246" s="1"/>
  <c r="BH161" i="210"/>
  <c r="X52" i="247" s="1"/>
  <c r="B162" i="210"/>
  <c r="D162" i="210"/>
  <c r="X53" i="219" s="1"/>
  <c r="F162" i="210"/>
  <c r="X53" i="220" s="1"/>
  <c r="H162" i="210"/>
  <c r="X53" i="221" s="1"/>
  <c r="J162" i="210"/>
  <c r="X53" i="222" s="1"/>
  <c r="L162" i="210"/>
  <c r="X53" i="223" s="1"/>
  <c r="N162" i="210"/>
  <c r="X53" i="224" s="1"/>
  <c r="P162" i="210"/>
  <c r="X53" i="225" s="1"/>
  <c r="R162" i="210"/>
  <c r="X53" i="226" s="1"/>
  <c r="T162" i="210"/>
  <c r="X53" i="227" s="1"/>
  <c r="V162" i="210"/>
  <c r="X53" i="228" s="1"/>
  <c r="X162" i="210"/>
  <c r="X53" i="229" s="1"/>
  <c r="Z162" i="210"/>
  <c r="X53" i="230" s="1"/>
  <c r="AB162" i="210"/>
  <c r="X53" i="231" s="1"/>
  <c r="AD162" i="210"/>
  <c r="X53" i="232" s="1"/>
  <c r="AF162" i="210"/>
  <c r="X53" i="233" s="1"/>
  <c r="AH162" i="210"/>
  <c r="X53" i="234" s="1"/>
  <c r="AJ162" i="210"/>
  <c r="X53" i="235" s="1"/>
  <c r="AL162" i="210"/>
  <c r="X53" i="236" s="1"/>
  <c r="AN162" i="210"/>
  <c r="X53" i="237" s="1"/>
  <c r="AP162" i="210"/>
  <c r="X53" i="238" s="1"/>
  <c r="AR162" i="210"/>
  <c r="X53" i="239" s="1"/>
  <c r="AT162" i="210"/>
  <c r="X53" i="240" s="1"/>
  <c r="AV162" i="210"/>
  <c r="X53" i="241" s="1"/>
  <c r="AX162" i="210"/>
  <c r="X53" i="242" s="1"/>
  <c r="AZ162" i="210"/>
  <c r="X53" i="243" s="1"/>
  <c r="BB162" i="210"/>
  <c r="X53" i="244" s="1"/>
  <c r="BD162" i="210"/>
  <c r="X53" i="245" s="1"/>
  <c r="BF162" i="210"/>
  <c r="X53" i="246" s="1"/>
  <c r="BH162" i="210"/>
  <c r="X53" i="247" s="1"/>
  <c r="BH113" i="210"/>
  <c r="X4" i="247" s="1"/>
  <c r="BF113" i="210"/>
  <c r="X4" i="246" s="1"/>
  <c r="BD113" i="210"/>
  <c r="X4" i="245" s="1"/>
  <c r="BB113" i="210"/>
  <c r="X4" i="244" s="1"/>
  <c r="AZ113" i="210"/>
  <c r="X4" i="243" s="1"/>
  <c r="AX113" i="210"/>
  <c r="X4" i="242" s="1"/>
  <c r="AV113" i="210"/>
  <c r="X4" i="241" s="1"/>
  <c r="AT113" i="210"/>
  <c r="X4" i="240" s="1"/>
  <c r="AR113" i="210"/>
  <c r="X4" i="239" s="1"/>
  <c r="AP113" i="210"/>
  <c r="X4" i="238" s="1"/>
  <c r="AN113" i="210"/>
  <c r="X4" i="237" s="1"/>
  <c r="AL113" i="210"/>
  <c r="X4" i="236" s="1"/>
  <c r="AJ113" i="210"/>
  <c r="X4" i="235" s="1"/>
  <c r="AH113" i="210"/>
  <c r="X4" i="234" s="1"/>
  <c r="AF113" i="210"/>
  <c r="X4" i="233" s="1"/>
  <c r="AD113" i="210"/>
  <c r="X4" i="232" s="1"/>
  <c r="AB113" i="210"/>
  <c r="X4" i="231" s="1"/>
  <c r="Z113" i="210"/>
  <c r="X4" i="230" s="1"/>
  <c r="X113" i="210"/>
  <c r="X4" i="229" s="1"/>
  <c r="V113" i="210"/>
  <c r="X4" i="228" s="1"/>
  <c r="T113" i="210"/>
  <c r="X4" i="227" s="1"/>
  <c r="R113" i="210"/>
  <c r="X4" i="226" s="1"/>
  <c r="P113" i="210"/>
  <c r="X4" i="225" s="1"/>
  <c r="N113" i="210"/>
  <c r="X4" i="224" s="1"/>
  <c r="L113" i="210"/>
  <c r="X4" i="223" s="1"/>
  <c r="J113" i="210"/>
  <c r="X4" i="222" s="1"/>
  <c r="H113" i="210"/>
  <c r="X4" i="221" s="1"/>
  <c r="F113" i="210"/>
  <c r="X4" i="220" s="1"/>
  <c r="AD111" i="210"/>
  <c r="S45" i="232" s="1"/>
  <c r="AD110" i="210"/>
  <c r="S44" i="232" s="1"/>
  <c r="AD109" i="210"/>
  <c r="S43" i="232" s="1"/>
  <c r="AD108" i="210"/>
  <c r="S42" i="232" s="1"/>
  <c r="AD107" i="210"/>
  <c r="S41" i="232" s="1"/>
  <c r="AD106" i="210"/>
  <c r="S40" i="232" s="1"/>
  <c r="AB111" i="210"/>
  <c r="S45" i="231" s="1"/>
  <c r="AB110" i="210"/>
  <c r="S44" i="231" s="1"/>
  <c r="AB109" i="210"/>
  <c r="S43" i="231" s="1"/>
  <c r="AB108" i="210"/>
  <c r="S42" i="231" s="1"/>
  <c r="AB107" i="210"/>
  <c r="S41" i="231" s="1"/>
  <c r="AB106" i="210"/>
  <c r="S40" i="231" s="1"/>
  <c r="Z111" i="210"/>
  <c r="S45" i="230" s="1"/>
  <c r="Z110" i="210"/>
  <c r="S44" i="230" s="1"/>
  <c r="Z109" i="210"/>
  <c r="S43" i="230" s="1"/>
  <c r="Z108" i="210"/>
  <c r="S42" i="230" s="1"/>
  <c r="Z107" i="210"/>
  <c r="S41" i="230" s="1"/>
  <c r="Z106" i="210"/>
  <c r="S40" i="230" s="1"/>
  <c r="X111" i="210"/>
  <c r="S45" i="229" s="1"/>
  <c r="X110" i="210"/>
  <c r="S44" i="229" s="1"/>
  <c r="X109" i="210"/>
  <c r="S43" i="229" s="1"/>
  <c r="X108" i="210"/>
  <c r="S42" i="229" s="1"/>
  <c r="X107" i="210"/>
  <c r="S41" i="229" s="1"/>
  <c r="X106" i="210"/>
  <c r="S40" i="229" s="1"/>
  <c r="V111" i="210"/>
  <c r="S45" i="228" s="1"/>
  <c r="V110" i="210"/>
  <c r="S44" i="228" s="1"/>
  <c r="V109" i="210"/>
  <c r="S43" i="228" s="1"/>
  <c r="V108" i="210"/>
  <c r="S42" i="228" s="1"/>
  <c r="V107" i="210"/>
  <c r="S41" i="228" s="1"/>
  <c r="V106" i="210"/>
  <c r="S40" i="228" s="1"/>
  <c r="T111" i="210"/>
  <c r="S45" i="227" s="1"/>
  <c r="T110" i="210"/>
  <c r="S44" i="227" s="1"/>
  <c r="T109" i="210"/>
  <c r="S43" i="227" s="1"/>
  <c r="T108" i="210"/>
  <c r="S42" i="227" s="1"/>
  <c r="T107" i="210"/>
  <c r="S41" i="227" s="1"/>
  <c r="T106" i="210"/>
  <c r="S40" i="227" s="1"/>
  <c r="R111" i="210"/>
  <c r="S45" i="226" s="1"/>
  <c r="R110" i="210"/>
  <c r="S44" i="226" s="1"/>
  <c r="R109" i="210"/>
  <c r="S43" i="226" s="1"/>
  <c r="R108" i="210"/>
  <c r="S42" i="226" s="1"/>
  <c r="R107" i="210"/>
  <c r="S41" i="226" s="1"/>
  <c r="R106" i="210"/>
  <c r="S40" i="226" s="1"/>
  <c r="P111" i="210"/>
  <c r="S45" i="225" s="1"/>
  <c r="P110" i="210"/>
  <c r="S44" i="225" s="1"/>
  <c r="P109" i="210"/>
  <c r="S43" i="225" s="1"/>
  <c r="P108" i="210"/>
  <c r="S42" i="225" s="1"/>
  <c r="P107" i="210"/>
  <c r="S41" i="225" s="1"/>
  <c r="P106" i="210"/>
  <c r="S40" i="225" s="1"/>
  <c r="N111" i="210"/>
  <c r="S45" i="224" s="1"/>
  <c r="N110" i="210"/>
  <c r="S44" i="224" s="1"/>
  <c r="N109" i="210"/>
  <c r="S43" i="224" s="1"/>
  <c r="N108" i="210"/>
  <c r="S42" i="224" s="1"/>
  <c r="N107" i="210"/>
  <c r="S41" i="224" s="1"/>
  <c r="N106" i="210"/>
  <c r="S40" i="224" s="1"/>
  <c r="L111" i="210"/>
  <c r="S45" i="223" s="1"/>
  <c r="L110" i="210"/>
  <c r="S44" i="223" s="1"/>
  <c r="L109" i="210"/>
  <c r="S43" i="223" s="1"/>
  <c r="L108" i="210"/>
  <c r="S42" i="223" s="1"/>
  <c r="L107" i="210"/>
  <c r="S41" i="223" s="1"/>
  <c r="L106" i="210"/>
  <c r="S40" i="223" s="1"/>
  <c r="J111" i="210"/>
  <c r="S45" i="222" s="1"/>
  <c r="J110" i="210"/>
  <c r="S44" i="222" s="1"/>
  <c r="J109" i="210"/>
  <c r="S43" i="222" s="1"/>
  <c r="J108" i="210"/>
  <c r="S42" i="222" s="1"/>
  <c r="J107" i="210"/>
  <c r="S41" i="222" s="1"/>
  <c r="J106" i="210"/>
  <c r="S40" i="222" s="1"/>
  <c r="H111" i="210"/>
  <c r="S45" i="221" s="1"/>
  <c r="H110" i="210"/>
  <c r="S44" i="221" s="1"/>
  <c r="H109" i="210"/>
  <c r="S43" i="221" s="1"/>
  <c r="H108" i="210"/>
  <c r="S42" i="221" s="1"/>
  <c r="H107" i="210"/>
  <c r="S41" i="221" s="1"/>
  <c r="H106" i="210"/>
  <c r="S40" i="221" s="1"/>
  <c r="F111" i="210"/>
  <c r="S45" i="220" s="1"/>
  <c r="F110" i="210"/>
  <c r="S44" i="220" s="1"/>
  <c r="F109" i="210"/>
  <c r="S43" i="220" s="1"/>
  <c r="F108" i="210"/>
  <c r="S42" i="220" s="1"/>
  <c r="F107" i="210"/>
  <c r="S41" i="220" s="1"/>
  <c r="F106" i="210"/>
  <c r="S40" i="220" s="1"/>
  <c r="BH111" i="210"/>
  <c r="S45" i="247" s="1"/>
  <c r="BH110" i="210"/>
  <c r="S44" i="247" s="1"/>
  <c r="BH109" i="210"/>
  <c r="S43" i="247" s="1"/>
  <c r="BH108" i="210"/>
  <c r="S42" i="247" s="1"/>
  <c r="BH107" i="210"/>
  <c r="S41" i="247" s="1"/>
  <c r="BH106" i="210"/>
  <c r="S40" i="247" s="1"/>
  <c r="BH74" i="210"/>
  <c r="S19" i="247" s="1"/>
  <c r="BF111" i="210"/>
  <c r="S45" i="246" s="1"/>
  <c r="BF110" i="210"/>
  <c r="S44" i="246" s="1"/>
  <c r="BF109" i="210"/>
  <c r="S43" i="246" s="1"/>
  <c r="BF108" i="210"/>
  <c r="S42" i="246" s="1"/>
  <c r="BF107" i="210"/>
  <c r="S41" i="246" s="1"/>
  <c r="BF106" i="210"/>
  <c r="S40" i="246" s="1"/>
  <c r="BF74" i="210"/>
  <c r="S19" i="246" s="1"/>
  <c r="BD111" i="210"/>
  <c r="S45" i="245" s="1"/>
  <c r="BD110" i="210"/>
  <c r="S44" i="245" s="1"/>
  <c r="BD109" i="210"/>
  <c r="S43" i="245" s="1"/>
  <c r="BD108" i="210"/>
  <c r="S42" i="245" s="1"/>
  <c r="BD107" i="210"/>
  <c r="S41" i="245" s="1"/>
  <c r="BD106" i="210"/>
  <c r="S40" i="245" s="1"/>
  <c r="BD74" i="210"/>
  <c r="S19" i="245" s="1"/>
  <c r="BB111" i="210"/>
  <c r="S45" i="244" s="1"/>
  <c r="BB110" i="210"/>
  <c r="S44" i="244" s="1"/>
  <c r="BB109" i="210"/>
  <c r="S43" i="244" s="1"/>
  <c r="BB108" i="210"/>
  <c r="S42" i="244" s="1"/>
  <c r="BB107" i="210"/>
  <c r="S41" i="244" s="1"/>
  <c r="BB106" i="210"/>
  <c r="S40" i="244" s="1"/>
  <c r="BB74" i="210"/>
  <c r="S19" i="244" s="1"/>
  <c r="AZ111" i="210"/>
  <c r="S45" i="243" s="1"/>
  <c r="AZ110" i="210"/>
  <c r="S44" i="243" s="1"/>
  <c r="AZ109" i="210"/>
  <c r="S43" i="243" s="1"/>
  <c r="AZ108" i="210"/>
  <c r="S42" i="243" s="1"/>
  <c r="AZ107" i="210"/>
  <c r="S41" i="243" s="1"/>
  <c r="AZ106" i="210"/>
  <c r="S40" i="243" s="1"/>
  <c r="AZ74" i="210"/>
  <c r="S19" i="243" s="1"/>
  <c r="AX111" i="210"/>
  <c r="S45" i="242" s="1"/>
  <c r="AX110" i="210"/>
  <c r="S44" i="242" s="1"/>
  <c r="AX109" i="210"/>
  <c r="S43" i="242" s="1"/>
  <c r="AX108" i="210"/>
  <c r="S42" i="242" s="1"/>
  <c r="AX107" i="210"/>
  <c r="S41" i="242" s="1"/>
  <c r="AX106" i="210"/>
  <c r="S40" i="242" s="1"/>
  <c r="AX74" i="210"/>
  <c r="S19" i="242" s="1"/>
  <c r="AV111" i="210"/>
  <c r="S45" i="241" s="1"/>
  <c r="AV110" i="210"/>
  <c r="S44" i="241" s="1"/>
  <c r="AV109" i="210"/>
  <c r="S43" i="241" s="1"/>
  <c r="AV108" i="210"/>
  <c r="S42" i="241" s="1"/>
  <c r="AV107" i="210"/>
  <c r="S41" i="241" s="1"/>
  <c r="AV106" i="210"/>
  <c r="S40" i="241" s="1"/>
  <c r="AV74" i="210"/>
  <c r="S19" i="241" s="1"/>
  <c r="AT111" i="210"/>
  <c r="S45" i="240" s="1"/>
  <c r="AT110" i="210"/>
  <c r="S44" i="240" s="1"/>
  <c r="AT109" i="210"/>
  <c r="S43" i="240" s="1"/>
  <c r="AT108" i="210"/>
  <c r="S42" i="240" s="1"/>
  <c r="AT107" i="210"/>
  <c r="S41" i="240" s="1"/>
  <c r="AT106" i="210"/>
  <c r="S40" i="240" s="1"/>
  <c r="AT74" i="210"/>
  <c r="S19" i="240" s="1"/>
  <c r="AR111" i="210"/>
  <c r="S45" i="239" s="1"/>
  <c r="AR110" i="210"/>
  <c r="S44" i="239" s="1"/>
  <c r="AR109" i="210"/>
  <c r="S43" i="239" s="1"/>
  <c r="AR108" i="210"/>
  <c r="S42" i="239" s="1"/>
  <c r="AR107" i="210"/>
  <c r="S41" i="239" s="1"/>
  <c r="AR106" i="210"/>
  <c r="S40" i="239" s="1"/>
  <c r="AR74" i="210"/>
  <c r="S19" i="239" s="1"/>
  <c r="AP111" i="210"/>
  <c r="S45" i="238" s="1"/>
  <c r="AP110" i="210"/>
  <c r="S44" i="238" s="1"/>
  <c r="AP109" i="210"/>
  <c r="S43" i="238" s="1"/>
  <c r="AP108" i="210"/>
  <c r="S42" i="238" s="1"/>
  <c r="AP107" i="210"/>
  <c r="S41" i="238" s="1"/>
  <c r="AP106" i="210"/>
  <c r="S40" i="238" s="1"/>
  <c r="AP74" i="210"/>
  <c r="S19" i="238" s="1"/>
  <c r="AN111" i="210"/>
  <c r="S45" i="237" s="1"/>
  <c r="AN110" i="210"/>
  <c r="S44" i="237" s="1"/>
  <c r="AN109" i="210"/>
  <c r="S43" i="237" s="1"/>
  <c r="AN108" i="210"/>
  <c r="S42" i="237" s="1"/>
  <c r="AN107" i="210"/>
  <c r="S41" i="237" s="1"/>
  <c r="AN106" i="210"/>
  <c r="S40" i="237" s="1"/>
  <c r="AN74" i="210"/>
  <c r="S19" i="237" s="1"/>
  <c r="AL111" i="210"/>
  <c r="S45" i="236" s="1"/>
  <c r="AL110" i="210"/>
  <c r="S44" i="236" s="1"/>
  <c r="AL109" i="210"/>
  <c r="S43" i="236" s="1"/>
  <c r="AL108" i="210"/>
  <c r="S42" i="236" s="1"/>
  <c r="AL107" i="210"/>
  <c r="S41" i="236" s="1"/>
  <c r="AL106" i="210"/>
  <c r="S40" i="236" s="1"/>
  <c r="AL74" i="210"/>
  <c r="S19" i="236" s="1"/>
  <c r="AJ111" i="210"/>
  <c r="S45" i="235" s="1"/>
  <c r="AJ110" i="210"/>
  <c r="S44" i="235" s="1"/>
  <c r="AJ109" i="210"/>
  <c r="S43" i="235" s="1"/>
  <c r="AJ108" i="210"/>
  <c r="S42" i="235" s="1"/>
  <c r="AJ107" i="210"/>
  <c r="S41" i="235" s="1"/>
  <c r="AJ106" i="210"/>
  <c r="S40" i="235" s="1"/>
  <c r="AJ74" i="210"/>
  <c r="S19" i="235" s="1"/>
  <c r="AH111" i="210"/>
  <c r="S45" i="234" s="1"/>
  <c r="AH110" i="210"/>
  <c r="S44" i="234" s="1"/>
  <c r="AH109" i="210"/>
  <c r="S43" i="234" s="1"/>
  <c r="AH108" i="210"/>
  <c r="S42" i="234" s="1"/>
  <c r="AH107" i="210"/>
  <c r="S41" i="234" s="1"/>
  <c r="AH106" i="210"/>
  <c r="S40" i="234" s="1"/>
  <c r="AH74" i="210"/>
  <c r="S19" i="234" s="1"/>
  <c r="AF111" i="210"/>
  <c r="S45" i="233" s="1"/>
  <c r="AF110" i="210"/>
  <c r="S44" i="233" s="1"/>
  <c r="AF109" i="210"/>
  <c r="S43" i="233" s="1"/>
  <c r="AF108" i="210"/>
  <c r="S42" i="233" s="1"/>
  <c r="AF107" i="210"/>
  <c r="S41" i="233" s="1"/>
  <c r="AF106" i="210"/>
  <c r="S40" i="233" s="1"/>
  <c r="AF74" i="210"/>
  <c r="S19" i="233" s="1"/>
  <c r="AD74" i="210"/>
  <c r="S19" i="232" s="1"/>
  <c r="AB74" i="210"/>
  <c r="S19" i="231" s="1"/>
  <c r="Z74" i="210"/>
  <c r="S19" i="230" s="1"/>
  <c r="X74" i="210"/>
  <c r="S19" i="229" s="1"/>
  <c r="V74" i="210"/>
  <c r="S19" i="228" s="1"/>
  <c r="T74" i="210"/>
  <c r="S19" i="227" s="1"/>
  <c r="R74" i="210"/>
  <c r="S19" i="226" s="1"/>
  <c r="P74" i="210"/>
  <c r="S19" i="225" s="1"/>
  <c r="N74" i="210"/>
  <c r="S19" i="224" s="1"/>
  <c r="L74" i="210"/>
  <c r="S19" i="223" s="1"/>
  <c r="J74" i="210"/>
  <c r="S19" i="222" s="1"/>
  <c r="H74" i="210"/>
  <c r="S19" i="221" s="1"/>
  <c r="F74" i="210"/>
  <c r="S19" i="220" s="1"/>
  <c r="D113" i="210"/>
  <c r="X4" i="219" s="1"/>
  <c r="D111" i="210"/>
  <c r="S45" i="219" s="1"/>
  <c r="D110" i="210"/>
  <c r="S44" i="219" s="1"/>
  <c r="D109" i="210"/>
  <c r="S43" i="219" s="1"/>
  <c r="D108" i="210"/>
  <c r="S42" i="219" s="1"/>
  <c r="D107" i="210"/>
  <c r="S41" i="219" s="1"/>
  <c r="D106" i="210"/>
  <c r="S40" i="219" s="1"/>
  <c r="D74" i="210"/>
  <c r="S19" i="219" s="1"/>
  <c r="P53" i="218" l="1"/>
  <c r="R53" i="218" s="1"/>
  <c r="P52" i="218"/>
  <c r="R52" i="218" s="1"/>
  <c r="P51" i="218"/>
  <c r="R51" i="218" s="1"/>
  <c r="P50" i="218"/>
  <c r="R50" i="218" s="1"/>
  <c r="P49" i="218"/>
  <c r="R49" i="218" s="1"/>
  <c r="P48" i="218"/>
  <c r="R48" i="218" s="1"/>
  <c r="P47" i="218"/>
  <c r="R47" i="218" s="1"/>
  <c r="P46" i="218"/>
  <c r="R46" i="218" s="1"/>
  <c r="P45" i="218"/>
  <c r="R45" i="218" s="1"/>
  <c r="P44" i="218"/>
  <c r="R44" i="218" s="1"/>
  <c r="P43" i="218"/>
  <c r="R43" i="218" s="1"/>
  <c r="P42" i="218"/>
  <c r="R42" i="218" s="1"/>
  <c r="P41" i="218"/>
  <c r="R41" i="218" s="1"/>
  <c r="P40" i="218"/>
  <c r="R40" i="218" s="1"/>
  <c r="P39" i="218"/>
  <c r="R39" i="218" s="1"/>
  <c r="P38" i="218"/>
  <c r="R38" i="218" s="1"/>
  <c r="P37" i="218"/>
  <c r="R37" i="218" s="1"/>
  <c r="P36" i="218"/>
  <c r="R36" i="218" s="1"/>
  <c r="P35" i="218"/>
  <c r="R35" i="218" s="1"/>
  <c r="P34" i="218"/>
  <c r="R34" i="218" s="1"/>
  <c r="P33" i="218"/>
  <c r="R33" i="218" s="1"/>
  <c r="P32" i="218"/>
  <c r="R32" i="218" s="1"/>
  <c r="P31" i="218"/>
  <c r="R31" i="218" s="1"/>
  <c r="P30" i="218"/>
  <c r="R30" i="218" s="1"/>
  <c r="P29" i="218"/>
  <c r="R29" i="218" s="1"/>
  <c r="P28" i="218"/>
  <c r="R28" i="218" s="1"/>
  <c r="P27" i="218"/>
  <c r="R27" i="218" s="1"/>
  <c r="P26" i="218"/>
  <c r="R26" i="218" s="1"/>
  <c r="P25" i="218"/>
  <c r="R25" i="218" s="1"/>
  <c r="P24" i="218"/>
  <c r="R24" i="218" s="1"/>
  <c r="P23" i="218"/>
  <c r="R23" i="218" s="1"/>
  <c r="P22" i="218"/>
  <c r="R22" i="218" s="1"/>
  <c r="P21" i="218"/>
  <c r="R21" i="218" s="1"/>
  <c r="P20" i="218"/>
  <c r="R20" i="218" s="1"/>
  <c r="P19" i="218"/>
  <c r="R19" i="218" s="1"/>
  <c r="P18" i="218"/>
  <c r="R18" i="218" s="1"/>
  <c r="P17" i="218"/>
  <c r="R17" i="218" s="1"/>
  <c r="P16" i="218"/>
  <c r="R16" i="218" s="1"/>
  <c r="P15" i="218"/>
  <c r="R15" i="218" s="1"/>
  <c r="P14" i="218"/>
  <c r="R14" i="218" s="1"/>
  <c r="P13" i="218"/>
  <c r="R13" i="218" s="1"/>
  <c r="P12" i="218"/>
  <c r="R12" i="218" s="1"/>
  <c r="P11" i="218"/>
  <c r="R11" i="218" s="1"/>
  <c r="P10" i="218"/>
  <c r="R10" i="218" s="1"/>
  <c r="P9" i="218"/>
  <c r="R9" i="218" s="1"/>
  <c r="P8" i="218"/>
  <c r="R8" i="218" s="1"/>
  <c r="P7" i="218"/>
  <c r="R7" i="218" s="1"/>
  <c r="P6" i="218"/>
  <c r="R6" i="218" s="1"/>
  <c r="P5" i="218"/>
  <c r="R5" i="218" s="1"/>
  <c r="D1" i="210"/>
  <c r="A349" i="75"/>
  <c r="CL1" i="216"/>
  <c r="A337" i="75"/>
  <c r="CI1" i="216"/>
  <c r="A325" i="75"/>
  <c r="CF1" i="216"/>
  <c r="A313" i="75"/>
  <c r="CC1" i="216"/>
  <c r="A301" i="75"/>
  <c r="BZ1" i="216"/>
  <c r="Z1" i="207"/>
  <c r="BW1" i="216"/>
  <c r="A277" i="75"/>
  <c r="BT1" i="216"/>
  <c r="A265" i="75"/>
  <c r="BQ1" i="216"/>
  <c r="A253" i="75"/>
  <c r="BN1" i="216"/>
  <c r="A241" i="75"/>
  <c r="BK1" i="216"/>
  <c r="A229" i="75"/>
  <c r="BH1" i="216"/>
  <c r="T1" i="207"/>
  <c r="BE1" i="216"/>
  <c r="A205" i="75"/>
  <c r="BB1" i="216"/>
  <c r="A193" i="75"/>
  <c r="AY1" i="216"/>
  <c r="A181" i="75"/>
  <c r="AV1" i="216"/>
  <c r="A169" i="75"/>
  <c r="AS1" i="216"/>
  <c r="A157" i="75"/>
  <c r="AP1" i="216"/>
  <c r="N1" i="207"/>
  <c r="AM1" i="216"/>
  <c r="A133" i="75"/>
  <c r="AJ1" i="216"/>
  <c r="A121" i="75"/>
  <c r="AG1" i="216"/>
  <c r="A109" i="75"/>
  <c r="AD1" i="216"/>
  <c r="A97" i="75"/>
  <c r="AA1" i="216"/>
  <c r="A85" i="75"/>
  <c r="X1" i="216"/>
  <c r="H1" i="207"/>
  <c r="U1" i="216"/>
  <c r="A61" i="75"/>
  <c r="R1" i="216"/>
  <c r="A49" i="75"/>
  <c r="O1" i="216"/>
  <c r="A37" i="75"/>
  <c r="L1" i="216"/>
  <c r="A25" i="75"/>
  <c r="I1" i="216"/>
  <c r="A13" i="75"/>
  <c r="F1" i="216"/>
  <c r="AF1" i="54"/>
  <c r="AE1" i="54"/>
  <c r="AD1" i="54"/>
  <c r="AC1" i="54"/>
  <c r="AB1" i="54"/>
  <c r="AA1" i="54"/>
  <c r="Z1" i="54"/>
  <c r="Y1" i="54"/>
  <c r="X1" i="54"/>
  <c r="W1" i="54"/>
  <c r="V1" i="54"/>
  <c r="U1" i="54"/>
  <c r="T1" i="54"/>
  <c r="S1" i="54"/>
  <c r="R1" i="54"/>
  <c r="Q1" i="54"/>
  <c r="P1" i="54"/>
  <c r="O1" i="54"/>
  <c r="N1" i="54"/>
  <c r="M1" i="54"/>
  <c r="L1" i="54"/>
  <c r="K1" i="54"/>
  <c r="J1" i="54"/>
  <c r="I1" i="54"/>
  <c r="H1" i="54"/>
  <c r="G1" i="54"/>
  <c r="F1" i="54"/>
  <c r="E1" i="54"/>
  <c r="D1" i="54"/>
  <c r="C1" i="207"/>
  <c r="I1" i="207"/>
  <c r="O1" i="207"/>
  <c r="U1" i="207"/>
  <c r="AA1" i="207"/>
  <c r="D1" i="207"/>
  <c r="J1" i="207"/>
  <c r="P1" i="207"/>
  <c r="V1" i="207"/>
  <c r="AB1" i="207"/>
  <c r="E1" i="207"/>
  <c r="K1" i="207"/>
  <c r="Q1" i="207"/>
  <c r="W1" i="207"/>
  <c r="AC1" i="207"/>
  <c r="F1" i="207"/>
  <c r="L1" i="207"/>
  <c r="R1" i="207"/>
  <c r="X1" i="207"/>
  <c r="AD1" i="207"/>
  <c r="G1" i="207"/>
  <c r="M1" i="207"/>
  <c r="S1" i="207"/>
  <c r="Y1" i="207"/>
  <c r="AE1" i="207"/>
  <c r="A145" i="75"/>
  <c r="P1" i="177"/>
  <c r="A217" i="75"/>
  <c r="V1" i="177"/>
  <c r="A73" i="75"/>
  <c r="J1" i="177"/>
  <c r="A289" i="75"/>
  <c r="AB1" i="177"/>
  <c r="E1" i="177"/>
  <c r="K1" i="177"/>
  <c r="Q1" i="177"/>
  <c r="W1" i="177"/>
  <c r="AC1" i="177"/>
  <c r="F1" i="177"/>
  <c r="L1" i="177"/>
  <c r="R1" i="177"/>
  <c r="X1" i="177"/>
  <c r="AD1" i="177"/>
  <c r="G1" i="177"/>
  <c r="M1" i="177"/>
  <c r="S1" i="177"/>
  <c r="Y1" i="177"/>
  <c r="AE1" i="177"/>
  <c r="H1" i="177"/>
  <c r="N1" i="177"/>
  <c r="T1" i="177"/>
  <c r="Z1" i="177"/>
  <c r="AF1" i="177"/>
  <c r="I1" i="177"/>
  <c r="O1" i="177"/>
  <c r="U1" i="177"/>
  <c r="AA1" i="177"/>
  <c r="AG1" i="177"/>
  <c r="J1" i="209"/>
  <c r="P1" i="209"/>
  <c r="V1" i="209"/>
  <c r="AB1" i="209"/>
  <c r="E1" i="209"/>
  <c r="K1" i="209"/>
  <c r="Q1" i="209"/>
  <c r="W1" i="209"/>
  <c r="AC1" i="209"/>
  <c r="F1" i="209"/>
  <c r="L1" i="209"/>
  <c r="R1" i="209"/>
  <c r="X1" i="209"/>
  <c r="AD1" i="209"/>
  <c r="G1" i="209"/>
  <c r="M1" i="209"/>
  <c r="S1" i="209"/>
  <c r="Y1" i="209"/>
  <c r="AE1" i="209"/>
  <c r="H1" i="209"/>
  <c r="N1" i="209"/>
  <c r="T1" i="209"/>
  <c r="Z1" i="209"/>
  <c r="AF1" i="209"/>
  <c r="I1" i="209"/>
  <c r="O1" i="209"/>
  <c r="U1" i="209"/>
  <c r="AA1" i="209"/>
  <c r="AG1" i="209"/>
  <c r="J1" i="112"/>
  <c r="P1" i="112"/>
  <c r="V1" i="112"/>
  <c r="AB1" i="112"/>
  <c r="E1" i="112"/>
  <c r="K1" i="112"/>
  <c r="Q1" i="112"/>
  <c r="W1" i="112"/>
  <c r="AC1" i="112"/>
  <c r="J1" i="76"/>
  <c r="F1" i="112"/>
  <c r="L1" i="112"/>
  <c r="R1" i="112"/>
  <c r="X1" i="112"/>
  <c r="AD1" i="112"/>
  <c r="P1" i="76"/>
  <c r="G1" i="112"/>
  <c r="M1" i="112"/>
  <c r="S1" i="112"/>
  <c r="Y1" i="112"/>
  <c r="AE1" i="112"/>
  <c r="V1" i="76"/>
  <c r="H1" i="112"/>
  <c r="N1" i="112"/>
  <c r="T1" i="112"/>
  <c r="Z1" i="112"/>
  <c r="AF1" i="112"/>
  <c r="AB1" i="76"/>
  <c r="I1" i="112"/>
  <c r="O1" i="112"/>
  <c r="U1" i="112"/>
  <c r="AA1" i="112"/>
  <c r="AG1" i="112"/>
  <c r="E1" i="76"/>
  <c r="K1" i="76"/>
  <c r="Q1" i="76"/>
  <c r="W1" i="76"/>
  <c r="AC1" i="76"/>
  <c r="J1" i="213"/>
  <c r="F1" i="76"/>
  <c r="L1" i="76"/>
  <c r="R1" i="76"/>
  <c r="X1" i="76"/>
  <c r="AD1" i="76"/>
  <c r="P1" i="213"/>
  <c r="G1" i="76"/>
  <c r="M1" i="76"/>
  <c r="S1" i="76"/>
  <c r="Y1" i="76"/>
  <c r="AE1" i="76"/>
  <c r="V1" i="213"/>
  <c r="H1" i="76"/>
  <c r="N1" i="76"/>
  <c r="T1" i="76"/>
  <c r="Z1" i="76"/>
  <c r="AF1" i="76"/>
  <c r="AB1" i="213"/>
  <c r="I1" i="76"/>
  <c r="O1" i="76"/>
  <c r="U1" i="76"/>
  <c r="AA1" i="76"/>
  <c r="AG1" i="76"/>
  <c r="E1" i="213"/>
  <c r="K1" i="213"/>
  <c r="Q1" i="213"/>
  <c r="W1" i="213"/>
  <c r="AC1" i="213"/>
  <c r="F1" i="213"/>
  <c r="L1" i="213"/>
  <c r="R1" i="213"/>
  <c r="X1" i="213"/>
  <c r="AD1" i="213"/>
  <c r="G1" i="213"/>
  <c r="M1" i="213"/>
  <c r="S1" i="213"/>
  <c r="Y1" i="213"/>
  <c r="AE1" i="213"/>
  <c r="H1" i="213"/>
  <c r="N1" i="213"/>
  <c r="T1" i="213"/>
  <c r="Z1" i="213"/>
  <c r="AF1" i="213"/>
  <c r="I1" i="213"/>
  <c r="O1" i="213"/>
  <c r="U1" i="213"/>
  <c r="AA1" i="213"/>
  <c r="AG1" i="213"/>
  <c r="J1" i="95"/>
  <c r="P1" i="95"/>
  <c r="V1" i="95"/>
  <c r="AB1" i="95"/>
  <c r="E1" i="95"/>
  <c r="K1" i="95"/>
  <c r="Q1" i="95"/>
  <c r="W1" i="95"/>
  <c r="AC1" i="95"/>
  <c r="J1" i="208"/>
  <c r="F1" i="95"/>
  <c r="L1" i="95"/>
  <c r="R1" i="95"/>
  <c r="X1" i="95"/>
  <c r="AD1" i="95"/>
  <c r="P1" i="208"/>
  <c r="G1" i="95"/>
  <c r="M1" i="95"/>
  <c r="S1" i="95"/>
  <c r="Y1" i="95"/>
  <c r="AE1" i="95"/>
  <c r="V1" i="208"/>
  <c r="H1" i="95"/>
  <c r="N1" i="95"/>
  <c r="T1" i="95"/>
  <c r="Z1" i="95"/>
  <c r="AF1" i="95"/>
  <c r="AB1" i="208"/>
  <c r="I1" i="95"/>
  <c r="O1" i="95"/>
  <c r="U1" i="95"/>
  <c r="AA1" i="95"/>
  <c r="AG1" i="95"/>
  <c r="E1" i="208"/>
  <c r="K1" i="208"/>
  <c r="Q1" i="208"/>
  <c r="W1" i="208"/>
  <c r="AC1" i="208"/>
  <c r="F1" i="208"/>
  <c r="L1" i="208"/>
  <c r="R1" i="208"/>
  <c r="X1" i="208"/>
  <c r="AD1" i="208"/>
  <c r="G1" i="208"/>
  <c r="M1" i="208"/>
  <c r="S1" i="208"/>
  <c r="Y1" i="208"/>
  <c r="AE1" i="208"/>
  <c r="H1" i="208"/>
  <c r="N1" i="208"/>
  <c r="T1" i="208"/>
  <c r="Z1" i="208"/>
  <c r="AF1" i="208"/>
  <c r="I1" i="208"/>
  <c r="O1" i="208"/>
  <c r="U1" i="208"/>
  <c r="AA1" i="208"/>
  <c r="AG1" i="208"/>
  <c r="AG1" i="72"/>
  <c r="AF1" i="72"/>
  <c r="AE1" i="72"/>
  <c r="AD1" i="72"/>
  <c r="AC1" i="72"/>
  <c r="AB1" i="72"/>
  <c r="AA1" i="72"/>
  <c r="Z1" i="72"/>
  <c r="Y1" i="72"/>
  <c r="X1" i="72"/>
  <c r="W1" i="72"/>
  <c r="V1" i="72"/>
  <c r="U1" i="72"/>
  <c r="T1" i="72"/>
  <c r="S1" i="72"/>
  <c r="R1" i="72"/>
  <c r="Q1" i="72"/>
  <c r="P1" i="72"/>
  <c r="O1" i="72"/>
  <c r="N1" i="72"/>
  <c r="M1" i="72"/>
  <c r="L1" i="72"/>
  <c r="K1" i="72"/>
  <c r="J1" i="72"/>
  <c r="I1" i="72"/>
  <c r="H1" i="72"/>
  <c r="G1" i="72"/>
  <c r="F1" i="72"/>
  <c r="E1" i="72"/>
  <c r="E31" i="217"/>
  <c r="F31" i="217"/>
  <c r="G31" i="217"/>
  <c r="H31" i="217"/>
  <c r="D31" i="217"/>
  <c r="E773" i="208"/>
  <c r="D38" i="210" s="1"/>
  <c r="F773" i="208"/>
  <c r="F38" i="210" s="1"/>
  <c r="G773" i="208"/>
  <c r="H38" i="210" s="1"/>
  <c r="H773" i="208"/>
  <c r="J38" i="210" s="1"/>
  <c r="I773" i="208"/>
  <c r="L38" i="210" s="1"/>
  <c r="J773" i="208"/>
  <c r="N38" i="210" s="1"/>
  <c r="K773" i="208"/>
  <c r="P38" i="210" s="1"/>
  <c r="L773" i="208"/>
  <c r="R38" i="210" s="1"/>
  <c r="M773" i="208"/>
  <c r="T38" i="210" s="1"/>
  <c r="N773" i="208"/>
  <c r="V38" i="210" s="1"/>
  <c r="O773" i="208"/>
  <c r="X38" i="210" s="1"/>
  <c r="P773" i="208"/>
  <c r="Z38" i="210" s="1"/>
  <c r="Q773" i="208"/>
  <c r="AB38" i="210" s="1"/>
  <c r="R773" i="208"/>
  <c r="AD38" i="210" s="1"/>
  <c r="S773" i="208"/>
  <c r="AF38" i="210" s="1"/>
  <c r="T773" i="208"/>
  <c r="AH38" i="210" s="1"/>
  <c r="U773" i="208"/>
  <c r="AJ38" i="210" s="1"/>
  <c r="V773" i="208"/>
  <c r="AL38" i="210" s="1"/>
  <c r="W773" i="208"/>
  <c r="AN38" i="210" s="1"/>
  <c r="X773" i="208"/>
  <c r="AP38" i="210" s="1"/>
  <c r="Y773" i="208"/>
  <c r="AR38" i="210" s="1"/>
  <c r="Z773" i="208"/>
  <c r="AT38" i="210" s="1"/>
  <c r="AA773" i="208"/>
  <c r="AV38" i="210" s="1"/>
  <c r="AB773" i="208"/>
  <c r="AX38" i="210" s="1"/>
  <c r="AC773" i="208"/>
  <c r="AZ38" i="210" s="1"/>
  <c r="AD773" i="208"/>
  <c r="BB38" i="210" s="1"/>
  <c r="AE773" i="208"/>
  <c r="BD38" i="210" s="1"/>
  <c r="AF773" i="208"/>
  <c r="BF38" i="210" s="1"/>
  <c r="AG773" i="208"/>
  <c r="BH38" i="210" s="1"/>
  <c r="D773" i="208"/>
  <c r="B38" i="210" s="1"/>
  <c r="O53" i="218" l="1"/>
  <c r="O52" i="218"/>
  <c r="O51" i="218"/>
  <c r="O50" i="218"/>
  <c r="O49" i="218"/>
  <c r="O48" i="218"/>
  <c r="O47" i="218"/>
  <c r="O46" i="218"/>
  <c r="O45" i="218"/>
  <c r="H33" i="218"/>
  <c r="O44" i="218"/>
  <c r="H32" i="218"/>
  <c r="O43" i="218"/>
  <c r="H31" i="218"/>
  <c r="O42" i="218"/>
  <c r="H30" i="218"/>
  <c r="O41" i="218"/>
  <c r="H29" i="218"/>
  <c r="O40" i="218"/>
  <c r="H28" i="218"/>
  <c r="O39" i="218"/>
  <c r="O38" i="218"/>
  <c r="O37" i="218"/>
  <c r="H25" i="218"/>
  <c r="O36" i="218"/>
  <c r="H24" i="218"/>
  <c r="O35" i="218"/>
  <c r="H23" i="218"/>
  <c r="O34" i="218"/>
  <c r="H22" i="218"/>
  <c r="O33" i="218"/>
  <c r="H21" i="218"/>
  <c r="O32" i="218"/>
  <c r="H20" i="218"/>
  <c r="O31" i="218"/>
  <c r="H19" i="218"/>
  <c r="O30" i="218"/>
  <c r="H18" i="218"/>
  <c r="O29" i="218"/>
  <c r="H17" i="218"/>
  <c r="O28" i="218"/>
  <c r="H16" i="218"/>
  <c r="O27" i="218"/>
  <c r="O26" i="218"/>
  <c r="G26" i="218"/>
  <c r="O25" i="218"/>
  <c r="O24" i="218"/>
  <c r="G24" i="218"/>
  <c r="O23" i="218"/>
  <c r="O22" i="218"/>
  <c r="G22" i="218"/>
  <c r="O21" i="218"/>
  <c r="O20" i="218"/>
  <c r="O19" i="218"/>
  <c r="O18" i="218"/>
  <c r="G18" i="218"/>
  <c r="O17" i="218"/>
  <c r="O16" i="218"/>
  <c r="O15" i="218"/>
  <c r="O14" i="218"/>
  <c r="G14" i="218"/>
  <c r="O13" i="218"/>
  <c r="O12" i="218"/>
  <c r="O11" i="218"/>
  <c r="O10" i="218"/>
  <c r="G10" i="218"/>
  <c r="O9" i="218"/>
  <c r="O8" i="218"/>
  <c r="O7" i="218"/>
  <c r="O6" i="218"/>
  <c r="G6" i="218"/>
  <c r="O5" i="218"/>
  <c r="O4" i="218"/>
  <c r="W4" i="217" l="1"/>
  <c r="Y4" i="217"/>
  <c r="W5" i="217"/>
  <c r="Y5" i="217"/>
  <c r="W6" i="217"/>
  <c r="Y6" i="217"/>
  <c r="W7" i="217"/>
  <c r="Y7" i="217"/>
  <c r="W8" i="217"/>
  <c r="Y8" i="217"/>
  <c r="W9" i="217"/>
  <c r="Y9" i="217"/>
  <c r="W10" i="217"/>
  <c r="Y10" i="217"/>
  <c r="W11" i="217"/>
  <c r="Y11" i="217"/>
  <c r="W12" i="217"/>
  <c r="Y12" i="217"/>
  <c r="W13" i="217"/>
  <c r="Y13" i="217"/>
  <c r="W14" i="217"/>
  <c r="Y14" i="217"/>
  <c r="W15" i="217"/>
  <c r="Y15" i="217"/>
  <c r="W16" i="217"/>
  <c r="Y16" i="217"/>
  <c r="W17" i="217"/>
  <c r="Y17" i="217"/>
  <c r="W18" i="217"/>
  <c r="Y18" i="217"/>
  <c r="W19" i="217"/>
  <c r="Y19" i="217"/>
  <c r="W20" i="217"/>
  <c r="Y20" i="217"/>
  <c r="W21" i="217"/>
  <c r="Y21" i="217"/>
  <c r="W22" i="217"/>
  <c r="Y22" i="217"/>
  <c r="W23" i="217"/>
  <c r="Y23" i="217"/>
  <c r="W24" i="217"/>
  <c r="Y24" i="217"/>
  <c r="W25" i="217"/>
  <c r="Y25" i="217"/>
  <c r="W26" i="217"/>
  <c r="Y26" i="217"/>
  <c r="W27" i="217"/>
  <c r="Y27" i="217"/>
  <c r="W28" i="217"/>
  <c r="Y28" i="217"/>
  <c r="W29" i="217"/>
  <c r="Y29" i="217"/>
  <c r="W30" i="217"/>
  <c r="Y30" i="217"/>
  <c r="W31" i="217"/>
  <c r="Y31" i="217"/>
  <c r="W32" i="217"/>
  <c r="Y32" i="217"/>
  <c r="W33" i="217"/>
  <c r="Y33" i="217"/>
  <c r="W34" i="217"/>
  <c r="Y34" i="217"/>
  <c r="W35" i="217"/>
  <c r="Y35" i="217"/>
  <c r="W36" i="217"/>
  <c r="Y36" i="217"/>
  <c r="W37" i="217"/>
  <c r="Y37" i="217"/>
  <c r="W38" i="217"/>
  <c r="Y38" i="217"/>
  <c r="W39" i="217"/>
  <c r="Y39" i="217"/>
  <c r="W40" i="217"/>
  <c r="Y40" i="217"/>
  <c r="W41" i="217"/>
  <c r="Y41" i="217"/>
  <c r="W42" i="217"/>
  <c r="Y42" i="217"/>
  <c r="W43" i="217"/>
  <c r="Y43" i="217"/>
  <c r="W44" i="217"/>
  <c r="Y44" i="217"/>
  <c r="W45" i="217"/>
  <c r="Y45" i="217"/>
  <c r="W46" i="217"/>
  <c r="Y46" i="217"/>
  <c r="W47" i="217"/>
  <c r="Y47" i="217"/>
  <c r="W48" i="217"/>
  <c r="Y48" i="217"/>
  <c r="W49" i="217"/>
  <c r="Y49" i="217"/>
  <c r="W50" i="217"/>
  <c r="Y50" i="217"/>
  <c r="W51" i="217"/>
  <c r="Y51" i="217"/>
  <c r="W52" i="217"/>
  <c r="Y52" i="217"/>
  <c r="W53" i="217"/>
  <c r="Y53" i="217"/>
  <c r="L40" i="217"/>
  <c r="T40" i="217"/>
  <c r="L41" i="217"/>
  <c r="T41" i="217"/>
  <c r="L42" i="217"/>
  <c r="T42" i="217"/>
  <c r="L43" i="217"/>
  <c r="T43" i="217"/>
  <c r="L44" i="217"/>
  <c r="T44" i="217"/>
  <c r="L45" i="217"/>
  <c r="T45" i="217"/>
  <c r="L37" i="217"/>
  <c r="L36" i="217"/>
  <c r="L35" i="217"/>
  <c r="L34" i="217"/>
  <c r="L33" i="217"/>
  <c r="T37" i="217"/>
  <c r="T36" i="217"/>
  <c r="T35" i="217"/>
  <c r="T34" i="217"/>
  <c r="T33" i="217"/>
  <c r="T32" i="217"/>
  <c r="L32" i="217"/>
  <c r="T31" i="217"/>
  <c r="L31" i="217"/>
  <c r="T30" i="217"/>
  <c r="L30" i="217"/>
  <c r="T29" i="217"/>
  <c r="L29" i="217"/>
  <c r="T28" i="217"/>
  <c r="L28" i="217"/>
  <c r="T5" i="217"/>
  <c r="T6" i="217"/>
  <c r="T7" i="217"/>
  <c r="T9" i="217"/>
  <c r="T10" i="217"/>
  <c r="T11" i="217"/>
  <c r="T13" i="217"/>
  <c r="T14" i="217"/>
  <c r="T15" i="217"/>
  <c r="T16" i="217"/>
  <c r="T17" i="217"/>
  <c r="T18" i="217"/>
  <c r="T19" i="217"/>
  <c r="T20" i="217"/>
  <c r="T21" i="217"/>
  <c r="T22" i="217"/>
  <c r="T23" i="217"/>
  <c r="T24" i="217"/>
  <c r="T25" i="217"/>
  <c r="F72" i="217"/>
  <c r="G72" i="217"/>
  <c r="H72" i="217"/>
  <c r="J72" i="217"/>
  <c r="J73" i="217"/>
  <c r="J68" i="217"/>
  <c r="J69" i="217"/>
  <c r="J70" i="217"/>
  <c r="J71" i="217"/>
  <c r="J65" i="217"/>
  <c r="J64" i="217"/>
  <c r="D59" i="217"/>
  <c r="E59" i="217"/>
  <c r="F59" i="217"/>
  <c r="G59" i="217"/>
  <c r="H59" i="217"/>
  <c r="J59" i="217"/>
  <c r="D60" i="217"/>
  <c r="E60" i="217"/>
  <c r="F60" i="217"/>
  <c r="G60" i="217"/>
  <c r="H60" i="217"/>
  <c r="J60" i="217"/>
  <c r="D61" i="217"/>
  <c r="E61" i="217"/>
  <c r="F61" i="217"/>
  <c r="G61" i="217"/>
  <c r="H61" i="217"/>
  <c r="J61" i="217"/>
  <c r="D62" i="217"/>
  <c r="E62" i="217"/>
  <c r="F62" i="217"/>
  <c r="G62" i="217"/>
  <c r="H62" i="217"/>
  <c r="J62" i="217"/>
  <c r="D63" i="217"/>
  <c r="E63" i="217"/>
  <c r="F63" i="217"/>
  <c r="G63" i="217"/>
  <c r="H63" i="217"/>
  <c r="J63" i="217"/>
  <c r="J44" i="217"/>
  <c r="J43" i="217"/>
  <c r="J42" i="217"/>
  <c r="E42" i="217"/>
  <c r="F42" i="217"/>
  <c r="G42" i="217"/>
  <c r="H42" i="217"/>
  <c r="E43" i="217"/>
  <c r="F43" i="217"/>
  <c r="G43" i="217"/>
  <c r="H43" i="217"/>
  <c r="E44" i="217"/>
  <c r="F44" i="217"/>
  <c r="G44" i="217"/>
  <c r="H44" i="217"/>
  <c r="D44" i="217"/>
  <c r="D43" i="217"/>
  <c r="D42" i="217"/>
  <c r="D45" i="217"/>
  <c r="E45" i="217"/>
  <c r="F45" i="217"/>
  <c r="G45" i="217"/>
  <c r="H45" i="217"/>
  <c r="J45" i="217"/>
  <c r="D46" i="217"/>
  <c r="E46" i="217"/>
  <c r="F46" i="217"/>
  <c r="G46" i="217"/>
  <c r="H46" i="217"/>
  <c r="J46" i="217"/>
  <c r="D47" i="217"/>
  <c r="E47" i="217"/>
  <c r="F47" i="217"/>
  <c r="G47" i="217"/>
  <c r="H47" i="217"/>
  <c r="J47" i="217"/>
  <c r="D48" i="217"/>
  <c r="E48" i="217"/>
  <c r="F48" i="217"/>
  <c r="G48" i="217"/>
  <c r="H48" i="217"/>
  <c r="J48" i="217"/>
  <c r="D49" i="217"/>
  <c r="E49" i="217"/>
  <c r="F49" i="217"/>
  <c r="G49" i="217"/>
  <c r="H49" i="217"/>
  <c r="J49" i="217"/>
  <c r="D50" i="217"/>
  <c r="E50" i="217"/>
  <c r="F50" i="217"/>
  <c r="G50" i="217"/>
  <c r="H50" i="217"/>
  <c r="J50" i="217"/>
  <c r="D51" i="217"/>
  <c r="E51" i="217"/>
  <c r="F51" i="217"/>
  <c r="G51" i="217"/>
  <c r="H51" i="217"/>
  <c r="J51" i="217"/>
  <c r="D52" i="217"/>
  <c r="E52" i="217"/>
  <c r="F52" i="217"/>
  <c r="G52" i="217"/>
  <c r="H52" i="217"/>
  <c r="J52" i="217"/>
  <c r="D53" i="217"/>
  <c r="E53" i="217"/>
  <c r="F53" i="217"/>
  <c r="G53" i="217"/>
  <c r="H53" i="217"/>
  <c r="J53" i="217"/>
  <c r="D54" i="217"/>
  <c r="E54" i="217"/>
  <c r="F54" i="217"/>
  <c r="G54" i="217"/>
  <c r="H54" i="217"/>
  <c r="J54" i="217"/>
  <c r="D55" i="217"/>
  <c r="E55" i="217"/>
  <c r="F55" i="217"/>
  <c r="G55" i="217"/>
  <c r="H55" i="217"/>
  <c r="J55" i="217"/>
  <c r="H56" i="217"/>
  <c r="J56" i="217"/>
  <c r="J36" i="217"/>
  <c r="J37" i="217"/>
  <c r="J38" i="217"/>
  <c r="J39" i="217"/>
  <c r="J31" i="217"/>
  <c r="A38" i="210"/>
  <c r="J32" i="217"/>
  <c r="J33" i="217"/>
  <c r="J10" i="217"/>
  <c r="J11" i="217"/>
  <c r="J12" i="217"/>
  <c r="J13" i="217"/>
  <c r="J14" i="217"/>
  <c r="J15" i="217"/>
  <c r="J16" i="217"/>
  <c r="J17" i="217"/>
  <c r="J18" i="217"/>
  <c r="J19" i="217"/>
  <c r="J20" i="217"/>
  <c r="J21" i="217"/>
  <c r="J22" i="217"/>
  <c r="J23" i="217"/>
  <c r="J24" i="217"/>
  <c r="J25" i="217"/>
  <c r="J26" i="217"/>
  <c r="J27" i="217"/>
  <c r="J28" i="217"/>
  <c r="J29" i="217"/>
  <c r="J30" i="217"/>
  <c r="J5" i="217"/>
  <c r="J4" i="217"/>
  <c r="J6" i="217"/>
  <c r="J7" i="217"/>
  <c r="J8" i="217"/>
  <c r="J9" i="217"/>
  <c r="A5" i="210"/>
  <c r="K26" i="217" l="1"/>
  <c r="K24" i="217"/>
  <c r="K22" i="217"/>
  <c r="K18" i="217"/>
  <c r="K14" i="217"/>
  <c r="K10" i="217"/>
  <c r="K6" i="217"/>
  <c r="U1" i="217"/>
  <c r="T1" i="217"/>
  <c r="W1" i="217" s="1"/>
  <c r="A162" i="210"/>
  <c r="A161" i="210"/>
  <c r="A160" i="210"/>
  <c r="A159" i="210"/>
  <c r="A158" i="210"/>
  <c r="A157" i="210"/>
  <c r="A156" i="210"/>
  <c r="A155" i="210"/>
  <c r="A154" i="210"/>
  <c r="A153" i="210"/>
  <c r="A152" i="210"/>
  <c r="A151" i="210"/>
  <c r="A150" i="210"/>
  <c r="A149" i="210"/>
  <c r="A148" i="210"/>
  <c r="A147" i="210"/>
  <c r="A146" i="210"/>
  <c r="A145" i="210"/>
  <c r="A144" i="210"/>
  <c r="A143" i="210"/>
  <c r="A142" i="210"/>
  <c r="A141" i="210"/>
  <c r="A140" i="210"/>
  <c r="A139" i="210"/>
  <c r="A138" i="210"/>
  <c r="A137" i="210"/>
  <c r="A136" i="210"/>
  <c r="A135" i="210"/>
  <c r="A134" i="210"/>
  <c r="A133" i="210"/>
  <c r="A132" i="210"/>
  <c r="A131" i="210"/>
  <c r="A130" i="210"/>
  <c r="A129" i="210"/>
  <c r="A128" i="210"/>
  <c r="A127" i="210"/>
  <c r="A126" i="210"/>
  <c r="A125" i="210"/>
  <c r="A124" i="210"/>
  <c r="A123" i="210"/>
  <c r="A122" i="210"/>
  <c r="A121" i="210"/>
  <c r="A120" i="210"/>
  <c r="A119" i="210"/>
  <c r="A118" i="210"/>
  <c r="A117" i="210"/>
  <c r="A116" i="210"/>
  <c r="A115" i="210"/>
  <c r="A114" i="210"/>
  <c r="B113" i="210"/>
  <c r="A113" i="210"/>
  <c r="A99" i="210"/>
  <c r="A102" i="210"/>
  <c r="A101" i="210"/>
  <c r="A100" i="210"/>
  <c r="A98" i="210"/>
  <c r="A97" i="210"/>
  <c r="B111" i="210"/>
  <c r="A111" i="210"/>
  <c r="B110" i="210"/>
  <c r="A110" i="210"/>
  <c r="B109" i="210"/>
  <c r="A109" i="210"/>
  <c r="B108" i="210"/>
  <c r="A108" i="210"/>
  <c r="B107" i="210"/>
  <c r="A107" i="210"/>
  <c r="B106" i="210"/>
  <c r="A106" i="210"/>
  <c r="A104" i="210"/>
  <c r="A103" i="210"/>
  <c r="A96" i="210"/>
  <c r="A95" i="210"/>
  <c r="A105" i="210"/>
  <c r="A91" i="210"/>
  <c r="A90" i="210"/>
  <c r="A89" i="210"/>
  <c r="A88" i="210"/>
  <c r="A87" i="210"/>
  <c r="A86" i="210"/>
  <c r="A85" i="210"/>
  <c r="A84" i="210"/>
  <c r="A83" i="210"/>
  <c r="A82" i="210"/>
  <c r="A81" i="210"/>
  <c r="A79" i="210"/>
  <c r="A77" i="210"/>
  <c r="A75" i="210"/>
  <c r="B74" i="210"/>
  <c r="J10" i="218" s="1"/>
  <c r="A73" i="210"/>
  <c r="A72" i="210"/>
  <c r="A71" i="210"/>
  <c r="A70" i="210"/>
  <c r="A69" i="210"/>
  <c r="A68" i="210"/>
  <c r="A67" i="210"/>
  <c r="A66" i="210"/>
  <c r="A65" i="210"/>
  <c r="A64" i="210"/>
  <c r="A63" i="210"/>
  <c r="A62" i="210"/>
  <c r="A60" i="210"/>
  <c r="A59" i="210"/>
  <c r="A58" i="210"/>
  <c r="A57" i="210"/>
  <c r="A56" i="210"/>
  <c r="A55" i="210"/>
  <c r="A54" i="210"/>
  <c r="A53" i="210"/>
  <c r="A52" i="210"/>
  <c r="A51" i="210"/>
  <c r="A50" i="210"/>
  <c r="A49" i="210"/>
  <c r="A48" i="210"/>
  <c r="A47" i="210"/>
  <c r="A46" i="210"/>
  <c r="A45" i="210"/>
  <c r="A44" i="210"/>
  <c r="A43" i="210"/>
  <c r="A42" i="210"/>
  <c r="A41" i="210"/>
  <c r="A40" i="210"/>
  <c r="A39" i="210"/>
  <c r="A37" i="210"/>
  <c r="A36" i="210"/>
  <c r="A35" i="210"/>
  <c r="A33" i="210"/>
  <c r="A32" i="210"/>
  <c r="A31" i="210"/>
  <c r="A30" i="210"/>
  <c r="A29" i="210"/>
  <c r="A28" i="210"/>
  <c r="A27" i="210"/>
  <c r="A26" i="210"/>
  <c r="A25" i="210"/>
  <c r="A24" i="210"/>
  <c r="A23" i="210"/>
  <c r="A22" i="210"/>
  <c r="A21" i="210"/>
  <c r="A20" i="210"/>
  <c r="A19" i="210"/>
  <c r="A18" i="210"/>
  <c r="A17" i="210"/>
  <c r="A16" i="210"/>
  <c r="A15" i="210"/>
  <c r="A14" i="210"/>
  <c r="A13" i="210"/>
  <c r="A12" i="210"/>
  <c r="A11" i="210"/>
  <c r="A10" i="210"/>
  <c r="A9" i="210"/>
  <c r="A7" i="210"/>
  <c r="A6" i="210"/>
  <c r="A4" i="210"/>
  <c r="C2" i="177"/>
  <c r="C1" i="177"/>
  <c r="AG119" i="76"/>
  <c r="BH105" i="210" s="1"/>
  <c r="I72" i="247" s="1"/>
  <c r="AF119" i="76"/>
  <c r="BF105" i="210" s="1"/>
  <c r="I72" i="246" s="1"/>
  <c r="AE119" i="76"/>
  <c r="BD105" i="210" s="1"/>
  <c r="I72" i="245" s="1"/>
  <c r="AD119" i="76"/>
  <c r="BB105" i="210" s="1"/>
  <c r="I72" i="244" s="1"/>
  <c r="AC119" i="76"/>
  <c r="AZ105" i="210" s="1"/>
  <c r="I72" i="243" s="1"/>
  <c r="AB119" i="76"/>
  <c r="AX105" i="210" s="1"/>
  <c r="I72" i="242" s="1"/>
  <c r="AA119" i="76"/>
  <c r="AV105" i="210" s="1"/>
  <c r="I72" i="241" s="1"/>
  <c r="Z119" i="76"/>
  <c r="AT105" i="210" s="1"/>
  <c r="I72" i="240" s="1"/>
  <c r="Y119" i="76"/>
  <c r="AR105" i="210" s="1"/>
  <c r="I72" i="239" s="1"/>
  <c r="X119" i="76"/>
  <c r="AP105" i="210" s="1"/>
  <c r="I72" i="238" s="1"/>
  <c r="W119" i="76"/>
  <c r="AN105" i="210" s="1"/>
  <c r="I72" i="237" s="1"/>
  <c r="V119" i="76"/>
  <c r="AL105" i="210" s="1"/>
  <c r="I72" i="236" s="1"/>
  <c r="U119" i="76"/>
  <c r="AJ105" i="210" s="1"/>
  <c r="I72" i="235" s="1"/>
  <c r="T119" i="76"/>
  <c r="AH105" i="210" s="1"/>
  <c r="I72" i="234" s="1"/>
  <c r="S119" i="76"/>
  <c r="AF105" i="210" s="1"/>
  <c r="I72" i="233" s="1"/>
  <c r="R119" i="76"/>
  <c r="AD105" i="210" s="1"/>
  <c r="I72" i="232" s="1"/>
  <c r="Q119" i="76"/>
  <c r="AB105" i="210" s="1"/>
  <c r="I72" i="231" s="1"/>
  <c r="P119" i="76"/>
  <c r="Z105" i="210" s="1"/>
  <c r="I72" i="230" s="1"/>
  <c r="O119" i="76"/>
  <c r="X105" i="210" s="1"/>
  <c r="I72" i="229" s="1"/>
  <c r="N119" i="76"/>
  <c r="V105" i="210" s="1"/>
  <c r="I72" i="228" s="1"/>
  <c r="M119" i="76"/>
  <c r="T105" i="210" s="1"/>
  <c r="I72" i="227" s="1"/>
  <c r="L119" i="76"/>
  <c r="R105" i="210" s="1"/>
  <c r="I72" i="226" s="1"/>
  <c r="K119" i="76"/>
  <c r="P105" i="210" s="1"/>
  <c r="I72" i="225" s="1"/>
  <c r="J119" i="76"/>
  <c r="N105" i="210" s="1"/>
  <c r="I72" i="224" s="1"/>
  <c r="I119" i="76"/>
  <c r="L105" i="210" s="1"/>
  <c r="I72" i="223" s="1"/>
  <c r="H119" i="76"/>
  <c r="J105" i="210" s="1"/>
  <c r="I72" i="222" s="1"/>
  <c r="G119" i="76"/>
  <c r="H105" i="210" s="1"/>
  <c r="I72" i="221" s="1"/>
  <c r="F119" i="76"/>
  <c r="F105" i="210" s="1"/>
  <c r="I72" i="220" s="1"/>
  <c r="E119" i="76"/>
  <c r="D105" i="210" s="1"/>
  <c r="I72" i="219" s="1"/>
  <c r="D119" i="76"/>
  <c r="B105" i="210" s="1"/>
  <c r="AG113" i="76"/>
  <c r="H71" i="247" s="1"/>
  <c r="AF113" i="76"/>
  <c r="H71" i="246" s="1"/>
  <c r="AE113" i="76"/>
  <c r="H71" i="245" s="1"/>
  <c r="AD113" i="76"/>
  <c r="H71" i="244" s="1"/>
  <c r="AC113" i="76"/>
  <c r="H71" i="243" s="1"/>
  <c r="AB113" i="76"/>
  <c r="H71" i="242" s="1"/>
  <c r="AA113" i="76"/>
  <c r="H71" i="241" s="1"/>
  <c r="Z113" i="76"/>
  <c r="H71" i="240" s="1"/>
  <c r="Y113" i="76"/>
  <c r="H71" i="239" s="1"/>
  <c r="X113" i="76"/>
  <c r="H71" i="238" s="1"/>
  <c r="W113" i="76"/>
  <c r="H71" i="237" s="1"/>
  <c r="V113" i="76"/>
  <c r="H71" i="236" s="1"/>
  <c r="U113" i="76"/>
  <c r="H71" i="235" s="1"/>
  <c r="T113" i="76"/>
  <c r="H71" i="234" s="1"/>
  <c r="S113" i="76"/>
  <c r="H71" i="233" s="1"/>
  <c r="R113" i="76"/>
  <c r="H71" i="232" s="1"/>
  <c r="Q113" i="76"/>
  <c r="H71" i="231" s="1"/>
  <c r="P113" i="76"/>
  <c r="H71" i="230" s="1"/>
  <c r="O113" i="76"/>
  <c r="H71" i="229" s="1"/>
  <c r="N113" i="76"/>
  <c r="H71" i="228" s="1"/>
  <c r="M113" i="76"/>
  <c r="H71" i="227" s="1"/>
  <c r="L113" i="76"/>
  <c r="H71" i="226" s="1"/>
  <c r="K113" i="76"/>
  <c r="H71" i="225" s="1"/>
  <c r="J113" i="76"/>
  <c r="H71" i="224" s="1"/>
  <c r="I113" i="76"/>
  <c r="H71" i="223" s="1"/>
  <c r="H113" i="76"/>
  <c r="H71" i="222" s="1"/>
  <c r="G113" i="76"/>
  <c r="H71" i="221" s="1"/>
  <c r="F113" i="76"/>
  <c r="H71" i="220" s="1"/>
  <c r="E113" i="76"/>
  <c r="H71" i="219" s="1"/>
  <c r="D113" i="76"/>
  <c r="H71" i="217" s="1"/>
  <c r="G71" i="247"/>
  <c r="G71" i="246"/>
  <c r="G71" i="245"/>
  <c r="G71" i="244"/>
  <c r="G71" i="243"/>
  <c r="G71" i="242"/>
  <c r="G71" i="241"/>
  <c r="G71" i="240"/>
  <c r="G71" i="239"/>
  <c r="G71" i="238"/>
  <c r="G71" i="237"/>
  <c r="G71" i="236"/>
  <c r="G71" i="235"/>
  <c r="G71" i="234"/>
  <c r="G71" i="233"/>
  <c r="G71" i="232"/>
  <c r="G71" i="231"/>
  <c r="G71" i="230"/>
  <c r="G71" i="229"/>
  <c r="G71" i="228"/>
  <c r="G71" i="227"/>
  <c r="G71" i="226"/>
  <c r="G71" i="225"/>
  <c r="G71" i="224"/>
  <c r="G71" i="223"/>
  <c r="G71" i="222"/>
  <c r="G71" i="221"/>
  <c r="G71" i="220"/>
  <c r="G71" i="219"/>
  <c r="G71" i="217"/>
  <c r="AG106" i="76"/>
  <c r="F71" i="247" s="1"/>
  <c r="AF106" i="76"/>
  <c r="F71" i="246" s="1"/>
  <c r="AE106" i="76"/>
  <c r="F71" i="245" s="1"/>
  <c r="AD106" i="76"/>
  <c r="F71" i="244" s="1"/>
  <c r="AC106" i="76"/>
  <c r="F71" i="243" s="1"/>
  <c r="AB106" i="76"/>
  <c r="F71" i="242" s="1"/>
  <c r="AA106" i="76"/>
  <c r="F71" i="241" s="1"/>
  <c r="Z106" i="76"/>
  <c r="F71" i="240" s="1"/>
  <c r="Y106" i="76"/>
  <c r="F71" i="239" s="1"/>
  <c r="X106" i="76"/>
  <c r="F71" i="238" s="1"/>
  <c r="W106" i="76"/>
  <c r="F71" i="237" s="1"/>
  <c r="V106" i="76"/>
  <c r="F71" i="236" s="1"/>
  <c r="U106" i="76"/>
  <c r="F71" i="235" s="1"/>
  <c r="T106" i="76"/>
  <c r="F71" i="234" s="1"/>
  <c r="S106" i="76"/>
  <c r="F71" i="233" s="1"/>
  <c r="R106" i="76"/>
  <c r="F71" i="232" s="1"/>
  <c r="Q106" i="76"/>
  <c r="F71" i="231" s="1"/>
  <c r="P106" i="76"/>
  <c r="F71" i="230" s="1"/>
  <c r="O106" i="76"/>
  <c r="F71" i="229" s="1"/>
  <c r="N106" i="76"/>
  <c r="F71" i="228" s="1"/>
  <c r="M106" i="76"/>
  <c r="F71" i="227" s="1"/>
  <c r="L106" i="76"/>
  <c r="F71" i="226" s="1"/>
  <c r="K106" i="76"/>
  <c r="F71" i="225" s="1"/>
  <c r="J106" i="76"/>
  <c r="F71" i="224" s="1"/>
  <c r="I106" i="76"/>
  <c r="F71" i="223" s="1"/>
  <c r="H106" i="76"/>
  <c r="F71" i="222" s="1"/>
  <c r="G106" i="76"/>
  <c r="F71" i="221" s="1"/>
  <c r="F106" i="76"/>
  <c r="F71" i="220" s="1"/>
  <c r="E106" i="76"/>
  <c r="F71" i="219" s="1"/>
  <c r="D106" i="76"/>
  <c r="F71" i="217" s="1"/>
  <c r="AG102" i="76"/>
  <c r="E71" i="247" s="1"/>
  <c r="AF102" i="76"/>
  <c r="E71" i="246" s="1"/>
  <c r="AE102" i="76"/>
  <c r="E71" i="245" s="1"/>
  <c r="AD102" i="76"/>
  <c r="E71" i="244" s="1"/>
  <c r="AC102" i="76"/>
  <c r="E71" i="243" s="1"/>
  <c r="AB102" i="76"/>
  <c r="E71" i="242" s="1"/>
  <c r="AA102" i="76"/>
  <c r="E71" i="241" s="1"/>
  <c r="Z102" i="76"/>
  <c r="E71" i="240" s="1"/>
  <c r="Y102" i="76"/>
  <c r="E71" i="239" s="1"/>
  <c r="X102" i="76"/>
  <c r="E71" i="238" s="1"/>
  <c r="W102" i="76"/>
  <c r="E71" i="237" s="1"/>
  <c r="V102" i="76"/>
  <c r="E71" i="236" s="1"/>
  <c r="U102" i="76"/>
  <c r="E71" i="235" s="1"/>
  <c r="T102" i="76"/>
  <c r="E71" i="234" s="1"/>
  <c r="S102" i="76"/>
  <c r="E71" i="233" s="1"/>
  <c r="R102" i="76"/>
  <c r="E71" i="232" s="1"/>
  <c r="Q102" i="76"/>
  <c r="E71" i="231" s="1"/>
  <c r="P102" i="76"/>
  <c r="E71" i="230" s="1"/>
  <c r="O102" i="76"/>
  <c r="E71" i="229" s="1"/>
  <c r="N102" i="76"/>
  <c r="E71" i="228" s="1"/>
  <c r="M102" i="76"/>
  <c r="E71" i="227" s="1"/>
  <c r="L102" i="76"/>
  <c r="E71" i="226" s="1"/>
  <c r="K102" i="76"/>
  <c r="E71" i="225" s="1"/>
  <c r="J102" i="76"/>
  <c r="E71" i="224" s="1"/>
  <c r="I102" i="76"/>
  <c r="E71" i="223" s="1"/>
  <c r="H102" i="76"/>
  <c r="E71" i="222" s="1"/>
  <c r="G102" i="76"/>
  <c r="E71" i="221" s="1"/>
  <c r="F102" i="76"/>
  <c r="E71" i="220" s="1"/>
  <c r="E102" i="76"/>
  <c r="E71" i="219" s="1"/>
  <c r="D102" i="76"/>
  <c r="E71" i="217" s="1"/>
  <c r="AG98" i="76"/>
  <c r="D71" i="247" s="1"/>
  <c r="AF98" i="76"/>
  <c r="D71" i="246" s="1"/>
  <c r="AE98" i="76"/>
  <c r="D71" i="245" s="1"/>
  <c r="AD98" i="76"/>
  <c r="D71" i="244" s="1"/>
  <c r="AC98" i="76"/>
  <c r="D71" i="243" s="1"/>
  <c r="AB98" i="76"/>
  <c r="D71" i="242" s="1"/>
  <c r="AA98" i="76"/>
  <c r="D71" i="241" s="1"/>
  <c r="Z98" i="76"/>
  <c r="D71" i="240" s="1"/>
  <c r="Y98" i="76"/>
  <c r="D71" i="239" s="1"/>
  <c r="X98" i="76"/>
  <c r="D71" i="238" s="1"/>
  <c r="W98" i="76"/>
  <c r="D71" i="237" s="1"/>
  <c r="V98" i="76"/>
  <c r="D71" i="236" s="1"/>
  <c r="U98" i="76"/>
  <c r="D71" i="235" s="1"/>
  <c r="T98" i="76"/>
  <c r="D71" i="234" s="1"/>
  <c r="S98" i="76"/>
  <c r="D71" i="233" s="1"/>
  <c r="R98" i="76"/>
  <c r="D71" i="232" s="1"/>
  <c r="Q98" i="76"/>
  <c r="D71" i="231" s="1"/>
  <c r="P98" i="76"/>
  <c r="D71" i="230" s="1"/>
  <c r="O98" i="76"/>
  <c r="D71" i="229" s="1"/>
  <c r="N98" i="76"/>
  <c r="D71" i="228" s="1"/>
  <c r="M98" i="76"/>
  <c r="D71" i="227" s="1"/>
  <c r="L98" i="76"/>
  <c r="D71" i="226" s="1"/>
  <c r="K98" i="76"/>
  <c r="D71" i="225" s="1"/>
  <c r="J98" i="76"/>
  <c r="D71" i="224" s="1"/>
  <c r="I98" i="76"/>
  <c r="D71" i="223" s="1"/>
  <c r="H98" i="76"/>
  <c r="D71" i="222" s="1"/>
  <c r="G98" i="76"/>
  <c r="D71" i="221" s="1"/>
  <c r="F98" i="76"/>
  <c r="D71" i="220" s="1"/>
  <c r="E98" i="76"/>
  <c r="D71" i="219" s="1"/>
  <c r="D98" i="76"/>
  <c r="D71" i="217" s="1"/>
  <c r="AG95" i="76"/>
  <c r="H70" i="247" s="1"/>
  <c r="AF95" i="76"/>
  <c r="H70" i="246" s="1"/>
  <c r="AE95" i="76"/>
  <c r="H70" i="245" s="1"/>
  <c r="AD95" i="76"/>
  <c r="H70" i="244" s="1"/>
  <c r="AC95" i="76"/>
  <c r="H70" i="243" s="1"/>
  <c r="AB95" i="76"/>
  <c r="H70" i="242" s="1"/>
  <c r="AA95" i="76"/>
  <c r="H70" i="241" s="1"/>
  <c r="Z95" i="76"/>
  <c r="H70" i="240" s="1"/>
  <c r="Y95" i="76"/>
  <c r="H70" i="239" s="1"/>
  <c r="X95" i="76"/>
  <c r="H70" i="238" s="1"/>
  <c r="W95" i="76"/>
  <c r="H70" i="237" s="1"/>
  <c r="V95" i="76"/>
  <c r="H70" i="236" s="1"/>
  <c r="U95" i="76"/>
  <c r="H70" i="235" s="1"/>
  <c r="T95" i="76"/>
  <c r="H70" i="234" s="1"/>
  <c r="S95" i="76"/>
  <c r="H70" i="233" s="1"/>
  <c r="R95" i="76"/>
  <c r="H70" i="232" s="1"/>
  <c r="Q95" i="76"/>
  <c r="H70" i="231" s="1"/>
  <c r="P95" i="76"/>
  <c r="H70" i="230" s="1"/>
  <c r="O95" i="76"/>
  <c r="H70" i="229" s="1"/>
  <c r="N95" i="76"/>
  <c r="H70" i="228" s="1"/>
  <c r="M95" i="76"/>
  <c r="H70" i="227" s="1"/>
  <c r="L95" i="76"/>
  <c r="H70" i="226" s="1"/>
  <c r="K95" i="76"/>
  <c r="H70" i="225" s="1"/>
  <c r="J95" i="76"/>
  <c r="H70" i="224" s="1"/>
  <c r="I95" i="76"/>
  <c r="H70" i="223" s="1"/>
  <c r="H95" i="76"/>
  <c r="H70" i="222" s="1"/>
  <c r="G95" i="76"/>
  <c r="H70" i="221" s="1"/>
  <c r="F95" i="76"/>
  <c r="H70" i="220" s="1"/>
  <c r="E95" i="76"/>
  <c r="H70" i="219" s="1"/>
  <c r="D95" i="76"/>
  <c r="H70" i="217" s="1"/>
  <c r="G70" i="247"/>
  <c r="G70" i="246"/>
  <c r="G70" i="245"/>
  <c r="G70" i="244"/>
  <c r="G70" i="243"/>
  <c r="G70" i="242"/>
  <c r="G70" i="241"/>
  <c r="G70" i="240"/>
  <c r="G70" i="239"/>
  <c r="G70" i="238"/>
  <c r="G70" i="237"/>
  <c r="G70" i="236"/>
  <c r="G70" i="235"/>
  <c r="G70" i="234"/>
  <c r="G70" i="233"/>
  <c r="G70" i="232"/>
  <c r="G70" i="231"/>
  <c r="G70" i="230"/>
  <c r="G70" i="229"/>
  <c r="G70" i="228"/>
  <c r="G70" i="227"/>
  <c r="G70" i="226"/>
  <c r="G70" i="225"/>
  <c r="G70" i="224"/>
  <c r="G70" i="223"/>
  <c r="G70" i="222"/>
  <c r="G70" i="221"/>
  <c r="G70" i="220"/>
  <c r="G70" i="219"/>
  <c r="G70" i="217"/>
  <c r="AG88" i="76"/>
  <c r="F70" i="247" s="1"/>
  <c r="AF88" i="76"/>
  <c r="F70" i="246" s="1"/>
  <c r="AE88" i="76"/>
  <c r="F70" i="245" s="1"/>
  <c r="AD88" i="76"/>
  <c r="F70" i="244" s="1"/>
  <c r="AC88" i="76"/>
  <c r="F70" i="243" s="1"/>
  <c r="AB88" i="76"/>
  <c r="F70" i="242" s="1"/>
  <c r="AA88" i="76"/>
  <c r="F70" i="241" s="1"/>
  <c r="Z88" i="76"/>
  <c r="F70" i="240" s="1"/>
  <c r="Y88" i="76"/>
  <c r="F70" i="239" s="1"/>
  <c r="X88" i="76"/>
  <c r="F70" i="238" s="1"/>
  <c r="W88" i="76"/>
  <c r="F70" i="237" s="1"/>
  <c r="V88" i="76"/>
  <c r="F70" i="236" s="1"/>
  <c r="U88" i="76"/>
  <c r="F70" i="235" s="1"/>
  <c r="T88" i="76"/>
  <c r="F70" i="234" s="1"/>
  <c r="S88" i="76"/>
  <c r="F70" i="233" s="1"/>
  <c r="R88" i="76"/>
  <c r="F70" i="232" s="1"/>
  <c r="Q88" i="76"/>
  <c r="F70" i="231" s="1"/>
  <c r="P88" i="76"/>
  <c r="F70" i="230" s="1"/>
  <c r="O88" i="76"/>
  <c r="F70" i="229" s="1"/>
  <c r="N88" i="76"/>
  <c r="F70" i="228" s="1"/>
  <c r="M88" i="76"/>
  <c r="F70" i="227" s="1"/>
  <c r="L88" i="76"/>
  <c r="F70" i="226" s="1"/>
  <c r="K88" i="76"/>
  <c r="F70" i="225" s="1"/>
  <c r="J88" i="76"/>
  <c r="F70" i="224" s="1"/>
  <c r="I88" i="76"/>
  <c r="F70" i="223" s="1"/>
  <c r="H88" i="76"/>
  <c r="F70" i="222" s="1"/>
  <c r="G88" i="76"/>
  <c r="F70" i="221" s="1"/>
  <c r="F88" i="76"/>
  <c r="F70" i="220" s="1"/>
  <c r="E88" i="76"/>
  <c r="F70" i="219" s="1"/>
  <c r="D88" i="76"/>
  <c r="F70" i="217" s="1"/>
  <c r="AG84" i="76"/>
  <c r="E70" i="247" s="1"/>
  <c r="AF84" i="76"/>
  <c r="E70" i="246" s="1"/>
  <c r="AE84" i="76"/>
  <c r="E70" i="245" s="1"/>
  <c r="AD84" i="76"/>
  <c r="E70" i="244" s="1"/>
  <c r="AC84" i="76"/>
  <c r="E70" i="243" s="1"/>
  <c r="AB84" i="76"/>
  <c r="E70" i="242" s="1"/>
  <c r="AA84" i="76"/>
  <c r="E70" i="241" s="1"/>
  <c r="Z84" i="76"/>
  <c r="E70" i="240" s="1"/>
  <c r="Y84" i="76"/>
  <c r="E70" i="239" s="1"/>
  <c r="X84" i="76"/>
  <c r="E70" i="238" s="1"/>
  <c r="W84" i="76"/>
  <c r="E70" i="237" s="1"/>
  <c r="V84" i="76"/>
  <c r="E70" i="236" s="1"/>
  <c r="U84" i="76"/>
  <c r="E70" i="235" s="1"/>
  <c r="T84" i="76"/>
  <c r="E70" i="234" s="1"/>
  <c r="S84" i="76"/>
  <c r="E70" i="233" s="1"/>
  <c r="R84" i="76"/>
  <c r="E70" i="232" s="1"/>
  <c r="Q84" i="76"/>
  <c r="E70" i="231" s="1"/>
  <c r="P84" i="76"/>
  <c r="E70" i="230" s="1"/>
  <c r="O84" i="76"/>
  <c r="E70" i="229" s="1"/>
  <c r="N84" i="76"/>
  <c r="E70" i="228" s="1"/>
  <c r="M84" i="76"/>
  <c r="E70" i="227" s="1"/>
  <c r="L84" i="76"/>
  <c r="E70" i="226" s="1"/>
  <c r="K84" i="76"/>
  <c r="E70" i="225" s="1"/>
  <c r="J84" i="76"/>
  <c r="E70" i="224" s="1"/>
  <c r="I84" i="76"/>
  <c r="E70" i="223" s="1"/>
  <c r="H84" i="76"/>
  <c r="E70" i="222" s="1"/>
  <c r="G84" i="76"/>
  <c r="E70" i="221" s="1"/>
  <c r="F84" i="76"/>
  <c r="E70" i="220" s="1"/>
  <c r="E84" i="76"/>
  <c r="E70" i="219" s="1"/>
  <c r="D84" i="76"/>
  <c r="E70" i="217" s="1"/>
  <c r="AG80" i="76"/>
  <c r="D70" i="247" s="1"/>
  <c r="AF80" i="76"/>
  <c r="D70" i="246" s="1"/>
  <c r="AE80" i="76"/>
  <c r="D70" i="245" s="1"/>
  <c r="AD80" i="76"/>
  <c r="D70" i="244" s="1"/>
  <c r="AC80" i="76"/>
  <c r="D70" i="243" s="1"/>
  <c r="AB80" i="76"/>
  <c r="D70" i="242" s="1"/>
  <c r="AA80" i="76"/>
  <c r="D70" i="241" s="1"/>
  <c r="Z80" i="76"/>
  <c r="D70" i="240" s="1"/>
  <c r="Y80" i="76"/>
  <c r="D70" i="239" s="1"/>
  <c r="X80" i="76"/>
  <c r="D70" i="238" s="1"/>
  <c r="W80" i="76"/>
  <c r="D70" i="237" s="1"/>
  <c r="V80" i="76"/>
  <c r="D70" i="236" s="1"/>
  <c r="U80" i="76"/>
  <c r="D70" i="235" s="1"/>
  <c r="T80" i="76"/>
  <c r="D70" i="234" s="1"/>
  <c r="S80" i="76"/>
  <c r="D70" i="233" s="1"/>
  <c r="R80" i="76"/>
  <c r="D70" i="232" s="1"/>
  <c r="Q80" i="76"/>
  <c r="D70" i="231" s="1"/>
  <c r="P80" i="76"/>
  <c r="D70" i="230" s="1"/>
  <c r="O80" i="76"/>
  <c r="D70" i="229" s="1"/>
  <c r="N80" i="76"/>
  <c r="D70" i="228" s="1"/>
  <c r="M80" i="76"/>
  <c r="D70" i="227" s="1"/>
  <c r="L80" i="76"/>
  <c r="D70" i="226" s="1"/>
  <c r="K80" i="76"/>
  <c r="D70" i="225" s="1"/>
  <c r="J80" i="76"/>
  <c r="D70" i="224" s="1"/>
  <c r="I80" i="76"/>
  <c r="D70" i="223" s="1"/>
  <c r="H80" i="76"/>
  <c r="D70" i="222" s="1"/>
  <c r="G80" i="76"/>
  <c r="D70" i="221" s="1"/>
  <c r="F80" i="76"/>
  <c r="D70" i="220" s="1"/>
  <c r="E80" i="76"/>
  <c r="D70" i="219" s="1"/>
  <c r="D80" i="76"/>
  <c r="D70" i="217" s="1"/>
  <c r="AG77" i="76"/>
  <c r="H69" i="247" s="1"/>
  <c r="AF77" i="76"/>
  <c r="H69" i="246" s="1"/>
  <c r="AE77" i="76"/>
  <c r="H69" i="245" s="1"/>
  <c r="AD77" i="76"/>
  <c r="H69" i="244" s="1"/>
  <c r="AC77" i="76"/>
  <c r="H69" i="243" s="1"/>
  <c r="AB77" i="76"/>
  <c r="H69" i="242" s="1"/>
  <c r="AA77" i="76"/>
  <c r="H69" i="241" s="1"/>
  <c r="Z77" i="76"/>
  <c r="H69" i="240" s="1"/>
  <c r="Y77" i="76"/>
  <c r="H69" i="239" s="1"/>
  <c r="X77" i="76"/>
  <c r="H69" i="238" s="1"/>
  <c r="W77" i="76"/>
  <c r="H69" i="237" s="1"/>
  <c r="V77" i="76"/>
  <c r="H69" i="236" s="1"/>
  <c r="U77" i="76"/>
  <c r="H69" i="235" s="1"/>
  <c r="T77" i="76"/>
  <c r="H69" i="234" s="1"/>
  <c r="S77" i="76"/>
  <c r="H69" i="233" s="1"/>
  <c r="R77" i="76"/>
  <c r="H69" i="232" s="1"/>
  <c r="Q77" i="76"/>
  <c r="H69" i="231" s="1"/>
  <c r="P77" i="76"/>
  <c r="H69" i="230" s="1"/>
  <c r="O77" i="76"/>
  <c r="H69" i="229" s="1"/>
  <c r="N77" i="76"/>
  <c r="H69" i="228" s="1"/>
  <c r="M77" i="76"/>
  <c r="H69" i="227" s="1"/>
  <c r="L77" i="76"/>
  <c r="H69" i="226" s="1"/>
  <c r="K77" i="76"/>
  <c r="H69" i="225" s="1"/>
  <c r="J77" i="76"/>
  <c r="H69" i="224" s="1"/>
  <c r="I77" i="76"/>
  <c r="H69" i="223" s="1"/>
  <c r="H77" i="76"/>
  <c r="H69" i="222" s="1"/>
  <c r="G77" i="76"/>
  <c r="H69" i="221" s="1"/>
  <c r="F77" i="76"/>
  <c r="H69" i="220" s="1"/>
  <c r="E77" i="76"/>
  <c r="H69" i="219" s="1"/>
  <c r="D77" i="76"/>
  <c r="H69" i="217" s="1"/>
  <c r="G69" i="247"/>
  <c r="G69" i="246"/>
  <c r="G69" i="245"/>
  <c r="G69" i="244"/>
  <c r="G69" i="243"/>
  <c r="G69" i="242"/>
  <c r="G69" i="241"/>
  <c r="G69" i="240"/>
  <c r="G69" i="239"/>
  <c r="G69" i="238"/>
  <c r="G69" i="237"/>
  <c r="G69" i="236"/>
  <c r="G69" i="235"/>
  <c r="G69" i="234"/>
  <c r="G69" i="233"/>
  <c r="G69" i="232"/>
  <c r="G69" i="231"/>
  <c r="G69" i="230"/>
  <c r="G69" i="229"/>
  <c r="G69" i="228"/>
  <c r="G69" i="227"/>
  <c r="G69" i="226"/>
  <c r="G69" i="225"/>
  <c r="G69" i="224"/>
  <c r="G69" i="223"/>
  <c r="G69" i="222"/>
  <c r="G69" i="221"/>
  <c r="G69" i="220"/>
  <c r="G69" i="219"/>
  <c r="G69" i="217"/>
  <c r="AG70" i="76"/>
  <c r="F69" i="247" s="1"/>
  <c r="AF70" i="76"/>
  <c r="F69" i="246" s="1"/>
  <c r="AE70" i="76"/>
  <c r="F69" i="245" s="1"/>
  <c r="AD70" i="76"/>
  <c r="F69" i="244" s="1"/>
  <c r="AC70" i="76"/>
  <c r="F69" i="243" s="1"/>
  <c r="AB70" i="76"/>
  <c r="F69" i="242" s="1"/>
  <c r="AA70" i="76"/>
  <c r="F69" i="241" s="1"/>
  <c r="Z70" i="76"/>
  <c r="F69" i="240" s="1"/>
  <c r="Y70" i="76"/>
  <c r="F69" i="239" s="1"/>
  <c r="X70" i="76"/>
  <c r="F69" i="238" s="1"/>
  <c r="W70" i="76"/>
  <c r="F69" i="237" s="1"/>
  <c r="V70" i="76"/>
  <c r="F69" i="236" s="1"/>
  <c r="U70" i="76"/>
  <c r="F69" i="235" s="1"/>
  <c r="T70" i="76"/>
  <c r="F69" i="234" s="1"/>
  <c r="S70" i="76"/>
  <c r="F69" i="233" s="1"/>
  <c r="R70" i="76"/>
  <c r="F69" i="232" s="1"/>
  <c r="Q70" i="76"/>
  <c r="F69" i="231" s="1"/>
  <c r="P70" i="76"/>
  <c r="F69" i="230" s="1"/>
  <c r="O70" i="76"/>
  <c r="F69" i="229" s="1"/>
  <c r="N70" i="76"/>
  <c r="F69" i="228" s="1"/>
  <c r="M70" i="76"/>
  <c r="F69" i="227" s="1"/>
  <c r="L70" i="76"/>
  <c r="F69" i="226" s="1"/>
  <c r="K70" i="76"/>
  <c r="F69" i="225" s="1"/>
  <c r="J70" i="76"/>
  <c r="F69" i="224" s="1"/>
  <c r="I70" i="76"/>
  <c r="F69" i="223" s="1"/>
  <c r="H70" i="76"/>
  <c r="F69" i="222" s="1"/>
  <c r="G70" i="76"/>
  <c r="F69" i="221" s="1"/>
  <c r="F70" i="76"/>
  <c r="F69" i="220" s="1"/>
  <c r="E70" i="76"/>
  <c r="F69" i="219" s="1"/>
  <c r="D70" i="76"/>
  <c r="F69" i="217" s="1"/>
  <c r="AG66" i="76"/>
  <c r="E69" i="247" s="1"/>
  <c r="AF66" i="76"/>
  <c r="E69" i="246" s="1"/>
  <c r="AE66" i="76"/>
  <c r="E69" i="245" s="1"/>
  <c r="AD66" i="76"/>
  <c r="E69" i="244" s="1"/>
  <c r="AC66" i="76"/>
  <c r="E69" i="243" s="1"/>
  <c r="AB66" i="76"/>
  <c r="E69" i="242" s="1"/>
  <c r="AA66" i="76"/>
  <c r="E69" i="241" s="1"/>
  <c r="Z66" i="76"/>
  <c r="E69" i="240" s="1"/>
  <c r="Y66" i="76"/>
  <c r="E69" i="239" s="1"/>
  <c r="X66" i="76"/>
  <c r="E69" i="238" s="1"/>
  <c r="W66" i="76"/>
  <c r="E69" i="237" s="1"/>
  <c r="V66" i="76"/>
  <c r="E69" i="236" s="1"/>
  <c r="U66" i="76"/>
  <c r="E69" i="235" s="1"/>
  <c r="T66" i="76"/>
  <c r="E69" i="234" s="1"/>
  <c r="S66" i="76"/>
  <c r="E69" i="233" s="1"/>
  <c r="R66" i="76"/>
  <c r="E69" i="232" s="1"/>
  <c r="Q66" i="76"/>
  <c r="E69" i="231" s="1"/>
  <c r="P66" i="76"/>
  <c r="E69" i="230" s="1"/>
  <c r="O66" i="76"/>
  <c r="E69" i="229" s="1"/>
  <c r="N66" i="76"/>
  <c r="E69" i="228" s="1"/>
  <c r="M66" i="76"/>
  <c r="E69" i="227" s="1"/>
  <c r="L66" i="76"/>
  <c r="E69" i="226" s="1"/>
  <c r="K66" i="76"/>
  <c r="E69" i="225" s="1"/>
  <c r="J66" i="76"/>
  <c r="E69" i="224" s="1"/>
  <c r="I66" i="76"/>
  <c r="E69" i="223" s="1"/>
  <c r="H66" i="76"/>
  <c r="E69" i="222" s="1"/>
  <c r="G66" i="76"/>
  <c r="E69" i="221" s="1"/>
  <c r="F66" i="76"/>
  <c r="E69" i="220" s="1"/>
  <c r="E66" i="76"/>
  <c r="E69" i="219" s="1"/>
  <c r="D66" i="76"/>
  <c r="E69" i="217" s="1"/>
  <c r="AG62" i="76"/>
  <c r="D69" i="247" s="1"/>
  <c r="AF62" i="76"/>
  <c r="D69" i="246" s="1"/>
  <c r="AE62" i="76"/>
  <c r="D69" i="245" s="1"/>
  <c r="AD62" i="76"/>
  <c r="D69" i="244" s="1"/>
  <c r="AC62" i="76"/>
  <c r="D69" i="243" s="1"/>
  <c r="AB62" i="76"/>
  <c r="D69" i="242" s="1"/>
  <c r="AA62" i="76"/>
  <c r="D69" i="241" s="1"/>
  <c r="Z62" i="76"/>
  <c r="D69" i="240" s="1"/>
  <c r="Y62" i="76"/>
  <c r="D69" i="239" s="1"/>
  <c r="X62" i="76"/>
  <c r="D69" i="238" s="1"/>
  <c r="W62" i="76"/>
  <c r="D69" i="237" s="1"/>
  <c r="V62" i="76"/>
  <c r="D69" i="236" s="1"/>
  <c r="U62" i="76"/>
  <c r="D69" i="235" s="1"/>
  <c r="T62" i="76"/>
  <c r="D69" i="234" s="1"/>
  <c r="S62" i="76"/>
  <c r="D69" i="233" s="1"/>
  <c r="R62" i="76"/>
  <c r="D69" i="232" s="1"/>
  <c r="Q62" i="76"/>
  <c r="D69" i="231" s="1"/>
  <c r="P62" i="76"/>
  <c r="D69" i="230" s="1"/>
  <c r="O62" i="76"/>
  <c r="D69" i="229" s="1"/>
  <c r="N62" i="76"/>
  <c r="D69" i="228" s="1"/>
  <c r="M62" i="76"/>
  <c r="D69" i="227" s="1"/>
  <c r="L62" i="76"/>
  <c r="D69" i="226" s="1"/>
  <c r="K62" i="76"/>
  <c r="D69" i="225" s="1"/>
  <c r="J62" i="76"/>
  <c r="D69" i="224" s="1"/>
  <c r="I62" i="76"/>
  <c r="D69" i="223" s="1"/>
  <c r="H62" i="76"/>
  <c r="D69" i="222" s="1"/>
  <c r="G62" i="76"/>
  <c r="D69" i="221" s="1"/>
  <c r="F62" i="76"/>
  <c r="D69" i="220" s="1"/>
  <c r="E62" i="76"/>
  <c r="D69" i="219" s="1"/>
  <c r="D62" i="76"/>
  <c r="D69" i="217" s="1"/>
  <c r="AG59" i="76"/>
  <c r="H68" i="247" s="1"/>
  <c r="AF59" i="76"/>
  <c r="H68" i="246" s="1"/>
  <c r="AE59" i="76"/>
  <c r="H68" i="245" s="1"/>
  <c r="AD59" i="76"/>
  <c r="H68" i="244" s="1"/>
  <c r="AC59" i="76"/>
  <c r="H68" i="243" s="1"/>
  <c r="AB59" i="76"/>
  <c r="H68" i="242" s="1"/>
  <c r="AA59" i="76"/>
  <c r="H68" i="241" s="1"/>
  <c r="Z59" i="76"/>
  <c r="H68" i="240" s="1"/>
  <c r="Y59" i="76"/>
  <c r="H68" i="239" s="1"/>
  <c r="X59" i="76"/>
  <c r="H68" i="238" s="1"/>
  <c r="W59" i="76"/>
  <c r="H68" i="237" s="1"/>
  <c r="V59" i="76"/>
  <c r="H68" i="236" s="1"/>
  <c r="U59" i="76"/>
  <c r="H68" i="235" s="1"/>
  <c r="T59" i="76"/>
  <c r="H68" i="234" s="1"/>
  <c r="S59" i="76"/>
  <c r="H68" i="233" s="1"/>
  <c r="R59" i="76"/>
  <c r="H68" i="232" s="1"/>
  <c r="Q59" i="76"/>
  <c r="H68" i="231" s="1"/>
  <c r="P59" i="76"/>
  <c r="H68" i="230" s="1"/>
  <c r="O59" i="76"/>
  <c r="H68" i="229" s="1"/>
  <c r="N59" i="76"/>
  <c r="H68" i="228" s="1"/>
  <c r="M59" i="76"/>
  <c r="H68" i="227" s="1"/>
  <c r="L59" i="76"/>
  <c r="H68" i="226" s="1"/>
  <c r="K59" i="76"/>
  <c r="H68" i="225" s="1"/>
  <c r="J59" i="76"/>
  <c r="H68" i="224" s="1"/>
  <c r="I59" i="76"/>
  <c r="H68" i="223" s="1"/>
  <c r="H59" i="76"/>
  <c r="H68" i="222" s="1"/>
  <c r="G59" i="76"/>
  <c r="H68" i="221" s="1"/>
  <c r="F59" i="76"/>
  <c r="H68" i="220" s="1"/>
  <c r="E59" i="76"/>
  <c r="H68" i="219" s="1"/>
  <c r="D59" i="76"/>
  <c r="H68" i="217" s="1"/>
  <c r="G68" i="247"/>
  <c r="G68" i="246"/>
  <c r="G68" i="245"/>
  <c r="G68" i="244"/>
  <c r="G68" i="243"/>
  <c r="G68" i="242"/>
  <c r="G68" i="241"/>
  <c r="G68" i="240"/>
  <c r="G68" i="239"/>
  <c r="G68" i="238"/>
  <c r="G68" i="237"/>
  <c r="G68" i="236"/>
  <c r="G68" i="235"/>
  <c r="G68" i="234"/>
  <c r="G68" i="233"/>
  <c r="G68" i="232"/>
  <c r="G68" i="231"/>
  <c r="G68" i="230"/>
  <c r="G68" i="229"/>
  <c r="G68" i="228"/>
  <c r="G68" i="227"/>
  <c r="G68" i="226"/>
  <c r="G68" i="225"/>
  <c r="G68" i="224"/>
  <c r="G68" i="223"/>
  <c r="G68" i="222"/>
  <c r="G68" i="221"/>
  <c r="G68" i="220"/>
  <c r="G68" i="219"/>
  <c r="G68" i="217"/>
  <c r="AG52" i="76"/>
  <c r="F68" i="247" s="1"/>
  <c r="AF52" i="76"/>
  <c r="F68" i="246" s="1"/>
  <c r="AE52" i="76"/>
  <c r="F68" i="245" s="1"/>
  <c r="AD52" i="76"/>
  <c r="F68" i="244" s="1"/>
  <c r="AC52" i="76"/>
  <c r="F68" i="243" s="1"/>
  <c r="AB52" i="76"/>
  <c r="F68" i="242" s="1"/>
  <c r="AA52" i="76"/>
  <c r="F68" i="241" s="1"/>
  <c r="Z52" i="76"/>
  <c r="F68" i="240" s="1"/>
  <c r="Y52" i="76"/>
  <c r="F68" i="239" s="1"/>
  <c r="X52" i="76"/>
  <c r="F68" i="238" s="1"/>
  <c r="W52" i="76"/>
  <c r="F68" i="237" s="1"/>
  <c r="V52" i="76"/>
  <c r="F68" i="236" s="1"/>
  <c r="U52" i="76"/>
  <c r="F68" i="235" s="1"/>
  <c r="T52" i="76"/>
  <c r="F68" i="234" s="1"/>
  <c r="S52" i="76"/>
  <c r="F68" i="233" s="1"/>
  <c r="R52" i="76"/>
  <c r="F68" i="232" s="1"/>
  <c r="Q52" i="76"/>
  <c r="F68" i="231" s="1"/>
  <c r="P52" i="76"/>
  <c r="F68" i="230" s="1"/>
  <c r="O52" i="76"/>
  <c r="F68" i="229" s="1"/>
  <c r="N52" i="76"/>
  <c r="F68" i="228" s="1"/>
  <c r="M52" i="76"/>
  <c r="F68" i="227" s="1"/>
  <c r="L52" i="76"/>
  <c r="F68" i="226" s="1"/>
  <c r="K52" i="76"/>
  <c r="F68" i="225" s="1"/>
  <c r="J52" i="76"/>
  <c r="F68" i="224" s="1"/>
  <c r="I52" i="76"/>
  <c r="F68" i="223" s="1"/>
  <c r="H52" i="76"/>
  <c r="F68" i="222" s="1"/>
  <c r="G52" i="76"/>
  <c r="F68" i="221" s="1"/>
  <c r="F52" i="76"/>
  <c r="F68" i="220" s="1"/>
  <c r="E52" i="76"/>
  <c r="F68" i="219" s="1"/>
  <c r="D52" i="76"/>
  <c r="F68" i="217" s="1"/>
  <c r="AG48" i="76"/>
  <c r="E68" i="247" s="1"/>
  <c r="AF48" i="76"/>
  <c r="E68" i="246" s="1"/>
  <c r="AE48" i="76"/>
  <c r="E68" i="245" s="1"/>
  <c r="AD48" i="76"/>
  <c r="E68" i="244" s="1"/>
  <c r="AC48" i="76"/>
  <c r="E68" i="243" s="1"/>
  <c r="AB48" i="76"/>
  <c r="E68" i="242" s="1"/>
  <c r="AA48" i="76"/>
  <c r="E68" i="241" s="1"/>
  <c r="Z48" i="76"/>
  <c r="E68" i="240" s="1"/>
  <c r="Y48" i="76"/>
  <c r="E68" i="239" s="1"/>
  <c r="X48" i="76"/>
  <c r="E68" i="238" s="1"/>
  <c r="W48" i="76"/>
  <c r="E68" i="237" s="1"/>
  <c r="V48" i="76"/>
  <c r="E68" i="236" s="1"/>
  <c r="U48" i="76"/>
  <c r="E68" i="235" s="1"/>
  <c r="T48" i="76"/>
  <c r="E68" i="234" s="1"/>
  <c r="S48" i="76"/>
  <c r="E68" i="233" s="1"/>
  <c r="R48" i="76"/>
  <c r="E68" i="232" s="1"/>
  <c r="Q48" i="76"/>
  <c r="E68" i="231" s="1"/>
  <c r="P48" i="76"/>
  <c r="E68" i="230" s="1"/>
  <c r="O48" i="76"/>
  <c r="E68" i="229" s="1"/>
  <c r="N48" i="76"/>
  <c r="E68" i="228" s="1"/>
  <c r="M48" i="76"/>
  <c r="E68" i="227" s="1"/>
  <c r="L48" i="76"/>
  <c r="E68" i="226" s="1"/>
  <c r="K48" i="76"/>
  <c r="E68" i="225" s="1"/>
  <c r="J48" i="76"/>
  <c r="E68" i="224" s="1"/>
  <c r="I48" i="76"/>
  <c r="E68" i="223" s="1"/>
  <c r="H48" i="76"/>
  <c r="E68" i="222" s="1"/>
  <c r="G48" i="76"/>
  <c r="E68" i="221" s="1"/>
  <c r="F48" i="76"/>
  <c r="E68" i="220" s="1"/>
  <c r="E48" i="76"/>
  <c r="E68" i="219" s="1"/>
  <c r="D48" i="76"/>
  <c r="E68" i="217" s="1"/>
  <c r="AG44" i="76"/>
  <c r="D68" i="247" s="1"/>
  <c r="AF44" i="76"/>
  <c r="D68" i="246" s="1"/>
  <c r="AE44" i="76"/>
  <c r="D68" i="245" s="1"/>
  <c r="AD44" i="76"/>
  <c r="D68" i="244" s="1"/>
  <c r="AC44" i="76"/>
  <c r="D68" i="243" s="1"/>
  <c r="AB44" i="76"/>
  <c r="D68" i="242" s="1"/>
  <c r="AA44" i="76"/>
  <c r="D68" i="241" s="1"/>
  <c r="Z44" i="76"/>
  <c r="D68" i="240" s="1"/>
  <c r="Y44" i="76"/>
  <c r="D68" i="239" s="1"/>
  <c r="X44" i="76"/>
  <c r="D68" i="238" s="1"/>
  <c r="W44" i="76"/>
  <c r="D68" i="237" s="1"/>
  <c r="V44" i="76"/>
  <c r="D68" i="236" s="1"/>
  <c r="U44" i="76"/>
  <c r="D68" i="235" s="1"/>
  <c r="T44" i="76"/>
  <c r="D68" i="234" s="1"/>
  <c r="S44" i="76"/>
  <c r="D68" i="233" s="1"/>
  <c r="R44" i="76"/>
  <c r="D68" i="232" s="1"/>
  <c r="Q44" i="76"/>
  <c r="D68" i="231" s="1"/>
  <c r="P44" i="76"/>
  <c r="D68" i="230" s="1"/>
  <c r="O44" i="76"/>
  <c r="D68" i="229" s="1"/>
  <c r="N44" i="76"/>
  <c r="D68" i="228" s="1"/>
  <c r="M44" i="76"/>
  <c r="D68" i="227" s="1"/>
  <c r="L44" i="76"/>
  <c r="D68" i="226" s="1"/>
  <c r="K44" i="76"/>
  <c r="D68" i="225" s="1"/>
  <c r="J44" i="76"/>
  <c r="D68" i="224" s="1"/>
  <c r="I44" i="76"/>
  <c r="D68" i="223" s="1"/>
  <c r="H44" i="76"/>
  <c r="D68" i="222" s="1"/>
  <c r="G44" i="76"/>
  <c r="D68" i="221" s="1"/>
  <c r="F44" i="76"/>
  <c r="D68" i="220" s="1"/>
  <c r="E44" i="76"/>
  <c r="D68" i="219" s="1"/>
  <c r="D44" i="76"/>
  <c r="D68" i="217" s="1"/>
  <c r="AG39" i="76"/>
  <c r="BH99" i="210" s="1"/>
  <c r="I63" i="247" s="1"/>
  <c r="AF39" i="76"/>
  <c r="BF99" i="210" s="1"/>
  <c r="I63" i="246" s="1"/>
  <c r="AE39" i="76"/>
  <c r="BD99" i="210" s="1"/>
  <c r="I63" i="245" s="1"/>
  <c r="AD39" i="76"/>
  <c r="BB99" i="210" s="1"/>
  <c r="I63" i="244" s="1"/>
  <c r="AC39" i="76"/>
  <c r="AZ99" i="210" s="1"/>
  <c r="I63" i="243" s="1"/>
  <c r="AB39" i="76"/>
  <c r="AX99" i="210" s="1"/>
  <c r="I63" i="242" s="1"/>
  <c r="AA39" i="76"/>
  <c r="AV99" i="210" s="1"/>
  <c r="I63" i="241" s="1"/>
  <c r="Z39" i="76"/>
  <c r="AT99" i="210" s="1"/>
  <c r="I63" i="240" s="1"/>
  <c r="Y39" i="76"/>
  <c r="AR99" i="210" s="1"/>
  <c r="I63" i="239" s="1"/>
  <c r="X39" i="76"/>
  <c r="AP99" i="210" s="1"/>
  <c r="I63" i="238" s="1"/>
  <c r="W39" i="76"/>
  <c r="AN99" i="210" s="1"/>
  <c r="I63" i="237" s="1"/>
  <c r="V39" i="76"/>
  <c r="AL99" i="210" s="1"/>
  <c r="I63" i="236" s="1"/>
  <c r="U39" i="76"/>
  <c r="AJ99" i="210" s="1"/>
  <c r="I63" i="235" s="1"/>
  <c r="T39" i="76"/>
  <c r="AH99" i="210" s="1"/>
  <c r="I63" i="234" s="1"/>
  <c r="S39" i="76"/>
  <c r="AF99" i="210" s="1"/>
  <c r="I63" i="233" s="1"/>
  <c r="R39" i="76"/>
  <c r="AD99" i="210" s="1"/>
  <c r="I63" i="232" s="1"/>
  <c r="Q39" i="76"/>
  <c r="AB99" i="210" s="1"/>
  <c r="I63" i="231" s="1"/>
  <c r="P39" i="76"/>
  <c r="Z99" i="210" s="1"/>
  <c r="I63" i="230" s="1"/>
  <c r="O39" i="76"/>
  <c r="X99" i="210" s="1"/>
  <c r="I63" i="229" s="1"/>
  <c r="N39" i="76"/>
  <c r="V99" i="210" s="1"/>
  <c r="I63" i="228" s="1"/>
  <c r="M39" i="76"/>
  <c r="T99" i="210" s="1"/>
  <c r="I63" i="227" s="1"/>
  <c r="L39" i="76"/>
  <c r="R99" i="210" s="1"/>
  <c r="I63" i="226" s="1"/>
  <c r="K39" i="76"/>
  <c r="P99" i="210" s="1"/>
  <c r="I63" i="225" s="1"/>
  <c r="J39" i="76"/>
  <c r="N99" i="210" s="1"/>
  <c r="I63" i="224" s="1"/>
  <c r="I39" i="76"/>
  <c r="L99" i="210" s="1"/>
  <c r="I63" i="223" s="1"/>
  <c r="H39" i="76"/>
  <c r="J99" i="210" s="1"/>
  <c r="I63" i="222" s="1"/>
  <c r="G39" i="76"/>
  <c r="H99" i="210" s="1"/>
  <c r="I63" i="221" s="1"/>
  <c r="F39" i="76"/>
  <c r="F99" i="210" s="1"/>
  <c r="I63" i="220" s="1"/>
  <c r="E39" i="76"/>
  <c r="D99" i="210" s="1"/>
  <c r="I63" i="219" s="1"/>
  <c r="D39" i="76"/>
  <c r="B99" i="210" s="1"/>
  <c r="AG32" i="76"/>
  <c r="BH98" i="210" s="1"/>
  <c r="I62" i="247" s="1"/>
  <c r="AF32" i="76"/>
  <c r="BF98" i="210" s="1"/>
  <c r="I62" i="246" s="1"/>
  <c r="AE32" i="76"/>
  <c r="BD98" i="210" s="1"/>
  <c r="I62" i="245" s="1"/>
  <c r="AD32" i="76"/>
  <c r="BB98" i="210" s="1"/>
  <c r="I62" i="244" s="1"/>
  <c r="AC32" i="76"/>
  <c r="AZ98" i="210" s="1"/>
  <c r="I62" i="243" s="1"/>
  <c r="AB32" i="76"/>
  <c r="AX98" i="210" s="1"/>
  <c r="I62" i="242" s="1"/>
  <c r="AA32" i="76"/>
  <c r="AV98" i="210" s="1"/>
  <c r="I62" i="241" s="1"/>
  <c r="Z32" i="76"/>
  <c r="AT98" i="210" s="1"/>
  <c r="I62" i="240" s="1"/>
  <c r="Y32" i="76"/>
  <c r="AR98" i="210" s="1"/>
  <c r="I62" i="239" s="1"/>
  <c r="X32" i="76"/>
  <c r="AP98" i="210" s="1"/>
  <c r="I62" i="238" s="1"/>
  <c r="W32" i="76"/>
  <c r="AN98" i="210" s="1"/>
  <c r="I62" i="237" s="1"/>
  <c r="V32" i="76"/>
  <c r="AL98" i="210" s="1"/>
  <c r="I62" i="236" s="1"/>
  <c r="U32" i="76"/>
  <c r="AJ98" i="210" s="1"/>
  <c r="I62" i="235" s="1"/>
  <c r="T32" i="76"/>
  <c r="AH98" i="210" s="1"/>
  <c r="I62" i="234" s="1"/>
  <c r="S32" i="76"/>
  <c r="AF98" i="210" s="1"/>
  <c r="I62" i="233" s="1"/>
  <c r="R32" i="76"/>
  <c r="AD98" i="210" s="1"/>
  <c r="I62" i="232" s="1"/>
  <c r="Q32" i="76"/>
  <c r="AB98" i="210" s="1"/>
  <c r="I62" i="231" s="1"/>
  <c r="P32" i="76"/>
  <c r="Z98" i="210" s="1"/>
  <c r="I62" i="230" s="1"/>
  <c r="O32" i="76"/>
  <c r="X98" i="210" s="1"/>
  <c r="I62" i="229" s="1"/>
  <c r="N32" i="76"/>
  <c r="V98" i="210" s="1"/>
  <c r="I62" i="228" s="1"/>
  <c r="M32" i="76"/>
  <c r="T98" i="210" s="1"/>
  <c r="I62" i="227" s="1"/>
  <c r="L32" i="76"/>
  <c r="R98" i="210" s="1"/>
  <c r="I62" i="226" s="1"/>
  <c r="K32" i="76"/>
  <c r="P98" i="210" s="1"/>
  <c r="I62" i="225" s="1"/>
  <c r="J32" i="76"/>
  <c r="N98" i="210" s="1"/>
  <c r="I62" i="224" s="1"/>
  <c r="I32" i="76"/>
  <c r="L98" i="210" s="1"/>
  <c r="I62" i="223" s="1"/>
  <c r="H32" i="76"/>
  <c r="J98" i="210" s="1"/>
  <c r="I62" i="222" s="1"/>
  <c r="G32" i="76"/>
  <c r="H98" i="210" s="1"/>
  <c r="I62" i="221" s="1"/>
  <c r="F32" i="76"/>
  <c r="F98" i="210" s="1"/>
  <c r="I62" i="220" s="1"/>
  <c r="E32" i="76"/>
  <c r="D98" i="210" s="1"/>
  <c r="I62" i="219" s="1"/>
  <c r="D32" i="76"/>
  <c r="B98" i="210" s="1"/>
  <c r="AG25" i="76"/>
  <c r="BH97" i="210" s="1"/>
  <c r="I61" i="247" s="1"/>
  <c r="AF25" i="76"/>
  <c r="BF97" i="210" s="1"/>
  <c r="I61" i="246" s="1"/>
  <c r="AE25" i="76"/>
  <c r="BD97" i="210" s="1"/>
  <c r="I61" i="245" s="1"/>
  <c r="AD25" i="76"/>
  <c r="BB97" i="210" s="1"/>
  <c r="I61" i="244" s="1"/>
  <c r="AC25" i="76"/>
  <c r="AZ97" i="210" s="1"/>
  <c r="I61" i="243" s="1"/>
  <c r="AB25" i="76"/>
  <c r="AX97" i="210" s="1"/>
  <c r="I61" i="242" s="1"/>
  <c r="AA25" i="76"/>
  <c r="AV97" i="210" s="1"/>
  <c r="I61" i="241" s="1"/>
  <c r="Z25" i="76"/>
  <c r="AT97" i="210" s="1"/>
  <c r="I61" i="240" s="1"/>
  <c r="Y25" i="76"/>
  <c r="AR97" i="210" s="1"/>
  <c r="I61" i="239" s="1"/>
  <c r="X25" i="76"/>
  <c r="AP97" i="210" s="1"/>
  <c r="I61" i="238" s="1"/>
  <c r="W25" i="76"/>
  <c r="AN97" i="210" s="1"/>
  <c r="I61" i="237" s="1"/>
  <c r="V25" i="76"/>
  <c r="AL97" i="210" s="1"/>
  <c r="I61" i="236" s="1"/>
  <c r="U25" i="76"/>
  <c r="AJ97" i="210" s="1"/>
  <c r="I61" i="235" s="1"/>
  <c r="T25" i="76"/>
  <c r="AH97" i="210" s="1"/>
  <c r="I61" i="234" s="1"/>
  <c r="S25" i="76"/>
  <c r="AF97" i="210" s="1"/>
  <c r="I61" i="233" s="1"/>
  <c r="R25" i="76"/>
  <c r="AD97" i="210" s="1"/>
  <c r="I61" i="232" s="1"/>
  <c r="Q25" i="76"/>
  <c r="AB97" i="210" s="1"/>
  <c r="I61" i="231" s="1"/>
  <c r="P25" i="76"/>
  <c r="Z97" i="210" s="1"/>
  <c r="I61" i="230" s="1"/>
  <c r="O25" i="76"/>
  <c r="X97" i="210" s="1"/>
  <c r="I61" i="229" s="1"/>
  <c r="N25" i="76"/>
  <c r="V97" i="210" s="1"/>
  <c r="I61" i="228" s="1"/>
  <c r="M25" i="76"/>
  <c r="T97" i="210" s="1"/>
  <c r="I61" i="227" s="1"/>
  <c r="L25" i="76"/>
  <c r="R97" i="210" s="1"/>
  <c r="I61" i="226" s="1"/>
  <c r="K25" i="76"/>
  <c r="P97" i="210" s="1"/>
  <c r="I61" i="225" s="1"/>
  <c r="J25" i="76"/>
  <c r="N97" i="210" s="1"/>
  <c r="I61" i="224" s="1"/>
  <c r="I25" i="76"/>
  <c r="L97" i="210" s="1"/>
  <c r="I61" i="223" s="1"/>
  <c r="H25" i="76"/>
  <c r="J97" i="210" s="1"/>
  <c r="I61" i="222" s="1"/>
  <c r="G25" i="76"/>
  <c r="H97" i="210" s="1"/>
  <c r="I61" i="221" s="1"/>
  <c r="F25" i="76"/>
  <c r="F97" i="210" s="1"/>
  <c r="I61" i="220" s="1"/>
  <c r="E25" i="76"/>
  <c r="D97" i="210" s="1"/>
  <c r="I61" i="219" s="1"/>
  <c r="D25" i="76"/>
  <c r="B97" i="210" s="1"/>
  <c r="AG18" i="76"/>
  <c r="BH96" i="210" s="1"/>
  <c r="I60" i="247" s="1"/>
  <c r="AF18" i="76"/>
  <c r="BF96" i="210" s="1"/>
  <c r="I60" i="246" s="1"/>
  <c r="AE18" i="76"/>
  <c r="BD96" i="210" s="1"/>
  <c r="I60" i="245" s="1"/>
  <c r="AD18" i="76"/>
  <c r="BB96" i="210" s="1"/>
  <c r="I60" i="244" s="1"/>
  <c r="AC18" i="76"/>
  <c r="AZ96" i="210" s="1"/>
  <c r="I60" i="243" s="1"/>
  <c r="AB18" i="76"/>
  <c r="AX96" i="210" s="1"/>
  <c r="I60" i="242" s="1"/>
  <c r="AA18" i="76"/>
  <c r="AV96" i="210" s="1"/>
  <c r="I60" i="241" s="1"/>
  <c r="Z18" i="76"/>
  <c r="AT96" i="210" s="1"/>
  <c r="I60" i="240" s="1"/>
  <c r="Y18" i="76"/>
  <c r="AR96" i="210" s="1"/>
  <c r="I60" i="239" s="1"/>
  <c r="X18" i="76"/>
  <c r="AP96" i="210" s="1"/>
  <c r="I60" i="238" s="1"/>
  <c r="W18" i="76"/>
  <c r="AN96" i="210" s="1"/>
  <c r="I60" i="237" s="1"/>
  <c r="V18" i="76"/>
  <c r="AL96" i="210" s="1"/>
  <c r="I60" i="236" s="1"/>
  <c r="U18" i="76"/>
  <c r="AJ96" i="210" s="1"/>
  <c r="I60" i="235" s="1"/>
  <c r="T18" i="76"/>
  <c r="AH96" i="210" s="1"/>
  <c r="I60" i="234" s="1"/>
  <c r="S18" i="76"/>
  <c r="AF96" i="210" s="1"/>
  <c r="I60" i="233" s="1"/>
  <c r="R18" i="76"/>
  <c r="AD96" i="210" s="1"/>
  <c r="I60" i="232" s="1"/>
  <c r="Q18" i="76"/>
  <c r="AB96" i="210" s="1"/>
  <c r="I60" i="231" s="1"/>
  <c r="P18" i="76"/>
  <c r="Z96" i="210" s="1"/>
  <c r="I60" i="230" s="1"/>
  <c r="O18" i="76"/>
  <c r="X96" i="210" s="1"/>
  <c r="I60" i="229" s="1"/>
  <c r="N18" i="76"/>
  <c r="V96" i="210" s="1"/>
  <c r="I60" i="228" s="1"/>
  <c r="M18" i="76"/>
  <c r="T96" i="210" s="1"/>
  <c r="I60" i="227" s="1"/>
  <c r="L18" i="76"/>
  <c r="R96" i="210" s="1"/>
  <c r="I60" i="226" s="1"/>
  <c r="K18" i="76"/>
  <c r="P96" i="210" s="1"/>
  <c r="I60" i="225" s="1"/>
  <c r="J18" i="76"/>
  <c r="N96" i="210" s="1"/>
  <c r="I60" i="224" s="1"/>
  <c r="I18" i="76"/>
  <c r="L96" i="210" s="1"/>
  <c r="I60" i="223" s="1"/>
  <c r="H18" i="76"/>
  <c r="J96" i="210" s="1"/>
  <c r="I60" i="222" s="1"/>
  <c r="G18" i="76"/>
  <c r="H96" i="210" s="1"/>
  <c r="I60" i="221" s="1"/>
  <c r="F18" i="76"/>
  <c r="F96" i="210" s="1"/>
  <c r="I60" i="220" s="1"/>
  <c r="E18" i="76"/>
  <c r="D96" i="210" s="1"/>
  <c r="I60" i="219" s="1"/>
  <c r="D18" i="76"/>
  <c r="B96" i="210" s="1"/>
  <c r="AG11" i="76"/>
  <c r="BH95" i="210" s="1"/>
  <c r="I59" i="247" s="1"/>
  <c r="AF11" i="76"/>
  <c r="BF95" i="210" s="1"/>
  <c r="I59" i="246" s="1"/>
  <c r="AE11" i="76"/>
  <c r="BD95" i="210" s="1"/>
  <c r="I59" i="245" s="1"/>
  <c r="AD11" i="76"/>
  <c r="BB95" i="210" s="1"/>
  <c r="I59" i="244" s="1"/>
  <c r="AC11" i="76"/>
  <c r="AZ95" i="210" s="1"/>
  <c r="I59" i="243" s="1"/>
  <c r="AB11" i="76"/>
  <c r="AX95" i="210" s="1"/>
  <c r="I59" i="242" s="1"/>
  <c r="AA11" i="76"/>
  <c r="AV95" i="210" s="1"/>
  <c r="I59" i="241" s="1"/>
  <c r="Z11" i="76"/>
  <c r="AT95" i="210" s="1"/>
  <c r="I59" i="240" s="1"/>
  <c r="Y11" i="76"/>
  <c r="AR95" i="210" s="1"/>
  <c r="I59" i="239" s="1"/>
  <c r="X11" i="76"/>
  <c r="AP95" i="210" s="1"/>
  <c r="I59" i="238" s="1"/>
  <c r="W11" i="76"/>
  <c r="AN95" i="210" s="1"/>
  <c r="I59" i="237" s="1"/>
  <c r="V11" i="76"/>
  <c r="AL95" i="210" s="1"/>
  <c r="I59" i="236" s="1"/>
  <c r="U11" i="76"/>
  <c r="AJ95" i="210" s="1"/>
  <c r="I59" i="235" s="1"/>
  <c r="T11" i="76"/>
  <c r="AH95" i="210" s="1"/>
  <c r="I59" i="234" s="1"/>
  <c r="S11" i="76"/>
  <c r="AF95" i="210" s="1"/>
  <c r="I59" i="233" s="1"/>
  <c r="R11" i="76"/>
  <c r="AD95" i="210" s="1"/>
  <c r="I59" i="232" s="1"/>
  <c r="Q11" i="76"/>
  <c r="AB95" i="210" s="1"/>
  <c r="I59" i="231" s="1"/>
  <c r="P11" i="76"/>
  <c r="Z95" i="210" s="1"/>
  <c r="I59" i="230" s="1"/>
  <c r="O11" i="76"/>
  <c r="X95" i="210" s="1"/>
  <c r="I59" i="229" s="1"/>
  <c r="N11" i="76"/>
  <c r="V95" i="210" s="1"/>
  <c r="I59" i="228" s="1"/>
  <c r="M11" i="76"/>
  <c r="T95" i="210" s="1"/>
  <c r="I59" i="227" s="1"/>
  <c r="L11" i="76"/>
  <c r="R95" i="210" s="1"/>
  <c r="I59" i="226" s="1"/>
  <c r="K11" i="76"/>
  <c r="P95" i="210" s="1"/>
  <c r="I59" i="225" s="1"/>
  <c r="J11" i="76"/>
  <c r="N95" i="210" s="1"/>
  <c r="I59" i="224" s="1"/>
  <c r="I11" i="76"/>
  <c r="L95" i="210" s="1"/>
  <c r="I59" i="223" s="1"/>
  <c r="H11" i="76"/>
  <c r="J95" i="210" s="1"/>
  <c r="I59" i="222" s="1"/>
  <c r="G11" i="76"/>
  <c r="H95" i="210" s="1"/>
  <c r="I59" i="221" s="1"/>
  <c r="F11" i="76"/>
  <c r="F95" i="210" s="1"/>
  <c r="I59" i="220" s="1"/>
  <c r="E11" i="76"/>
  <c r="D95" i="210" s="1"/>
  <c r="I59" i="219" s="1"/>
  <c r="D11" i="76"/>
  <c r="B95" i="210" s="1"/>
  <c r="C2" i="76"/>
  <c r="C1" i="76"/>
  <c r="AG16" i="209"/>
  <c r="H73" i="247" s="1"/>
  <c r="AF16" i="209"/>
  <c r="H73" i="246" s="1"/>
  <c r="AE16" i="209"/>
  <c r="H73" i="245" s="1"/>
  <c r="AD16" i="209"/>
  <c r="H73" i="244" s="1"/>
  <c r="AC16" i="209"/>
  <c r="H73" i="243" s="1"/>
  <c r="AB16" i="209"/>
  <c r="H73" i="242" s="1"/>
  <c r="AA16" i="209"/>
  <c r="H73" i="241" s="1"/>
  <c r="Z16" i="209"/>
  <c r="H73" i="240" s="1"/>
  <c r="Y16" i="209"/>
  <c r="H73" i="239" s="1"/>
  <c r="X16" i="209"/>
  <c r="H73" i="238" s="1"/>
  <c r="W16" i="209"/>
  <c r="H73" i="237" s="1"/>
  <c r="V16" i="209"/>
  <c r="H73" i="236" s="1"/>
  <c r="U16" i="209"/>
  <c r="H73" i="235" s="1"/>
  <c r="T16" i="209"/>
  <c r="H73" i="234" s="1"/>
  <c r="S16" i="209"/>
  <c r="H73" i="233" s="1"/>
  <c r="R16" i="209"/>
  <c r="H73" i="232" s="1"/>
  <c r="Q16" i="209"/>
  <c r="H73" i="231" s="1"/>
  <c r="P16" i="209"/>
  <c r="H73" i="230" s="1"/>
  <c r="O16" i="209"/>
  <c r="H73" i="229" s="1"/>
  <c r="N16" i="209"/>
  <c r="H73" i="228" s="1"/>
  <c r="M16" i="209"/>
  <c r="H73" i="227" s="1"/>
  <c r="L16" i="209"/>
  <c r="H73" i="226" s="1"/>
  <c r="K16" i="209"/>
  <c r="H73" i="225" s="1"/>
  <c r="J16" i="209"/>
  <c r="H73" i="224" s="1"/>
  <c r="I16" i="209"/>
  <c r="H73" i="223" s="1"/>
  <c r="H16" i="209"/>
  <c r="H73" i="222" s="1"/>
  <c r="G16" i="209"/>
  <c r="H73" i="221" s="1"/>
  <c r="F16" i="209"/>
  <c r="H73" i="220" s="1"/>
  <c r="E16" i="209"/>
  <c r="H73" i="219" s="1"/>
  <c r="D16" i="209"/>
  <c r="H73" i="217" s="1"/>
  <c r="G73" i="247"/>
  <c r="G73" i="246"/>
  <c r="G73" i="245"/>
  <c r="G73" i="244"/>
  <c r="G73" i="243"/>
  <c r="G73" i="242"/>
  <c r="G73" i="241"/>
  <c r="G73" i="240"/>
  <c r="G73" i="239"/>
  <c r="G73" i="238"/>
  <c r="G73" i="237"/>
  <c r="G73" i="236"/>
  <c r="G73" i="235"/>
  <c r="G73" i="234"/>
  <c r="G73" i="233"/>
  <c r="G73" i="232"/>
  <c r="G73" i="231"/>
  <c r="G73" i="230"/>
  <c r="G73" i="229"/>
  <c r="G73" i="228"/>
  <c r="G73" i="227"/>
  <c r="G73" i="226"/>
  <c r="G73" i="225"/>
  <c r="G73" i="224"/>
  <c r="G73" i="223"/>
  <c r="G73" i="222"/>
  <c r="G73" i="221"/>
  <c r="G73" i="220"/>
  <c r="G73" i="219"/>
  <c r="G73" i="217"/>
  <c r="AG10" i="209"/>
  <c r="F73" i="247" s="1"/>
  <c r="AF10" i="209"/>
  <c r="F73" i="246" s="1"/>
  <c r="AE10" i="209"/>
  <c r="F73" i="245" s="1"/>
  <c r="AD10" i="209"/>
  <c r="F73" i="244" s="1"/>
  <c r="AC10" i="209"/>
  <c r="F73" i="243" s="1"/>
  <c r="AB10" i="209"/>
  <c r="F73" i="242" s="1"/>
  <c r="AA10" i="209"/>
  <c r="F73" i="241" s="1"/>
  <c r="Z10" i="209"/>
  <c r="F73" i="240" s="1"/>
  <c r="Y10" i="209"/>
  <c r="F73" i="239" s="1"/>
  <c r="X10" i="209"/>
  <c r="F73" i="238" s="1"/>
  <c r="W10" i="209"/>
  <c r="F73" i="237" s="1"/>
  <c r="V10" i="209"/>
  <c r="F73" i="236" s="1"/>
  <c r="U10" i="209"/>
  <c r="F73" i="235" s="1"/>
  <c r="T10" i="209"/>
  <c r="F73" i="234" s="1"/>
  <c r="S10" i="209"/>
  <c r="F73" i="233" s="1"/>
  <c r="R10" i="209"/>
  <c r="F73" i="232" s="1"/>
  <c r="Q10" i="209"/>
  <c r="F73" i="231" s="1"/>
  <c r="P10" i="209"/>
  <c r="F73" i="230" s="1"/>
  <c r="O10" i="209"/>
  <c r="F73" i="229" s="1"/>
  <c r="N10" i="209"/>
  <c r="F73" i="228" s="1"/>
  <c r="M10" i="209"/>
  <c r="F73" i="227" s="1"/>
  <c r="L10" i="209"/>
  <c r="F73" i="226" s="1"/>
  <c r="K10" i="209"/>
  <c r="F73" i="225" s="1"/>
  <c r="J10" i="209"/>
  <c r="F73" i="224" s="1"/>
  <c r="I10" i="209"/>
  <c r="F73" i="223" s="1"/>
  <c r="H10" i="209"/>
  <c r="F73" i="222" s="1"/>
  <c r="G10" i="209"/>
  <c r="F73" i="221" s="1"/>
  <c r="F10" i="209"/>
  <c r="F73" i="220" s="1"/>
  <c r="E10" i="209"/>
  <c r="F73" i="219" s="1"/>
  <c r="D10" i="209"/>
  <c r="F73" i="217" s="1"/>
  <c r="AG14" i="112"/>
  <c r="BH92" i="210" s="1"/>
  <c r="I65" i="247" s="1"/>
  <c r="AF14" i="112"/>
  <c r="BF92" i="210" s="1"/>
  <c r="I65" i="246" s="1"/>
  <c r="AE14" i="112"/>
  <c r="BD92" i="210" s="1"/>
  <c r="I65" i="245" s="1"/>
  <c r="AD14" i="112"/>
  <c r="BB92" i="210" s="1"/>
  <c r="I65" i="244" s="1"/>
  <c r="AC14" i="112"/>
  <c r="AZ92" i="210" s="1"/>
  <c r="I65" i="243" s="1"/>
  <c r="AB14" i="112"/>
  <c r="AX92" i="210" s="1"/>
  <c r="I65" i="242" s="1"/>
  <c r="AA14" i="112"/>
  <c r="AV92" i="210" s="1"/>
  <c r="I65" i="241" s="1"/>
  <c r="Z14" i="112"/>
  <c r="AT92" i="210" s="1"/>
  <c r="I65" i="240" s="1"/>
  <c r="Y14" i="112"/>
  <c r="AR92" i="210" s="1"/>
  <c r="I65" i="239" s="1"/>
  <c r="X14" i="112"/>
  <c r="AP92" i="210" s="1"/>
  <c r="I65" i="238" s="1"/>
  <c r="W14" i="112"/>
  <c r="AN92" i="210" s="1"/>
  <c r="I65" i="237" s="1"/>
  <c r="V14" i="112"/>
  <c r="AL92" i="210" s="1"/>
  <c r="I65" i="236" s="1"/>
  <c r="U14" i="112"/>
  <c r="AJ92" i="210" s="1"/>
  <c r="I65" i="235" s="1"/>
  <c r="T14" i="112"/>
  <c r="AH92" i="210" s="1"/>
  <c r="I65" i="234" s="1"/>
  <c r="S14" i="112"/>
  <c r="AF92" i="210" s="1"/>
  <c r="I65" i="233" s="1"/>
  <c r="R14" i="112"/>
  <c r="AD92" i="210" s="1"/>
  <c r="I65" i="232" s="1"/>
  <c r="Q14" i="112"/>
  <c r="AB92" i="210" s="1"/>
  <c r="I65" i="231" s="1"/>
  <c r="P14" i="112"/>
  <c r="Z92" i="210" s="1"/>
  <c r="I65" i="230" s="1"/>
  <c r="O14" i="112"/>
  <c r="X92" i="210" s="1"/>
  <c r="I65" i="229" s="1"/>
  <c r="N14" i="112"/>
  <c r="V92" i="210" s="1"/>
  <c r="I65" i="228" s="1"/>
  <c r="M14" i="112"/>
  <c r="T92" i="210" s="1"/>
  <c r="I65" i="227" s="1"/>
  <c r="L14" i="112"/>
  <c r="R92" i="210" s="1"/>
  <c r="I65" i="226" s="1"/>
  <c r="K14" i="112"/>
  <c r="P92" i="210" s="1"/>
  <c r="I65" i="225" s="1"/>
  <c r="J14" i="112"/>
  <c r="N92" i="210" s="1"/>
  <c r="I65" i="224" s="1"/>
  <c r="I14" i="112"/>
  <c r="L92" i="210" s="1"/>
  <c r="I65" i="223" s="1"/>
  <c r="H14" i="112"/>
  <c r="J92" i="210" s="1"/>
  <c r="I65" i="222" s="1"/>
  <c r="G14" i="112"/>
  <c r="H92" i="210" s="1"/>
  <c r="I65" i="221" s="1"/>
  <c r="F14" i="112"/>
  <c r="F92" i="210" s="1"/>
  <c r="I65" i="220" s="1"/>
  <c r="E14" i="112"/>
  <c r="D92" i="210" s="1"/>
  <c r="I65" i="219" s="1"/>
  <c r="D14" i="112"/>
  <c r="B92" i="210" s="1"/>
  <c r="C2" i="112"/>
  <c r="C1" i="112"/>
  <c r="AG243" i="213"/>
  <c r="AF243" i="213"/>
  <c r="AE243" i="213"/>
  <c r="AD243" i="213"/>
  <c r="AC243" i="213"/>
  <c r="AB243" i="213"/>
  <c r="AA243" i="213"/>
  <c r="Z243" i="213"/>
  <c r="Y243" i="213"/>
  <c r="X243" i="213"/>
  <c r="W243" i="213"/>
  <c r="V243" i="213"/>
  <c r="U243" i="213"/>
  <c r="T243" i="213"/>
  <c r="S243" i="213"/>
  <c r="R243" i="213"/>
  <c r="Q243" i="213"/>
  <c r="P243" i="213"/>
  <c r="O243" i="213"/>
  <c r="N243" i="213"/>
  <c r="M243" i="213"/>
  <c r="L243" i="213"/>
  <c r="K243" i="213"/>
  <c r="J243" i="213"/>
  <c r="I243" i="213"/>
  <c r="H243" i="213"/>
  <c r="G243" i="213"/>
  <c r="F243" i="213"/>
  <c r="E243" i="213"/>
  <c r="D243" i="213"/>
  <c r="AG239" i="213"/>
  <c r="AF239" i="213"/>
  <c r="AE239" i="213"/>
  <c r="AD239" i="213"/>
  <c r="AC239" i="213"/>
  <c r="AB239" i="213"/>
  <c r="AA239" i="213"/>
  <c r="Z239" i="213"/>
  <c r="Y239" i="213"/>
  <c r="X239" i="213"/>
  <c r="W239" i="213"/>
  <c r="V239" i="213"/>
  <c r="U239" i="213"/>
  <c r="T239" i="213"/>
  <c r="S239" i="213"/>
  <c r="R239" i="213"/>
  <c r="Q239" i="213"/>
  <c r="P239" i="213"/>
  <c r="O239" i="213"/>
  <c r="N239" i="213"/>
  <c r="M239" i="213"/>
  <c r="L239" i="213"/>
  <c r="K239" i="213"/>
  <c r="J239" i="213"/>
  <c r="I239" i="213"/>
  <c r="H239" i="213"/>
  <c r="G239" i="213"/>
  <c r="F239" i="213"/>
  <c r="E239" i="213"/>
  <c r="D239" i="213"/>
  <c r="AG235" i="213"/>
  <c r="AF235" i="213"/>
  <c r="AE235" i="213"/>
  <c r="AD235" i="213"/>
  <c r="AC235" i="213"/>
  <c r="AB235" i="213"/>
  <c r="AA235" i="213"/>
  <c r="Z235" i="213"/>
  <c r="Y235" i="213"/>
  <c r="X235" i="213"/>
  <c r="W235" i="213"/>
  <c r="V235" i="213"/>
  <c r="U235" i="213"/>
  <c r="T235" i="213"/>
  <c r="S235" i="213"/>
  <c r="R235" i="213"/>
  <c r="Q235" i="213"/>
  <c r="P235" i="213"/>
  <c r="O235" i="213"/>
  <c r="N235" i="213"/>
  <c r="M235" i="213"/>
  <c r="L235" i="213"/>
  <c r="K235" i="213"/>
  <c r="J235" i="213"/>
  <c r="I235" i="213"/>
  <c r="H235" i="213"/>
  <c r="G235" i="213"/>
  <c r="F235" i="213"/>
  <c r="E235" i="213"/>
  <c r="D235" i="213"/>
  <c r="AG231" i="213"/>
  <c r="AF231" i="213"/>
  <c r="AE231" i="213"/>
  <c r="AD231" i="213"/>
  <c r="AC231" i="213"/>
  <c r="AB231" i="213"/>
  <c r="AA231" i="213"/>
  <c r="Z231" i="213"/>
  <c r="Y231" i="213"/>
  <c r="X231" i="213"/>
  <c r="W231" i="213"/>
  <c r="V231" i="213"/>
  <c r="U231" i="213"/>
  <c r="T231" i="213"/>
  <c r="S231" i="213"/>
  <c r="R231" i="213"/>
  <c r="Q231" i="213"/>
  <c r="P231" i="213"/>
  <c r="O231" i="213"/>
  <c r="N231" i="213"/>
  <c r="M231" i="213"/>
  <c r="L231" i="213"/>
  <c r="K231" i="213"/>
  <c r="J231" i="213"/>
  <c r="I231" i="213"/>
  <c r="H231" i="213"/>
  <c r="G231" i="213"/>
  <c r="F231" i="213"/>
  <c r="E231" i="213"/>
  <c r="D231" i="213"/>
  <c r="AG227" i="213"/>
  <c r="AG244" i="213" s="1"/>
  <c r="BH91" i="210" s="1"/>
  <c r="S37" i="247" s="1"/>
  <c r="AF227" i="213"/>
  <c r="AF244" i="213" s="1"/>
  <c r="BF91" i="210" s="1"/>
  <c r="S37" i="246" s="1"/>
  <c r="AE227" i="213"/>
  <c r="AE244" i="213" s="1"/>
  <c r="BD91" i="210" s="1"/>
  <c r="S37" i="245" s="1"/>
  <c r="AD227" i="213"/>
  <c r="AD244" i="213" s="1"/>
  <c r="BB91" i="210" s="1"/>
  <c r="S37" i="244" s="1"/>
  <c r="AC227" i="213"/>
  <c r="AC244" i="213" s="1"/>
  <c r="AZ91" i="210" s="1"/>
  <c r="S37" i="243" s="1"/>
  <c r="AB227" i="213"/>
  <c r="AB244" i="213" s="1"/>
  <c r="AX91" i="210" s="1"/>
  <c r="S37" i="242" s="1"/>
  <c r="AA227" i="213"/>
  <c r="AA244" i="213" s="1"/>
  <c r="AV91" i="210" s="1"/>
  <c r="S37" i="241" s="1"/>
  <c r="Z227" i="213"/>
  <c r="Z244" i="213" s="1"/>
  <c r="AT91" i="210" s="1"/>
  <c r="S37" i="240" s="1"/>
  <c r="Y227" i="213"/>
  <c r="Y244" i="213" s="1"/>
  <c r="AR91" i="210" s="1"/>
  <c r="S37" i="239" s="1"/>
  <c r="X227" i="213"/>
  <c r="X244" i="213" s="1"/>
  <c r="AP91" i="210" s="1"/>
  <c r="S37" i="238" s="1"/>
  <c r="W227" i="213"/>
  <c r="W244" i="213" s="1"/>
  <c r="AN91" i="210" s="1"/>
  <c r="S37" i="237" s="1"/>
  <c r="V227" i="213"/>
  <c r="V244" i="213" s="1"/>
  <c r="AL91" i="210" s="1"/>
  <c r="S37" i="236" s="1"/>
  <c r="U227" i="213"/>
  <c r="U244" i="213" s="1"/>
  <c r="AJ91" i="210" s="1"/>
  <c r="S37" i="235" s="1"/>
  <c r="T227" i="213"/>
  <c r="T244" i="213" s="1"/>
  <c r="AH91" i="210" s="1"/>
  <c r="S37" i="234" s="1"/>
  <c r="S227" i="213"/>
  <c r="S244" i="213" s="1"/>
  <c r="AF91" i="210" s="1"/>
  <c r="S37" i="233" s="1"/>
  <c r="R227" i="213"/>
  <c r="R244" i="213" s="1"/>
  <c r="AD91" i="210" s="1"/>
  <c r="S37" i="232" s="1"/>
  <c r="Q227" i="213"/>
  <c r="Q244" i="213" s="1"/>
  <c r="AB91" i="210" s="1"/>
  <c r="S37" i="231" s="1"/>
  <c r="P227" i="213"/>
  <c r="P244" i="213" s="1"/>
  <c r="Z91" i="210" s="1"/>
  <c r="S37" i="230" s="1"/>
  <c r="O227" i="213"/>
  <c r="O244" i="213" s="1"/>
  <c r="X91" i="210" s="1"/>
  <c r="S37" i="229" s="1"/>
  <c r="N227" i="213"/>
  <c r="N244" i="213" s="1"/>
  <c r="V91" i="210" s="1"/>
  <c r="S37" i="228" s="1"/>
  <c r="M227" i="213"/>
  <c r="M244" i="213" s="1"/>
  <c r="T91" i="210" s="1"/>
  <c r="S37" i="227" s="1"/>
  <c r="L227" i="213"/>
  <c r="L244" i="213" s="1"/>
  <c r="R91" i="210" s="1"/>
  <c r="S37" i="226" s="1"/>
  <c r="K227" i="213"/>
  <c r="K244" i="213" s="1"/>
  <c r="P91" i="210" s="1"/>
  <c r="S37" i="225" s="1"/>
  <c r="J227" i="213"/>
  <c r="J244" i="213" s="1"/>
  <c r="N91" i="210" s="1"/>
  <c r="S37" i="224" s="1"/>
  <c r="I227" i="213"/>
  <c r="I244" i="213" s="1"/>
  <c r="L91" i="210" s="1"/>
  <c r="S37" i="223" s="1"/>
  <c r="H227" i="213"/>
  <c r="H244" i="213" s="1"/>
  <c r="J91" i="210" s="1"/>
  <c r="S37" i="222" s="1"/>
  <c r="G227" i="213"/>
  <c r="G244" i="213" s="1"/>
  <c r="H91" i="210" s="1"/>
  <c r="S37" i="221" s="1"/>
  <c r="F227" i="213"/>
  <c r="F244" i="213" s="1"/>
  <c r="F91" i="210" s="1"/>
  <c r="S37" i="220" s="1"/>
  <c r="E227" i="213"/>
  <c r="E244" i="213" s="1"/>
  <c r="D91" i="210" s="1"/>
  <c r="S37" i="219" s="1"/>
  <c r="D227" i="213"/>
  <c r="D244" i="213" s="1"/>
  <c r="B91" i="210" s="1"/>
  <c r="AG219" i="213"/>
  <c r="AF219" i="213"/>
  <c r="AE219" i="213"/>
  <c r="AD219" i="213"/>
  <c r="AC219" i="213"/>
  <c r="AB219" i="213"/>
  <c r="AA219" i="213"/>
  <c r="Z219" i="213"/>
  <c r="Y219" i="213"/>
  <c r="X219" i="213"/>
  <c r="W219" i="213"/>
  <c r="V219" i="213"/>
  <c r="U219" i="213"/>
  <c r="T219" i="213"/>
  <c r="S219" i="213"/>
  <c r="R219" i="213"/>
  <c r="Q219" i="213"/>
  <c r="P219" i="213"/>
  <c r="O219" i="213"/>
  <c r="N219" i="213"/>
  <c r="M219" i="213"/>
  <c r="L219" i="213"/>
  <c r="K219" i="213"/>
  <c r="J219" i="213"/>
  <c r="I219" i="213"/>
  <c r="H219" i="213"/>
  <c r="G219" i="213"/>
  <c r="F219" i="213"/>
  <c r="E219" i="213"/>
  <c r="D219" i="213"/>
  <c r="AG215" i="213"/>
  <c r="AF215" i="213"/>
  <c r="AE215" i="213"/>
  <c r="AD215" i="213"/>
  <c r="AC215" i="213"/>
  <c r="AB215" i="213"/>
  <c r="AA215" i="213"/>
  <c r="Z215" i="213"/>
  <c r="Y215" i="213"/>
  <c r="X215" i="213"/>
  <c r="W215" i="213"/>
  <c r="V215" i="213"/>
  <c r="U215" i="213"/>
  <c r="T215" i="213"/>
  <c r="S215" i="213"/>
  <c r="R215" i="213"/>
  <c r="Q215" i="213"/>
  <c r="P215" i="213"/>
  <c r="O215" i="213"/>
  <c r="N215" i="213"/>
  <c r="M215" i="213"/>
  <c r="L215" i="213"/>
  <c r="K215" i="213"/>
  <c r="J215" i="213"/>
  <c r="I215" i="213"/>
  <c r="H215" i="213"/>
  <c r="G215" i="213"/>
  <c r="F215" i="213"/>
  <c r="E215" i="213"/>
  <c r="D215" i="213"/>
  <c r="AG211" i="213"/>
  <c r="AF211" i="213"/>
  <c r="AE211" i="213"/>
  <c r="AD211" i="213"/>
  <c r="AC211" i="213"/>
  <c r="AB211" i="213"/>
  <c r="AA211" i="213"/>
  <c r="Z211" i="213"/>
  <c r="Y211" i="213"/>
  <c r="X211" i="213"/>
  <c r="W211" i="213"/>
  <c r="V211" i="213"/>
  <c r="U211" i="213"/>
  <c r="T211" i="213"/>
  <c r="S211" i="213"/>
  <c r="R211" i="213"/>
  <c r="Q211" i="213"/>
  <c r="P211" i="213"/>
  <c r="O211" i="213"/>
  <c r="N211" i="213"/>
  <c r="M211" i="213"/>
  <c r="L211" i="213"/>
  <c r="K211" i="213"/>
  <c r="J211" i="213"/>
  <c r="I211" i="213"/>
  <c r="H211" i="213"/>
  <c r="G211" i="213"/>
  <c r="F211" i="213"/>
  <c r="E211" i="213"/>
  <c r="D211" i="213"/>
  <c r="AG207" i="213"/>
  <c r="AF207" i="213"/>
  <c r="AE207" i="213"/>
  <c r="AD207" i="213"/>
  <c r="AC207" i="213"/>
  <c r="AB207" i="213"/>
  <c r="AA207" i="213"/>
  <c r="Z207" i="213"/>
  <c r="Y207" i="213"/>
  <c r="X207" i="213"/>
  <c r="W207" i="213"/>
  <c r="V207" i="213"/>
  <c r="U207" i="213"/>
  <c r="T207" i="213"/>
  <c r="S207" i="213"/>
  <c r="R207" i="213"/>
  <c r="Q207" i="213"/>
  <c r="P207" i="213"/>
  <c r="O207" i="213"/>
  <c r="N207" i="213"/>
  <c r="M207" i="213"/>
  <c r="L207" i="213"/>
  <c r="K207" i="213"/>
  <c r="J207" i="213"/>
  <c r="I207" i="213"/>
  <c r="H207" i="213"/>
  <c r="G207" i="213"/>
  <c r="F207" i="213"/>
  <c r="E207" i="213"/>
  <c r="D207" i="213"/>
  <c r="AG203" i="213"/>
  <c r="AG220" i="213" s="1"/>
  <c r="BH90" i="210" s="1"/>
  <c r="S36" i="247" s="1"/>
  <c r="AF203" i="213"/>
  <c r="AF220" i="213" s="1"/>
  <c r="BF90" i="210" s="1"/>
  <c r="S36" i="246" s="1"/>
  <c r="AE203" i="213"/>
  <c r="AE220" i="213" s="1"/>
  <c r="BD90" i="210" s="1"/>
  <c r="S36" i="245" s="1"/>
  <c r="AD203" i="213"/>
  <c r="AD220" i="213" s="1"/>
  <c r="BB90" i="210" s="1"/>
  <c r="S36" i="244" s="1"/>
  <c r="AC203" i="213"/>
  <c r="AC220" i="213" s="1"/>
  <c r="AZ90" i="210" s="1"/>
  <c r="S36" i="243" s="1"/>
  <c r="AB203" i="213"/>
  <c r="AB220" i="213" s="1"/>
  <c r="AX90" i="210" s="1"/>
  <c r="S36" i="242" s="1"/>
  <c r="AA203" i="213"/>
  <c r="AA220" i="213" s="1"/>
  <c r="AV90" i="210" s="1"/>
  <c r="S36" i="241" s="1"/>
  <c r="Z203" i="213"/>
  <c r="Z220" i="213" s="1"/>
  <c r="AT90" i="210" s="1"/>
  <c r="S36" i="240" s="1"/>
  <c r="Y203" i="213"/>
  <c r="Y220" i="213" s="1"/>
  <c r="AR90" i="210" s="1"/>
  <c r="S36" i="239" s="1"/>
  <c r="X203" i="213"/>
  <c r="X220" i="213" s="1"/>
  <c r="AP90" i="210" s="1"/>
  <c r="S36" i="238" s="1"/>
  <c r="W203" i="213"/>
  <c r="W220" i="213" s="1"/>
  <c r="AN90" i="210" s="1"/>
  <c r="S36" i="237" s="1"/>
  <c r="V203" i="213"/>
  <c r="V220" i="213" s="1"/>
  <c r="AL90" i="210" s="1"/>
  <c r="S36" i="236" s="1"/>
  <c r="U203" i="213"/>
  <c r="U220" i="213" s="1"/>
  <c r="AJ90" i="210" s="1"/>
  <c r="S36" i="235" s="1"/>
  <c r="T203" i="213"/>
  <c r="T220" i="213" s="1"/>
  <c r="AH90" i="210" s="1"/>
  <c r="S36" i="234" s="1"/>
  <c r="S203" i="213"/>
  <c r="S220" i="213" s="1"/>
  <c r="AF90" i="210" s="1"/>
  <c r="S36" i="233" s="1"/>
  <c r="R203" i="213"/>
  <c r="R220" i="213" s="1"/>
  <c r="AD90" i="210" s="1"/>
  <c r="S36" i="232" s="1"/>
  <c r="Q203" i="213"/>
  <c r="Q220" i="213" s="1"/>
  <c r="AB90" i="210" s="1"/>
  <c r="S36" i="231" s="1"/>
  <c r="P203" i="213"/>
  <c r="P220" i="213" s="1"/>
  <c r="Z90" i="210" s="1"/>
  <c r="S36" i="230" s="1"/>
  <c r="O203" i="213"/>
  <c r="O220" i="213" s="1"/>
  <c r="X90" i="210" s="1"/>
  <c r="S36" i="229" s="1"/>
  <c r="N203" i="213"/>
  <c r="N220" i="213" s="1"/>
  <c r="V90" i="210" s="1"/>
  <c r="S36" i="228" s="1"/>
  <c r="M203" i="213"/>
  <c r="M220" i="213" s="1"/>
  <c r="T90" i="210" s="1"/>
  <c r="S36" i="227" s="1"/>
  <c r="L203" i="213"/>
  <c r="L220" i="213" s="1"/>
  <c r="R90" i="210" s="1"/>
  <c r="S36" i="226" s="1"/>
  <c r="K203" i="213"/>
  <c r="K220" i="213" s="1"/>
  <c r="P90" i="210" s="1"/>
  <c r="S36" i="225" s="1"/>
  <c r="J203" i="213"/>
  <c r="J220" i="213" s="1"/>
  <c r="N90" i="210" s="1"/>
  <c r="S36" i="224" s="1"/>
  <c r="I203" i="213"/>
  <c r="I220" i="213" s="1"/>
  <c r="L90" i="210" s="1"/>
  <c r="S36" i="223" s="1"/>
  <c r="H203" i="213"/>
  <c r="H220" i="213" s="1"/>
  <c r="J90" i="210" s="1"/>
  <c r="S36" i="222" s="1"/>
  <c r="G203" i="213"/>
  <c r="G220" i="213" s="1"/>
  <c r="H90" i="210" s="1"/>
  <c r="S36" i="221" s="1"/>
  <c r="F203" i="213"/>
  <c r="F220" i="213" s="1"/>
  <c r="F90" i="210" s="1"/>
  <c r="S36" i="220" s="1"/>
  <c r="E203" i="213"/>
  <c r="E220" i="213" s="1"/>
  <c r="D90" i="210" s="1"/>
  <c r="S36" i="219" s="1"/>
  <c r="D203" i="213"/>
  <c r="D220" i="213" s="1"/>
  <c r="B90" i="210" s="1"/>
  <c r="AG195" i="213"/>
  <c r="AF195" i="213"/>
  <c r="AE195" i="213"/>
  <c r="AD195" i="213"/>
  <c r="AC195" i="213"/>
  <c r="AB195" i="213"/>
  <c r="AA195" i="213"/>
  <c r="Z195" i="213"/>
  <c r="Y195" i="213"/>
  <c r="X195" i="213"/>
  <c r="W195" i="213"/>
  <c r="V195" i="213"/>
  <c r="U195" i="213"/>
  <c r="T195" i="213"/>
  <c r="S195" i="213"/>
  <c r="R195" i="213"/>
  <c r="Q195" i="213"/>
  <c r="P195" i="213"/>
  <c r="O195" i="213"/>
  <c r="N195" i="213"/>
  <c r="M195" i="213"/>
  <c r="L195" i="213"/>
  <c r="K195" i="213"/>
  <c r="J195" i="213"/>
  <c r="I195" i="213"/>
  <c r="H195" i="213"/>
  <c r="G195" i="213"/>
  <c r="F195" i="213"/>
  <c r="E195" i="213"/>
  <c r="D195" i="213"/>
  <c r="AG191" i="213"/>
  <c r="AF191" i="213"/>
  <c r="AE191" i="213"/>
  <c r="AD191" i="213"/>
  <c r="AC191" i="213"/>
  <c r="AB191" i="213"/>
  <c r="AA191" i="213"/>
  <c r="Z191" i="213"/>
  <c r="Y191" i="213"/>
  <c r="X191" i="213"/>
  <c r="W191" i="213"/>
  <c r="V191" i="213"/>
  <c r="U191" i="213"/>
  <c r="T191" i="213"/>
  <c r="S191" i="213"/>
  <c r="R191" i="213"/>
  <c r="Q191" i="213"/>
  <c r="P191" i="213"/>
  <c r="O191" i="213"/>
  <c r="N191" i="213"/>
  <c r="M191" i="213"/>
  <c r="L191" i="213"/>
  <c r="K191" i="213"/>
  <c r="J191" i="213"/>
  <c r="I191" i="213"/>
  <c r="H191" i="213"/>
  <c r="G191" i="213"/>
  <c r="F191" i="213"/>
  <c r="E191" i="213"/>
  <c r="D191" i="213"/>
  <c r="AG187" i="213"/>
  <c r="AF187" i="213"/>
  <c r="AE187" i="213"/>
  <c r="AD187" i="213"/>
  <c r="AC187" i="213"/>
  <c r="AB187" i="213"/>
  <c r="AA187" i="213"/>
  <c r="Z187" i="213"/>
  <c r="Y187" i="213"/>
  <c r="X187" i="213"/>
  <c r="W187" i="213"/>
  <c r="V187" i="213"/>
  <c r="U187" i="213"/>
  <c r="T187" i="213"/>
  <c r="S187" i="213"/>
  <c r="R187" i="213"/>
  <c r="Q187" i="213"/>
  <c r="P187" i="213"/>
  <c r="O187" i="213"/>
  <c r="N187" i="213"/>
  <c r="M187" i="213"/>
  <c r="L187" i="213"/>
  <c r="K187" i="213"/>
  <c r="J187" i="213"/>
  <c r="I187" i="213"/>
  <c r="H187" i="213"/>
  <c r="G187" i="213"/>
  <c r="F187" i="213"/>
  <c r="E187" i="213"/>
  <c r="D187" i="213"/>
  <c r="AG183" i="213"/>
  <c r="AF183" i="213"/>
  <c r="AE183" i="213"/>
  <c r="AD183" i="213"/>
  <c r="AC183" i="213"/>
  <c r="AB183" i="213"/>
  <c r="AA183" i="213"/>
  <c r="Z183" i="213"/>
  <c r="Y183" i="213"/>
  <c r="X183" i="213"/>
  <c r="W183" i="213"/>
  <c r="V183" i="213"/>
  <c r="U183" i="213"/>
  <c r="T183" i="213"/>
  <c r="S183" i="213"/>
  <c r="R183" i="213"/>
  <c r="Q183" i="213"/>
  <c r="P183" i="213"/>
  <c r="O183" i="213"/>
  <c r="N183" i="213"/>
  <c r="M183" i="213"/>
  <c r="L183" i="213"/>
  <c r="K183" i="213"/>
  <c r="J183" i="213"/>
  <c r="I183" i="213"/>
  <c r="H183" i="213"/>
  <c r="G183" i="213"/>
  <c r="F183" i="213"/>
  <c r="E183" i="213"/>
  <c r="D183" i="213"/>
  <c r="AG179" i="213"/>
  <c r="AG196" i="213" s="1"/>
  <c r="BH89" i="210" s="1"/>
  <c r="S35" i="247" s="1"/>
  <c r="AF179" i="213"/>
  <c r="AF196" i="213" s="1"/>
  <c r="BF89" i="210" s="1"/>
  <c r="S35" i="246" s="1"/>
  <c r="AE179" i="213"/>
  <c r="AD179" i="213"/>
  <c r="AD196" i="213" s="1"/>
  <c r="BB89" i="210" s="1"/>
  <c r="S35" i="244" s="1"/>
  <c r="AC179" i="213"/>
  <c r="AC196" i="213" s="1"/>
  <c r="AZ89" i="210" s="1"/>
  <c r="S35" i="243" s="1"/>
  <c r="AB179" i="213"/>
  <c r="AB196" i="213" s="1"/>
  <c r="AX89" i="210" s="1"/>
  <c r="S35" i="242" s="1"/>
  <c r="AA179" i="213"/>
  <c r="Z179" i="213"/>
  <c r="Z196" i="213" s="1"/>
  <c r="AT89" i="210" s="1"/>
  <c r="S35" i="240" s="1"/>
  <c r="Y179" i="213"/>
  <c r="Y196" i="213" s="1"/>
  <c r="AR89" i="210" s="1"/>
  <c r="S35" i="239" s="1"/>
  <c r="X179" i="213"/>
  <c r="X196" i="213" s="1"/>
  <c r="AP89" i="210" s="1"/>
  <c r="S35" i="238" s="1"/>
  <c r="W179" i="213"/>
  <c r="V179" i="213"/>
  <c r="V196" i="213" s="1"/>
  <c r="AL89" i="210" s="1"/>
  <c r="S35" i="236" s="1"/>
  <c r="U179" i="213"/>
  <c r="U196" i="213" s="1"/>
  <c r="AJ89" i="210" s="1"/>
  <c r="S35" i="235" s="1"/>
  <c r="T179" i="213"/>
  <c r="T196" i="213" s="1"/>
  <c r="AH89" i="210" s="1"/>
  <c r="S35" i="234" s="1"/>
  <c r="S179" i="213"/>
  <c r="R179" i="213"/>
  <c r="R196" i="213" s="1"/>
  <c r="AD89" i="210" s="1"/>
  <c r="S35" i="232" s="1"/>
  <c r="Q179" i="213"/>
  <c r="Q196" i="213" s="1"/>
  <c r="AB89" i="210" s="1"/>
  <c r="S35" i="231" s="1"/>
  <c r="P179" i="213"/>
  <c r="P196" i="213" s="1"/>
  <c r="Z89" i="210" s="1"/>
  <c r="S35" i="230" s="1"/>
  <c r="O179" i="213"/>
  <c r="N179" i="213"/>
  <c r="N196" i="213" s="1"/>
  <c r="V89" i="210" s="1"/>
  <c r="S35" i="228" s="1"/>
  <c r="M179" i="213"/>
  <c r="M196" i="213" s="1"/>
  <c r="T89" i="210" s="1"/>
  <c r="S35" i="227" s="1"/>
  <c r="L179" i="213"/>
  <c r="L196" i="213" s="1"/>
  <c r="R89" i="210" s="1"/>
  <c r="S35" i="226" s="1"/>
  <c r="K179" i="213"/>
  <c r="J179" i="213"/>
  <c r="J196" i="213" s="1"/>
  <c r="N89" i="210" s="1"/>
  <c r="S35" i="224" s="1"/>
  <c r="I179" i="213"/>
  <c r="I196" i="213" s="1"/>
  <c r="L89" i="210" s="1"/>
  <c r="S35" i="223" s="1"/>
  <c r="H179" i="213"/>
  <c r="H196" i="213" s="1"/>
  <c r="J89" i="210" s="1"/>
  <c r="S35" i="222" s="1"/>
  <c r="G179" i="213"/>
  <c r="F179" i="213"/>
  <c r="F196" i="213" s="1"/>
  <c r="F89" i="210" s="1"/>
  <c r="S35" i="220" s="1"/>
  <c r="E179" i="213"/>
  <c r="E196" i="213" s="1"/>
  <c r="D89" i="210" s="1"/>
  <c r="S35" i="219" s="1"/>
  <c r="D179" i="213"/>
  <c r="D196" i="213" s="1"/>
  <c r="B89" i="210" s="1"/>
  <c r="AG171" i="213"/>
  <c r="AF171" i="213"/>
  <c r="AE171" i="213"/>
  <c r="AD171" i="213"/>
  <c r="AC171" i="213"/>
  <c r="AB171" i="213"/>
  <c r="AA171" i="213"/>
  <c r="Z171" i="213"/>
  <c r="Y171" i="213"/>
  <c r="X171" i="213"/>
  <c r="W171" i="213"/>
  <c r="V171" i="213"/>
  <c r="U171" i="213"/>
  <c r="T171" i="213"/>
  <c r="S171" i="213"/>
  <c r="R171" i="213"/>
  <c r="Q171" i="213"/>
  <c r="P171" i="213"/>
  <c r="O171" i="213"/>
  <c r="N171" i="213"/>
  <c r="M171" i="213"/>
  <c r="L171" i="213"/>
  <c r="K171" i="213"/>
  <c r="J171" i="213"/>
  <c r="I171" i="213"/>
  <c r="H171" i="213"/>
  <c r="G171" i="213"/>
  <c r="F171" i="213"/>
  <c r="E171" i="213"/>
  <c r="D171" i="213"/>
  <c r="AG167" i="213"/>
  <c r="AF167" i="213"/>
  <c r="AE167" i="213"/>
  <c r="AD167" i="213"/>
  <c r="AC167" i="213"/>
  <c r="AB167" i="213"/>
  <c r="AA167" i="213"/>
  <c r="Z167" i="213"/>
  <c r="Y167" i="213"/>
  <c r="X167" i="213"/>
  <c r="W167" i="213"/>
  <c r="V167" i="213"/>
  <c r="U167" i="213"/>
  <c r="T167" i="213"/>
  <c r="S167" i="213"/>
  <c r="R167" i="213"/>
  <c r="Q167" i="213"/>
  <c r="P167" i="213"/>
  <c r="O167" i="213"/>
  <c r="N167" i="213"/>
  <c r="M167" i="213"/>
  <c r="L167" i="213"/>
  <c r="K167" i="213"/>
  <c r="J167" i="213"/>
  <c r="I167" i="213"/>
  <c r="H167" i="213"/>
  <c r="G167" i="213"/>
  <c r="F167" i="213"/>
  <c r="E167" i="213"/>
  <c r="D167" i="213"/>
  <c r="AG163" i="213"/>
  <c r="AF163" i="213"/>
  <c r="AE163" i="213"/>
  <c r="AD163" i="213"/>
  <c r="AC163" i="213"/>
  <c r="AB163" i="213"/>
  <c r="AA163" i="213"/>
  <c r="Z163" i="213"/>
  <c r="Y163" i="213"/>
  <c r="X163" i="213"/>
  <c r="W163" i="213"/>
  <c r="V163" i="213"/>
  <c r="U163" i="213"/>
  <c r="T163" i="213"/>
  <c r="S163" i="213"/>
  <c r="R163" i="213"/>
  <c r="Q163" i="213"/>
  <c r="P163" i="213"/>
  <c r="O163" i="213"/>
  <c r="N163" i="213"/>
  <c r="M163" i="213"/>
  <c r="L163" i="213"/>
  <c r="K163" i="213"/>
  <c r="J163" i="213"/>
  <c r="I163" i="213"/>
  <c r="H163" i="213"/>
  <c r="G163" i="213"/>
  <c r="F163" i="213"/>
  <c r="E163" i="213"/>
  <c r="D163" i="213"/>
  <c r="AG159" i="213"/>
  <c r="AF159" i="213"/>
  <c r="AE159" i="213"/>
  <c r="AD159" i="213"/>
  <c r="AC159" i="213"/>
  <c r="AB159" i="213"/>
  <c r="AA159" i="213"/>
  <c r="Z159" i="213"/>
  <c r="Y159" i="213"/>
  <c r="X159" i="213"/>
  <c r="W159" i="213"/>
  <c r="V159" i="213"/>
  <c r="U159" i="213"/>
  <c r="T159" i="213"/>
  <c r="S159" i="213"/>
  <c r="R159" i="213"/>
  <c r="Q159" i="213"/>
  <c r="P159" i="213"/>
  <c r="O159" i="213"/>
  <c r="N159" i="213"/>
  <c r="M159" i="213"/>
  <c r="L159" i="213"/>
  <c r="K159" i="213"/>
  <c r="J159" i="213"/>
  <c r="I159" i="213"/>
  <c r="H159" i="213"/>
  <c r="G159" i="213"/>
  <c r="F159" i="213"/>
  <c r="E159" i="213"/>
  <c r="D159" i="213"/>
  <c r="AG155" i="213"/>
  <c r="AG172" i="213" s="1"/>
  <c r="BH88" i="210" s="1"/>
  <c r="S34" i="247" s="1"/>
  <c r="AF155" i="213"/>
  <c r="AF172" i="213" s="1"/>
  <c r="BF88" i="210" s="1"/>
  <c r="S34" i="246" s="1"/>
  <c r="AE155" i="213"/>
  <c r="AD155" i="213"/>
  <c r="AD172" i="213" s="1"/>
  <c r="BB88" i="210" s="1"/>
  <c r="S34" i="244" s="1"/>
  <c r="AC155" i="213"/>
  <c r="AC172" i="213" s="1"/>
  <c r="AZ88" i="210" s="1"/>
  <c r="S34" i="243" s="1"/>
  <c r="AB155" i="213"/>
  <c r="AB172" i="213" s="1"/>
  <c r="AX88" i="210" s="1"/>
  <c r="S34" i="242" s="1"/>
  <c r="AA155" i="213"/>
  <c r="Z155" i="213"/>
  <c r="Z172" i="213" s="1"/>
  <c r="AT88" i="210" s="1"/>
  <c r="S34" i="240" s="1"/>
  <c r="Y155" i="213"/>
  <c r="Y172" i="213" s="1"/>
  <c r="AR88" i="210" s="1"/>
  <c r="S34" i="239" s="1"/>
  <c r="X155" i="213"/>
  <c r="X172" i="213" s="1"/>
  <c r="AP88" i="210" s="1"/>
  <c r="S34" i="238" s="1"/>
  <c r="W155" i="213"/>
  <c r="V155" i="213"/>
  <c r="V172" i="213" s="1"/>
  <c r="AL88" i="210" s="1"/>
  <c r="S34" i="236" s="1"/>
  <c r="U155" i="213"/>
  <c r="U172" i="213" s="1"/>
  <c r="AJ88" i="210" s="1"/>
  <c r="S34" i="235" s="1"/>
  <c r="T155" i="213"/>
  <c r="T172" i="213" s="1"/>
  <c r="AH88" i="210" s="1"/>
  <c r="S34" i="234" s="1"/>
  <c r="S155" i="213"/>
  <c r="R155" i="213"/>
  <c r="R172" i="213" s="1"/>
  <c r="AD88" i="210" s="1"/>
  <c r="S34" i="232" s="1"/>
  <c r="Q155" i="213"/>
  <c r="Q172" i="213" s="1"/>
  <c r="AB88" i="210" s="1"/>
  <c r="S34" i="231" s="1"/>
  <c r="P155" i="213"/>
  <c r="P172" i="213" s="1"/>
  <c r="Z88" i="210" s="1"/>
  <c r="S34" i="230" s="1"/>
  <c r="O155" i="213"/>
  <c r="N155" i="213"/>
  <c r="N172" i="213" s="1"/>
  <c r="V88" i="210" s="1"/>
  <c r="S34" i="228" s="1"/>
  <c r="M155" i="213"/>
  <c r="M172" i="213" s="1"/>
  <c r="T88" i="210" s="1"/>
  <c r="S34" i="227" s="1"/>
  <c r="L155" i="213"/>
  <c r="L172" i="213" s="1"/>
  <c r="R88" i="210" s="1"/>
  <c r="S34" i="226" s="1"/>
  <c r="K155" i="213"/>
  <c r="J155" i="213"/>
  <c r="J172" i="213" s="1"/>
  <c r="N88" i="210" s="1"/>
  <c r="S34" i="224" s="1"/>
  <c r="I155" i="213"/>
  <c r="I172" i="213" s="1"/>
  <c r="L88" i="210" s="1"/>
  <c r="S34" i="223" s="1"/>
  <c r="H155" i="213"/>
  <c r="H172" i="213" s="1"/>
  <c r="J88" i="210" s="1"/>
  <c r="S34" i="222" s="1"/>
  <c r="G155" i="213"/>
  <c r="F155" i="213"/>
  <c r="F172" i="213" s="1"/>
  <c r="F88" i="210" s="1"/>
  <c r="S34" i="220" s="1"/>
  <c r="E155" i="213"/>
  <c r="E172" i="213" s="1"/>
  <c r="D88" i="210" s="1"/>
  <c r="S34" i="219" s="1"/>
  <c r="D155" i="213"/>
  <c r="D172" i="213" s="1"/>
  <c r="B88" i="210" s="1"/>
  <c r="AG147" i="213"/>
  <c r="AF147" i="213"/>
  <c r="AE147" i="213"/>
  <c r="AD147" i="213"/>
  <c r="AC147" i="213"/>
  <c r="AB147" i="213"/>
  <c r="AA147" i="213"/>
  <c r="Z147" i="213"/>
  <c r="Y147" i="213"/>
  <c r="X147" i="213"/>
  <c r="W147" i="213"/>
  <c r="V147" i="213"/>
  <c r="U147" i="213"/>
  <c r="T147" i="213"/>
  <c r="S147" i="213"/>
  <c r="R147" i="213"/>
  <c r="Q147" i="213"/>
  <c r="P147" i="213"/>
  <c r="O147" i="213"/>
  <c r="N147" i="213"/>
  <c r="M147" i="213"/>
  <c r="L147" i="213"/>
  <c r="K147" i="213"/>
  <c r="J147" i="213"/>
  <c r="I147" i="213"/>
  <c r="H147" i="213"/>
  <c r="G147" i="213"/>
  <c r="F147" i="213"/>
  <c r="E147" i="213"/>
  <c r="D147" i="213"/>
  <c r="AG143" i="213"/>
  <c r="AF143" i="213"/>
  <c r="AE143" i="213"/>
  <c r="AD143" i="213"/>
  <c r="AC143" i="213"/>
  <c r="AB143" i="213"/>
  <c r="AA143" i="213"/>
  <c r="Z143" i="213"/>
  <c r="Y143" i="213"/>
  <c r="X143" i="213"/>
  <c r="W143" i="213"/>
  <c r="V143" i="213"/>
  <c r="U143" i="213"/>
  <c r="T143" i="213"/>
  <c r="S143" i="213"/>
  <c r="R143" i="213"/>
  <c r="Q143" i="213"/>
  <c r="P143" i="213"/>
  <c r="O143" i="213"/>
  <c r="N143" i="213"/>
  <c r="M143" i="213"/>
  <c r="L143" i="213"/>
  <c r="K143" i="213"/>
  <c r="J143" i="213"/>
  <c r="I143" i="213"/>
  <c r="H143" i="213"/>
  <c r="G143" i="213"/>
  <c r="F143" i="213"/>
  <c r="E143" i="213"/>
  <c r="D143" i="213"/>
  <c r="AG139" i="213"/>
  <c r="AF139" i="213"/>
  <c r="AE139" i="213"/>
  <c r="AD139" i="213"/>
  <c r="AC139" i="213"/>
  <c r="AB139" i="213"/>
  <c r="AA139" i="213"/>
  <c r="Z139" i="213"/>
  <c r="Y139" i="213"/>
  <c r="X139" i="213"/>
  <c r="W139" i="213"/>
  <c r="V139" i="213"/>
  <c r="U139" i="213"/>
  <c r="T139" i="213"/>
  <c r="S139" i="213"/>
  <c r="R139" i="213"/>
  <c r="Q139" i="213"/>
  <c r="P139" i="213"/>
  <c r="O139" i="213"/>
  <c r="N139" i="213"/>
  <c r="M139" i="213"/>
  <c r="L139" i="213"/>
  <c r="K139" i="213"/>
  <c r="J139" i="213"/>
  <c r="I139" i="213"/>
  <c r="H139" i="213"/>
  <c r="G139" i="213"/>
  <c r="F139" i="213"/>
  <c r="E139" i="213"/>
  <c r="D139" i="213"/>
  <c r="AG135" i="213"/>
  <c r="AF135" i="213"/>
  <c r="AE135" i="213"/>
  <c r="AD135" i="213"/>
  <c r="AC135" i="213"/>
  <c r="AB135" i="213"/>
  <c r="AA135" i="213"/>
  <c r="Z135" i="213"/>
  <c r="Y135" i="213"/>
  <c r="X135" i="213"/>
  <c r="W135" i="213"/>
  <c r="V135" i="213"/>
  <c r="U135" i="213"/>
  <c r="T135" i="213"/>
  <c r="S135" i="213"/>
  <c r="R135" i="213"/>
  <c r="Q135" i="213"/>
  <c r="P135" i="213"/>
  <c r="O135" i="213"/>
  <c r="N135" i="213"/>
  <c r="M135" i="213"/>
  <c r="L135" i="213"/>
  <c r="K135" i="213"/>
  <c r="J135" i="213"/>
  <c r="I135" i="213"/>
  <c r="H135" i="213"/>
  <c r="G135" i="213"/>
  <c r="F135" i="213"/>
  <c r="E135" i="213"/>
  <c r="D135" i="213"/>
  <c r="AG131" i="213"/>
  <c r="AG148" i="213" s="1"/>
  <c r="BH87" i="210" s="1"/>
  <c r="S33" i="247" s="1"/>
  <c r="AF131" i="213"/>
  <c r="AE131" i="213"/>
  <c r="AD131" i="213"/>
  <c r="AD148" i="213" s="1"/>
  <c r="BB87" i="210" s="1"/>
  <c r="S33" i="244" s="1"/>
  <c r="AC131" i="213"/>
  <c r="AC148" i="213" s="1"/>
  <c r="AZ87" i="210" s="1"/>
  <c r="S33" i="243" s="1"/>
  <c r="AB131" i="213"/>
  <c r="AA131" i="213"/>
  <c r="Z131" i="213"/>
  <c r="Z148" i="213" s="1"/>
  <c r="AT87" i="210" s="1"/>
  <c r="S33" i="240" s="1"/>
  <c r="Y131" i="213"/>
  <c r="Y148" i="213" s="1"/>
  <c r="AR87" i="210" s="1"/>
  <c r="S33" i="239" s="1"/>
  <c r="X131" i="213"/>
  <c r="W131" i="213"/>
  <c r="V131" i="213"/>
  <c r="V148" i="213" s="1"/>
  <c r="AL87" i="210" s="1"/>
  <c r="S33" i="236" s="1"/>
  <c r="U131" i="213"/>
  <c r="U148" i="213" s="1"/>
  <c r="AJ87" i="210" s="1"/>
  <c r="S33" i="235" s="1"/>
  <c r="T131" i="213"/>
  <c r="S131" i="213"/>
  <c r="R131" i="213"/>
  <c r="R148" i="213" s="1"/>
  <c r="AD87" i="210" s="1"/>
  <c r="S33" i="232" s="1"/>
  <c r="Q131" i="213"/>
  <c r="Q148" i="213" s="1"/>
  <c r="AB87" i="210" s="1"/>
  <c r="S33" i="231" s="1"/>
  <c r="P131" i="213"/>
  <c r="O131" i="213"/>
  <c r="N131" i="213"/>
  <c r="N148" i="213" s="1"/>
  <c r="V87" i="210" s="1"/>
  <c r="S33" i="228" s="1"/>
  <c r="M131" i="213"/>
  <c r="M148" i="213" s="1"/>
  <c r="T87" i="210" s="1"/>
  <c r="S33" i="227" s="1"/>
  <c r="L131" i="213"/>
  <c r="K131" i="213"/>
  <c r="J131" i="213"/>
  <c r="J148" i="213" s="1"/>
  <c r="N87" i="210" s="1"/>
  <c r="S33" i="224" s="1"/>
  <c r="I131" i="213"/>
  <c r="I148" i="213" s="1"/>
  <c r="L87" i="210" s="1"/>
  <c r="S33" i="223" s="1"/>
  <c r="H131" i="213"/>
  <c r="G131" i="213"/>
  <c r="F131" i="213"/>
  <c r="F148" i="213" s="1"/>
  <c r="F87" i="210" s="1"/>
  <c r="S33" i="220" s="1"/>
  <c r="E131" i="213"/>
  <c r="E148" i="213" s="1"/>
  <c r="D87" i="210" s="1"/>
  <c r="S33" i="219" s="1"/>
  <c r="D131" i="213"/>
  <c r="AG123" i="213"/>
  <c r="AF123" i="213"/>
  <c r="AE123" i="213"/>
  <c r="AD123" i="213"/>
  <c r="AC123" i="213"/>
  <c r="AB123" i="213"/>
  <c r="AA123" i="213"/>
  <c r="Z123" i="213"/>
  <c r="Y123" i="213"/>
  <c r="X123" i="213"/>
  <c r="W123" i="213"/>
  <c r="V123" i="213"/>
  <c r="U123" i="213"/>
  <c r="T123" i="213"/>
  <c r="S123" i="213"/>
  <c r="R123" i="213"/>
  <c r="Q123" i="213"/>
  <c r="P123" i="213"/>
  <c r="O123" i="213"/>
  <c r="N123" i="213"/>
  <c r="M123" i="213"/>
  <c r="L123" i="213"/>
  <c r="K123" i="213"/>
  <c r="J123" i="213"/>
  <c r="I123" i="213"/>
  <c r="H123" i="213"/>
  <c r="G123" i="213"/>
  <c r="F123" i="213"/>
  <c r="E123" i="213"/>
  <c r="D123" i="213"/>
  <c r="AG119" i="213"/>
  <c r="AF119" i="213"/>
  <c r="AE119" i="213"/>
  <c r="AD119" i="213"/>
  <c r="AC119" i="213"/>
  <c r="AB119" i="213"/>
  <c r="AA119" i="213"/>
  <c r="Z119" i="213"/>
  <c r="Y119" i="213"/>
  <c r="X119" i="213"/>
  <c r="W119" i="213"/>
  <c r="V119" i="213"/>
  <c r="U119" i="213"/>
  <c r="T119" i="213"/>
  <c r="S119" i="213"/>
  <c r="R119" i="213"/>
  <c r="Q119" i="213"/>
  <c r="P119" i="213"/>
  <c r="O119" i="213"/>
  <c r="N119" i="213"/>
  <c r="M119" i="213"/>
  <c r="L119" i="213"/>
  <c r="K119" i="213"/>
  <c r="J119" i="213"/>
  <c r="I119" i="213"/>
  <c r="H119" i="213"/>
  <c r="G119" i="213"/>
  <c r="F119" i="213"/>
  <c r="E119" i="213"/>
  <c r="D119" i="213"/>
  <c r="AG115" i="213"/>
  <c r="AF115" i="213"/>
  <c r="AE115" i="213"/>
  <c r="AD115" i="213"/>
  <c r="AC115" i="213"/>
  <c r="AB115" i="213"/>
  <c r="AA115" i="213"/>
  <c r="Z115" i="213"/>
  <c r="Y115" i="213"/>
  <c r="X115" i="213"/>
  <c r="W115" i="213"/>
  <c r="V115" i="213"/>
  <c r="U115" i="213"/>
  <c r="T115" i="213"/>
  <c r="S115" i="213"/>
  <c r="R115" i="213"/>
  <c r="Q115" i="213"/>
  <c r="P115" i="213"/>
  <c r="O115" i="213"/>
  <c r="N115" i="213"/>
  <c r="M115" i="213"/>
  <c r="L115" i="213"/>
  <c r="K115" i="213"/>
  <c r="J115" i="213"/>
  <c r="I115" i="213"/>
  <c r="H115" i="213"/>
  <c r="G115" i="213"/>
  <c r="F115" i="213"/>
  <c r="E115" i="213"/>
  <c r="D115" i="213"/>
  <c r="AG111" i="213"/>
  <c r="AF111" i="213"/>
  <c r="AE111" i="213"/>
  <c r="AD111" i="213"/>
  <c r="AC111" i="213"/>
  <c r="AB111" i="213"/>
  <c r="AA111" i="213"/>
  <c r="Z111" i="213"/>
  <c r="Y111" i="213"/>
  <c r="X111" i="213"/>
  <c r="W111" i="213"/>
  <c r="V111" i="213"/>
  <c r="U111" i="213"/>
  <c r="T111" i="213"/>
  <c r="S111" i="213"/>
  <c r="R111" i="213"/>
  <c r="Q111" i="213"/>
  <c r="P111" i="213"/>
  <c r="O111" i="213"/>
  <c r="N111" i="213"/>
  <c r="M111" i="213"/>
  <c r="L111" i="213"/>
  <c r="K111" i="213"/>
  <c r="J111" i="213"/>
  <c r="I111" i="213"/>
  <c r="H111" i="213"/>
  <c r="G111" i="213"/>
  <c r="F111" i="213"/>
  <c r="E111" i="213"/>
  <c r="D111" i="213"/>
  <c r="AG107" i="213"/>
  <c r="AG124" i="213" s="1"/>
  <c r="BH86" i="210" s="1"/>
  <c r="S32" i="247" s="1"/>
  <c r="AF107" i="213"/>
  <c r="AE107" i="213"/>
  <c r="AD107" i="213"/>
  <c r="AD124" i="213" s="1"/>
  <c r="BB86" i="210" s="1"/>
  <c r="S32" i="244" s="1"/>
  <c r="AC107" i="213"/>
  <c r="AC124" i="213" s="1"/>
  <c r="AZ86" i="210" s="1"/>
  <c r="S32" i="243" s="1"/>
  <c r="AB107" i="213"/>
  <c r="AA107" i="213"/>
  <c r="Z107" i="213"/>
  <c r="Z124" i="213" s="1"/>
  <c r="AT86" i="210" s="1"/>
  <c r="S32" i="240" s="1"/>
  <c r="Y107" i="213"/>
  <c r="Y124" i="213" s="1"/>
  <c r="AR86" i="210" s="1"/>
  <c r="S32" i="239" s="1"/>
  <c r="X107" i="213"/>
  <c r="W107" i="213"/>
  <c r="V107" i="213"/>
  <c r="V124" i="213" s="1"/>
  <c r="AL86" i="210" s="1"/>
  <c r="S32" i="236" s="1"/>
  <c r="U107" i="213"/>
  <c r="U124" i="213" s="1"/>
  <c r="AJ86" i="210" s="1"/>
  <c r="S32" i="235" s="1"/>
  <c r="T107" i="213"/>
  <c r="S107" i="213"/>
  <c r="R107" i="213"/>
  <c r="R124" i="213" s="1"/>
  <c r="AD86" i="210" s="1"/>
  <c r="S32" i="232" s="1"/>
  <c r="Q107" i="213"/>
  <c r="Q124" i="213" s="1"/>
  <c r="AB86" i="210" s="1"/>
  <c r="S32" i="231" s="1"/>
  <c r="P107" i="213"/>
  <c r="O107" i="213"/>
  <c r="N107" i="213"/>
  <c r="N124" i="213" s="1"/>
  <c r="V86" i="210" s="1"/>
  <c r="S32" i="228" s="1"/>
  <c r="M107" i="213"/>
  <c r="M124" i="213" s="1"/>
  <c r="T86" i="210" s="1"/>
  <c r="S32" i="227" s="1"/>
  <c r="L107" i="213"/>
  <c r="K107" i="213"/>
  <c r="J107" i="213"/>
  <c r="J124" i="213" s="1"/>
  <c r="N86" i="210" s="1"/>
  <c r="S32" i="224" s="1"/>
  <c r="I107" i="213"/>
  <c r="I124" i="213" s="1"/>
  <c r="L86" i="210" s="1"/>
  <c r="S32" i="223" s="1"/>
  <c r="H107" i="213"/>
  <c r="G107" i="213"/>
  <c r="F107" i="213"/>
  <c r="F124" i="213" s="1"/>
  <c r="F86" i="210" s="1"/>
  <c r="S32" i="220" s="1"/>
  <c r="E107" i="213"/>
  <c r="E124" i="213" s="1"/>
  <c r="D86" i="210" s="1"/>
  <c r="S32" i="219" s="1"/>
  <c r="D107" i="213"/>
  <c r="AG99" i="213"/>
  <c r="AF99" i="213"/>
  <c r="AE99" i="213"/>
  <c r="AD99" i="213"/>
  <c r="AC99" i="213"/>
  <c r="AB99" i="213"/>
  <c r="AA99" i="213"/>
  <c r="Z99" i="213"/>
  <c r="Y99" i="213"/>
  <c r="X99" i="213"/>
  <c r="W99" i="213"/>
  <c r="V99" i="213"/>
  <c r="U99" i="213"/>
  <c r="T99" i="213"/>
  <c r="S99" i="213"/>
  <c r="R99" i="213"/>
  <c r="Q99" i="213"/>
  <c r="P99" i="213"/>
  <c r="O99" i="213"/>
  <c r="N99" i="213"/>
  <c r="M99" i="213"/>
  <c r="L99" i="213"/>
  <c r="K99" i="213"/>
  <c r="J99" i="213"/>
  <c r="I99" i="213"/>
  <c r="H99" i="213"/>
  <c r="G99" i="213"/>
  <c r="F99" i="213"/>
  <c r="E99" i="213"/>
  <c r="D99" i="213"/>
  <c r="AG95" i="213"/>
  <c r="AF95" i="213"/>
  <c r="AE95" i="213"/>
  <c r="AD95" i="213"/>
  <c r="AC95" i="213"/>
  <c r="AB95" i="213"/>
  <c r="AA95" i="213"/>
  <c r="Z95" i="213"/>
  <c r="Y95" i="213"/>
  <c r="X95" i="213"/>
  <c r="W95" i="213"/>
  <c r="V95" i="213"/>
  <c r="U95" i="213"/>
  <c r="T95" i="213"/>
  <c r="S95" i="213"/>
  <c r="R95" i="213"/>
  <c r="Q95" i="213"/>
  <c r="P95" i="213"/>
  <c r="O95" i="213"/>
  <c r="N95" i="213"/>
  <c r="M95" i="213"/>
  <c r="L95" i="213"/>
  <c r="K95" i="213"/>
  <c r="J95" i="213"/>
  <c r="I95" i="213"/>
  <c r="H95" i="213"/>
  <c r="G95" i="213"/>
  <c r="F95" i="213"/>
  <c r="E95" i="213"/>
  <c r="D95" i="213"/>
  <c r="AG91" i="213"/>
  <c r="AF91" i="213"/>
  <c r="AE91" i="213"/>
  <c r="AD91" i="213"/>
  <c r="AC91" i="213"/>
  <c r="AB91" i="213"/>
  <c r="AA91" i="213"/>
  <c r="Z91" i="213"/>
  <c r="Y91" i="213"/>
  <c r="X91" i="213"/>
  <c r="W91" i="213"/>
  <c r="V91" i="213"/>
  <c r="U91" i="213"/>
  <c r="T91" i="213"/>
  <c r="S91" i="213"/>
  <c r="R91" i="213"/>
  <c r="Q91" i="213"/>
  <c r="P91" i="213"/>
  <c r="O91" i="213"/>
  <c r="N91" i="213"/>
  <c r="M91" i="213"/>
  <c r="L91" i="213"/>
  <c r="K91" i="213"/>
  <c r="J91" i="213"/>
  <c r="I91" i="213"/>
  <c r="H91" i="213"/>
  <c r="G91" i="213"/>
  <c r="F91" i="213"/>
  <c r="E91" i="213"/>
  <c r="D91" i="213"/>
  <c r="AG87" i="213"/>
  <c r="AF87" i="213"/>
  <c r="AE87" i="213"/>
  <c r="AD87" i="213"/>
  <c r="AC87" i="213"/>
  <c r="AB87" i="213"/>
  <c r="AA87" i="213"/>
  <c r="Z87" i="213"/>
  <c r="Y87" i="213"/>
  <c r="X87" i="213"/>
  <c r="W87" i="213"/>
  <c r="V87" i="213"/>
  <c r="U87" i="213"/>
  <c r="T87" i="213"/>
  <c r="S87" i="213"/>
  <c r="R87" i="213"/>
  <c r="Q87" i="213"/>
  <c r="P87" i="213"/>
  <c r="O87" i="213"/>
  <c r="N87" i="213"/>
  <c r="M87" i="213"/>
  <c r="L87" i="213"/>
  <c r="K87" i="213"/>
  <c r="J87" i="213"/>
  <c r="I87" i="213"/>
  <c r="H87" i="213"/>
  <c r="G87" i="213"/>
  <c r="F87" i="213"/>
  <c r="E87" i="213"/>
  <c r="D87" i="213"/>
  <c r="AG83" i="213"/>
  <c r="AG100" i="213" s="1"/>
  <c r="BH85" i="210" s="1"/>
  <c r="S31" i="247" s="1"/>
  <c r="AF83" i="213"/>
  <c r="AE83" i="213"/>
  <c r="AD83" i="213"/>
  <c r="AD100" i="213" s="1"/>
  <c r="BB85" i="210" s="1"/>
  <c r="S31" i="244" s="1"/>
  <c r="AC83" i="213"/>
  <c r="AC100" i="213" s="1"/>
  <c r="AZ85" i="210" s="1"/>
  <c r="S31" i="243" s="1"/>
  <c r="AB83" i="213"/>
  <c r="AA83" i="213"/>
  <c r="Z83" i="213"/>
  <c r="Z100" i="213" s="1"/>
  <c r="AT85" i="210" s="1"/>
  <c r="S31" i="240" s="1"/>
  <c r="Y83" i="213"/>
  <c r="Y100" i="213" s="1"/>
  <c r="AR85" i="210" s="1"/>
  <c r="S31" i="239" s="1"/>
  <c r="X83" i="213"/>
  <c r="W83" i="213"/>
  <c r="V83" i="213"/>
  <c r="V100" i="213" s="1"/>
  <c r="AL85" i="210" s="1"/>
  <c r="S31" i="236" s="1"/>
  <c r="U83" i="213"/>
  <c r="U100" i="213" s="1"/>
  <c r="AJ85" i="210" s="1"/>
  <c r="S31" i="235" s="1"/>
  <c r="T83" i="213"/>
  <c r="S83" i="213"/>
  <c r="R83" i="213"/>
  <c r="R100" i="213" s="1"/>
  <c r="AD85" i="210" s="1"/>
  <c r="S31" i="232" s="1"/>
  <c r="Q83" i="213"/>
  <c r="Q100" i="213" s="1"/>
  <c r="AB85" i="210" s="1"/>
  <c r="S31" i="231" s="1"/>
  <c r="P83" i="213"/>
  <c r="O83" i="213"/>
  <c r="N83" i="213"/>
  <c r="N100" i="213" s="1"/>
  <c r="V85" i="210" s="1"/>
  <c r="S31" i="228" s="1"/>
  <c r="M83" i="213"/>
  <c r="M100" i="213" s="1"/>
  <c r="T85" i="210" s="1"/>
  <c r="S31" i="227" s="1"/>
  <c r="L83" i="213"/>
  <c r="K83" i="213"/>
  <c r="J83" i="213"/>
  <c r="J100" i="213" s="1"/>
  <c r="N85" i="210" s="1"/>
  <c r="S31" i="224" s="1"/>
  <c r="I83" i="213"/>
  <c r="I100" i="213" s="1"/>
  <c r="L85" i="210" s="1"/>
  <c r="S31" i="223" s="1"/>
  <c r="H83" i="213"/>
  <c r="G83" i="213"/>
  <c r="F83" i="213"/>
  <c r="F100" i="213" s="1"/>
  <c r="F85" i="210" s="1"/>
  <c r="S31" i="220" s="1"/>
  <c r="E83" i="213"/>
  <c r="E100" i="213" s="1"/>
  <c r="D85" i="210" s="1"/>
  <c r="S31" i="219" s="1"/>
  <c r="D83" i="213"/>
  <c r="AG75" i="213"/>
  <c r="AF75" i="213"/>
  <c r="AE75" i="213"/>
  <c r="AD75" i="213"/>
  <c r="AC75" i="213"/>
  <c r="AB75" i="213"/>
  <c r="AA75" i="213"/>
  <c r="Z75" i="213"/>
  <c r="Y75" i="213"/>
  <c r="X75" i="213"/>
  <c r="W75" i="213"/>
  <c r="V75" i="213"/>
  <c r="U75" i="213"/>
  <c r="T75" i="213"/>
  <c r="S75" i="213"/>
  <c r="R75" i="213"/>
  <c r="Q75" i="213"/>
  <c r="P75" i="213"/>
  <c r="O75" i="213"/>
  <c r="N75" i="213"/>
  <c r="M75" i="213"/>
  <c r="L75" i="213"/>
  <c r="K75" i="213"/>
  <c r="J75" i="213"/>
  <c r="I75" i="213"/>
  <c r="H75" i="213"/>
  <c r="G75" i="213"/>
  <c r="F75" i="213"/>
  <c r="E75" i="213"/>
  <c r="D75" i="213"/>
  <c r="AG71" i="213"/>
  <c r="AF71" i="213"/>
  <c r="AE71" i="213"/>
  <c r="AD71" i="213"/>
  <c r="AC71" i="213"/>
  <c r="AB71" i="213"/>
  <c r="AA71" i="213"/>
  <c r="Z71" i="213"/>
  <c r="Y71" i="213"/>
  <c r="X71" i="213"/>
  <c r="W71" i="213"/>
  <c r="V71" i="213"/>
  <c r="U71" i="213"/>
  <c r="T71" i="213"/>
  <c r="S71" i="213"/>
  <c r="R71" i="213"/>
  <c r="Q71" i="213"/>
  <c r="P71" i="213"/>
  <c r="O71" i="213"/>
  <c r="N71" i="213"/>
  <c r="M71" i="213"/>
  <c r="L71" i="213"/>
  <c r="K71" i="213"/>
  <c r="J71" i="213"/>
  <c r="I71" i="213"/>
  <c r="H71" i="213"/>
  <c r="G71" i="213"/>
  <c r="F71" i="213"/>
  <c r="E71" i="213"/>
  <c r="D71" i="213"/>
  <c r="AG67" i="213"/>
  <c r="AF67" i="213"/>
  <c r="AE67" i="213"/>
  <c r="AD67" i="213"/>
  <c r="AC67" i="213"/>
  <c r="AB67" i="213"/>
  <c r="AA67" i="213"/>
  <c r="Z67" i="213"/>
  <c r="Y67" i="213"/>
  <c r="X67" i="213"/>
  <c r="W67" i="213"/>
  <c r="V67" i="213"/>
  <c r="U67" i="213"/>
  <c r="T67" i="213"/>
  <c r="S67" i="213"/>
  <c r="R67" i="213"/>
  <c r="Q67" i="213"/>
  <c r="P67" i="213"/>
  <c r="O67" i="213"/>
  <c r="N67" i="213"/>
  <c r="M67" i="213"/>
  <c r="L67" i="213"/>
  <c r="K67" i="213"/>
  <c r="J67" i="213"/>
  <c r="I67" i="213"/>
  <c r="H67" i="213"/>
  <c r="G67" i="213"/>
  <c r="F67" i="213"/>
  <c r="E67" i="213"/>
  <c r="D67" i="213"/>
  <c r="AG63" i="213"/>
  <c r="AF63" i="213"/>
  <c r="AE63" i="213"/>
  <c r="AD63" i="213"/>
  <c r="AC63" i="213"/>
  <c r="AB63" i="213"/>
  <c r="AA63" i="213"/>
  <c r="Z63" i="213"/>
  <c r="Y63" i="213"/>
  <c r="X63" i="213"/>
  <c r="W63" i="213"/>
  <c r="V63" i="213"/>
  <c r="U63" i="213"/>
  <c r="T63" i="213"/>
  <c r="S63" i="213"/>
  <c r="R63" i="213"/>
  <c r="Q63" i="213"/>
  <c r="P63" i="213"/>
  <c r="O63" i="213"/>
  <c r="N63" i="213"/>
  <c r="M63" i="213"/>
  <c r="L63" i="213"/>
  <c r="K63" i="213"/>
  <c r="J63" i="213"/>
  <c r="I63" i="213"/>
  <c r="H63" i="213"/>
  <c r="G63" i="213"/>
  <c r="F63" i="213"/>
  <c r="E63" i="213"/>
  <c r="D63" i="213"/>
  <c r="AG59" i="213"/>
  <c r="AG76" i="213" s="1"/>
  <c r="BH84" i="210" s="1"/>
  <c r="S30" i="247" s="1"/>
  <c r="AF59" i="213"/>
  <c r="AE59" i="213"/>
  <c r="AD59" i="213"/>
  <c r="AD76" i="213" s="1"/>
  <c r="BB84" i="210" s="1"/>
  <c r="S30" i="244" s="1"/>
  <c r="AC59" i="213"/>
  <c r="AC76" i="213" s="1"/>
  <c r="AZ84" i="210" s="1"/>
  <c r="S30" i="243" s="1"/>
  <c r="AB59" i="213"/>
  <c r="AA59" i="213"/>
  <c r="Z59" i="213"/>
  <c r="Z76" i="213" s="1"/>
  <c r="AT84" i="210" s="1"/>
  <c r="S30" i="240" s="1"/>
  <c r="Y59" i="213"/>
  <c r="Y76" i="213" s="1"/>
  <c r="AR84" i="210" s="1"/>
  <c r="S30" i="239" s="1"/>
  <c r="X59" i="213"/>
  <c r="W59" i="213"/>
  <c r="V59" i="213"/>
  <c r="V76" i="213" s="1"/>
  <c r="AL84" i="210" s="1"/>
  <c r="S30" i="236" s="1"/>
  <c r="U59" i="213"/>
  <c r="U76" i="213" s="1"/>
  <c r="AJ84" i="210" s="1"/>
  <c r="S30" i="235" s="1"/>
  <c r="T59" i="213"/>
  <c r="S59" i="213"/>
  <c r="R59" i="213"/>
  <c r="R76" i="213" s="1"/>
  <c r="AD84" i="210" s="1"/>
  <c r="S30" i="232" s="1"/>
  <c r="Q59" i="213"/>
  <c r="Q76" i="213" s="1"/>
  <c r="AB84" i="210" s="1"/>
  <c r="S30" i="231" s="1"/>
  <c r="P59" i="213"/>
  <c r="O59" i="213"/>
  <c r="N59" i="213"/>
  <c r="N76" i="213" s="1"/>
  <c r="V84" i="210" s="1"/>
  <c r="S30" i="228" s="1"/>
  <c r="M59" i="213"/>
  <c r="M76" i="213" s="1"/>
  <c r="T84" i="210" s="1"/>
  <c r="S30" i="227" s="1"/>
  <c r="L59" i="213"/>
  <c r="K59" i="213"/>
  <c r="J59" i="213"/>
  <c r="J76" i="213" s="1"/>
  <c r="N84" i="210" s="1"/>
  <c r="S30" i="224" s="1"/>
  <c r="I59" i="213"/>
  <c r="I76" i="213" s="1"/>
  <c r="L84" i="210" s="1"/>
  <c r="S30" i="223" s="1"/>
  <c r="H59" i="213"/>
  <c r="G59" i="213"/>
  <c r="F59" i="213"/>
  <c r="F76" i="213" s="1"/>
  <c r="F84" i="210" s="1"/>
  <c r="S30" i="220" s="1"/>
  <c r="E59" i="213"/>
  <c r="E76" i="213" s="1"/>
  <c r="D84" i="210" s="1"/>
  <c r="S30" i="219" s="1"/>
  <c r="D59" i="213"/>
  <c r="AG51" i="213"/>
  <c r="AF51" i="213"/>
  <c r="AE51" i="213"/>
  <c r="AD51" i="213"/>
  <c r="AC51" i="213"/>
  <c r="AB51" i="213"/>
  <c r="AA51" i="213"/>
  <c r="Z51" i="213"/>
  <c r="Y51" i="213"/>
  <c r="X51" i="213"/>
  <c r="W51" i="213"/>
  <c r="V51" i="213"/>
  <c r="U51" i="213"/>
  <c r="T51" i="213"/>
  <c r="S51" i="213"/>
  <c r="R51" i="213"/>
  <c r="Q51" i="213"/>
  <c r="P51" i="213"/>
  <c r="O51" i="213"/>
  <c r="N51" i="213"/>
  <c r="M51" i="213"/>
  <c r="L51" i="213"/>
  <c r="K51" i="213"/>
  <c r="J51" i="213"/>
  <c r="I51" i="213"/>
  <c r="H51" i="213"/>
  <c r="G51" i="213"/>
  <c r="F51" i="213"/>
  <c r="E51" i="213"/>
  <c r="D51" i="213"/>
  <c r="AG47" i="213"/>
  <c r="AF47" i="213"/>
  <c r="AE47" i="213"/>
  <c r="AD47" i="213"/>
  <c r="AC47" i="213"/>
  <c r="AB47" i="213"/>
  <c r="AA47" i="213"/>
  <c r="Z47" i="213"/>
  <c r="Y47" i="213"/>
  <c r="X47" i="213"/>
  <c r="W47" i="213"/>
  <c r="V47" i="213"/>
  <c r="U47" i="213"/>
  <c r="T47" i="213"/>
  <c r="S47" i="213"/>
  <c r="R47" i="213"/>
  <c r="Q47" i="213"/>
  <c r="P47" i="213"/>
  <c r="O47" i="213"/>
  <c r="N47" i="213"/>
  <c r="M47" i="213"/>
  <c r="L47" i="213"/>
  <c r="K47" i="213"/>
  <c r="J47" i="213"/>
  <c r="I47" i="213"/>
  <c r="H47" i="213"/>
  <c r="G47" i="213"/>
  <c r="F47" i="213"/>
  <c r="E47" i="213"/>
  <c r="D47" i="213"/>
  <c r="AG43" i="213"/>
  <c r="AF43" i="213"/>
  <c r="AE43" i="213"/>
  <c r="AD43" i="213"/>
  <c r="AC43" i="213"/>
  <c r="AB43" i="213"/>
  <c r="AA43" i="213"/>
  <c r="Z43" i="213"/>
  <c r="Y43" i="213"/>
  <c r="X43" i="213"/>
  <c r="W43" i="213"/>
  <c r="V43" i="213"/>
  <c r="U43" i="213"/>
  <c r="T43" i="213"/>
  <c r="S43" i="213"/>
  <c r="R43" i="213"/>
  <c r="Q43" i="213"/>
  <c r="P43" i="213"/>
  <c r="O43" i="213"/>
  <c r="N43" i="213"/>
  <c r="M43" i="213"/>
  <c r="L43" i="213"/>
  <c r="K43" i="213"/>
  <c r="J43" i="213"/>
  <c r="I43" i="213"/>
  <c r="H43" i="213"/>
  <c r="G43" i="213"/>
  <c r="F43" i="213"/>
  <c r="E43" i="213"/>
  <c r="D43" i="213"/>
  <c r="AG39" i="213"/>
  <c r="AF39" i="213"/>
  <c r="AE39" i="213"/>
  <c r="AD39" i="213"/>
  <c r="AC39" i="213"/>
  <c r="AB39" i="213"/>
  <c r="AA39" i="213"/>
  <c r="Z39" i="213"/>
  <c r="Y39" i="213"/>
  <c r="X39" i="213"/>
  <c r="W39" i="213"/>
  <c r="V39" i="213"/>
  <c r="U39" i="213"/>
  <c r="T39" i="213"/>
  <c r="S39" i="213"/>
  <c r="R39" i="213"/>
  <c r="Q39" i="213"/>
  <c r="P39" i="213"/>
  <c r="O39" i="213"/>
  <c r="N39" i="213"/>
  <c r="M39" i="213"/>
  <c r="L39" i="213"/>
  <c r="K39" i="213"/>
  <c r="J39" i="213"/>
  <c r="I39" i="213"/>
  <c r="H39" i="213"/>
  <c r="G39" i="213"/>
  <c r="F39" i="213"/>
  <c r="E39" i="213"/>
  <c r="D39" i="213"/>
  <c r="AG35" i="213"/>
  <c r="AG52" i="213" s="1"/>
  <c r="BH83" i="210" s="1"/>
  <c r="S29" i="247" s="1"/>
  <c r="AF35" i="213"/>
  <c r="AE35" i="213"/>
  <c r="AD35" i="213"/>
  <c r="AD52" i="213" s="1"/>
  <c r="BB83" i="210" s="1"/>
  <c r="S29" i="244" s="1"/>
  <c r="AC35" i="213"/>
  <c r="AC52" i="213" s="1"/>
  <c r="AZ83" i="210" s="1"/>
  <c r="S29" i="243" s="1"/>
  <c r="AB35" i="213"/>
  <c r="AA35" i="213"/>
  <c r="Z35" i="213"/>
  <c r="Z52" i="213" s="1"/>
  <c r="AT83" i="210" s="1"/>
  <c r="S29" i="240" s="1"/>
  <c r="Y35" i="213"/>
  <c r="Y52" i="213" s="1"/>
  <c r="AR83" i="210" s="1"/>
  <c r="S29" i="239" s="1"/>
  <c r="X35" i="213"/>
  <c r="W35" i="213"/>
  <c r="V35" i="213"/>
  <c r="V52" i="213" s="1"/>
  <c r="AL83" i="210" s="1"/>
  <c r="S29" i="236" s="1"/>
  <c r="U35" i="213"/>
  <c r="U52" i="213" s="1"/>
  <c r="AJ83" i="210" s="1"/>
  <c r="S29" i="235" s="1"/>
  <c r="T35" i="213"/>
  <c r="S35" i="213"/>
  <c r="R35" i="213"/>
  <c r="R52" i="213" s="1"/>
  <c r="AD83" i="210" s="1"/>
  <c r="S29" i="232" s="1"/>
  <c r="Q35" i="213"/>
  <c r="Q52" i="213" s="1"/>
  <c r="AB83" i="210" s="1"/>
  <c r="S29" i="231" s="1"/>
  <c r="P35" i="213"/>
  <c r="O35" i="213"/>
  <c r="N35" i="213"/>
  <c r="N52" i="213" s="1"/>
  <c r="V83" i="210" s="1"/>
  <c r="S29" i="228" s="1"/>
  <c r="M35" i="213"/>
  <c r="M52" i="213" s="1"/>
  <c r="T83" i="210" s="1"/>
  <c r="S29" i="227" s="1"/>
  <c r="L35" i="213"/>
  <c r="K35" i="213"/>
  <c r="J35" i="213"/>
  <c r="J52" i="213" s="1"/>
  <c r="N83" i="210" s="1"/>
  <c r="S29" i="224" s="1"/>
  <c r="I35" i="213"/>
  <c r="I52" i="213" s="1"/>
  <c r="L83" i="210" s="1"/>
  <c r="S29" i="223" s="1"/>
  <c r="H35" i="213"/>
  <c r="G35" i="213"/>
  <c r="F35" i="213"/>
  <c r="F52" i="213" s="1"/>
  <c r="F83" i="210" s="1"/>
  <c r="S29" i="220" s="1"/>
  <c r="E35" i="213"/>
  <c r="E52" i="213" s="1"/>
  <c r="D83" i="210" s="1"/>
  <c r="S29" i="219" s="1"/>
  <c r="D35" i="213"/>
  <c r="AG27" i="213"/>
  <c r="AF27" i="213"/>
  <c r="AE27" i="213"/>
  <c r="AD27" i="213"/>
  <c r="AC27" i="213"/>
  <c r="AB27" i="213"/>
  <c r="AA27" i="213"/>
  <c r="Z27" i="213"/>
  <c r="Y27" i="213"/>
  <c r="X27" i="213"/>
  <c r="W27" i="213"/>
  <c r="V27" i="213"/>
  <c r="U27" i="213"/>
  <c r="T27" i="213"/>
  <c r="S27" i="213"/>
  <c r="R27" i="213"/>
  <c r="Q27" i="213"/>
  <c r="P27" i="213"/>
  <c r="O27" i="213"/>
  <c r="N27" i="213"/>
  <c r="M27" i="213"/>
  <c r="L27" i="213"/>
  <c r="K27" i="213"/>
  <c r="J27" i="213"/>
  <c r="I27" i="213"/>
  <c r="H27" i="213"/>
  <c r="G27" i="213"/>
  <c r="F27" i="213"/>
  <c r="E27" i="213"/>
  <c r="D27" i="213"/>
  <c r="AG23" i="213"/>
  <c r="AF23" i="213"/>
  <c r="AE23" i="213"/>
  <c r="AD23" i="213"/>
  <c r="AC23" i="213"/>
  <c r="AB23" i="213"/>
  <c r="AA23" i="213"/>
  <c r="Z23" i="213"/>
  <c r="Y23" i="213"/>
  <c r="X23" i="213"/>
  <c r="W23" i="213"/>
  <c r="V23" i="213"/>
  <c r="U23" i="213"/>
  <c r="T23" i="213"/>
  <c r="S23" i="213"/>
  <c r="R23" i="213"/>
  <c r="Q23" i="213"/>
  <c r="P23" i="213"/>
  <c r="O23" i="213"/>
  <c r="N23" i="213"/>
  <c r="M23" i="213"/>
  <c r="L23" i="213"/>
  <c r="K23" i="213"/>
  <c r="J23" i="213"/>
  <c r="I23" i="213"/>
  <c r="H23" i="213"/>
  <c r="G23" i="213"/>
  <c r="F23" i="213"/>
  <c r="E23" i="213"/>
  <c r="D23" i="213"/>
  <c r="AG19" i="213"/>
  <c r="AF19" i="213"/>
  <c r="AE19" i="213"/>
  <c r="AD19" i="213"/>
  <c r="AC19" i="213"/>
  <c r="AB19" i="213"/>
  <c r="AA19" i="213"/>
  <c r="Z19" i="213"/>
  <c r="Y19" i="213"/>
  <c r="X19" i="213"/>
  <c r="W19" i="213"/>
  <c r="V19" i="213"/>
  <c r="U19" i="213"/>
  <c r="T19" i="213"/>
  <c r="S19" i="213"/>
  <c r="R19" i="213"/>
  <c r="Q19" i="213"/>
  <c r="P19" i="213"/>
  <c r="O19" i="213"/>
  <c r="N19" i="213"/>
  <c r="M19" i="213"/>
  <c r="L19" i="213"/>
  <c r="K19" i="213"/>
  <c r="J19" i="213"/>
  <c r="I19" i="213"/>
  <c r="H19" i="213"/>
  <c r="G19" i="213"/>
  <c r="F19" i="213"/>
  <c r="E19" i="213"/>
  <c r="D19" i="213"/>
  <c r="AG15" i="213"/>
  <c r="AF15" i="213"/>
  <c r="AE15" i="213"/>
  <c r="AD15" i="213"/>
  <c r="AC15" i="213"/>
  <c r="AB15" i="213"/>
  <c r="AA15" i="213"/>
  <c r="Z15" i="213"/>
  <c r="Y15" i="213"/>
  <c r="X15" i="213"/>
  <c r="W15" i="213"/>
  <c r="V15" i="213"/>
  <c r="U15" i="213"/>
  <c r="T15" i="213"/>
  <c r="S15" i="213"/>
  <c r="R15" i="213"/>
  <c r="Q15" i="213"/>
  <c r="P15" i="213"/>
  <c r="O15" i="213"/>
  <c r="N15" i="213"/>
  <c r="M15" i="213"/>
  <c r="L15" i="213"/>
  <c r="K15" i="213"/>
  <c r="J15" i="213"/>
  <c r="I15" i="213"/>
  <c r="H15" i="213"/>
  <c r="G15" i="213"/>
  <c r="F15" i="213"/>
  <c r="E15" i="213"/>
  <c r="D15" i="213"/>
  <c r="AG11" i="213"/>
  <c r="AG28" i="213" s="1"/>
  <c r="BH82" i="210" s="1"/>
  <c r="S28" i="247" s="1"/>
  <c r="AF11" i="213"/>
  <c r="AE11" i="213"/>
  <c r="AD11" i="213"/>
  <c r="AD28" i="213" s="1"/>
  <c r="BB82" i="210" s="1"/>
  <c r="S28" i="244" s="1"/>
  <c r="AC11" i="213"/>
  <c r="AC28" i="213" s="1"/>
  <c r="AZ82" i="210" s="1"/>
  <c r="S28" i="243" s="1"/>
  <c r="AB11" i="213"/>
  <c r="AA11" i="213"/>
  <c r="Z11" i="213"/>
  <c r="Z28" i="213" s="1"/>
  <c r="AT82" i="210" s="1"/>
  <c r="S28" i="240" s="1"/>
  <c r="Y11" i="213"/>
  <c r="Y28" i="213" s="1"/>
  <c r="AR82" i="210" s="1"/>
  <c r="S28" i="239" s="1"/>
  <c r="X11" i="213"/>
  <c r="W11" i="213"/>
  <c r="V11" i="213"/>
  <c r="V28" i="213" s="1"/>
  <c r="AL82" i="210" s="1"/>
  <c r="S28" i="236" s="1"/>
  <c r="U11" i="213"/>
  <c r="U28" i="213" s="1"/>
  <c r="AJ82" i="210" s="1"/>
  <c r="S28" i="235" s="1"/>
  <c r="T11" i="213"/>
  <c r="S11" i="213"/>
  <c r="R11" i="213"/>
  <c r="R28" i="213" s="1"/>
  <c r="AD82" i="210" s="1"/>
  <c r="S28" i="232" s="1"/>
  <c r="Q11" i="213"/>
  <c r="Q28" i="213" s="1"/>
  <c r="AB82" i="210" s="1"/>
  <c r="S28" i="231" s="1"/>
  <c r="P11" i="213"/>
  <c r="O11" i="213"/>
  <c r="N11" i="213"/>
  <c r="N28" i="213" s="1"/>
  <c r="V82" i="210" s="1"/>
  <c r="S28" i="228" s="1"/>
  <c r="M11" i="213"/>
  <c r="M28" i="213" s="1"/>
  <c r="T82" i="210" s="1"/>
  <c r="S28" i="227" s="1"/>
  <c r="L11" i="213"/>
  <c r="K11" i="213"/>
  <c r="J11" i="213"/>
  <c r="J28" i="213" s="1"/>
  <c r="N82" i="210" s="1"/>
  <c r="S28" i="224" s="1"/>
  <c r="I11" i="213"/>
  <c r="I28" i="213" s="1"/>
  <c r="L82" i="210" s="1"/>
  <c r="S28" i="223" s="1"/>
  <c r="H11" i="213"/>
  <c r="G11" i="213"/>
  <c r="F11" i="213"/>
  <c r="F28" i="213" s="1"/>
  <c r="F82" i="210" s="1"/>
  <c r="S28" i="220" s="1"/>
  <c r="E11" i="213"/>
  <c r="E28" i="213" s="1"/>
  <c r="D82" i="210" s="1"/>
  <c r="S28" i="219" s="1"/>
  <c r="D11" i="213"/>
  <c r="C2" i="213"/>
  <c r="C1" i="213"/>
  <c r="S25" i="247"/>
  <c r="S25" i="246"/>
  <c r="S25" i="245"/>
  <c r="S25" i="244"/>
  <c r="S25" i="243"/>
  <c r="S25" i="242"/>
  <c r="S25" i="241"/>
  <c r="S25" i="240"/>
  <c r="S25" i="239"/>
  <c r="S25" i="238"/>
  <c r="S25" i="237"/>
  <c r="S25" i="236"/>
  <c r="S25" i="235"/>
  <c r="S25" i="234"/>
  <c r="S25" i="233"/>
  <c r="S25" i="232"/>
  <c r="S25" i="231"/>
  <c r="S25" i="230"/>
  <c r="S25" i="229"/>
  <c r="S25" i="228"/>
  <c r="S25" i="227"/>
  <c r="S25" i="226"/>
  <c r="S25" i="225"/>
  <c r="S25" i="224"/>
  <c r="S25" i="223"/>
  <c r="S25" i="222"/>
  <c r="S25" i="221"/>
  <c r="S25" i="220"/>
  <c r="S25" i="219"/>
  <c r="S25" i="217"/>
  <c r="S24" i="247"/>
  <c r="S24" i="246"/>
  <c r="S24" i="245"/>
  <c r="S24" i="244"/>
  <c r="S24" i="243"/>
  <c r="S24" i="242"/>
  <c r="S24" i="241"/>
  <c r="S24" i="240"/>
  <c r="U24" i="240" s="1"/>
  <c r="S24" i="239"/>
  <c r="S24" i="238"/>
  <c r="S24" i="237"/>
  <c r="S24" i="236"/>
  <c r="S24" i="235"/>
  <c r="S24" i="234"/>
  <c r="S24" i="233"/>
  <c r="S24" i="232"/>
  <c r="S24" i="231"/>
  <c r="S24" i="230"/>
  <c r="S24" i="229"/>
  <c r="S24" i="228"/>
  <c r="S24" i="227"/>
  <c r="S24" i="226"/>
  <c r="S24" i="225"/>
  <c r="S24" i="224"/>
  <c r="S24" i="223"/>
  <c r="S24" i="222"/>
  <c r="S24" i="221"/>
  <c r="S24" i="220"/>
  <c r="U24" i="220" s="1"/>
  <c r="S24" i="219"/>
  <c r="U24" i="219" s="1"/>
  <c r="S23" i="247"/>
  <c r="S23" i="246"/>
  <c r="S23" i="245"/>
  <c r="S23" i="244"/>
  <c r="S23" i="243"/>
  <c r="S23" i="242"/>
  <c r="S23" i="241"/>
  <c r="S23" i="240"/>
  <c r="S23" i="239"/>
  <c r="S23" i="238"/>
  <c r="S23" i="237"/>
  <c r="S23" i="236"/>
  <c r="S23" i="235"/>
  <c r="S23" i="234"/>
  <c r="S23" i="233"/>
  <c r="S23" i="232"/>
  <c r="S23" i="231"/>
  <c r="S23" i="230"/>
  <c r="S23" i="229"/>
  <c r="S23" i="228"/>
  <c r="S23" i="227"/>
  <c r="S23" i="226"/>
  <c r="S23" i="225"/>
  <c r="S23" i="224"/>
  <c r="S23" i="223"/>
  <c r="S23" i="222"/>
  <c r="S23" i="221"/>
  <c r="S23" i="220"/>
  <c r="S23" i="219"/>
  <c r="S23" i="217"/>
  <c r="S22" i="247"/>
  <c r="S22" i="246"/>
  <c r="S22" i="245"/>
  <c r="S22" i="244"/>
  <c r="S22" i="243"/>
  <c r="S22" i="242"/>
  <c r="S22" i="241"/>
  <c r="S22" i="240"/>
  <c r="S22" i="239"/>
  <c r="S22" i="238"/>
  <c r="S22" i="237"/>
  <c r="S22" i="236"/>
  <c r="S22" i="235"/>
  <c r="S22" i="234"/>
  <c r="S22" i="233"/>
  <c r="S22" i="232"/>
  <c r="S22" i="231"/>
  <c r="S22" i="230"/>
  <c r="S22" i="229"/>
  <c r="S22" i="228"/>
  <c r="S22" i="227"/>
  <c r="S22" i="226"/>
  <c r="S22" i="225"/>
  <c r="S22" i="224"/>
  <c r="S22" i="223"/>
  <c r="S22" i="222"/>
  <c r="S22" i="221"/>
  <c r="S22" i="220"/>
  <c r="S22" i="219"/>
  <c r="S21" i="217"/>
  <c r="C56" i="95"/>
  <c r="C55" i="95"/>
  <c r="C54" i="95"/>
  <c r="AG50" i="95"/>
  <c r="BH73" i="210" s="1"/>
  <c r="S15" i="247" s="1"/>
  <c r="AF50" i="95"/>
  <c r="BF73" i="210" s="1"/>
  <c r="S15" i="246" s="1"/>
  <c r="AE50" i="95"/>
  <c r="BD73" i="210" s="1"/>
  <c r="S15" i="245" s="1"/>
  <c r="AD50" i="95"/>
  <c r="BB73" i="210" s="1"/>
  <c r="S15" i="244" s="1"/>
  <c r="AC50" i="95"/>
  <c r="AZ73" i="210" s="1"/>
  <c r="S15" i="243" s="1"/>
  <c r="AB50" i="95"/>
  <c r="AX73" i="210" s="1"/>
  <c r="S15" i="242" s="1"/>
  <c r="AA50" i="95"/>
  <c r="AV73" i="210" s="1"/>
  <c r="S15" i="241" s="1"/>
  <c r="Z50" i="95"/>
  <c r="AT73" i="210" s="1"/>
  <c r="S15" i="240" s="1"/>
  <c r="Y50" i="95"/>
  <c r="AR73" i="210" s="1"/>
  <c r="S15" i="239" s="1"/>
  <c r="X50" i="95"/>
  <c r="AP73" i="210" s="1"/>
  <c r="S15" i="238" s="1"/>
  <c r="W50" i="95"/>
  <c r="AN73" i="210" s="1"/>
  <c r="S15" i="237" s="1"/>
  <c r="V50" i="95"/>
  <c r="AL73" i="210" s="1"/>
  <c r="S15" i="236" s="1"/>
  <c r="U50" i="95"/>
  <c r="AJ73" i="210" s="1"/>
  <c r="S15" i="235" s="1"/>
  <c r="T50" i="95"/>
  <c r="AH73" i="210" s="1"/>
  <c r="S15" i="234" s="1"/>
  <c r="S50" i="95"/>
  <c r="AF73" i="210" s="1"/>
  <c r="S15" i="233" s="1"/>
  <c r="R50" i="95"/>
  <c r="AD73" i="210" s="1"/>
  <c r="S15" i="232" s="1"/>
  <c r="Q50" i="95"/>
  <c r="AB73" i="210" s="1"/>
  <c r="S15" i="231" s="1"/>
  <c r="P50" i="95"/>
  <c r="Z73" i="210" s="1"/>
  <c r="S15" i="230" s="1"/>
  <c r="O50" i="95"/>
  <c r="X73" i="210" s="1"/>
  <c r="S15" i="229" s="1"/>
  <c r="N50" i="95"/>
  <c r="V73" i="210" s="1"/>
  <c r="S15" i="228" s="1"/>
  <c r="M50" i="95"/>
  <c r="T73" i="210" s="1"/>
  <c r="S15" i="227" s="1"/>
  <c r="L50" i="95"/>
  <c r="R73" i="210" s="1"/>
  <c r="S15" i="226" s="1"/>
  <c r="K50" i="95"/>
  <c r="P73" i="210" s="1"/>
  <c r="S15" i="225" s="1"/>
  <c r="J50" i="95"/>
  <c r="N73" i="210" s="1"/>
  <c r="S15" i="224" s="1"/>
  <c r="I50" i="95"/>
  <c r="L73" i="210" s="1"/>
  <c r="S15" i="223" s="1"/>
  <c r="H50" i="95"/>
  <c r="J73" i="210" s="1"/>
  <c r="S15" i="222" s="1"/>
  <c r="G50" i="95"/>
  <c r="H73" i="210" s="1"/>
  <c r="S15" i="221" s="1"/>
  <c r="F50" i="95"/>
  <c r="F73" i="210" s="1"/>
  <c r="S15" i="220" s="1"/>
  <c r="E50" i="95"/>
  <c r="D73" i="210" s="1"/>
  <c r="S15" i="219" s="1"/>
  <c r="D50" i="95"/>
  <c r="B73" i="210" s="1"/>
  <c r="S15" i="217" s="1"/>
  <c r="AG47" i="95"/>
  <c r="BH72" i="210" s="1"/>
  <c r="S14" i="247" s="1"/>
  <c r="AF47" i="95"/>
  <c r="BF72" i="210" s="1"/>
  <c r="S14" i="246" s="1"/>
  <c r="AE47" i="95"/>
  <c r="BD72" i="210" s="1"/>
  <c r="S14" i="245" s="1"/>
  <c r="AD47" i="95"/>
  <c r="BB72" i="210" s="1"/>
  <c r="S14" i="244" s="1"/>
  <c r="AC47" i="95"/>
  <c r="AZ72" i="210" s="1"/>
  <c r="S14" i="243" s="1"/>
  <c r="AB47" i="95"/>
  <c r="AX72" i="210" s="1"/>
  <c r="S14" i="242" s="1"/>
  <c r="AA47" i="95"/>
  <c r="AV72" i="210" s="1"/>
  <c r="S14" i="241" s="1"/>
  <c r="Z47" i="95"/>
  <c r="AT72" i="210" s="1"/>
  <c r="S14" i="240" s="1"/>
  <c r="Y47" i="95"/>
  <c r="AR72" i="210" s="1"/>
  <c r="S14" i="239" s="1"/>
  <c r="X47" i="95"/>
  <c r="AP72" i="210" s="1"/>
  <c r="S14" i="238" s="1"/>
  <c r="W47" i="95"/>
  <c r="AN72" i="210" s="1"/>
  <c r="S14" i="237" s="1"/>
  <c r="V47" i="95"/>
  <c r="AL72" i="210" s="1"/>
  <c r="S14" i="236" s="1"/>
  <c r="U47" i="95"/>
  <c r="AJ72" i="210" s="1"/>
  <c r="S14" i="235" s="1"/>
  <c r="T47" i="95"/>
  <c r="AH72" i="210" s="1"/>
  <c r="S14" i="234" s="1"/>
  <c r="S47" i="95"/>
  <c r="AF72" i="210" s="1"/>
  <c r="S14" i="233" s="1"/>
  <c r="R47" i="95"/>
  <c r="AD72" i="210" s="1"/>
  <c r="S14" i="232" s="1"/>
  <c r="Q47" i="95"/>
  <c r="AB72" i="210" s="1"/>
  <c r="S14" i="231" s="1"/>
  <c r="P47" i="95"/>
  <c r="Z72" i="210" s="1"/>
  <c r="S14" i="230" s="1"/>
  <c r="O47" i="95"/>
  <c r="X72" i="210" s="1"/>
  <c r="S14" i="229" s="1"/>
  <c r="N47" i="95"/>
  <c r="V72" i="210" s="1"/>
  <c r="S14" i="228" s="1"/>
  <c r="M47" i="95"/>
  <c r="T72" i="210" s="1"/>
  <c r="S14" i="227" s="1"/>
  <c r="L47" i="95"/>
  <c r="R72" i="210" s="1"/>
  <c r="S14" i="226" s="1"/>
  <c r="K47" i="95"/>
  <c r="P72" i="210" s="1"/>
  <c r="S14" i="225" s="1"/>
  <c r="J47" i="95"/>
  <c r="N72" i="210" s="1"/>
  <c r="S14" i="224" s="1"/>
  <c r="I47" i="95"/>
  <c r="L72" i="210" s="1"/>
  <c r="S14" i="223" s="1"/>
  <c r="H47" i="95"/>
  <c r="J72" i="210" s="1"/>
  <c r="S14" i="222" s="1"/>
  <c r="G47" i="95"/>
  <c r="H72" i="210" s="1"/>
  <c r="S14" i="221" s="1"/>
  <c r="F47" i="95"/>
  <c r="F72" i="210" s="1"/>
  <c r="S14" i="220" s="1"/>
  <c r="E47" i="95"/>
  <c r="D72" i="210" s="1"/>
  <c r="S14" i="219" s="1"/>
  <c r="D47" i="95"/>
  <c r="B72" i="210" s="1"/>
  <c r="S14" i="217" s="1"/>
  <c r="AG44" i="95"/>
  <c r="BH71" i="210" s="1"/>
  <c r="S13" i="247" s="1"/>
  <c r="AF44" i="95"/>
  <c r="BF71" i="210" s="1"/>
  <c r="S13" i="246" s="1"/>
  <c r="AE44" i="95"/>
  <c r="BD71" i="210" s="1"/>
  <c r="S13" i="245" s="1"/>
  <c r="AD44" i="95"/>
  <c r="BB71" i="210" s="1"/>
  <c r="S13" i="244" s="1"/>
  <c r="AC44" i="95"/>
  <c r="AZ71" i="210" s="1"/>
  <c r="S13" i="243" s="1"/>
  <c r="AB44" i="95"/>
  <c r="AX71" i="210" s="1"/>
  <c r="S13" i="242" s="1"/>
  <c r="AA44" i="95"/>
  <c r="AV71" i="210" s="1"/>
  <c r="S13" i="241" s="1"/>
  <c r="Z44" i="95"/>
  <c r="AT71" i="210" s="1"/>
  <c r="S13" i="240" s="1"/>
  <c r="Y44" i="95"/>
  <c r="AR71" i="210" s="1"/>
  <c r="S13" i="239" s="1"/>
  <c r="X44" i="95"/>
  <c r="AP71" i="210" s="1"/>
  <c r="S13" i="238" s="1"/>
  <c r="W44" i="95"/>
  <c r="AN71" i="210" s="1"/>
  <c r="S13" i="237" s="1"/>
  <c r="V44" i="95"/>
  <c r="AL71" i="210" s="1"/>
  <c r="S13" i="236" s="1"/>
  <c r="U44" i="95"/>
  <c r="AJ71" i="210" s="1"/>
  <c r="S13" i="235" s="1"/>
  <c r="U15" i="235" s="1"/>
  <c r="T44" i="95"/>
  <c r="AH71" i="210" s="1"/>
  <c r="S13" i="234" s="1"/>
  <c r="S44" i="95"/>
  <c r="AF71" i="210" s="1"/>
  <c r="S13" i="233" s="1"/>
  <c r="U15" i="233" s="1"/>
  <c r="R44" i="95"/>
  <c r="AD71" i="210" s="1"/>
  <c r="S13" i="232" s="1"/>
  <c r="Q44" i="95"/>
  <c r="AB71" i="210" s="1"/>
  <c r="S13" i="231" s="1"/>
  <c r="U15" i="231" s="1"/>
  <c r="P44" i="95"/>
  <c r="Z71" i="210" s="1"/>
  <c r="S13" i="230" s="1"/>
  <c r="U15" i="230" s="1"/>
  <c r="O44" i="95"/>
  <c r="X71" i="210" s="1"/>
  <c r="S13" i="229" s="1"/>
  <c r="U15" i="229" s="1"/>
  <c r="N44" i="95"/>
  <c r="V71" i="210" s="1"/>
  <c r="S13" i="228" s="1"/>
  <c r="U15" i="228" s="1"/>
  <c r="M44" i="95"/>
  <c r="T71" i="210" s="1"/>
  <c r="S13" i="227" s="1"/>
  <c r="L44" i="95"/>
  <c r="R71" i="210" s="1"/>
  <c r="S13" i="226" s="1"/>
  <c r="U15" i="226" s="1"/>
  <c r="K44" i="95"/>
  <c r="P71" i="210" s="1"/>
  <c r="S13" i="225" s="1"/>
  <c r="U15" i="225" s="1"/>
  <c r="J44" i="95"/>
  <c r="N71" i="210" s="1"/>
  <c r="S13" i="224" s="1"/>
  <c r="I44" i="95"/>
  <c r="L71" i="210" s="1"/>
  <c r="S13" i="223" s="1"/>
  <c r="U15" i="223" s="1"/>
  <c r="H44" i="95"/>
  <c r="J71" i="210" s="1"/>
  <c r="S13" i="222" s="1"/>
  <c r="U15" i="222" s="1"/>
  <c r="G44" i="95"/>
  <c r="H71" i="210" s="1"/>
  <c r="S13" i="221" s="1"/>
  <c r="U15" i="221" s="1"/>
  <c r="F44" i="95"/>
  <c r="F71" i="210" s="1"/>
  <c r="S13" i="220" s="1"/>
  <c r="U15" i="220" s="1"/>
  <c r="E44" i="95"/>
  <c r="D71" i="210" s="1"/>
  <c r="S13" i="219" s="1"/>
  <c r="U15" i="219" s="1"/>
  <c r="D44" i="95"/>
  <c r="B71" i="210" s="1"/>
  <c r="AG37" i="95"/>
  <c r="BH69" i="210" s="1"/>
  <c r="S11" i="247" s="1"/>
  <c r="AF37" i="95"/>
  <c r="BF69" i="210" s="1"/>
  <c r="S11" i="246" s="1"/>
  <c r="AE37" i="95"/>
  <c r="BD69" i="210" s="1"/>
  <c r="S11" i="245" s="1"/>
  <c r="AD37" i="95"/>
  <c r="BB69" i="210" s="1"/>
  <c r="S11" i="244" s="1"/>
  <c r="AC37" i="95"/>
  <c r="AZ69" i="210" s="1"/>
  <c r="S11" i="243" s="1"/>
  <c r="AB37" i="95"/>
  <c r="AX69" i="210" s="1"/>
  <c r="S11" i="242" s="1"/>
  <c r="AA37" i="95"/>
  <c r="AV69" i="210" s="1"/>
  <c r="S11" i="241" s="1"/>
  <c r="Z37" i="95"/>
  <c r="AT69" i="210" s="1"/>
  <c r="S11" i="240" s="1"/>
  <c r="Y37" i="95"/>
  <c r="AR69" i="210" s="1"/>
  <c r="S11" i="239" s="1"/>
  <c r="X37" i="95"/>
  <c r="AP69" i="210" s="1"/>
  <c r="S11" i="238" s="1"/>
  <c r="W37" i="95"/>
  <c r="AN69" i="210" s="1"/>
  <c r="S11" i="237" s="1"/>
  <c r="V37" i="95"/>
  <c r="AL69" i="210" s="1"/>
  <c r="S11" i="236" s="1"/>
  <c r="U37" i="95"/>
  <c r="AJ69" i="210" s="1"/>
  <c r="S11" i="235" s="1"/>
  <c r="T37" i="95"/>
  <c r="AH69" i="210" s="1"/>
  <c r="S11" i="234" s="1"/>
  <c r="S37" i="95"/>
  <c r="AF69" i="210" s="1"/>
  <c r="S11" i="233" s="1"/>
  <c r="R37" i="95"/>
  <c r="AD69" i="210" s="1"/>
  <c r="S11" i="232" s="1"/>
  <c r="Q37" i="95"/>
  <c r="AB69" i="210" s="1"/>
  <c r="S11" i="231" s="1"/>
  <c r="P37" i="95"/>
  <c r="Z69" i="210" s="1"/>
  <c r="S11" i="230" s="1"/>
  <c r="O37" i="95"/>
  <c r="X69" i="210" s="1"/>
  <c r="S11" i="229" s="1"/>
  <c r="N37" i="95"/>
  <c r="V69" i="210" s="1"/>
  <c r="S11" i="228" s="1"/>
  <c r="M37" i="95"/>
  <c r="T69" i="210" s="1"/>
  <c r="S11" i="227" s="1"/>
  <c r="L37" i="95"/>
  <c r="R69" i="210" s="1"/>
  <c r="S11" i="226" s="1"/>
  <c r="K37" i="95"/>
  <c r="P69" i="210" s="1"/>
  <c r="S11" i="225" s="1"/>
  <c r="J37" i="95"/>
  <c r="N69" i="210" s="1"/>
  <c r="S11" i="224" s="1"/>
  <c r="I37" i="95"/>
  <c r="L69" i="210" s="1"/>
  <c r="S11" i="223" s="1"/>
  <c r="H37" i="95"/>
  <c r="J69" i="210" s="1"/>
  <c r="S11" i="222" s="1"/>
  <c r="G37" i="95"/>
  <c r="H69" i="210" s="1"/>
  <c r="S11" i="221" s="1"/>
  <c r="F37" i="95"/>
  <c r="F69" i="210" s="1"/>
  <c r="S11" i="220" s="1"/>
  <c r="E37" i="95"/>
  <c r="D69" i="210" s="1"/>
  <c r="S11" i="219" s="1"/>
  <c r="D37" i="95"/>
  <c r="B69" i="210" s="1"/>
  <c r="S11" i="217" s="1"/>
  <c r="AG33" i="95"/>
  <c r="BH68" i="210" s="1"/>
  <c r="S10" i="247" s="1"/>
  <c r="AF33" i="95"/>
  <c r="BF68" i="210" s="1"/>
  <c r="S10" i="246" s="1"/>
  <c r="AE33" i="95"/>
  <c r="BD68" i="210" s="1"/>
  <c r="S10" i="245" s="1"/>
  <c r="AD33" i="95"/>
  <c r="BB68" i="210" s="1"/>
  <c r="S10" i="244" s="1"/>
  <c r="AC33" i="95"/>
  <c r="AZ68" i="210" s="1"/>
  <c r="S10" i="243" s="1"/>
  <c r="AB33" i="95"/>
  <c r="AX68" i="210" s="1"/>
  <c r="S10" i="242" s="1"/>
  <c r="AA33" i="95"/>
  <c r="AV68" i="210" s="1"/>
  <c r="S10" i="241" s="1"/>
  <c r="Z33" i="95"/>
  <c r="AT68" i="210" s="1"/>
  <c r="S10" i="240" s="1"/>
  <c r="Y33" i="95"/>
  <c r="AR68" i="210" s="1"/>
  <c r="S10" i="239" s="1"/>
  <c r="X33" i="95"/>
  <c r="AP68" i="210" s="1"/>
  <c r="S10" i="238" s="1"/>
  <c r="W33" i="95"/>
  <c r="AN68" i="210" s="1"/>
  <c r="S10" i="237" s="1"/>
  <c r="V33" i="95"/>
  <c r="AL68" i="210" s="1"/>
  <c r="S10" i="236" s="1"/>
  <c r="U33" i="95"/>
  <c r="AJ68" i="210" s="1"/>
  <c r="S10" i="235" s="1"/>
  <c r="T33" i="95"/>
  <c r="AH68" i="210" s="1"/>
  <c r="S10" i="234" s="1"/>
  <c r="S33" i="95"/>
  <c r="AF68" i="210" s="1"/>
  <c r="S10" i="233" s="1"/>
  <c r="R33" i="95"/>
  <c r="AD68" i="210" s="1"/>
  <c r="S10" i="232" s="1"/>
  <c r="Q33" i="95"/>
  <c r="AB68" i="210" s="1"/>
  <c r="S10" i="231" s="1"/>
  <c r="P33" i="95"/>
  <c r="Z68" i="210" s="1"/>
  <c r="S10" i="230" s="1"/>
  <c r="O33" i="95"/>
  <c r="X68" i="210" s="1"/>
  <c r="S10" i="229" s="1"/>
  <c r="N33" i="95"/>
  <c r="V68" i="210" s="1"/>
  <c r="S10" i="228" s="1"/>
  <c r="M33" i="95"/>
  <c r="T68" i="210" s="1"/>
  <c r="S10" i="227" s="1"/>
  <c r="L33" i="95"/>
  <c r="R68" i="210" s="1"/>
  <c r="S10" i="226" s="1"/>
  <c r="K33" i="95"/>
  <c r="P68" i="210" s="1"/>
  <c r="S10" i="225" s="1"/>
  <c r="J33" i="95"/>
  <c r="N68" i="210" s="1"/>
  <c r="S10" i="224" s="1"/>
  <c r="I33" i="95"/>
  <c r="L68" i="210" s="1"/>
  <c r="S10" i="223" s="1"/>
  <c r="H33" i="95"/>
  <c r="J68" i="210" s="1"/>
  <c r="S10" i="222" s="1"/>
  <c r="G33" i="95"/>
  <c r="H68" i="210" s="1"/>
  <c r="S10" i="221" s="1"/>
  <c r="F33" i="95"/>
  <c r="F68" i="210" s="1"/>
  <c r="S10" i="220" s="1"/>
  <c r="E33" i="95"/>
  <c r="D68" i="210" s="1"/>
  <c r="S10" i="219" s="1"/>
  <c r="D33" i="95"/>
  <c r="B68" i="210" s="1"/>
  <c r="S10" i="217" s="1"/>
  <c r="AG28" i="95"/>
  <c r="BH67" i="210" s="1"/>
  <c r="S9" i="247" s="1"/>
  <c r="AF28" i="95"/>
  <c r="BF67" i="210" s="1"/>
  <c r="S9" i="246" s="1"/>
  <c r="AE28" i="95"/>
  <c r="BD67" i="210" s="1"/>
  <c r="S9" i="245" s="1"/>
  <c r="AD28" i="95"/>
  <c r="BB67" i="210" s="1"/>
  <c r="S9" i="244" s="1"/>
  <c r="AC28" i="95"/>
  <c r="AZ67" i="210" s="1"/>
  <c r="S9" i="243" s="1"/>
  <c r="AB28" i="95"/>
  <c r="AX67" i="210" s="1"/>
  <c r="S9" i="242" s="1"/>
  <c r="AA28" i="95"/>
  <c r="AV67" i="210" s="1"/>
  <c r="S9" i="241" s="1"/>
  <c r="Z28" i="95"/>
  <c r="AT67" i="210" s="1"/>
  <c r="S9" i="240" s="1"/>
  <c r="Y28" i="95"/>
  <c r="AR67" i="210" s="1"/>
  <c r="S9" i="239" s="1"/>
  <c r="X28" i="95"/>
  <c r="AP67" i="210" s="1"/>
  <c r="S9" i="238" s="1"/>
  <c r="W28" i="95"/>
  <c r="AN67" i="210" s="1"/>
  <c r="S9" i="237" s="1"/>
  <c r="V28" i="95"/>
  <c r="AL67" i="210" s="1"/>
  <c r="S9" i="236" s="1"/>
  <c r="U28" i="95"/>
  <c r="AJ67" i="210" s="1"/>
  <c r="S9" i="235" s="1"/>
  <c r="T28" i="95"/>
  <c r="AH67" i="210" s="1"/>
  <c r="S9" i="234" s="1"/>
  <c r="S28" i="95"/>
  <c r="AF67" i="210" s="1"/>
  <c r="S9" i="233" s="1"/>
  <c r="R28" i="95"/>
  <c r="AD67" i="210" s="1"/>
  <c r="S9" i="232" s="1"/>
  <c r="U11" i="232" s="1"/>
  <c r="Q28" i="95"/>
  <c r="AB67" i="210" s="1"/>
  <c r="S9" i="231" s="1"/>
  <c r="P28" i="95"/>
  <c r="Z67" i="210" s="1"/>
  <c r="S9" i="230" s="1"/>
  <c r="O28" i="95"/>
  <c r="X67" i="210" s="1"/>
  <c r="S9" i="229" s="1"/>
  <c r="N28" i="95"/>
  <c r="V67" i="210" s="1"/>
  <c r="S9" i="228" s="1"/>
  <c r="M28" i="95"/>
  <c r="T67" i="210" s="1"/>
  <c r="S9" i="227" s="1"/>
  <c r="L28" i="95"/>
  <c r="R67" i="210" s="1"/>
  <c r="S9" i="226" s="1"/>
  <c r="K28" i="95"/>
  <c r="P67" i="210" s="1"/>
  <c r="S9" i="225" s="1"/>
  <c r="J28" i="95"/>
  <c r="N67" i="210" s="1"/>
  <c r="S9" i="224" s="1"/>
  <c r="I28" i="95"/>
  <c r="L67" i="210" s="1"/>
  <c r="S9" i="223" s="1"/>
  <c r="H28" i="95"/>
  <c r="J67" i="210" s="1"/>
  <c r="S9" i="222" s="1"/>
  <c r="G28" i="95"/>
  <c r="H67" i="210" s="1"/>
  <c r="S9" i="221" s="1"/>
  <c r="F28" i="95"/>
  <c r="F67" i="210" s="1"/>
  <c r="S9" i="220" s="1"/>
  <c r="E28" i="95"/>
  <c r="D67" i="210" s="1"/>
  <c r="S9" i="219" s="1"/>
  <c r="D28" i="95"/>
  <c r="B67" i="210" s="1"/>
  <c r="AG19" i="95"/>
  <c r="BH65" i="210" s="1"/>
  <c r="S7" i="247" s="1"/>
  <c r="AF19" i="95"/>
  <c r="BF65" i="210" s="1"/>
  <c r="S7" i="246" s="1"/>
  <c r="AE19" i="95"/>
  <c r="BD65" i="210" s="1"/>
  <c r="S7" i="245" s="1"/>
  <c r="AD19" i="95"/>
  <c r="BB65" i="210" s="1"/>
  <c r="S7" i="244" s="1"/>
  <c r="AC19" i="95"/>
  <c r="AZ65" i="210" s="1"/>
  <c r="S7" i="243" s="1"/>
  <c r="AB19" i="95"/>
  <c r="AX65" i="210" s="1"/>
  <c r="S7" i="242" s="1"/>
  <c r="AA19" i="95"/>
  <c r="AV65" i="210" s="1"/>
  <c r="S7" i="241" s="1"/>
  <c r="Z19" i="95"/>
  <c r="AT65" i="210" s="1"/>
  <c r="S7" i="240" s="1"/>
  <c r="Y19" i="95"/>
  <c r="AR65" i="210" s="1"/>
  <c r="S7" i="239" s="1"/>
  <c r="X19" i="95"/>
  <c r="AP65" i="210" s="1"/>
  <c r="S7" i="238" s="1"/>
  <c r="W19" i="95"/>
  <c r="AN65" i="210" s="1"/>
  <c r="S7" i="237" s="1"/>
  <c r="V19" i="95"/>
  <c r="AL65" i="210" s="1"/>
  <c r="S7" i="236" s="1"/>
  <c r="U19" i="95"/>
  <c r="AJ65" i="210" s="1"/>
  <c r="S7" i="235" s="1"/>
  <c r="T19" i="95"/>
  <c r="AH65" i="210" s="1"/>
  <c r="S7" i="234" s="1"/>
  <c r="S19" i="95"/>
  <c r="AF65" i="210" s="1"/>
  <c r="S7" i="233" s="1"/>
  <c r="R19" i="95"/>
  <c r="AD65" i="210" s="1"/>
  <c r="S7" i="232" s="1"/>
  <c r="Q19" i="95"/>
  <c r="AB65" i="210" s="1"/>
  <c r="S7" i="231" s="1"/>
  <c r="P19" i="95"/>
  <c r="Z65" i="210" s="1"/>
  <c r="S7" i="230" s="1"/>
  <c r="O19" i="95"/>
  <c r="X65" i="210" s="1"/>
  <c r="S7" i="229" s="1"/>
  <c r="N19" i="95"/>
  <c r="V65" i="210" s="1"/>
  <c r="S7" i="228" s="1"/>
  <c r="M19" i="95"/>
  <c r="T65" i="210" s="1"/>
  <c r="S7" i="227" s="1"/>
  <c r="L19" i="95"/>
  <c r="R65" i="210" s="1"/>
  <c r="S7" i="226" s="1"/>
  <c r="K19" i="95"/>
  <c r="P65" i="210" s="1"/>
  <c r="S7" i="225" s="1"/>
  <c r="J19" i="95"/>
  <c r="N65" i="210" s="1"/>
  <c r="S7" i="224" s="1"/>
  <c r="I19" i="95"/>
  <c r="L65" i="210" s="1"/>
  <c r="S7" i="223" s="1"/>
  <c r="H19" i="95"/>
  <c r="J65" i="210" s="1"/>
  <c r="S7" i="222" s="1"/>
  <c r="G19" i="95"/>
  <c r="H65" i="210" s="1"/>
  <c r="S7" i="221" s="1"/>
  <c r="F19" i="95"/>
  <c r="F65" i="210" s="1"/>
  <c r="S7" i="220" s="1"/>
  <c r="E19" i="95"/>
  <c r="D65" i="210" s="1"/>
  <c r="S7" i="219" s="1"/>
  <c r="D19" i="95"/>
  <c r="B65" i="210" s="1"/>
  <c r="S7" i="217" s="1"/>
  <c r="AG15" i="95"/>
  <c r="BH64" i="210" s="1"/>
  <c r="S6" i="247" s="1"/>
  <c r="AF15" i="95"/>
  <c r="BF64" i="210" s="1"/>
  <c r="S6" i="246" s="1"/>
  <c r="AE15" i="95"/>
  <c r="BD64" i="210" s="1"/>
  <c r="S6" i="245" s="1"/>
  <c r="AD15" i="95"/>
  <c r="BB64" i="210" s="1"/>
  <c r="S6" i="244" s="1"/>
  <c r="AC15" i="95"/>
  <c r="AZ64" i="210" s="1"/>
  <c r="S6" i="243" s="1"/>
  <c r="AB15" i="95"/>
  <c r="AX64" i="210" s="1"/>
  <c r="S6" i="242" s="1"/>
  <c r="AA15" i="95"/>
  <c r="AV64" i="210" s="1"/>
  <c r="S6" i="241" s="1"/>
  <c r="Z15" i="95"/>
  <c r="AT64" i="210" s="1"/>
  <c r="S6" i="240" s="1"/>
  <c r="Y15" i="95"/>
  <c r="AR64" i="210" s="1"/>
  <c r="S6" i="239" s="1"/>
  <c r="X15" i="95"/>
  <c r="AP64" i="210" s="1"/>
  <c r="S6" i="238" s="1"/>
  <c r="W15" i="95"/>
  <c r="AN64" i="210" s="1"/>
  <c r="S6" i="237" s="1"/>
  <c r="V15" i="95"/>
  <c r="AL64" i="210" s="1"/>
  <c r="S6" i="236" s="1"/>
  <c r="U15" i="95"/>
  <c r="AJ64" i="210" s="1"/>
  <c r="S6" i="235" s="1"/>
  <c r="T15" i="95"/>
  <c r="AH64" i="210" s="1"/>
  <c r="S6" i="234" s="1"/>
  <c r="S15" i="95"/>
  <c r="AF64" i="210" s="1"/>
  <c r="S6" i="233" s="1"/>
  <c r="R15" i="95"/>
  <c r="AD64" i="210" s="1"/>
  <c r="S6" i="232" s="1"/>
  <c r="Q15" i="95"/>
  <c r="AB64" i="210" s="1"/>
  <c r="S6" i="231" s="1"/>
  <c r="P15" i="95"/>
  <c r="Z64" i="210" s="1"/>
  <c r="S6" i="230" s="1"/>
  <c r="O15" i="95"/>
  <c r="X64" i="210" s="1"/>
  <c r="S6" i="229" s="1"/>
  <c r="N15" i="95"/>
  <c r="V64" i="210" s="1"/>
  <c r="S6" i="228" s="1"/>
  <c r="M15" i="95"/>
  <c r="T64" i="210" s="1"/>
  <c r="S6" i="227" s="1"/>
  <c r="L15" i="95"/>
  <c r="R64" i="210" s="1"/>
  <c r="S6" i="226" s="1"/>
  <c r="K15" i="95"/>
  <c r="P64" i="210" s="1"/>
  <c r="S6" i="225" s="1"/>
  <c r="J15" i="95"/>
  <c r="N64" i="210" s="1"/>
  <c r="S6" i="224" s="1"/>
  <c r="I15" i="95"/>
  <c r="L64" i="210" s="1"/>
  <c r="S6" i="223" s="1"/>
  <c r="H15" i="95"/>
  <c r="J64" i="210" s="1"/>
  <c r="S6" i="222" s="1"/>
  <c r="G15" i="95"/>
  <c r="H64" i="210" s="1"/>
  <c r="S6" i="221" s="1"/>
  <c r="F15" i="95"/>
  <c r="F64" i="210" s="1"/>
  <c r="S6" i="220" s="1"/>
  <c r="E15" i="95"/>
  <c r="D64" i="210" s="1"/>
  <c r="S6" i="219" s="1"/>
  <c r="D15" i="95"/>
  <c r="B64" i="210" s="1"/>
  <c r="S6" i="217" s="1"/>
  <c r="AG11" i="95"/>
  <c r="BH63" i="210" s="1"/>
  <c r="S5" i="247" s="1"/>
  <c r="AF11" i="95"/>
  <c r="BF63" i="210" s="1"/>
  <c r="S5" i="246" s="1"/>
  <c r="AE11" i="95"/>
  <c r="BD63" i="210" s="1"/>
  <c r="S5" i="245" s="1"/>
  <c r="U7" i="245" s="1"/>
  <c r="AD11" i="95"/>
  <c r="BB63" i="210" s="1"/>
  <c r="S5" i="244" s="1"/>
  <c r="AC11" i="95"/>
  <c r="AZ63" i="210" s="1"/>
  <c r="S5" i="243" s="1"/>
  <c r="AB11" i="95"/>
  <c r="AX63" i="210" s="1"/>
  <c r="S5" i="242" s="1"/>
  <c r="AA11" i="95"/>
  <c r="AV63" i="210" s="1"/>
  <c r="S5" i="241" s="1"/>
  <c r="Z11" i="95"/>
  <c r="AT63" i="210" s="1"/>
  <c r="S5" i="240" s="1"/>
  <c r="Y11" i="95"/>
  <c r="AR63" i="210" s="1"/>
  <c r="S5" i="239" s="1"/>
  <c r="X11" i="95"/>
  <c r="AP63" i="210" s="1"/>
  <c r="S5" i="238" s="1"/>
  <c r="W11" i="95"/>
  <c r="AN63" i="210" s="1"/>
  <c r="S5" i="237" s="1"/>
  <c r="V11" i="95"/>
  <c r="AL63" i="210" s="1"/>
  <c r="S5" i="236" s="1"/>
  <c r="U11" i="95"/>
  <c r="AJ63" i="210" s="1"/>
  <c r="S5" i="235" s="1"/>
  <c r="T11" i="95"/>
  <c r="AH63" i="210" s="1"/>
  <c r="S5" i="234" s="1"/>
  <c r="S11" i="95"/>
  <c r="AF63" i="210" s="1"/>
  <c r="S5" i="233" s="1"/>
  <c r="R11" i="95"/>
  <c r="AD63" i="210" s="1"/>
  <c r="S5" i="232" s="1"/>
  <c r="Q11" i="95"/>
  <c r="AB63" i="210" s="1"/>
  <c r="S5" i="231" s="1"/>
  <c r="P11" i="95"/>
  <c r="Z63" i="210" s="1"/>
  <c r="S5" i="230" s="1"/>
  <c r="O11" i="95"/>
  <c r="X63" i="210" s="1"/>
  <c r="S5" i="229" s="1"/>
  <c r="N11" i="95"/>
  <c r="V63" i="210" s="1"/>
  <c r="S5" i="228" s="1"/>
  <c r="M11" i="95"/>
  <c r="T63" i="210" s="1"/>
  <c r="S5" i="227" s="1"/>
  <c r="L11" i="95"/>
  <c r="R63" i="210" s="1"/>
  <c r="S5" i="226" s="1"/>
  <c r="K11" i="95"/>
  <c r="P63" i="210" s="1"/>
  <c r="S5" i="225" s="1"/>
  <c r="J11" i="95"/>
  <c r="N63" i="210" s="1"/>
  <c r="S5" i="224" s="1"/>
  <c r="I11" i="95"/>
  <c r="L63" i="210" s="1"/>
  <c r="S5" i="223" s="1"/>
  <c r="H11" i="95"/>
  <c r="J63" i="210" s="1"/>
  <c r="S5" i="222" s="1"/>
  <c r="G11" i="95"/>
  <c r="H63" i="210" s="1"/>
  <c r="S5" i="221" s="1"/>
  <c r="F11" i="95"/>
  <c r="F63" i="210" s="1"/>
  <c r="S5" i="220" s="1"/>
  <c r="E11" i="95"/>
  <c r="D63" i="210" s="1"/>
  <c r="S5" i="219" s="1"/>
  <c r="D11" i="95"/>
  <c r="B63" i="210" s="1"/>
  <c r="C2" i="95"/>
  <c r="C1" i="95"/>
  <c r="AG943" i="208"/>
  <c r="AF943" i="208"/>
  <c r="AE943" i="208"/>
  <c r="AD943" i="208"/>
  <c r="AC943" i="208"/>
  <c r="AB943" i="208"/>
  <c r="AA943" i="208"/>
  <c r="Z943" i="208"/>
  <c r="Y943" i="208"/>
  <c r="X943" i="208"/>
  <c r="W943" i="208"/>
  <c r="V943" i="208"/>
  <c r="U943" i="208"/>
  <c r="T943" i="208"/>
  <c r="S943" i="208"/>
  <c r="R943" i="208"/>
  <c r="Q943" i="208"/>
  <c r="P943" i="208"/>
  <c r="O943" i="208"/>
  <c r="N943" i="208"/>
  <c r="M943" i="208"/>
  <c r="L943" i="208"/>
  <c r="K943" i="208"/>
  <c r="J943" i="208"/>
  <c r="I943" i="208"/>
  <c r="H943" i="208"/>
  <c r="G943" i="208"/>
  <c r="F943" i="208"/>
  <c r="E943" i="208"/>
  <c r="D943" i="208"/>
  <c r="AG939" i="208"/>
  <c r="G56" i="247" s="1"/>
  <c r="AF939" i="208"/>
  <c r="G56" i="246" s="1"/>
  <c r="AE939" i="208"/>
  <c r="G56" i="245" s="1"/>
  <c r="AD939" i="208"/>
  <c r="G56" i="244" s="1"/>
  <c r="AC939" i="208"/>
  <c r="G56" i="243" s="1"/>
  <c r="AB939" i="208"/>
  <c r="G56" i="242" s="1"/>
  <c r="AA939" i="208"/>
  <c r="G56" i="241" s="1"/>
  <c r="Z939" i="208"/>
  <c r="G56" i="240" s="1"/>
  <c r="Y939" i="208"/>
  <c r="G56" i="239" s="1"/>
  <c r="X939" i="208"/>
  <c r="G56" i="238" s="1"/>
  <c r="W939" i="208"/>
  <c r="G56" i="237" s="1"/>
  <c r="V939" i="208"/>
  <c r="G56" i="236" s="1"/>
  <c r="U939" i="208"/>
  <c r="G56" i="235" s="1"/>
  <c r="T939" i="208"/>
  <c r="G56" i="234" s="1"/>
  <c r="S939" i="208"/>
  <c r="G56" i="233" s="1"/>
  <c r="R939" i="208"/>
  <c r="G56" i="232" s="1"/>
  <c r="Q939" i="208"/>
  <c r="G56" i="231" s="1"/>
  <c r="P939" i="208"/>
  <c r="G56" i="230" s="1"/>
  <c r="O939" i="208"/>
  <c r="G56" i="229" s="1"/>
  <c r="N939" i="208"/>
  <c r="G56" i="228" s="1"/>
  <c r="M939" i="208"/>
  <c r="G56" i="227" s="1"/>
  <c r="L939" i="208"/>
  <c r="G56" i="226" s="1"/>
  <c r="K939" i="208"/>
  <c r="G56" i="225" s="1"/>
  <c r="J939" i="208"/>
  <c r="G56" i="224" s="1"/>
  <c r="I939" i="208"/>
  <c r="G56" i="223" s="1"/>
  <c r="H939" i="208"/>
  <c r="G56" i="222" s="1"/>
  <c r="G939" i="208"/>
  <c r="G56" i="221" s="1"/>
  <c r="F939" i="208"/>
  <c r="G56" i="220" s="1"/>
  <c r="E939" i="208"/>
  <c r="G56" i="219" s="1"/>
  <c r="D939" i="208"/>
  <c r="G56" i="217" s="1"/>
  <c r="AG935" i="208"/>
  <c r="F56" i="247" s="1"/>
  <c r="AF935" i="208"/>
  <c r="F56" i="246" s="1"/>
  <c r="AE935" i="208"/>
  <c r="F56" i="245" s="1"/>
  <c r="AD935" i="208"/>
  <c r="F56" i="244" s="1"/>
  <c r="AC935" i="208"/>
  <c r="F56" i="243" s="1"/>
  <c r="AB935" i="208"/>
  <c r="F56" i="242" s="1"/>
  <c r="AA935" i="208"/>
  <c r="F56" i="241" s="1"/>
  <c r="Z935" i="208"/>
  <c r="F56" i="240" s="1"/>
  <c r="Y935" i="208"/>
  <c r="F56" i="239" s="1"/>
  <c r="X935" i="208"/>
  <c r="F56" i="238" s="1"/>
  <c r="W935" i="208"/>
  <c r="F56" i="237" s="1"/>
  <c r="V935" i="208"/>
  <c r="F56" i="236" s="1"/>
  <c r="U935" i="208"/>
  <c r="F56" i="235" s="1"/>
  <c r="T935" i="208"/>
  <c r="F56" i="234" s="1"/>
  <c r="S935" i="208"/>
  <c r="F56" i="233" s="1"/>
  <c r="R935" i="208"/>
  <c r="F56" i="232" s="1"/>
  <c r="Q935" i="208"/>
  <c r="F56" i="231" s="1"/>
  <c r="P935" i="208"/>
  <c r="F56" i="230" s="1"/>
  <c r="O935" i="208"/>
  <c r="F56" i="229" s="1"/>
  <c r="N935" i="208"/>
  <c r="F56" i="228" s="1"/>
  <c r="M935" i="208"/>
  <c r="F56" i="227" s="1"/>
  <c r="L935" i="208"/>
  <c r="F56" i="226" s="1"/>
  <c r="K935" i="208"/>
  <c r="F56" i="225" s="1"/>
  <c r="J935" i="208"/>
  <c r="F56" i="224" s="1"/>
  <c r="I935" i="208"/>
  <c r="F56" i="223" s="1"/>
  <c r="H935" i="208"/>
  <c r="F56" i="222" s="1"/>
  <c r="G935" i="208"/>
  <c r="F56" i="221" s="1"/>
  <c r="F935" i="208"/>
  <c r="F56" i="220" s="1"/>
  <c r="E935" i="208"/>
  <c r="F56" i="219" s="1"/>
  <c r="D935" i="208"/>
  <c r="F56" i="217" s="1"/>
  <c r="AG931" i="208"/>
  <c r="E56" i="247" s="1"/>
  <c r="AF931" i="208"/>
  <c r="E56" i="246" s="1"/>
  <c r="AE931" i="208"/>
  <c r="E56" i="245" s="1"/>
  <c r="AD931" i="208"/>
  <c r="E56" i="244" s="1"/>
  <c r="AC931" i="208"/>
  <c r="E56" i="243" s="1"/>
  <c r="AB931" i="208"/>
  <c r="E56" i="242" s="1"/>
  <c r="AA931" i="208"/>
  <c r="E56" i="241" s="1"/>
  <c r="Z931" i="208"/>
  <c r="E56" i="240" s="1"/>
  <c r="Y931" i="208"/>
  <c r="E56" i="239" s="1"/>
  <c r="X931" i="208"/>
  <c r="E56" i="238" s="1"/>
  <c r="W931" i="208"/>
  <c r="E56" i="237" s="1"/>
  <c r="V931" i="208"/>
  <c r="E56" i="236" s="1"/>
  <c r="U931" i="208"/>
  <c r="E56" i="235" s="1"/>
  <c r="T931" i="208"/>
  <c r="E56" i="234" s="1"/>
  <c r="S931" i="208"/>
  <c r="E56" i="233" s="1"/>
  <c r="R931" i="208"/>
  <c r="E56" i="232" s="1"/>
  <c r="Q931" i="208"/>
  <c r="E56" i="231" s="1"/>
  <c r="P931" i="208"/>
  <c r="E56" i="230" s="1"/>
  <c r="O931" i="208"/>
  <c r="E56" i="229" s="1"/>
  <c r="N931" i="208"/>
  <c r="E56" i="228" s="1"/>
  <c r="M931" i="208"/>
  <c r="E56" i="227" s="1"/>
  <c r="L931" i="208"/>
  <c r="E56" i="226" s="1"/>
  <c r="K931" i="208"/>
  <c r="E56" i="225" s="1"/>
  <c r="J931" i="208"/>
  <c r="E56" i="224" s="1"/>
  <c r="I931" i="208"/>
  <c r="E56" i="223" s="1"/>
  <c r="H931" i="208"/>
  <c r="E56" i="222" s="1"/>
  <c r="G931" i="208"/>
  <c r="E56" i="221" s="1"/>
  <c r="F931" i="208"/>
  <c r="E56" i="220" s="1"/>
  <c r="E931" i="208"/>
  <c r="E56" i="219" s="1"/>
  <c r="D931" i="208"/>
  <c r="E56" i="217" s="1"/>
  <c r="AG928" i="208"/>
  <c r="AF928" i="208"/>
  <c r="AE928" i="208"/>
  <c r="AD928" i="208"/>
  <c r="AC928" i="208"/>
  <c r="D56" i="243" s="1"/>
  <c r="AB928" i="208"/>
  <c r="AA928" i="208"/>
  <c r="Z928" i="208"/>
  <c r="Y928" i="208"/>
  <c r="X928" i="208"/>
  <c r="W928" i="208"/>
  <c r="D56" i="237" s="1"/>
  <c r="V928" i="208"/>
  <c r="U928" i="208"/>
  <c r="T928" i="208"/>
  <c r="S928" i="208"/>
  <c r="R928" i="208"/>
  <c r="Q928" i="208"/>
  <c r="D56" i="231" s="1"/>
  <c r="P928" i="208"/>
  <c r="O928" i="208"/>
  <c r="N928" i="208"/>
  <c r="M928" i="208"/>
  <c r="L928" i="208"/>
  <c r="K928" i="208"/>
  <c r="D56" i="225" s="1"/>
  <c r="J928" i="208"/>
  <c r="I928" i="208"/>
  <c r="H928" i="208"/>
  <c r="G928" i="208"/>
  <c r="F928" i="208"/>
  <c r="E928" i="208"/>
  <c r="D56" i="219" s="1"/>
  <c r="D928" i="208"/>
  <c r="D56" i="217" s="1"/>
  <c r="AG923" i="208"/>
  <c r="BH59" i="210" s="1"/>
  <c r="I55" i="247" s="1"/>
  <c r="AF923" i="208"/>
  <c r="BF59" i="210" s="1"/>
  <c r="I55" i="246" s="1"/>
  <c r="AE923" i="208"/>
  <c r="BD59" i="210" s="1"/>
  <c r="I55" i="245" s="1"/>
  <c r="AD923" i="208"/>
  <c r="BB59" i="210" s="1"/>
  <c r="I55" i="244" s="1"/>
  <c r="AC923" i="208"/>
  <c r="AZ59" i="210" s="1"/>
  <c r="I55" i="243" s="1"/>
  <c r="AB923" i="208"/>
  <c r="AX59" i="210" s="1"/>
  <c r="I55" i="242" s="1"/>
  <c r="AA923" i="208"/>
  <c r="AV59" i="210" s="1"/>
  <c r="I55" i="241" s="1"/>
  <c r="Z923" i="208"/>
  <c r="AT59" i="210" s="1"/>
  <c r="I55" i="240" s="1"/>
  <c r="Y923" i="208"/>
  <c r="AR59" i="210" s="1"/>
  <c r="I55" i="239" s="1"/>
  <c r="X923" i="208"/>
  <c r="AP59" i="210" s="1"/>
  <c r="I55" i="238" s="1"/>
  <c r="W923" i="208"/>
  <c r="AN59" i="210" s="1"/>
  <c r="I55" i="237" s="1"/>
  <c r="V923" i="208"/>
  <c r="AL59" i="210" s="1"/>
  <c r="I55" i="236" s="1"/>
  <c r="U923" i="208"/>
  <c r="AJ59" i="210" s="1"/>
  <c r="I55" i="235" s="1"/>
  <c r="T923" i="208"/>
  <c r="AH59" i="210" s="1"/>
  <c r="I55" i="234" s="1"/>
  <c r="S923" i="208"/>
  <c r="AF59" i="210" s="1"/>
  <c r="I55" i="233" s="1"/>
  <c r="R923" i="208"/>
  <c r="AD59" i="210" s="1"/>
  <c r="I55" i="232" s="1"/>
  <c r="Q923" i="208"/>
  <c r="AB59" i="210" s="1"/>
  <c r="I55" i="231" s="1"/>
  <c r="P923" i="208"/>
  <c r="Z59" i="210" s="1"/>
  <c r="I55" i="230" s="1"/>
  <c r="O923" i="208"/>
  <c r="X59" i="210" s="1"/>
  <c r="I55" i="229" s="1"/>
  <c r="N923" i="208"/>
  <c r="V59" i="210" s="1"/>
  <c r="I55" i="228" s="1"/>
  <c r="M923" i="208"/>
  <c r="T59" i="210" s="1"/>
  <c r="I55" i="227" s="1"/>
  <c r="L923" i="208"/>
  <c r="R59" i="210" s="1"/>
  <c r="I55" i="226" s="1"/>
  <c r="K923" i="208"/>
  <c r="P59" i="210" s="1"/>
  <c r="I55" i="225" s="1"/>
  <c r="J923" i="208"/>
  <c r="N59" i="210" s="1"/>
  <c r="I55" i="224" s="1"/>
  <c r="I923" i="208"/>
  <c r="L59" i="210" s="1"/>
  <c r="I55" i="223" s="1"/>
  <c r="H923" i="208"/>
  <c r="J59" i="210" s="1"/>
  <c r="I55" i="222" s="1"/>
  <c r="G923" i="208"/>
  <c r="H59" i="210" s="1"/>
  <c r="I55" i="221" s="1"/>
  <c r="F923" i="208"/>
  <c r="F59" i="210" s="1"/>
  <c r="I55" i="220" s="1"/>
  <c r="E923" i="208"/>
  <c r="D59" i="210" s="1"/>
  <c r="I55" i="219" s="1"/>
  <c r="D923" i="208"/>
  <c r="B59" i="210" s="1"/>
  <c r="AG916" i="208"/>
  <c r="BH58" i="210" s="1"/>
  <c r="I54" i="247" s="1"/>
  <c r="AF916" i="208"/>
  <c r="BF58" i="210" s="1"/>
  <c r="I54" i="246" s="1"/>
  <c r="AE916" i="208"/>
  <c r="BD58" i="210" s="1"/>
  <c r="I54" i="245" s="1"/>
  <c r="AD916" i="208"/>
  <c r="BB58" i="210" s="1"/>
  <c r="I54" i="244" s="1"/>
  <c r="AC916" i="208"/>
  <c r="AZ58" i="210" s="1"/>
  <c r="I54" i="243" s="1"/>
  <c r="AB916" i="208"/>
  <c r="AX58" i="210" s="1"/>
  <c r="I54" i="242" s="1"/>
  <c r="AA916" i="208"/>
  <c r="AV58" i="210" s="1"/>
  <c r="I54" i="241" s="1"/>
  <c r="Z916" i="208"/>
  <c r="AT58" i="210" s="1"/>
  <c r="I54" i="240" s="1"/>
  <c r="Y916" i="208"/>
  <c r="AR58" i="210" s="1"/>
  <c r="I54" i="239" s="1"/>
  <c r="X916" i="208"/>
  <c r="AP58" i="210" s="1"/>
  <c r="I54" i="238" s="1"/>
  <c r="W916" i="208"/>
  <c r="AN58" i="210" s="1"/>
  <c r="I54" i="237" s="1"/>
  <c r="V916" i="208"/>
  <c r="AL58" i="210" s="1"/>
  <c r="I54" i="236" s="1"/>
  <c r="U916" i="208"/>
  <c r="AJ58" i="210" s="1"/>
  <c r="I54" i="235" s="1"/>
  <c r="T916" i="208"/>
  <c r="AH58" i="210" s="1"/>
  <c r="I54" i="234" s="1"/>
  <c r="S916" i="208"/>
  <c r="AF58" i="210" s="1"/>
  <c r="I54" i="233" s="1"/>
  <c r="R916" i="208"/>
  <c r="AD58" i="210" s="1"/>
  <c r="I54" i="232" s="1"/>
  <c r="Q916" i="208"/>
  <c r="AB58" i="210" s="1"/>
  <c r="I54" i="231" s="1"/>
  <c r="P916" i="208"/>
  <c r="Z58" i="210" s="1"/>
  <c r="I54" i="230" s="1"/>
  <c r="O916" i="208"/>
  <c r="X58" i="210" s="1"/>
  <c r="I54" i="229" s="1"/>
  <c r="N916" i="208"/>
  <c r="V58" i="210" s="1"/>
  <c r="I54" i="228" s="1"/>
  <c r="M916" i="208"/>
  <c r="T58" i="210" s="1"/>
  <c r="I54" i="227" s="1"/>
  <c r="L916" i="208"/>
  <c r="R58" i="210" s="1"/>
  <c r="I54" i="226" s="1"/>
  <c r="K916" i="208"/>
  <c r="P58" i="210" s="1"/>
  <c r="I54" i="225" s="1"/>
  <c r="J916" i="208"/>
  <c r="N58" i="210" s="1"/>
  <c r="I54" i="224" s="1"/>
  <c r="I916" i="208"/>
  <c r="L58" i="210" s="1"/>
  <c r="I54" i="223" s="1"/>
  <c r="H916" i="208"/>
  <c r="J58" i="210" s="1"/>
  <c r="I54" i="222" s="1"/>
  <c r="G916" i="208"/>
  <c r="H58" i="210" s="1"/>
  <c r="I54" i="221" s="1"/>
  <c r="F916" i="208"/>
  <c r="F58" i="210" s="1"/>
  <c r="I54" i="220" s="1"/>
  <c r="E916" i="208"/>
  <c r="D58" i="210" s="1"/>
  <c r="I54" i="219" s="1"/>
  <c r="D916" i="208"/>
  <c r="B58" i="210" s="1"/>
  <c r="AG908" i="208"/>
  <c r="BH56" i="210" s="1"/>
  <c r="I53" i="247" s="1"/>
  <c r="AF908" i="208"/>
  <c r="BF56" i="210" s="1"/>
  <c r="I53" i="246" s="1"/>
  <c r="AE908" i="208"/>
  <c r="BD56" i="210" s="1"/>
  <c r="I53" i="245" s="1"/>
  <c r="AD908" i="208"/>
  <c r="BB56" i="210" s="1"/>
  <c r="I53" i="244" s="1"/>
  <c r="AC908" i="208"/>
  <c r="AZ56" i="210" s="1"/>
  <c r="I53" i="243" s="1"/>
  <c r="AB908" i="208"/>
  <c r="AX56" i="210" s="1"/>
  <c r="I53" i="242" s="1"/>
  <c r="AA908" i="208"/>
  <c r="AV56" i="210" s="1"/>
  <c r="I53" i="241" s="1"/>
  <c r="Z908" i="208"/>
  <c r="AT56" i="210" s="1"/>
  <c r="I53" i="240" s="1"/>
  <c r="Y908" i="208"/>
  <c r="AR56" i="210" s="1"/>
  <c r="I53" i="239" s="1"/>
  <c r="X908" i="208"/>
  <c r="AP56" i="210" s="1"/>
  <c r="I53" i="238" s="1"/>
  <c r="W908" i="208"/>
  <c r="AN56" i="210" s="1"/>
  <c r="I53" i="237" s="1"/>
  <c r="V908" i="208"/>
  <c r="AL56" i="210" s="1"/>
  <c r="I53" i="236" s="1"/>
  <c r="U908" i="208"/>
  <c r="AJ56" i="210" s="1"/>
  <c r="I53" i="235" s="1"/>
  <c r="T908" i="208"/>
  <c r="AH56" i="210" s="1"/>
  <c r="I53" i="234" s="1"/>
  <c r="S908" i="208"/>
  <c r="AF56" i="210" s="1"/>
  <c r="I53" i="233" s="1"/>
  <c r="R908" i="208"/>
  <c r="AD56" i="210" s="1"/>
  <c r="I53" i="232" s="1"/>
  <c r="Q908" i="208"/>
  <c r="AB56" i="210" s="1"/>
  <c r="I53" i="231" s="1"/>
  <c r="P908" i="208"/>
  <c r="Z56" i="210" s="1"/>
  <c r="I53" i="230" s="1"/>
  <c r="O908" i="208"/>
  <c r="X56" i="210" s="1"/>
  <c r="I53" i="229" s="1"/>
  <c r="N908" i="208"/>
  <c r="V56" i="210" s="1"/>
  <c r="I53" i="228" s="1"/>
  <c r="M908" i="208"/>
  <c r="T56" i="210" s="1"/>
  <c r="I53" i="227" s="1"/>
  <c r="L908" i="208"/>
  <c r="R56" i="210" s="1"/>
  <c r="I53" i="226" s="1"/>
  <c r="K908" i="208"/>
  <c r="P56" i="210" s="1"/>
  <c r="I53" i="225" s="1"/>
  <c r="J908" i="208"/>
  <c r="N56" i="210" s="1"/>
  <c r="I53" i="224" s="1"/>
  <c r="I908" i="208"/>
  <c r="L56" i="210" s="1"/>
  <c r="I53" i="223" s="1"/>
  <c r="H908" i="208"/>
  <c r="J56" i="210" s="1"/>
  <c r="I53" i="222" s="1"/>
  <c r="G908" i="208"/>
  <c r="H56" i="210" s="1"/>
  <c r="I53" i="221" s="1"/>
  <c r="F908" i="208"/>
  <c r="F56" i="210" s="1"/>
  <c r="I53" i="220" s="1"/>
  <c r="E908" i="208"/>
  <c r="D56" i="210" s="1"/>
  <c r="I53" i="219" s="1"/>
  <c r="D908" i="208"/>
  <c r="B56" i="210" s="1"/>
  <c r="AG901" i="208"/>
  <c r="BH55" i="210" s="1"/>
  <c r="I52" i="247" s="1"/>
  <c r="AF901" i="208"/>
  <c r="BF55" i="210" s="1"/>
  <c r="I52" i="246" s="1"/>
  <c r="AE901" i="208"/>
  <c r="BD55" i="210" s="1"/>
  <c r="I52" i="245" s="1"/>
  <c r="AD901" i="208"/>
  <c r="BB55" i="210" s="1"/>
  <c r="I52" i="244" s="1"/>
  <c r="AC901" i="208"/>
  <c r="AZ55" i="210" s="1"/>
  <c r="I52" i="243" s="1"/>
  <c r="AB901" i="208"/>
  <c r="AX55" i="210" s="1"/>
  <c r="I52" i="242" s="1"/>
  <c r="AA901" i="208"/>
  <c r="AV55" i="210" s="1"/>
  <c r="I52" i="241" s="1"/>
  <c r="Z901" i="208"/>
  <c r="AT55" i="210" s="1"/>
  <c r="I52" i="240" s="1"/>
  <c r="Y901" i="208"/>
  <c r="AR55" i="210" s="1"/>
  <c r="I52" i="239" s="1"/>
  <c r="X901" i="208"/>
  <c r="AP55" i="210" s="1"/>
  <c r="I52" i="238" s="1"/>
  <c r="W901" i="208"/>
  <c r="AN55" i="210" s="1"/>
  <c r="I52" i="237" s="1"/>
  <c r="V901" i="208"/>
  <c r="AL55" i="210" s="1"/>
  <c r="I52" i="236" s="1"/>
  <c r="U901" i="208"/>
  <c r="AJ55" i="210" s="1"/>
  <c r="I52" i="235" s="1"/>
  <c r="T901" i="208"/>
  <c r="AH55" i="210" s="1"/>
  <c r="I52" i="234" s="1"/>
  <c r="S901" i="208"/>
  <c r="AF55" i="210" s="1"/>
  <c r="I52" i="233" s="1"/>
  <c r="R901" i="208"/>
  <c r="AD55" i="210" s="1"/>
  <c r="I52" i="232" s="1"/>
  <c r="Q901" i="208"/>
  <c r="AB55" i="210" s="1"/>
  <c r="I52" i="231" s="1"/>
  <c r="P901" i="208"/>
  <c r="Z55" i="210" s="1"/>
  <c r="I52" i="230" s="1"/>
  <c r="O901" i="208"/>
  <c r="X55" i="210" s="1"/>
  <c r="I52" i="229" s="1"/>
  <c r="N901" i="208"/>
  <c r="V55" i="210" s="1"/>
  <c r="I52" i="228" s="1"/>
  <c r="M901" i="208"/>
  <c r="T55" i="210" s="1"/>
  <c r="I52" i="227" s="1"/>
  <c r="L901" i="208"/>
  <c r="R55" i="210" s="1"/>
  <c r="I52" i="226" s="1"/>
  <c r="K901" i="208"/>
  <c r="P55" i="210" s="1"/>
  <c r="I52" i="225" s="1"/>
  <c r="J901" i="208"/>
  <c r="N55" i="210" s="1"/>
  <c r="I52" i="224" s="1"/>
  <c r="I901" i="208"/>
  <c r="L55" i="210" s="1"/>
  <c r="I52" i="223" s="1"/>
  <c r="H901" i="208"/>
  <c r="J55" i="210" s="1"/>
  <c r="I52" i="222" s="1"/>
  <c r="G901" i="208"/>
  <c r="H55" i="210" s="1"/>
  <c r="I52" i="221" s="1"/>
  <c r="F901" i="208"/>
  <c r="F55" i="210" s="1"/>
  <c r="I52" i="220" s="1"/>
  <c r="E901" i="208"/>
  <c r="D55" i="210" s="1"/>
  <c r="I52" i="219" s="1"/>
  <c r="D901" i="208"/>
  <c r="B55" i="210" s="1"/>
  <c r="AG894" i="208"/>
  <c r="BH54" i="210" s="1"/>
  <c r="I51" i="247" s="1"/>
  <c r="AF894" i="208"/>
  <c r="BF54" i="210" s="1"/>
  <c r="I51" i="246" s="1"/>
  <c r="AE894" i="208"/>
  <c r="BD54" i="210" s="1"/>
  <c r="I51" i="245" s="1"/>
  <c r="AD894" i="208"/>
  <c r="BB54" i="210" s="1"/>
  <c r="I51" i="244" s="1"/>
  <c r="AC894" i="208"/>
  <c r="AZ54" i="210" s="1"/>
  <c r="I51" i="243" s="1"/>
  <c r="AB894" i="208"/>
  <c r="AX54" i="210" s="1"/>
  <c r="I51" i="242" s="1"/>
  <c r="AA894" i="208"/>
  <c r="AV54" i="210" s="1"/>
  <c r="I51" i="241" s="1"/>
  <c r="Z894" i="208"/>
  <c r="AT54" i="210" s="1"/>
  <c r="I51" i="240" s="1"/>
  <c r="Y894" i="208"/>
  <c r="AR54" i="210" s="1"/>
  <c r="I51" i="239" s="1"/>
  <c r="X894" i="208"/>
  <c r="AP54" i="210" s="1"/>
  <c r="I51" i="238" s="1"/>
  <c r="W894" i="208"/>
  <c r="AN54" i="210" s="1"/>
  <c r="I51" i="237" s="1"/>
  <c r="V894" i="208"/>
  <c r="AL54" i="210" s="1"/>
  <c r="I51" i="236" s="1"/>
  <c r="U894" i="208"/>
  <c r="AJ54" i="210" s="1"/>
  <c r="I51" i="235" s="1"/>
  <c r="T894" i="208"/>
  <c r="AH54" i="210" s="1"/>
  <c r="I51" i="234" s="1"/>
  <c r="S894" i="208"/>
  <c r="AF54" i="210" s="1"/>
  <c r="I51" i="233" s="1"/>
  <c r="R894" i="208"/>
  <c r="AD54" i="210" s="1"/>
  <c r="I51" i="232" s="1"/>
  <c r="Q894" i="208"/>
  <c r="AB54" i="210" s="1"/>
  <c r="I51" i="231" s="1"/>
  <c r="P894" i="208"/>
  <c r="Z54" i="210" s="1"/>
  <c r="I51" i="230" s="1"/>
  <c r="O894" i="208"/>
  <c r="X54" i="210" s="1"/>
  <c r="I51" i="229" s="1"/>
  <c r="N894" i="208"/>
  <c r="V54" i="210" s="1"/>
  <c r="I51" i="228" s="1"/>
  <c r="M894" i="208"/>
  <c r="T54" i="210" s="1"/>
  <c r="I51" i="227" s="1"/>
  <c r="L894" i="208"/>
  <c r="R54" i="210" s="1"/>
  <c r="I51" i="226" s="1"/>
  <c r="K894" i="208"/>
  <c r="P54" i="210" s="1"/>
  <c r="I51" i="225" s="1"/>
  <c r="J894" i="208"/>
  <c r="N54" i="210" s="1"/>
  <c r="I51" i="224" s="1"/>
  <c r="I894" i="208"/>
  <c r="L54" i="210" s="1"/>
  <c r="I51" i="223" s="1"/>
  <c r="H894" i="208"/>
  <c r="J54" i="210" s="1"/>
  <c r="I51" i="222" s="1"/>
  <c r="G894" i="208"/>
  <c r="H54" i="210" s="1"/>
  <c r="I51" i="221" s="1"/>
  <c r="F894" i="208"/>
  <c r="F54" i="210" s="1"/>
  <c r="I51" i="220" s="1"/>
  <c r="E894" i="208"/>
  <c r="D54" i="210" s="1"/>
  <c r="I51" i="219" s="1"/>
  <c r="D894" i="208"/>
  <c r="B54" i="210" s="1"/>
  <c r="AG886" i="208"/>
  <c r="BH52" i="210" s="1"/>
  <c r="I50" i="247" s="1"/>
  <c r="AF886" i="208"/>
  <c r="BF52" i="210" s="1"/>
  <c r="I50" i="246" s="1"/>
  <c r="AE886" i="208"/>
  <c r="BD52" i="210" s="1"/>
  <c r="I50" i="245" s="1"/>
  <c r="AD886" i="208"/>
  <c r="BB52" i="210" s="1"/>
  <c r="I50" i="244" s="1"/>
  <c r="AC886" i="208"/>
  <c r="AZ52" i="210" s="1"/>
  <c r="I50" i="243" s="1"/>
  <c r="AB886" i="208"/>
  <c r="AX52" i="210" s="1"/>
  <c r="I50" i="242" s="1"/>
  <c r="AA886" i="208"/>
  <c r="AV52" i="210" s="1"/>
  <c r="I50" i="241" s="1"/>
  <c r="Z886" i="208"/>
  <c r="AT52" i="210" s="1"/>
  <c r="I50" i="240" s="1"/>
  <c r="Y886" i="208"/>
  <c r="AR52" i="210" s="1"/>
  <c r="I50" i="239" s="1"/>
  <c r="X886" i="208"/>
  <c r="AP52" i="210" s="1"/>
  <c r="I50" i="238" s="1"/>
  <c r="W886" i="208"/>
  <c r="AN52" i="210" s="1"/>
  <c r="I50" i="237" s="1"/>
  <c r="V886" i="208"/>
  <c r="AL52" i="210" s="1"/>
  <c r="I50" i="236" s="1"/>
  <c r="U886" i="208"/>
  <c r="AJ52" i="210" s="1"/>
  <c r="I50" i="235" s="1"/>
  <c r="T886" i="208"/>
  <c r="AH52" i="210" s="1"/>
  <c r="I50" i="234" s="1"/>
  <c r="S886" i="208"/>
  <c r="AF52" i="210" s="1"/>
  <c r="I50" i="233" s="1"/>
  <c r="R886" i="208"/>
  <c r="AD52" i="210" s="1"/>
  <c r="I50" i="232" s="1"/>
  <c r="Q886" i="208"/>
  <c r="AB52" i="210" s="1"/>
  <c r="I50" i="231" s="1"/>
  <c r="P886" i="208"/>
  <c r="Z52" i="210" s="1"/>
  <c r="I50" i="230" s="1"/>
  <c r="O886" i="208"/>
  <c r="X52" i="210" s="1"/>
  <c r="I50" i="229" s="1"/>
  <c r="N886" i="208"/>
  <c r="V52" i="210" s="1"/>
  <c r="I50" i="228" s="1"/>
  <c r="M886" i="208"/>
  <c r="T52" i="210" s="1"/>
  <c r="I50" i="227" s="1"/>
  <c r="L886" i="208"/>
  <c r="R52" i="210" s="1"/>
  <c r="I50" i="226" s="1"/>
  <c r="K886" i="208"/>
  <c r="P52" i="210" s="1"/>
  <c r="I50" i="225" s="1"/>
  <c r="J886" i="208"/>
  <c r="N52" i="210" s="1"/>
  <c r="I50" i="224" s="1"/>
  <c r="I886" i="208"/>
  <c r="L52" i="210" s="1"/>
  <c r="I50" i="223" s="1"/>
  <c r="H886" i="208"/>
  <c r="J52" i="210" s="1"/>
  <c r="I50" i="222" s="1"/>
  <c r="G886" i="208"/>
  <c r="H52" i="210" s="1"/>
  <c r="I50" i="221" s="1"/>
  <c r="F886" i="208"/>
  <c r="F52" i="210" s="1"/>
  <c r="I50" i="220" s="1"/>
  <c r="E886" i="208"/>
  <c r="D52" i="210" s="1"/>
  <c r="I50" i="219" s="1"/>
  <c r="D886" i="208"/>
  <c r="B52" i="210" s="1"/>
  <c r="AG879" i="208"/>
  <c r="BH51" i="210" s="1"/>
  <c r="I49" i="247" s="1"/>
  <c r="AF879" i="208"/>
  <c r="BF51" i="210" s="1"/>
  <c r="I49" i="246" s="1"/>
  <c r="AE879" i="208"/>
  <c r="BD51" i="210" s="1"/>
  <c r="I49" i="245" s="1"/>
  <c r="AD879" i="208"/>
  <c r="BB51" i="210" s="1"/>
  <c r="I49" i="244" s="1"/>
  <c r="AC879" i="208"/>
  <c r="AZ51" i="210" s="1"/>
  <c r="I49" i="243" s="1"/>
  <c r="AB879" i="208"/>
  <c r="AX51" i="210" s="1"/>
  <c r="I49" i="242" s="1"/>
  <c r="AA879" i="208"/>
  <c r="AV51" i="210" s="1"/>
  <c r="I49" i="241" s="1"/>
  <c r="Z879" i="208"/>
  <c r="AT51" i="210" s="1"/>
  <c r="I49" i="240" s="1"/>
  <c r="Y879" i="208"/>
  <c r="AR51" i="210" s="1"/>
  <c r="I49" i="239" s="1"/>
  <c r="X879" i="208"/>
  <c r="AP51" i="210" s="1"/>
  <c r="I49" i="238" s="1"/>
  <c r="W879" i="208"/>
  <c r="AN51" i="210" s="1"/>
  <c r="I49" i="237" s="1"/>
  <c r="V879" i="208"/>
  <c r="AL51" i="210" s="1"/>
  <c r="I49" i="236" s="1"/>
  <c r="U879" i="208"/>
  <c r="AJ51" i="210" s="1"/>
  <c r="I49" i="235" s="1"/>
  <c r="T879" i="208"/>
  <c r="AH51" i="210" s="1"/>
  <c r="I49" i="234" s="1"/>
  <c r="S879" i="208"/>
  <c r="AF51" i="210" s="1"/>
  <c r="I49" i="233" s="1"/>
  <c r="R879" i="208"/>
  <c r="AD51" i="210" s="1"/>
  <c r="I49" i="232" s="1"/>
  <c r="Q879" i="208"/>
  <c r="AB51" i="210" s="1"/>
  <c r="I49" i="231" s="1"/>
  <c r="P879" i="208"/>
  <c r="Z51" i="210" s="1"/>
  <c r="I49" i="230" s="1"/>
  <c r="O879" i="208"/>
  <c r="X51" i="210" s="1"/>
  <c r="I49" i="229" s="1"/>
  <c r="N879" i="208"/>
  <c r="V51" i="210" s="1"/>
  <c r="I49" i="228" s="1"/>
  <c r="M879" i="208"/>
  <c r="T51" i="210" s="1"/>
  <c r="I49" i="227" s="1"/>
  <c r="L879" i="208"/>
  <c r="R51" i="210" s="1"/>
  <c r="I49" i="226" s="1"/>
  <c r="K879" i="208"/>
  <c r="P51" i="210" s="1"/>
  <c r="I49" i="225" s="1"/>
  <c r="J879" i="208"/>
  <c r="N51" i="210" s="1"/>
  <c r="I49" i="224" s="1"/>
  <c r="I879" i="208"/>
  <c r="L51" i="210" s="1"/>
  <c r="I49" i="223" s="1"/>
  <c r="H879" i="208"/>
  <c r="J51" i="210" s="1"/>
  <c r="I49" i="222" s="1"/>
  <c r="G879" i="208"/>
  <c r="H51" i="210" s="1"/>
  <c r="I49" i="221" s="1"/>
  <c r="F879" i="208"/>
  <c r="F51" i="210" s="1"/>
  <c r="I49" i="220" s="1"/>
  <c r="E879" i="208"/>
  <c r="D51" i="210" s="1"/>
  <c r="I49" i="219" s="1"/>
  <c r="D879" i="208"/>
  <c r="B51" i="210" s="1"/>
  <c r="AG872" i="208"/>
  <c r="BH50" i="210" s="1"/>
  <c r="I48" i="247" s="1"/>
  <c r="AF872" i="208"/>
  <c r="BF50" i="210" s="1"/>
  <c r="I48" i="246" s="1"/>
  <c r="AE872" i="208"/>
  <c r="BD50" i="210" s="1"/>
  <c r="I48" i="245" s="1"/>
  <c r="AD872" i="208"/>
  <c r="BB50" i="210" s="1"/>
  <c r="I48" i="244" s="1"/>
  <c r="AC872" i="208"/>
  <c r="AZ50" i="210" s="1"/>
  <c r="I48" i="243" s="1"/>
  <c r="AB872" i="208"/>
  <c r="AX50" i="210" s="1"/>
  <c r="I48" i="242" s="1"/>
  <c r="AA872" i="208"/>
  <c r="AV50" i="210" s="1"/>
  <c r="I48" i="241" s="1"/>
  <c r="Z872" i="208"/>
  <c r="AT50" i="210" s="1"/>
  <c r="I48" i="240" s="1"/>
  <c r="Y872" i="208"/>
  <c r="AR50" i="210" s="1"/>
  <c r="I48" i="239" s="1"/>
  <c r="X872" i="208"/>
  <c r="AP50" i="210" s="1"/>
  <c r="I48" i="238" s="1"/>
  <c r="W872" i="208"/>
  <c r="AN50" i="210" s="1"/>
  <c r="I48" i="237" s="1"/>
  <c r="V872" i="208"/>
  <c r="AL50" i="210" s="1"/>
  <c r="I48" i="236" s="1"/>
  <c r="U872" i="208"/>
  <c r="AJ50" i="210" s="1"/>
  <c r="I48" i="235" s="1"/>
  <c r="T872" i="208"/>
  <c r="AH50" i="210" s="1"/>
  <c r="I48" i="234" s="1"/>
  <c r="S872" i="208"/>
  <c r="AF50" i="210" s="1"/>
  <c r="I48" i="233" s="1"/>
  <c r="R872" i="208"/>
  <c r="AD50" i="210" s="1"/>
  <c r="I48" i="232" s="1"/>
  <c r="Q872" i="208"/>
  <c r="AB50" i="210" s="1"/>
  <c r="I48" i="231" s="1"/>
  <c r="P872" i="208"/>
  <c r="Z50" i="210" s="1"/>
  <c r="I48" i="230" s="1"/>
  <c r="O872" i="208"/>
  <c r="X50" i="210" s="1"/>
  <c r="I48" i="229" s="1"/>
  <c r="N872" i="208"/>
  <c r="V50" i="210" s="1"/>
  <c r="I48" i="228" s="1"/>
  <c r="M872" i="208"/>
  <c r="T50" i="210" s="1"/>
  <c r="I48" i="227" s="1"/>
  <c r="L872" i="208"/>
  <c r="R50" i="210" s="1"/>
  <c r="I48" i="226" s="1"/>
  <c r="K872" i="208"/>
  <c r="P50" i="210" s="1"/>
  <c r="I48" i="225" s="1"/>
  <c r="J872" i="208"/>
  <c r="N50" i="210" s="1"/>
  <c r="I48" i="224" s="1"/>
  <c r="I872" i="208"/>
  <c r="L50" i="210" s="1"/>
  <c r="I48" i="223" s="1"/>
  <c r="H872" i="208"/>
  <c r="J50" i="210" s="1"/>
  <c r="I48" i="222" s="1"/>
  <c r="G872" i="208"/>
  <c r="H50" i="210" s="1"/>
  <c r="I48" i="221" s="1"/>
  <c r="F872" i="208"/>
  <c r="F50" i="210" s="1"/>
  <c r="I48" i="220" s="1"/>
  <c r="E872" i="208"/>
  <c r="D50" i="210" s="1"/>
  <c r="I48" i="219" s="1"/>
  <c r="D872" i="208"/>
  <c r="B50" i="210" s="1"/>
  <c r="AG864" i="208"/>
  <c r="BH48" i="210" s="1"/>
  <c r="I47" i="247" s="1"/>
  <c r="AF864" i="208"/>
  <c r="BF48" i="210" s="1"/>
  <c r="I47" i="246" s="1"/>
  <c r="AE864" i="208"/>
  <c r="BD48" i="210" s="1"/>
  <c r="I47" i="245" s="1"/>
  <c r="AD864" i="208"/>
  <c r="BB48" i="210" s="1"/>
  <c r="I47" i="244" s="1"/>
  <c r="AC864" i="208"/>
  <c r="AZ48" i="210" s="1"/>
  <c r="I47" i="243" s="1"/>
  <c r="AB864" i="208"/>
  <c r="AX48" i="210" s="1"/>
  <c r="I47" i="242" s="1"/>
  <c r="AA864" i="208"/>
  <c r="AV48" i="210" s="1"/>
  <c r="I47" i="241" s="1"/>
  <c r="Z864" i="208"/>
  <c r="AT48" i="210" s="1"/>
  <c r="I47" i="240" s="1"/>
  <c r="Y864" i="208"/>
  <c r="AR48" i="210" s="1"/>
  <c r="I47" i="239" s="1"/>
  <c r="X864" i="208"/>
  <c r="AP48" i="210" s="1"/>
  <c r="I47" i="238" s="1"/>
  <c r="W864" i="208"/>
  <c r="AN48" i="210" s="1"/>
  <c r="I47" i="237" s="1"/>
  <c r="V864" i="208"/>
  <c r="AL48" i="210" s="1"/>
  <c r="I47" i="236" s="1"/>
  <c r="U864" i="208"/>
  <c r="AJ48" i="210" s="1"/>
  <c r="I47" i="235" s="1"/>
  <c r="T864" i="208"/>
  <c r="AH48" i="210" s="1"/>
  <c r="I47" i="234" s="1"/>
  <c r="S864" i="208"/>
  <c r="AF48" i="210" s="1"/>
  <c r="I47" i="233" s="1"/>
  <c r="R864" i="208"/>
  <c r="AD48" i="210" s="1"/>
  <c r="I47" i="232" s="1"/>
  <c r="Q864" i="208"/>
  <c r="AB48" i="210" s="1"/>
  <c r="I47" i="231" s="1"/>
  <c r="P864" i="208"/>
  <c r="Z48" i="210" s="1"/>
  <c r="I47" i="230" s="1"/>
  <c r="O864" i="208"/>
  <c r="X48" i="210" s="1"/>
  <c r="I47" i="229" s="1"/>
  <c r="N864" i="208"/>
  <c r="V48" i="210" s="1"/>
  <c r="I47" i="228" s="1"/>
  <c r="M864" i="208"/>
  <c r="T48" i="210" s="1"/>
  <c r="I47" i="227" s="1"/>
  <c r="L864" i="208"/>
  <c r="R48" i="210" s="1"/>
  <c r="I47" i="226" s="1"/>
  <c r="K864" i="208"/>
  <c r="P48" i="210" s="1"/>
  <c r="I47" i="225" s="1"/>
  <c r="J864" i="208"/>
  <c r="N48" i="210" s="1"/>
  <c r="I47" i="224" s="1"/>
  <c r="I864" i="208"/>
  <c r="L48" i="210" s="1"/>
  <c r="I47" i="223" s="1"/>
  <c r="H864" i="208"/>
  <c r="J48" i="210" s="1"/>
  <c r="I47" i="222" s="1"/>
  <c r="G864" i="208"/>
  <c r="H48" i="210" s="1"/>
  <c r="I47" i="221" s="1"/>
  <c r="F864" i="208"/>
  <c r="F48" i="210" s="1"/>
  <c r="I47" i="220" s="1"/>
  <c r="E864" i="208"/>
  <c r="D48" i="210" s="1"/>
  <c r="I47" i="219" s="1"/>
  <c r="D864" i="208"/>
  <c r="B48" i="210" s="1"/>
  <c r="AG857" i="208"/>
  <c r="BH47" i="210" s="1"/>
  <c r="I46" i="247" s="1"/>
  <c r="AF857" i="208"/>
  <c r="BF47" i="210" s="1"/>
  <c r="I46" i="246" s="1"/>
  <c r="AE857" i="208"/>
  <c r="BD47" i="210" s="1"/>
  <c r="I46" i="245" s="1"/>
  <c r="AD857" i="208"/>
  <c r="BB47" i="210" s="1"/>
  <c r="I46" i="244" s="1"/>
  <c r="AC857" i="208"/>
  <c r="AZ47" i="210" s="1"/>
  <c r="I46" i="243" s="1"/>
  <c r="AB857" i="208"/>
  <c r="AX47" i="210" s="1"/>
  <c r="I46" i="242" s="1"/>
  <c r="AA857" i="208"/>
  <c r="AV47" i="210" s="1"/>
  <c r="I46" i="241" s="1"/>
  <c r="Z857" i="208"/>
  <c r="AT47" i="210" s="1"/>
  <c r="I46" i="240" s="1"/>
  <c r="Y857" i="208"/>
  <c r="AR47" i="210" s="1"/>
  <c r="I46" i="239" s="1"/>
  <c r="X857" i="208"/>
  <c r="AP47" i="210" s="1"/>
  <c r="I46" i="238" s="1"/>
  <c r="W857" i="208"/>
  <c r="AN47" i="210" s="1"/>
  <c r="I46" i="237" s="1"/>
  <c r="V857" i="208"/>
  <c r="AL47" i="210" s="1"/>
  <c r="I46" i="236" s="1"/>
  <c r="U857" i="208"/>
  <c r="AJ47" i="210" s="1"/>
  <c r="I46" i="235" s="1"/>
  <c r="T857" i="208"/>
  <c r="AH47" i="210" s="1"/>
  <c r="I46" i="234" s="1"/>
  <c r="S857" i="208"/>
  <c r="AF47" i="210" s="1"/>
  <c r="I46" i="233" s="1"/>
  <c r="R857" i="208"/>
  <c r="AD47" i="210" s="1"/>
  <c r="I46" i="232" s="1"/>
  <c r="Q857" i="208"/>
  <c r="AB47" i="210" s="1"/>
  <c r="I46" i="231" s="1"/>
  <c r="P857" i="208"/>
  <c r="Z47" i="210" s="1"/>
  <c r="I46" i="230" s="1"/>
  <c r="O857" i="208"/>
  <c r="X47" i="210" s="1"/>
  <c r="I46" i="229" s="1"/>
  <c r="N857" i="208"/>
  <c r="V47" i="210" s="1"/>
  <c r="I46" i="228" s="1"/>
  <c r="M857" i="208"/>
  <c r="T47" i="210" s="1"/>
  <c r="I46" i="227" s="1"/>
  <c r="L857" i="208"/>
  <c r="R47" i="210" s="1"/>
  <c r="I46" i="226" s="1"/>
  <c r="K857" i="208"/>
  <c r="P47" i="210" s="1"/>
  <c r="I46" i="225" s="1"/>
  <c r="J857" i="208"/>
  <c r="N47" i="210" s="1"/>
  <c r="I46" i="224" s="1"/>
  <c r="I857" i="208"/>
  <c r="L47" i="210" s="1"/>
  <c r="I46" i="223" s="1"/>
  <c r="H857" i="208"/>
  <c r="J47" i="210" s="1"/>
  <c r="I46" i="222" s="1"/>
  <c r="G857" i="208"/>
  <c r="H47" i="210" s="1"/>
  <c r="I46" i="221" s="1"/>
  <c r="F857" i="208"/>
  <c r="F47" i="210" s="1"/>
  <c r="I46" i="220" s="1"/>
  <c r="E857" i="208"/>
  <c r="D47" i="210" s="1"/>
  <c r="I46" i="219" s="1"/>
  <c r="D857" i="208"/>
  <c r="B47" i="210" s="1"/>
  <c r="AG850" i="208"/>
  <c r="BH46" i="210" s="1"/>
  <c r="I45" i="247" s="1"/>
  <c r="AF850" i="208"/>
  <c r="BF46" i="210" s="1"/>
  <c r="I45" i="246" s="1"/>
  <c r="AE850" i="208"/>
  <c r="BD46" i="210" s="1"/>
  <c r="I45" i="245" s="1"/>
  <c r="AD850" i="208"/>
  <c r="BB46" i="210" s="1"/>
  <c r="I45" i="244" s="1"/>
  <c r="AC850" i="208"/>
  <c r="AZ46" i="210" s="1"/>
  <c r="I45" i="243" s="1"/>
  <c r="AB850" i="208"/>
  <c r="AX46" i="210" s="1"/>
  <c r="I45" i="242" s="1"/>
  <c r="AA850" i="208"/>
  <c r="AV46" i="210" s="1"/>
  <c r="I45" i="241" s="1"/>
  <c r="Z850" i="208"/>
  <c r="AT46" i="210" s="1"/>
  <c r="I45" i="240" s="1"/>
  <c r="Y850" i="208"/>
  <c r="AR46" i="210" s="1"/>
  <c r="I45" i="239" s="1"/>
  <c r="X850" i="208"/>
  <c r="AP46" i="210" s="1"/>
  <c r="I45" i="238" s="1"/>
  <c r="W850" i="208"/>
  <c r="AN46" i="210" s="1"/>
  <c r="I45" i="237" s="1"/>
  <c r="V850" i="208"/>
  <c r="AL46" i="210" s="1"/>
  <c r="I45" i="236" s="1"/>
  <c r="U850" i="208"/>
  <c r="AJ46" i="210" s="1"/>
  <c r="I45" i="235" s="1"/>
  <c r="T850" i="208"/>
  <c r="AH46" i="210" s="1"/>
  <c r="I45" i="234" s="1"/>
  <c r="S850" i="208"/>
  <c r="AF46" i="210" s="1"/>
  <c r="I45" i="233" s="1"/>
  <c r="R850" i="208"/>
  <c r="AD46" i="210" s="1"/>
  <c r="I45" i="232" s="1"/>
  <c r="Q850" i="208"/>
  <c r="AB46" i="210" s="1"/>
  <c r="I45" i="231" s="1"/>
  <c r="P850" i="208"/>
  <c r="Z46" i="210" s="1"/>
  <c r="I45" i="230" s="1"/>
  <c r="O850" i="208"/>
  <c r="X46" i="210" s="1"/>
  <c r="I45" i="229" s="1"/>
  <c r="N850" i="208"/>
  <c r="V46" i="210" s="1"/>
  <c r="I45" i="228" s="1"/>
  <c r="M850" i="208"/>
  <c r="T46" i="210" s="1"/>
  <c r="I45" i="227" s="1"/>
  <c r="L850" i="208"/>
  <c r="R46" i="210" s="1"/>
  <c r="I45" i="226" s="1"/>
  <c r="K850" i="208"/>
  <c r="P46" i="210" s="1"/>
  <c r="I45" i="225" s="1"/>
  <c r="J850" i="208"/>
  <c r="N46" i="210" s="1"/>
  <c r="I45" i="224" s="1"/>
  <c r="I850" i="208"/>
  <c r="L46" i="210" s="1"/>
  <c r="I45" i="223" s="1"/>
  <c r="H850" i="208"/>
  <c r="J46" i="210" s="1"/>
  <c r="I45" i="222" s="1"/>
  <c r="G850" i="208"/>
  <c r="H46" i="210" s="1"/>
  <c r="I45" i="221" s="1"/>
  <c r="F850" i="208"/>
  <c r="F46" i="210" s="1"/>
  <c r="I45" i="220" s="1"/>
  <c r="E850" i="208"/>
  <c r="D46" i="210" s="1"/>
  <c r="I45" i="219" s="1"/>
  <c r="D850" i="208"/>
  <c r="B46" i="210" s="1"/>
  <c r="AG842" i="208"/>
  <c r="BH44" i="210" s="1"/>
  <c r="I44" i="247" s="1"/>
  <c r="AF842" i="208"/>
  <c r="BF44" i="210" s="1"/>
  <c r="I44" i="246" s="1"/>
  <c r="AE842" i="208"/>
  <c r="BD44" i="210" s="1"/>
  <c r="I44" i="245" s="1"/>
  <c r="AD842" i="208"/>
  <c r="BB44" i="210" s="1"/>
  <c r="I44" i="244" s="1"/>
  <c r="AC842" i="208"/>
  <c r="AZ44" i="210" s="1"/>
  <c r="I44" i="243" s="1"/>
  <c r="AB842" i="208"/>
  <c r="AX44" i="210" s="1"/>
  <c r="I44" i="242" s="1"/>
  <c r="AA842" i="208"/>
  <c r="AV44" i="210" s="1"/>
  <c r="I44" i="241" s="1"/>
  <c r="Z842" i="208"/>
  <c r="AT44" i="210" s="1"/>
  <c r="I44" i="240" s="1"/>
  <c r="Y842" i="208"/>
  <c r="AR44" i="210" s="1"/>
  <c r="I44" i="239" s="1"/>
  <c r="X842" i="208"/>
  <c r="AP44" i="210" s="1"/>
  <c r="I44" i="238" s="1"/>
  <c r="W842" i="208"/>
  <c r="AN44" i="210" s="1"/>
  <c r="I44" i="237" s="1"/>
  <c r="V842" i="208"/>
  <c r="AL44" i="210" s="1"/>
  <c r="I44" i="236" s="1"/>
  <c r="U842" i="208"/>
  <c r="AJ44" i="210" s="1"/>
  <c r="I44" i="235" s="1"/>
  <c r="T842" i="208"/>
  <c r="AH44" i="210" s="1"/>
  <c r="I44" i="234" s="1"/>
  <c r="S842" i="208"/>
  <c r="AF44" i="210" s="1"/>
  <c r="I44" i="233" s="1"/>
  <c r="R842" i="208"/>
  <c r="AD44" i="210" s="1"/>
  <c r="I44" i="232" s="1"/>
  <c r="Q842" i="208"/>
  <c r="AB44" i="210" s="1"/>
  <c r="I44" i="231" s="1"/>
  <c r="P842" i="208"/>
  <c r="Z44" i="210" s="1"/>
  <c r="I44" i="230" s="1"/>
  <c r="O842" i="208"/>
  <c r="X44" i="210" s="1"/>
  <c r="I44" i="229" s="1"/>
  <c r="N842" i="208"/>
  <c r="V44" i="210" s="1"/>
  <c r="I44" i="228" s="1"/>
  <c r="M842" i="208"/>
  <c r="T44" i="210" s="1"/>
  <c r="I44" i="227" s="1"/>
  <c r="L842" i="208"/>
  <c r="R44" i="210" s="1"/>
  <c r="I44" i="226" s="1"/>
  <c r="K842" i="208"/>
  <c r="P44" i="210" s="1"/>
  <c r="I44" i="225" s="1"/>
  <c r="J842" i="208"/>
  <c r="N44" i="210" s="1"/>
  <c r="I44" i="224" s="1"/>
  <c r="I842" i="208"/>
  <c r="L44" i="210" s="1"/>
  <c r="I44" i="223" s="1"/>
  <c r="H842" i="208"/>
  <c r="J44" i="210" s="1"/>
  <c r="I44" i="222" s="1"/>
  <c r="G842" i="208"/>
  <c r="H44" i="210" s="1"/>
  <c r="I44" i="221" s="1"/>
  <c r="F842" i="208"/>
  <c r="F44" i="210" s="1"/>
  <c r="I44" i="220" s="1"/>
  <c r="E842" i="208"/>
  <c r="D44" i="210" s="1"/>
  <c r="I44" i="219" s="1"/>
  <c r="D842" i="208"/>
  <c r="B44" i="210" s="1"/>
  <c r="AG835" i="208"/>
  <c r="BH43" i="210" s="1"/>
  <c r="I43" i="247" s="1"/>
  <c r="AF835" i="208"/>
  <c r="BF43" i="210" s="1"/>
  <c r="I43" i="246" s="1"/>
  <c r="AE835" i="208"/>
  <c r="BD43" i="210" s="1"/>
  <c r="I43" i="245" s="1"/>
  <c r="AD835" i="208"/>
  <c r="BB43" i="210" s="1"/>
  <c r="I43" i="244" s="1"/>
  <c r="AC835" i="208"/>
  <c r="AZ43" i="210" s="1"/>
  <c r="I43" i="243" s="1"/>
  <c r="AB835" i="208"/>
  <c r="AX43" i="210" s="1"/>
  <c r="I43" i="242" s="1"/>
  <c r="AA835" i="208"/>
  <c r="AV43" i="210" s="1"/>
  <c r="I43" i="241" s="1"/>
  <c r="Z835" i="208"/>
  <c r="AT43" i="210" s="1"/>
  <c r="I43" i="240" s="1"/>
  <c r="Y835" i="208"/>
  <c r="AR43" i="210" s="1"/>
  <c r="I43" i="239" s="1"/>
  <c r="X835" i="208"/>
  <c r="AP43" i="210" s="1"/>
  <c r="I43" i="238" s="1"/>
  <c r="W835" i="208"/>
  <c r="AN43" i="210" s="1"/>
  <c r="I43" i="237" s="1"/>
  <c r="V835" i="208"/>
  <c r="AL43" i="210" s="1"/>
  <c r="I43" i="236" s="1"/>
  <c r="U835" i="208"/>
  <c r="AJ43" i="210" s="1"/>
  <c r="I43" i="235" s="1"/>
  <c r="T835" i="208"/>
  <c r="AH43" i="210" s="1"/>
  <c r="I43" i="234" s="1"/>
  <c r="S835" i="208"/>
  <c r="AF43" i="210" s="1"/>
  <c r="I43" i="233" s="1"/>
  <c r="R835" i="208"/>
  <c r="AD43" i="210" s="1"/>
  <c r="I43" i="232" s="1"/>
  <c r="Q835" i="208"/>
  <c r="AB43" i="210" s="1"/>
  <c r="I43" i="231" s="1"/>
  <c r="P835" i="208"/>
  <c r="Z43" i="210" s="1"/>
  <c r="I43" i="230" s="1"/>
  <c r="O835" i="208"/>
  <c r="X43" i="210" s="1"/>
  <c r="I43" i="229" s="1"/>
  <c r="N835" i="208"/>
  <c r="V43" i="210" s="1"/>
  <c r="I43" i="228" s="1"/>
  <c r="M835" i="208"/>
  <c r="T43" i="210" s="1"/>
  <c r="I43" i="227" s="1"/>
  <c r="L835" i="208"/>
  <c r="R43" i="210" s="1"/>
  <c r="I43" i="226" s="1"/>
  <c r="K835" i="208"/>
  <c r="P43" i="210" s="1"/>
  <c r="I43" i="225" s="1"/>
  <c r="J835" i="208"/>
  <c r="N43" i="210" s="1"/>
  <c r="I43" i="224" s="1"/>
  <c r="I835" i="208"/>
  <c r="L43" i="210" s="1"/>
  <c r="I43" i="223" s="1"/>
  <c r="H835" i="208"/>
  <c r="J43" i="210" s="1"/>
  <c r="I43" i="222" s="1"/>
  <c r="G835" i="208"/>
  <c r="H43" i="210" s="1"/>
  <c r="I43" i="221" s="1"/>
  <c r="F835" i="208"/>
  <c r="F43" i="210" s="1"/>
  <c r="I43" i="220" s="1"/>
  <c r="E835" i="208"/>
  <c r="D43" i="210" s="1"/>
  <c r="I43" i="219" s="1"/>
  <c r="D835" i="208"/>
  <c r="B43" i="210" s="1"/>
  <c r="AG828" i="208"/>
  <c r="BH42" i="210" s="1"/>
  <c r="I42" i="247" s="1"/>
  <c r="AF828" i="208"/>
  <c r="BF42" i="210" s="1"/>
  <c r="I42" i="246" s="1"/>
  <c r="AE828" i="208"/>
  <c r="BD42" i="210" s="1"/>
  <c r="I42" i="245" s="1"/>
  <c r="AD828" i="208"/>
  <c r="BB42" i="210" s="1"/>
  <c r="I42" i="244" s="1"/>
  <c r="AC828" i="208"/>
  <c r="AZ42" i="210" s="1"/>
  <c r="I42" i="243" s="1"/>
  <c r="AB828" i="208"/>
  <c r="AX42" i="210" s="1"/>
  <c r="I42" i="242" s="1"/>
  <c r="AA828" i="208"/>
  <c r="AV42" i="210" s="1"/>
  <c r="I42" i="241" s="1"/>
  <c r="Z828" i="208"/>
  <c r="AT42" i="210" s="1"/>
  <c r="I42" i="240" s="1"/>
  <c r="Y828" i="208"/>
  <c r="AR42" i="210" s="1"/>
  <c r="I42" i="239" s="1"/>
  <c r="X828" i="208"/>
  <c r="AP42" i="210" s="1"/>
  <c r="I42" i="238" s="1"/>
  <c r="W828" i="208"/>
  <c r="AN42" i="210" s="1"/>
  <c r="I42" i="237" s="1"/>
  <c r="V828" i="208"/>
  <c r="AL42" i="210" s="1"/>
  <c r="I42" i="236" s="1"/>
  <c r="U828" i="208"/>
  <c r="AJ42" i="210" s="1"/>
  <c r="I42" i="235" s="1"/>
  <c r="T828" i="208"/>
  <c r="AH42" i="210" s="1"/>
  <c r="I42" i="234" s="1"/>
  <c r="S828" i="208"/>
  <c r="AF42" i="210" s="1"/>
  <c r="I42" i="233" s="1"/>
  <c r="R828" i="208"/>
  <c r="AD42" i="210" s="1"/>
  <c r="I42" i="232" s="1"/>
  <c r="Q828" i="208"/>
  <c r="AB42" i="210" s="1"/>
  <c r="I42" i="231" s="1"/>
  <c r="P828" i="208"/>
  <c r="Z42" i="210" s="1"/>
  <c r="I42" i="230" s="1"/>
  <c r="O828" i="208"/>
  <c r="X42" i="210" s="1"/>
  <c r="I42" i="229" s="1"/>
  <c r="N828" i="208"/>
  <c r="V42" i="210" s="1"/>
  <c r="I42" i="228" s="1"/>
  <c r="M828" i="208"/>
  <c r="T42" i="210" s="1"/>
  <c r="I42" i="227" s="1"/>
  <c r="L828" i="208"/>
  <c r="R42" i="210" s="1"/>
  <c r="I42" i="226" s="1"/>
  <c r="K828" i="208"/>
  <c r="P42" i="210" s="1"/>
  <c r="I42" i="225" s="1"/>
  <c r="J828" i="208"/>
  <c r="N42" i="210" s="1"/>
  <c r="I42" i="224" s="1"/>
  <c r="I828" i="208"/>
  <c r="L42" i="210" s="1"/>
  <c r="I42" i="223" s="1"/>
  <c r="H828" i="208"/>
  <c r="J42" i="210" s="1"/>
  <c r="I42" i="222" s="1"/>
  <c r="G828" i="208"/>
  <c r="H42" i="210" s="1"/>
  <c r="I42" i="221" s="1"/>
  <c r="F828" i="208"/>
  <c r="F42" i="210" s="1"/>
  <c r="I42" i="220" s="1"/>
  <c r="E828" i="208"/>
  <c r="D42" i="210" s="1"/>
  <c r="I42" i="219" s="1"/>
  <c r="D828" i="208"/>
  <c r="B42" i="210" s="1"/>
  <c r="AG818" i="208"/>
  <c r="H33" i="247" s="1"/>
  <c r="AF818" i="208"/>
  <c r="H33" i="246" s="1"/>
  <c r="AE818" i="208"/>
  <c r="H33" i="245" s="1"/>
  <c r="AD818" i="208"/>
  <c r="H33" i="244" s="1"/>
  <c r="AC818" i="208"/>
  <c r="H33" i="243" s="1"/>
  <c r="AB818" i="208"/>
  <c r="H33" i="242" s="1"/>
  <c r="AA818" i="208"/>
  <c r="H33" i="241" s="1"/>
  <c r="Z818" i="208"/>
  <c r="H33" i="240" s="1"/>
  <c r="Y818" i="208"/>
  <c r="H33" i="239" s="1"/>
  <c r="X818" i="208"/>
  <c r="H33" i="238" s="1"/>
  <c r="W818" i="208"/>
  <c r="H33" i="237" s="1"/>
  <c r="V818" i="208"/>
  <c r="H33" i="236" s="1"/>
  <c r="U818" i="208"/>
  <c r="H33" i="235" s="1"/>
  <c r="T818" i="208"/>
  <c r="H33" i="234" s="1"/>
  <c r="S818" i="208"/>
  <c r="H33" i="233" s="1"/>
  <c r="R818" i="208"/>
  <c r="H33" i="232" s="1"/>
  <c r="Q818" i="208"/>
  <c r="H33" i="231" s="1"/>
  <c r="P818" i="208"/>
  <c r="H33" i="230" s="1"/>
  <c r="O818" i="208"/>
  <c r="H33" i="229" s="1"/>
  <c r="N818" i="208"/>
  <c r="H33" i="228" s="1"/>
  <c r="M818" i="208"/>
  <c r="H33" i="227" s="1"/>
  <c r="L818" i="208"/>
  <c r="H33" i="226" s="1"/>
  <c r="K818" i="208"/>
  <c r="H33" i="225" s="1"/>
  <c r="J818" i="208"/>
  <c r="H33" i="224" s="1"/>
  <c r="I818" i="208"/>
  <c r="H33" i="223" s="1"/>
  <c r="H818" i="208"/>
  <c r="H33" i="222" s="1"/>
  <c r="G818" i="208"/>
  <c r="H33" i="221" s="1"/>
  <c r="F818" i="208"/>
  <c r="H33" i="220" s="1"/>
  <c r="E818" i="208"/>
  <c r="H33" i="219" s="1"/>
  <c r="D818" i="208"/>
  <c r="H33" i="217" s="1"/>
  <c r="AG814" i="208"/>
  <c r="G33" i="247" s="1"/>
  <c r="AF814" i="208"/>
  <c r="G33" i="246" s="1"/>
  <c r="AE814" i="208"/>
  <c r="G33" i="245" s="1"/>
  <c r="AD814" i="208"/>
  <c r="G33" i="244" s="1"/>
  <c r="AC814" i="208"/>
  <c r="G33" i="243" s="1"/>
  <c r="AB814" i="208"/>
  <c r="G33" i="242" s="1"/>
  <c r="AA814" i="208"/>
  <c r="G33" i="241" s="1"/>
  <c r="Z814" i="208"/>
  <c r="G33" i="240" s="1"/>
  <c r="Y814" i="208"/>
  <c r="G33" i="239" s="1"/>
  <c r="X814" i="208"/>
  <c r="G33" i="238" s="1"/>
  <c r="W814" i="208"/>
  <c r="G33" i="237" s="1"/>
  <c r="V814" i="208"/>
  <c r="G33" i="236" s="1"/>
  <c r="U814" i="208"/>
  <c r="G33" i="235" s="1"/>
  <c r="T814" i="208"/>
  <c r="G33" i="234" s="1"/>
  <c r="S814" i="208"/>
  <c r="G33" i="233" s="1"/>
  <c r="R814" i="208"/>
  <c r="G33" i="232" s="1"/>
  <c r="Q814" i="208"/>
  <c r="G33" i="231" s="1"/>
  <c r="P814" i="208"/>
  <c r="G33" i="230" s="1"/>
  <c r="O814" i="208"/>
  <c r="G33" i="229" s="1"/>
  <c r="N814" i="208"/>
  <c r="G33" i="228" s="1"/>
  <c r="M814" i="208"/>
  <c r="G33" i="227" s="1"/>
  <c r="L814" i="208"/>
  <c r="G33" i="226" s="1"/>
  <c r="K814" i="208"/>
  <c r="G33" i="225" s="1"/>
  <c r="J814" i="208"/>
  <c r="G33" i="224" s="1"/>
  <c r="I814" i="208"/>
  <c r="G33" i="223" s="1"/>
  <c r="H814" i="208"/>
  <c r="G33" i="222" s="1"/>
  <c r="G814" i="208"/>
  <c r="G33" i="221" s="1"/>
  <c r="F814" i="208"/>
  <c r="G33" i="220" s="1"/>
  <c r="E814" i="208"/>
  <c r="G33" i="219" s="1"/>
  <c r="D814" i="208"/>
  <c r="G33" i="217" s="1"/>
  <c r="AG810" i="208"/>
  <c r="F33" i="247" s="1"/>
  <c r="AF810" i="208"/>
  <c r="F33" i="246" s="1"/>
  <c r="AE810" i="208"/>
  <c r="F33" i="245" s="1"/>
  <c r="AD810" i="208"/>
  <c r="F33" i="244" s="1"/>
  <c r="AC810" i="208"/>
  <c r="F33" i="243" s="1"/>
  <c r="AB810" i="208"/>
  <c r="F33" i="242" s="1"/>
  <c r="AA810" i="208"/>
  <c r="F33" i="241" s="1"/>
  <c r="Z810" i="208"/>
  <c r="F33" i="240" s="1"/>
  <c r="Y810" i="208"/>
  <c r="F33" i="239" s="1"/>
  <c r="X810" i="208"/>
  <c r="F33" i="238" s="1"/>
  <c r="W810" i="208"/>
  <c r="F33" i="237" s="1"/>
  <c r="V810" i="208"/>
  <c r="F33" i="236" s="1"/>
  <c r="U810" i="208"/>
  <c r="F33" i="235" s="1"/>
  <c r="T810" i="208"/>
  <c r="F33" i="234" s="1"/>
  <c r="S810" i="208"/>
  <c r="F33" i="233" s="1"/>
  <c r="R810" i="208"/>
  <c r="F33" i="232" s="1"/>
  <c r="Q810" i="208"/>
  <c r="F33" i="231" s="1"/>
  <c r="P810" i="208"/>
  <c r="F33" i="230" s="1"/>
  <c r="O810" i="208"/>
  <c r="F33" i="229" s="1"/>
  <c r="N810" i="208"/>
  <c r="F33" i="228" s="1"/>
  <c r="M810" i="208"/>
  <c r="F33" i="227" s="1"/>
  <c r="L810" i="208"/>
  <c r="F33" i="226" s="1"/>
  <c r="K810" i="208"/>
  <c r="F33" i="225" s="1"/>
  <c r="J810" i="208"/>
  <c r="F33" i="224" s="1"/>
  <c r="I810" i="208"/>
  <c r="F33" i="223" s="1"/>
  <c r="H810" i="208"/>
  <c r="F33" i="222" s="1"/>
  <c r="G810" i="208"/>
  <c r="F33" i="221" s="1"/>
  <c r="F810" i="208"/>
  <c r="F33" i="220" s="1"/>
  <c r="E810" i="208"/>
  <c r="F33" i="219" s="1"/>
  <c r="D810" i="208"/>
  <c r="F33" i="217" s="1"/>
  <c r="AG806" i="208"/>
  <c r="E33" i="247" s="1"/>
  <c r="AF806" i="208"/>
  <c r="E33" i="246" s="1"/>
  <c r="AE806" i="208"/>
  <c r="E33" i="245" s="1"/>
  <c r="AD806" i="208"/>
  <c r="E33" i="244" s="1"/>
  <c r="AC806" i="208"/>
  <c r="E33" i="243" s="1"/>
  <c r="AB806" i="208"/>
  <c r="E33" i="242" s="1"/>
  <c r="AA806" i="208"/>
  <c r="E33" i="241" s="1"/>
  <c r="Z806" i="208"/>
  <c r="E33" i="240" s="1"/>
  <c r="Y806" i="208"/>
  <c r="E33" i="239" s="1"/>
  <c r="X806" i="208"/>
  <c r="E33" i="238" s="1"/>
  <c r="W806" i="208"/>
  <c r="E33" i="237" s="1"/>
  <c r="V806" i="208"/>
  <c r="E33" i="236" s="1"/>
  <c r="U806" i="208"/>
  <c r="E33" i="235" s="1"/>
  <c r="T806" i="208"/>
  <c r="E33" i="234" s="1"/>
  <c r="S806" i="208"/>
  <c r="E33" i="233" s="1"/>
  <c r="R806" i="208"/>
  <c r="E33" i="232" s="1"/>
  <c r="Q806" i="208"/>
  <c r="E33" i="231" s="1"/>
  <c r="P806" i="208"/>
  <c r="E33" i="230" s="1"/>
  <c r="O806" i="208"/>
  <c r="E33" i="229" s="1"/>
  <c r="N806" i="208"/>
  <c r="E33" i="228" s="1"/>
  <c r="M806" i="208"/>
  <c r="E33" i="227" s="1"/>
  <c r="L806" i="208"/>
  <c r="E33" i="226" s="1"/>
  <c r="K806" i="208"/>
  <c r="E33" i="225" s="1"/>
  <c r="J806" i="208"/>
  <c r="E33" i="224" s="1"/>
  <c r="I806" i="208"/>
  <c r="E33" i="223" s="1"/>
  <c r="H806" i="208"/>
  <c r="E33" i="222" s="1"/>
  <c r="G806" i="208"/>
  <c r="E33" i="221" s="1"/>
  <c r="F806" i="208"/>
  <c r="E33" i="220" s="1"/>
  <c r="E806" i="208"/>
  <c r="E33" i="219" s="1"/>
  <c r="D806" i="208"/>
  <c r="E33" i="217" s="1"/>
  <c r="AG802" i="208"/>
  <c r="AF802" i="208"/>
  <c r="D33" i="246" s="1"/>
  <c r="AE802" i="208"/>
  <c r="AD802" i="208"/>
  <c r="D33" i="244" s="1"/>
  <c r="AC802" i="208"/>
  <c r="AB802" i="208"/>
  <c r="AA802" i="208"/>
  <c r="D33" i="241" s="1"/>
  <c r="Z802" i="208"/>
  <c r="Y802" i="208"/>
  <c r="X802" i="208"/>
  <c r="D33" i="238" s="1"/>
  <c r="W802" i="208"/>
  <c r="D33" i="237" s="1"/>
  <c r="V802" i="208"/>
  <c r="U802" i="208"/>
  <c r="T802" i="208"/>
  <c r="S802" i="208"/>
  <c r="R802" i="208"/>
  <c r="D33" i="232" s="1"/>
  <c r="Q802" i="208"/>
  <c r="P802" i="208"/>
  <c r="O802" i="208"/>
  <c r="N802" i="208"/>
  <c r="D33" i="228" s="1"/>
  <c r="M802" i="208"/>
  <c r="L802" i="208"/>
  <c r="D33" i="226" s="1"/>
  <c r="K802" i="208"/>
  <c r="J802" i="208"/>
  <c r="I802" i="208"/>
  <c r="D33" i="223" s="1"/>
  <c r="H802" i="208"/>
  <c r="G802" i="208"/>
  <c r="F802" i="208"/>
  <c r="D33" i="220" s="1"/>
  <c r="E802" i="208"/>
  <c r="D33" i="219" s="1"/>
  <c r="D802" i="208"/>
  <c r="AG795" i="208"/>
  <c r="H32" i="247" s="1"/>
  <c r="AF795" i="208"/>
  <c r="H32" i="246" s="1"/>
  <c r="AE795" i="208"/>
  <c r="H32" i="245" s="1"/>
  <c r="AD795" i="208"/>
  <c r="H32" i="244" s="1"/>
  <c r="AC795" i="208"/>
  <c r="H32" i="243" s="1"/>
  <c r="AB795" i="208"/>
  <c r="H32" i="242" s="1"/>
  <c r="AA795" i="208"/>
  <c r="H32" i="241" s="1"/>
  <c r="Z795" i="208"/>
  <c r="H32" i="240" s="1"/>
  <c r="Y795" i="208"/>
  <c r="H32" i="239" s="1"/>
  <c r="X795" i="208"/>
  <c r="H32" i="238" s="1"/>
  <c r="W795" i="208"/>
  <c r="H32" i="237" s="1"/>
  <c r="V795" i="208"/>
  <c r="H32" i="236" s="1"/>
  <c r="U795" i="208"/>
  <c r="H32" i="235" s="1"/>
  <c r="T795" i="208"/>
  <c r="H32" i="234" s="1"/>
  <c r="S795" i="208"/>
  <c r="H32" i="233" s="1"/>
  <c r="R795" i="208"/>
  <c r="H32" i="232" s="1"/>
  <c r="Q795" i="208"/>
  <c r="H32" i="231" s="1"/>
  <c r="P795" i="208"/>
  <c r="H32" i="230" s="1"/>
  <c r="O795" i="208"/>
  <c r="H32" i="229" s="1"/>
  <c r="N795" i="208"/>
  <c r="H32" i="228" s="1"/>
  <c r="M795" i="208"/>
  <c r="H32" i="227" s="1"/>
  <c r="L795" i="208"/>
  <c r="H32" i="226" s="1"/>
  <c r="K795" i="208"/>
  <c r="H32" i="225" s="1"/>
  <c r="J795" i="208"/>
  <c r="H32" i="224" s="1"/>
  <c r="I795" i="208"/>
  <c r="H32" i="223" s="1"/>
  <c r="H795" i="208"/>
  <c r="H32" i="222" s="1"/>
  <c r="G795" i="208"/>
  <c r="H32" i="221" s="1"/>
  <c r="F795" i="208"/>
  <c r="H32" i="220" s="1"/>
  <c r="E795" i="208"/>
  <c r="H32" i="219" s="1"/>
  <c r="D795" i="208"/>
  <c r="H32" i="217" s="1"/>
  <c r="AG791" i="208"/>
  <c r="G32" i="247" s="1"/>
  <c r="AF791" i="208"/>
  <c r="G32" i="246" s="1"/>
  <c r="AE791" i="208"/>
  <c r="G32" i="245" s="1"/>
  <c r="AD791" i="208"/>
  <c r="G32" i="244" s="1"/>
  <c r="AC791" i="208"/>
  <c r="G32" i="243" s="1"/>
  <c r="AB791" i="208"/>
  <c r="G32" i="242" s="1"/>
  <c r="AA791" i="208"/>
  <c r="G32" i="241" s="1"/>
  <c r="Z791" i="208"/>
  <c r="G32" i="240" s="1"/>
  <c r="Y791" i="208"/>
  <c r="G32" i="239" s="1"/>
  <c r="X791" i="208"/>
  <c r="G32" i="238" s="1"/>
  <c r="W791" i="208"/>
  <c r="G32" i="237" s="1"/>
  <c r="V791" i="208"/>
  <c r="G32" i="236" s="1"/>
  <c r="U791" i="208"/>
  <c r="G32" i="235" s="1"/>
  <c r="T791" i="208"/>
  <c r="G32" i="234" s="1"/>
  <c r="S791" i="208"/>
  <c r="G32" i="233" s="1"/>
  <c r="R791" i="208"/>
  <c r="G32" i="232" s="1"/>
  <c r="Q791" i="208"/>
  <c r="G32" i="231" s="1"/>
  <c r="P791" i="208"/>
  <c r="G32" i="230" s="1"/>
  <c r="O791" i="208"/>
  <c r="G32" i="229" s="1"/>
  <c r="N791" i="208"/>
  <c r="G32" i="228" s="1"/>
  <c r="M791" i="208"/>
  <c r="G32" i="227" s="1"/>
  <c r="L791" i="208"/>
  <c r="G32" i="226" s="1"/>
  <c r="K791" i="208"/>
  <c r="G32" i="225" s="1"/>
  <c r="J791" i="208"/>
  <c r="G32" i="224" s="1"/>
  <c r="I791" i="208"/>
  <c r="G32" i="223" s="1"/>
  <c r="H791" i="208"/>
  <c r="G32" i="222" s="1"/>
  <c r="G791" i="208"/>
  <c r="G32" i="221" s="1"/>
  <c r="F791" i="208"/>
  <c r="G32" i="220" s="1"/>
  <c r="E791" i="208"/>
  <c r="G32" i="219" s="1"/>
  <c r="D791" i="208"/>
  <c r="G32" i="217" s="1"/>
  <c r="AG787" i="208"/>
  <c r="F32" i="247" s="1"/>
  <c r="AF787" i="208"/>
  <c r="F32" i="246" s="1"/>
  <c r="AE787" i="208"/>
  <c r="F32" i="245" s="1"/>
  <c r="AD787" i="208"/>
  <c r="F32" i="244" s="1"/>
  <c r="AC787" i="208"/>
  <c r="F32" i="243" s="1"/>
  <c r="AB787" i="208"/>
  <c r="F32" i="242" s="1"/>
  <c r="AA787" i="208"/>
  <c r="F32" i="241" s="1"/>
  <c r="Z787" i="208"/>
  <c r="F32" i="240" s="1"/>
  <c r="Y787" i="208"/>
  <c r="F32" i="239" s="1"/>
  <c r="X787" i="208"/>
  <c r="F32" i="238" s="1"/>
  <c r="W787" i="208"/>
  <c r="F32" i="237" s="1"/>
  <c r="V787" i="208"/>
  <c r="F32" i="236" s="1"/>
  <c r="U787" i="208"/>
  <c r="F32" i="235" s="1"/>
  <c r="T787" i="208"/>
  <c r="F32" i="234" s="1"/>
  <c r="S787" i="208"/>
  <c r="F32" i="233" s="1"/>
  <c r="R787" i="208"/>
  <c r="F32" i="232" s="1"/>
  <c r="Q787" i="208"/>
  <c r="F32" i="231" s="1"/>
  <c r="P787" i="208"/>
  <c r="F32" i="230" s="1"/>
  <c r="O787" i="208"/>
  <c r="F32" i="229" s="1"/>
  <c r="N787" i="208"/>
  <c r="F32" i="228" s="1"/>
  <c r="M787" i="208"/>
  <c r="F32" i="227" s="1"/>
  <c r="L787" i="208"/>
  <c r="F32" i="226" s="1"/>
  <c r="K787" i="208"/>
  <c r="F32" i="225" s="1"/>
  <c r="J787" i="208"/>
  <c r="F32" i="224" s="1"/>
  <c r="I787" i="208"/>
  <c r="F32" i="223" s="1"/>
  <c r="H787" i="208"/>
  <c r="F32" i="222" s="1"/>
  <c r="G787" i="208"/>
  <c r="F32" i="221" s="1"/>
  <c r="F787" i="208"/>
  <c r="F32" i="220" s="1"/>
  <c r="E787" i="208"/>
  <c r="F32" i="219" s="1"/>
  <c r="D787" i="208"/>
  <c r="F32" i="217" s="1"/>
  <c r="AG783" i="208"/>
  <c r="E32" i="247" s="1"/>
  <c r="AF783" i="208"/>
  <c r="E32" i="246" s="1"/>
  <c r="AE783" i="208"/>
  <c r="E32" i="245" s="1"/>
  <c r="AD783" i="208"/>
  <c r="E32" i="244" s="1"/>
  <c r="AC783" i="208"/>
  <c r="E32" i="243" s="1"/>
  <c r="AB783" i="208"/>
  <c r="E32" i="242" s="1"/>
  <c r="AA783" i="208"/>
  <c r="E32" i="241" s="1"/>
  <c r="Z783" i="208"/>
  <c r="E32" i="240" s="1"/>
  <c r="Y783" i="208"/>
  <c r="E32" i="239" s="1"/>
  <c r="X783" i="208"/>
  <c r="E32" i="238" s="1"/>
  <c r="W783" i="208"/>
  <c r="E32" i="237" s="1"/>
  <c r="V783" i="208"/>
  <c r="E32" i="236" s="1"/>
  <c r="U783" i="208"/>
  <c r="E32" i="235" s="1"/>
  <c r="T783" i="208"/>
  <c r="E32" i="234" s="1"/>
  <c r="S783" i="208"/>
  <c r="E32" i="233" s="1"/>
  <c r="R783" i="208"/>
  <c r="E32" i="232" s="1"/>
  <c r="Q783" i="208"/>
  <c r="E32" i="231" s="1"/>
  <c r="P783" i="208"/>
  <c r="E32" i="230" s="1"/>
  <c r="O783" i="208"/>
  <c r="E32" i="229" s="1"/>
  <c r="N783" i="208"/>
  <c r="E32" i="228" s="1"/>
  <c r="M783" i="208"/>
  <c r="E32" i="227" s="1"/>
  <c r="L783" i="208"/>
  <c r="E32" i="226" s="1"/>
  <c r="K783" i="208"/>
  <c r="E32" i="225" s="1"/>
  <c r="J783" i="208"/>
  <c r="E32" i="224" s="1"/>
  <c r="I783" i="208"/>
  <c r="E32" i="223" s="1"/>
  <c r="H783" i="208"/>
  <c r="E32" i="222" s="1"/>
  <c r="G783" i="208"/>
  <c r="E32" i="221" s="1"/>
  <c r="F783" i="208"/>
  <c r="E32" i="220" s="1"/>
  <c r="E783" i="208"/>
  <c r="E32" i="219" s="1"/>
  <c r="D783" i="208"/>
  <c r="E32" i="217" s="1"/>
  <c r="AG779" i="208"/>
  <c r="AF779" i="208"/>
  <c r="AE779" i="208"/>
  <c r="AD779" i="208"/>
  <c r="AC779" i="208"/>
  <c r="AB779" i="208"/>
  <c r="D32" i="242" s="1"/>
  <c r="AA779" i="208"/>
  <c r="Z779" i="208"/>
  <c r="Y779" i="208"/>
  <c r="X779" i="208"/>
  <c r="W779" i="208"/>
  <c r="V779" i="208"/>
  <c r="D32" i="236" s="1"/>
  <c r="U779" i="208"/>
  <c r="T779" i="208"/>
  <c r="S779" i="208"/>
  <c r="R779" i="208"/>
  <c r="Q779" i="208"/>
  <c r="P779" i="208"/>
  <c r="D32" i="230" s="1"/>
  <c r="O779" i="208"/>
  <c r="N779" i="208"/>
  <c r="M779" i="208"/>
  <c r="L779" i="208"/>
  <c r="K779" i="208"/>
  <c r="J779" i="208"/>
  <c r="I779" i="208"/>
  <c r="H779" i="208"/>
  <c r="G779" i="208"/>
  <c r="F779" i="208"/>
  <c r="E779" i="208"/>
  <c r="D779" i="208"/>
  <c r="D32" i="217" s="1"/>
  <c r="I31" i="247"/>
  <c r="I31" i="246"/>
  <c r="I31" i="245"/>
  <c r="I31" i="244"/>
  <c r="I31" i="243"/>
  <c r="I31" i="242"/>
  <c r="I31" i="241"/>
  <c r="I31" i="240"/>
  <c r="I31" i="239"/>
  <c r="I31" i="238"/>
  <c r="I31" i="237"/>
  <c r="I31" i="236"/>
  <c r="I31" i="235"/>
  <c r="I31" i="234"/>
  <c r="I31" i="233"/>
  <c r="I31" i="232"/>
  <c r="I31" i="231"/>
  <c r="I31" i="230"/>
  <c r="I31" i="229"/>
  <c r="I31" i="228"/>
  <c r="I31" i="227"/>
  <c r="I31" i="226"/>
  <c r="I31" i="225"/>
  <c r="I31" i="224"/>
  <c r="I31" i="223"/>
  <c r="I31" i="222"/>
  <c r="I31" i="221"/>
  <c r="I31" i="220"/>
  <c r="I31" i="219"/>
  <c r="AG765" i="208"/>
  <c r="H30" i="247" s="1"/>
  <c r="AF765" i="208"/>
  <c r="H30" i="246" s="1"/>
  <c r="AE765" i="208"/>
  <c r="H30" i="245" s="1"/>
  <c r="AD765" i="208"/>
  <c r="H30" i="244" s="1"/>
  <c r="AC765" i="208"/>
  <c r="H30" i="243" s="1"/>
  <c r="AB765" i="208"/>
  <c r="H30" i="242" s="1"/>
  <c r="AA765" i="208"/>
  <c r="H30" i="241" s="1"/>
  <c r="Z765" i="208"/>
  <c r="H30" i="240" s="1"/>
  <c r="Y765" i="208"/>
  <c r="H30" i="239" s="1"/>
  <c r="X765" i="208"/>
  <c r="H30" i="238" s="1"/>
  <c r="W765" i="208"/>
  <c r="H30" i="237" s="1"/>
  <c r="V765" i="208"/>
  <c r="H30" i="236" s="1"/>
  <c r="U765" i="208"/>
  <c r="H30" i="235" s="1"/>
  <c r="T765" i="208"/>
  <c r="H30" i="234" s="1"/>
  <c r="S765" i="208"/>
  <c r="H30" i="233" s="1"/>
  <c r="R765" i="208"/>
  <c r="H30" i="232" s="1"/>
  <c r="Q765" i="208"/>
  <c r="H30" i="231" s="1"/>
  <c r="P765" i="208"/>
  <c r="H30" i="230" s="1"/>
  <c r="O765" i="208"/>
  <c r="H30" i="229" s="1"/>
  <c r="N765" i="208"/>
  <c r="H30" i="228" s="1"/>
  <c r="M765" i="208"/>
  <c r="H30" i="227" s="1"/>
  <c r="L765" i="208"/>
  <c r="H30" i="226" s="1"/>
  <c r="K765" i="208"/>
  <c r="H30" i="225" s="1"/>
  <c r="J765" i="208"/>
  <c r="H30" i="224" s="1"/>
  <c r="I765" i="208"/>
  <c r="H30" i="223" s="1"/>
  <c r="H765" i="208"/>
  <c r="H30" i="222" s="1"/>
  <c r="G765" i="208"/>
  <c r="H30" i="221" s="1"/>
  <c r="F765" i="208"/>
  <c r="H30" i="220" s="1"/>
  <c r="E765" i="208"/>
  <c r="H30" i="219" s="1"/>
  <c r="D765" i="208"/>
  <c r="H30" i="217" s="1"/>
  <c r="AG761" i="208"/>
  <c r="G30" i="247" s="1"/>
  <c r="AF761" i="208"/>
  <c r="G30" i="246" s="1"/>
  <c r="AE761" i="208"/>
  <c r="G30" i="245" s="1"/>
  <c r="AD761" i="208"/>
  <c r="G30" i="244" s="1"/>
  <c r="AC761" i="208"/>
  <c r="G30" i="243" s="1"/>
  <c r="AB761" i="208"/>
  <c r="G30" i="242" s="1"/>
  <c r="AA761" i="208"/>
  <c r="G30" i="241" s="1"/>
  <c r="Z761" i="208"/>
  <c r="G30" i="240" s="1"/>
  <c r="Y761" i="208"/>
  <c r="G30" i="239" s="1"/>
  <c r="X761" i="208"/>
  <c r="G30" i="238" s="1"/>
  <c r="W761" i="208"/>
  <c r="G30" i="237" s="1"/>
  <c r="V761" i="208"/>
  <c r="G30" i="236" s="1"/>
  <c r="U761" i="208"/>
  <c r="G30" i="235" s="1"/>
  <c r="T761" i="208"/>
  <c r="G30" i="234" s="1"/>
  <c r="S761" i="208"/>
  <c r="G30" i="233" s="1"/>
  <c r="R761" i="208"/>
  <c r="G30" i="232" s="1"/>
  <c r="Q761" i="208"/>
  <c r="G30" i="231" s="1"/>
  <c r="P761" i="208"/>
  <c r="G30" i="230" s="1"/>
  <c r="O761" i="208"/>
  <c r="G30" i="229" s="1"/>
  <c r="N761" i="208"/>
  <c r="G30" i="228" s="1"/>
  <c r="M761" i="208"/>
  <c r="G30" i="227" s="1"/>
  <c r="L761" i="208"/>
  <c r="G30" i="226" s="1"/>
  <c r="K761" i="208"/>
  <c r="G30" i="225" s="1"/>
  <c r="J761" i="208"/>
  <c r="G30" i="224" s="1"/>
  <c r="I761" i="208"/>
  <c r="G30" i="223" s="1"/>
  <c r="H761" i="208"/>
  <c r="G30" i="222" s="1"/>
  <c r="G761" i="208"/>
  <c r="G30" i="221" s="1"/>
  <c r="F761" i="208"/>
  <c r="G30" i="220" s="1"/>
  <c r="E761" i="208"/>
  <c r="G30" i="219" s="1"/>
  <c r="D761" i="208"/>
  <c r="G30" i="217" s="1"/>
  <c r="AG757" i="208"/>
  <c r="F30" i="247" s="1"/>
  <c r="AF757" i="208"/>
  <c r="F30" i="246" s="1"/>
  <c r="AE757" i="208"/>
  <c r="F30" i="245" s="1"/>
  <c r="AD757" i="208"/>
  <c r="F30" i="244" s="1"/>
  <c r="AC757" i="208"/>
  <c r="F30" i="243" s="1"/>
  <c r="AB757" i="208"/>
  <c r="F30" i="242" s="1"/>
  <c r="AA757" i="208"/>
  <c r="F30" i="241" s="1"/>
  <c r="Z757" i="208"/>
  <c r="F30" i="240" s="1"/>
  <c r="Y757" i="208"/>
  <c r="F30" i="239" s="1"/>
  <c r="X757" i="208"/>
  <c r="F30" i="238" s="1"/>
  <c r="W757" i="208"/>
  <c r="F30" i="237" s="1"/>
  <c r="V757" i="208"/>
  <c r="F30" i="236" s="1"/>
  <c r="U757" i="208"/>
  <c r="F30" i="235" s="1"/>
  <c r="T757" i="208"/>
  <c r="F30" i="234" s="1"/>
  <c r="S757" i="208"/>
  <c r="F30" i="233" s="1"/>
  <c r="R757" i="208"/>
  <c r="F30" i="232" s="1"/>
  <c r="Q757" i="208"/>
  <c r="F30" i="231" s="1"/>
  <c r="P757" i="208"/>
  <c r="F30" i="230" s="1"/>
  <c r="O757" i="208"/>
  <c r="F30" i="229" s="1"/>
  <c r="N757" i="208"/>
  <c r="F30" i="228" s="1"/>
  <c r="M757" i="208"/>
  <c r="F30" i="227" s="1"/>
  <c r="L757" i="208"/>
  <c r="F30" i="226" s="1"/>
  <c r="K757" i="208"/>
  <c r="F30" i="225" s="1"/>
  <c r="J757" i="208"/>
  <c r="F30" i="224" s="1"/>
  <c r="I757" i="208"/>
  <c r="F30" i="223" s="1"/>
  <c r="H757" i="208"/>
  <c r="F30" i="222" s="1"/>
  <c r="G757" i="208"/>
  <c r="F30" i="221" s="1"/>
  <c r="F757" i="208"/>
  <c r="F30" i="220" s="1"/>
  <c r="E757" i="208"/>
  <c r="F30" i="219" s="1"/>
  <c r="D757" i="208"/>
  <c r="F30" i="217" s="1"/>
  <c r="AG753" i="208"/>
  <c r="E30" i="247" s="1"/>
  <c r="AF753" i="208"/>
  <c r="E30" i="246" s="1"/>
  <c r="AE753" i="208"/>
  <c r="E30" i="245" s="1"/>
  <c r="AD753" i="208"/>
  <c r="E30" i="244" s="1"/>
  <c r="AC753" i="208"/>
  <c r="E30" i="243" s="1"/>
  <c r="AB753" i="208"/>
  <c r="E30" i="242" s="1"/>
  <c r="AA753" i="208"/>
  <c r="E30" i="241" s="1"/>
  <c r="Z753" i="208"/>
  <c r="E30" i="240" s="1"/>
  <c r="Y753" i="208"/>
  <c r="E30" i="239" s="1"/>
  <c r="X753" i="208"/>
  <c r="E30" i="238" s="1"/>
  <c r="W753" i="208"/>
  <c r="E30" i="237" s="1"/>
  <c r="V753" i="208"/>
  <c r="E30" i="236" s="1"/>
  <c r="U753" i="208"/>
  <c r="E30" i="235" s="1"/>
  <c r="T753" i="208"/>
  <c r="E30" i="234" s="1"/>
  <c r="S753" i="208"/>
  <c r="E30" i="233" s="1"/>
  <c r="R753" i="208"/>
  <c r="E30" i="232" s="1"/>
  <c r="Q753" i="208"/>
  <c r="E30" i="231" s="1"/>
  <c r="P753" i="208"/>
  <c r="E30" i="230" s="1"/>
  <c r="O753" i="208"/>
  <c r="E30" i="229" s="1"/>
  <c r="N753" i="208"/>
  <c r="E30" i="228" s="1"/>
  <c r="M753" i="208"/>
  <c r="E30" i="227" s="1"/>
  <c r="L753" i="208"/>
  <c r="E30" i="226" s="1"/>
  <c r="K753" i="208"/>
  <c r="E30" i="225" s="1"/>
  <c r="J753" i="208"/>
  <c r="E30" i="224" s="1"/>
  <c r="I753" i="208"/>
  <c r="E30" i="223" s="1"/>
  <c r="H753" i="208"/>
  <c r="E30" i="222" s="1"/>
  <c r="G753" i="208"/>
  <c r="E30" i="221" s="1"/>
  <c r="F753" i="208"/>
  <c r="E30" i="220" s="1"/>
  <c r="E753" i="208"/>
  <c r="E30" i="219" s="1"/>
  <c r="D753" i="208"/>
  <c r="E30" i="217" s="1"/>
  <c r="AG749" i="208"/>
  <c r="AF749" i="208"/>
  <c r="AE749" i="208"/>
  <c r="AD749" i="208"/>
  <c r="AC749" i="208"/>
  <c r="AB749" i="208"/>
  <c r="AA749" i="208"/>
  <c r="Z749" i="208"/>
  <c r="Y749" i="208"/>
  <c r="X749" i="208"/>
  <c r="W749" i="208"/>
  <c r="V749" i="208"/>
  <c r="D30" i="236" s="1"/>
  <c r="U749" i="208"/>
  <c r="T749" i="208"/>
  <c r="S749" i="208"/>
  <c r="R749" i="208"/>
  <c r="Q749" i="208"/>
  <c r="P749" i="208"/>
  <c r="O749" i="208"/>
  <c r="N749" i="208"/>
  <c r="M749" i="208"/>
  <c r="L749" i="208"/>
  <c r="K749" i="208"/>
  <c r="J749" i="208"/>
  <c r="D30" i="224" s="1"/>
  <c r="I749" i="208"/>
  <c r="H749" i="208"/>
  <c r="G749" i="208"/>
  <c r="F749" i="208"/>
  <c r="E749" i="208"/>
  <c r="D749" i="208"/>
  <c r="D30" i="217" s="1"/>
  <c r="AG742" i="208"/>
  <c r="H29" i="247" s="1"/>
  <c r="AF742" i="208"/>
  <c r="H29" i="246" s="1"/>
  <c r="AE742" i="208"/>
  <c r="H29" i="245" s="1"/>
  <c r="AD742" i="208"/>
  <c r="H29" i="244" s="1"/>
  <c r="AC742" i="208"/>
  <c r="H29" i="243" s="1"/>
  <c r="AB742" i="208"/>
  <c r="H29" i="242" s="1"/>
  <c r="AA742" i="208"/>
  <c r="H29" i="241" s="1"/>
  <c r="Z742" i="208"/>
  <c r="H29" i="240" s="1"/>
  <c r="Y742" i="208"/>
  <c r="H29" i="239" s="1"/>
  <c r="X742" i="208"/>
  <c r="H29" i="238" s="1"/>
  <c r="W742" i="208"/>
  <c r="H29" i="237" s="1"/>
  <c r="V742" i="208"/>
  <c r="H29" i="236" s="1"/>
  <c r="U742" i="208"/>
  <c r="H29" i="235" s="1"/>
  <c r="T742" i="208"/>
  <c r="H29" i="234" s="1"/>
  <c r="S742" i="208"/>
  <c r="H29" i="233" s="1"/>
  <c r="R742" i="208"/>
  <c r="H29" i="232" s="1"/>
  <c r="Q742" i="208"/>
  <c r="H29" i="231" s="1"/>
  <c r="P742" i="208"/>
  <c r="H29" i="230" s="1"/>
  <c r="O742" i="208"/>
  <c r="H29" i="229" s="1"/>
  <c r="N742" i="208"/>
  <c r="H29" i="228" s="1"/>
  <c r="M742" i="208"/>
  <c r="H29" i="227" s="1"/>
  <c r="L742" i="208"/>
  <c r="H29" i="226" s="1"/>
  <c r="K742" i="208"/>
  <c r="H29" i="225" s="1"/>
  <c r="J742" i="208"/>
  <c r="H29" i="224" s="1"/>
  <c r="I742" i="208"/>
  <c r="H29" i="223" s="1"/>
  <c r="H742" i="208"/>
  <c r="H29" i="222" s="1"/>
  <c r="G742" i="208"/>
  <c r="H29" i="221" s="1"/>
  <c r="F742" i="208"/>
  <c r="H29" i="220" s="1"/>
  <c r="E742" i="208"/>
  <c r="H29" i="219" s="1"/>
  <c r="D742" i="208"/>
  <c r="H29" i="217" s="1"/>
  <c r="AG738" i="208"/>
  <c r="G29" i="247" s="1"/>
  <c r="AF738" i="208"/>
  <c r="G29" i="246" s="1"/>
  <c r="AE738" i="208"/>
  <c r="G29" i="245" s="1"/>
  <c r="AD738" i="208"/>
  <c r="G29" i="244" s="1"/>
  <c r="AC738" i="208"/>
  <c r="G29" i="243" s="1"/>
  <c r="AB738" i="208"/>
  <c r="G29" i="242" s="1"/>
  <c r="AA738" i="208"/>
  <c r="G29" i="241" s="1"/>
  <c r="Z738" i="208"/>
  <c r="G29" i="240" s="1"/>
  <c r="Y738" i="208"/>
  <c r="G29" i="239" s="1"/>
  <c r="X738" i="208"/>
  <c r="G29" i="238" s="1"/>
  <c r="W738" i="208"/>
  <c r="G29" i="237" s="1"/>
  <c r="V738" i="208"/>
  <c r="G29" i="236" s="1"/>
  <c r="U738" i="208"/>
  <c r="G29" i="235" s="1"/>
  <c r="T738" i="208"/>
  <c r="G29" i="234" s="1"/>
  <c r="S738" i="208"/>
  <c r="G29" i="233" s="1"/>
  <c r="R738" i="208"/>
  <c r="G29" i="232" s="1"/>
  <c r="Q738" i="208"/>
  <c r="G29" i="231" s="1"/>
  <c r="P738" i="208"/>
  <c r="G29" i="230" s="1"/>
  <c r="O738" i="208"/>
  <c r="G29" i="229" s="1"/>
  <c r="N738" i="208"/>
  <c r="G29" i="228" s="1"/>
  <c r="M738" i="208"/>
  <c r="G29" i="227" s="1"/>
  <c r="L738" i="208"/>
  <c r="G29" i="226" s="1"/>
  <c r="K738" i="208"/>
  <c r="G29" i="225" s="1"/>
  <c r="J738" i="208"/>
  <c r="G29" i="224" s="1"/>
  <c r="I738" i="208"/>
  <c r="G29" i="223" s="1"/>
  <c r="H738" i="208"/>
  <c r="G29" i="222" s="1"/>
  <c r="G738" i="208"/>
  <c r="G29" i="221" s="1"/>
  <c r="F738" i="208"/>
  <c r="G29" i="220" s="1"/>
  <c r="E738" i="208"/>
  <c r="G29" i="219" s="1"/>
  <c r="D738" i="208"/>
  <c r="G29" i="217" s="1"/>
  <c r="AG734" i="208"/>
  <c r="F29" i="247" s="1"/>
  <c r="AF734" i="208"/>
  <c r="F29" i="246" s="1"/>
  <c r="AE734" i="208"/>
  <c r="F29" i="245" s="1"/>
  <c r="AD734" i="208"/>
  <c r="F29" i="244" s="1"/>
  <c r="AC734" i="208"/>
  <c r="F29" i="243" s="1"/>
  <c r="AB734" i="208"/>
  <c r="F29" i="242" s="1"/>
  <c r="AA734" i="208"/>
  <c r="F29" i="241" s="1"/>
  <c r="Z734" i="208"/>
  <c r="F29" i="240" s="1"/>
  <c r="Y734" i="208"/>
  <c r="F29" i="239" s="1"/>
  <c r="X734" i="208"/>
  <c r="F29" i="238" s="1"/>
  <c r="W734" i="208"/>
  <c r="F29" i="237" s="1"/>
  <c r="V734" i="208"/>
  <c r="F29" i="236" s="1"/>
  <c r="U734" i="208"/>
  <c r="F29" i="235" s="1"/>
  <c r="T734" i="208"/>
  <c r="F29" i="234" s="1"/>
  <c r="S734" i="208"/>
  <c r="F29" i="233" s="1"/>
  <c r="R734" i="208"/>
  <c r="F29" i="232" s="1"/>
  <c r="Q734" i="208"/>
  <c r="F29" i="231" s="1"/>
  <c r="P734" i="208"/>
  <c r="F29" i="230" s="1"/>
  <c r="O734" i="208"/>
  <c r="F29" i="229" s="1"/>
  <c r="N734" i="208"/>
  <c r="F29" i="228" s="1"/>
  <c r="M734" i="208"/>
  <c r="F29" i="227" s="1"/>
  <c r="L734" i="208"/>
  <c r="F29" i="226" s="1"/>
  <c r="K734" i="208"/>
  <c r="F29" i="225" s="1"/>
  <c r="J734" i="208"/>
  <c r="F29" i="224" s="1"/>
  <c r="I734" i="208"/>
  <c r="F29" i="223" s="1"/>
  <c r="H734" i="208"/>
  <c r="F29" i="222" s="1"/>
  <c r="G734" i="208"/>
  <c r="F29" i="221" s="1"/>
  <c r="F734" i="208"/>
  <c r="F29" i="220" s="1"/>
  <c r="E734" i="208"/>
  <c r="F29" i="219" s="1"/>
  <c r="D734" i="208"/>
  <c r="F29" i="217" s="1"/>
  <c r="AG730" i="208"/>
  <c r="E29" i="247" s="1"/>
  <c r="AF730" i="208"/>
  <c r="E29" i="246" s="1"/>
  <c r="AE730" i="208"/>
  <c r="E29" i="245" s="1"/>
  <c r="AD730" i="208"/>
  <c r="E29" i="244" s="1"/>
  <c r="AC730" i="208"/>
  <c r="E29" i="243" s="1"/>
  <c r="AB730" i="208"/>
  <c r="E29" i="242" s="1"/>
  <c r="AA730" i="208"/>
  <c r="E29" i="241" s="1"/>
  <c r="Z730" i="208"/>
  <c r="E29" i="240" s="1"/>
  <c r="Y730" i="208"/>
  <c r="E29" i="239" s="1"/>
  <c r="X730" i="208"/>
  <c r="E29" i="238" s="1"/>
  <c r="W730" i="208"/>
  <c r="E29" i="237" s="1"/>
  <c r="V730" i="208"/>
  <c r="E29" i="236" s="1"/>
  <c r="U730" i="208"/>
  <c r="E29" i="235" s="1"/>
  <c r="T730" i="208"/>
  <c r="E29" i="234" s="1"/>
  <c r="S730" i="208"/>
  <c r="E29" i="233" s="1"/>
  <c r="R730" i="208"/>
  <c r="E29" i="232" s="1"/>
  <c r="Q730" i="208"/>
  <c r="E29" i="231" s="1"/>
  <c r="P730" i="208"/>
  <c r="E29" i="230" s="1"/>
  <c r="O730" i="208"/>
  <c r="E29" i="229" s="1"/>
  <c r="N730" i="208"/>
  <c r="E29" i="228" s="1"/>
  <c r="M730" i="208"/>
  <c r="E29" i="227" s="1"/>
  <c r="L730" i="208"/>
  <c r="E29" i="226" s="1"/>
  <c r="K730" i="208"/>
  <c r="E29" i="225" s="1"/>
  <c r="J730" i="208"/>
  <c r="E29" i="224" s="1"/>
  <c r="I730" i="208"/>
  <c r="E29" i="223" s="1"/>
  <c r="H730" i="208"/>
  <c r="E29" i="222" s="1"/>
  <c r="G730" i="208"/>
  <c r="E29" i="221" s="1"/>
  <c r="F730" i="208"/>
  <c r="E29" i="220" s="1"/>
  <c r="E730" i="208"/>
  <c r="E29" i="219" s="1"/>
  <c r="D730" i="208"/>
  <c r="E29" i="217" s="1"/>
  <c r="AG726" i="208"/>
  <c r="AF726" i="208"/>
  <c r="AE726" i="208"/>
  <c r="AD726" i="208"/>
  <c r="AC726" i="208"/>
  <c r="AB726" i="208"/>
  <c r="AA726" i="208"/>
  <c r="Z726" i="208"/>
  <c r="Y726" i="208"/>
  <c r="X726" i="208"/>
  <c r="W726" i="208"/>
  <c r="V726" i="208"/>
  <c r="U726" i="208"/>
  <c r="T726" i="208"/>
  <c r="S726" i="208"/>
  <c r="R726" i="208"/>
  <c r="Q726" i="208"/>
  <c r="P726" i="208"/>
  <c r="O726" i="208"/>
  <c r="N726" i="208"/>
  <c r="M726" i="208"/>
  <c r="L726" i="208"/>
  <c r="K726" i="208"/>
  <c r="J726" i="208"/>
  <c r="I726" i="208"/>
  <c r="H726" i="208"/>
  <c r="G726" i="208"/>
  <c r="F726" i="208"/>
  <c r="E726" i="208"/>
  <c r="D726" i="208"/>
  <c r="D29" i="217" s="1"/>
  <c r="AG719" i="208"/>
  <c r="H28" i="247" s="1"/>
  <c r="AF719" i="208"/>
  <c r="H28" i="246" s="1"/>
  <c r="AE719" i="208"/>
  <c r="H28" i="245" s="1"/>
  <c r="AD719" i="208"/>
  <c r="H28" i="244" s="1"/>
  <c r="AC719" i="208"/>
  <c r="H28" i="243" s="1"/>
  <c r="AB719" i="208"/>
  <c r="H28" i="242" s="1"/>
  <c r="AA719" i="208"/>
  <c r="H28" i="241" s="1"/>
  <c r="Z719" i="208"/>
  <c r="H28" i="240" s="1"/>
  <c r="Y719" i="208"/>
  <c r="H28" i="239" s="1"/>
  <c r="X719" i="208"/>
  <c r="H28" i="238" s="1"/>
  <c r="W719" i="208"/>
  <c r="H28" i="237" s="1"/>
  <c r="V719" i="208"/>
  <c r="H28" i="236" s="1"/>
  <c r="U719" i="208"/>
  <c r="H28" i="235" s="1"/>
  <c r="T719" i="208"/>
  <c r="H28" i="234" s="1"/>
  <c r="S719" i="208"/>
  <c r="H28" i="233" s="1"/>
  <c r="R719" i="208"/>
  <c r="H28" i="232" s="1"/>
  <c r="Q719" i="208"/>
  <c r="H28" i="231" s="1"/>
  <c r="P719" i="208"/>
  <c r="H28" i="230" s="1"/>
  <c r="O719" i="208"/>
  <c r="H28" i="229" s="1"/>
  <c r="N719" i="208"/>
  <c r="H28" i="228" s="1"/>
  <c r="M719" i="208"/>
  <c r="H28" i="227" s="1"/>
  <c r="L719" i="208"/>
  <c r="H28" i="226" s="1"/>
  <c r="K719" i="208"/>
  <c r="H28" i="225" s="1"/>
  <c r="J719" i="208"/>
  <c r="H28" i="224" s="1"/>
  <c r="I719" i="208"/>
  <c r="H28" i="223" s="1"/>
  <c r="H719" i="208"/>
  <c r="H28" i="222" s="1"/>
  <c r="G719" i="208"/>
  <c r="H28" i="221" s="1"/>
  <c r="F719" i="208"/>
  <c r="H28" i="220" s="1"/>
  <c r="E719" i="208"/>
  <c r="H28" i="219" s="1"/>
  <c r="D719" i="208"/>
  <c r="H28" i="217" s="1"/>
  <c r="AG715" i="208"/>
  <c r="G28" i="247" s="1"/>
  <c r="AF715" i="208"/>
  <c r="G28" i="246" s="1"/>
  <c r="AE715" i="208"/>
  <c r="G28" i="245" s="1"/>
  <c r="AD715" i="208"/>
  <c r="G28" i="244" s="1"/>
  <c r="AC715" i="208"/>
  <c r="G28" i="243" s="1"/>
  <c r="AB715" i="208"/>
  <c r="G28" i="242" s="1"/>
  <c r="AA715" i="208"/>
  <c r="G28" i="241" s="1"/>
  <c r="Z715" i="208"/>
  <c r="G28" i="240" s="1"/>
  <c r="Y715" i="208"/>
  <c r="G28" i="239" s="1"/>
  <c r="X715" i="208"/>
  <c r="G28" i="238" s="1"/>
  <c r="W715" i="208"/>
  <c r="G28" i="237" s="1"/>
  <c r="V715" i="208"/>
  <c r="G28" i="236" s="1"/>
  <c r="U715" i="208"/>
  <c r="G28" i="235" s="1"/>
  <c r="T715" i="208"/>
  <c r="G28" i="234" s="1"/>
  <c r="S715" i="208"/>
  <c r="G28" i="233" s="1"/>
  <c r="R715" i="208"/>
  <c r="G28" i="232" s="1"/>
  <c r="Q715" i="208"/>
  <c r="G28" i="231" s="1"/>
  <c r="P715" i="208"/>
  <c r="G28" i="230" s="1"/>
  <c r="O715" i="208"/>
  <c r="G28" i="229" s="1"/>
  <c r="N715" i="208"/>
  <c r="G28" i="228" s="1"/>
  <c r="M715" i="208"/>
  <c r="G28" i="227" s="1"/>
  <c r="L715" i="208"/>
  <c r="G28" i="226" s="1"/>
  <c r="K715" i="208"/>
  <c r="G28" i="225" s="1"/>
  <c r="J715" i="208"/>
  <c r="G28" i="224" s="1"/>
  <c r="I715" i="208"/>
  <c r="G28" i="223" s="1"/>
  <c r="H715" i="208"/>
  <c r="G28" i="222" s="1"/>
  <c r="G715" i="208"/>
  <c r="G28" i="221" s="1"/>
  <c r="F715" i="208"/>
  <c r="G28" i="220" s="1"/>
  <c r="E715" i="208"/>
  <c r="G28" i="219" s="1"/>
  <c r="D715" i="208"/>
  <c r="G28" i="217" s="1"/>
  <c r="AG711" i="208"/>
  <c r="F28" i="247" s="1"/>
  <c r="AF711" i="208"/>
  <c r="F28" i="246" s="1"/>
  <c r="AE711" i="208"/>
  <c r="F28" i="245" s="1"/>
  <c r="AD711" i="208"/>
  <c r="F28" i="244" s="1"/>
  <c r="AC711" i="208"/>
  <c r="F28" i="243" s="1"/>
  <c r="AB711" i="208"/>
  <c r="F28" i="242" s="1"/>
  <c r="AA711" i="208"/>
  <c r="F28" i="241" s="1"/>
  <c r="Z711" i="208"/>
  <c r="F28" i="240" s="1"/>
  <c r="Y711" i="208"/>
  <c r="F28" i="239" s="1"/>
  <c r="X711" i="208"/>
  <c r="F28" i="238" s="1"/>
  <c r="W711" i="208"/>
  <c r="F28" i="237" s="1"/>
  <c r="V711" i="208"/>
  <c r="F28" i="236" s="1"/>
  <c r="U711" i="208"/>
  <c r="F28" i="235" s="1"/>
  <c r="T711" i="208"/>
  <c r="F28" i="234" s="1"/>
  <c r="S711" i="208"/>
  <c r="F28" i="233" s="1"/>
  <c r="R711" i="208"/>
  <c r="F28" i="232" s="1"/>
  <c r="Q711" i="208"/>
  <c r="F28" i="231" s="1"/>
  <c r="P711" i="208"/>
  <c r="F28" i="230" s="1"/>
  <c r="O711" i="208"/>
  <c r="F28" i="229" s="1"/>
  <c r="N711" i="208"/>
  <c r="F28" i="228" s="1"/>
  <c r="M711" i="208"/>
  <c r="F28" i="227" s="1"/>
  <c r="L711" i="208"/>
  <c r="F28" i="226" s="1"/>
  <c r="K711" i="208"/>
  <c r="F28" i="225" s="1"/>
  <c r="J711" i="208"/>
  <c r="F28" i="224" s="1"/>
  <c r="I711" i="208"/>
  <c r="F28" i="223" s="1"/>
  <c r="H711" i="208"/>
  <c r="F28" i="222" s="1"/>
  <c r="G711" i="208"/>
  <c r="F28" i="221" s="1"/>
  <c r="F711" i="208"/>
  <c r="F28" i="220" s="1"/>
  <c r="E711" i="208"/>
  <c r="F28" i="219" s="1"/>
  <c r="D711" i="208"/>
  <c r="F28" i="217" s="1"/>
  <c r="AG707" i="208"/>
  <c r="E28" i="247" s="1"/>
  <c r="AF707" i="208"/>
  <c r="E28" i="246" s="1"/>
  <c r="AE707" i="208"/>
  <c r="E28" i="245" s="1"/>
  <c r="AD707" i="208"/>
  <c r="E28" i="244" s="1"/>
  <c r="AC707" i="208"/>
  <c r="E28" i="243" s="1"/>
  <c r="AB707" i="208"/>
  <c r="E28" i="242" s="1"/>
  <c r="AA707" i="208"/>
  <c r="E28" i="241" s="1"/>
  <c r="Z707" i="208"/>
  <c r="E28" i="240" s="1"/>
  <c r="Y707" i="208"/>
  <c r="E28" i="239" s="1"/>
  <c r="X707" i="208"/>
  <c r="E28" i="238" s="1"/>
  <c r="W707" i="208"/>
  <c r="E28" i="237" s="1"/>
  <c r="V707" i="208"/>
  <c r="E28" i="236" s="1"/>
  <c r="U707" i="208"/>
  <c r="E28" i="235" s="1"/>
  <c r="T707" i="208"/>
  <c r="E28" i="234" s="1"/>
  <c r="S707" i="208"/>
  <c r="E28" i="233" s="1"/>
  <c r="R707" i="208"/>
  <c r="E28" i="232" s="1"/>
  <c r="Q707" i="208"/>
  <c r="E28" i="231" s="1"/>
  <c r="P707" i="208"/>
  <c r="E28" i="230" s="1"/>
  <c r="O707" i="208"/>
  <c r="E28" i="229" s="1"/>
  <c r="N707" i="208"/>
  <c r="E28" i="228" s="1"/>
  <c r="M707" i="208"/>
  <c r="E28" i="227" s="1"/>
  <c r="L707" i="208"/>
  <c r="E28" i="226" s="1"/>
  <c r="K707" i="208"/>
  <c r="E28" i="225" s="1"/>
  <c r="J707" i="208"/>
  <c r="E28" i="224" s="1"/>
  <c r="I707" i="208"/>
  <c r="E28" i="223" s="1"/>
  <c r="H707" i="208"/>
  <c r="E28" i="222" s="1"/>
  <c r="G707" i="208"/>
  <c r="E28" i="221" s="1"/>
  <c r="F707" i="208"/>
  <c r="E28" i="220" s="1"/>
  <c r="E707" i="208"/>
  <c r="E28" i="219" s="1"/>
  <c r="D707" i="208"/>
  <c r="E28" i="217" s="1"/>
  <c r="AG703" i="208"/>
  <c r="AF703" i="208"/>
  <c r="AE703" i="208"/>
  <c r="AD703" i="208"/>
  <c r="AC703" i="208"/>
  <c r="AB703" i="208"/>
  <c r="AA703" i="208"/>
  <c r="Z703" i="208"/>
  <c r="Y703" i="208"/>
  <c r="X703" i="208"/>
  <c r="W703" i="208"/>
  <c r="V703" i="208"/>
  <c r="U703" i="208"/>
  <c r="T703" i="208"/>
  <c r="S703" i="208"/>
  <c r="R703" i="208"/>
  <c r="Q703" i="208"/>
  <c r="P703" i="208"/>
  <c r="O703" i="208"/>
  <c r="N703" i="208"/>
  <c r="M703" i="208"/>
  <c r="L703" i="208"/>
  <c r="K703" i="208"/>
  <c r="J703" i="208"/>
  <c r="I703" i="208"/>
  <c r="H703" i="208"/>
  <c r="G703" i="208"/>
  <c r="F703" i="208"/>
  <c r="E703" i="208"/>
  <c r="D703" i="208"/>
  <c r="D28" i="217" s="1"/>
  <c r="AG696" i="208"/>
  <c r="H27" i="247" s="1"/>
  <c r="AF696" i="208"/>
  <c r="H27" i="246" s="1"/>
  <c r="AE696" i="208"/>
  <c r="H27" i="245" s="1"/>
  <c r="AD696" i="208"/>
  <c r="H27" i="244" s="1"/>
  <c r="AC696" i="208"/>
  <c r="H27" i="243" s="1"/>
  <c r="AB696" i="208"/>
  <c r="H27" i="242" s="1"/>
  <c r="AA696" i="208"/>
  <c r="H27" i="241" s="1"/>
  <c r="Z696" i="208"/>
  <c r="H27" i="240" s="1"/>
  <c r="Y696" i="208"/>
  <c r="H27" i="239" s="1"/>
  <c r="X696" i="208"/>
  <c r="H27" i="238" s="1"/>
  <c r="W696" i="208"/>
  <c r="H27" i="237" s="1"/>
  <c r="V696" i="208"/>
  <c r="H27" i="236" s="1"/>
  <c r="U696" i="208"/>
  <c r="H27" i="235" s="1"/>
  <c r="T696" i="208"/>
  <c r="H27" i="234" s="1"/>
  <c r="S696" i="208"/>
  <c r="H27" i="233" s="1"/>
  <c r="R696" i="208"/>
  <c r="H27" i="232" s="1"/>
  <c r="Q696" i="208"/>
  <c r="H27" i="231" s="1"/>
  <c r="P696" i="208"/>
  <c r="H27" i="230" s="1"/>
  <c r="O696" i="208"/>
  <c r="H27" i="229" s="1"/>
  <c r="N696" i="208"/>
  <c r="H27" i="228" s="1"/>
  <c r="M696" i="208"/>
  <c r="H27" i="227" s="1"/>
  <c r="L696" i="208"/>
  <c r="H27" i="226" s="1"/>
  <c r="K696" i="208"/>
  <c r="H27" i="225" s="1"/>
  <c r="J696" i="208"/>
  <c r="H27" i="224" s="1"/>
  <c r="I696" i="208"/>
  <c r="H27" i="223" s="1"/>
  <c r="H696" i="208"/>
  <c r="H27" i="222" s="1"/>
  <c r="G696" i="208"/>
  <c r="H27" i="221" s="1"/>
  <c r="F696" i="208"/>
  <c r="H27" i="220" s="1"/>
  <c r="E696" i="208"/>
  <c r="H27" i="219" s="1"/>
  <c r="D696" i="208"/>
  <c r="H27" i="217" s="1"/>
  <c r="AG692" i="208"/>
  <c r="G27" i="247" s="1"/>
  <c r="AF692" i="208"/>
  <c r="G27" i="246" s="1"/>
  <c r="AE692" i="208"/>
  <c r="G27" i="245" s="1"/>
  <c r="AD692" i="208"/>
  <c r="G27" i="244" s="1"/>
  <c r="AC692" i="208"/>
  <c r="G27" i="243" s="1"/>
  <c r="AB692" i="208"/>
  <c r="G27" i="242" s="1"/>
  <c r="AA692" i="208"/>
  <c r="G27" i="241" s="1"/>
  <c r="Z692" i="208"/>
  <c r="G27" i="240" s="1"/>
  <c r="Y692" i="208"/>
  <c r="G27" i="239" s="1"/>
  <c r="X692" i="208"/>
  <c r="G27" i="238" s="1"/>
  <c r="W692" i="208"/>
  <c r="G27" i="237" s="1"/>
  <c r="V692" i="208"/>
  <c r="G27" i="236" s="1"/>
  <c r="U692" i="208"/>
  <c r="G27" i="235" s="1"/>
  <c r="T692" i="208"/>
  <c r="G27" i="234" s="1"/>
  <c r="S692" i="208"/>
  <c r="G27" i="233" s="1"/>
  <c r="R692" i="208"/>
  <c r="G27" i="232" s="1"/>
  <c r="Q692" i="208"/>
  <c r="G27" i="231" s="1"/>
  <c r="P692" i="208"/>
  <c r="G27" i="230" s="1"/>
  <c r="O692" i="208"/>
  <c r="G27" i="229" s="1"/>
  <c r="N692" i="208"/>
  <c r="G27" i="228" s="1"/>
  <c r="M692" i="208"/>
  <c r="G27" i="227" s="1"/>
  <c r="L692" i="208"/>
  <c r="G27" i="226" s="1"/>
  <c r="K692" i="208"/>
  <c r="G27" i="225" s="1"/>
  <c r="J692" i="208"/>
  <c r="G27" i="224" s="1"/>
  <c r="I692" i="208"/>
  <c r="G27" i="223" s="1"/>
  <c r="H692" i="208"/>
  <c r="G27" i="222" s="1"/>
  <c r="G692" i="208"/>
  <c r="G27" i="221" s="1"/>
  <c r="F692" i="208"/>
  <c r="G27" i="220" s="1"/>
  <c r="E692" i="208"/>
  <c r="G27" i="219" s="1"/>
  <c r="D692" i="208"/>
  <c r="G27" i="217" s="1"/>
  <c r="AG688" i="208"/>
  <c r="F27" i="247" s="1"/>
  <c r="AF688" i="208"/>
  <c r="F27" i="246" s="1"/>
  <c r="AE688" i="208"/>
  <c r="F27" i="245" s="1"/>
  <c r="AD688" i="208"/>
  <c r="F27" i="244" s="1"/>
  <c r="AC688" i="208"/>
  <c r="F27" i="243" s="1"/>
  <c r="AB688" i="208"/>
  <c r="F27" i="242" s="1"/>
  <c r="AA688" i="208"/>
  <c r="F27" i="241" s="1"/>
  <c r="Z688" i="208"/>
  <c r="F27" i="240" s="1"/>
  <c r="Y688" i="208"/>
  <c r="F27" i="239" s="1"/>
  <c r="X688" i="208"/>
  <c r="F27" i="238" s="1"/>
  <c r="W688" i="208"/>
  <c r="F27" i="237" s="1"/>
  <c r="V688" i="208"/>
  <c r="F27" i="236" s="1"/>
  <c r="U688" i="208"/>
  <c r="F27" i="235" s="1"/>
  <c r="T688" i="208"/>
  <c r="F27" i="234" s="1"/>
  <c r="S688" i="208"/>
  <c r="F27" i="233" s="1"/>
  <c r="R688" i="208"/>
  <c r="F27" i="232" s="1"/>
  <c r="Q688" i="208"/>
  <c r="F27" i="231" s="1"/>
  <c r="P688" i="208"/>
  <c r="F27" i="230" s="1"/>
  <c r="O688" i="208"/>
  <c r="F27" i="229" s="1"/>
  <c r="N688" i="208"/>
  <c r="F27" i="228" s="1"/>
  <c r="M688" i="208"/>
  <c r="F27" i="227" s="1"/>
  <c r="L688" i="208"/>
  <c r="F27" i="226" s="1"/>
  <c r="K688" i="208"/>
  <c r="F27" i="225" s="1"/>
  <c r="J688" i="208"/>
  <c r="F27" i="224" s="1"/>
  <c r="I688" i="208"/>
  <c r="F27" i="223" s="1"/>
  <c r="H688" i="208"/>
  <c r="F27" i="222" s="1"/>
  <c r="G688" i="208"/>
  <c r="F27" i="221" s="1"/>
  <c r="F688" i="208"/>
  <c r="F27" i="220" s="1"/>
  <c r="E688" i="208"/>
  <c r="F27" i="219" s="1"/>
  <c r="D688" i="208"/>
  <c r="F27" i="217" s="1"/>
  <c r="AG684" i="208"/>
  <c r="E27" i="247" s="1"/>
  <c r="AF684" i="208"/>
  <c r="E27" i="246" s="1"/>
  <c r="AE684" i="208"/>
  <c r="E27" i="245" s="1"/>
  <c r="AD684" i="208"/>
  <c r="E27" i="244" s="1"/>
  <c r="AC684" i="208"/>
  <c r="E27" i="243" s="1"/>
  <c r="AB684" i="208"/>
  <c r="E27" i="242" s="1"/>
  <c r="AA684" i="208"/>
  <c r="E27" i="241" s="1"/>
  <c r="Z684" i="208"/>
  <c r="E27" i="240" s="1"/>
  <c r="Y684" i="208"/>
  <c r="E27" i="239" s="1"/>
  <c r="X684" i="208"/>
  <c r="E27" i="238" s="1"/>
  <c r="W684" i="208"/>
  <c r="E27" i="237" s="1"/>
  <c r="V684" i="208"/>
  <c r="E27" i="236" s="1"/>
  <c r="U684" i="208"/>
  <c r="E27" i="235" s="1"/>
  <c r="T684" i="208"/>
  <c r="E27" i="234" s="1"/>
  <c r="S684" i="208"/>
  <c r="E27" i="233" s="1"/>
  <c r="R684" i="208"/>
  <c r="E27" i="232" s="1"/>
  <c r="Q684" i="208"/>
  <c r="E27" i="231" s="1"/>
  <c r="P684" i="208"/>
  <c r="E27" i="230" s="1"/>
  <c r="O684" i="208"/>
  <c r="E27" i="229" s="1"/>
  <c r="N684" i="208"/>
  <c r="E27" i="228" s="1"/>
  <c r="M684" i="208"/>
  <c r="E27" i="227" s="1"/>
  <c r="L684" i="208"/>
  <c r="E27" i="226" s="1"/>
  <c r="K684" i="208"/>
  <c r="E27" i="225" s="1"/>
  <c r="J684" i="208"/>
  <c r="E27" i="224" s="1"/>
  <c r="I684" i="208"/>
  <c r="E27" i="223" s="1"/>
  <c r="H684" i="208"/>
  <c r="E27" i="222" s="1"/>
  <c r="G684" i="208"/>
  <c r="E27" i="221" s="1"/>
  <c r="F684" i="208"/>
  <c r="E27" i="220" s="1"/>
  <c r="E684" i="208"/>
  <c r="E27" i="219" s="1"/>
  <c r="D684" i="208"/>
  <c r="E27" i="217" s="1"/>
  <c r="AG680" i="208"/>
  <c r="AF680" i="208"/>
  <c r="AE680" i="208"/>
  <c r="AD680" i="208"/>
  <c r="AC680" i="208"/>
  <c r="AB680" i="208"/>
  <c r="D27" i="242" s="1"/>
  <c r="AA680" i="208"/>
  <c r="Z680" i="208"/>
  <c r="Y680" i="208"/>
  <c r="X680" i="208"/>
  <c r="W680" i="208"/>
  <c r="V680" i="208"/>
  <c r="U680" i="208"/>
  <c r="T680" i="208"/>
  <c r="S680" i="208"/>
  <c r="R680" i="208"/>
  <c r="Q680" i="208"/>
  <c r="P680" i="208"/>
  <c r="O680" i="208"/>
  <c r="N680" i="208"/>
  <c r="M680" i="208"/>
  <c r="L680" i="208"/>
  <c r="K680" i="208"/>
  <c r="J680" i="208"/>
  <c r="I680" i="208"/>
  <c r="H680" i="208"/>
  <c r="G680" i="208"/>
  <c r="F680" i="208"/>
  <c r="E680" i="208"/>
  <c r="D680" i="208"/>
  <c r="D27" i="217" s="1"/>
  <c r="AG673" i="208"/>
  <c r="H25" i="247" s="1"/>
  <c r="AF673" i="208"/>
  <c r="H25" i="246" s="1"/>
  <c r="AE673" i="208"/>
  <c r="H25" i="245" s="1"/>
  <c r="AD673" i="208"/>
  <c r="H25" i="244" s="1"/>
  <c r="AC673" i="208"/>
  <c r="H25" i="243" s="1"/>
  <c r="AB673" i="208"/>
  <c r="H25" i="242" s="1"/>
  <c r="AA673" i="208"/>
  <c r="H25" i="241" s="1"/>
  <c r="Z673" i="208"/>
  <c r="H25" i="240" s="1"/>
  <c r="Y673" i="208"/>
  <c r="H25" i="239" s="1"/>
  <c r="X673" i="208"/>
  <c r="H25" i="238" s="1"/>
  <c r="W673" i="208"/>
  <c r="H25" i="237" s="1"/>
  <c r="V673" i="208"/>
  <c r="H25" i="236" s="1"/>
  <c r="U673" i="208"/>
  <c r="H25" i="235" s="1"/>
  <c r="T673" i="208"/>
  <c r="H25" i="234" s="1"/>
  <c r="S673" i="208"/>
  <c r="H25" i="233" s="1"/>
  <c r="R673" i="208"/>
  <c r="H25" i="232" s="1"/>
  <c r="Q673" i="208"/>
  <c r="H25" i="231" s="1"/>
  <c r="P673" i="208"/>
  <c r="H25" i="230" s="1"/>
  <c r="O673" i="208"/>
  <c r="H25" i="229" s="1"/>
  <c r="N673" i="208"/>
  <c r="H25" i="228" s="1"/>
  <c r="M673" i="208"/>
  <c r="H25" i="227" s="1"/>
  <c r="L673" i="208"/>
  <c r="H25" i="226" s="1"/>
  <c r="K673" i="208"/>
  <c r="H25" i="225" s="1"/>
  <c r="J673" i="208"/>
  <c r="H25" i="224" s="1"/>
  <c r="I673" i="208"/>
  <c r="H25" i="223" s="1"/>
  <c r="H673" i="208"/>
  <c r="H25" i="222" s="1"/>
  <c r="G673" i="208"/>
  <c r="H25" i="221" s="1"/>
  <c r="F673" i="208"/>
  <c r="H25" i="220" s="1"/>
  <c r="E673" i="208"/>
  <c r="H25" i="219" s="1"/>
  <c r="D673" i="208"/>
  <c r="H25" i="217" s="1"/>
  <c r="AG669" i="208"/>
  <c r="G25" i="247" s="1"/>
  <c r="AF669" i="208"/>
  <c r="G25" i="246" s="1"/>
  <c r="AE669" i="208"/>
  <c r="G25" i="245" s="1"/>
  <c r="AD669" i="208"/>
  <c r="G25" i="244" s="1"/>
  <c r="AC669" i="208"/>
  <c r="G25" i="243" s="1"/>
  <c r="AB669" i="208"/>
  <c r="G25" i="242" s="1"/>
  <c r="AA669" i="208"/>
  <c r="G25" i="241" s="1"/>
  <c r="Z669" i="208"/>
  <c r="G25" i="240" s="1"/>
  <c r="Y669" i="208"/>
  <c r="G25" i="239" s="1"/>
  <c r="X669" i="208"/>
  <c r="G25" i="238" s="1"/>
  <c r="W669" i="208"/>
  <c r="G25" i="237" s="1"/>
  <c r="V669" i="208"/>
  <c r="G25" i="236" s="1"/>
  <c r="U669" i="208"/>
  <c r="G25" i="235" s="1"/>
  <c r="T669" i="208"/>
  <c r="G25" i="234" s="1"/>
  <c r="S669" i="208"/>
  <c r="G25" i="233" s="1"/>
  <c r="R669" i="208"/>
  <c r="G25" i="232" s="1"/>
  <c r="Q669" i="208"/>
  <c r="G25" i="231" s="1"/>
  <c r="P669" i="208"/>
  <c r="G25" i="230" s="1"/>
  <c r="O669" i="208"/>
  <c r="G25" i="229" s="1"/>
  <c r="N669" i="208"/>
  <c r="G25" i="228" s="1"/>
  <c r="M669" i="208"/>
  <c r="G25" i="227" s="1"/>
  <c r="L669" i="208"/>
  <c r="G25" i="226" s="1"/>
  <c r="K669" i="208"/>
  <c r="G25" i="225" s="1"/>
  <c r="J669" i="208"/>
  <c r="G25" i="224" s="1"/>
  <c r="I669" i="208"/>
  <c r="G25" i="223" s="1"/>
  <c r="H669" i="208"/>
  <c r="G25" i="222" s="1"/>
  <c r="G669" i="208"/>
  <c r="G25" i="221" s="1"/>
  <c r="F669" i="208"/>
  <c r="G25" i="220" s="1"/>
  <c r="E669" i="208"/>
  <c r="G25" i="219" s="1"/>
  <c r="D669" i="208"/>
  <c r="G25" i="217" s="1"/>
  <c r="AG665" i="208"/>
  <c r="F25" i="247" s="1"/>
  <c r="AF665" i="208"/>
  <c r="F25" i="246" s="1"/>
  <c r="AE665" i="208"/>
  <c r="F25" i="245" s="1"/>
  <c r="AD665" i="208"/>
  <c r="F25" i="244" s="1"/>
  <c r="AC665" i="208"/>
  <c r="F25" i="243" s="1"/>
  <c r="AB665" i="208"/>
  <c r="F25" i="242" s="1"/>
  <c r="AA665" i="208"/>
  <c r="F25" i="241" s="1"/>
  <c r="Z665" i="208"/>
  <c r="F25" i="240" s="1"/>
  <c r="Y665" i="208"/>
  <c r="F25" i="239" s="1"/>
  <c r="X665" i="208"/>
  <c r="F25" i="238" s="1"/>
  <c r="W665" i="208"/>
  <c r="F25" i="237" s="1"/>
  <c r="V665" i="208"/>
  <c r="F25" i="236" s="1"/>
  <c r="U665" i="208"/>
  <c r="F25" i="235" s="1"/>
  <c r="T665" i="208"/>
  <c r="F25" i="234" s="1"/>
  <c r="S665" i="208"/>
  <c r="F25" i="233" s="1"/>
  <c r="R665" i="208"/>
  <c r="F25" i="232" s="1"/>
  <c r="Q665" i="208"/>
  <c r="F25" i="231" s="1"/>
  <c r="P665" i="208"/>
  <c r="F25" i="230" s="1"/>
  <c r="O665" i="208"/>
  <c r="F25" i="229" s="1"/>
  <c r="N665" i="208"/>
  <c r="F25" i="228" s="1"/>
  <c r="M665" i="208"/>
  <c r="F25" i="227" s="1"/>
  <c r="L665" i="208"/>
  <c r="F25" i="226" s="1"/>
  <c r="K665" i="208"/>
  <c r="F25" i="225" s="1"/>
  <c r="J665" i="208"/>
  <c r="F25" i="224" s="1"/>
  <c r="I665" i="208"/>
  <c r="F25" i="223" s="1"/>
  <c r="H665" i="208"/>
  <c r="F25" i="222" s="1"/>
  <c r="G665" i="208"/>
  <c r="F25" i="221" s="1"/>
  <c r="F665" i="208"/>
  <c r="F25" i="220" s="1"/>
  <c r="E665" i="208"/>
  <c r="F25" i="219" s="1"/>
  <c r="D665" i="208"/>
  <c r="F25" i="217" s="1"/>
  <c r="AG661" i="208"/>
  <c r="E25" i="247" s="1"/>
  <c r="AF661" i="208"/>
  <c r="E25" i="246" s="1"/>
  <c r="AE661" i="208"/>
  <c r="E25" i="245" s="1"/>
  <c r="AD661" i="208"/>
  <c r="E25" i="244" s="1"/>
  <c r="AC661" i="208"/>
  <c r="E25" i="243" s="1"/>
  <c r="AB661" i="208"/>
  <c r="E25" i="242" s="1"/>
  <c r="AA661" i="208"/>
  <c r="E25" i="241" s="1"/>
  <c r="Z661" i="208"/>
  <c r="E25" i="240" s="1"/>
  <c r="Y661" i="208"/>
  <c r="E25" i="239" s="1"/>
  <c r="X661" i="208"/>
  <c r="E25" i="238" s="1"/>
  <c r="W661" i="208"/>
  <c r="E25" i="237" s="1"/>
  <c r="V661" i="208"/>
  <c r="E25" i="236" s="1"/>
  <c r="U661" i="208"/>
  <c r="E25" i="235" s="1"/>
  <c r="T661" i="208"/>
  <c r="E25" i="234" s="1"/>
  <c r="S661" i="208"/>
  <c r="E25" i="233" s="1"/>
  <c r="R661" i="208"/>
  <c r="E25" i="232" s="1"/>
  <c r="Q661" i="208"/>
  <c r="E25" i="231" s="1"/>
  <c r="P661" i="208"/>
  <c r="E25" i="230" s="1"/>
  <c r="O661" i="208"/>
  <c r="E25" i="229" s="1"/>
  <c r="N661" i="208"/>
  <c r="E25" i="228" s="1"/>
  <c r="M661" i="208"/>
  <c r="E25" i="227" s="1"/>
  <c r="L661" i="208"/>
  <c r="E25" i="226" s="1"/>
  <c r="K661" i="208"/>
  <c r="E25" i="225" s="1"/>
  <c r="J661" i="208"/>
  <c r="E25" i="224" s="1"/>
  <c r="I661" i="208"/>
  <c r="E25" i="223" s="1"/>
  <c r="H661" i="208"/>
  <c r="E25" i="222" s="1"/>
  <c r="G661" i="208"/>
  <c r="E25" i="221" s="1"/>
  <c r="F661" i="208"/>
  <c r="E25" i="220" s="1"/>
  <c r="E661" i="208"/>
  <c r="E25" i="219" s="1"/>
  <c r="D661" i="208"/>
  <c r="E25" i="217" s="1"/>
  <c r="AG657" i="208"/>
  <c r="AF657" i="208"/>
  <c r="AE657" i="208"/>
  <c r="AD657" i="208"/>
  <c r="AC657" i="208"/>
  <c r="AB657" i="208"/>
  <c r="D25" i="242" s="1"/>
  <c r="AA657" i="208"/>
  <c r="Z657" i="208"/>
  <c r="Y657" i="208"/>
  <c r="X657" i="208"/>
  <c r="W657" i="208"/>
  <c r="V657" i="208"/>
  <c r="D25" i="236" s="1"/>
  <c r="U657" i="208"/>
  <c r="T657" i="208"/>
  <c r="S657" i="208"/>
  <c r="R657" i="208"/>
  <c r="Q657" i="208"/>
  <c r="P657" i="208"/>
  <c r="O657" i="208"/>
  <c r="N657" i="208"/>
  <c r="M657" i="208"/>
  <c r="L657" i="208"/>
  <c r="K657" i="208"/>
  <c r="J657" i="208"/>
  <c r="I657" i="208"/>
  <c r="H657" i="208"/>
  <c r="G657" i="208"/>
  <c r="F657" i="208"/>
  <c r="E657" i="208"/>
  <c r="D657" i="208"/>
  <c r="D25" i="217" s="1"/>
  <c r="AG650" i="208"/>
  <c r="H24" i="247" s="1"/>
  <c r="AF650" i="208"/>
  <c r="H24" i="246" s="1"/>
  <c r="AE650" i="208"/>
  <c r="H24" i="245" s="1"/>
  <c r="AD650" i="208"/>
  <c r="H24" i="244" s="1"/>
  <c r="AC650" i="208"/>
  <c r="H24" i="243" s="1"/>
  <c r="AB650" i="208"/>
  <c r="H24" i="242" s="1"/>
  <c r="AA650" i="208"/>
  <c r="H24" i="241" s="1"/>
  <c r="Z650" i="208"/>
  <c r="H24" i="240" s="1"/>
  <c r="Y650" i="208"/>
  <c r="H24" i="239" s="1"/>
  <c r="X650" i="208"/>
  <c r="H24" i="238" s="1"/>
  <c r="W650" i="208"/>
  <c r="H24" i="237" s="1"/>
  <c r="V650" i="208"/>
  <c r="H24" i="236" s="1"/>
  <c r="U650" i="208"/>
  <c r="H24" i="235" s="1"/>
  <c r="T650" i="208"/>
  <c r="H24" i="234" s="1"/>
  <c r="S650" i="208"/>
  <c r="H24" i="233" s="1"/>
  <c r="R650" i="208"/>
  <c r="H24" i="232" s="1"/>
  <c r="Q650" i="208"/>
  <c r="H24" i="231" s="1"/>
  <c r="P650" i="208"/>
  <c r="H24" i="230" s="1"/>
  <c r="O650" i="208"/>
  <c r="H24" i="229" s="1"/>
  <c r="N650" i="208"/>
  <c r="H24" i="228" s="1"/>
  <c r="M650" i="208"/>
  <c r="H24" i="227" s="1"/>
  <c r="L650" i="208"/>
  <c r="H24" i="226" s="1"/>
  <c r="K650" i="208"/>
  <c r="H24" i="225" s="1"/>
  <c r="J650" i="208"/>
  <c r="H24" i="224" s="1"/>
  <c r="I650" i="208"/>
  <c r="H24" i="223" s="1"/>
  <c r="H650" i="208"/>
  <c r="H24" i="222" s="1"/>
  <c r="G650" i="208"/>
  <c r="H24" i="221" s="1"/>
  <c r="F650" i="208"/>
  <c r="H24" i="220" s="1"/>
  <c r="E650" i="208"/>
  <c r="H24" i="219" s="1"/>
  <c r="D650" i="208"/>
  <c r="H24" i="217" s="1"/>
  <c r="AG646" i="208"/>
  <c r="G24" i="247" s="1"/>
  <c r="AF646" i="208"/>
  <c r="G24" i="246" s="1"/>
  <c r="AE646" i="208"/>
  <c r="G24" i="245" s="1"/>
  <c r="AD646" i="208"/>
  <c r="G24" i="244" s="1"/>
  <c r="AC646" i="208"/>
  <c r="G24" i="243" s="1"/>
  <c r="AB646" i="208"/>
  <c r="G24" i="242" s="1"/>
  <c r="AA646" i="208"/>
  <c r="G24" i="241" s="1"/>
  <c r="Z646" i="208"/>
  <c r="G24" i="240" s="1"/>
  <c r="Y646" i="208"/>
  <c r="G24" i="239" s="1"/>
  <c r="X646" i="208"/>
  <c r="G24" i="238" s="1"/>
  <c r="W646" i="208"/>
  <c r="G24" i="237" s="1"/>
  <c r="V646" i="208"/>
  <c r="G24" i="236" s="1"/>
  <c r="U646" i="208"/>
  <c r="G24" i="235" s="1"/>
  <c r="T646" i="208"/>
  <c r="G24" i="234" s="1"/>
  <c r="S646" i="208"/>
  <c r="G24" i="233" s="1"/>
  <c r="R646" i="208"/>
  <c r="G24" i="232" s="1"/>
  <c r="Q646" i="208"/>
  <c r="G24" i="231" s="1"/>
  <c r="P646" i="208"/>
  <c r="G24" i="230" s="1"/>
  <c r="O646" i="208"/>
  <c r="G24" i="229" s="1"/>
  <c r="N646" i="208"/>
  <c r="G24" i="228" s="1"/>
  <c r="M646" i="208"/>
  <c r="G24" i="227" s="1"/>
  <c r="L646" i="208"/>
  <c r="G24" i="226" s="1"/>
  <c r="K646" i="208"/>
  <c r="G24" i="225" s="1"/>
  <c r="J646" i="208"/>
  <c r="G24" i="224" s="1"/>
  <c r="I646" i="208"/>
  <c r="G24" i="223" s="1"/>
  <c r="H646" i="208"/>
  <c r="G24" i="222" s="1"/>
  <c r="G646" i="208"/>
  <c r="G24" i="221" s="1"/>
  <c r="F646" i="208"/>
  <c r="G24" i="220" s="1"/>
  <c r="E646" i="208"/>
  <c r="G24" i="219" s="1"/>
  <c r="D646" i="208"/>
  <c r="G24" i="217" s="1"/>
  <c r="AG642" i="208"/>
  <c r="F24" i="247" s="1"/>
  <c r="AF642" i="208"/>
  <c r="F24" i="246" s="1"/>
  <c r="AE642" i="208"/>
  <c r="F24" i="245" s="1"/>
  <c r="AD642" i="208"/>
  <c r="F24" i="244" s="1"/>
  <c r="AC642" i="208"/>
  <c r="F24" i="243" s="1"/>
  <c r="AB642" i="208"/>
  <c r="F24" i="242" s="1"/>
  <c r="AA642" i="208"/>
  <c r="F24" i="241" s="1"/>
  <c r="Z642" i="208"/>
  <c r="F24" i="240" s="1"/>
  <c r="Y642" i="208"/>
  <c r="F24" i="239" s="1"/>
  <c r="X642" i="208"/>
  <c r="F24" i="238" s="1"/>
  <c r="W642" i="208"/>
  <c r="F24" i="237" s="1"/>
  <c r="V642" i="208"/>
  <c r="F24" i="236" s="1"/>
  <c r="U642" i="208"/>
  <c r="F24" i="235" s="1"/>
  <c r="T642" i="208"/>
  <c r="F24" i="234" s="1"/>
  <c r="S642" i="208"/>
  <c r="F24" i="233" s="1"/>
  <c r="R642" i="208"/>
  <c r="F24" i="232" s="1"/>
  <c r="Q642" i="208"/>
  <c r="F24" i="231" s="1"/>
  <c r="P642" i="208"/>
  <c r="F24" i="230" s="1"/>
  <c r="O642" i="208"/>
  <c r="F24" i="229" s="1"/>
  <c r="N642" i="208"/>
  <c r="F24" i="228" s="1"/>
  <c r="M642" i="208"/>
  <c r="F24" i="227" s="1"/>
  <c r="L642" i="208"/>
  <c r="F24" i="226" s="1"/>
  <c r="K642" i="208"/>
  <c r="F24" i="225" s="1"/>
  <c r="J642" i="208"/>
  <c r="F24" i="224" s="1"/>
  <c r="I642" i="208"/>
  <c r="F24" i="223" s="1"/>
  <c r="H642" i="208"/>
  <c r="F24" i="222" s="1"/>
  <c r="G642" i="208"/>
  <c r="F24" i="221" s="1"/>
  <c r="F642" i="208"/>
  <c r="F24" i="220" s="1"/>
  <c r="E642" i="208"/>
  <c r="F24" i="219" s="1"/>
  <c r="D642" i="208"/>
  <c r="F24" i="217" s="1"/>
  <c r="AG638" i="208"/>
  <c r="E24" i="247" s="1"/>
  <c r="AF638" i="208"/>
  <c r="E24" i="246" s="1"/>
  <c r="AE638" i="208"/>
  <c r="E24" i="245" s="1"/>
  <c r="AD638" i="208"/>
  <c r="E24" i="244" s="1"/>
  <c r="AC638" i="208"/>
  <c r="E24" i="243" s="1"/>
  <c r="AB638" i="208"/>
  <c r="E24" i="242" s="1"/>
  <c r="AA638" i="208"/>
  <c r="E24" i="241" s="1"/>
  <c r="Z638" i="208"/>
  <c r="E24" i="240" s="1"/>
  <c r="Y638" i="208"/>
  <c r="E24" i="239" s="1"/>
  <c r="X638" i="208"/>
  <c r="E24" i="238" s="1"/>
  <c r="W638" i="208"/>
  <c r="E24" i="237" s="1"/>
  <c r="V638" i="208"/>
  <c r="E24" i="236" s="1"/>
  <c r="U638" i="208"/>
  <c r="E24" i="235" s="1"/>
  <c r="T638" i="208"/>
  <c r="E24" i="234" s="1"/>
  <c r="S638" i="208"/>
  <c r="E24" i="233" s="1"/>
  <c r="R638" i="208"/>
  <c r="E24" i="232" s="1"/>
  <c r="Q638" i="208"/>
  <c r="E24" i="231" s="1"/>
  <c r="P638" i="208"/>
  <c r="E24" i="230" s="1"/>
  <c r="O638" i="208"/>
  <c r="E24" i="229" s="1"/>
  <c r="N638" i="208"/>
  <c r="E24" i="228" s="1"/>
  <c r="M638" i="208"/>
  <c r="E24" i="227" s="1"/>
  <c r="L638" i="208"/>
  <c r="E24" i="226" s="1"/>
  <c r="K638" i="208"/>
  <c r="E24" i="225" s="1"/>
  <c r="J638" i="208"/>
  <c r="E24" i="224" s="1"/>
  <c r="I638" i="208"/>
  <c r="E24" i="223" s="1"/>
  <c r="H638" i="208"/>
  <c r="E24" i="222" s="1"/>
  <c r="G638" i="208"/>
  <c r="E24" i="221" s="1"/>
  <c r="F638" i="208"/>
  <c r="E24" i="220" s="1"/>
  <c r="E638" i="208"/>
  <c r="E24" i="219" s="1"/>
  <c r="D638" i="208"/>
  <c r="E24" i="217" s="1"/>
  <c r="AG634" i="208"/>
  <c r="AF634" i="208"/>
  <c r="AE634" i="208"/>
  <c r="AD634" i="208"/>
  <c r="AC634" i="208"/>
  <c r="AB634" i="208"/>
  <c r="D24" i="242" s="1"/>
  <c r="AA634" i="208"/>
  <c r="Z634" i="208"/>
  <c r="Y634" i="208"/>
  <c r="X634" i="208"/>
  <c r="W634" i="208"/>
  <c r="V634" i="208"/>
  <c r="D24" i="236" s="1"/>
  <c r="U634" i="208"/>
  <c r="T634" i="208"/>
  <c r="S634" i="208"/>
  <c r="R634" i="208"/>
  <c r="Q634" i="208"/>
  <c r="P634" i="208"/>
  <c r="D24" i="230" s="1"/>
  <c r="O634" i="208"/>
  <c r="N634" i="208"/>
  <c r="M634" i="208"/>
  <c r="L634" i="208"/>
  <c r="K634" i="208"/>
  <c r="J634" i="208"/>
  <c r="I634" i="208"/>
  <c r="H634" i="208"/>
  <c r="G634" i="208"/>
  <c r="F634" i="208"/>
  <c r="E634" i="208"/>
  <c r="D634" i="208"/>
  <c r="D24" i="217" s="1"/>
  <c r="AG627" i="208"/>
  <c r="H37" i="247" s="1"/>
  <c r="AF627" i="208"/>
  <c r="H37" i="246" s="1"/>
  <c r="AE627" i="208"/>
  <c r="H37" i="245" s="1"/>
  <c r="AD627" i="208"/>
  <c r="H37" i="244" s="1"/>
  <c r="AC627" i="208"/>
  <c r="H37" i="243" s="1"/>
  <c r="AB627" i="208"/>
  <c r="H37" i="242" s="1"/>
  <c r="AA627" i="208"/>
  <c r="H37" i="241" s="1"/>
  <c r="Z627" i="208"/>
  <c r="H37" i="240" s="1"/>
  <c r="Y627" i="208"/>
  <c r="H37" i="239" s="1"/>
  <c r="X627" i="208"/>
  <c r="H37" i="238" s="1"/>
  <c r="W627" i="208"/>
  <c r="H37" i="237" s="1"/>
  <c r="V627" i="208"/>
  <c r="H37" i="236" s="1"/>
  <c r="U627" i="208"/>
  <c r="H37" i="235" s="1"/>
  <c r="T627" i="208"/>
  <c r="H37" i="234" s="1"/>
  <c r="S627" i="208"/>
  <c r="H37" i="233" s="1"/>
  <c r="R627" i="208"/>
  <c r="H37" i="232" s="1"/>
  <c r="Q627" i="208"/>
  <c r="H37" i="231" s="1"/>
  <c r="P627" i="208"/>
  <c r="H37" i="230" s="1"/>
  <c r="O627" i="208"/>
  <c r="H37" i="229" s="1"/>
  <c r="N627" i="208"/>
  <c r="H37" i="228" s="1"/>
  <c r="M627" i="208"/>
  <c r="H37" i="227" s="1"/>
  <c r="L627" i="208"/>
  <c r="H37" i="226" s="1"/>
  <c r="K627" i="208"/>
  <c r="H37" i="225" s="1"/>
  <c r="J627" i="208"/>
  <c r="H37" i="224" s="1"/>
  <c r="I627" i="208"/>
  <c r="H37" i="223" s="1"/>
  <c r="H627" i="208"/>
  <c r="H37" i="222" s="1"/>
  <c r="G627" i="208"/>
  <c r="H37" i="221" s="1"/>
  <c r="F627" i="208"/>
  <c r="H37" i="220" s="1"/>
  <c r="E627" i="208"/>
  <c r="H37" i="219" s="1"/>
  <c r="D627" i="208"/>
  <c r="H37" i="217" s="1"/>
  <c r="AG623" i="208"/>
  <c r="G37" i="247" s="1"/>
  <c r="AF623" i="208"/>
  <c r="G37" i="246" s="1"/>
  <c r="AE623" i="208"/>
  <c r="G37" i="245" s="1"/>
  <c r="AD623" i="208"/>
  <c r="G37" i="244" s="1"/>
  <c r="AC623" i="208"/>
  <c r="G37" i="243" s="1"/>
  <c r="AB623" i="208"/>
  <c r="G37" i="242" s="1"/>
  <c r="AA623" i="208"/>
  <c r="G37" i="241" s="1"/>
  <c r="Z623" i="208"/>
  <c r="G37" i="240" s="1"/>
  <c r="Y623" i="208"/>
  <c r="G37" i="239" s="1"/>
  <c r="X623" i="208"/>
  <c r="G37" i="238" s="1"/>
  <c r="W623" i="208"/>
  <c r="G37" i="237" s="1"/>
  <c r="V623" i="208"/>
  <c r="G37" i="236" s="1"/>
  <c r="U623" i="208"/>
  <c r="G37" i="235" s="1"/>
  <c r="T623" i="208"/>
  <c r="G37" i="234" s="1"/>
  <c r="S623" i="208"/>
  <c r="G37" i="233" s="1"/>
  <c r="R623" i="208"/>
  <c r="G37" i="232" s="1"/>
  <c r="Q623" i="208"/>
  <c r="G37" i="231" s="1"/>
  <c r="P623" i="208"/>
  <c r="G37" i="230" s="1"/>
  <c r="O623" i="208"/>
  <c r="G37" i="229" s="1"/>
  <c r="N623" i="208"/>
  <c r="G37" i="228" s="1"/>
  <c r="M623" i="208"/>
  <c r="G37" i="227" s="1"/>
  <c r="L623" i="208"/>
  <c r="G37" i="226" s="1"/>
  <c r="K623" i="208"/>
  <c r="G37" i="225" s="1"/>
  <c r="J623" i="208"/>
  <c r="G37" i="224" s="1"/>
  <c r="I623" i="208"/>
  <c r="G37" i="223" s="1"/>
  <c r="H623" i="208"/>
  <c r="G37" i="222" s="1"/>
  <c r="G623" i="208"/>
  <c r="G37" i="221" s="1"/>
  <c r="F623" i="208"/>
  <c r="G37" i="220" s="1"/>
  <c r="E623" i="208"/>
  <c r="G37" i="219" s="1"/>
  <c r="D623" i="208"/>
  <c r="G37" i="217" s="1"/>
  <c r="AG619" i="208"/>
  <c r="F37" i="247" s="1"/>
  <c r="AF619" i="208"/>
  <c r="F37" i="246" s="1"/>
  <c r="AE619" i="208"/>
  <c r="F37" i="245" s="1"/>
  <c r="AD619" i="208"/>
  <c r="F37" i="244" s="1"/>
  <c r="AC619" i="208"/>
  <c r="F37" i="243" s="1"/>
  <c r="AB619" i="208"/>
  <c r="F37" i="242" s="1"/>
  <c r="AA619" i="208"/>
  <c r="F37" i="241" s="1"/>
  <c r="Z619" i="208"/>
  <c r="F37" i="240" s="1"/>
  <c r="Y619" i="208"/>
  <c r="F37" i="239" s="1"/>
  <c r="X619" i="208"/>
  <c r="F37" i="238" s="1"/>
  <c r="W619" i="208"/>
  <c r="F37" i="237" s="1"/>
  <c r="V619" i="208"/>
  <c r="F37" i="236" s="1"/>
  <c r="U619" i="208"/>
  <c r="F37" i="235" s="1"/>
  <c r="T619" i="208"/>
  <c r="F37" i="234" s="1"/>
  <c r="S619" i="208"/>
  <c r="F37" i="233" s="1"/>
  <c r="R619" i="208"/>
  <c r="F37" i="232" s="1"/>
  <c r="Q619" i="208"/>
  <c r="F37" i="231" s="1"/>
  <c r="P619" i="208"/>
  <c r="F37" i="230" s="1"/>
  <c r="O619" i="208"/>
  <c r="F37" i="229" s="1"/>
  <c r="N619" i="208"/>
  <c r="F37" i="228" s="1"/>
  <c r="M619" i="208"/>
  <c r="F37" i="227" s="1"/>
  <c r="L619" i="208"/>
  <c r="F37" i="226" s="1"/>
  <c r="K619" i="208"/>
  <c r="F37" i="225" s="1"/>
  <c r="J619" i="208"/>
  <c r="F37" i="224" s="1"/>
  <c r="I619" i="208"/>
  <c r="F37" i="223" s="1"/>
  <c r="H619" i="208"/>
  <c r="F37" i="222" s="1"/>
  <c r="G619" i="208"/>
  <c r="F37" i="221" s="1"/>
  <c r="F619" i="208"/>
  <c r="F37" i="220" s="1"/>
  <c r="E619" i="208"/>
  <c r="F37" i="219" s="1"/>
  <c r="D619" i="208"/>
  <c r="F37" i="217" s="1"/>
  <c r="AG615" i="208"/>
  <c r="E37" i="247" s="1"/>
  <c r="AF615" i="208"/>
  <c r="E37" i="246" s="1"/>
  <c r="AE615" i="208"/>
  <c r="E37" i="245" s="1"/>
  <c r="AD615" i="208"/>
  <c r="E37" i="244" s="1"/>
  <c r="AC615" i="208"/>
  <c r="E37" i="243" s="1"/>
  <c r="AB615" i="208"/>
  <c r="E37" i="242" s="1"/>
  <c r="AA615" i="208"/>
  <c r="E37" i="241" s="1"/>
  <c r="Z615" i="208"/>
  <c r="E37" i="240" s="1"/>
  <c r="Y615" i="208"/>
  <c r="E37" i="239" s="1"/>
  <c r="X615" i="208"/>
  <c r="E37" i="238" s="1"/>
  <c r="W615" i="208"/>
  <c r="E37" i="237" s="1"/>
  <c r="V615" i="208"/>
  <c r="E37" i="236" s="1"/>
  <c r="U615" i="208"/>
  <c r="E37" i="235" s="1"/>
  <c r="T615" i="208"/>
  <c r="E37" i="234" s="1"/>
  <c r="S615" i="208"/>
  <c r="E37" i="233" s="1"/>
  <c r="R615" i="208"/>
  <c r="E37" i="232" s="1"/>
  <c r="Q615" i="208"/>
  <c r="E37" i="231" s="1"/>
  <c r="P615" i="208"/>
  <c r="E37" i="230" s="1"/>
  <c r="O615" i="208"/>
  <c r="E37" i="229" s="1"/>
  <c r="N615" i="208"/>
  <c r="E37" i="228" s="1"/>
  <c r="M615" i="208"/>
  <c r="E37" i="227" s="1"/>
  <c r="L615" i="208"/>
  <c r="E37" i="226" s="1"/>
  <c r="K615" i="208"/>
  <c r="E37" i="225" s="1"/>
  <c r="J615" i="208"/>
  <c r="E37" i="224" s="1"/>
  <c r="I615" i="208"/>
  <c r="E37" i="223" s="1"/>
  <c r="H615" i="208"/>
  <c r="E37" i="222" s="1"/>
  <c r="G615" i="208"/>
  <c r="E37" i="221" s="1"/>
  <c r="F615" i="208"/>
  <c r="E37" i="220" s="1"/>
  <c r="E615" i="208"/>
  <c r="E37" i="219" s="1"/>
  <c r="D615" i="208"/>
  <c r="E37" i="217" s="1"/>
  <c r="AG611" i="208"/>
  <c r="AF611" i="208"/>
  <c r="AE611" i="208"/>
  <c r="AD611" i="208"/>
  <c r="AC611" i="208"/>
  <c r="AB611" i="208"/>
  <c r="AA611" i="208"/>
  <c r="Z611" i="208"/>
  <c r="Y611" i="208"/>
  <c r="X611" i="208"/>
  <c r="W611" i="208"/>
  <c r="V611" i="208"/>
  <c r="D37" i="236" s="1"/>
  <c r="U611" i="208"/>
  <c r="T611" i="208"/>
  <c r="S611" i="208"/>
  <c r="R611" i="208"/>
  <c r="Q611" i="208"/>
  <c r="P611" i="208"/>
  <c r="D37" i="230" s="1"/>
  <c r="O611" i="208"/>
  <c r="N611" i="208"/>
  <c r="M611" i="208"/>
  <c r="L611" i="208"/>
  <c r="K611" i="208"/>
  <c r="J611" i="208"/>
  <c r="D37" i="224" s="1"/>
  <c r="I611" i="208"/>
  <c r="H611" i="208"/>
  <c r="G611" i="208"/>
  <c r="F611" i="208"/>
  <c r="E611" i="208"/>
  <c r="D611" i="208"/>
  <c r="D37" i="217" s="1"/>
  <c r="AG604" i="208"/>
  <c r="H23" i="247" s="1"/>
  <c r="AF604" i="208"/>
  <c r="H23" i="246" s="1"/>
  <c r="AE604" i="208"/>
  <c r="H23" i="245" s="1"/>
  <c r="AD604" i="208"/>
  <c r="H23" i="244" s="1"/>
  <c r="AC604" i="208"/>
  <c r="H23" i="243" s="1"/>
  <c r="AB604" i="208"/>
  <c r="H23" i="242" s="1"/>
  <c r="AA604" i="208"/>
  <c r="H23" i="241" s="1"/>
  <c r="Z604" i="208"/>
  <c r="H23" i="240" s="1"/>
  <c r="Y604" i="208"/>
  <c r="H23" i="239" s="1"/>
  <c r="X604" i="208"/>
  <c r="H23" i="238" s="1"/>
  <c r="W604" i="208"/>
  <c r="H23" i="237" s="1"/>
  <c r="V604" i="208"/>
  <c r="H23" i="236" s="1"/>
  <c r="U604" i="208"/>
  <c r="H23" i="235" s="1"/>
  <c r="T604" i="208"/>
  <c r="H23" i="234" s="1"/>
  <c r="S604" i="208"/>
  <c r="H23" i="233" s="1"/>
  <c r="R604" i="208"/>
  <c r="H23" i="232" s="1"/>
  <c r="Q604" i="208"/>
  <c r="H23" i="231" s="1"/>
  <c r="P604" i="208"/>
  <c r="H23" i="230" s="1"/>
  <c r="O604" i="208"/>
  <c r="H23" i="229" s="1"/>
  <c r="N604" i="208"/>
  <c r="H23" i="228" s="1"/>
  <c r="M604" i="208"/>
  <c r="H23" i="227" s="1"/>
  <c r="L604" i="208"/>
  <c r="H23" i="226" s="1"/>
  <c r="K604" i="208"/>
  <c r="H23" i="225" s="1"/>
  <c r="J604" i="208"/>
  <c r="H23" i="224" s="1"/>
  <c r="I604" i="208"/>
  <c r="H23" i="223" s="1"/>
  <c r="H604" i="208"/>
  <c r="H23" i="222" s="1"/>
  <c r="G604" i="208"/>
  <c r="H23" i="221" s="1"/>
  <c r="F604" i="208"/>
  <c r="H23" i="220" s="1"/>
  <c r="E604" i="208"/>
  <c r="H23" i="219" s="1"/>
  <c r="D604" i="208"/>
  <c r="H23" i="217" s="1"/>
  <c r="AG600" i="208"/>
  <c r="G23" i="247" s="1"/>
  <c r="AF600" i="208"/>
  <c r="G23" i="246" s="1"/>
  <c r="AE600" i="208"/>
  <c r="G23" i="245" s="1"/>
  <c r="AD600" i="208"/>
  <c r="G23" i="244" s="1"/>
  <c r="AC600" i="208"/>
  <c r="G23" i="243" s="1"/>
  <c r="AB600" i="208"/>
  <c r="G23" i="242" s="1"/>
  <c r="AA600" i="208"/>
  <c r="G23" i="241" s="1"/>
  <c r="Z600" i="208"/>
  <c r="G23" i="240" s="1"/>
  <c r="Y600" i="208"/>
  <c r="G23" i="239" s="1"/>
  <c r="X600" i="208"/>
  <c r="G23" i="238" s="1"/>
  <c r="W600" i="208"/>
  <c r="G23" i="237" s="1"/>
  <c r="V600" i="208"/>
  <c r="G23" i="236" s="1"/>
  <c r="U600" i="208"/>
  <c r="G23" i="235" s="1"/>
  <c r="T600" i="208"/>
  <c r="G23" i="234" s="1"/>
  <c r="S600" i="208"/>
  <c r="G23" i="233" s="1"/>
  <c r="R600" i="208"/>
  <c r="G23" i="232" s="1"/>
  <c r="Q600" i="208"/>
  <c r="G23" i="231" s="1"/>
  <c r="P600" i="208"/>
  <c r="G23" i="230" s="1"/>
  <c r="O600" i="208"/>
  <c r="G23" i="229" s="1"/>
  <c r="N600" i="208"/>
  <c r="G23" i="228" s="1"/>
  <c r="M600" i="208"/>
  <c r="G23" i="227" s="1"/>
  <c r="L600" i="208"/>
  <c r="G23" i="226" s="1"/>
  <c r="K600" i="208"/>
  <c r="G23" i="225" s="1"/>
  <c r="J600" i="208"/>
  <c r="G23" i="224" s="1"/>
  <c r="I600" i="208"/>
  <c r="G23" i="223" s="1"/>
  <c r="H600" i="208"/>
  <c r="G23" i="222" s="1"/>
  <c r="G600" i="208"/>
  <c r="G23" i="221" s="1"/>
  <c r="F600" i="208"/>
  <c r="G23" i="220" s="1"/>
  <c r="E600" i="208"/>
  <c r="G23" i="219" s="1"/>
  <c r="D600" i="208"/>
  <c r="G23" i="217" s="1"/>
  <c r="AG596" i="208"/>
  <c r="F23" i="247" s="1"/>
  <c r="AF596" i="208"/>
  <c r="F23" i="246" s="1"/>
  <c r="AE596" i="208"/>
  <c r="F23" i="245" s="1"/>
  <c r="AD596" i="208"/>
  <c r="F23" i="244" s="1"/>
  <c r="AC596" i="208"/>
  <c r="F23" i="243" s="1"/>
  <c r="AB596" i="208"/>
  <c r="F23" i="242" s="1"/>
  <c r="AA596" i="208"/>
  <c r="F23" i="241" s="1"/>
  <c r="Z596" i="208"/>
  <c r="F23" i="240" s="1"/>
  <c r="Y596" i="208"/>
  <c r="F23" i="239" s="1"/>
  <c r="X596" i="208"/>
  <c r="F23" i="238" s="1"/>
  <c r="W596" i="208"/>
  <c r="F23" i="237" s="1"/>
  <c r="V596" i="208"/>
  <c r="F23" i="236" s="1"/>
  <c r="U596" i="208"/>
  <c r="F23" i="235" s="1"/>
  <c r="T596" i="208"/>
  <c r="F23" i="234" s="1"/>
  <c r="S596" i="208"/>
  <c r="F23" i="233" s="1"/>
  <c r="R596" i="208"/>
  <c r="F23" i="232" s="1"/>
  <c r="Q596" i="208"/>
  <c r="F23" i="231" s="1"/>
  <c r="P596" i="208"/>
  <c r="F23" i="230" s="1"/>
  <c r="O596" i="208"/>
  <c r="F23" i="229" s="1"/>
  <c r="N596" i="208"/>
  <c r="F23" i="228" s="1"/>
  <c r="M596" i="208"/>
  <c r="F23" i="227" s="1"/>
  <c r="L596" i="208"/>
  <c r="F23" i="226" s="1"/>
  <c r="K596" i="208"/>
  <c r="F23" i="225" s="1"/>
  <c r="J596" i="208"/>
  <c r="F23" i="224" s="1"/>
  <c r="I596" i="208"/>
  <c r="F23" i="223" s="1"/>
  <c r="H596" i="208"/>
  <c r="F23" i="222" s="1"/>
  <c r="G596" i="208"/>
  <c r="F23" i="221" s="1"/>
  <c r="F596" i="208"/>
  <c r="F23" i="220" s="1"/>
  <c r="E596" i="208"/>
  <c r="F23" i="219" s="1"/>
  <c r="D596" i="208"/>
  <c r="F23" i="217" s="1"/>
  <c r="AG592" i="208"/>
  <c r="E23" i="247" s="1"/>
  <c r="AF592" i="208"/>
  <c r="E23" i="246" s="1"/>
  <c r="AE592" i="208"/>
  <c r="E23" i="245" s="1"/>
  <c r="AD592" i="208"/>
  <c r="E23" i="244" s="1"/>
  <c r="AC592" i="208"/>
  <c r="E23" i="243" s="1"/>
  <c r="AB592" i="208"/>
  <c r="E23" i="242" s="1"/>
  <c r="AA592" i="208"/>
  <c r="E23" i="241" s="1"/>
  <c r="Z592" i="208"/>
  <c r="E23" i="240" s="1"/>
  <c r="Y592" i="208"/>
  <c r="E23" i="239" s="1"/>
  <c r="X592" i="208"/>
  <c r="E23" i="238" s="1"/>
  <c r="W592" i="208"/>
  <c r="E23" i="237" s="1"/>
  <c r="V592" i="208"/>
  <c r="E23" i="236" s="1"/>
  <c r="U592" i="208"/>
  <c r="E23" i="235" s="1"/>
  <c r="T592" i="208"/>
  <c r="E23" i="234" s="1"/>
  <c r="S592" i="208"/>
  <c r="E23" i="233" s="1"/>
  <c r="R592" i="208"/>
  <c r="E23" i="232" s="1"/>
  <c r="Q592" i="208"/>
  <c r="E23" i="231" s="1"/>
  <c r="P592" i="208"/>
  <c r="E23" i="230" s="1"/>
  <c r="O592" i="208"/>
  <c r="E23" i="229" s="1"/>
  <c r="N592" i="208"/>
  <c r="E23" i="228" s="1"/>
  <c r="M592" i="208"/>
  <c r="E23" i="227" s="1"/>
  <c r="L592" i="208"/>
  <c r="E23" i="226" s="1"/>
  <c r="K592" i="208"/>
  <c r="E23" i="225" s="1"/>
  <c r="J592" i="208"/>
  <c r="E23" i="224" s="1"/>
  <c r="I592" i="208"/>
  <c r="E23" i="223" s="1"/>
  <c r="H592" i="208"/>
  <c r="E23" i="222" s="1"/>
  <c r="G592" i="208"/>
  <c r="E23" i="221" s="1"/>
  <c r="F592" i="208"/>
  <c r="E23" i="220" s="1"/>
  <c r="E592" i="208"/>
  <c r="E23" i="219" s="1"/>
  <c r="D592" i="208"/>
  <c r="E23" i="217" s="1"/>
  <c r="AG588" i="208"/>
  <c r="AF588" i="208"/>
  <c r="AE588" i="208"/>
  <c r="AD588" i="208"/>
  <c r="AC588" i="208"/>
  <c r="AB588" i="208"/>
  <c r="AA588" i="208"/>
  <c r="Z588" i="208"/>
  <c r="Y588" i="208"/>
  <c r="X588" i="208"/>
  <c r="W588" i="208"/>
  <c r="V588" i="208"/>
  <c r="U588" i="208"/>
  <c r="T588" i="208"/>
  <c r="S588" i="208"/>
  <c r="R588" i="208"/>
  <c r="Q588" i="208"/>
  <c r="P588" i="208"/>
  <c r="O588" i="208"/>
  <c r="N588" i="208"/>
  <c r="M588" i="208"/>
  <c r="L588" i="208"/>
  <c r="K588" i="208"/>
  <c r="J588" i="208"/>
  <c r="I588" i="208"/>
  <c r="H588" i="208"/>
  <c r="G588" i="208"/>
  <c r="F588" i="208"/>
  <c r="E588" i="208"/>
  <c r="D588" i="208"/>
  <c r="D23" i="217" s="1"/>
  <c r="AG581" i="208"/>
  <c r="H22" i="247" s="1"/>
  <c r="AF581" i="208"/>
  <c r="H22" i="246" s="1"/>
  <c r="AE581" i="208"/>
  <c r="H22" i="245" s="1"/>
  <c r="AD581" i="208"/>
  <c r="H22" i="244" s="1"/>
  <c r="AC581" i="208"/>
  <c r="H22" i="243" s="1"/>
  <c r="AB581" i="208"/>
  <c r="H22" i="242" s="1"/>
  <c r="AA581" i="208"/>
  <c r="H22" i="241" s="1"/>
  <c r="Z581" i="208"/>
  <c r="H22" i="240" s="1"/>
  <c r="Y581" i="208"/>
  <c r="H22" i="239" s="1"/>
  <c r="X581" i="208"/>
  <c r="H22" i="238" s="1"/>
  <c r="W581" i="208"/>
  <c r="H22" i="237" s="1"/>
  <c r="V581" i="208"/>
  <c r="H22" i="236" s="1"/>
  <c r="U581" i="208"/>
  <c r="H22" i="235" s="1"/>
  <c r="T581" i="208"/>
  <c r="H22" i="234" s="1"/>
  <c r="S581" i="208"/>
  <c r="H22" i="233" s="1"/>
  <c r="R581" i="208"/>
  <c r="H22" i="232" s="1"/>
  <c r="Q581" i="208"/>
  <c r="H22" i="231" s="1"/>
  <c r="P581" i="208"/>
  <c r="H22" i="230" s="1"/>
  <c r="O581" i="208"/>
  <c r="H22" i="229" s="1"/>
  <c r="N581" i="208"/>
  <c r="H22" i="228" s="1"/>
  <c r="M581" i="208"/>
  <c r="H22" i="227" s="1"/>
  <c r="L581" i="208"/>
  <c r="H22" i="226" s="1"/>
  <c r="K581" i="208"/>
  <c r="H22" i="225" s="1"/>
  <c r="J581" i="208"/>
  <c r="H22" i="224" s="1"/>
  <c r="I581" i="208"/>
  <c r="H22" i="223" s="1"/>
  <c r="H581" i="208"/>
  <c r="H22" i="222" s="1"/>
  <c r="G581" i="208"/>
  <c r="H22" i="221" s="1"/>
  <c r="F581" i="208"/>
  <c r="H22" i="220" s="1"/>
  <c r="E581" i="208"/>
  <c r="H22" i="219" s="1"/>
  <c r="D581" i="208"/>
  <c r="H22" i="217" s="1"/>
  <c r="AG577" i="208"/>
  <c r="G22" i="247" s="1"/>
  <c r="AF577" i="208"/>
  <c r="G22" i="246" s="1"/>
  <c r="AE577" i="208"/>
  <c r="G22" i="245" s="1"/>
  <c r="AD577" i="208"/>
  <c r="G22" i="244" s="1"/>
  <c r="AC577" i="208"/>
  <c r="G22" i="243" s="1"/>
  <c r="AB577" i="208"/>
  <c r="G22" i="242" s="1"/>
  <c r="AA577" i="208"/>
  <c r="G22" i="241" s="1"/>
  <c r="Z577" i="208"/>
  <c r="G22" i="240" s="1"/>
  <c r="Y577" i="208"/>
  <c r="G22" i="239" s="1"/>
  <c r="X577" i="208"/>
  <c r="G22" i="238" s="1"/>
  <c r="W577" i="208"/>
  <c r="G22" i="237" s="1"/>
  <c r="V577" i="208"/>
  <c r="G22" i="236" s="1"/>
  <c r="U577" i="208"/>
  <c r="G22" i="235" s="1"/>
  <c r="T577" i="208"/>
  <c r="G22" i="234" s="1"/>
  <c r="S577" i="208"/>
  <c r="G22" i="233" s="1"/>
  <c r="R577" i="208"/>
  <c r="G22" i="232" s="1"/>
  <c r="Q577" i="208"/>
  <c r="G22" i="231" s="1"/>
  <c r="P577" i="208"/>
  <c r="G22" i="230" s="1"/>
  <c r="O577" i="208"/>
  <c r="G22" i="229" s="1"/>
  <c r="N577" i="208"/>
  <c r="G22" i="228" s="1"/>
  <c r="M577" i="208"/>
  <c r="G22" i="227" s="1"/>
  <c r="L577" i="208"/>
  <c r="G22" i="226" s="1"/>
  <c r="K577" i="208"/>
  <c r="G22" i="225" s="1"/>
  <c r="J577" i="208"/>
  <c r="G22" i="224" s="1"/>
  <c r="I577" i="208"/>
  <c r="G22" i="223" s="1"/>
  <c r="H577" i="208"/>
  <c r="G22" i="222" s="1"/>
  <c r="G577" i="208"/>
  <c r="G22" i="221" s="1"/>
  <c r="F577" i="208"/>
  <c r="G22" i="220" s="1"/>
  <c r="E577" i="208"/>
  <c r="G22" i="219" s="1"/>
  <c r="D577" i="208"/>
  <c r="G22" i="217" s="1"/>
  <c r="AG573" i="208"/>
  <c r="AF573" i="208"/>
  <c r="AE573" i="208"/>
  <c r="AD573" i="208"/>
  <c r="AC573" i="208"/>
  <c r="AB573" i="208"/>
  <c r="AA573" i="208"/>
  <c r="Z573" i="208"/>
  <c r="Y573" i="208"/>
  <c r="X573" i="208"/>
  <c r="W573" i="208"/>
  <c r="V573" i="208"/>
  <c r="U573" i="208"/>
  <c r="T573" i="208"/>
  <c r="S573" i="208"/>
  <c r="R573" i="208"/>
  <c r="Q573" i="208"/>
  <c r="P573" i="208"/>
  <c r="O573" i="208"/>
  <c r="N573" i="208"/>
  <c r="M573" i="208"/>
  <c r="L573" i="208"/>
  <c r="K573" i="208"/>
  <c r="J573" i="208"/>
  <c r="I573" i="208"/>
  <c r="H573" i="208"/>
  <c r="G573" i="208"/>
  <c r="F573" i="208"/>
  <c r="E573" i="208"/>
  <c r="D573" i="208"/>
  <c r="AG569" i="208"/>
  <c r="E22" i="247" s="1"/>
  <c r="AF569" i="208"/>
  <c r="E22" i="246" s="1"/>
  <c r="AE569" i="208"/>
  <c r="E22" i="245" s="1"/>
  <c r="AD569" i="208"/>
  <c r="E22" i="244" s="1"/>
  <c r="AC569" i="208"/>
  <c r="E22" i="243" s="1"/>
  <c r="AB569" i="208"/>
  <c r="E22" i="242" s="1"/>
  <c r="AA569" i="208"/>
  <c r="E22" i="241" s="1"/>
  <c r="Z569" i="208"/>
  <c r="E22" i="240" s="1"/>
  <c r="Y569" i="208"/>
  <c r="E22" i="239" s="1"/>
  <c r="X569" i="208"/>
  <c r="E22" i="238" s="1"/>
  <c r="W569" i="208"/>
  <c r="E22" i="237" s="1"/>
  <c r="V569" i="208"/>
  <c r="E22" i="236" s="1"/>
  <c r="U569" i="208"/>
  <c r="E22" i="235" s="1"/>
  <c r="T569" i="208"/>
  <c r="E22" i="234" s="1"/>
  <c r="S569" i="208"/>
  <c r="E22" i="233" s="1"/>
  <c r="R569" i="208"/>
  <c r="E22" i="232" s="1"/>
  <c r="Q569" i="208"/>
  <c r="E22" i="231" s="1"/>
  <c r="P569" i="208"/>
  <c r="E22" i="230" s="1"/>
  <c r="O569" i="208"/>
  <c r="E22" i="229" s="1"/>
  <c r="N569" i="208"/>
  <c r="E22" i="228" s="1"/>
  <c r="M569" i="208"/>
  <c r="E22" i="227" s="1"/>
  <c r="L569" i="208"/>
  <c r="E22" i="226" s="1"/>
  <c r="K569" i="208"/>
  <c r="E22" i="225" s="1"/>
  <c r="J569" i="208"/>
  <c r="E22" i="224" s="1"/>
  <c r="I569" i="208"/>
  <c r="E22" i="223" s="1"/>
  <c r="H569" i="208"/>
  <c r="E22" i="222" s="1"/>
  <c r="G569" i="208"/>
  <c r="E22" i="221" s="1"/>
  <c r="F569" i="208"/>
  <c r="E22" i="220" s="1"/>
  <c r="E569" i="208"/>
  <c r="E22" i="219" s="1"/>
  <c r="D569" i="208"/>
  <c r="E22" i="217" s="1"/>
  <c r="AG565" i="208"/>
  <c r="AF565" i="208"/>
  <c r="AE565" i="208"/>
  <c r="AD565" i="208"/>
  <c r="AC565" i="208"/>
  <c r="AB565" i="208"/>
  <c r="AA565" i="208"/>
  <c r="Z565" i="208"/>
  <c r="Y565" i="208"/>
  <c r="X565" i="208"/>
  <c r="W565" i="208"/>
  <c r="V565" i="208"/>
  <c r="U565" i="208"/>
  <c r="T565" i="208"/>
  <c r="S565" i="208"/>
  <c r="R565" i="208"/>
  <c r="Q565" i="208"/>
  <c r="P565" i="208"/>
  <c r="O565" i="208"/>
  <c r="N565" i="208"/>
  <c r="M565" i="208"/>
  <c r="L565" i="208"/>
  <c r="K565" i="208"/>
  <c r="J565" i="208"/>
  <c r="I565" i="208"/>
  <c r="H565" i="208"/>
  <c r="G565" i="208"/>
  <c r="F565" i="208"/>
  <c r="E565" i="208"/>
  <c r="D565" i="208"/>
  <c r="D22" i="217" s="1"/>
  <c r="AG558" i="208"/>
  <c r="H21" i="247" s="1"/>
  <c r="AF558" i="208"/>
  <c r="H21" i="246" s="1"/>
  <c r="AE558" i="208"/>
  <c r="H21" i="245" s="1"/>
  <c r="AD558" i="208"/>
  <c r="H21" i="244" s="1"/>
  <c r="AC558" i="208"/>
  <c r="H21" i="243" s="1"/>
  <c r="AB558" i="208"/>
  <c r="H21" i="242" s="1"/>
  <c r="AA558" i="208"/>
  <c r="H21" i="241" s="1"/>
  <c r="Z558" i="208"/>
  <c r="H21" i="240" s="1"/>
  <c r="Y558" i="208"/>
  <c r="H21" i="239" s="1"/>
  <c r="X558" i="208"/>
  <c r="H21" i="238" s="1"/>
  <c r="W558" i="208"/>
  <c r="H21" i="237" s="1"/>
  <c r="V558" i="208"/>
  <c r="H21" i="236" s="1"/>
  <c r="U558" i="208"/>
  <c r="H21" i="235" s="1"/>
  <c r="T558" i="208"/>
  <c r="H21" i="234" s="1"/>
  <c r="S558" i="208"/>
  <c r="H21" i="233" s="1"/>
  <c r="R558" i="208"/>
  <c r="H21" i="232" s="1"/>
  <c r="Q558" i="208"/>
  <c r="H21" i="231" s="1"/>
  <c r="P558" i="208"/>
  <c r="H21" i="230" s="1"/>
  <c r="O558" i="208"/>
  <c r="H21" i="229" s="1"/>
  <c r="N558" i="208"/>
  <c r="H21" i="228" s="1"/>
  <c r="M558" i="208"/>
  <c r="H21" i="227" s="1"/>
  <c r="L558" i="208"/>
  <c r="H21" i="226" s="1"/>
  <c r="K558" i="208"/>
  <c r="H21" i="225" s="1"/>
  <c r="J558" i="208"/>
  <c r="H21" i="224" s="1"/>
  <c r="I558" i="208"/>
  <c r="H21" i="223" s="1"/>
  <c r="H558" i="208"/>
  <c r="H21" i="222" s="1"/>
  <c r="G558" i="208"/>
  <c r="H21" i="221" s="1"/>
  <c r="F558" i="208"/>
  <c r="H21" i="220" s="1"/>
  <c r="E558" i="208"/>
  <c r="H21" i="219" s="1"/>
  <c r="D558" i="208"/>
  <c r="H21" i="217" s="1"/>
  <c r="AG554" i="208"/>
  <c r="G21" i="247" s="1"/>
  <c r="AF554" i="208"/>
  <c r="G21" i="246" s="1"/>
  <c r="AE554" i="208"/>
  <c r="G21" i="245" s="1"/>
  <c r="AD554" i="208"/>
  <c r="G21" i="244" s="1"/>
  <c r="AC554" i="208"/>
  <c r="G21" i="243" s="1"/>
  <c r="AB554" i="208"/>
  <c r="G21" i="242" s="1"/>
  <c r="AA554" i="208"/>
  <c r="G21" i="241" s="1"/>
  <c r="Z554" i="208"/>
  <c r="G21" i="240" s="1"/>
  <c r="Y554" i="208"/>
  <c r="G21" i="239" s="1"/>
  <c r="X554" i="208"/>
  <c r="G21" i="238" s="1"/>
  <c r="W554" i="208"/>
  <c r="G21" i="237" s="1"/>
  <c r="V554" i="208"/>
  <c r="G21" i="236" s="1"/>
  <c r="U554" i="208"/>
  <c r="G21" i="235" s="1"/>
  <c r="T554" i="208"/>
  <c r="G21" i="234" s="1"/>
  <c r="S554" i="208"/>
  <c r="G21" i="233" s="1"/>
  <c r="R554" i="208"/>
  <c r="G21" i="232" s="1"/>
  <c r="Q554" i="208"/>
  <c r="G21" i="231" s="1"/>
  <c r="P554" i="208"/>
  <c r="G21" i="230" s="1"/>
  <c r="O554" i="208"/>
  <c r="G21" i="229" s="1"/>
  <c r="N554" i="208"/>
  <c r="G21" i="228" s="1"/>
  <c r="M554" i="208"/>
  <c r="G21" i="227" s="1"/>
  <c r="L554" i="208"/>
  <c r="G21" i="226" s="1"/>
  <c r="K554" i="208"/>
  <c r="G21" i="225" s="1"/>
  <c r="J554" i="208"/>
  <c r="G21" i="224" s="1"/>
  <c r="I554" i="208"/>
  <c r="G21" i="223" s="1"/>
  <c r="H554" i="208"/>
  <c r="G21" i="222" s="1"/>
  <c r="G554" i="208"/>
  <c r="G21" i="221" s="1"/>
  <c r="F554" i="208"/>
  <c r="G21" i="220" s="1"/>
  <c r="E554" i="208"/>
  <c r="G21" i="219" s="1"/>
  <c r="D554" i="208"/>
  <c r="G21" i="217" s="1"/>
  <c r="AG550" i="208"/>
  <c r="F21" i="247" s="1"/>
  <c r="AF550" i="208"/>
  <c r="F21" i="246" s="1"/>
  <c r="AE550" i="208"/>
  <c r="F21" i="245" s="1"/>
  <c r="AD550" i="208"/>
  <c r="F21" i="244" s="1"/>
  <c r="AC550" i="208"/>
  <c r="F21" i="243" s="1"/>
  <c r="AB550" i="208"/>
  <c r="F21" i="242" s="1"/>
  <c r="AA550" i="208"/>
  <c r="F21" i="241" s="1"/>
  <c r="Z550" i="208"/>
  <c r="F21" i="240" s="1"/>
  <c r="Y550" i="208"/>
  <c r="F21" i="239" s="1"/>
  <c r="X550" i="208"/>
  <c r="F21" i="238" s="1"/>
  <c r="W550" i="208"/>
  <c r="F21" i="237" s="1"/>
  <c r="V550" i="208"/>
  <c r="F21" i="236" s="1"/>
  <c r="U550" i="208"/>
  <c r="F21" i="235" s="1"/>
  <c r="T550" i="208"/>
  <c r="F21" i="234" s="1"/>
  <c r="S550" i="208"/>
  <c r="F21" i="233" s="1"/>
  <c r="R550" i="208"/>
  <c r="F21" i="232" s="1"/>
  <c r="Q550" i="208"/>
  <c r="F21" i="231" s="1"/>
  <c r="P550" i="208"/>
  <c r="F21" i="230" s="1"/>
  <c r="O550" i="208"/>
  <c r="F21" i="229" s="1"/>
  <c r="N550" i="208"/>
  <c r="F21" i="228" s="1"/>
  <c r="M550" i="208"/>
  <c r="F21" i="227" s="1"/>
  <c r="L550" i="208"/>
  <c r="F21" i="226" s="1"/>
  <c r="K550" i="208"/>
  <c r="F21" i="225" s="1"/>
  <c r="J550" i="208"/>
  <c r="F21" i="224" s="1"/>
  <c r="I550" i="208"/>
  <c r="F21" i="223" s="1"/>
  <c r="H550" i="208"/>
  <c r="F21" i="222" s="1"/>
  <c r="G550" i="208"/>
  <c r="F21" i="221" s="1"/>
  <c r="F550" i="208"/>
  <c r="F21" i="220" s="1"/>
  <c r="E550" i="208"/>
  <c r="F21" i="219" s="1"/>
  <c r="D550" i="208"/>
  <c r="F21" i="217" s="1"/>
  <c r="AG546" i="208"/>
  <c r="E21" i="247" s="1"/>
  <c r="AF546" i="208"/>
  <c r="E21" i="246" s="1"/>
  <c r="AE546" i="208"/>
  <c r="E21" i="245" s="1"/>
  <c r="AD546" i="208"/>
  <c r="E21" i="244" s="1"/>
  <c r="AC546" i="208"/>
  <c r="E21" i="243" s="1"/>
  <c r="AB546" i="208"/>
  <c r="E21" i="242" s="1"/>
  <c r="AA546" i="208"/>
  <c r="E21" i="241" s="1"/>
  <c r="Z546" i="208"/>
  <c r="E21" i="240" s="1"/>
  <c r="Y546" i="208"/>
  <c r="E21" i="239" s="1"/>
  <c r="X546" i="208"/>
  <c r="E21" i="238" s="1"/>
  <c r="W546" i="208"/>
  <c r="E21" i="237" s="1"/>
  <c r="V546" i="208"/>
  <c r="E21" i="236" s="1"/>
  <c r="U546" i="208"/>
  <c r="E21" i="235" s="1"/>
  <c r="T546" i="208"/>
  <c r="E21" i="234" s="1"/>
  <c r="S546" i="208"/>
  <c r="E21" i="233" s="1"/>
  <c r="R546" i="208"/>
  <c r="E21" i="232" s="1"/>
  <c r="Q546" i="208"/>
  <c r="E21" i="231" s="1"/>
  <c r="P546" i="208"/>
  <c r="E21" i="230" s="1"/>
  <c r="O546" i="208"/>
  <c r="E21" i="229" s="1"/>
  <c r="N546" i="208"/>
  <c r="E21" i="228" s="1"/>
  <c r="M546" i="208"/>
  <c r="E21" i="227" s="1"/>
  <c r="L546" i="208"/>
  <c r="E21" i="226" s="1"/>
  <c r="K546" i="208"/>
  <c r="E21" i="225" s="1"/>
  <c r="J546" i="208"/>
  <c r="E21" i="224" s="1"/>
  <c r="I546" i="208"/>
  <c r="E21" i="223" s="1"/>
  <c r="H546" i="208"/>
  <c r="E21" i="222" s="1"/>
  <c r="G546" i="208"/>
  <c r="E21" i="221" s="1"/>
  <c r="F546" i="208"/>
  <c r="E21" i="220" s="1"/>
  <c r="E546" i="208"/>
  <c r="E21" i="219" s="1"/>
  <c r="D546" i="208"/>
  <c r="E21" i="217" s="1"/>
  <c r="AG542" i="208"/>
  <c r="AF542" i="208"/>
  <c r="AE542" i="208"/>
  <c r="AD542" i="208"/>
  <c r="AC542" i="208"/>
  <c r="AB542" i="208"/>
  <c r="D21" i="242" s="1"/>
  <c r="AA542" i="208"/>
  <c r="Z542" i="208"/>
  <c r="Y542" i="208"/>
  <c r="X542" i="208"/>
  <c r="W542" i="208"/>
  <c r="V542" i="208"/>
  <c r="U542" i="208"/>
  <c r="T542" i="208"/>
  <c r="S542" i="208"/>
  <c r="R542" i="208"/>
  <c r="Q542" i="208"/>
  <c r="P542" i="208"/>
  <c r="O542" i="208"/>
  <c r="N542" i="208"/>
  <c r="M542" i="208"/>
  <c r="L542" i="208"/>
  <c r="K542" i="208"/>
  <c r="J542" i="208"/>
  <c r="I542" i="208"/>
  <c r="H542" i="208"/>
  <c r="G542" i="208"/>
  <c r="F542" i="208"/>
  <c r="E542" i="208"/>
  <c r="D542" i="208"/>
  <c r="D21" i="217" s="1"/>
  <c r="AG535" i="208"/>
  <c r="H20" i="247" s="1"/>
  <c r="AF535" i="208"/>
  <c r="H20" i="246" s="1"/>
  <c r="AE535" i="208"/>
  <c r="H20" i="245" s="1"/>
  <c r="AD535" i="208"/>
  <c r="H20" i="244" s="1"/>
  <c r="AC535" i="208"/>
  <c r="H20" i="243" s="1"/>
  <c r="AB535" i="208"/>
  <c r="H20" i="242" s="1"/>
  <c r="AA535" i="208"/>
  <c r="H20" i="241" s="1"/>
  <c r="Z535" i="208"/>
  <c r="H20" i="240" s="1"/>
  <c r="Y535" i="208"/>
  <c r="H20" i="239" s="1"/>
  <c r="X535" i="208"/>
  <c r="H20" i="238" s="1"/>
  <c r="W535" i="208"/>
  <c r="H20" i="237" s="1"/>
  <c r="V535" i="208"/>
  <c r="H20" i="236" s="1"/>
  <c r="U535" i="208"/>
  <c r="H20" i="235" s="1"/>
  <c r="T535" i="208"/>
  <c r="H20" i="234" s="1"/>
  <c r="S535" i="208"/>
  <c r="H20" i="233" s="1"/>
  <c r="R535" i="208"/>
  <c r="H20" i="232" s="1"/>
  <c r="Q535" i="208"/>
  <c r="H20" i="231" s="1"/>
  <c r="P535" i="208"/>
  <c r="H20" i="230" s="1"/>
  <c r="O535" i="208"/>
  <c r="H20" i="229" s="1"/>
  <c r="N535" i="208"/>
  <c r="H20" i="228" s="1"/>
  <c r="M535" i="208"/>
  <c r="H20" i="227" s="1"/>
  <c r="L535" i="208"/>
  <c r="H20" i="226" s="1"/>
  <c r="K535" i="208"/>
  <c r="H20" i="225" s="1"/>
  <c r="J535" i="208"/>
  <c r="H20" i="224" s="1"/>
  <c r="I535" i="208"/>
  <c r="H20" i="223" s="1"/>
  <c r="H535" i="208"/>
  <c r="H20" i="222" s="1"/>
  <c r="G535" i="208"/>
  <c r="H20" i="221" s="1"/>
  <c r="F535" i="208"/>
  <c r="H20" i="220" s="1"/>
  <c r="E535" i="208"/>
  <c r="H20" i="219" s="1"/>
  <c r="D535" i="208"/>
  <c r="H20" i="217" s="1"/>
  <c r="AG531" i="208"/>
  <c r="G20" i="247" s="1"/>
  <c r="AF531" i="208"/>
  <c r="G20" i="246" s="1"/>
  <c r="AE531" i="208"/>
  <c r="G20" i="245" s="1"/>
  <c r="AD531" i="208"/>
  <c r="G20" i="244" s="1"/>
  <c r="AC531" i="208"/>
  <c r="G20" i="243" s="1"/>
  <c r="AB531" i="208"/>
  <c r="G20" i="242" s="1"/>
  <c r="AA531" i="208"/>
  <c r="G20" i="241" s="1"/>
  <c r="Z531" i="208"/>
  <c r="G20" i="240" s="1"/>
  <c r="Y531" i="208"/>
  <c r="G20" i="239" s="1"/>
  <c r="X531" i="208"/>
  <c r="G20" i="238" s="1"/>
  <c r="W531" i="208"/>
  <c r="G20" i="237" s="1"/>
  <c r="V531" i="208"/>
  <c r="G20" i="236" s="1"/>
  <c r="U531" i="208"/>
  <c r="G20" i="235" s="1"/>
  <c r="T531" i="208"/>
  <c r="G20" i="234" s="1"/>
  <c r="S531" i="208"/>
  <c r="G20" i="233" s="1"/>
  <c r="R531" i="208"/>
  <c r="G20" i="232" s="1"/>
  <c r="Q531" i="208"/>
  <c r="G20" i="231" s="1"/>
  <c r="P531" i="208"/>
  <c r="G20" i="230" s="1"/>
  <c r="O531" i="208"/>
  <c r="G20" i="229" s="1"/>
  <c r="N531" i="208"/>
  <c r="G20" i="228" s="1"/>
  <c r="M531" i="208"/>
  <c r="G20" i="227" s="1"/>
  <c r="L531" i="208"/>
  <c r="G20" i="226" s="1"/>
  <c r="K531" i="208"/>
  <c r="G20" i="225" s="1"/>
  <c r="J531" i="208"/>
  <c r="G20" i="224" s="1"/>
  <c r="I531" i="208"/>
  <c r="G20" i="223" s="1"/>
  <c r="H531" i="208"/>
  <c r="G20" i="222" s="1"/>
  <c r="G531" i="208"/>
  <c r="G20" i="221" s="1"/>
  <c r="F531" i="208"/>
  <c r="G20" i="220" s="1"/>
  <c r="E531" i="208"/>
  <c r="G20" i="219" s="1"/>
  <c r="D531" i="208"/>
  <c r="G20" i="217" s="1"/>
  <c r="AG527" i="208"/>
  <c r="F20" i="247" s="1"/>
  <c r="AF527" i="208"/>
  <c r="F20" i="246" s="1"/>
  <c r="AE527" i="208"/>
  <c r="F20" i="245" s="1"/>
  <c r="AD527" i="208"/>
  <c r="F20" i="244" s="1"/>
  <c r="AC527" i="208"/>
  <c r="F20" i="243" s="1"/>
  <c r="AB527" i="208"/>
  <c r="F20" i="242" s="1"/>
  <c r="AA527" i="208"/>
  <c r="F20" i="241" s="1"/>
  <c r="Z527" i="208"/>
  <c r="F20" i="240" s="1"/>
  <c r="Y527" i="208"/>
  <c r="F20" i="239" s="1"/>
  <c r="X527" i="208"/>
  <c r="F20" i="238" s="1"/>
  <c r="W527" i="208"/>
  <c r="F20" i="237" s="1"/>
  <c r="V527" i="208"/>
  <c r="F20" i="236" s="1"/>
  <c r="U527" i="208"/>
  <c r="F20" i="235" s="1"/>
  <c r="T527" i="208"/>
  <c r="F20" i="234" s="1"/>
  <c r="S527" i="208"/>
  <c r="F20" i="233" s="1"/>
  <c r="R527" i="208"/>
  <c r="F20" i="232" s="1"/>
  <c r="Q527" i="208"/>
  <c r="F20" i="231" s="1"/>
  <c r="P527" i="208"/>
  <c r="F20" i="230" s="1"/>
  <c r="O527" i="208"/>
  <c r="F20" i="229" s="1"/>
  <c r="N527" i="208"/>
  <c r="F20" i="228" s="1"/>
  <c r="M527" i="208"/>
  <c r="F20" i="227" s="1"/>
  <c r="L527" i="208"/>
  <c r="F20" i="226" s="1"/>
  <c r="K527" i="208"/>
  <c r="F20" i="225" s="1"/>
  <c r="J527" i="208"/>
  <c r="F20" i="224" s="1"/>
  <c r="I527" i="208"/>
  <c r="F20" i="223" s="1"/>
  <c r="H527" i="208"/>
  <c r="F20" i="222" s="1"/>
  <c r="G527" i="208"/>
  <c r="F20" i="221" s="1"/>
  <c r="F527" i="208"/>
  <c r="F20" i="220" s="1"/>
  <c r="E527" i="208"/>
  <c r="F20" i="219" s="1"/>
  <c r="D527" i="208"/>
  <c r="F20" i="217" s="1"/>
  <c r="AG523" i="208"/>
  <c r="E20" i="247" s="1"/>
  <c r="AF523" i="208"/>
  <c r="E20" i="246" s="1"/>
  <c r="AE523" i="208"/>
  <c r="E20" i="245" s="1"/>
  <c r="AD523" i="208"/>
  <c r="E20" i="244" s="1"/>
  <c r="AC523" i="208"/>
  <c r="E20" i="243" s="1"/>
  <c r="AB523" i="208"/>
  <c r="E20" i="242" s="1"/>
  <c r="AA523" i="208"/>
  <c r="E20" i="241" s="1"/>
  <c r="Z523" i="208"/>
  <c r="E20" i="240" s="1"/>
  <c r="Y523" i="208"/>
  <c r="E20" i="239" s="1"/>
  <c r="X523" i="208"/>
  <c r="E20" i="238" s="1"/>
  <c r="W523" i="208"/>
  <c r="E20" i="237" s="1"/>
  <c r="V523" i="208"/>
  <c r="E20" i="236" s="1"/>
  <c r="U523" i="208"/>
  <c r="E20" i="235" s="1"/>
  <c r="T523" i="208"/>
  <c r="E20" i="234" s="1"/>
  <c r="S523" i="208"/>
  <c r="E20" i="233" s="1"/>
  <c r="R523" i="208"/>
  <c r="E20" i="232" s="1"/>
  <c r="Q523" i="208"/>
  <c r="E20" i="231" s="1"/>
  <c r="P523" i="208"/>
  <c r="E20" i="230" s="1"/>
  <c r="O523" i="208"/>
  <c r="E20" i="229" s="1"/>
  <c r="N523" i="208"/>
  <c r="E20" i="228" s="1"/>
  <c r="M523" i="208"/>
  <c r="E20" i="227" s="1"/>
  <c r="L523" i="208"/>
  <c r="E20" i="226" s="1"/>
  <c r="K523" i="208"/>
  <c r="E20" i="225" s="1"/>
  <c r="J523" i="208"/>
  <c r="E20" i="224" s="1"/>
  <c r="I523" i="208"/>
  <c r="E20" i="223" s="1"/>
  <c r="H523" i="208"/>
  <c r="E20" i="222" s="1"/>
  <c r="G523" i="208"/>
  <c r="E20" i="221" s="1"/>
  <c r="F523" i="208"/>
  <c r="E20" i="220" s="1"/>
  <c r="E523" i="208"/>
  <c r="E20" i="219" s="1"/>
  <c r="D523" i="208"/>
  <c r="E20" i="217" s="1"/>
  <c r="AG519" i="208"/>
  <c r="AF519" i="208"/>
  <c r="AE519" i="208"/>
  <c r="AD519" i="208"/>
  <c r="AC519" i="208"/>
  <c r="AB519" i="208"/>
  <c r="D20" i="242" s="1"/>
  <c r="AA519" i="208"/>
  <c r="Z519" i="208"/>
  <c r="Y519" i="208"/>
  <c r="X519" i="208"/>
  <c r="W519" i="208"/>
  <c r="V519" i="208"/>
  <c r="D20" i="236" s="1"/>
  <c r="U519" i="208"/>
  <c r="T519" i="208"/>
  <c r="S519" i="208"/>
  <c r="R519" i="208"/>
  <c r="Q519" i="208"/>
  <c r="P519" i="208"/>
  <c r="O519" i="208"/>
  <c r="N519" i="208"/>
  <c r="M519" i="208"/>
  <c r="L519" i="208"/>
  <c r="K519" i="208"/>
  <c r="J519" i="208"/>
  <c r="I519" i="208"/>
  <c r="H519" i="208"/>
  <c r="G519" i="208"/>
  <c r="F519" i="208"/>
  <c r="E519" i="208"/>
  <c r="D519" i="208"/>
  <c r="D20" i="217" s="1"/>
  <c r="AG512" i="208"/>
  <c r="H19" i="247" s="1"/>
  <c r="AF512" i="208"/>
  <c r="H19" i="246" s="1"/>
  <c r="AE512" i="208"/>
  <c r="H19" i="245" s="1"/>
  <c r="AD512" i="208"/>
  <c r="H19" i="244" s="1"/>
  <c r="AC512" i="208"/>
  <c r="H19" i="243" s="1"/>
  <c r="AB512" i="208"/>
  <c r="H19" i="242" s="1"/>
  <c r="AA512" i="208"/>
  <c r="H19" i="241" s="1"/>
  <c r="Z512" i="208"/>
  <c r="H19" i="240" s="1"/>
  <c r="Y512" i="208"/>
  <c r="H19" i="239" s="1"/>
  <c r="X512" i="208"/>
  <c r="H19" i="238" s="1"/>
  <c r="W512" i="208"/>
  <c r="H19" i="237" s="1"/>
  <c r="V512" i="208"/>
  <c r="H19" i="236" s="1"/>
  <c r="U512" i="208"/>
  <c r="H19" i="235" s="1"/>
  <c r="T512" i="208"/>
  <c r="H19" i="234" s="1"/>
  <c r="S512" i="208"/>
  <c r="H19" i="233" s="1"/>
  <c r="R512" i="208"/>
  <c r="H19" i="232" s="1"/>
  <c r="Q512" i="208"/>
  <c r="H19" i="231" s="1"/>
  <c r="P512" i="208"/>
  <c r="H19" i="230" s="1"/>
  <c r="O512" i="208"/>
  <c r="H19" i="229" s="1"/>
  <c r="N512" i="208"/>
  <c r="H19" i="228" s="1"/>
  <c r="M512" i="208"/>
  <c r="H19" i="227" s="1"/>
  <c r="L512" i="208"/>
  <c r="H19" i="226" s="1"/>
  <c r="K512" i="208"/>
  <c r="H19" i="225" s="1"/>
  <c r="J512" i="208"/>
  <c r="H19" i="224" s="1"/>
  <c r="I512" i="208"/>
  <c r="H19" i="223" s="1"/>
  <c r="H512" i="208"/>
  <c r="H19" i="222" s="1"/>
  <c r="G512" i="208"/>
  <c r="H19" i="221" s="1"/>
  <c r="F512" i="208"/>
  <c r="H19" i="220" s="1"/>
  <c r="E512" i="208"/>
  <c r="H19" i="219" s="1"/>
  <c r="D512" i="208"/>
  <c r="H19" i="217" s="1"/>
  <c r="AG508" i="208"/>
  <c r="G19" i="247" s="1"/>
  <c r="AF508" i="208"/>
  <c r="G19" i="246" s="1"/>
  <c r="AE508" i="208"/>
  <c r="G19" i="245" s="1"/>
  <c r="AD508" i="208"/>
  <c r="G19" i="244" s="1"/>
  <c r="AC508" i="208"/>
  <c r="G19" i="243" s="1"/>
  <c r="AB508" i="208"/>
  <c r="G19" i="242" s="1"/>
  <c r="AA508" i="208"/>
  <c r="G19" i="241" s="1"/>
  <c r="Z508" i="208"/>
  <c r="G19" i="240" s="1"/>
  <c r="Y508" i="208"/>
  <c r="G19" i="239" s="1"/>
  <c r="X508" i="208"/>
  <c r="G19" i="238" s="1"/>
  <c r="W508" i="208"/>
  <c r="G19" i="237" s="1"/>
  <c r="V508" i="208"/>
  <c r="G19" i="236" s="1"/>
  <c r="U508" i="208"/>
  <c r="G19" i="235" s="1"/>
  <c r="T508" i="208"/>
  <c r="G19" i="234" s="1"/>
  <c r="S508" i="208"/>
  <c r="G19" i="233" s="1"/>
  <c r="R508" i="208"/>
  <c r="G19" i="232" s="1"/>
  <c r="Q508" i="208"/>
  <c r="G19" i="231" s="1"/>
  <c r="P508" i="208"/>
  <c r="G19" i="230" s="1"/>
  <c r="O508" i="208"/>
  <c r="G19" i="229" s="1"/>
  <c r="N508" i="208"/>
  <c r="G19" i="228" s="1"/>
  <c r="M508" i="208"/>
  <c r="G19" i="227" s="1"/>
  <c r="L508" i="208"/>
  <c r="G19" i="226" s="1"/>
  <c r="K508" i="208"/>
  <c r="G19" i="225" s="1"/>
  <c r="J508" i="208"/>
  <c r="G19" i="224" s="1"/>
  <c r="I508" i="208"/>
  <c r="G19" i="223" s="1"/>
  <c r="H508" i="208"/>
  <c r="G19" i="222" s="1"/>
  <c r="G508" i="208"/>
  <c r="G19" i="221" s="1"/>
  <c r="F508" i="208"/>
  <c r="G19" i="220" s="1"/>
  <c r="E508" i="208"/>
  <c r="G19" i="219" s="1"/>
  <c r="D508" i="208"/>
  <c r="G19" i="217" s="1"/>
  <c r="AG504" i="208"/>
  <c r="F19" i="247" s="1"/>
  <c r="AF504" i="208"/>
  <c r="F19" i="246" s="1"/>
  <c r="AE504" i="208"/>
  <c r="F19" i="245" s="1"/>
  <c r="AD504" i="208"/>
  <c r="F19" i="244" s="1"/>
  <c r="AC504" i="208"/>
  <c r="F19" i="243" s="1"/>
  <c r="AB504" i="208"/>
  <c r="F19" i="242" s="1"/>
  <c r="AA504" i="208"/>
  <c r="F19" i="241" s="1"/>
  <c r="Z504" i="208"/>
  <c r="F19" i="240" s="1"/>
  <c r="Y504" i="208"/>
  <c r="F19" i="239" s="1"/>
  <c r="X504" i="208"/>
  <c r="F19" i="238" s="1"/>
  <c r="W504" i="208"/>
  <c r="F19" i="237" s="1"/>
  <c r="V504" i="208"/>
  <c r="F19" i="236" s="1"/>
  <c r="U504" i="208"/>
  <c r="F19" i="235" s="1"/>
  <c r="T504" i="208"/>
  <c r="F19" i="234" s="1"/>
  <c r="S504" i="208"/>
  <c r="F19" i="233" s="1"/>
  <c r="R504" i="208"/>
  <c r="F19" i="232" s="1"/>
  <c r="Q504" i="208"/>
  <c r="F19" i="231" s="1"/>
  <c r="P504" i="208"/>
  <c r="F19" i="230" s="1"/>
  <c r="O504" i="208"/>
  <c r="F19" i="229" s="1"/>
  <c r="N504" i="208"/>
  <c r="F19" i="228" s="1"/>
  <c r="M504" i="208"/>
  <c r="F19" i="227" s="1"/>
  <c r="L504" i="208"/>
  <c r="F19" i="226" s="1"/>
  <c r="K504" i="208"/>
  <c r="F19" i="225" s="1"/>
  <c r="J504" i="208"/>
  <c r="F19" i="224" s="1"/>
  <c r="I504" i="208"/>
  <c r="F19" i="223" s="1"/>
  <c r="H504" i="208"/>
  <c r="F19" i="222" s="1"/>
  <c r="G504" i="208"/>
  <c r="F19" i="221" s="1"/>
  <c r="F504" i="208"/>
  <c r="F19" i="220" s="1"/>
  <c r="E504" i="208"/>
  <c r="F19" i="219" s="1"/>
  <c r="D504" i="208"/>
  <c r="F19" i="217" s="1"/>
  <c r="AG500" i="208"/>
  <c r="E19" i="247" s="1"/>
  <c r="AF500" i="208"/>
  <c r="E19" i="246" s="1"/>
  <c r="AE500" i="208"/>
  <c r="E19" i="245" s="1"/>
  <c r="AD500" i="208"/>
  <c r="E19" i="244" s="1"/>
  <c r="AC500" i="208"/>
  <c r="E19" i="243" s="1"/>
  <c r="AB500" i="208"/>
  <c r="E19" i="242" s="1"/>
  <c r="AA500" i="208"/>
  <c r="E19" i="241" s="1"/>
  <c r="Z500" i="208"/>
  <c r="E19" i="240" s="1"/>
  <c r="Y500" i="208"/>
  <c r="E19" i="239" s="1"/>
  <c r="X500" i="208"/>
  <c r="E19" i="238" s="1"/>
  <c r="W500" i="208"/>
  <c r="E19" i="237" s="1"/>
  <c r="V500" i="208"/>
  <c r="E19" i="236" s="1"/>
  <c r="U500" i="208"/>
  <c r="E19" i="235" s="1"/>
  <c r="T500" i="208"/>
  <c r="E19" i="234" s="1"/>
  <c r="S500" i="208"/>
  <c r="E19" i="233" s="1"/>
  <c r="R500" i="208"/>
  <c r="E19" i="232" s="1"/>
  <c r="Q500" i="208"/>
  <c r="E19" i="231" s="1"/>
  <c r="P500" i="208"/>
  <c r="E19" i="230" s="1"/>
  <c r="O500" i="208"/>
  <c r="E19" i="229" s="1"/>
  <c r="N500" i="208"/>
  <c r="E19" i="228" s="1"/>
  <c r="M500" i="208"/>
  <c r="E19" i="227" s="1"/>
  <c r="L500" i="208"/>
  <c r="E19" i="226" s="1"/>
  <c r="K500" i="208"/>
  <c r="E19" i="225" s="1"/>
  <c r="J500" i="208"/>
  <c r="E19" i="224" s="1"/>
  <c r="I500" i="208"/>
  <c r="E19" i="223" s="1"/>
  <c r="H500" i="208"/>
  <c r="E19" i="222" s="1"/>
  <c r="G500" i="208"/>
  <c r="E19" i="221" s="1"/>
  <c r="F500" i="208"/>
  <c r="E19" i="220" s="1"/>
  <c r="E500" i="208"/>
  <c r="E19" i="219" s="1"/>
  <c r="D500" i="208"/>
  <c r="E19" i="217" s="1"/>
  <c r="AG496" i="208"/>
  <c r="AF496" i="208"/>
  <c r="AE496" i="208"/>
  <c r="AD496" i="208"/>
  <c r="AC496" i="208"/>
  <c r="AB496" i="208"/>
  <c r="D19" i="242" s="1"/>
  <c r="AA496" i="208"/>
  <c r="Z496" i="208"/>
  <c r="Y496" i="208"/>
  <c r="X496" i="208"/>
  <c r="W496" i="208"/>
  <c r="V496" i="208"/>
  <c r="D19" i="236" s="1"/>
  <c r="U496" i="208"/>
  <c r="T496" i="208"/>
  <c r="S496" i="208"/>
  <c r="R496" i="208"/>
  <c r="Q496" i="208"/>
  <c r="P496" i="208"/>
  <c r="D19" i="230" s="1"/>
  <c r="O496" i="208"/>
  <c r="N496" i="208"/>
  <c r="M496" i="208"/>
  <c r="L496" i="208"/>
  <c r="K496" i="208"/>
  <c r="J496" i="208"/>
  <c r="D19" i="224" s="1"/>
  <c r="I496" i="208"/>
  <c r="H496" i="208"/>
  <c r="G496" i="208"/>
  <c r="F496" i="208"/>
  <c r="E496" i="208"/>
  <c r="D496" i="208"/>
  <c r="D19" i="217" s="1"/>
  <c r="AG489" i="208"/>
  <c r="H18" i="247" s="1"/>
  <c r="AF489" i="208"/>
  <c r="H18" i="246" s="1"/>
  <c r="AE489" i="208"/>
  <c r="H18" i="245" s="1"/>
  <c r="AD489" i="208"/>
  <c r="H18" i="244" s="1"/>
  <c r="AC489" i="208"/>
  <c r="H18" i="243" s="1"/>
  <c r="AB489" i="208"/>
  <c r="H18" i="242" s="1"/>
  <c r="AA489" i="208"/>
  <c r="H18" i="241" s="1"/>
  <c r="Z489" i="208"/>
  <c r="H18" i="240" s="1"/>
  <c r="Y489" i="208"/>
  <c r="H18" i="239" s="1"/>
  <c r="X489" i="208"/>
  <c r="H18" i="238" s="1"/>
  <c r="W489" i="208"/>
  <c r="H18" i="237" s="1"/>
  <c r="V489" i="208"/>
  <c r="H18" i="236" s="1"/>
  <c r="U489" i="208"/>
  <c r="H18" i="235" s="1"/>
  <c r="T489" i="208"/>
  <c r="H18" i="234" s="1"/>
  <c r="S489" i="208"/>
  <c r="H18" i="233" s="1"/>
  <c r="R489" i="208"/>
  <c r="H18" i="232" s="1"/>
  <c r="Q489" i="208"/>
  <c r="H18" i="231" s="1"/>
  <c r="P489" i="208"/>
  <c r="H18" i="230" s="1"/>
  <c r="O489" i="208"/>
  <c r="H18" i="229" s="1"/>
  <c r="N489" i="208"/>
  <c r="H18" i="228" s="1"/>
  <c r="M489" i="208"/>
  <c r="H18" i="227" s="1"/>
  <c r="L489" i="208"/>
  <c r="H18" i="226" s="1"/>
  <c r="K489" i="208"/>
  <c r="H18" i="225" s="1"/>
  <c r="J489" i="208"/>
  <c r="H18" i="224" s="1"/>
  <c r="I489" i="208"/>
  <c r="H18" i="223" s="1"/>
  <c r="H489" i="208"/>
  <c r="H18" i="222" s="1"/>
  <c r="G489" i="208"/>
  <c r="H18" i="221" s="1"/>
  <c r="F489" i="208"/>
  <c r="H18" i="220" s="1"/>
  <c r="E489" i="208"/>
  <c r="H18" i="219" s="1"/>
  <c r="D489" i="208"/>
  <c r="H18" i="217" s="1"/>
  <c r="AG485" i="208"/>
  <c r="G18" i="247" s="1"/>
  <c r="AF485" i="208"/>
  <c r="G18" i="246" s="1"/>
  <c r="AE485" i="208"/>
  <c r="G18" i="245" s="1"/>
  <c r="AD485" i="208"/>
  <c r="G18" i="244" s="1"/>
  <c r="AC485" i="208"/>
  <c r="G18" i="243" s="1"/>
  <c r="AB485" i="208"/>
  <c r="G18" i="242" s="1"/>
  <c r="AA485" i="208"/>
  <c r="G18" i="241" s="1"/>
  <c r="Z485" i="208"/>
  <c r="G18" i="240" s="1"/>
  <c r="Y485" i="208"/>
  <c r="G18" i="239" s="1"/>
  <c r="X485" i="208"/>
  <c r="G18" i="238" s="1"/>
  <c r="W485" i="208"/>
  <c r="G18" i="237" s="1"/>
  <c r="V485" i="208"/>
  <c r="G18" i="236" s="1"/>
  <c r="U485" i="208"/>
  <c r="G18" i="235" s="1"/>
  <c r="T485" i="208"/>
  <c r="G18" i="234" s="1"/>
  <c r="S485" i="208"/>
  <c r="G18" i="233" s="1"/>
  <c r="R485" i="208"/>
  <c r="G18" i="232" s="1"/>
  <c r="Q485" i="208"/>
  <c r="G18" i="231" s="1"/>
  <c r="P485" i="208"/>
  <c r="G18" i="230" s="1"/>
  <c r="O485" i="208"/>
  <c r="G18" i="229" s="1"/>
  <c r="N485" i="208"/>
  <c r="G18" i="228" s="1"/>
  <c r="M485" i="208"/>
  <c r="G18" i="227" s="1"/>
  <c r="L485" i="208"/>
  <c r="G18" i="226" s="1"/>
  <c r="K485" i="208"/>
  <c r="G18" i="225" s="1"/>
  <c r="J485" i="208"/>
  <c r="G18" i="224" s="1"/>
  <c r="I485" i="208"/>
  <c r="G18" i="223" s="1"/>
  <c r="H485" i="208"/>
  <c r="G18" i="222" s="1"/>
  <c r="G485" i="208"/>
  <c r="G18" i="221" s="1"/>
  <c r="F485" i="208"/>
  <c r="G18" i="220" s="1"/>
  <c r="E485" i="208"/>
  <c r="G18" i="219" s="1"/>
  <c r="D485" i="208"/>
  <c r="G18" i="217" s="1"/>
  <c r="AG481" i="208"/>
  <c r="F18" i="247" s="1"/>
  <c r="AF481" i="208"/>
  <c r="F18" i="246" s="1"/>
  <c r="AE481" i="208"/>
  <c r="F18" i="245" s="1"/>
  <c r="AD481" i="208"/>
  <c r="F18" i="244" s="1"/>
  <c r="AC481" i="208"/>
  <c r="F18" i="243" s="1"/>
  <c r="AB481" i="208"/>
  <c r="F18" i="242" s="1"/>
  <c r="AA481" i="208"/>
  <c r="F18" i="241" s="1"/>
  <c r="Z481" i="208"/>
  <c r="F18" i="240" s="1"/>
  <c r="Y481" i="208"/>
  <c r="F18" i="239" s="1"/>
  <c r="X481" i="208"/>
  <c r="F18" i="238" s="1"/>
  <c r="W481" i="208"/>
  <c r="F18" i="237" s="1"/>
  <c r="V481" i="208"/>
  <c r="F18" i="236" s="1"/>
  <c r="U481" i="208"/>
  <c r="F18" i="235" s="1"/>
  <c r="T481" i="208"/>
  <c r="F18" i="234" s="1"/>
  <c r="S481" i="208"/>
  <c r="F18" i="233" s="1"/>
  <c r="R481" i="208"/>
  <c r="F18" i="232" s="1"/>
  <c r="Q481" i="208"/>
  <c r="F18" i="231" s="1"/>
  <c r="P481" i="208"/>
  <c r="F18" i="230" s="1"/>
  <c r="O481" i="208"/>
  <c r="F18" i="229" s="1"/>
  <c r="N481" i="208"/>
  <c r="F18" i="228" s="1"/>
  <c r="M481" i="208"/>
  <c r="F18" i="227" s="1"/>
  <c r="L481" i="208"/>
  <c r="F18" i="226" s="1"/>
  <c r="K481" i="208"/>
  <c r="F18" i="225" s="1"/>
  <c r="J481" i="208"/>
  <c r="F18" i="224" s="1"/>
  <c r="I481" i="208"/>
  <c r="F18" i="223" s="1"/>
  <c r="H481" i="208"/>
  <c r="F18" i="222" s="1"/>
  <c r="G481" i="208"/>
  <c r="F18" i="221" s="1"/>
  <c r="F481" i="208"/>
  <c r="F18" i="220" s="1"/>
  <c r="E481" i="208"/>
  <c r="F18" i="219" s="1"/>
  <c r="D481" i="208"/>
  <c r="F18" i="217" s="1"/>
  <c r="AG477" i="208"/>
  <c r="E18" i="247" s="1"/>
  <c r="AF477" i="208"/>
  <c r="E18" i="246" s="1"/>
  <c r="AE477" i="208"/>
  <c r="E18" i="245" s="1"/>
  <c r="AD477" i="208"/>
  <c r="E18" i="244" s="1"/>
  <c r="AC477" i="208"/>
  <c r="E18" i="243" s="1"/>
  <c r="AB477" i="208"/>
  <c r="E18" i="242" s="1"/>
  <c r="AA477" i="208"/>
  <c r="E18" i="241" s="1"/>
  <c r="Z477" i="208"/>
  <c r="E18" i="240" s="1"/>
  <c r="Y477" i="208"/>
  <c r="E18" i="239" s="1"/>
  <c r="X477" i="208"/>
  <c r="E18" i="238" s="1"/>
  <c r="W477" i="208"/>
  <c r="E18" i="237" s="1"/>
  <c r="V477" i="208"/>
  <c r="E18" i="236" s="1"/>
  <c r="U477" i="208"/>
  <c r="E18" i="235" s="1"/>
  <c r="T477" i="208"/>
  <c r="E18" i="234" s="1"/>
  <c r="S477" i="208"/>
  <c r="E18" i="233" s="1"/>
  <c r="R477" i="208"/>
  <c r="E18" i="232" s="1"/>
  <c r="Q477" i="208"/>
  <c r="E18" i="231" s="1"/>
  <c r="P477" i="208"/>
  <c r="E18" i="230" s="1"/>
  <c r="O477" i="208"/>
  <c r="E18" i="229" s="1"/>
  <c r="N477" i="208"/>
  <c r="E18" i="228" s="1"/>
  <c r="M477" i="208"/>
  <c r="E18" i="227" s="1"/>
  <c r="L477" i="208"/>
  <c r="E18" i="226" s="1"/>
  <c r="K477" i="208"/>
  <c r="E18" i="225" s="1"/>
  <c r="J477" i="208"/>
  <c r="E18" i="224" s="1"/>
  <c r="I477" i="208"/>
  <c r="E18" i="223" s="1"/>
  <c r="H477" i="208"/>
  <c r="E18" i="222" s="1"/>
  <c r="G477" i="208"/>
  <c r="E18" i="221" s="1"/>
  <c r="F477" i="208"/>
  <c r="E18" i="220" s="1"/>
  <c r="E477" i="208"/>
  <c r="E18" i="219" s="1"/>
  <c r="D477" i="208"/>
  <c r="E18" i="217" s="1"/>
  <c r="AG473" i="208"/>
  <c r="AF473" i="208"/>
  <c r="AE473" i="208"/>
  <c r="AD473" i="208"/>
  <c r="AC473" i="208"/>
  <c r="AB473" i="208"/>
  <c r="AA473" i="208"/>
  <c r="Z473" i="208"/>
  <c r="Y473" i="208"/>
  <c r="X473" i="208"/>
  <c r="W473" i="208"/>
  <c r="V473" i="208"/>
  <c r="D18" i="236" s="1"/>
  <c r="U473" i="208"/>
  <c r="T473" i="208"/>
  <c r="S473" i="208"/>
  <c r="R473" i="208"/>
  <c r="Q473" i="208"/>
  <c r="P473" i="208"/>
  <c r="D18" i="230" s="1"/>
  <c r="O473" i="208"/>
  <c r="N473" i="208"/>
  <c r="M473" i="208"/>
  <c r="L473" i="208"/>
  <c r="K473" i="208"/>
  <c r="J473" i="208"/>
  <c r="D18" i="224" s="1"/>
  <c r="I473" i="208"/>
  <c r="H473" i="208"/>
  <c r="G473" i="208"/>
  <c r="F473" i="208"/>
  <c r="E473" i="208"/>
  <c r="D473" i="208"/>
  <c r="D18" i="217" s="1"/>
  <c r="AG466" i="208"/>
  <c r="H17" i="247" s="1"/>
  <c r="AF466" i="208"/>
  <c r="H17" i="246" s="1"/>
  <c r="AE466" i="208"/>
  <c r="H17" i="245" s="1"/>
  <c r="AD466" i="208"/>
  <c r="H17" i="244" s="1"/>
  <c r="AC466" i="208"/>
  <c r="H17" i="243" s="1"/>
  <c r="AB466" i="208"/>
  <c r="H17" i="242" s="1"/>
  <c r="AA466" i="208"/>
  <c r="H17" i="241" s="1"/>
  <c r="Z466" i="208"/>
  <c r="H17" i="240" s="1"/>
  <c r="Y466" i="208"/>
  <c r="H17" i="239" s="1"/>
  <c r="X466" i="208"/>
  <c r="H17" i="238" s="1"/>
  <c r="W466" i="208"/>
  <c r="H17" i="237" s="1"/>
  <c r="V466" i="208"/>
  <c r="H17" i="236" s="1"/>
  <c r="U466" i="208"/>
  <c r="H17" i="235" s="1"/>
  <c r="T466" i="208"/>
  <c r="H17" i="234" s="1"/>
  <c r="S466" i="208"/>
  <c r="H17" i="233" s="1"/>
  <c r="R466" i="208"/>
  <c r="H17" i="232" s="1"/>
  <c r="Q466" i="208"/>
  <c r="H17" i="231" s="1"/>
  <c r="P466" i="208"/>
  <c r="H17" i="230" s="1"/>
  <c r="O466" i="208"/>
  <c r="H17" i="229" s="1"/>
  <c r="N466" i="208"/>
  <c r="H17" i="228" s="1"/>
  <c r="M466" i="208"/>
  <c r="H17" i="227" s="1"/>
  <c r="L466" i="208"/>
  <c r="H17" i="226" s="1"/>
  <c r="K466" i="208"/>
  <c r="H17" i="225" s="1"/>
  <c r="J466" i="208"/>
  <c r="H17" i="224" s="1"/>
  <c r="I466" i="208"/>
  <c r="H17" i="223" s="1"/>
  <c r="H466" i="208"/>
  <c r="H17" i="222" s="1"/>
  <c r="G466" i="208"/>
  <c r="H17" i="221" s="1"/>
  <c r="F466" i="208"/>
  <c r="H17" i="220" s="1"/>
  <c r="E466" i="208"/>
  <c r="H17" i="219" s="1"/>
  <c r="D466" i="208"/>
  <c r="H17" i="217" s="1"/>
  <c r="AG462" i="208"/>
  <c r="G17" i="247" s="1"/>
  <c r="AF462" i="208"/>
  <c r="G17" i="246" s="1"/>
  <c r="AE462" i="208"/>
  <c r="G17" i="245" s="1"/>
  <c r="AD462" i="208"/>
  <c r="G17" i="244" s="1"/>
  <c r="AC462" i="208"/>
  <c r="G17" i="243" s="1"/>
  <c r="AB462" i="208"/>
  <c r="G17" i="242" s="1"/>
  <c r="AA462" i="208"/>
  <c r="G17" i="241" s="1"/>
  <c r="Z462" i="208"/>
  <c r="G17" i="240" s="1"/>
  <c r="Y462" i="208"/>
  <c r="G17" i="239" s="1"/>
  <c r="X462" i="208"/>
  <c r="G17" i="238" s="1"/>
  <c r="W462" i="208"/>
  <c r="G17" i="237" s="1"/>
  <c r="V462" i="208"/>
  <c r="G17" i="236" s="1"/>
  <c r="U462" i="208"/>
  <c r="G17" i="235" s="1"/>
  <c r="T462" i="208"/>
  <c r="G17" i="234" s="1"/>
  <c r="S462" i="208"/>
  <c r="G17" i="233" s="1"/>
  <c r="R462" i="208"/>
  <c r="G17" i="232" s="1"/>
  <c r="Q462" i="208"/>
  <c r="G17" i="231" s="1"/>
  <c r="P462" i="208"/>
  <c r="G17" i="230" s="1"/>
  <c r="O462" i="208"/>
  <c r="G17" i="229" s="1"/>
  <c r="N462" i="208"/>
  <c r="G17" i="228" s="1"/>
  <c r="M462" i="208"/>
  <c r="G17" i="227" s="1"/>
  <c r="L462" i="208"/>
  <c r="G17" i="226" s="1"/>
  <c r="K462" i="208"/>
  <c r="G17" i="225" s="1"/>
  <c r="J462" i="208"/>
  <c r="G17" i="224" s="1"/>
  <c r="I462" i="208"/>
  <c r="G17" i="223" s="1"/>
  <c r="H462" i="208"/>
  <c r="G17" i="222" s="1"/>
  <c r="G462" i="208"/>
  <c r="G17" i="221" s="1"/>
  <c r="F462" i="208"/>
  <c r="G17" i="220" s="1"/>
  <c r="E462" i="208"/>
  <c r="G17" i="219" s="1"/>
  <c r="D462" i="208"/>
  <c r="G17" i="217" s="1"/>
  <c r="AG458" i="208"/>
  <c r="F17" i="247" s="1"/>
  <c r="AF458" i="208"/>
  <c r="F17" i="246" s="1"/>
  <c r="AE458" i="208"/>
  <c r="F17" i="245" s="1"/>
  <c r="AD458" i="208"/>
  <c r="F17" i="244" s="1"/>
  <c r="AC458" i="208"/>
  <c r="F17" i="243" s="1"/>
  <c r="AB458" i="208"/>
  <c r="F17" i="242" s="1"/>
  <c r="AA458" i="208"/>
  <c r="F17" i="241" s="1"/>
  <c r="Z458" i="208"/>
  <c r="F17" i="240" s="1"/>
  <c r="Y458" i="208"/>
  <c r="F17" i="239" s="1"/>
  <c r="X458" i="208"/>
  <c r="F17" i="238" s="1"/>
  <c r="W458" i="208"/>
  <c r="F17" i="237" s="1"/>
  <c r="V458" i="208"/>
  <c r="F17" i="236" s="1"/>
  <c r="U458" i="208"/>
  <c r="F17" i="235" s="1"/>
  <c r="T458" i="208"/>
  <c r="F17" i="234" s="1"/>
  <c r="S458" i="208"/>
  <c r="F17" i="233" s="1"/>
  <c r="R458" i="208"/>
  <c r="F17" i="232" s="1"/>
  <c r="Q458" i="208"/>
  <c r="F17" i="231" s="1"/>
  <c r="P458" i="208"/>
  <c r="F17" i="230" s="1"/>
  <c r="O458" i="208"/>
  <c r="F17" i="229" s="1"/>
  <c r="N458" i="208"/>
  <c r="F17" i="228" s="1"/>
  <c r="M458" i="208"/>
  <c r="F17" i="227" s="1"/>
  <c r="L458" i="208"/>
  <c r="F17" i="226" s="1"/>
  <c r="K458" i="208"/>
  <c r="F17" i="225" s="1"/>
  <c r="J458" i="208"/>
  <c r="F17" i="224" s="1"/>
  <c r="I458" i="208"/>
  <c r="F17" i="223" s="1"/>
  <c r="H458" i="208"/>
  <c r="F17" i="222" s="1"/>
  <c r="G458" i="208"/>
  <c r="F17" i="221" s="1"/>
  <c r="F458" i="208"/>
  <c r="F17" i="220" s="1"/>
  <c r="E458" i="208"/>
  <c r="F17" i="219" s="1"/>
  <c r="D458" i="208"/>
  <c r="F17" i="217" s="1"/>
  <c r="AG454" i="208"/>
  <c r="E17" i="247" s="1"/>
  <c r="AF454" i="208"/>
  <c r="E17" i="246" s="1"/>
  <c r="AE454" i="208"/>
  <c r="E17" i="245" s="1"/>
  <c r="AD454" i="208"/>
  <c r="E17" i="244" s="1"/>
  <c r="AC454" i="208"/>
  <c r="E17" i="243" s="1"/>
  <c r="AB454" i="208"/>
  <c r="E17" i="242" s="1"/>
  <c r="AA454" i="208"/>
  <c r="E17" i="241" s="1"/>
  <c r="Z454" i="208"/>
  <c r="E17" i="240" s="1"/>
  <c r="Y454" i="208"/>
  <c r="E17" i="239" s="1"/>
  <c r="X454" i="208"/>
  <c r="E17" i="238" s="1"/>
  <c r="W454" i="208"/>
  <c r="E17" i="237" s="1"/>
  <c r="V454" i="208"/>
  <c r="E17" i="236" s="1"/>
  <c r="U454" i="208"/>
  <c r="E17" i="235" s="1"/>
  <c r="T454" i="208"/>
  <c r="E17" i="234" s="1"/>
  <c r="S454" i="208"/>
  <c r="E17" i="233" s="1"/>
  <c r="R454" i="208"/>
  <c r="E17" i="232" s="1"/>
  <c r="Q454" i="208"/>
  <c r="E17" i="231" s="1"/>
  <c r="P454" i="208"/>
  <c r="E17" i="230" s="1"/>
  <c r="O454" i="208"/>
  <c r="E17" i="229" s="1"/>
  <c r="N454" i="208"/>
  <c r="E17" i="228" s="1"/>
  <c r="M454" i="208"/>
  <c r="E17" i="227" s="1"/>
  <c r="L454" i="208"/>
  <c r="E17" i="226" s="1"/>
  <c r="K454" i="208"/>
  <c r="E17" i="225" s="1"/>
  <c r="J454" i="208"/>
  <c r="E17" i="224" s="1"/>
  <c r="I454" i="208"/>
  <c r="E17" i="223" s="1"/>
  <c r="H454" i="208"/>
  <c r="E17" i="222" s="1"/>
  <c r="G454" i="208"/>
  <c r="E17" i="221" s="1"/>
  <c r="F454" i="208"/>
  <c r="E17" i="220" s="1"/>
  <c r="E454" i="208"/>
  <c r="E17" i="219" s="1"/>
  <c r="D454" i="208"/>
  <c r="E17" i="217" s="1"/>
  <c r="AG450" i="208"/>
  <c r="AF450" i="208"/>
  <c r="AE450" i="208"/>
  <c r="AD450" i="208"/>
  <c r="AC450" i="208"/>
  <c r="AB450" i="208"/>
  <c r="AA450" i="208"/>
  <c r="Z450" i="208"/>
  <c r="Y450" i="208"/>
  <c r="X450" i="208"/>
  <c r="W450" i="208"/>
  <c r="V450" i="208"/>
  <c r="U450" i="208"/>
  <c r="T450" i="208"/>
  <c r="S450" i="208"/>
  <c r="R450" i="208"/>
  <c r="Q450" i="208"/>
  <c r="P450" i="208"/>
  <c r="O450" i="208"/>
  <c r="N450" i="208"/>
  <c r="M450" i="208"/>
  <c r="L450" i="208"/>
  <c r="K450" i="208"/>
  <c r="J450" i="208"/>
  <c r="I450" i="208"/>
  <c r="H450" i="208"/>
  <c r="G450" i="208"/>
  <c r="F450" i="208"/>
  <c r="E450" i="208"/>
  <c r="D450" i="208"/>
  <c r="D17" i="217" s="1"/>
  <c r="AG443" i="208"/>
  <c r="H16" i="247" s="1"/>
  <c r="AF443" i="208"/>
  <c r="H16" i="246" s="1"/>
  <c r="AE443" i="208"/>
  <c r="H16" i="245" s="1"/>
  <c r="AD443" i="208"/>
  <c r="H16" i="244" s="1"/>
  <c r="AC443" i="208"/>
  <c r="H16" i="243" s="1"/>
  <c r="AB443" i="208"/>
  <c r="H16" i="242" s="1"/>
  <c r="AA443" i="208"/>
  <c r="H16" i="241" s="1"/>
  <c r="Z443" i="208"/>
  <c r="H16" i="240" s="1"/>
  <c r="Y443" i="208"/>
  <c r="H16" i="239" s="1"/>
  <c r="X443" i="208"/>
  <c r="H16" i="238" s="1"/>
  <c r="W443" i="208"/>
  <c r="H16" i="237" s="1"/>
  <c r="V443" i="208"/>
  <c r="H16" i="236" s="1"/>
  <c r="U443" i="208"/>
  <c r="H16" i="235" s="1"/>
  <c r="T443" i="208"/>
  <c r="H16" i="234" s="1"/>
  <c r="S443" i="208"/>
  <c r="H16" i="233" s="1"/>
  <c r="R443" i="208"/>
  <c r="H16" i="232" s="1"/>
  <c r="Q443" i="208"/>
  <c r="H16" i="231" s="1"/>
  <c r="P443" i="208"/>
  <c r="H16" i="230" s="1"/>
  <c r="O443" i="208"/>
  <c r="H16" i="229" s="1"/>
  <c r="N443" i="208"/>
  <c r="H16" i="228" s="1"/>
  <c r="M443" i="208"/>
  <c r="H16" i="227" s="1"/>
  <c r="L443" i="208"/>
  <c r="H16" i="226" s="1"/>
  <c r="K443" i="208"/>
  <c r="H16" i="225" s="1"/>
  <c r="J443" i="208"/>
  <c r="H16" i="224" s="1"/>
  <c r="I443" i="208"/>
  <c r="H16" i="223" s="1"/>
  <c r="H443" i="208"/>
  <c r="H16" i="222" s="1"/>
  <c r="G443" i="208"/>
  <c r="H16" i="221" s="1"/>
  <c r="F443" i="208"/>
  <c r="H16" i="220" s="1"/>
  <c r="E443" i="208"/>
  <c r="H16" i="219" s="1"/>
  <c r="D443" i="208"/>
  <c r="H16" i="217" s="1"/>
  <c r="AG439" i="208"/>
  <c r="G16" i="247" s="1"/>
  <c r="AF439" i="208"/>
  <c r="G16" i="246" s="1"/>
  <c r="AE439" i="208"/>
  <c r="G16" i="245" s="1"/>
  <c r="AD439" i="208"/>
  <c r="G16" i="244" s="1"/>
  <c r="AC439" i="208"/>
  <c r="G16" i="243" s="1"/>
  <c r="AB439" i="208"/>
  <c r="G16" i="242" s="1"/>
  <c r="AA439" i="208"/>
  <c r="G16" i="241" s="1"/>
  <c r="Z439" i="208"/>
  <c r="G16" i="240" s="1"/>
  <c r="Y439" i="208"/>
  <c r="G16" i="239" s="1"/>
  <c r="X439" i="208"/>
  <c r="G16" i="238" s="1"/>
  <c r="W439" i="208"/>
  <c r="G16" i="237" s="1"/>
  <c r="V439" i="208"/>
  <c r="G16" i="236" s="1"/>
  <c r="U439" i="208"/>
  <c r="G16" i="235" s="1"/>
  <c r="T439" i="208"/>
  <c r="G16" i="234" s="1"/>
  <c r="S439" i="208"/>
  <c r="G16" i="233" s="1"/>
  <c r="R439" i="208"/>
  <c r="G16" i="232" s="1"/>
  <c r="Q439" i="208"/>
  <c r="G16" i="231" s="1"/>
  <c r="P439" i="208"/>
  <c r="G16" i="230" s="1"/>
  <c r="O439" i="208"/>
  <c r="G16" i="229" s="1"/>
  <c r="N439" i="208"/>
  <c r="G16" i="228" s="1"/>
  <c r="M439" i="208"/>
  <c r="G16" i="227" s="1"/>
  <c r="L439" i="208"/>
  <c r="G16" i="226" s="1"/>
  <c r="K439" i="208"/>
  <c r="G16" i="225" s="1"/>
  <c r="J439" i="208"/>
  <c r="G16" i="224" s="1"/>
  <c r="I439" i="208"/>
  <c r="G16" i="223" s="1"/>
  <c r="H439" i="208"/>
  <c r="G16" i="222" s="1"/>
  <c r="G439" i="208"/>
  <c r="G16" i="221" s="1"/>
  <c r="F439" i="208"/>
  <c r="G16" i="220" s="1"/>
  <c r="E439" i="208"/>
  <c r="G16" i="219" s="1"/>
  <c r="D439" i="208"/>
  <c r="G16" i="217" s="1"/>
  <c r="AG435" i="208"/>
  <c r="F16" i="247" s="1"/>
  <c r="AF435" i="208"/>
  <c r="F16" i="246" s="1"/>
  <c r="AE435" i="208"/>
  <c r="F16" i="245" s="1"/>
  <c r="AD435" i="208"/>
  <c r="F16" i="244" s="1"/>
  <c r="AC435" i="208"/>
  <c r="F16" i="243" s="1"/>
  <c r="AB435" i="208"/>
  <c r="F16" i="242" s="1"/>
  <c r="AA435" i="208"/>
  <c r="F16" i="241" s="1"/>
  <c r="Z435" i="208"/>
  <c r="F16" i="240" s="1"/>
  <c r="Y435" i="208"/>
  <c r="F16" i="239" s="1"/>
  <c r="X435" i="208"/>
  <c r="F16" i="238" s="1"/>
  <c r="W435" i="208"/>
  <c r="F16" i="237" s="1"/>
  <c r="V435" i="208"/>
  <c r="F16" i="236" s="1"/>
  <c r="U435" i="208"/>
  <c r="F16" i="235" s="1"/>
  <c r="T435" i="208"/>
  <c r="F16" i="234" s="1"/>
  <c r="S435" i="208"/>
  <c r="F16" i="233" s="1"/>
  <c r="R435" i="208"/>
  <c r="F16" i="232" s="1"/>
  <c r="Q435" i="208"/>
  <c r="F16" i="231" s="1"/>
  <c r="P435" i="208"/>
  <c r="F16" i="230" s="1"/>
  <c r="O435" i="208"/>
  <c r="F16" i="229" s="1"/>
  <c r="N435" i="208"/>
  <c r="F16" i="228" s="1"/>
  <c r="M435" i="208"/>
  <c r="F16" i="227" s="1"/>
  <c r="L435" i="208"/>
  <c r="F16" i="226" s="1"/>
  <c r="K435" i="208"/>
  <c r="F16" i="225" s="1"/>
  <c r="J435" i="208"/>
  <c r="F16" i="224" s="1"/>
  <c r="I435" i="208"/>
  <c r="F16" i="223" s="1"/>
  <c r="H435" i="208"/>
  <c r="F16" i="222" s="1"/>
  <c r="G435" i="208"/>
  <c r="F16" i="221" s="1"/>
  <c r="F435" i="208"/>
  <c r="F16" i="220" s="1"/>
  <c r="E435" i="208"/>
  <c r="F16" i="219" s="1"/>
  <c r="D435" i="208"/>
  <c r="F16" i="217" s="1"/>
  <c r="AG431" i="208"/>
  <c r="E16" i="247" s="1"/>
  <c r="AF431" i="208"/>
  <c r="E16" i="246" s="1"/>
  <c r="AE431" i="208"/>
  <c r="E16" i="245" s="1"/>
  <c r="AD431" i="208"/>
  <c r="E16" i="244" s="1"/>
  <c r="AC431" i="208"/>
  <c r="E16" i="243" s="1"/>
  <c r="AB431" i="208"/>
  <c r="E16" i="242" s="1"/>
  <c r="AA431" i="208"/>
  <c r="E16" i="241" s="1"/>
  <c r="Z431" i="208"/>
  <c r="E16" i="240" s="1"/>
  <c r="Y431" i="208"/>
  <c r="E16" i="239" s="1"/>
  <c r="X431" i="208"/>
  <c r="E16" i="238" s="1"/>
  <c r="W431" i="208"/>
  <c r="E16" i="237" s="1"/>
  <c r="V431" i="208"/>
  <c r="E16" i="236" s="1"/>
  <c r="U431" i="208"/>
  <c r="E16" i="235" s="1"/>
  <c r="T431" i="208"/>
  <c r="E16" i="234" s="1"/>
  <c r="S431" i="208"/>
  <c r="E16" i="233" s="1"/>
  <c r="R431" i="208"/>
  <c r="E16" i="232" s="1"/>
  <c r="Q431" i="208"/>
  <c r="E16" i="231" s="1"/>
  <c r="P431" i="208"/>
  <c r="E16" i="230" s="1"/>
  <c r="O431" i="208"/>
  <c r="E16" i="229" s="1"/>
  <c r="N431" i="208"/>
  <c r="E16" i="228" s="1"/>
  <c r="M431" i="208"/>
  <c r="E16" i="227" s="1"/>
  <c r="L431" i="208"/>
  <c r="E16" i="226" s="1"/>
  <c r="K431" i="208"/>
  <c r="E16" i="225" s="1"/>
  <c r="J431" i="208"/>
  <c r="E16" i="224" s="1"/>
  <c r="I431" i="208"/>
  <c r="E16" i="223" s="1"/>
  <c r="H431" i="208"/>
  <c r="E16" i="222" s="1"/>
  <c r="G431" i="208"/>
  <c r="E16" i="221" s="1"/>
  <c r="F431" i="208"/>
  <c r="E16" i="220" s="1"/>
  <c r="E431" i="208"/>
  <c r="E16" i="219" s="1"/>
  <c r="D431" i="208"/>
  <c r="E16" i="217" s="1"/>
  <c r="AG427" i="208"/>
  <c r="AF427" i="208"/>
  <c r="AE427" i="208"/>
  <c r="AD427" i="208"/>
  <c r="AC427" i="208"/>
  <c r="AB427" i="208"/>
  <c r="AA427" i="208"/>
  <c r="Z427" i="208"/>
  <c r="Y427" i="208"/>
  <c r="X427" i="208"/>
  <c r="W427" i="208"/>
  <c r="V427" i="208"/>
  <c r="U427" i="208"/>
  <c r="T427" i="208"/>
  <c r="S427" i="208"/>
  <c r="R427" i="208"/>
  <c r="Q427" i="208"/>
  <c r="P427" i="208"/>
  <c r="O427" i="208"/>
  <c r="N427" i="208"/>
  <c r="M427" i="208"/>
  <c r="L427" i="208"/>
  <c r="K427" i="208"/>
  <c r="J427" i="208"/>
  <c r="I427" i="208"/>
  <c r="H427" i="208"/>
  <c r="G427" i="208"/>
  <c r="F427" i="208"/>
  <c r="E427" i="208"/>
  <c r="D427" i="208"/>
  <c r="D16" i="217" s="1"/>
  <c r="AG420" i="208"/>
  <c r="H15" i="247" s="1"/>
  <c r="AF420" i="208"/>
  <c r="H15" i="246" s="1"/>
  <c r="AE420" i="208"/>
  <c r="H15" i="245" s="1"/>
  <c r="AD420" i="208"/>
  <c r="H15" i="244" s="1"/>
  <c r="AC420" i="208"/>
  <c r="H15" i="243" s="1"/>
  <c r="AB420" i="208"/>
  <c r="H15" i="242" s="1"/>
  <c r="AA420" i="208"/>
  <c r="H15" i="241" s="1"/>
  <c r="Z420" i="208"/>
  <c r="H15" i="240" s="1"/>
  <c r="Y420" i="208"/>
  <c r="H15" i="239" s="1"/>
  <c r="X420" i="208"/>
  <c r="H15" i="238" s="1"/>
  <c r="W420" i="208"/>
  <c r="H15" i="237" s="1"/>
  <c r="V420" i="208"/>
  <c r="H15" i="236" s="1"/>
  <c r="U420" i="208"/>
  <c r="H15" i="235" s="1"/>
  <c r="T420" i="208"/>
  <c r="H15" i="234" s="1"/>
  <c r="S420" i="208"/>
  <c r="H15" i="233" s="1"/>
  <c r="R420" i="208"/>
  <c r="H15" i="232" s="1"/>
  <c r="Q420" i="208"/>
  <c r="H15" i="231" s="1"/>
  <c r="P420" i="208"/>
  <c r="H15" i="230" s="1"/>
  <c r="O420" i="208"/>
  <c r="H15" i="229" s="1"/>
  <c r="N420" i="208"/>
  <c r="H15" i="228" s="1"/>
  <c r="M420" i="208"/>
  <c r="H15" i="227" s="1"/>
  <c r="L420" i="208"/>
  <c r="H15" i="226" s="1"/>
  <c r="K420" i="208"/>
  <c r="H15" i="225" s="1"/>
  <c r="J420" i="208"/>
  <c r="H15" i="224" s="1"/>
  <c r="I420" i="208"/>
  <c r="H15" i="223" s="1"/>
  <c r="H420" i="208"/>
  <c r="H15" i="222" s="1"/>
  <c r="G420" i="208"/>
  <c r="H15" i="221" s="1"/>
  <c r="F420" i="208"/>
  <c r="H15" i="220" s="1"/>
  <c r="E420" i="208"/>
  <c r="H15" i="219" s="1"/>
  <c r="D420" i="208"/>
  <c r="H15" i="217" s="1"/>
  <c r="AG416" i="208"/>
  <c r="G15" i="247" s="1"/>
  <c r="AF416" i="208"/>
  <c r="G15" i="246" s="1"/>
  <c r="AE416" i="208"/>
  <c r="G15" i="245" s="1"/>
  <c r="AD416" i="208"/>
  <c r="G15" i="244" s="1"/>
  <c r="AC416" i="208"/>
  <c r="G15" i="243" s="1"/>
  <c r="AB416" i="208"/>
  <c r="G15" i="242" s="1"/>
  <c r="AA416" i="208"/>
  <c r="G15" i="241" s="1"/>
  <c r="Z416" i="208"/>
  <c r="G15" i="240" s="1"/>
  <c r="Y416" i="208"/>
  <c r="G15" i="239" s="1"/>
  <c r="X416" i="208"/>
  <c r="G15" i="238" s="1"/>
  <c r="W416" i="208"/>
  <c r="G15" i="237" s="1"/>
  <c r="V416" i="208"/>
  <c r="G15" i="236" s="1"/>
  <c r="U416" i="208"/>
  <c r="G15" i="235" s="1"/>
  <c r="T416" i="208"/>
  <c r="G15" i="234" s="1"/>
  <c r="S416" i="208"/>
  <c r="G15" i="233" s="1"/>
  <c r="R416" i="208"/>
  <c r="G15" i="232" s="1"/>
  <c r="Q416" i="208"/>
  <c r="G15" i="231" s="1"/>
  <c r="P416" i="208"/>
  <c r="G15" i="230" s="1"/>
  <c r="O416" i="208"/>
  <c r="G15" i="229" s="1"/>
  <c r="N416" i="208"/>
  <c r="G15" i="228" s="1"/>
  <c r="M416" i="208"/>
  <c r="G15" i="227" s="1"/>
  <c r="L416" i="208"/>
  <c r="G15" i="226" s="1"/>
  <c r="K416" i="208"/>
  <c r="G15" i="225" s="1"/>
  <c r="J416" i="208"/>
  <c r="G15" i="224" s="1"/>
  <c r="I416" i="208"/>
  <c r="G15" i="223" s="1"/>
  <c r="H416" i="208"/>
  <c r="G15" i="222" s="1"/>
  <c r="G416" i="208"/>
  <c r="G15" i="221" s="1"/>
  <c r="F416" i="208"/>
  <c r="G15" i="220" s="1"/>
  <c r="E416" i="208"/>
  <c r="G15" i="219" s="1"/>
  <c r="D416" i="208"/>
  <c r="G15" i="217" s="1"/>
  <c r="AG412" i="208"/>
  <c r="F15" i="247" s="1"/>
  <c r="AF412" i="208"/>
  <c r="F15" i="246" s="1"/>
  <c r="AE412" i="208"/>
  <c r="F15" i="245" s="1"/>
  <c r="AD412" i="208"/>
  <c r="F15" i="244" s="1"/>
  <c r="AC412" i="208"/>
  <c r="F15" i="243" s="1"/>
  <c r="AB412" i="208"/>
  <c r="F15" i="242" s="1"/>
  <c r="AA412" i="208"/>
  <c r="F15" i="241" s="1"/>
  <c r="Z412" i="208"/>
  <c r="F15" i="240" s="1"/>
  <c r="Y412" i="208"/>
  <c r="F15" i="239" s="1"/>
  <c r="X412" i="208"/>
  <c r="F15" i="238" s="1"/>
  <c r="W412" i="208"/>
  <c r="F15" i="237" s="1"/>
  <c r="V412" i="208"/>
  <c r="F15" i="236" s="1"/>
  <c r="U412" i="208"/>
  <c r="F15" i="235" s="1"/>
  <c r="T412" i="208"/>
  <c r="F15" i="234" s="1"/>
  <c r="S412" i="208"/>
  <c r="F15" i="233" s="1"/>
  <c r="R412" i="208"/>
  <c r="F15" i="232" s="1"/>
  <c r="Q412" i="208"/>
  <c r="F15" i="231" s="1"/>
  <c r="P412" i="208"/>
  <c r="F15" i="230" s="1"/>
  <c r="O412" i="208"/>
  <c r="F15" i="229" s="1"/>
  <c r="N412" i="208"/>
  <c r="F15" i="228" s="1"/>
  <c r="M412" i="208"/>
  <c r="F15" i="227" s="1"/>
  <c r="L412" i="208"/>
  <c r="F15" i="226" s="1"/>
  <c r="K412" i="208"/>
  <c r="F15" i="225" s="1"/>
  <c r="J412" i="208"/>
  <c r="F15" i="224" s="1"/>
  <c r="I412" i="208"/>
  <c r="F15" i="223" s="1"/>
  <c r="H412" i="208"/>
  <c r="F15" i="222" s="1"/>
  <c r="G412" i="208"/>
  <c r="F15" i="221" s="1"/>
  <c r="F412" i="208"/>
  <c r="F15" i="220" s="1"/>
  <c r="E412" i="208"/>
  <c r="F15" i="219" s="1"/>
  <c r="D412" i="208"/>
  <c r="F15" i="217" s="1"/>
  <c r="E15" i="247"/>
  <c r="E15" i="246"/>
  <c r="E15" i="245"/>
  <c r="E15" i="244"/>
  <c r="E15" i="243"/>
  <c r="E15" i="242"/>
  <c r="E15" i="241"/>
  <c r="E15" i="240"/>
  <c r="E15" i="239"/>
  <c r="E15" i="238"/>
  <c r="E15" i="237"/>
  <c r="E15" i="236"/>
  <c r="E15" i="235"/>
  <c r="E15" i="234"/>
  <c r="E15" i="233"/>
  <c r="E15" i="232"/>
  <c r="E15" i="231"/>
  <c r="E15" i="230"/>
  <c r="E15" i="229"/>
  <c r="E15" i="228"/>
  <c r="E15" i="227"/>
  <c r="E15" i="226"/>
  <c r="E15" i="225"/>
  <c r="E15" i="224"/>
  <c r="E15" i="223"/>
  <c r="E15" i="222"/>
  <c r="E15" i="221"/>
  <c r="E15" i="220"/>
  <c r="E15" i="219"/>
  <c r="E15" i="217"/>
  <c r="AG404" i="208"/>
  <c r="AF404" i="208"/>
  <c r="AE404" i="208"/>
  <c r="AD404" i="208"/>
  <c r="AC404" i="208"/>
  <c r="AB404" i="208"/>
  <c r="D15" i="242" s="1"/>
  <c r="AA404" i="208"/>
  <c r="Z404" i="208"/>
  <c r="Y404" i="208"/>
  <c r="X404" i="208"/>
  <c r="W404" i="208"/>
  <c r="V404" i="208"/>
  <c r="U404" i="208"/>
  <c r="T404" i="208"/>
  <c r="S404" i="208"/>
  <c r="R404" i="208"/>
  <c r="Q404" i="208"/>
  <c r="P404" i="208"/>
  <c r="O404" i="208"/>
  <c r="N404" i="208"/>
  <c r="M404" i="208"/>
  <c r="L404" i="208"/>
  <c r="K404" i="208"/>
  <c r="J404" i="208"/>
  <c r="I404" i="208"/>
  <c r="H404" i="208"/>
  <c r="G404" i="208"/>
  <c r="F404" i="208"/>
  <c r="E404" i="208"/>
  <c r="D404" i="208"/>
  <c r="D15" i="217" s="1"/>
  <c r="AG397" i="208"/>
  <c r="H14" i="247" s="1"/>
  <c r="AF397" i="208"/>
  <c r="H14" i="246" s="1"/>
  <c r="AE397" i="208"/>
  <c r="H14" i="245" s="1"/>
  <c r="AD397" i="208"/>
  <c r="H14" i="244" s="1"/>
  <c r="AC397" i="208"/>
  <c r="H14" i="243" s="1"/>
  <c r="AB397" i="208"/>
  <c r="H14" i="242" s="1"/>
  <c r="AA397" i="208"/>
  <c r="H14" i="241" s="1"/>
  <c r="Z397" i="208"/>
  <c r="H14" i="240" s="1"/>
  <c r="Y397" i="208"/>
  <c r="H14" i="239" s="1"/>
  <c r="X397" i="208"/>
  <c r="H14" i="238" s="1"/>
  <c r="W397" i="208"/>
  <c r="H14" i="237" s="1"/>
  <c r="V397" i="208"/>
  <c r="H14" i="236" s="1"/>
  <c r="U397" i="208"/>
  <c r="H14" i="235" s="1"/>
  <c r="T397" i="208"/>
  <c r="H14" i="234" s="1"/>
  <c r="S397" i="208"/>
  <c r="H14" i="233" s="1"/>
  <c r="R397" i="208"/>
  <c r="H14" i="232" s="1"/>
  <c r="Q397" i="208"/>
  <c r="H14" i="231" s="1"/>
  <c r="P397" i="208"/>
  <c r="H14" i="230" s="1"/>
  <c r="O397" i="208"/>
  <c r="H14" i="229" s="1"/>
  <c r="N397" i="208"/>
  <c r="H14" i="228" s="1"/>
  <c r="M397" i="208"/>
  <c r="H14" i="227" s="1"/>
  <c r="L397" i="208"/>
  <c r="H14" i="226" s="1"/>
  <c r="K397" i="208"/>
  <c r="H14" i="225" s="1"/>
  <c r="J397" i="208"/>
  <c r="H14" i="224" s="1"/>
  <c r="I397" i="208"/>
  <c r="H14" i="223" s="1"/>
  <c r="H397" i="208"/>
  <c r="H14" i="222" s="1"/>
  <c r="G397" i="208"/>
  <c r="H14" i="221" s="1"/>
  <c r="F397" i="208"/>
  <c r="H14" i="220" s="1"/>
  <c r="E397" i="208"/>
  <c r="H14" i="219" s="1"/>
  <c r="D397" i="208"/>
  <c r="H14" i="217" s="1"/>
  <c r="AG393" i="208"/>
  <c r="G14" i="247" s="1"/>
  <c r="AF393" i="208"/>
  <c r="G14" i="246" s="1"/>
  <c r="AE393" i="208"/>
  <c r="G14" i="245" s="1"/>
  <c r="AD393" i="208"/>
  <c r="G14" i="244" s="1"/>
  <c r="AC393" i="208"/>
  <c r="G14" i="243" s="1"/>
  <c r="AB393" i="208"/>
  <c r="G14" i="242" s="1"/>
  <c r="AA393" i="208"/>
  <c r="G14" i="241" s="1"/>
  <c r="Z393" i="208"/>
  <c r="G14" i="240" s="1"/>
  <c r="Y393" i="208"/>
  <c r="G14" i="239" s="1"/>
  <c r="X393" i="208"/>
  <c r="G14" i="238" s="1"/>
  <c r="W393" i="208"/>
  <c r="G14" i="237" s="1"/>
  <c r="V393" i="208"/>
  <c r="G14" i="236" s="1"/>
  <c r="U393" i="208"/>
  <c r="G14" i="235" s="1"/>
  <c r="T393" i="208"/>
  <c r="G14" i="234" s="1"/>
  <c r="S393" i="208"/>
  <c r="G14" i="233" s="1"/>
  <c r="R393" i="208"/>
  <c r="G14" i="232" s="1"/>
  <c r="Q393" i="208"/>
  <c r="G14" i="231" s="1"/>
  <c r="P393" i="208"/>
  <c r="G14" i="230" s="1"/>
  <c r="O393" i="208"/>
  <c r="G14" i="229" s="1"/>
  <c r="N393" i="208"/>
  <c r="G14" i="228" s="1"/>
  <c r="M393" i="208"/>
  <c r="G14" i="227" s="1"/>
  <c r="L393" i="208"/>
  <c r="G14" i="226" s="1"/>
  <c r="K393" i="208"/>
  <c r="G14" i="225" s="1"/>
  <c r="J393" i="208"/>
  <c r="G14" i="224" s="1"/>
  <c r="I393" i="208"/>
  <c r="G14" i="223" s="1"/>
  <c r="H393" i="208"/>
  <c r="G14" i="222" s="1"/>
  <c r="G393" i="208"/>
  <c r="G14" i="221" s="1"/>
  <c r="F393" i="208"/>
  <c r="G14" i="220" s="1"/>
  <c r="E393" i="208"/>
  <c r="G14" i="219" s="1"/>
  <c r="D393" i="208"/>
  <c r="G14" i="217" s="1"/>
  <c r="AG389" i="208"/>
  <c r="F14" i="247" s="1"/>
  <c r="AF389" i="208"/>
  <c r="F14" i="246" s="1"/>
  <c r="AE389" i="208"/>
  <c r="F14" i="245" s="1"/>
  <c r="AD389" i="208"/>
  <c r="F14" i="244" s="1"/>
  <c r="AC389" i="208"/>
  <c r="F14" i="243" s="1"/>
  <c r="AB389" i="208"/>
  <c r="F14" i="242" s="1"/>
  <c r="AA389" i="208"/>
  <c r="F14" i="241" s="1"/>
  <c r="Z389" i="208"/>
  <c r="F14" i="240" s="1"/>
  <c r="Y389" i="208"/>
  <c r="F14" i="239" s="1"/>
  <c r="X389" i="208"/>
  <c r="F14" i="238" s="1"/>
  <c r="W389" i="208"/>
  <c r="F14" i="237" s="1"/>
  <c r="V389" i="208"/>
  <c r="F14" i="236" s="1"/>
  <c r="U389" i="208"/>
  <c r="F14" i="235" s="1"/>
  <c r="T389" i="208"/>
  <c r="F14" i="234" s="1"/>
  <c r="S389" i="208"/>
  <c r="F14" i="233" s="1"/>
  <c r="R389" i="208"/>
  <c r="F14" i="232" s="1"/>
  <c r="Q389" i="208"/>
  <c r="F14" i="231" s="1"/>
  <c r="P389" i="208"/>
  <c r="F14" i="230" s="1"/>
  <c r="O389" i="208"/>
  <c r="F14" i="229" s="1"/>
  <c r="N389" i="208"/>
  <c r="F14" i="228" s="1"/>
  <c r="M389" i="208"/>
  <c r="F14" i="227" s="1"/>
  <c r="L389" i="208"/>
  <c r="F14" i="226" s="1"/>
  <c r="K389" i="208"/>
  <c r="F14" i="225" s="1"/>
  <c r="J389" i="208"/>
  <c r="F14" i="224" s="1"/>
  <c r="I389" i="208"/>
  <c r="F14" i="223" s="1"/>
  <c r="H389" i="208"/>
  <c r="F14" i="222" s="1"/>
  <c r="G389" i="208"/>
  <c r="F14" i="221" s="1"/>
  <c r="F389" i="208"/>
  <c r="F14" i="220" s="1"/>
  <c r="E389" i="208"/>
  <c r="F14" i="219" s="1"/>
  <c r="D389" i="208"/>
  <c r="F14" i="217" s="1"/>
  <c r="AG385" i="208"/>
  <c r="E14" i="247" s="1"/>
  <c r="AF385" i="208"/>
  <c r="E14" i="246" s="1"/>
  <c r="AE385" i="208"/>
  <c r="E14" i="245" s="1"/>
  <c r="AD385" i="208"/>
  <c r="E14" i="244" s="1"/>
  <c r="AC385" i="208"/>
  <c r="E14" i="243" s="1"/>
  <c r="AB385" i="208"/>
  <c r="E14" i="242" s="1"/>
  <c r="AA385" i="208"/>
  <c r="E14" i="241" s="1"/>
  <c r="Z385" i="208"/>
  <c r="E14" i="240" s="1"/>
  <c r="Y385" i="208"/>
  <c r="E14" i="239" s="1"/>
  <c r="X385" i="208"/>
  <c r="E14" i="238" s="1"/>
  <c r="W385" i="208"/>
  <c r="E14" i="237" s="1"/>
  <c r="V385" i="208"/>
  <c r="E14" i="236" s="1"/>
  <c r="U385" i="208"/>
  <c r="E14" i="235" s="1"/>
  <c r="T385" i="208"/>
  <c r="E14" i="234" s="1"/>
  <c r="S385" i="208"/>
  <c r="E14" i="233" s="1"/>
  <c r="R385" i="208"/>
  <c r="E14" i="232" s="1"/>
  <c r="Q385" i="208"/>
  <c r="E14" i="231" s="1"/>
  <c r="P385" i="208"/>
  <c r="E14" i="230" s="1"/>
  <c r="O385" i="208"/>
  <c r="E14" i="229" s="1"/>
  <c r="N385" i="208"/>
  <c r="E14" i="228" s="1"/>
  <c r="M385" i="208"/>
  <c r="E14" i="227" s="1"/>
  <c r="L385" i="208"/>
  <c r="E14" i="226" s="1"/>
  <c r="K385" i="208"/>
  <c r="E14" i="225" s="1"/>
  <c r="J385" i="208"/>
  <c r="E14" i="224" s="1"/>
  <c r="I385" i="208"/>
  <c r="E14" i="223" s="1"/>
  <c r="H385" i="208"/>
  <c r="E14" i="222" s="1"/>
  <c r="G385" i="208"/>
  <c r="E14" i="221" s="1"/>
  <c r="F385" i="208"/>
  <c r="E14" i="220" s="1"/>
  <c r="E385" i="208"/>
  <c r="E14" i="219" s="1"/>
  <c r="D385" i="208"/>
  <c r="E14" i="217" s="1"/>
  <c r="AG381" i="208"/>
  <c r="AF381" i="208"/>
  <c r="AE381" i="208"/>
  <c r="AD381" i="208"/>
  <c r="AD398" i="208" s="1"/>
  <c r="BB21" i="210" s="1"/>
  <c r="I14" i="244" s="1"/>
  <c r="AC381" i="208"/>
  <c r="AB381" i="208"/>
  <c r="AA381" i="208"/>
  <c r="Z381" i="208"/>
  <c r="Z398" i="208" s="1"/>
  <c r="AT21" i="210" s="1"/>
  <c r="I14" i="240" s="1"/>
  <c r="Y381" i="208"/>
  <c r="X381" i="208"/>
  <c r="W381" i="208"/>
  <c r="V381" i="208"/>
  <c r="V398" i="208" s="1"/>
  <c r="AL21" i="210" s="1"/>
  <c r="I14" i="236" s="1"/>
  <c r="U381" i="208"/>
  <c r="T381" i="208"/>
  <c r="S381" i="208"/>
  <c r="R381" i="208"/>
  <c r="R398" i="208" s="1"/>
  <c r="AD21" i="210" s="1"/>
  <c r="I14" i="232" s="1"/>
  <c r="Q381" i="208"/>
  <c r="P381" i="208"/>
  <c r="O381" i="208"/>
  <c r="N381" i="208"/>
  <c r="N398" i="208" s="1"/>
  <c r="V21" i="210" s="1"/>
  <c r="I14" i="228" s="1"/>
  <c r="M381" i="208"/>
  <c r="L381" i="208"/>
  <c r="K381" i="208"/>
  <c r="J381" i="208"/>
  <c r="J398" i="208" s="1"/>
  <c r="N21" i="210" s="1"/>
  <c r="I14" i="224" s="1"/>
  <c r="I381" i="208"/>
  <c r="H381" i="208"/>
  <c r="G381" i="208"/>
  <c r="F381" i="208"/>
  <c r="F398" i="208" s="1"/>
  <c r="F21" i="210" s="1"/>
  <c r="I14" i="220" s="1"/>
  <c r="E381" i="208"/>
  <c r="D381" i="208"/>
  <c r="AG374" i="208"/>
  <c r="H13" i="247" s="1"/>
  <c r="AF374" i="208"/>
  <c r="H13" i="246" s="1"/>
  <c r="AE374" i="208"/>
  <c r="H13" i="245" s="1"/>
  <c r="AD374" i="208"/>
  <c r="H13" i="244" s="1"/>
  <c r="AC374" i="208"/>
  <c r="H13" i="243" s="1"/>
  <c r="AB374" i="208"/>
  <c r="H13" i="242" s="1"/>
  <c r="AA374" i="208"/>
  <c r="H13" i="241" s="1"/>
  <c r="Z374" i="208"/>
  <c r="H13" i="240" s="1"/>
  <c r="Y374" i="208"/>
  <c r="H13" i="239" s="1"/>
  <c r="X374" i="208"/>
  <c r="H13" i="238" s="1"/>
  <c r="W374" i="208"/>
  <c r="H13" i="237" s="1"/>
  <c r="V374" i="208"/>
  <c r="H13" i="236" s="1"/>
  <c r="U374" i="208"/>
  <c r="H13" i="235" s="1"/>
  <c r="T374" i="208"/>
  <c r="H13" i="234" s="1"/>
  <c r="S374" i="208"/>
  <c r="H13" i="233" s="1"/>
  <c r="R374" i="208"/>
  <c r="H13" i="232" s="1"/>
  <c r="Q374" i="208"/>
  <c r="H13" i="231" s="1"/>
  <c r="P374" i="208"/>
  <c r="H13" i="230" s="1"/>
  <c r="O374" i="208"/>
  <c r="H13" i="229" s="1"/>
  <c r="N374" i="208"/>
  <c r="H13" i="228" s="1"/>
  <c r="M374" i="208"/>
  <c r="H13" i="227" s="1"/>
  <c r="L374" i="208"/>
  <c r="H13" i="226" s="1"/>
  <c r="K374" i="208"/>
  <c r="H13" i="225" s="1"/>
  <c r="J374" i="208"/>
  <c r="H13" i="224" s="1"/>
  <c r="I374" i="208"/>
  <c r="H13" i="223" s="1"/>
  <c r="H374" i="208"/>
  <c r="H13" i="222" s="1"/>
  <c r="G374" i="208"/>
  <c r="H13" i="221" s="1"/>
  <c r="F374" i="208"/>
  <c r="H13" i="220" s="1"/>
  <c r="E374" i="208"/>
  <c r="H13" i="219" s="1"/>
  <c r="D374" i="208"/>
  <c r="H13" i="217" s="1"/>
  <c r="AG370" i="208"/>
  <c r="G13" i="247" s="1"/>
  <c r="AF370" i="208"/>
  <c r="G13" i="246" s="1"/>
  <c r="AE370" i="208"/>
  <c r="G13" i="245" s="1"/>
  <c r="AD370" i="208"/>
  <c r="G13" i="244" s="1"/>
  <c r="AC370" i="208"/>
  <c r="G13" i="243" s="1"/>
  <c r="AB370" i="208"/>
  <c r="G13" i="242" s="1"/>
  <c r="AA370" i="208"/>
  <c r="G13" i="241" s="1"/>
  <c r="Z370" i="208"/>
  <c r="G13" i="240" s="1"/>
  <c r="Y370" i="208"/>
  <c r="G13" i="239" s="1"/>
  <c r="X370" i="208"/>
  <c r="G13" i="238" s="1"/>
  <c r="W370" i="208"/>
  <c r="G13" i="237" s="1"/>
  <c r="V370" i="208"/>
  <c r="G13" i="236" s="1"/>
  <c r="U370" i="208"/>
  <c r="G13" i="235" s="1"/>
  <c r="T370" i="208"/>
  <c r="G13" i="234" s="1"/>
  <c r="S370" i="208"/>
  <c r="G13" i="233" s="1"/>
  <c r="R370" i="208"/>
  <c r="G13" i="232" s="1"/>
  <c r="Q370" i="208"/>
  <c r="G13" i="231" s="1"/>
  <c r="P370" i="208"/>
  <c r="G13" i="230" s="1"/>
  <c r="O370" i="208"/>
  <c r="G13" i="229" s="1"/>
  <c r="N370" i="208"/>
  <c r="G13" i="228" s="1"/>
  <c r="M370" i="208"/>
  <c r="G13" i="227" s="1"/>
  <c r="L370" i="208"/>
  <c r="G13" i="226" s="1"/>
  <c r="K370" i="208"/>
  <c r="G13" i="225" s="1"/>
  <c r="J370" i="208"/>
  <c r="G13" i="224" s="1"/>
  <c r="I370" i="208"/>
  <c r="G13" i="223" s="1"/>
  <c r="H370" i="208"/>
  <c r="G13" i="222" s="1"/>
  <c r="G370" i="208"/>
  <c r="G13" i="221" s="1"/>
  <c r="F370" i="208"/>
  <c r="G13" i="220" s="1"/>
  <c r="E370" i="208"/>
  <c r="G13" i="219" s="1"/>
  <c r="D370" i="208"/>
  <c r="G13" i="217" s="1"/>
  <c r="AG366" i="208"/>
  <c r="F13" i="247" s="1"/>
  <c r="AF366" i="208"/>
  <c r="F13" i="246" s="1"/>
  <c r="AE366" i="208"/>
  <c r="F13" i="245" s="1"/>
  <c r="AD366" i="208"/>
  <c r="F13" i="244" s="1"/>
  <c r="AC366" i="208"/>
  <c r="F13" i="243" s="1"/>
  <c r="AB366" i="208"/>
  <c r="F13" i="242" s="1"/>
  <c r="AA366" i="208"/>
  <c r="F13" i="241" s="1"/>
  <c r="Z366" i="208"/>
  <c r="F13" i="240" s="1"/>
  <c r="Y366" i="208"/>
  <c r="F13" i="239" s="1"/>
  <c r="X366" i="208"/>
  <c r="F13" i="238" s="1"/>
  <c r="W366" i="208"/>
  <c r="F13" i="237" s="1"/>
  <c r="V366" i="208"/>
  <c r="F13" i="236" s="1"/>
  <c r="U366" i="208"/>
  <c r="F13" i="235" s="1"/>
  <c r="T366" i="208"/>
  <c r="F13" i="234" s="1"/>
  <c r="S366" i="208"/>
  <c r="F13" i="233" s="1"/>
  <c r="R366" i="208"/>
  <c r="F13" i="232" s="1"/>
  <c r="Q366" i="208"/>
  <c r="F13" i="231" s="1"/>
  <c r="P366" i="208"/>
  <c r="F13" i="230" s="1"/>
  <c r="O366" i="208"/>
  <c r="F13" i="229" s="1"/>
  <c r="N366" i="208"/>
  <c r="F13" i="228" s="1"/>
  <c r="M366" i="208"/>
  <c r="F13" i="227" s="1"/>
  <c r="L366" i="208"/>
  <c r="F13" i="226" s="1"/>
  <c r="K366" i="208"/>
  <c r="F13" i="225" s="1"/>
  <c r="J366" i="208"/>
  <c r="F13" i="224" s="1"/>
  <c r="I366" i="208"/>
  <c r="F13" i="223" s="1"/>
  <c r="H366" i="208"/>
  <c r="F13" i="222" s="1"/>
  <c r="G366" i="208"/>
  <c r="F13" i="221" s="1"/>
  <c r="F366" i="208"/>
  <c r="F13" i="220" s="1"/>
  <c r="E366" i="208"/>
  <c r="F13" i="219" s="1"/>
  <c r="D366" i="208"/>
  <c r="F13" i="217" s="1"/>
  <c r="AG362" i="208"/>
  <c r="E13" i="247" s="1"/>
  <c r="AF362" i="208"/>
  <c r="E13" i="246" s="1"/>
  <c r="AE362" i="208"/>
  <c r="E13" i="245" s="1"/>
  <c r="AD362" i="208"/>
  <c r="E13" i="244" s="1"/>
  <c r="AC362" i="208"/>
  <c r="E13" i="243" s="1"/>
  <c r="AB362" i="208"/>
  <c r="E13" i="242" s="1"/>
  <c r="AA362" i="208"/>
  <c r="E13" i="241" s="1"/>
  <c r="Z362" i="208"/>
  <c r="E13" i="240" s="1"/>
  <c r="Y362" i="208"/>
  <c r="E13" i="239" s="1"/>
  <c r="X362" i="208"/>
  <c r="E13" i="238" s="1"/>
  <c r="W362" i="208"/>
  <c r="E13" i="237" s="1"/>
  <c r="V362" i="208"/>
  <c r="E13" i="236" s="1"/>
  <c r="U362" i="208"/>
  <c r="E13" i="235" s="1"/>
  <c r="T362" i="208"/>
  <c r="E13" i="234" s="1"/>
  <c r="S362" i="208"/>
  <c r="E13" i="233" s="1"/>
  <c r="R362" i="208"/>
  <c r="E13" i="232" s="1"/>
  <c r="Q362" i="208"/>
  <c r="E13" i="231" s="1"/>
  <c r="P362" i="208"/>
  <c r="E13" i="230" s="1"/>
  <c r="O362" i="208"/>
  <c r="E13" i="229" s="1"/>
  <c r="N362" i="208"/>
  <c r="E13" i="228" s="1"/>
  <c r="M362" i="208"/>
  <c r="E13" i="227" s="1"/>
  <c r="L362" i="208"/>
  <c r="E13" i="226" s="1"/>
  <c r="K362" i="208"/>
  <c r="E13" i="225" s="1"/>
  <c r="J362" i="208"/>
  <c r="E13" i="224" s="1"/>
  <c r="I362" i="208"/>
  <c r="E13" i="223" s="1"/>
  <c r="H362" i="208"/>
  <c r="E13" i="222" s="1"/>
  <c r="G362" i="208"/>
  <c r="E13" i="221" s="1"/>
  <c r="F362" i="208"/>
  <c r="E13" i="220" s="1"/>
  <c r="E362" i="208"/>
  <c r="E13" i="219" s="1"/>
  <c r="D362" i="208"/>
  <c r="E13" i="217" s="1"/>
  <c r="AG358" i="208"/>
  <c r="AF358" i="208"/>
  <c r="AE358" i="208"/>
  <c r="AD358" i="208"/>
  <c r="AC358" i="208"/>
  <c r="AB358" i="208"/>
  <c r="D13" i="242" s="1"/>
  <c r="AA358" i="208"/>
  <c r="Z358" i="208"/>
  <c r="Y358" i="208"/>
  <c r="X358" i="208"/>
  <c r="W358" i="208"/>
  <c r="V358" i="208"/>
  <c r="D13" i="236" s="1"/>
  <c r="U358" i="208"/>
  <c r="T358" i="208"/>
  <c r="S358" i="208"/>
  <c r="R358" i="208"/>
  <c r="Q358" i="208"/>
  <c r="P358" i="208"/>
  <c r="D13" i="230" s="1"/>
  <c r="O358" i="208"/>
  <c r="N358" i="208"/>
  <c r="M358" i="208"/>
  <c r="L358" i="208"/>
  <c r="K358" i="208"/>
  <c r="J358" i="208"/>
  <c r="D13" i="224" s="1"/>
  <c r="I358" i="208"/>
  <c r="H358" i="208"/>
  <c r="G358" i="208"/>
  <c r="F358" i="208"/>
  <c r="E358" i="208"/>
  <c r="D358" i="208"/>
  <c r="D13" i="217" s="1"/>
  <c r="AG351" i="208"/>
  <c r="H12" i="247" s="1"/>
  <c r="AF351" i="208"/>
  <c r="H12" i="246" s="1"/>
  <c r="AE351" i="208"/>
  <c r="H12" i="245" s="1"/>
  <c r="AD351" i="208"/>
  <c r="H12" i="244" s="1"/>
  <c r="AC351" i="208"/>
  <c r="H12" i="243" s="1"/>
  <c r="AB351" i="208"/>
  <c r="H12" i="242" s="1"/>
  <c r="AA351" i="208"/>
  <c r="H12" i="241" s="1"/>
  <c r="Z351" i="208"/>
  <c r="H12" i="240" s="1"/>
  <c r="Y351" i="208"/>
  <c r="H12" i="239" s="1"/>
  <c r="X351" i="208"/>
  <c r="H12" i="238" s="1"/>
  <c r="W351" i="208"/>
  <c r="H12" i="237" s="1"/>
  <c r="V351" i="208"/>
  <c r="H12" i="236" s="1"/>
  <c r="U351" i="208"/>
  <c r="H12" i="235" s="1"/>
  <c r="T351" i="208"/>
  <c r="H12" i="234" s="1"/>
  <c r="S351" i="208"/>
  <c r="H12" i="233" s="1"/>
  <c r="R351" i="208"/>
  <c r="H12" i="232" s="1"/>
  <c r="Q351" i="208"/>
  <c r="H12" i="231" s="1"/>
  <c r="P351" i="208"/>
  <c r="H12" i="230" s="1"/>
  <c r="O351" i="208"/>
  <c r="H12" i="229" s="1"/>
  <c r="N351" i="208"/>
  <c r="H12" i="228" s="1"/>
  <c r="M351" i="208"/>
  <c r="H12" i="227" s="1"/>
  <c r="L351" i="208"/>
  <c r="H12" i="226" s="1"/>
  <c r="K351" i="208"/>
  <c r="H12" i="225" s="1"/>
  <c r="J351" i="208"/>
  <c r="H12" i="224" s="1"/>
  <c r="I351" i="208"/>
  <c r="H12" i="223" s="1"/>
  <c r="H351" i="208"/>
  <c r="H12" i="222" s="1"/>
  <c r="G351" i="208"/>
  <c r="H12" i="221" s="1"/>
  <c r="F351" i="208"/>
  <c r="H12" i="220" s="1"/>
  <c r="E351" i="208"/>
  <c r="H12" i="219" s="1"/>
  <c r="D351" i="208"/>
  <c r="H12" i="217" s="1"/>
  <c r="AG347" i="208"/>
  <c r="G12" i="247" s="1"/>
  <c r="AF347" i="208"/>
  <c r="G12" i="246" s="1"/>
  <c r="AE347" i="208"/>
  <c r="G12" i="245" s="1"/>
  <c r="AD347" i="208"/>
  <c r="G12" i="244" s="1"/>
  <c r="AC347" i="208"/>
  <c r="G12" i="243" s="1"/>
  <c r="AB347" i="208"/>
  <c r="G12" i="242" s="1"/>
  <c r="AA347" i="208"/>
  <c r="G12" i="241" s="1"/>
  <c r="Z347" i="208"/>
  <c r="G12" i="240" s="1"/>
  <c r="Y347" i="208"/>
  <c r="G12" i="239" s="1"/>
  <c r="X347" i="208"/>
  <c r="G12" i="238" s="1"/>
  <c r="W347" i="208"/>
  <c r="G12" i="237" s="1"/>
  <c r="V347" i="208"/>
  <c r="G12" i="236" s="1"/>
  <c r="U347" i="208"/>
  <c r="G12" i="235" s="1"/>
  <c r="T347" i="208"/>
  <c r="G12" i="234" s="1"/>
  <c r="S347" i="208"/>
  <c r="G12" i="233" s="1"/>
  <c r="R347" i="208"/>
  <c r="G12" i="232" s="1"/>
  <c r="Q347" i="208"/>
  <c r="G12" i="231" s="1"/>
  <c r="P347" i="208"/>
  <c r="G12" i="230" s="1"/>
  <c r="O347" i="208"/>
  <c r="G12" i="229" s="1"/>
  <c r="N347" i="208"/>
  <c r="G12" i="228" s="1"/>
  <c r="M347" i="208"/>
  <c r="G12" i="227" s="1"/>
  <c r="L347" i="208"/>
  <c r="G12" i="226" s="1"/>
  <c r="K347" i="208"/>
  <c r="G12" i="225" s="1"/>
  <c r="J347" i="208"/>
  <c r="G12" i="224" s="1"/>
  <c r="I347" i="208"/>
  <c r="G12" i="223" s="1"/>
  <c r="H347" i="208"/>
  <c r="G12" i="222" s="1"/>
  <c r="G347" i="208"/>
  <c r="G12" i="221" s="1"/>
  <c r="F347" i="208"/>
  <c r="G12" i="220" s="1"/>
  <c r="E347" i="208"/>
  <c r="G12" i="219" s="1"/>
  <c r="D347" i="208"/>
  <c r="G12" i="217" s="1"/>
  <c r="AG343" i="208"/>
  <c r="F12" i="247" s="1"/>
  <c r="AF343" i="208"/>
  <c r="F12" i="246" s="1"/>
  <c r="AE343" i="208"/>
  <c r="F12" i="245" s="1"/>
  <c r="AD343" i="208"/>
  <c r="F12" i="244" s="1"/>
  <c r="AC343" i="208"/>
  <c r="F12" i="243" s="1"/>
  <c r="AB343" i="208"/>
  <c r="F12" i="242" s="1"/>
  <c r="AA343" i="208"/>
  <c r="F12" i="241" s="1"/>
  <c r="Z343" i="208"/>
  <c r="F12" i="240" s="1"/>
  <c r="Y343" i="208"/>
  <c r="F12" i="239" s="1"/>
  <c r="X343" i="208"/>
  <c r="F12" i="238" s="1"/>
  <c r="W343" i="208"/>
  <c r="F12" i="237" s="1"/>
  <c r="V343" i="208"/>
  <c r="F12" i="236" s="1"/>
  <c r="U343" i="208"/>
  <c r="F12" i="235" s="1"/>
  <c r="T343" i="208"/>
  <c r="F12" i="234" s="1"/>
  <c r="S343" i="208"/>
  <c r="F12" i="233" s="1"/>
  <c r="R343" i="208"/>
  <c r="F12" i="232" s="1"/>
  <c r="Q343" i="208"/>
  <c r="F12" i="231" s="1"/>
  <c r="P343" i="208"/>
  <c r="F12" i="230" s="1"/>
  <c r="O343" i="208"/>
  <c r="F12" i="229" s="1"/>
  <c r="N343" i="208"/>
  <c r="F12" i="228" s="1"/>
  <c r="M343" i="208"/>
  <c r="F12" i="227" s="1"/>
  <c r="L343" i="208"/>
  <c r="F12" i="226" s="1"/>
  <c r="K343" i="208"/>
  <c r="F12" i="225" s="1"/>
  <c r="J343" i="208"/>
  <c r="F12" i="224" s="1"/>
  <c r="I343" i="208"/>
  <c r="F12" i="223" s="1"/>
  <c r="H343" i="208"/>
  <c r="F12" i="222" s="1"/>
  <c r="G343" i="208"/>
  <c r="F12" i="221" s="1"/>
  <c r="F343" i="208"/>
  <c r="F12" i="220" s="1"/>
  <c r="E343" i="208"/>
  <c r="F12" i="219" s="1"/>
  <c r="D343" i="208"/>
  <c r="F12" i="217" s="1"/>
  <c r="AG339" i="208"/>
  <c r="E12" i="247" s="1"/>
  <c r="AF339" i="208"/>
  <c r="E12" i="246" s="1"/>
  <c r="AE339" i="208"/>
  <c r="E12" i="245" s="1"/>
  <c r="AD339" i="208"/>
  <c r="E12" i="244" s="1"/>
  <c r="AC339" i="208"/>
  <c r="E12" i="243" s="1"/>
  <c r="AB339" i="208"/>
  <c r="E12" i="242" s="1"/>
  <c r="AA339" i="208"/>
  <c r="E12" i="241" s="1"/>
  <c r="Z339" i="208"/>
  <c r="E12" i="240" s="1"/>
  <c r="Y339" i="208"/>
  <c r="E12" i="239" s="1"/>
  <c r="X339" i="208"/>
  <c r="E12" i="238" s="1"/>
  <c r="W339" i="208"/>
  <c r="E12" i="237" s="1"/>
  <c r="V339" i="208"/>
  <c r="E12" i="236" s="1"/>
  <c r="U339" i="208"/>
  <c r="E12" i="235" s="1"/>
  <c r="T339" i="208"/>
  <c r="E12" i="234" s="1"/>
  <c r="S339" i="208"/>
  <c r="E12" i="233" s="1"/>
  <c r="R339" i="208"/>
  <c r="E12" i="232" s="1"/>
  <c r="Q339" i="208"/>
  <c r="E12" i="231" s="1"/>
  <c r="P339" i="208"/>
  <c r="E12" i="230" s="1"/>
  <c r="O339" i="208"/>
  <c r="E12" i="229" s="1"/>
  <c r="N339" i="208"/>
  <c r="E12" i="228" s="1"/>
  <c r="M339" i="208"/>
  <c r="E12" i="227" s="1"/>
  <c r="L339" i="208"/>
  <c r="E12" i="226" s="1"/>
  <c r="K339" i="208"/>
  <c r="E12" i="225" s="1"/>
  <c r="J339" i="208"/>
  <c r="E12" i="224" s="1"/>
  <c r="I339" i="208"/>
  <c r="E12" i="223" s="1"/>
  <c r="H339" i="208"/>
  <c r="E12" i="222" s="1"/>
  <c r="G339" i="208"/>
  <c r="E12" i="221" s="1"/>
  <c r="F339" i="208"/>
  <c r="E12" i="220" s="1"/>
  <c r="E339" i="208"/>
  <c r="E12" i="219" s="1"/>
  <c r="D339" i="208"/>
  <c r="E12" i="217" s="1"/>
  <c r="AG335" i="208"/>
  <c r="AF335" i="208"/>
  <c r="AE335" i="208"/>
  <c r="AD335" i="208"/>
  <c r="AC335" i="208"/>
  <c r="AB335" i="208"/>
  <c r="AA335" i="208"/>
  <c r="Z335" i="208"/>
  <c r="Y335" i="208"/>
  <c r="X335" i="208"/>
  <c r="W335" i="208"/>
  <c r="V335" i="208"/>
  <c r="D12" i="236" s="1"/>
  <c r="U335" i="208"/>
  <c r="T335" i="208"/>
  <c r="S335" i="208"/>
  <c r="R335" i="208"/>
  <c r="Q335" i="208"/>
  <c r="P335" i="208"/>
  <c r="D12" i="230" s="1"/>
  <c r="O335" i="208"/>
  <c r="N335" i="208"/>
  <c r="M335" i="208"/>
  <c r="L335" i="208"/>
  <c r="K335" i="208"/>
  <c r="J335" i="208"/>
  <c r="D12" i="224" s="1"/>
  <c r="I335" i="208"/>
  <c r="H335" i="208"/>
  <c r="G335" i="208"/>
  <c r="F335" i="208"/>
  <c r="E335" i="208"/>
  <c r="D335" i="208"/>
  <c r="D12" i="217" s="1"/>
  <c r="AG328" i="208"/>
  <c r="H11" i="247" s="1"/>
  <c r="AF328" i="208"/>
  <c r="H11" i="246" s="1"/>
  <c r="AE328" i="208"/>
  <c r="H11" i="245" s="1"/>
  <c r="AD328" i="208"/>
  <c r="H11" i="244" s="1"/>
  <c r="AC328" i="208"/>
  <c r="H11" i="243" s="1"/>
  <c r="AB328" i="208"/>
  <c r="H11" i="242" s="1"/>
  <c r="AA328" i="208"/>
  <c r="H11" i="241" s="1"/>
  <c r="Z328" i="208"/>
  <c r="H11" i="240" s="1"/>
  <c r="Y328" i="208"/>
  <c r="H11" i="239" s="1"/>
  <c r="X328" i="208"/>
  <c r="H11" i="238" s="1"/>
  <c r="W328" i="208"/>
  <c r="H11" i="237" s="1"/>
  <c r="V328" i="208"/>
  <c r="H11" i="236" s="1"/>
  <c r="U328" i="208"/>
  <c r="H11" i="235" s="1"/>
  <c r="T328" i="208"/>
  <c r="H11" i="234" s="1"/>
  <c r="S328" i="208"/>
  <c r="H11" i="233" s="1"/>
  <c r="R328" i="208"/>
  <c r="H11" i="232" s="1"/>
  <c r="Q328" i="208"/>
  <c r="H11" i="231" s="1"/>
  <c r="P328" i="208"/>
  <c r="H11" i="230" s="1"/>
  <c r="O328" i="208"/>
  <c r="H11" i="229" s="1"/>
  <c r="N328" i="208"/>
  <c r="H11" i="228" s="1"/>
  <c r="M328" i="208"/>
  <c r="H11" i="227" s="1"/>
  <c r="L328" i="208"/>
  <c r="H11" i="226" s="1"/>
  <c r="K328" i="208"/>
  <c r="H11" i="225" s="1"/>
  <c r="J328" i="208"/>
  <c r="H11" i="224" s="1"/>
  <c r="I328" i="208"/>
  <c r="H11" i="223" s="1"/>
  <c r="H328" i="208"/>
  <c r="H11" i="222" s="1"/>
  <c r="G328" i="208"/>
  <c r="H11" i="221" s="1"/>
  <c r="F328" i="208"/>
  <c r="H11" i="220" s="1"/>
  <c r="E328" i="208"/>
  <c r="H11" i="219" s="1"/>
  <c r="D328" i="208"/>
  <c r="H11" i="217" s="1"/>
  <c r="AG324" i="208"/>
  <c r="G11" i="247" s="1"/>
  <c r="AF324" i="208"/>
  <c r="G11" i="246" s="1"/>
  <c r="AE324" i="208"/>
  <c r="G11" i="245" s="1"/>
  <c r="AD324" i="208"/>
  <c r="G11" i="244" s="1"/>
  <c r="AC324" i="208"/>
  <c r="G11" i="243" s="1"/>
  <c r="AB324" i="208"/>
  <c r="G11" i="242" s="1"/>
  <c r="AA324" i="208"/>
  <c r="G11" i="241" s="1"/>
  <c r="Z324" i="208"/>
  <c r="G11" i="240" s="1"/>
  <c r="Y324" i="208"/>
  <c r="G11" i="239" s="1"/>
  <c r="X324" i="208"/>
  <c r="G11" i="238" s="1"/>
  <c r="W324" i="208"/>
  <c r="G11" i="237" s="1"/>
  <c r="V324" i="208"/>
  <c r="G11" i="236" s="1"/>
  <c r="U324" i="208"/>
  <c r="G11" i="235" s="1"/>
  <c r="T324" i="208"/>
  <c r="G11" i="234" s="1"/>
  <c r="S324" i="208"/>
  <c r="G11" i="233" s="1"/>
  <c r="R324" i="208"/>
  <c r="G11" i="232" s="1"/>
  <c r="Q324" i="208"/>
  <c r="G11" i="231" s="1"/>
  <c r="P324" i="208"/>
  <c r="G11" i="230" s="1"/>
  <c r="O324" i="208"/>
  <c r="G11" i="229" s="1"/>
  <c r="N324" i="208"/>
  <c r="G11" i="228" s="1"/>
  <c r="M324" i="208"/>
  <c r="G11" i="227" s="1"/>
  <c r="L324" i="208"/>
  <c r="G11" i="226" s="1"/>
  <c r="K324" i="208"/>
  <c r="G11" i="225" s="1"/>
  <c r="J324" i="208"/>
  <c r="G11" i="224" s="1"/>
  <c r="I324" i="208"/>
  <c r="G11" i="223" s="1"/>
  <c r="H324" i="208"/>
  <c r="G11" i="222" s="1"/>
  <c r="G324" i="208"/>
  <c r="G11" i="221" s="1"/>
  <c r="F324" i="208"/>
  <c r="G11" i="220" s="1"/>
  <c r="E324" i="208"/>
  <c r="G11" i="219" s="1"/>
  <c r="D324" i="208"/>
  <c r="G11" i="217" s="1"/>
  <c r="AG320" i="208"/>
  <c r="F11" i="247" s="1"/>
  <c r="AF320" i="208"/>
  <c r="F11" i="246" s="1"/>
  <c r="AE320" i="208"/>
  <c r="F11" i="245" s="1"/>
  <c r="AD320" i="208"/>
  <c r="F11" i="244" s="1"/>
  <c r="AC320" i="208"/>
  <c r="F11" i="243" s="1"/>
  <c r="AB320" i="208"/>
  <c r="F11" i="242" s="1"/>
  <c r="AA320" i="208"/>
  <c r="F11" i="241" s="1"/>
  <c r="Z320" i="208"/>
  <c r="F11" i="240" s="1"/>
  <c r="Y320" i="208"/>
  <c r="F11" i="239" s="1"/>
  <c r="X320" i="208"/>
  <c r="F11" i="238" s="1"/>
  <c r="W320" i="208"/>
  <c r="F11" i="237" s="1"/>
  <c r="V320" i="208"/>
  <c r="F11" i="236" s="1"/>
  <c r="U320" i="208"/>
  <c r="F11" i="235" s="1"/>
  <c r="T320" i="208"/>
  <c r="F11" i="234" s="1"/>
  <c r="S320" i="208"/>
  <c r="F11" i="233" s="1"/>
  <c r="R320" i="208"/>
  <c r="F11" i="232" s="1"/>
  <c r="Q320" i="208"/>
  <c r="F11" i="231" s="1"/>
  <c r="P320" i="208"/>
  <c r="F11" i="230" s="1"/>
  <c r="O320" i="208"/>
  <c r="F11" i="229" s="1"/>
  <c r="N320" i="208"/>
  <c r="F11" i="228" s="1"/>
  <c r="M320" i="208"/>
  <c r="F11" i="227" s="1"/>
  <c r="L320" i="208"/>
  <c r="F11" i="226" s="1"/>
  <c r="K320" i="208"/>
  <c r="F11" i="225" s="1"/>
  <c r="J320" i="208"/>
  <c r="F11" i="224" s="1"/>
  <c r="I320" i="208"/>
  <c r="F11" i="223" s="1"/>
  <c r="H320" i="208"/>
  <c r="F11" i="222" s="1"/>
  <c r="G320" i="208"/>
  <c r="F11" i="221" s="1"/>
  <c r="F320" i="208"/>
  <c r="F11" i="220" s="1"/>
  <c r="E320" i="208"/>
  <c r="F11" i="219" s="1"/>
  <c r="D320" i="208"/>
  <c r="F11" i="217" s="1"/>
  <c r="AG316" i="208"/>
  <c r="E11" i="247" s="1"/>
  <c r="AF316" i="208"/>
  <c r="E11" i="246" s="1"/>
  <c r="AE316" i="208"/>
  <c r="E11" i="245" s="1"/>
  <c r="AD316" i="208"/>
  <c r="E11" i="244" s="1"/>
  <c r="AC316" i="208"/>
  <c r="E11" i="243" s="1"/>
  <c r="AB316" i="208"/>
  <c r="E11" i="242" s="1"/>
  <c r="AA316" i="208"/>
  <c r="E11" i="241" s="1"/>
  <c r="Z316" i="208"/>
  <c r="E11" i="240" s="1"/>
  <c r="Y316" i="208"/>
  <c r="E11" i="239" s="1"/>
  <c r="X316" i="208"/>
  <c r="E11" i="238" s="1"/>
  <c r="W316" i="208"/>
  <c r="E11" i="237" s="1"/>
  <c r="V316" i="208"/>
  <c r="E11" i="236" s="1"/>
  <c r="U316" i="208"/>
  <c r="E11" i="235" s="1"/>
  <c r="T316" i="208"/>
  <c r="E11" i="234" s="1"/>
  <c r="S316" i="208"/>
  <c r="E11" i="233" s="1"/>
  <c r="R316" i="208"/>
  <c r="E11" i="232" s="1"/>
  <c r="Q316" i="208"/>
  <c r="E11" i="231" s="1"/>
  <c r="P316" i="208"/>
  <c r="E11" i="230" s="1"/>
  <c r="O316" i="208"/>
  <c r="E11" i="229" s="1"/>
  <c r="N316" i="208"/>
  <c r="E11" i="228" s="1"/>
  <c r="M316" i="208"/>
  <c r="E11" i="227" s="1"/>
  <c r="L316" i="208"/>
  <c r="E11" i="226" s="1"/>
  <c r="K316" i="208"/>
  <c r="E11" i="225" s="1"/>
  <c r="J316" i="208"/>
  <c r="E11" i="224" s="1"/>
  <c r="I316" i="208"/>
  <c r="E11" i="223" s="1"/>
  <c r="H316" i="208"/>
  <c r="E11" i="222" s="1"/>
  <c r="G316" i="208"/>
  <c r="E11" i="221" s="1"/>
  <c r="F316" i="208"/>
  <c r="E11" i="220" s="1"/>
  <c r="E316" i="208"/>
  <c r="E11" i="219" s="1"/>
  <c r="D316" i="208"/>
  <c r="E11" i="217" s="1"/>
  <c r="AG312" i="208"/>
  <c r="AF312" i="208"/>
  <c r="AE312" i="208"/>
  <c r="AD312" i="208"/>
  <c r="AC312" i="208"/>
  <c r="AB312" i="208"/>
  <c r="AA312" i="208"/>
  <c r="Z312" i="208"/>
  <c r="Y312" i="208"/>
  <c r="X312" i="208"/>
  <c r="W312" i="208"/>
  <c r="V312" i="208"/>
  <c r="U312" i="208"/>
  <c r="T312" i="208"/>
  <c r="S312" i="208"/>
  <c r="R312" i="208"/>
  <c r="Q312" i="208"/>
  <c r="P312" i="208"/>
  <c r="O312" i="208"/>
  <c r="N312" i="208"/>
  <c r="M312" i="208"/>
  <c r="L312" i="208"/>
  <c r="K312" i="208"/>
  <c r="J312" i="208"/>
  <c r="I312" i="208"/>
  <c r="H312" i="208"/>
  <c r="G312" i="208"/>
  <c r="F312" i="208"/>
  <c r="E312" i="208"/>
  <c r="D312" i="208"/>
  <c r="D11" i="217" s="1"/>
  <c r="AG305" i="208"/>
  <c r="H10" i="247" s="1"/>
  <c r="AF305" i="208"/>
  <c r="H10" i="246" s="1"/>
  <c r="AE305" i="208"/>
  <c r="H10" i="245" s="1"/>
  <c r="AD305" i="208"/>
  <c r="H10" i="244" s="1"/>
  <c r="AC305" i="208"/>
  <c r="H10" i="243" s="1"/>
  <c r="AB305" i="208"/>
  <c r="H10" i="242" s="1"/>
  <c r="AA305" i="208"/>
  <c r="H10" i="241" s="1"/>
  <c r="Z305" i="208"/>
  <c r="H10" i="240" s="1"/>
  <c r="Y305" i="208"/>
  <c r="H10" i="239" s="1"/>
  <c r="X305" i="208"/>
  <c r="H10" i="238" s="1"/>
  <c r="W305" i="208"/>
  <c r="H10" i="237" s="1"/>
  <c r="V305" i="208"/>
  <c r="H10" i="236" s="1"/>
  <c r="U305" i="208"/>
  <c r="H10" i="235" s="1"/>
  <c r="T305" i="208"/>
  <c r="H10" i="234" s="1"/>
  <c r="S305" i="208"/>
  <c r="H10" i="233" s="1"/>
  <c r="R305" i="208"/>
  <c r="H10" i="232" s="1"/>
  <c r="Q305" i="208"/>
  <c r="H10" i="231" s="1"/>
  <c r="P305" i="208"/>
  <c r="H10" i="230" s="1"/>
  <c r="O305" i="208"/>
  <c r="H10" i="229" s="1"/>
  <c r="N305" i="208"/>
  <c r="H10" i="228" s="1"/>
  <c r="M305" i="208"/>
  <c r="H10" i="227" s="1"/>
  <c r="L305" i="208"/>
  <c r="H10" i="226" s="1"/>
  <c r="K305" i="208"/>
  <c r="H10" i="225" s="1"/>
  <c r="J305" i="208"/>
  <c r="H10" i="224" s="1"/>
  <c r="I305" i="208"/>
  <c r="H10" i="223" s="1"/>
  <c r="H305" i="208"/>
  <c r="H10" i="222" s="1"/>
  <c r="G305" i="208"/>
  <c r="H10" i="221" s="1"/>
  <c r="F305" i="208"/>
  <c r="H10" i="220" s="1"/>
  <c r="E305" i="208"/>
  <c r="H10" i="219" s="1"/>
  <c r="D305" i="208"/>
  <c r="H10" i="217" s="1"/>
  <c r="AG301" i="208"/>
  <c r="G10" i="247" s="1"/>
  <c r="AF301" i="208"/>
  <c r="G10" i="246" s="1"/>
  <c r="AE301" i="208"/>
  <c r="G10" i="245" s="1"/>
  <c r="AD301" i="208"/>
  <c r="G10" i="244" s="1"/>
  <c r="AC301" i="208"/>
  <c r="G10" i="243" s="1"/>
  <c r="AB301" i="208"/>
  <c r="G10" i="242" s="1"/>
  <c r="AA301" i="208"/>
  <c r="G10" i="241" s="1"/>
  <c r="Z301" i="208"/>
  <c r="G10" i="240" s="1"/>
  <c r="Y301" i="208"/>
  <c r="G10" i="239" s="1"/>
  <c r="X301" i="208"/>
  <c r="G10" i="238" s="1"/>
  <c r="W301" i="208"/>
  <c r="G10" i="237" s="1"/>
  <c r="V301" i="208"/>
  <c r="G10" i="236" s="1"/>
  <c r="U301" i="208"/>
  <c r="G10" i="235" s="1"/>
  <c r="T301" i="208"/>
  <c r="G10" i="234" s="1"/>
  <c r="S301" i="208"/>
  <c r="G10" i="233" s="1"/>
  <c r="R301" i="208"/>
  <c r="G10" i="232" s="1"/>
  <c r="Q301" i="208"/>
  <c r="G10" i="231" s="1"/>
  <c r="P301" i="208"/>
  <c r="G10" i="230" s="1"/>
  <c r="O301" i="208"/>
  <c r="G10" i="229" s="1"/>
  <c r="N301" i="208"/>
  <c r="G10" i="228" s="1"/>
  <c r="M301" i="208"/>
  <c r="G10" i="227" s="1"/>
  <c r="L301" i="208"/>
  <c r="G10" i="226" s="1"/>
  <c r="K301" i="208"/>
  <c r="G10" i="225" s="1"/>
  <c r="J301" i="208"/>
  <c r="G10" i="224" s="1"/>
  <c r="I301" i="208"/>
  <c r="G10" i="223" s="1"/>
  <c r="H301" i="208"/>
  <c r="G10" i="222" s="1"/>
  <c r="G301" i="208"/>
  <c r="G10" i="221" s="1"/>
  <c r="F301" i="208"/>
  <c r="G10" i="220" s="1"/>
  <c r="E301" i="208"/>
  <c r="G10" i="219" s="1"/>
  <c r="D301" i="208"/>
  <c r="G10" i="217" s="1"/>
  <c r="AG297" i="208"/>
  <c r="F10" i="247" s="1"/>
  <c r="AF297" i="208"/>
  <c r="F10" i="246" s="1"/>
  <c r="AE297" i="208"/>
  <c r="F10" i="245" s="1"/>
  <c r="AD297" i="208"/>
  <c r="F10" i="244" s="1"/>
  <c r="AC297" i="208"/>
  <c r="F10" i="243" s="1"/>
  <c r="AB297" i="208"/>
  <c r="F10" i="242" s="1"/>
  <c r="AA297" i="208"/>
  <c r="F10" i="241" s="1"/>
  <c r="Z297" i="208"/>
  <c r="F10" i="240" s="1"/>
  <c r="Y297" i="208"/>
  <c r="F10" i="239" s="1"/>
  <c r="X297" i="208"/>
  <c r="F10" i="238" s="1"/>
  <c r="W297" i="208"/>
  <c r="F10" i="237" s="1"/>
  <c r="V297" i="208"/>
  <c r="F10" i="236" s="1"/>
  <c r="U297" i="208"/>
  <c r="F10" i="235" s="1"/>
  <c r="T297" i="208"/>
  <c r="F10" i="234" s="1"/>
  <c r="S297" i="208"/>
  <c r="F10" i="233" s="1"/>
  <c r="R297" i="208"/>
  <c r="F10" i="232" s="1"/>
  <c r="Q297" i="208"/>
  <c r="F10" i="231" s="1"/>
  <c r="P297" i="208"/>
  <c r="F10" i="230" s="1"/>
  <c r="O297" i="208"/>
  <c r="F10" i="229" s="1"/>
  <c r="N297" i="208"/>
  <c r="F10" i="228" s="1"/>
  <c r="M297" i="208"/>
  <c r="F10" i="227" s="1"/>
  <c r="L297" i="208"/>
  <c r="F10" i="226" s="1"/>
  <c r="K297" i="208"/>
  <c r="F10" i="225" s="1"/>
  <c r="J297" i="208"/>
  <c r="F10" i="224" s="1"/>
  <c r="I297" i="208"/>
  <c r="F10" i="223" s="1"/>
  <c r="H297" i="208"/>
  <c r="F10" i="222" s="1"/>
  <c r="G297" i="208"/>
  <c r="F10" i="221" s="1"/>
  <c r="F297" i="208"/>
  <c r="F10" i="220" s="1"/>
  <c r="E297" i="208"/>
  <c r="F10" i="219" s="1"/>
  <c r="D297" i="208"/>
  <c r="F10" i="217" s="1"/>
  <c r="AG293" i="208"/>
  <c r="E10" i="247" s="1"/>
  <c r="AF293" i="208"/>
  <c r="E10" i="246" s="1"/>
  <c r="AE293" i="208"/>
  <c r="E10" i="245" s="1"/>
  <c r="AD293" i="208"/>
  <c r="E10" i="244" s="1"/>
  <c r="AC293" i="208"/>
  <c r="E10" i="243" s="1"/>
  <c r="AB293" i="208"/>
  <c r="E10" i="242" s="1"/>
  <c r="AA293" i="208"/>
  <c r="E10" i="241" s="1"/>
  <c r="Z293" i="208"/>
  <c r="E10" i="240" s="1"/>
  <c r="Y293" i="208"/>
  <c r="E10" i="239" s="1"/>
  <c r="X293" i="208"/>
  <c r="E10" i="238" s="1"/>
  <c r="W293" i="208"/>
  <c r="E10" i="237" s="1"/>
  <c r="V293" i="208"/>
  <c r="E10" i="236" s="1"/>
  <c r="U293" i="208"/>
  <c r="E10" i="235" s="1"/>
  <c r="T293" i="208"/>
  <c r="E10" i="234" s="1"/>
  <c r="S293" i="208"/>
  <c r="E10" i="233" s="1"/>
  <c r="R293" i="208"/>
  <c r="E10" i="232" s="1"/>
  <c r="Q293" i="208"/>
  <c r="E10" i="231" s="1"/>
  <c r="P293" i="208"/>
  <c r="E10" i="230" s="1"/>
  <c r="O293" i="208"/>
  <c r="E10" i="229" s="1"/>
  <c r="N293" i="208"/>
  <c r="E10" i="228" s="1"/>
  <c r="M293" i="208"/>
  <c r="E10" i="227" s="1"/>
  <c r="L293" i="208"/>
  <c r="E10" i="226" s="1"/>
  <c r="K293" i="208"/>
  <c r="E10" i="225" s="1"/>
  <c r="J293" i="208"/>
  <c r="E10" i="224" s="1"/>
  <c r="I293" i="208"/>
  <c r="E10" i="223" s="1"/>
  <c r="H293" i="208"/>
  <c r="E10" i="222" s="1"/>
  <c r="G293" i="208"/>
  <c r="E10" i="221" s="1"/>
  <c r="F293" i="208"/>
  <c r="E10" i="220" s="1"/>
  <c r="E293" i="208"/>
  <c r="E10" i="219" s="1"/>
  <c r="D293" i="208"/>
  <c r="E10" i="217" s="1"/>
  <c r="AG289" i="208"/>
  <c r="AF289" i="208"/>
  <c r="AE289" i="208"/>
  <c r="AD289" i="208"/>
  <c r="AC289" i="208"/>
  <c r="AB289" i="208"/>
  <c r="AA289" i="208"/>
  <c r="Z289" i="208"/>
  <c r="Y289" i="208"/>
  <c r="X289" i="208"/>
  <c r="W289" i="208"/>
  <c r="V289" i="208"/>
  <c r="D10" i="236" s="1"/>
  <c r="U289" i="208"/>
  <c r="T289" i="208"/>
  <c r="S289" i="208"/>
  <c r="R289" i="208"/>
  <c r="Q289" i="208"/>
  <c r="P289" i="208"/>
  <c r="O289" i="208"/>
  <c r="N289" i="208"/>
  <c r="M289" i="208"/>
  <c r="L289" i="208"/>
  <c r="K289" i="208"/>
  <c r="J289" i="208"/>
  <c r="D10" i="224" s="1"/>
  <c r="I289" i="208"/>
  <c r="H289" i="208"/>
  <c r="G289" i="208"/>
  <c r="F289" i="208"/>
  <c r="E289" i="208"/>
  <c r="D289" i="208"/>
  <c r="D10" i="217" s="1"/>
  <c r="AG282" i="208"/>
  <c r="H9" i="247" s="1"/>
  <c r="AF282" i="208"/>
  <c r="H9" i="246" s="1"/>
  <c r="AE282" i="208"/>
  <c r="H9" i="245" s="1"/>
  <c r="AD282" i="208"/>
  <c r="H9" i="244" s="1"/>
  <c r="AC282" i="208"/>
  <c r="H9" i="243" s="1"/>
  <c r="AB282" i="208"/>
  <c r="H9" i="242" s="1"/>
  <c r="AA282" i="208"/>
  <c r="H9" i="241" s="1"/>
  <c r="Z282" i="208"/>
  <c r="H9" i="240" s="1"/>
  <c r="Y282" i="208"/>
  <c r="H9" i="239" s="1"/>
  <c r="X282" i="208"/>
  <c r="H9" i="238" s="1"/>
  <c r="W282" i="208"/>
  <c r="H9" i="237" s="1"/>
  <c r="V282" i="208"/>
  <c r="H9" i="236" s="1"/>
  <c r="U282" i="208"/>
  <c r="H9" i="235" s="1"/>
  <c r="T282" i="208"/>
  <c r="H9" i="234" s="1"/>
  <c r="S282" i="208"/>
  <c r="H9" i="233" s="1"/>
  <c r="R282" i="208"/>
  <c r="H9" i="232" s="1"/>
  <c r="Q282" i="208"/>
  <c r="H9" i="231" s="1"/>
  <c r="P282" i="208"/>
  <c r="H9" i="230" s="1"/>
  <c r="O282" i="208"/>
  <c r="H9" i="229" s="1"/>
  <c r="N282" i="208"/>
  <c r="H9" i="228" s="1"/>
  <c r="M282" i="208"/>
  <c r="H9" i="227" s="1"/>
  <c r="L282" i="208"/>
  <c r="H9" i="226" s="1"/>
  <c r="K282" i="208"/>
  <c r="H9" i="225" s="1"/>
  <c r="J282" i="208"/>
  <c r="H9" i="224" s="1"/>
  <c r="I282" i="208"/>
  <c r="H9" i="223" s="1"/>
  <c r="H282" i="208"/>
  <c r="H9" i="222" s="1"/>
  <c r="G282" i="208"/>
  <c r="H9" i="221" s="1"/>
  <c r="F282" i="208"/>
  <c r="H9" i="220" s="1"/>
  <c r="E282" i="208"/>
  <c r="H9" i="219" s="1"/>
  <c r="D282" i="208"/>
  <c r="H9" i="217" s="1"/>
  <c r="AG278" i="208"/>
  <c r="G9" i="247" s="1"/>
  <c r="AF278" i="208"/>
  <c r="G9" i="246" s="1"/>
  <c r="AE278" i="208"/>
  <c r="G9" i="245" s="1"/>
  <c r="AD278" i="208"/>
  <c r="G9" i="244" s="1"/>
  <c r="AC278" i="208"/>
  <c r="G9" i="243" s="1"/>
  <c r="AB278" i="208"/>
  <c r="G9" i="242" s="1"/>
  <c r="AA278" i="208"/>
  <c r="G9" i="241" s="1"/>
  <c r="Z278" i="208"/>
  <c r="G9" i="240" s="1"/>
  <c r="Y278" i="208"/>
  <c r="G9" i="239" s="1"/>
  <c r="X278" i="208"/>
  <c r="G9" i="238" s="1"/>
  <c r="W278" i="208"/>
  <c r="G9" i="237" s="1"/>
  <c r="V278" i="208"/>
  <c r="G9" i="236" s="1"/>
  <c r="U278" i="208"/>
  <c r="G9" i="235" s="1"/>
  <c r="T278" i="208"/>
  <c r="G9" i="234" s="1"/>
  <c r="S278" i="208"/>
  <c r="G9" i="233" s="1"/>
  <c r="R278" i="208"/>
  <c r="G9" i="232" s="1"/>
  <c r="Q278" i="208"/>
  <c r="G9" i="231" s="1"/>
  <c r="P278" i="208"/>
  <c r="G9" i="230" s="1"/>
  <c r="O278" i="208"/>
  <c r="G9" i="229" s="1"/>
  <c r="N278" i="208"/>
  <c r="G9" i="228" s="1"/>
  <c r="M278" i="208"/>
  <c r="G9" i="227" s="1"/>
  <c r="L278" i="208"/>
  <c r="G9" i="226" s="1"/>
  <c r="K278" i="208"/>
  <c r="G9" i="225" s="1"/>
  <c r="J278" i="208"/>
  <c r="G9" i="224" s="1"/>
  <c r="I278" i="208"/>
  <c r="G9" i="223" s="1"/>
  <c r="H278" i="208"/>
  <c r="G9" i="222" s="1"/>
  <c r="G278" i="208"/>
  <c r="G9" i="221" s="1"/>
  <c r="F278" i="208"/>
  <c r="G9" i="220" s="1"/>
  <c r="E278" i="208"/>
  <c r="G9" i="219" s="1"/>
  <c r="D278" i="208"/>
  <c r="G9" i="217" s="1"/>
  <c r="AG274" i="208"/>
  <c r="F9" i="247" s="1"/>
  <c r="AF274" i="208"/>
  <c r="F9" i="246" s="1"/>
  <c r="AE274" i="208"/>
  <c r="F9" i="245" s="1"/>
  <c r="AD274" i="208"/>
  <c r="F9" i="244" s="1"/>
  <c r="AC274" i="208"/>
  <c r="F9" i="243" s="1"/>
  <c r="AB274" i="208"/>
  <c r="F9" i="242" s="1"/>
  <c r="AA274" i="208"/>
  <c r="F9" i="241" s="1"/>
  <c r="Z274" i="208"/>
  <c r="F9" i="240" s="1"/>
  <c r="Y274" i="208"/>
  <c r="F9" i="239" s="1"/>
  <c r="X274" i="208"/>
  <c r="F9" i="238" s="1"/>
  <c r="W274" i="208"/>
  <c r="F9" i="237" s="1"/>
  <c r="V274" i="208"/>
  <c r="F9" i="236" s="1"/>
  <c r="U274" i="208"/>
  <c r="F9" i="235" s="1"/>
  <c r="T274" i="208"/>
  <c r="F9" i="234" s="1"/>
  <c r="S274" i="208"/>
  <c r="F9" i="233" s="1"/>
  <c r="R274" i="208"/>
  <c r="F9" i="232" s="1"/>
  <c r="Q274" i="208"/>
  <c r="F9" i="231" s="1"/>
  <c r="P274" i="208"/>
  <c r="F9" i="230" s="1"/>
  <c r="O274" i="208"/>
  <c r="F9" i="229" s="1"/>
  <c r="N274" i="208"/>
  <c r="F9" i="228" s="1"/>
  <c r="M274" i="208"/>
  <c r="F9" i="227" s="1"/>
  <c r="L274" i="208"/>
  <c r="F9" i="226" s="1"/>
  <c r="K274" i="208"/>
  <c r="F9" i="225" s="1"/>
  <c r="J274" i="208"/>
  <c r="F9" i="224" s="1"/>
  <c r="I274" i="208"/>
  <c r="F9" i="223" s="1"/>
  <c r="H274" i="208"/>
  <c r="F9" i="222" s="1"/>
  <c r="G274" i="208"/>
  <c r="F9" i="221" s="1"/>
  <c r="F274" i="208"/>
  <c r="F9" i="220" s="1"/>
  <c r="E274" i="208"/>
  <c r="F9" i="219" s="1"/>
  <c r="D274" i="208"/>
  <c r="F9" i="217" s="1"/>
  <c r="AG270" i="208"/>
  <c r="E9" i="247" s="1"/>
  <c r="AF270" i="208"/>
  <c r="E9" i="246" s="1"/>
  <c r="AE270" i="208"/>
  <c r="E9" i="245" s="1"/>
  <c r="AD270" i="208"/>
  <c r="E9" i="244" s="1"/>
  <c r="AC270" i="208"/>
  <c r="E9" i="243" s="1"/>
  <c r="AB270" i="208"/>
  <c r="E9" i="242" s="1"/>
  <c r="AA270" i="208"/>
  <c r="E9" i="241" s="1"/>
  <c r="Z270" i="208"/>
  <c r="E9" i="240" s="1"/>
  <c r="Y270" i="208"/>
  <c r="E9" i="239" s="1"/>
  <c r="X270" i="208"/>
  <c r="E9" i="238" s="1"/>
  <c r="W270" i="208"/>
  <c r="E9" i="237" s="1"/>
  <c r="V270" i="208"/>
  <c r="E9" i="236" s="1"/>
  <c r="U270" i="208"/>
  <c r="E9" i="235" s="1"/>
  <c r="T270" i="208"/>
  <c r="E9" i="234" s="1"/>
  <c r="S270" i="208"/>
  <c r="E9" i="233" s="1"/>
  <c r="R270" i="208"/>
  <c r="E9" i="232" s="1"/>
  <c r="Q270" i="208"/>
  <c r="E9" i="231" s="1"/>
  <c r="P270" i="208"/>
  <c r="E9" i="230" s="1"/>
  <c r="O270" i="208"/>
  <c r="E9" i="229" s="1"/>
  <c r="N270" i="208"/>
  <c r="E9" i="228" s="1"/>
  <c r="M270" i="208"/>
  <c r="E9" i="227" s="1"/>
  <c r="L270" i="208"/>
  <c r="E9" i="226" s="1"/>
  <c r="K270" i="208"/>
  <c r="E9" i="225" s="1"/>
  <c r="J270" i="208"/>
  <c r="E9" i="224" s="1"/>
  <c r="I270" i="208"/>
  <c r="E9" i="223" s="1"/>
  <c r="H270" i="208"/>
  <c r="E9" i="222" s="1"/>
  <c r="G270" i="208"/>
  <c r="E9" i="221" s="1"/>
  <c r="F270" i="208"/>
  <c r="E9" i="220" s="1"/>
  <c r="E270" i="208"/>
  <c r="E9" i="219" s="1"/>
  <c r="D270" i="208"/>
  <c r="E9" i="217" s="1"/>
  <c r="AG266" i="208"/>
  <c r="D9" i="247" s="1"/>
  <c r="AF266" i="208"/>
  <c r="AE266" i="208"/>
  <c r="D9" i="245" s="1"/>
  <c r="AD266" i="208"/>
  <c r="AC266" i="208"/>
  <c r="AB266" i="208"/>
  <c r="AA266" i="208"/>
  <c r="Z266" i="208"/>
  <c r="Y266" i="208"/>
  <c r="X266" i="208"/>
  <c r="W266" i="208"/>
  <c r="V266" i="208"/>
  <c r="U266" i="208"/>
  <c r="D9" i="235" s="1"/>
  <c r="T266" i="208"/>
  <c r="S266" i="208"/>
  <c r="D9" i="233" s="1"/>
  <c r="R266" i="208"/>
  <c r="Q266" i="208"/>
  <c r="P266" i="208"/>
  <c r="O266" i="208"/>
  <c r="N266" i="208"/>
  <c r="M266" i="208"/>
  <c r="L266" i="208"/>
  <c r="K266" i="208"/>
  <c r="J266" i="208"/>
  <c r="I266" i="208"/>
  <c r="D9" i="223" s="1"/>
  <c r="H266" i="208"/>
  <c r="G266" i="208"/>
  <c r="D9" i="221" s="1"/>
  <c r="F266" i="208"/>
  <c r="E266" i="208"/>
  <c r="D266" i="208"/>
  <c r="D9" i="217" s="1"/>
  <c r="AG259" i="208"/>
  <c r="R18" i="247" s="1"/>
  <c r="AF259" i="208"/>
  <c r="R18" i="246" s="1"/>
  <c r="AE259" i="208"/>
  <c r="R18" i="245" s="1"/>
  <c r="AD259" i="208"/>
  <c r="R18" i="244" s="1"/>
  <c r="AC259" i="208"/>
  <c r="R18" i="243" s="1"/>
  <c r="AB259" i="208"/>
  <c r="R18" i="242" s="1"/>
  <c r="AA259" i="208"/>
  <c r="R18" i="241" s="1"/>
  <c r="Z259" i="208"/>
  <c r="R18" i="240" s="1"/>
  <c r="Y259" i="208"/>
  <c r="R18" i="239" s="1"/>
  <c r="X259" i="208"/>
  <c r="R18" i="238" s="1"/>
  <c r="W259" i="208"/>
  <c r="R18" i="237" s="1"/>
  <c r="V259" i="208"/>
  <c r="R18" i="236" s="1"/>
  <c r="U259" i="208"/>
  <c r="R18" i="235" s="1"/>
  <c r="T259" i="208"/>
  <c r="R18" i="234" s="1"/>
  <c r="S259" i="208"/>
  <c r="R18" i="233" s="1"/>
  <c r="R259" i="208"/>
  <c r="R18" i="232" s="1"/>
  <c r="Q259" i="208"/>
  <c r="R18" i="231" s="1"/>
  <c r="P259" i="208"/>
  <c r="R18" i="230" s="1"/>
  <c r="O259" i="208"/>
  <c r="R18" i="229" s="1"/>
  <c r="N259" i="208"/>
  <c r="R18" i="228" s="1"/>
  <c r="M259" i="208"/>
  <c r="R18" i="227" s="1"/>
  <c r="L259" i="208"/>
  <c r="R18" i="226" s="1"/>
  <c r="K259" i="208"/>
  <c r="R18" i="225" s="1"/>
  <c r="J259" i="208"/>
  <c r="R18" i="224" s="1"/>
  <c r="I259" i="208"/>
  <c r="R18" i="223" s="1"/>
  <c r="H259" i="208"/>
  <c r="R18" i="222" s="1"/>
  <c r="G259" i="208"/>
  <c r="R18" i="221" s="1"/>
  <c r="F259" i="208"/>
  <c r="R18" i="220" s="1"/>
  <c r="E259" i="208"/>
  <c r="R18" i="219" s="1"/>
  <c r="D259" i="208"/>
  <c r="R18" i="217" s="1"/>
  <c r="AG255" i="208"/>
  <c r="Q18" i="247" s="1"/>
  <c r="AF255" i="208"/>
  <c r="Q18" i="246" s="1"/>
  <c r="AE255" i="208"/>
  <c r="Q18" i="245" s="1"/>
  <c r="AD255" i="208"/>
  <c r="Q18" i="244" s="1"/>
  <c r="AC255" i="208"/>
  <c r="Q18" i="243" s="1"/>
  <c r="AB255" i="208"/>
  <c r="Q18" i="242" s="1"/>
  <c r="AA255" i="208"/>
  <c r="Q18" i="241" s="1"/>
  <c r="Z255" i="208"/>
  <c r="Q18" i="240" s="1"/>
  <c r="Y255" i="208"/>
  <c r="Q18" i="239" s="1"/>
  <c r="X255" i="208"/>
  <c r="Q18" i="238" s="1"/>
  <c r="W255" i="208"/>
  <c r="Q18" i="237" s="1"/>
  <c r="V255" i="208"/>
  <c r="Q18" i="236" s="1"/>
  <c r="U255" i="208"/>
  <c r="Q18" i="235" s="1"/>
  <c r="T255" i="208"/>
  <c r="Q18" i="234" s="1"/>
  <c r="S255" i="208"/>
  <c r="Q18" i="233" s="1"/>
  <c r="R255" i="208"/>
  <c r="Q18" i="232" s="1"/>
  <c r="Q255" i="208"/>
  <c r="Q18" i="231" s="1"/>
  <c r="P255" i="208"/>
  <c r="Q18" i="230" s="1"/>
  <c r="O255" i="208"/>
  <c r="Q18" i="229" s="1"/>
  <c r="N255" i="208"/>
  <c r="Q18" i="228" s="1"/>
  <c r="M255" i="208"/>
  <c r="Q18" i="227" s="1"/>
  <c r="L255" i="208"/>
  <c r="Q18" i="226" s="1"/>
  <c r="K255" i="208"/>
  <c r="Q18" i="225" s="1"/>
  <c r="J255" i="208"/>
  <c r="Q18" i="224" s="1"/>
  <c r="I255" i="208"/>
  <c r="Q18" i="223" s="1"/>
  <c r="H255" i="208"/>
  <c r="Q18" i="222" s="1"/>
  <c r="G255" i="208"/>
  <c r="Q18" i="221" s="1"/>
  <c r="F255" i="208"/>
  <c r="Q18" i="220" s="1"/>
  <c r="E255" i="208"/>
  <c r="Q18" i="219" s="1"/>
  <c r="D255" i="208"/>
  <c r="Q18" i="217" s="1"/>
  <c r="AG251" i="208"/>
  <c r="P18" i="247" s="1"/>
  <c r="AF251" i="208"/>
  <c r="P18" i="246" s="1"/>
  <c r="AE251" i="208"/>
  <c r="P18" i="245" s="1"/>
  <c r="AD251" i="208"/>
  <c r="P18" i="244" s="1"/>
  <c r="AC251" i="208"/>
  <c r="P18" i="243" s="1"/>
  <c r="AB251" i="208"/>
  <c r="P18" i="242" s="1"/>
  <c r="AA251" i="208"/>
  <c r="P18" i="241" s="1"/>
  <c r="Z251" i="208"/>
  <c r="P18" i="240" s="1"/>
  <c r="Y251" i="208"/>
  <c r="P18" i="239" s="1"/>
  <c r="X251" i="208"/>
  <c r="P18" i="238" s="1"/>
  <c r="W251" i="208"/>
  <c r="P18" i="237" s="1"/>
  <c r="V251" i="208"/>
  <c r="P18" i="236" s="1"/>
  <c r="U251" i="208"/>
  <c r="P18" i="235" s="1"/>
  <c r="T251" i="208"/>
  <c r="P18" i="234" s="1"/>
  <c r="S251" i="208"/>
  <c r="P18" i="233" s="1"/>
  <c r="R251" i="208"/>
  <c r="P18" i="232" s="1"/>
  <c r="Q251" i="208"/>
  <c r="P18" i="231" s="1"/>
  <c r="P251" i="208"/>
  <c r="P18" i="230" s="1"/>
  <c r="O251" i="208"/>
  <c r="P18" i="229" s="1"/>
  <c r="N251" i="208"/>
  <c r="P18" i="228" s="1"/>
  <c r="M251" i="208"/>
  <c r="P18" i="227" s="1"/>
  <c r="L251" i="208"/>
  <c r="P18" i="226" s="1"/>
  <c r="K251" i="208"/>
  <c r="P18" i="225" s="1"/>
  <c r="J251" i="208"/>
  <c r="P18" i="224" s="1"/>
  <c r="I251" i="208"/>
  <c r="P18" i="223" s="1"/>
  <c r="H251" i="208"/>
  <c r="P18" i="222" s="1"/>
  <c r="G251" i="208"/>
  <c r="P18" i="221" s="1"/>
  <c r="F251" i="208"/>
  <c r="P18" i="220" s="1"/>
  <c r="E251" i="208"/>
  <c r="P18" i="219" s="1"/>
  <c r="D251" i="208"/>
  <c r="P18" i="217" s="1"/>
  <c r="AG247" i="208"/>
  <c r="O18" i="247" s="1"/>
  <c r="AF247" i="208"/>
  <c r="O18" i="246" s="1"/>
  <c r="AE247" i="208"/>
  <c r="O18" i="245" s="1"/>
  <c r="AD247" i="208"/>
  <c r="O18" i="244" s="1"/>
  <c r="AC247" i="208"/>
  <c r="O18" i="243" s="1"/>
  <c r="AB247" i="208"/>
  <c r="O18" i="242" s="1"/>
  <c r="AA247" i="208"/>
  <c r="O18" i="241" s="1"/>
  <c r="Z247" i="208"/>
  <c r="O18" i="240" s="1"/>
  <c r="Y247" i="208"/>
  <c r="O18" i="239" s="1"/>
  <c r="X247" i="208"/>
  <c r="O18" i="238" s="1"/>
  <c r="W247" i="208"/>
  <c r="O18" i="237" s="1"/>
  <c r="V247" i="208"/>
  <c r="O18" i="236" s="1"/>
  <c r="U247" i="208"/>
  <c r="O18" i="235" s="1"/>
  <c r="T247" i="208"/>
  <c r="O18" i="234" s="1"/>
  <c r="S247" i="208"/>
  <c r="O18" i="233" s="1"/>
  <c r="R247" i="208"/>
  <c r="O18" i="232" s="1"/>
  <c r="Q247" i="208"/>
  <c r="O18" i="231" s="1"/>
  <c r="P247" i="208"/>
  <c r="O18" i="230" s="1"/>
  <c r="O247" i="208"/>
  <c r="O18" i="229" s="1"/>
  <c r="N247" i="208"/>
  <c r="O18" i="228" s="1"/>
  <c r="M247" i="208"/>
  <c r="O18" i="227" s="1"/>
  <c r="L247" i="208"/>
  <c r="O18" i="226" s="1"/>
  <c r="K247" i="208"/>
  <c r="O18" i="225" s="1"/>
  <c r="J247" i="208"/>
  <c r="O18" i="224" s="1"/>
  <c r="I247" i="208"/>
  <c r="O18" i="223" s="1"/>
  <c r="H247" i="208"/>
  <c r="O18" i="222" s="1"/>
  <c r="G247" i="208"/>
  <c r="O18" i="221" s="1"/>
  <c r="F247" i="208"/>
  <c r="O18" i="220" s="1"/>
  <c r="E247" i="208"/>
  <c r="O18" i="219" s="1"/>
  <c r="D247" i="208"/>
  <c r="O18" i="217" s="1"/>
  <c r="AG243" i="208"/>
  <c r="AF243" i="208"/>
  <c r="AE243" i="208"/>
  <c r="AD243" i="208"/>
  <c r="AC243" i="208"/>
  <c r="AB243" i="208"/>
  <c r="AA243" i="208"/>
  <c r="Z243" i="208"/>
  <c r="Y243" i="208"/>
  <c r="X243" i="208"/>
  <c r="W243" i="208"/>
  <c r="V243" i="208"/>
  <c r="N18" i="236" s="1"/>
  <c r="U243" i="208"/>
  <c r="T243" i="208"/>
  <c r="S243" i="208"/>
  <c r="R243" i="208"/>
  <c r="Q243" i="208"/>
  <c r="P243" i="208"/>
  <c r="O243" i="208"/>
  <c r="N243" i="208"/>
  <c r="M243" i="208"/>
  <c r="L243" i="208"/>
  <c r="K243" i="208"/>
  <c r="J243" i="208"/>
  <c r="N18" i="224" s="1"/>
  <c r="I243" i="208"/>
  <c r="H243" i="208"/>
  <c r="G243" i="208"/>
  <c r="F243" i="208"/>
  <c r="E243" i="208"/>
  <c r="D243" i="208"/>
  <c r="N18" i="217" s="1"/>
  <c r="AG236" i="208"/>
  <c r="H8" i="247" s="1"/>
  <c r="AF236" i="208"/>
  <c r="H8" i="246" s="1"/>
  <c r="AE236" i="208"/>
  <c r="H8" i="245" s="1"/>
  <c r="AD236" i="208"/>
  <c r="H8" i="244" s="1"/>
  <c r="AC236" i="208"/>
  <c r="H8" i="243" s="1"/>
  <c r="AB236" i="208"/>
  <c r="H8" i="242" s="1"/>
  <c r="AA236" i="208"/>
  <c r="H8" i="241" s="1"/>
  <c r="Z236" i="208"/>
  <c r="H8" i="240" s="1"/>
  <c r="Y236" i="208"/>
  <c r="H8" i="239" s="1"/>
  <c r="X236" i="208"/>
  <c r="H8" i="238" s="1"/>
  <c r="W236" i="208"/>
  <c r="H8" i="237" s="1"/>
  <c r="V236" i="208"/>
  <c r="H8" i="236" s="1"/>
  <c r="U236" i="208"/>
  <c r="H8" i="235" s="1"/>
  <c r="T236" i="208"/>
  <c r="H8" i="234" s="1"/>
  <c r="S236" i="208"/>
  <c r="H8" i="233" s="1"/>
  <c r="R236" i="208"/>
  <c r="H8" i="232" s="1"/>
  <c r="Q236" i="208"/>
  <c r="H8" i="231" s="1"/>
  <c r="P236" i="208"/>
  <c r="H8" i="230" s="1"/>
  <c r="O236" i="208"/>
  <c r="H8" i="229" s="1"/>
  <c r="N236" i="208"/>
  <c r="H8" i="228" s="1"/>
  <c r="M236" i="208"/>
  <c r="H8" i="227" s="1"/>
  <c r="L236" i="208"/>
  <c r="H8" i="226" s="1"/>
  <c r="K236" i="208"/>
  <c r="H8" i="225" s="1"/>
  <c r="J236" i="208"/>
  <c r="H8" i="224" s="1"/>
  <c r="I236" i="208"/>
  <c r="H8" i="223" s="1"/>
  <c r="H236" i="208"/>
  <c r="H8" i="222" s="1"/>
  <c r="G236" i="208"/>
  <c r="H8" i="221" s="1"/>
  <c r="F236" i="208"/>
  <c r="H8" i="220" s="1"/>
  <c r="E236" i="208"/>
  <c r="H8" i="219" s="1"/>
  <c r="D236" i="208"/>
  <c r="H8" i="217" s="1"/>
  <c r="AG232" i="208"/>
  <c r="G8" i="247" s="1"/>
  <c r="AF232" i="208"/>
  <c r="G8" i="246" s="1"/>
  <c r="AE232" i="208"/>
  <c r="G8" i="245" s="1"/>
  <c r="AD232" i="208"/>
  <c r="G8" i="244" s="1"/>
  <c r="AC232" i="208"/>
  <c r="G8" i="243" s="1"/>
  <c r="AB232" i="208"/>
  <c r="G8" i="242" s="1"/>
  <c r="AA232" i="208"/>
  <c r="G8" i="241" s="1"/>
  <c r="Z232" i="208"/>
  <c r="G8" i="240" s="1"/>
  <c r="Y232" i="208"/>
  <c r="G8" i="239" s="1"/>
  <c r="X232" i="208"/>
  <c r="G8" i="238" s="1"/>
  <c r="W232" i="208"/>
  <c r="G8" i="237" s="1"/>
  <c r="V232" i="208"/>
  <c r="G8" i="236" s="1"/>
  <c r="U232" i="208"/>
  <c r="G8" i="235" s="1"/>
  <c r="T232" i="208"/>
  <c r="G8" i="234" s="1"/>
  <c r="S232" i="208"/>
  <c r="G8" i="233" s="1"/>
  <c r="R232" i="208"/>
  <c r="G8" i="232" s="1"/>
  <c r="Q232" i="208"/>
  <c r="G8" i="231" s="1"/>
  <c r="P232" i="208"/>
  <c r="G8" i="230" s="1"/>
  <c r="O232" i="208"/>
  <c r="G8" i="229" s="1"/>
  <c r="N232" i="208"/>
  <c r="G8" i="228" s="1"/>
  <c r="M232" i="208"/>
  <c r="G8" i="227" s="1"/>
  <c r="L232" i="208"/>
  <c r="G8" i="226" s="1"/>
  <c r="K232" i="208"/>
  <c r="G8" i="225" s="1"/>
  <c r="J232" i="208"/>
  <c r="G8" i="224" s="1"/>
  <c r="I232" i="208"/>
  <c r="G8" i="223" s="1"/>
  <c r="H232" i="208"/>
  <c r="G8" i="222" s="1"/>
  <c r="G232" i="208"/>
  <c r="G8" i="221" s="1"/>
  <c r="F232" i="208"/>
  <c r="G8" i="220" s="1"/>
  <c r="E232" i="208"/>
  <c r="G8" i="219" s="1"/>
  <c r="D232" i="208"/>
  <c r="G8" i="217" s="1"/>
  <c r="AG228" i="208"/>
  <c r="F8" i="247" s="1"/>
  <c r="AF228" i="208"/>
  <c r="F8" i="246" s="1"/>
  <c r="AE228" i="208"/>
  <c r="F8" i="245" s="1"/>
  <c r="AD228" i="208"/>
  <c r="F8" i="244" s="1"/>
  <c r="AC228" i="208"/>
  <c r="F8" i="243" s="1"/>
  <c r="AB228" i="208"/>
  <c r="F8" i="242" s="1"/>
  <c r="AA228" i="208"/>
  <c r="F8" i="241" s="1"/>
  <c r="Z228" i="208"/>
  <c r="F8" i="240" s="1"/>
  <c r="Y228" i="208"/>
  <c r="F8" i="239" s="1"/>
  <c r="X228" i="208"/>
  <c r="F8" i="238" s="1"/>
  <c r="W228" i="208"/>
  <c r="F8" i="237" s="1"/>
  <c r="V228" i="208"/>
  <c r="F8" i="236" s="1"/>
  <c r="U228" i="208"/>
  <c r="F8" i="235" s="1"/>
  <c r="T228" i="208"/>
  <c r="F8" i="234" s="1"/>
  <c r="S228" i="208"/>
  <c r="F8" i="233" s="1"/>
  <c r="R228" i="208"/>
  <c r="F8" i="232" s="1"/>
  <c r="Q228" i="208"/>
  <c r="F8" i="231" s="1"/>
  <c r="P228" i="208"/>
  <c r="F8" i="230" s="1"/>
  <c r="O228" i="208"/>
  <c r="F8" i="229" s="1"/>
  <c r="N228" i="208"/>
  <c r="F8" i="228" s="1"/>
  <c r="M228" i="208"/>
  <c r="F8" i="227" s="1"/>
  <c r="L228" i="208"/>
  <c r="F8" i="226" s="1"/>
  <c r="K228" i="208"/>
  <c r="F8" i="225" s="1"/>
  <c r="J228" i="208"/>
  <c r="F8" i="224" s="1"/>
  <c r="I228" i="208"/>
  <c r="F8" i="223" s="1"/>
  <c r="H228" i="208"/>
  <c r="F8" i="222" s="1"/>
  <c r="G228" i="208"/>
  <c r="F8" i="221" s="1"/>
  <c r="F228" i="208"/>
  <c r="F8" i="220" s="1"/>
  <c r="E228" i="208"/>
  <c r="F8" i="219" s="1"/>
  <c r="D228" i="208"/>
  <c r="F8" i="217" s="1"/>
  <c r="AG224" i="208"/>
  <c r="E8" i="247" s="1"/>
  <c r="AF224" i="208"/>
  <c r="E8" i="246" s="1"/>
  <c r="AE224" i="208"/>
  <c r="E8" i="245" s="1"/>
  <c r="AD224" i="208"/>
  <c r="E8" i="244" s="1"/>
  <c r="AC224" i="208"/>
  <c r="E8" i="243" s="1"/>
  <c r="AB224" i="208"/>
  <c r="E8" i="242" s="1"/>
  <c r="AA224" i="208"/>
  <c r="E8" i="241" s="1"/>
  <c r="Z224" i="208"/>
  <c r="E8" i="240" s="1"/>
  <c r="Y224" i="208"/>
  <c r="E8" i="239" s="1"/>
  <c r="X224" i="208"/>
  <c r="E8" i="238" s="1"/>
  <c r="W224" i="208"/>
  <c r="E8" i="237" s="1"/>
  <c r="V224" i="208"/>
  <c r="E8" i="236" s="1"/>
  <c r="U224" i="208"/>
  <c r="E8" i="235" s="1"/>
  <c r="T224" i="208"/>
  <c r="E8" i="234" s="1"/>
  <c r="S224" i="208"/>
  <c r="E8" i="233" s="1"/>
  <c r="R224" i="208"/>
  <c r="E8" i="232" s="1"/>
  <c r="Q224" i="208"/>
  <c r="E8" i="231" s="1"/>
  <c r="P224" i="208"/>
  <c r="E8" i="230" s="1"/>
  <c r="O224" i="208"/>
  <c r="E8" i="229" s="1"/>
  <c r="N224" i="208"/>
  <c r="E8" i="228" s="1"/>
  <c r="M224" i="208"/>
  <c r="E8" i="227" s="1"/>
  <c r="L224" i="208"/>
  <c r="E8" i="226" s="1"/>
  <c r="K224" i="208"/>
  <c r="E8" i="225" s="1"/>
  <c r="J224" i="208"/>
  <c r="E8" i="224" s="1"/>
  <c r="I224" i="208"/>
  <c r="E8" i="223" s="1"/>
  <c r="H224" i="208"/>
  <c r="E8" i="222" s="1"/>
  <c r="G224" i="208"/>
  <c r="E8" i="221" s="1"/>
  <c r="F224" i="208"/>
  <c r="E8" i="220" s="1"/>
  <c r="E224" i="208"/>
  <c r="E8" i="219" s="1"/>
  <c r="D224" i="208"/>
  <c r="E8" i="217" s="1"/>
  <c r="AG220" i="208"/>
  <c r="D8" i="247" s="1"/>
  <c r="AF220" i="208"/>
  <c r="AE220" i="208"/>
  <c r="D8" i="245" s="1"/>
  <c r="AD220" i="208"/>
  <c r="AC220" i="208"/>
  <c r="AB220" i="208"/>
  <c r="AA220" i="208"/>
  <c r="Z220" i="208"/>
  <c r="Y220" i="208"/>
  <c r="X220" i="208"/>
  <c r="W220" i="208"/>
  <c r="V220" i="208"/>
  <c r="U220" i="208"/>
  <c r="D8" i="235" s="1"/>
  <c r="T220" i="208"/>
  <c r="S220" i="208"/>
  <c r="D8" i="233" s="1"/>
  <c r="R220" i="208"/>
  <c r="Q220" i="208"/>
  <c r="P220" i="208"/>
  <c r="O220" i="208"/>
  <c r="N220" i="208"/>
  <c r="M220" i="208"/>
  <c r="L220" i="208"/>
  <c r="K220" i="208"/>
  <c r="J220" i="208"/>
  <c r="I220" i="208"/>
  <c r="D8" i="223" s="1"/>
  <c r="H220" i="208"/>
  <c r="G220" i="208"/>
  <c r="D8" i="221" s="1"/>
  <c r="F220" i="208"/>
  <c r="E220" i="208"/>
  <c r="D220" i="208"/>
  <c r="D8" i="217" s="1"/>
  <c r="AG213" i="208"/>
  <c r="H7" i="247" s="1"/>
  <c r="AF213" i="208"/>
  <c r="H7" i="246" s="1"/>
  <c r="AE213" i="208"/>
  <c r="H7" i="245" s="1"/>
  <c r="AD213" i="208"/>
  <c r="H7" i="244" s="1"/>
  <c r="AC213" i="208"/>
  <c r="H7" i="243" s="1"/>
  <c r="AB213" i="208"/>
  <c r="H7" i="242" s="1"/>
  <c r="AA213" i="208"/>
  <c r="H7" i="241" s="1"/>
  <c r="Z213" i="208"/>
  <c r="H7" i="240" s="1"/>
  <c r="Y213" i="208"/>
  <c r="H7" i="239" s="1"/>
  <c r="X213" i="208"/>
  <c r="H7" i="238" s="1"/>
  <c r="W213" i="208"/>
  <c r="H7" i="237" s="1"/>
  <c r="V213" i="208"/>
  <c r="H7" i="236" s="1"/>
  <c r="U213" i="208"/>
  <c r="H7" i="235" s="1"/>
  <c r="T213" i="208"/>
  <c r="H7" i="234" s="1"/>
  <c r="S213" i="208"/>
  <c r="H7" i="233" s="1"/>
  <c r="R213" i="208"/>
  <c r="H7" i="232" s="1"/>
  <c r="Q213" i="208"/>
  <c r="H7" i="231" s="1"/>
  <c r="P213" i="208"/>
  <c r="H7" i="230" s="1"/>
  <c r="O213" i="208"/>
  <c r="H7" i="229" s="1"/>
  <c r="N213" i="208"/>
  <c r="H7" i="228" s="1"/>
  <c r="M213" i="208"/>
  <c r="H7" i="227" s="1"/>
  <c r="L213" i="208"/>
  <c r="H7" i="226" s="1"/>
  <c r="K213" i="208"/>
  <c r="H7" i="225" s="1"/>
  <c r="J213" i="208"/>
  <c r="H7" i="224" s="1"/>
  <c r="I213" i="208"/>
  <c r="H7" i="223" s="1"/>
  <c r="H213" i="208"/>
  <c r="H7" i="222" s="1"/>
  <c r="G213" i="208"/>
  <c r="H7" i="221" s="1"/>
  <c r="F213" i="208"/>
  <c r="H7" i="220" s="1"/>
  <c r="E213" i="208"/>
  <c r="H7" i="219" s="1"/>
  <c r="D213" i="208"/>
  <c r="H7" i="217" s="1"/>
  <c r="AG209" i="208"/>
  <c r="G7" i="247" s="1"/>
  <c r="AF209" i="208"/>
  <c r="G7" i="246" s="1"/>
  <c r="AE209" i="208"/>
  <c r="G7" i="245" s="1"/>
  <c r="AD209" i="208"/>
  <c r="G7" i="244" s="1"/>
  <c r="AC209" i="208"/>
  <c r="G7" i="243" s="1"/>
  <c r="AB209" i="208"/>
  <c r="G7" i="242" s="1"/>
  <c r="AA209" i="208"/>
  <c r="G7" i="241" s="1"/>
  <c r="Z209" i="208"/>
  <c r="G7" i="240" s="1"/>
  <c r="Y209" i="208"/>
  <c r="G7" i="239" s="1"/>
  <c r="X209" i="208"/>
  <c r="G7" i="238" s="1"/>
  <c r="W209" i="208"/>
  <c r="G7" i="237" s="1"/>
  <c r="V209" i="208"/>
  <c r="G7" i="236" s="1"/>
  <c r="U209" i="208"/>
  <c r="G7" i="235" s="1"/>
  <c r="T209" i="208"/>
  <c r="G7" i="234" s="1"/>
  <c r="S209" i="208"/>
  <c r="G7" i="233" s="1"/>
  <c r="R209" i="208"/>
  <c r="G7" i="232" s="1"/>
  <c r="Q209" i="208"/>
  <c r="G7" i="231" s="1"/>
  <c r="P209" i="208"/>
  <c r="G7" i="230" s="1"/>
  <c r="O209" i="208"/>
  <c r="G7" i="229" s="1"/>
  <c r="N209" i="208"/>
  <c r="G7" i="228" s="1"/>
  <c r="M209" i="208"/>
  <c r="G7" i="227" s="1"/>
  <c r="L209" i="208"/>
  <c r="G7" i="226" s="1"/>
  <c r="K209" i="208"/>
  <c r="G7" i="225" s="1"/>
  <c r="J209" i="208"/>
  <c r="G7" i="224" s="1"/>
  <c r="I209" i="208"/>
  <c r="G7" i="223" s="1"/>
  <c r="H209" i="208"/>
  <c r="G7" i="222" s="1"/>
  <c r="G209" i="208"/>
  <c r="G7" i="221" s="1"/>
  <c r="F209" i="208"/>
  <c r="G7" i="220" s="1"/>
  <c r="E209" i="208"/>
  <c r="G7" i="219" s="1"/>
  <c r="D209" i="208"/>
  <c r="G7" i="217" s="1"/>
  <c r="AG205" i="208"/>
  <c r="F7" i="247" s="1"/>
  <c r="AF205" i="208"/>
  <c r="F7" i="246" s="1"/>
  <c r="AE205" i="208"/>
  <c r="F7" i="245" s="1"/>
  <c r="AD205" i="208"/>
  <c r="F7" i="244" s="1"/>
  <c r="AC205" i="208"/>
  <c r="F7" i="243" s="1"/>
  <c r="AB205" i="208"/>
  <c r="F7" i="242" s="1"/>
  <c r="AA205" i="208"/>
  <c r="F7" i="241" s="1"/>
  <c r="Z205" i="208"/>
  <c r="F7" i="240" s="1"/>
  <c r="Y205" i="208"/>
  <c r="F7" i="239" s="1"/>
  <c r="X205" i="208"/>
  <c r="F7" i="238" s="1"/>
  <c r="W205" i="208"/>
  <c r="F7" i="237" s="1"/>
  <c r="V205" i="208"/>
  <c r="F7" i="236" s="1"/>
  <c r="U205" i="208"/>
  <c r="F7" i="235" s="1"/>
  <c r="T205" i="208"/>
  <c r="F7" i="234" s="1"/>
  <c r="S205" i="208"/>
  <c r="F7" i="233" s="1"/>
  <c r="R205" i="208"/>
  <c r="F7" i="232" s="1"/>
  <c r="Q205" i="208"/>
  <c r="F7" i="231" s="1"/>
  <c r="P205" i="208"/>
  <c r="F7" i="230" s="1"/>
  <c r="O205" i="208"/>
  <c r="F7" i="229" s="1"/>
  <c r="N205" i="208"/>
  <c r="F7" i="228" s="1"/>
  <c r="M205" i="208"/>
  <c r="F7" i="227" s="1"/>
  <c r="L205" i="208"/>
  <c r="F7" i="226" s="1"/>
  <c r="K205" i="208"/>
  <c r="F7" i="225" s="1"/>
  <c r="J205" i="208"/>
  <c r="F7" i="224" s="1"/>
  <c r="I205" i="208"/>
  <c r="F7" i="223" s="1"/>
  <c r="H205" i="208"/>
  <c r="F7" i="222" s="1"/>
  <c r="G205" i="208"/>
  <c r="F7" i="221" s="1"/>
  <c r="F205" i="208"/>
  <c r="F7" i="220" s="1"/>
  <c r="E205" i="208"/>
  <c r="F7" i="219" s="1"/>
  <c r="D205" i="208"/>
  <c r="F7" i="217" s="1"/>
  <c r="AG201" i="208"/>
  <c r="E7" i="247" s="1"/>
  <c r="AF201" i="208"/>
  <c r="E7" i="246" s="1"/>
  <c r="AE201" i="208"/>
  <c r="E7" i="245" s="1"/>
  <c r="AD201" i="208"/>
  <c r="E7" i="244" s="1"/>
  <c r="AC201" i="208"/>
  <c r="E7" i="243" s="1"/>
  <c r="AB201" i="208"/>
  <c r="E7" i="242" s="1"/>
  <c r="AA201" i="208"/>
  <c r="E7" i="241" s="1"/>
  <c r="Z201" i="208"/>
  <c r="E7" i="240" s="1"/>
  <c r="Y201" i="208"/>
  <c r="E7" i="239" s="1"/>
  <c r="X201" i="208"/>
  <c r="E7" i="238" s="1"/>
  <c r="W201" i="208"/>
  <c r="E7" i="237" s="1"/>
  <c r="V201" i="208"/>
  <c r="E7" i="236" s="1"/>
  <c r="U201" i="208"/>
  <c r="E7" i="235" s="1"/>
  <c r="T201" i="208"/>
  <c r="E7" i="234" s="1"/>
  <c r="S201" i="208"/>
  <c r="E7" i="233" s="1"/>
  <c r="R201" i="208"/>
  <c r="E7" i="232" s="1"/>
  <c r="Q201" i="208"/>
  <c r="E7" i="231" s="1"/>
  <c r="P201" i="208"/>
  <c r="E7" i="230" s="1"/>
  <c r="O201" i="208"/>
  <c r="E7" i="229" s="1"/>
  <c r="N201" i="208"/>
  <c r="E7" i="228" s="1"/>
  <c r="M201" i="208"/>
  <c r="E7" i="227" s="1"/>
  <c r="L201" i="208"/>
  <c r="E7" i="226" s="1"/>
  <c r="K201" i="208"/>
  <c r="E7" i="225" s="1"/>
  <c r="J201" i="208"/>
  <c r="E7" i="224" s="1"/>
  <c r="I201" i="208"/>
  <c r="E7" i="223" s="1"/>
  <c r="H201" i="208"/>
  <c r="E7" i="222" s="1"/>
  <c r="G201" i="208"/>
  <c r="E7" i="221" s="1"/>
  <c r="F201" i="208"/>
  <c r="E7" i="220" s="1"/>
  <c r="E201" i="208"/>
  <c r="E7" i="219" s="1"/>
  <c r="D201" i="208"/>
  <c r="E7" i="217" s="1"/>
  <c r="AG197" i="208"/>
  <c r="AF197" i="208"/>
  <c r="AE197" i="208"/>
  <c r="AD197" i="208"/>
  <c r="AC197" i="208"/>
  <c r="AB197" i="208"/>
  <c r="AA197" i="208"/>
  <c r="Z197" i="208"/>
  <c r="Y197" i="208"/>
  <c r="X197" i="208"/>
  <c r="W197" i="208"/>
  <c r="V197" i="208"/>
  <c r="D7" i="236" s="1"/>
  <c r="U197" i="208"/>
  <c r="T197" i="208"/>
  <c r="S197" i="208"/>
  <c r="R197" i="208"/>
  <c r="Q197" i="208"/>
  <c r="P197" i="208"/>
  <c r="O197" i="208"/>
  <c r="N197" i="208"/>
  <c r="M197" i="208"/>
  <c r="L197" i="208"/>
  <c r="K197" i="208"/>
  <c r="J197" i="208"/>
  <c r="D7" i="224" s="1"/>
  <c r="I197" i="208"/>
  <c r="H197" i="208"/>
  <c r="G197" i="208"/>
  <c r="F197" i="208"/>
  <c r="E197" i="208"/>
  <c r="D197" i="208"/>
  <c r="D7" i="217" s="1"/>
  <c r="AG190" i="208"/>
  <c r="H6" i="247" s="1"/>
  <c r="AF190" i="208"/>
  <c r="H6" i="246" s="1"/>
  <c r="AE190" i="208"/>
  <c r="H6" i="245" s="1"/>
  <c r="AD190" i="208"/>
  <c r="H6" i="244" s="1"/>
  <c r="AC190" i="208"/>
  <c r="H6" i="243" s="1"/>
  <c r="AB190" i="208"/>
  <c r="H6" i="242" s="1"/>
  <c r="AA190" i="208"/>
  <c r="H6" i="241" s="1"/>
  <c r="Z190" i="208"/>
  <c r="H6" i="240" s="1"/>
  <c r="Y190" i="208"/>
  <c r="H6" i="239" s="1"/>
  <c r="X190" i="208"/>
  <c r="H6" i="238" s="1"/>
  <c r="W190" i="208"/>
  <c r="H6" i="237" s="1"/>
  <c r="V190" i="208"/>
  <c r="H6" i="236" s="1"/>
  <c r="U190" i="208"/>
  <c r="H6" i="235" s="1"/>
  <c r="T190" i="208"/>
  <c r="H6" i="234" s="1"/>
  <c r="S190" i="208"/>
  <c r="H6" i="233" s="1"/>
  <c r="R190" i="208"/>
  <c r="H6" i="232" s="1"/>
  <c r="Q190" i="208"/>
  <c r="H6" i="231" s="1"/>
  <c r="P190" i="208"/>
  <c r="H6" i="230" s="1"/>
  <c r="O190" i="208"/>
  <c r="H6" i="229" s="1"/>
  <c r="N190" i="208"/>
  <c r="H6" i="228" s="1"/>
  <c r="M190" i="208"/>
  <c r="H6" i="227" s="1"/>
  <c r="L190" i="208"/>
  <c r="H6" i="226" s="1"/>
  <c r="K190" i="208"/>
  <c r="H6" i="225" s="1"/>
  <c r="J190" i="208"/>
  <c r="H6" i="224" s="1"/>
  <c r="I190" i="208"/>
  <c r="H6" i="223" s="1"/>
  <c r="H190" i="208"/>
  <c r="H6" i="222" s="1"/>
  <c r="G190" i="208"/>
  <c r="H6" i="221" s="1"/>
  <c r="F190" i="208"/>
  <c r="H6" i="220" s="1"/>
  <c r="E190" i="208"/>
  <c r="H6" i="219" s="1"/>
  <c r="D190" i="208"/>
  <c r="H6" i="217" s="1"/>
  <c r="AG186" i="208"/>
  <c r="G6" i="247" s="1"/>
  <c r="AF186" i="208"/>
  <c r="G6" i="246" s="1"/>
  <c r="AE186" i="208"/>
  <c r="G6" i="245" s="1"/>
  <c r="AD186" i="208"/>
  <c r="G6" i="244" s="1"/>
  <c r="AC186" i="208"/>
  <c r="G6" i="243" s="1"/>
  <c r="AB186" i="208"/>
  <c r="G6" i="242" s="1"/>
  <c r="AA186" i="208"/>
  <c r="G6" i="241" s="1"/>
  <c r="Z186" i="208"/>
  <c r="G6" i="240" s="1"/>
  <c r="Y186" i="208"/>
  <c r="G6" i="239" s="1"/>
  <c r="X186" i="208"/>
  <c r="G6" i="238" s="1"/>
  <c r="W186" i="208"/>
  <c r="G6" i="237" s="1"/>
  <c r="V186" i="208"/>
  <c r="G6" i="236" s="1"/>
  <c r="U186" i="208"/>
  <c r="G6" i="235" s="1"/>
  <c r="T186" i="208"/>
  <c r="G6" i="234" s="1"/>
  <c r="S186" i="208"/>
  <c r="G6" i="233" s="1"/>
  <c r="R186" i="208"/>
  <c r="G6" i="232" s="1"/>
  <c r="Q186" i="208"/>
  <c r="G6" i="231" s="1"/>
  <c r="P186" i="208"/>
  <c r="G6" i="230" s="1"/>
  <c r="O186" i="208"/>
  <c r="G6" i="229" s="1"/>
  <c r="N186" i="208"/>
  <c r="G6" i="228" s="1"/>
  <c r="M186" i="208"/>
  <c r="G6" i="227" s="1"/>
  <c r="L186" i="208"/>
  <c r="G6" i="226" s="1"/>
  <c r="K186" i="208"/>
  <c r="G6" i="225" s="1"/>
  <c r="J186" i="208"/>
  <c r="G6" i="224" s="1"/>
  <c r="I186" i="208"/>
  <c r="G6" i="223" s="1"/>
  <c r="H186" i="208"/>
  <c r="G6" i="222" s="1"/>
  <c r="G186" i="208"/>
  <c r="G6" i="221" s="1"/>
  <c r="F186" i="208"/>
  <c r="G6" i="220" s="1"/>
  <c r="E186" i="208"/>
  <c r="G6" i="219" s="1"/>
  <c r="D186" i="208"/>
  <c r="G6" i="217" s="1"/>
  <c r="AG182" i="208"/>
  <c r="F6" i="247" s="1"/>
  <c r="AF182" i="208"/>
  <c r="F6" i="246" s="1"/>
  <c r="AE182" i="208"/>
  <c r="F6" i="245" s="1"/>
  <c r="AD182" i="208"/>
  <c r="F6" i="244" s="1"/>
  <c r="AC182" i="208"/>
  <c r="F6" i="243" s="1"/>
  <c r="AB182" i="208"/>
  <c r="F6" i="242" s="1"/>
  <c r="AA182" i="208"/>
  <c r="F6" i="241" s="1"/>
  <c r="Z182" i="208"/>
  <c r="F6" i="240" s="1"/>
  <c r="Y182" i="208"/>
  <c r="F6" i="239" s="1"/>
  <c r="X182" i="208"/>
  <c r="F6" i="238" s="1"/>
  <c r="W182" i="208"/>
  <c r="F6" i="237" s="1"/>
  <c r="V182" i="208"/>
  <c r="F6" i="236" s="1"/>
  <c r="U182" i="208"/>
  <c r="F6" i="235" s="1"/>
  <c r="T182" i="208"/>
  <c r="F6" i="234" s="1"/>
  <c r="S182" i="208"/>
  <c r="F6" i="233" s="1"/>
  <c r="R182" i="208"/>
  <c r="F6" i="232" s="1"/>
  <c r="Q182" i="208"/>
  <c r="F6" i="231" s="1"/>
  <c r="P182" i="208"/>
  <c r="F6" i="230" s="1"/>
  <c r="O182" i="208"/>
  <c r="F6" i="229" s="1"/>
  <c r="N182" i="208"/>
  <c r="F6" i="228" s="1"/>
  <c r="M182" i="208"/>
  <c r="F6" i="227" s="1"/>
  <c r="L182" i="208"/>
  <c r="F6" i="226" s="1"/>
  <c r="K182" i="208"/>
  <c r="F6" i="225" s="1"/>
  <c r="J182" i="208"/>
  <c r="F6" i="224" s="1"/>
  <c r="I182" i="208"/>
  <c r="F6" i="223" s="1"/>
  <c r="H182" i="208"/>
  <c r="F6" i="222" s="1"/>
  <c r="G182" i="208"/>
  <c r="F6" i="221" s="1"/>
  <c r="F182" i="208"/>
  <c r="F6" i="220" s="1"/>
  <c r="E182" i="208"/>
  <c r="F6" i="219" s="1"/>
  <c r="D182" i="208"/>
  <c r="F6" i="217" s="1"/>
  <c r="AG178" i="208"/>
  <c r="E6" i="247" s="1"/>
  <c r="AF178" i="208"/>
  <c r="E6" i="246" s="1"/>
  <c r="AE178" i="208"/>
  <c r="E6" i="245" s="1"/>
  <c r="AD178" i="208"/>
  <c r="E6" i="244" s="1"/>
  <c r="AC178" i="208"/>
  <c r="E6" i="243" s="1"/>
  <c r="AB178" i="208"/>
  <c r="E6" i="242" s="1"/>
  <c r="AA178" i="208"/>
  <c r="E6" i="241" s="1"/>
  <c r="Z178" i="208"/>
  <c r="E6" i="240" s="1"/>
  <c r="Y178" i="208"/>
  <c r="E6" i="239" s="1"/>
  <c r="X178" i="208"/>
  <c r="E6" i="238" s="1"/>
  <c r="W178" i="208"/>
  <c r="E6" i="237" s="1"/>
  <c r="V178" i="208"/>
  <c r="E6" i="236" s="1"/>
  <c r="U178" i="208"/>
  <c r="E6" i="235" s="1"/>
  <c r="T178" i="208"/>
  <c r="E6" i="234" s="1"/>
  <c r="S178" i="208"/>
  <c r="E6" i="233" s="1"/>
  <c r="R178" i="208"/>
  <c r="E6" i="232" s="1"/>
  <c r="Q178" i="208"/>
  <c r="E6" i="231" s="1"/>
  <c r="P178" i="208"/>
  <c r="E6" i="230" s="1"/>
  <c r="O178" i="208"/>
  <c r="E6" i="229" s="1"/>
  <c r="N178" i="208"/>
  <c r="E6" i="228" s="1"/>
  <c r="M178" i="208"/>
  <c r="E6" i="227" s="1"/>
  <c r="L178" i="208"/>
  <c r="E6" i="226" s="1"/>
  <c r="K178" i="208"/>
  <c r="E6" i="225" s="1"/>
  <c r="J178" i="208"/>
  <c r="E6" i="224" s="1"/>
  <c r="I178" i="208"/>
  <c r="E6" i="223" s="1"/>
  <c r="H178" i="208"/>
  <c r="E6" i="222" s="1"/>
  <c r="G178" i="208"/>
  <c r="E6" i="221" s="1"/>
  <c r="F178" i="208"/>
  <c r="E6" i="220" s="1"/>
  <c r="E178" i="208"/>
  <c r="E6" i="219" s="1"/>
  <c r="D178" i="208"/>
  <c r="E6" i="217" s="1"/>
  <c r="AG174" i="208"/>
  <c r="AF174" i="208"/>
  <c r="AE174" i="208"/>
  <c r="D6" i="245" s="1"/>
  <c r="AD174" i="208"/>
  <c r="AC174" i="208"/>
  <c r="AB174" i="208"/>
  <c r="AA174" i="208"/>
  <c r="Z174" i="208"/>
  <c r="Y174" i="208"/>
  <c r="X174" i="208"/>
  <c r="W174" i="208"/>
  <c r="V174" i="208"/>
  <c r="U174" i="208"/>
  <c r="T174" i="208"/>
  <c r="S174" i="208"/>
  <c r="D6" i="233" s="1"/>
  <c r="R174" i="208"/>
  <c r="Q174" i="208"/>
  <c r="P174" i="208"/>
  <c r="O174" i="208"/>
  <c r="N174" i="208"/>
  <c r="M174" i="208"/>
  <c r="L174" i="208"/>
  <c r="K174" i="208"/>
  <c r="J174" i="208"/>
  <c r="I174" i="208"/>
  <c r="H174" i="208"/>
  <c r="G174" i="208"/>
  <c r="D6" i="221" s="1"/>
  <c r="F174" i="208"/>
  <c r="E174" i="208"/>
  <c r="D174" i="208"/>
  <c r="D6" i="217" s="1"/>
  <c r="AG167" i="208"/>
  <c r="H5" i="247" s="1"/>
  <c r="AF167" i="208"/>
  <c r="H5" i="246" s="1"/>
  <c r="AE167" i="208"/>
  <c r="H5" i="245" s="1"/>
  <c r="AD167" i="208"/>
  <c r="H5" i="244" s="1"/>
  <c r="AC167" i="208"/>
  <c r="H5" i="243" s="1"/>
  <c r="AB167" i="208"/>
  <c r="H5" i="242" s="1"/>
  <c r="AA167" i="208"/>
  <c r="H5" i="241" s="1"/>
  <c r="Z167" i="208"/>
  <c r="H5" i="240" s="1"/>
  <c r="Y167" i="208"/>
  <c r="H5" i="239" s="1"/>
  <c r="X167" i="208"/>
  <c r="H5" i="238" s="1"/>
  <c r="W167" i="208"/>
  <c r="H5" i="237" s="1"/>
  <c r="V167" i="208"/>
  <c r="H5" i="236" s="1"/>
  <c r="U167" i="208"/>
  <c r="H5" i="235" s="1"/>
  <c r="T167" i="208"/>
  <c r="H5" i="234" s="1"/>
  <c r="S167" i="208"/>
  <c r="H5" i="233" s="1"/>
  <c r="R167" i="208"/>
  <c r="H5" i="232" s="1"/>
  <c r="Q167" i="208"/>
  <c r="H5" i="231" s="1"/>
  <c r="P167" i="208"/>
  <c r="H5" i="230" s="1"/>
  <c r="O167" i="208"/>
  <c r="H5" i="229" s="1"/>
  <c r="N167" i="208"/>
  <c r="H5" i="228" s="1"/>
  <c r="M167" i="208"/>
  <c r="H5" i="227" s="1"/>
  <c r="L167" i="208"/>
  <c r="H5" i="226" s="1"/>
  <c r="K167" i="208"/>
  <c r="H5" i="225" s="1"/>
  <c r="J167" i="208"/>
  <c r="H5" i="224" s="1"/>
  <c r="I167" i="208"/>
  <c r="H5" i="223" s="1"/>
  <c r="H167" i="208"/>
  <c r="H5" i="222" s="1"/>
  <c r="G167" i="208"/>
  <c r="H5" i="221" s="1"/>
  <c r="F167" i="208"/>
  <c r="H5" i="220" s="1"/>
  <c r="E167" i="208"/>
  <c r="H5" i="219" s="1"/>
  <c r="D167" i="208"/>
  <c r="H5" i="217" s="1"/>
  <c r="AG163" i="208"/>
  <c r="G5" i="247" s="1"/>
  <c r="AF163" i="208"/>
  <c r="G5" i="246" s="1"/>
  <c r="AE163" i="208"/>
  <c r="G5" i="245" s="1"/>
  <c r="AD163" i="208"/>
  <c r="G5" i="244" s="1"/>
  <c r="AC163" i="208"/>
  <c r="G5" i="243" s="1"/>
  <c r="AB163" i="208"/>
  <c r="G5" i="242" s="1"/>
  <c r="AA163" i="208"/>
  <c r="G5" i="241" s="1"/>
  <c r="Z163" i="208"/>
  <c r="G5" i="240" s="1"/>
  <c r="Y163" i="208"/>
  <c r="G5" i="239" s="1"/>
  <c r="X163" i="208"/>
  <c r="G5" i="238" s="1"/>
  <c r="W163" i="208"/>
  <c r="G5" i="237" s="1"/>
  <c r="V163" i="208"/>
  <c r="G5" i="236" s="1"/>
  <c r="U163" i="208"/>
  <c r="G5" i="235" s="1"/>
  <c r="T163" i="208"/>
  <c r="G5" i="234" s="1"/>
  <c r="S163" i="208"/>
  <c r="G5" i="233" s="1"/>
  <c r="R163" i="208"/>
  <c r="G5" i="232" s="1"/>
  <c r="Q163" i="208"/>
  <c r="G5" i="231" s="1"/>
  <c r="P163" i="208"/>
  <c r="G5" i="230" s="1"/>
  <c r="O163" i="208"/>
  <c r="G5" i="229" s="1"/>
  <c r="N163" i="208"/>
  <c r="G5" i="228" s="1"/>
  <c r="M163" i="208"/>
  <c r="G5" i="227" s="1"/>
  <c r="L163" i="208"/>
  <c r="G5" i="226" s="1"/>
  <c r="K163" i="208"/>
  <c r="G5" i="225" s="1"/>
  <c r="J163" i="208"/>
  <c r="G5" i="224" s="1"/>
  <c r="I163" i="208"/>
  <c r="G5" i="223" s="1"/>
  <c r="H163" i="208"/>
  <c r="G5" i="222" s="1"/>
  <c r="G163" i="208"/>
  <c r="G5" i="221" s="1"/>
  <c r="F163" i="208"/>
  <c r="G5" i="220" s="1"/>
  <c r="E163" i="208"/>
  <c r="G5" i="219" s="1"/>
  <c r="D163" i="208"/>
  <c r="G5" i="217" s="1"/>
  <c r="AG159" i="208"/>
  <c r="F5" i="247" s="1"/>
  <c r="AF159" i="208"/>
  <c r="F5" i="246" s="1"/>
  <c r="AE159" i="208"/>
  <c r="F5" i="245" s="1"/>
  <c r="AD159" i="208"/>
  <c r="F5" i="244" s="1"/>
  <c r="AC159" i="208"/>
  <c r="F5" i="243" s="1"/>
  <c r="AB159" i="208"/>
  <c r="F5" i="242" s="1"/>
  <c r="AA159" i="208"/>
  <c r="F5" i="241" s="1"/>
  <c r="Z159" i="208"/>
  <c r="F5" i="240" s="1"/>
  <c r="Y159" i="208"/>
  <c r="F5" i="239" s="1"/>
  <c r="X159" i="208"/>
  <c r="F5" i="238" s="1"/>
  <c r="W159" i="208"/>
  <c r="F5" i="237" s="1"/>
  <c r="V159" i="208"/>
  <c r="F5" i="236" s="1"/>
  <c r="U159" i="208"/>
  <c r="F5" i="235" s="1"/>
  <c r="T159" i="208"/>
  <c r="F5" i="234" s="1"/>
  <c r="S159" i="208"/>
  <c r="F5" i="233" s="1"/>
  <c r="R159" i="208"/>
  <c r="F5" i="232" s="1"/>
  <c r="Q159" i="208"/>
  <c r="F5" i="231" s="1"/>
  <c r="P159" i="208"/>
  <c r="F5" i="230" s="1"/>
  <c r="O159" i="208"/>
  <c r="F5" i="229" s="1"/>
  <c r="N159" i="208"/>
  <c r="F5" i="228" s="1"/>
  <c r="M159" i="208"/>
  <c r="F5" i="227" s="1"/>
  <c r="L159" i="208"/>
  <c r="F5" i="226" s="1"/>
  <c r="K159" i="208"/>
  <c r="F5" i="225" s="1"/>
  <c r="J159" i="208"/>
  <c r="F5" i="224" s="1"/>
  <c r="I159" i="208"/>
  <c r="F5" i="223" s="1"/>
  <c r="H159" i="208"/>
  <c r="F5" i="222" s="1"/>
  <c r="G159" i="208"/>
  <c r="F5" i="221" s="1"/>
  <c r="F159" i="208"/>
  <c r="F5" i="220" s="1"/>
  <c r="E159" i="208"/>
  <c r="F5" i="219" s="1"/>
  <c r="D159" i="208"/>
  <c r="F5" i="217" s="1"/>
  <c r="AG155" i="208"/>
  <c r="E5" i="247" s="1"/>
  <c r="AF155" i="208"/>
  <c r="E5" i="246" s="1"/>
  <c r="AE155" i="208"/>
  <c r="E5" i="245" s="1"/>
  <c r="AD155" i="208"/>
  <c r="E5" i="244" s="1"/>
  <c r="AC155" i="208"/>
  <c r="E5" i="243" s="1"/>
  <c r="AB155" i="208"/>
  <c r="E5" i="242" s="1"/>
  <c r="AA155" i="208"/>
  <c r="E5" i="241" s="1"/>
  <c r="Z155" i="208"/>
  <c r="E5" i="240" s="1"/>
  <c r="Y155" i="208"/>
  <c r="E5" i="239" s="1"/>
  <c r="X155" i="208"/>
  <c r="E5" i="238" s="1"/>
  <c r="W155" i="208"/>
  <c r="E5" i="237" s="1"/>
  <c r="V155" i="208"/>
  <c r="E5" i="236" s="1"/>
  <c r="U155" i="208"/>
  <c r="E5" i="235" s="1"/>
  <c r="T155" i="208"/>
  <c r="E5" i="234" s="1"/>
  <c r="S155" i="208"/>
  <c r="E5" i="233" s="1"/>
  <c r="R155" i="208"/>
  <c r="E5" i="232" s="1"/>
  <c r="Q155" i="208"/>
  <c r="E5" i="231" s="1"/>
  <c r="P155" i="208"/>
  <c r="E5" i="230" s="1"/>
  <c r="O155" i="208"/>
  <c r="E5" i="229" s="1"/>
  <c r="N155" i="208"/>
  <c r="E5" i="228" s="1"/>
  <c r="M155" i="208"/>
  <c r="E5" i="227" s="1"/>
  <c r="L155" i="208"/>
  <c r="E5" i="226" s="1"/>
  <c r="K155" i="208"/>
  <c r="E5" i="225" s="1"/>
  <c r="J155" i="208"/>
  <c r="E5" i="224" s="1"/>
  <c r="I155" i="208"/>
  <c r="E5" i="223" s="1"/>
  <c r="H155" i="208"/>
  <c r="E5" i="222" s="1"/>
  <c r="G155" i="208"/>
  <c r="E5" i="221" s="1"/>
  <c r="F155" i="208"/>
  <c r="E5" i="220" s="1"/>
  <c r="E155" i="208"/>
  <c r="E5" i="219" s="1"/>
  <c r="D155" i="208"/>
  <c r="E5" i="217" s="1"/>
  <c r="AG151" i="208"/>
  <c r="D5" i="247" s="1"/>
  <c r="AF151" i="208"/>
  <c r="AE151" i="208"/>
  <c r="AD151" i="208"/>
  <c r="AC151" i="208"/>
  <c r="AB151" i="208"/>
  <c r="D5" i="242" s="1"/>
  <c r="AA151" i="208"/>
  <c r="D5" i="241" s="1"/>
  <c r="Z151" i="208"/>
  <c r="Y151" i="208"/>
  <c r="D5" i="239" s="1"/>
  <c r="X151" i="208"/>
  <c r="W151" i="208"/>
  <c r="V151" i="208"/>
  <c r="U151" i="208"/>
  <c r="T151" i="208"/>
  <c r="S151" i="208"/>
  <c r="R151" i="208"/>
  <c r="Q151" i="208"/>
  <c r="D5" i="231" s="1"/>
  <c r="P151" i="208"/>
  <c r="D5" i="230" s="1"/>
  <c r="O151" i="208"/>
  <c r="D5" i="229" s="1"/>
  <c r="N151" i="208"/>
  <c r="M151" i="208"/>
  <c r="L151" i="208"/>
  <c r="K151" i="208"/>
  <c r="J151" i="208"/>
  <c r="D5" i="224" s="1"/>
  <c r="I151" i="208"/>
  <c r="D5" i="223" s="1"/>
  <c r="H151" i="208"/>
  <c r="G151" i="208"/>
  <c r="D5" i="221" s="1"/>
  <c r="F151" i="208"/>
  <c r="E151" i="208"/>
  <c r="D151" i="208"/>
  <c r="D5" i="217" s="1"/>
  <c r="AG144" i="208"/>
  <c r="H39" i="247" s="1"/>
  <c r="AF144" i="208"/>
  <c r="H39" i="246" s="1"/>
  <c r="AE144" i="208"/>
  <c r="H39" i="245" s="1"/>
  <c r="AD144" i="208"/>
  <c r="H39" i="244" s="1"/>
  <c r="AC144" i="208"/>
  <c r="H39" i="243" s="1"/>
  <c r="AB144" i="208"/>
  <c r="H39" i="242" s="1"/>
  <c r="AA144" i="208"/>
  <c r="H39" i="241" s="1"/>
  <c r="Z144" i="208"/>
  <c r="H39" i="240" s="1"/>
  <c r="Y144" i="208"/>
  <c r="H39" i="239" s="1"/>
  <c r="X144" i="208"/>
  <c r="H39" i="238" s="1"/>
  <c r="W144" i="208"/>
  <c r="H39" i="237" s="1"/>
  <c r="V144" i="208"/>
  <c r="H39" i="236" s="1"/>
  <c r="U144" i="208"/>
  <c r="H39" i="235" s="1"/>
  <c r="T144" i="208"/>
  <c r="H39" i="234" s="1"/>
  <c r="S144" i="208"/>
  <c r="H39" i="233" s="1"/>
  <c r="R144" i="208"/>
  <c r="H39" i="232" s="1"/>
  <c r="Q144" i="208"/>
  <c r="H39" i="231" s="1"/>
  <c r="P144" i="208"/>
  <c r="H39" i="230" s="1"/>
  <c r="O144" i="208"/>
  <c r="H39" i="229" s="1"/>
  <c r="N144" i="208"/>
  <c r="H39" i="228" s="1"/>
  <c r="M144" i="208"/>
  <c r="H39" i="227" s="1"/>
  <c r="L144" i="208"/>
  <c r="H39" i="226" s="1"/>
  <c r="K144" i="208"/>
  <c r="H39" i="225" s="1"/>
  <c r="J144" i="208"/>
  <c r="H39" i="224" s="1"/>
  <c r="I144" i="208"/>
  <c r="H39" i="223" s="1"/>
  <c r="H144" i="208"/>
  <c r="H39" i="222" s="1"/>
  <c r="G144" i="208"/>
  <c r="H39" i="221" s="1"/>
  <c r="F144" i="208"/>
  <c r="H39" i="220" s="1"/>
  <c r="E144" i="208"/>
  <c r="H39" i="219" s="1"/>
  <c r="D144" i="208"/>
  <c r="H39" i="217" s="1"/>
  <c r="AG142" i="208"/>
  <c r="G39" i="247" s="1"/>
  <c r="AF142" i="208"/>
  <c r="G39" i="246" s="1"/>
  <c r="AE142" i="208"/>
  <c r="G39" i="245" s="1"/>
  <c r="AD142" i="208"/>
  <c r="G39" i="244" s="1"/>
  <c r="AC142" i="208"/>
  <c r="G39" i="243" s="1"/>
  <c r="AB142" i="208"/>
  <c r="G39" i="242" s="1"/>
  <c r="AA142" i="208"/>
  <c r="G39" i="241" s="1"/>
  <c r="Z142" i="208"/>
  <c r="G39" i="240" s="1"/>
  <c r="Y142" i="208"/>
  <c r="G39" i="239" s="1"/>
  <c r="X142" i="208"/>
  <c r="G39" i="238" s="1"/>
  <c r="W142" i="208"/>
  <c r="G39" i="237" s="1"/>
  <c r="V142" i="208"/>
  <c r="G39" i="236" s="1"/>
  <c r="U142" i="208"/>
  <c r="G39" i="235" s="1"/>
  <c r="T142" i="208"/>
  <c r="G39" i="234" s="1"/>
  <c r="S142" i="208"/>
  <c r="G39" i="233" s="1"/>
  <c r="R142" i="208"/>
  <c r="G39" i="232" s="1"/>
  <c r="Q142" i="208"/>
  <c r="G39" i="231" s="1"/>
  <c r="P142" i="208"/>
  <c r="G39" i="230" s="1"/>
  <c r="O142" i="208"/>
  <c r="G39" i="229" s="1"/>
  <c r="N142" i="208"/>
  <c r="G39" i="228" s="1"/>
  <c r="M142" i="208"/>
  <c r="G39" i="227" s="1"/>
  <c r="L142" i="208"/>
  <c r="G39" i="226" s="1"/>
  <c r="K142" i="208"/>
  <c r="G39" i="225" s="1"/>
  <c r="J142" i="208"/>
  <c r="G39" i="224" s="1"/>
  <c r="I142" i="208"/>
  <c r="G39" i="223" s="1"/>
  <c r="H142" i="208"/>
  <c r="G39" i="222" s="1"/>
  <c r="G142" i="208"/>
  <c r="G39" i="221" s="1"/>
  <c r="F142" i="208"/>
  <c r="G39" i="220" s="1"/>
  <c r="E142" i="208"/>
  <c r="G39" i="219" s="1"/>
  <c r="D142" i="208"/>
  <c r="G39" i="217" s="1"/>
  <c r="AG140" i="208"/>
  <c r="F39" i="247" s="1"/>
  <c r="AF140" i="208"/>
  <c r="F39" i="246" s="1"/>
  <c r="AE140" i="208"/>
  <c r="F39" i="245" s="1"/>
  <c r="AD140" i="208"/>
  <c r="F39" i="244" s="1"/>
  <c r="AC140" i="208"/>
  <c r="F39" i="243" s="1"/>
  <c r="AB140" i="208"/>
  <c r="F39" i="242" s="1"/>
  <c r="AA140" i="208"/>
  <c r="F39" i="241" s="1"/>
  <c r="Z140" i="208"/>
  <c r="F39" i="240" s="1"/>
  <c r="Y140" i="208"/>
  <c r="F39" i="239" s="1"/>
  <c r="X140" i="208"/>
  <c r="F39" i="238" s="1"/>
  <c r="W140" i="208"/>
  <c r="F39" i="237" s="1"/>
  <c r="V140" i="208"/>
  <c r="F39" i="236" s="1"/>
  <c r="U140" i="208"/>
  <c r="F39" i="235" s="1"/>
  <c r="T140" i="208"/>
  <c r="F39" i="234" s="1"/>
  <c r="S140" i="208"/>
  <c r="F39" i="233" s="1"/>
  <c r="R140" i="208"/>
  <c r="F39" i="232" s="1"/>
  <c r="Q140" i="208"/>
  <c r="F39" i="231" s="1"/>
  <c r="P140" i="208"/>
  <c r="F39" i="230" s="1"/>
  <c r="O140" i="208"/>
  <c r="F39" i="229" s="1"/>
  <c r="N140" i="208"/>
  <c r="F39" i="228" s="1"/>
  <c r="M140" i="208"/>
  <c r="F39" i="227" s="1"/>
  <c r="L140" i="208"/>
  <c r="F39" i="226" s="1"/>
  <c r="K140" i="208"/>
  <c r="F39" i="225" s="1"/>
  <c r="J140" i="208"/>
  <c r="F39" i="224" s="1"/>
  <c r="I140" i="208"/>
  <c r="F39" i="223" s="1"/>
  <c r="H140" i="208"/>
  <c r="F39" i="222" s="1"/>
  <c r="G140" i="208"/>
  <c r="F39" i="221" s="1"/>
  <c r="F140" i="208"/>
  <c r="F39" i="220" s="1"/>
  <c r="E140" i="208"/>
  <c r="F39" i="219" s="1"/>
  <c r="D140" i="208"/>
  <c r="F39" i="217" s="1"/>
  <c r="AG138" i="208"/>
  <c r="E39" i="247" s="1"/>
  <c r="AF138" i="208"/>
  <c r="E39" i="246" s="1"/>
  <c r="AE138" i="208"/>
  <c r="E39" i="245" s="1"/>
  <c r="AD138" i="208"/>
  <c r="E39" i="244" s="1"/>
  <c r="AC138" i="208"/>
  <c r="E39" i="243" s="1"/>
  <c r="AB138" i="208"/>
  <c r="E39" i="242" s="1"/>
  <c r="AA138" i="208"/>
  <c r="E39" i="241" s="1"/>
  <c r="Z138" i="208"/>
  <c r="E39" i="240" s="1"/>
  <c r="Y138" i="208"/>
  <c r="E39" i="239" s="1"/>
  <c r="X138" i="208"/>
  <c r="E39" i="238" s="1"/>
  <c r="W138" i="208"/>
  <c r="E39" i="237" s="1"/>
  <c r="V138" i="208"/>
  <c r="E39" i="236" s="1"/>
  <c r="U138" i="208"/>
  <c r="E39" i="235" s="1"/>
  <c r="T138" i="208"/>
  <c r="E39" i="234" s="1"/>
  <c r="S138" i="208"/>
  <c r="E39" i="233" s="1"/>
  <c r="R138" i="208"/>
  <c r="E39" i="232" s="1"/>
  <c r="Q138" i="208"/>
  <c r="E39" i="231" s="1"/>
  <c r="P138" i="208"/>
  <c r="E39" i="230" s="1"/>
  <c r="O138" i="208"/>
  <c r="E39" i="229" s="1"/>
  <c r="N138" i="208"/>
  <c r="E39" i="228" s="1"/>
  <c r="M138" i="208"/>
  <c r="E39" i="227" s="1"/>
  <c r="L138" i="208"/>
  <c r="E39" i="226" s="1"/>
  <c r="K138" i="208"/>
  <c r="E39" i="225" s="1"/>
  <c r="J138" i="208"/>
  <c r="E39" i="224" s="1"/>
  <c r="I138" i="208"/>
  <c r="E39" i="223" s="1"/>
  <c r="H138" i="208"/>
  <c r="E39" i="222" s="1"/>
  <c r="G138" i="208"/>
  <c r="E39" i="221" s="1"/>
  <c r="F138" i="208"/>
  <c r="E39" i="220" s="1"/>
  <c r="E138" i="208"/>
  <c r="E39" i="219" s="1"/>
  <c r="D138" i="208"/>
  <c r="E39" i="217" s="1"/>
  <c r="AG136" i="208"/>
  <c r="AF136" i="208"/>
  <c r="AE136" i="208"/>
  <c r="AD136" i="208"/>
  <c r="AC136" i="208"/>
  <c r="D39" i="243" s="1"/>
  <c r="AB136" i="208"/>
  <c r="D39" i="242" s="1"/>
  <c r="AA136" i="208"/>
  <c r="D39" i="241" s="1"/>
  <c r="Z136" i="208"/>
  <c r="Y136" i="208"/>
  <c r="X136" i="208"/>
  <c r="W136" i="208"/>
  <c r="D39" i="237" s="1"/>
  <c r="V136" i="208"/>
  <c r="U136" i="208"/>
  <c r="D39" i="235" s="1"/>
  <c r="T136" i="208"/>
  <c r="D39" i="234" s="1"/>
  <c r="S136" i="208"/>
  <c r="R136" i="208"/>
  <c r="Q136" i="208"/>
  <c r="P136" i="208"/>
  <c r="O136" i="208"/>
  <c r="N136" i="208"/>
  <c r="M136" i="208"/>
  <c r="L136" i="208"/>
  <c r="K136" i="208"/>
  <c r="J136" i="208"/>
  <c r="I136" i="208"/>
  <c r="H136" i="208"/>
  <c r="G136" i="208"/>
  <c r="F136" i="208"/>
  <c r="E136" i="208"/>
  <c r="D136" i="208"/>
  <c r="D39" i="217" s="1"/>
  <c r="AG131" i="208"/>
  <c r="H38" i="247" s="1"/>
  <c r="AF131" i="208"/>
  <c r="H38" i="246" s="1"/>
  <c r="AE131" i="208"/>
  <c r="H38" i="245" s="1"/>
  <c r="AD131" i="208"/>
  <c r="H38" i="244" s="1"/>
  <c r="AC131" i="208"/>
  <c r="H38" i="243" s="1"/>
  <c r="AB131" i="208"/>
  <c r="H38" i="242" s="1"/>
  <c r="AA131" i="208"/>
  <c r="H38" i="241" s="1"/>
  <c r="Z131" i="208"/>
  <c r="H38" i="240" s="1"/>
  <c r="Y131" i="208"/>
  <c r="H38" i="239" s="1"/>
  <c r="X131" i="208"/>
  <c r="H38" i="238" s="1"/>
  <c r="W131" i="208"/>
  <c r="H38" i="237" s="1"/>
  <c r="V131" i="208"/>
  <c r="H38" i="236" s="1"/>
  <c r="U131" i="208"/>
  <c r="H38" i="235" s="1"/>
  <c r="T131" i="208"/>
  <c r="H38" i="234" s="1"/>
  <c r="S131" i="208"/>
  <c r="H38" i="233" s="1"/>
  <c r="R131" i="208"/>
  <c r="H38" i="232" s="1"/>
  <c r="Q131" i="208"/>
  <c r="H38" i="231" s="1"/>
  <c r="P131" i="208"/>
  <c r="H38" i="230" s="1"/>
  <c r="O131" i="208"/>
  <c r="H38" i="229" s="1"/>
  <c r="N131" i="208"/>
  <c r="H38" i="228" s="1"/>
  <c r="M131" i="208"/>
  <c r="H38" i="227" s="1"/>
  <c r="L131" i="208"/>
  <c r="H38" i="226" s="1"/>
  <c r="K131" i="208"/>
  <c r="H38" i="225" s="1"/>
  <c r="J131" i="208"/>
  <c r="H38" i="224" s="1"/>
  <c r="I131" i="208"/>
  <c r="H38" i="223" s="1"/>
  <c r="H131" i="208"/>
  <c r="H38" i="222" s="1"/>
  <c r="G131" i="208"/>
  <c r="H38" i="221" s="1"/>
  <c r="F131" i="208"/>
  <c r="H38" i="220" s="1"/>
  <c r="E131" i="208"/>
  <c r="H38" i="219" s="1"/>
  <c r="D131" i="208"/>
  <c r="H38" i="217" s="1"/>
  <c r="AG129" i="208"/>
  <c r="G38" i="247" s="1"/>
  <c r="AF129" i="208"/>
  <c r="G38" i="246" s="1"/>
  <c r="AE129" i="208"/>
  <c r="G38" i="245" s="1"/>
  <c r="AD129" i="208"/>
  <c r="G38" i="244" s="1"/>
  <c r="AC129" i="208"/>
  <c r="G38" i="243" s="1"/>
  <c r="AB129" i="208"/>
  <c r="G38" i="242" s="1"/>
  <c r="AA129" i="208"/>
  <c r="G38" i="241" s="1"/>
  <c r="Z129" i="208"/>
  <c r="G38" i="240" s="1"/>
  <c r="Y129" i="208"/>
  <c r="G38" i="239" s="1"/>
  <c r="X129" i="208"/>
  <c r="G38" i="238" s="1"/>
  <c r="W129" i="208"/>
  <c r="G38" i="237" s="1"/>
  <c r="V129" i="208"/>
  <c r="G38" i="236" s="1"/>
  <c r="U129" i="208"/>
  <c r="G38" i="235" s="1"/>
  <c r="T129" i="208"/>
  <c r="G38" i="234" s="1"/>
  <c r="S129" i="208"/>
  <c r="G38" i="233" s="1"/>
  <c r="R129" i="208"/>
  <c r="G38" i="232" s="1"/>
  <c r="Q129" i="208"/>
  <c r="G38" i="231" s="1"/>
  <c r="P129" i="208"/>
  <c r="G38" i="230" s="1"/>
  <c r="O129" i="208"/>
  <c r="G38" i="229" s="1"/>
  <c r="N129" i="208"/>
  <c r="G38" i="228" s="1"/>
  <c r="M129" i="208"/>
  <c r="G38" i="227" s="1"/>
  <c r="L129" i="208"/>
  <c r="G38" i="226" s="1"/>
  <c r="K129" i="208"/>
  <c r="G38" i="225" s="1"/>
  <c r="J129" i="208"/>
  <c r="G38" i="224" s="1"/>
  <c r="I129" i="208"/>
  <c r="G38" i="223" s="1"/>
  <c r="H129" i="208"/>
  <c r="G38" i="222" s="1"/>
  <c r="G129" i="208"/>
  <c r="G38" i="221" s="1"/>
  <c r="F129" i="208"/>
  <c r="G38" i="220" s="1"/>
  <c r="E129" i="208"/>
  <c r="G38" i="219" s="1"/>
  <c r="D129" i="208"/>
  <c r="G38" i="217" s="1"/>
  <c r="AG127" i="208"/>
  <c r="F38" i="247" s="1"/>
  <c r="AF127" i="208"/>
  <c r="F38" i="246" s="1"/>
  <c r="AE127" i="208"/>
  <c r="F38" i="245" s="1"/>
  <c r="AD127" i="208"/>
  <c r="F38" i="244" s="1"/>
  <c r="AC127" i="208"/>
  <c r="F38" i="243" s="1"/>
  <c r="AB127" i="208"/>
  <c r="F38" i="242" s="1"/>
  <c r="AA127" i="208"/>
  <c r="F38" i="241" s="1"/>
  <c r="Z127" i="208"/>
  <c r="F38" i="240" s="1"/>
  <c r="Y127" i="208"/>
  <c r="F38" i="239" s="1"/>
  <c r="X127" i="208"/>
  <c r="F38" i="238" s="1"/>
  <c r="W127" i="208"/>
  <c r="F38" i="237" s="1"/>
  <c r="V127" i="208"/>
  <c r="F38" i="236" s="1"/>
  <c r="U127" i="208"/>
  <c r="F38" i="235" s="1"/>
  <c r="T127" i="208"/>
  <c r="F38" i="234" s="1"/>
  <c r="S127" i="208"/>
  <c r="F38" i="233" s="1"/>
  <c r="R127" i="208"/>
  <c r="F38" i="232" s="1"/>
  <c r="Q127" i="208"/>
  <c r="F38" i="231" s="1"/>
  <c r="P127" i="208"/>
  <c r="F38" i="230" s="1"/>
  <c r="O127" i="208"/>
  <c r="F38" i="229" s="1"/>
  <c r="N127" i="208"/>
  <c r="F38" i="228" s="1"/>
  <c r="M127" i="208"/>
  <c r="F38" i="227" s="1"/>
  <c r="L127" i="208"/>
  <c r="F38" i="226" s="1"/>
  <c r="K127" i="208"/>
  <c r="F38" i="225" s="1"/>
  <c r="J127" i="208"/>
  <c r="F38" i="224" s="1"/>
  <c r="I127" i="208"/>
  <c r="F38" i="223" s="1"/>
  <c r="H127" i="208"/>
  <c r="F38" i="222" s="1"/>
  <c r="G127" i="208"/>
  <c r="F38" i="221" s="1"/>
  <c r="F127" i="208"/>
  <c r="F38" i="220" s="1"/>
  <c r="E127" i="208"/>
  <c r="F38" i="219" s="1"/>
  <c r="D127" i="208"/>
  <c r="F38" i="217" s="1"/>
  <c r="AG125" i="208"/>
  <c r="E38" i="247" s="1"/>
  <c r="AF125" i="208"/>
  <c r="E38" i="246" s="1"/>
  <c r="AE125" i="208"/>
  <c r="E38" i="245" s="1"/>
  <c r="AD125" i="208"/>
  <c r="E38" i="244" s="1"/>
  <c r="AC125" i="208"/>
  <c r="E38" i="243" s="1"/>
  <c r="AB125" i="208"/>
  <c r="E38" i="242" s="1"/>
  <c r="AA125" i="208"/>
  <c r="E38" i="241" s="1"/>
  <c r="Z125" i="208"/>
  <c r="E38" i="240" s="1"/>
  <c r="Y125" i="208"/>
  <c r="E38" i="239" s="1"/>
  <c r="X125" i="208"/>
  <c r="E38" i="238" s="1"/>
  <c r="W125" i="208"/>
  <c r="E38" i="237" s="1"/>
  <c r="V125" i="208"/>
  <c r="E38" i="236" s="1"/>
  <c r="U125" i="208"/>
  <c r="E38" i="235" s="1"/>
  <c r="T125" i="208"/>
  <c r="E38" i="234" s="1"/>
  <c r="S125" i="208"/>
  <c r="E38" i="233" s="1"/>
  <c r="R125" i="208"/>
  <c r="E38" i="232" s="1"/>
  <c r="Q125" i="208"/>
  <c r="E38" i="231" s="1"/>
  <c r="P125" i="208"/>
  <c r="E38" i="230" s="1"/>
  <c r="O125" i="208"/>
  <c r="E38" i="229" s="1"/>
  <c r="N125" i="208"/>
  <c r="E38" i="228" s="1"/>
  <c r="M125" i="208"/>
  <c r="E38" i="227" s="1"/>
  <c r="L125" i="208"/>
  <c r="E38" i="226" s="1"/>
  <c r="K125" i="208"/>
  <c r="E38" i="225" s="1"/>
  <c r="J125" i="208"/>
  <c r="E38" i="224" s="1"/>
  <c r="I125" i="208"/>
  <c r="E38" i="223" s="1"/>
  <c r="H125" i="208"/>
  <c r="E38" i="222" s="1"/>
  <c r="G125" i="208"/>
  <c r="E38" i="221" s="1"/>
  <c r="F125" i="208"/>
  <c r="E38" i="220" s="1"/>
  <c r="E125" i="208"/>
  <c r="E38" i="219" s="1"/>
  <c r="D125" i="208"/>
  <c r="E38" i="217" s="1"/>
  <c r="AG123" i="208"/>
  <c r="AF123" i="208"/>
  <c r="AE123" i="208"/>
  <c r="AD123" i="208"/>
  <c r="AC123" i="208"/>
  <c r="AB123" i="208"/>
  <c r="AA123" i="208"/>
  <c r="Z123" i="208"/>
  <c r="Y123" i="208"/>
  <c r="X123" i="208"/>
  <c r="W123" i="208"/>
  <c r="V123" i="208"/>
  <c r="U123" i="208"/>
  <c r="T123" i="208"/>
  <c r="S123" i="208"/>
  <c r="R123" i="208"/>
  <c r="Q123" i="208"/>
  <c r="P123" i="208"/>
  <c r="O123" i="208"/>
  <c r="N123" i="208"/>
  <c r="M123" i="208"/>
  <c r="L123" i="208"/>
  <c r="K123" i="208"/>
  <c r="J123" i="208"/>
  <c r="I123" i="208"/>
  <c r="H123" i="208"/>
  <c r="G123" i="208"/>
  <c r="F123" i="208"/>
  <c r="E123" i="208"/>
  <c r="D123" i="208"/>
  <c r="D38" i="217" s="1"/>
  <c r="AG118" i="208"/>
  <c r="H26" i="247" s="1"/>
  <c r="AF118" i="208"/>
  <c r="H26" i="246" s="1"/>
  <c r="AE118" i="208"/>
  <c r="H26" i="245" s="1"/>
  <c r="AD118" i="208"/>
  <c r="H26" i="244" s="1"/>
  <c r="AC118" i="208"/>
  <c r="H26" i="243" s="1"/>
  <c r="AB118" i="208"/>
  <c r="H26" i="242" s="1"/>
  <c r="AA118" i="208"/>
  <c r="H26" i="241" s="1"/>
  <c r="Z118" i="208"/>
  <c r="H26" i="240" s="1"/>
  <c r="Y118" i="208"/>
  <c r="H26" i="239" s="1"/>
  <c r="X118" i="208"/>
  <c r="H26" i="238" s="1"/>
  <c r="W118" i="208"/>
  <c r="H26" i="237" s="1"/>
  <c r="V118" i="208"/>
  <c r="H26" i="236" s="1"/>
  <c r="U118" i="208"/>
  <c r="H26" i="235" s="1"/>
  <c r="T118" i="208"/>
  <c r="H26" i="234" s="1"/>
  <c r="S118" i="208"/>
  <c r="H26" i="233" s="1"/>
  <c r="R118" i="208"/>
  <c r="H26" i="232" s="1"/>
  <c r="Q118" i="208"/>
  <c r="H26" i="231" s="1"/>
  <c r="P118" i="208"/>
  <c r="H26" i="230" s="1"/>
  <c r="O118" i="208"/>
  <c r="H26" i="229" s="1"/>
  <c r="N118" i="208"/>
  <c r="H26" i="228" s="1"/>
  <c r="M118" i="208"/>
  <c r="H26" i="227" s="1"/>
  <c r="L118" i="208"/>
  <c r="H26" i="226" s="1"/>
  <c r="K118" i="208"/>
  <c r="H26" i="225" s="1"/>
  <c r="J118" i="208"/>
  <c r="H26" i="224" s="1"/>
  <c r="I118" i="208"/>
  <c r="H26" i="223" s="1"/>
  <c r="H118" i="208"/>
  <c r="H26" i="222" s="1"/>
  <c r="G118" i="208"/>
  <c r="H26" i="221" s="1"/>
  <c r="F118" i="208"/>
  <c r="H26" i="220" s="1"/>
  <c r="E118" i="208"/>
  <c r="H26" i="219" s="1"/>
  <c r="D118" i="208"/>
  <c r="H26" i="217" s="1"/>
  <c r="AG114" i="208"/>
  <c r="G26" i="247" s="1"/>
  <c r="AF114" i="208"/>
  <c r="G26" i="246" s="1"/>
  <c r="AE114" i="208"/>
  <c r="G26" i="245" s="1"/>
  <c r="AD114" i="208"/>
  <c r="G26" i="244" s="1"/>
  <c r="AC114" i="208"/>
  <c r="G26" i="243" s="1"/>
  <c r="AB114" i="208"/>
  <c r="G26" i="242" s="1"/>
  <c r="AA114" i="208"/>
  <c r="G26" i="241" s="1"/>
  <c r="Z114" i="208"/>
  <c r="G26" i="240" s="1"/>
  <c r="Y114" i="208"/>
  <c r="G26" i="239" s="1"/>
  <c r="X114" i="208"/>
  <c r="G26" i="238" s="1"/>
  <c r="W114" i="208"/>
  <c r="G26" i="237" s="1"/>
  <c r="V114" i="208"/>
  <c r="G26" i="236" s="1"/>
  <c r="U114" i="208"/>
  <c r="G26" i="235" s="1"/>
  <c r="T114" i="208"/>
  <c r="G26" i="234" s="1"/>
  <c r="S114" i="208"/>
  <c r="G26" i="233" s="1"/>
  <c r="R114" i="208"/>
  <c r="G26" i="232" s="1"/>
  <c r="Q114" i="208"/>
  <c r="G26" i="231" s="1"/>
  <c r="P114" i="208"/>
  <c r="G26" i="230" s="1"/>
  <c r="O114" i="208"/>
  <c r="G26" i="229" s="1"/>
  <c r="N114" i="208"/>
  <c r="G26" i="228" s="1"/>
  <c r="M114" i="208"/>
  <c r="G26" i="227" s="1"/>
  <c r="L114" i="208"/>
  <c r="G26" i="226" s="1"/>
  <c r="K114" i="208"/>
  <c r="G26" i="225" s="1"/>
  <c r="J114" i="208"/>
  <c r="G26" i="224" s="1"/>
  <c r="I114" i="208"/>
  <c r="G26" i="223" s="1"/>
  <c r="H114" i="208"/>
  <c r="G26" i="222" s="1"/>
  <c r="G114" i="208"/>
  <c r="G26" i="221" s="1"/>
  <c r="F114" i="208"/>
  <c r="G26" i="220" s="1"/>
  <c r="E114" i="208"/>
  <c r="G26" i="219" s="1"/>
  <c r="D114" i="208"/>
  <c r="G26" i="217" s="1"/>
  <c r="AG110" i="208"/>
  <c r="F26" i="247" s="1"/>
  <c r="AF110" i="208"/>
  <c r="F26" i="246" s="1"/>
  <c r="AE110" i="208"/>
  <c r="F26" i="245" s="1"/>
  <c r="AD110" i="208"/>
  <c r="F26" i="244" s="1"/>
  <c r="AC110" i="208"/>
  <c r="F26" i="243" s="1"/>
  <c r="AB110" i="208"/>
  <c r="F26" i="242" s="1"/>
  <c r="AA110" i="208"/>
  <c r="F26" i="241" s="1"/>
  <c r="Z110" i="208"/>
  <c r="F26" i="240" s="1"/>
  <c r="Y110" i="208"/>
  <c r="F26" i="239" s="1"/>
  <c r="X110" i="208"/>
  <c r="F26" i="238" s="1"/>
  <c r="W110" i="208"/>
  <c r="F26" i="237" s="1"/>
  <c r="V110" i="208"/>
  <c r="F26" i="236" s="1"/>
  <c r="U110" i="208"/>
  <c r="F26" i="235" s="1"/>
  <c r="T110" i="208"/>
  <c r="F26" i="234" s="1"/>
  <c r="S110" i="208"/>
  <c r="F26" i="233" s="1"/>
  <c r="R110" i="208"/>
  <c r="F26" i="232" s="1"/>
  <c r="Q110" i="208"/>
  <c r="F26" i="231" s="1"/>
  <c r="P110" i="208"/>
  <c r="F26" i="230" s="1"/>
  <c r="O110" i="208"/>
  <c r="F26" i="229" s="1"/>
  <c r="N110" i="208"/>
  <c r="F26" i="228" s="1"/>
  <c r="M110" i="208"/>
  <c r="F26" i="227" s="1"/>
  <c r="L110" i="208"/>
  <c r="F26" i="226" s="1"/>
  <c r="K110" i="208"/>
  <c r="F26" i="225" s="1"/>
  <c r="J110" i="208"/>
  <c r="F26" i="224" s="1"/>
  <c r="I110" i="208"/>
  <c r="F26" i="223" s="1"/>
  <c r="H110" i="208"/>
  <c r="F26" i="222" s="1"/>
  <c r="G110" i="208"/>
  <c r="F26" i="221" s="1"/>
  <c r="F110" i="208"/>
  <c r="F26" i="220" s="1"/>
  <c r="E110" i="208"/>
  <c r="F26" i="219" s="1"/>
  <c r="D110" i="208"/>
  <c r="F26" i="217" s="1"/>
  <c r="AG106" i="208"/>
  <c r="E26" i="247" s="1"/>
  <c r="AF106" i="208"/>
  <c r="E26" i="246" s="1"/>
  <c r="AE106" i="208"/>
  <c r="E26" i="245" s="1"/>
  <c r="AD106" i="208"/>
  <c r="E26" i="244" s="1"/>
  <c r="AC106" i="208"/>
  <c r="E26" i="243" s="1"/>
  <c r="AB106" i="208"/>
  <c r="E26" i="242" s="1"/>
  <c r="AA106" i="208"/>
  <c r="E26" i="241" s="1"/>
  <c r="Z106" i="208"/>
  <c r="E26" i="240" s="1"/>
  <c r="Y106" i="208"/>
  <c r="E26" i="239" s="1"/>
  <c r="X106" i="208"/>
  <c r="E26" i="238" s="1"/>
  <c r="W106" i="208"/>
  <c r="E26" i="237" s="1"/>
  <c r="V106" i="208"/>
  <c r="E26" i="236" s="1"/>
  <c r="U106" i="208"/>
  <c r="E26" i="235" s="1"/>
  <c r="T106" i="208"/>
  <c r="E26" i="234" s="1"/>
  <c r="S106" i="208"/>
  <c r="E26" i="233" s="1"/>
  <c r="R106" i="208"/>
  <c r="E26" i="232" s="1"/>
  <c r="Q106" i="208"/>
  <c r="E26" i="231" s="1"/>
  <c r="P106" i="208"/>
  <c r="E26" i="230" s="1"/>
  <c r="O106" i="208"/>
  <c r="E26" i="229" s="1"/>
  <c r="N106" i="208"/>
  <c r="E26" i="228" s="1"/>
  <c r="M106" i="208"/>
  <c r="E26" i="227" s="1"/>
  <c r="L106" i="208"/>
  <c r="E26" i="226" s="1"/>
  <c r="K106" i="208"/>
  <c r="E26" i="225" s="1"/>
  <c r="J106" i="208"/>
  <c r="E26" i="224" s="1"/>
  <c r="I106" i="208"/>
  <c r="E26" i="223" s="1"/>
  <c r="H106" i="208"/>
  <c r="E26" i="222" s="1"/>
  <c r="G106" i="208"/>
  <c r="E26" i="221" s="1"/>
  <c r="F106" i="208"/>
  <c r="E26" i="220" s="1"/>
  <c r="E106" i="208"/>
  <c r="E26" i="219" s="1"/>
  <c r="D106" i="208"/>
  <c r="E26" i="217" s="1"/>
  <c r="AG102" i="208"/>
  <c r="AF102" i="208"/>
  <c r="AE102" i="208"/>
  <c r="AD102" i="208"/>
  <c r="AC102" i="208"/>
  <c r="AB102" i="208"/>
  <c r="AA102" i="208"/>
  <c r="Z102" i="208"/>
  <c r="Y102" i="208"/>
  <c r="X102" i="208"/>
  <c r="W102" i="208"/>
  <c r="V102" i="208"/>
  <c r="U102" i="208"/>
  <c r="T102" i="208"/>
  <c r="S102" i="208"/>
  <c r="R102" i="208"/>
  <c r="Q102" i="208"/>
  <c r="P102" i="208"/>
  <c r="O102" i="208"/>
  <c r="N102" i="208"/>
  <c r="M102" i="208"/>
  <c r="L102" i="208"/>
  <c r="K102" i="208"/>
  <c r="J102" i="208"/>
  <c r="I102" i="208"/>
  <c r="H102" i="208"/>
  <c r="G102" i="208"/>
  <c r="F102" i="208"/>
  <c r="E102" i="208"/>
  <c r="D102" i="208"/>
  <c r="D26" i="217" s="1"/>
  <c r="AG95" i="208"/>
  <c r="R16" i="247" s="1"/>
  <c r="AF95" i="208"/>
  <c r="R16" i="246" s="1"/>
  <c r="AE95" i="208"/>
  <c r="R16" i="245" s="1"/>
  <c r="AD95" i="208"/>
  <c r="R16" i="244" s="1"/>
  <c r="AC95" i="208"/>
  <c r="R16" i="243" s="1"/>
  <c r="AB95" i="208"/>
  <c r="R16" i="242" s="1"/>
  <c r="AA95" i="208"/>
  <c r="R16" i="241" s="1"/>
  <c r="Z95" i="208"/>
  <c r="R16" i="240" s="1"/>
  <c r="Y95" i="208"/>
  <c r="R16" i="239" s="1"/>
  <c r="X95" i="208"/>
  <c r="R16" i="238" s="1"/>
  <c r="W95" i="208"/>
  <c r="R16" i="237" s="1"/>
  <c r="V95" i="208"/>
  <c r="R16" i="236" s="1"/>
  <c r="U95" i="208"/>
  <c r="R16" i="235" s="1"/>
  <c r="T95" i="208"/>
  <c r="R16" i="234" s="1"/>
  <c r="S95" i="208"/>
  <c r="R16" i="233" s="1"/>
  <c r="R95" i="208"/>
  <c r="R16" i="232" s="1"/>
  <c r="Q95" i="208"/>
  <c r="R16" i="231" s="1"/>
  <c r="P95" i="208"/>
  <c r="R16" i="230" s="1"/>
  <c r="O95" i="208"/>
  <c r="R16" i="229" s="1"/>
  <c r="N95" i="208"/>
  <c r="R16" i="228" s="1"/>
  <c r="M95" i="208"/>
  <c r="R16" i="227" s="1"/>
  <c r="L95" i="208"/>
  <c r="R16" i="226" s="1"/>
  <c r="K95" i="208"/>
  <c r="R16" i="225" s="1"/>
  <c r="J95" i="208"/>
  <c r="R16" i="224" s="1"/>
  <c r="I95" i="208"/>
  <c r="R16" i="223" s="1"/>
  <c r="H95" i="208"/>
  <c r="R16" i="222" s="1"/>
  <c r="G95" i="208"/>
  <c r="R16" i="221" s="1"/>
  <c r="F95" i="208"/>
  <c r="R16" i="220" s="1"/>
  <c r="E95" i="208"/>
  <c r="R16" i="219" s="1"/>
  <c r="D95" i="208"/>
  <c r="R16" i="217" s="1"/>
  <c r="AG91" i="208"/>
  <c r="Q16" i="247" s="1"/>
  <c r="AF91" i="208"/>
  <c r="Q16" i="246" s="1"/>
  <c r="AE91" i="208"/>
  <c r="Q16" i="245" s="1"/>
  <c r="AD91" i="208"/>
  <c r="Q16" i="244" s="1"/>
  <c r="AC91" i="208"/>
  <c r="Q16" i="243" s="1"/>
  <c r="AB91" i="208"/>
  <c r="Q16" i="242" s="1"/>
  <c r="AA91" i="208"/>
  <c r="Q16" i="241" s="1"/>
  <c r="Z91" i="208"/>
  <c r="Q16" i="240" s="1"/>
  <c r="Y91" i="208"/>
  <c r="Q16" i="239" s="1"/>
  <c r="X91" i="208"/>
  <c r="Q16" i="238" s="1"/>
  <c r="W91" i="208"/>
  <c r="Q16" i="237" s="1"/>
  <c r="V91" i="208"/>
  <c r="Q16" i="236" s="1"/>
  <c r="U91" i="208"/>
  <c r="Q16" i="235" s="1"/>
  <c r="T91" i="208"/>
  <c r="Q16" i="234" s="1"/>
  <c r="S91" i="208"/>
  <c r="Q16" i="233" s="1"/>
  <c r="R91" i="208"/>
  <c r="Q16" i="232" s="1"/>
  <c r="Q91" i="208"/>
  <c r="Q16" i="231" s="1"/>
  <c r="P91" i="208"/>
  <c r="Q16" i="230" s="1"/>
  <c r="O91" i="208"/>
  <c r="Q16" i="229" s="1"/>
  <c r="N91" i="208"/>
  <c r="Q16" i="228" s="1"/>
  <c r="M91" i="208"/>
  <c r="Q16" i="227" s="1"/>
  <c r="L91" i="208"/>
  <c r="Q16" i="226" s="1"/>
  <c r="K91" i="208"/>
  <c r="Q16" i="225" s="1"/>
  <c r="J91" i="208"/>
  <c r="Q16" i="224" s="1"/>
  <c r="I91" i="208"/>
  <c r="Q16" i="223" s="1"/>
  <c r="H91" i="208"/>
  <c r="Q16" i="222" s="1"/>
  <c r="G91" i="208"/>
  <c r="Q16" i="221" s="1"/>
  <c r="F91" i="208"/>
  <c r="Q16" i="220" s="1"/>
  <c r="E91" i="208"/>
  <c r="Q16" i="219" s="1"/>
  <c r="D91" i="208"/>
  <c r="Q16" i="217" s="1"/>
  <c r="AG87" i="208"/>
  <c r="P16" i="247" s="1"/>
  <c r="AF87" i="208"/>
  <c r="P16" i="246" s="1"/>
  <c r="AE87" i="208"/>
  <c r="P16" i="245" s="1"/>
  <c r="AD87" i="208"/>
  <c r="P16" i="244" s="1"/>
  <c r="AC87" i="208"/>
  <c r="P16" i="243" s="1"/>
  <c r="AB87" i="208"/>
  <c r="P16" i="242" s="1"/>
  <c r="AA87" i="208"/>
  <c r="P16" i="241" s="1"/>
  <c r="Z87" i="208"/>
  <c r="P16" i="240" s="1"/>
  <c r="Y87" i="208"/>
  <c r="P16" i="239" s="1"/>
  <c r="X87" i="208"/>
  <c r="P16" i="238" s="1"/>
  <c r="W87" i="208"/>
  <c r="P16" i="237" s="1"/>
  <c r="V87" i="208"/>
  <c r="P16" i="236" s="1"/>
  <c r="U87" i="208"/>
  <c r="P16" i="235" s="1"/>
  <c r="T87" i="208"/>
  <c r="P16" i="234" s="1"/>
  <c r="S87" i="208"/>
  <c r="P16" i="233" s="1"/>
  <c r="R87" i="208"/>
  <c r="P16" i="232" s="1"/>
  <c r="Q87" i="208"/>
  <c r="P16" i="231" s="1"/>
  <c r="P87" i="208"/>
  <c r="P16" i="230" s="1"/>
  <c r="O87" i="208"/>
  <c r="P16" i="229" s="1"/>
  <c r="N87" i="208"/>
  <c r="P16" i="228" s="1"/>
  <c r="M87" i="208"/>
  <c r="P16" i="227" s="1"/>
  <c r="L87" i="208"/>
  <c r="P16" i="226" s="1"/>
  <c r="K87" i="208"/>
  <c r="P16" i="225" s="1"/>
  <c r="J87" i="208"/>
  <c r="P16" i="224" s="1"/>
  <c r="I87" i="208"/>
  <c r="P16" i="223" s="1"/>
  <c r="H87" i="208"/>
  <c r="P16" i="222" s="1"/>
  <c r="G87" i="208"/>
  <c r="P16" i="221" s="1"/>
  <c r="F87" i="208"/>
  <c r="P16" i="220" s="1"/>
  <c r="E87" i="208"/>
  <c r="P16" i="219" s="1"/>
  <c r="D87" i="208"/>
  <c r="P16" i="217" s="1"/>
  <c r="AG83" i="208"/>
  <c r="O16" i="247" s="1"/>
  <c r="AF83" i="208"/>
  <c r="O16" i="246" s="1"/>
  <c r="AE83" i="208"/>
  <c r="O16" i="245" s="1"/>
  <c r="AD83" i="208"/>
  <c r="O16" i="244" s="1"/>
  <c r="AC83" i="208"/>
  <c r="O16" i="243" s="1"/>
  <c r="AB83" i="208"/>
  <c r="O16" i="242" s="1"/>
  <c r="AA83" i="208"/>
  <c r="O16" i="241" s="1"/>
  <c r="Z83" i="208"/>
  <c r="O16" i="240" s="1"/>
  <c r="Y83" i="208"/>
  <c r="O16" i="239" s="1"/>
  <c r="X83" i="208"/>
  <c r="O16" i="238" s="1"/>
  <c r="W83" i="208"/>
  <c r="O16" i="237" s="1"/>
  <c r="V83" i="208"/>
  <c r="O16" i="236" s="1"/>
  <c r="U83" i="208"/>
  <c r="O16" i="235" s="1"/>
  <c r="T83" i="208"/>
  <c r="O16" i="234" s="1"/>
  <c r="S83" i="208"/>
  <c r="O16" i="233" s="1"/>
  <c r="R83" i="208"/>
  <c r="O16" i="232" s="1"/>
  <c r="Q83" i="208"/>
  <c r="O16" i="231" s="1"/>
  <c r="P83" i="208"/>
  <c r="O16" i="230" s="1"/>
  <c r="O83" i="208"/>
  <c r="O16" i="229" s="1"/>
  <c r="N83" i="208"/>
  <c r="O16" i="228" s="1"/>
  <c r="M83" i="208"/>
  <c r="O16" i="227" s="1"/>
  <c r="L83" i="208"/>
  <c r="O16" i="226" s="1"/>
  <c r="K83" i="208"/>
  <c r="O16" i="225" s="1"/>
  <c r="J83" i="208"/>
  <c r="O16" i="224" s="1"/>
  <c r="I83" i="208"/>
  <c r="O16" i="223" s="1"/>
  <c r="H83" i="208"/>
  <c r="O16" i="222" s="1"/>
  <c r="G83" i="208"/>
  <c r="O16" i="221" s="1"/>
  <c r="F83" i="208"/>
  <c r="O16" i="220" s="1"/>
  <c r="E83" i="208"/>
  <c r="O16" i="219" s="1"/>
  <c r="D83" i="208"/>
  <c r="O16" i="217" s="1"/>
  <c r="AG79" i="208"/>
  <c r="AF79" i="208"/>
  <c r="AE79" i="208"/>
  <c r="AD79" i="208"/>
  <c r="AC79" i="208"/>
  <c r="AB79" i="208"/>
  <c r="AA79" i="208"/>
  <c r="Z79" i="208"/>
  <c r="Y79" i="208"/>
  <c r="X79" i="208"/>
  <c r="W79" i="208"/>
  <c r="V79" i="208"/>
  <c r="U79" i="208"/>
  <c r="T79" i="208"/>
  <c r="S79" i="208"/>
  <c r="R79" i="208"/>
  <c r="Q79" i="208"/>
  <c r="P79" i="208"/>
  <c r="O79" i="208"/>
  <c r="N79" i="208"/>
  <c r="M79" i="208"/>
  <c r="L79" i="208"/>
  <c r="K79" i="208"/>
  <c r="J79" i="208"/>
  <c r="I79" i="208"/>
  <c r="H79" i="208"/>
  <c r="G79" i="208"/>
  <c r="F79" i="208"/>
  <c r="E79" i="208"/>
  <c r="D79" i="208"/>
  <c r="N16" i="217" s="1"/>
  <c r="AG72" i="208"/>
  <c r="H36" i="247" s="1"/>
  <c r="AF72" i="208"/>
  <c r="H36" i="246" s="1"/>
  <c r="AE72" i="208"/>
  <c r="H36" i="245" s="1"/>
  <c r="AD72" i="208"/>
  <c r="H36" i="244" s="1"/>
  <c r="AC72" i="208"/>
  <c r="H36" i="243" s="1"/>
  <c r="AB72" i="208"/>
  <c r="H36" i="242" s="1"/>
  <c r="AA72" i="208"/>
  <c r="H36" i="241" s="1"/>
  <c r="Z72" i="208"/>
  <c r="H36" i="240" s="1"/>
  <c r="Y72" i="208"/>
  <c r="H36" i="239" s="1"/>
  <c r="X72" i="208"/>
  <c r="H36" i="238" s="1"/>
  <c r="W72" i="208"/>
  <c r="H36" i="237" s="1"/>
  <c r="V72" i="208"/>
  <c r="H36" i="236" s="1"/>
  <c r="U72" i="208"/>
  <c r="H36" i="235" s="1"/>
  <c r="T72" i="208"/>
  <c r="H36" i="234" s="1"/>
  <c r="S72" i="208"/>
  <c r="H36" i="233" s="1"/>
  <c r="R72" i="208"/>
  <c r="H36" i="232" s="1"/>
  <c r="Q72" i="208"/>
  <c r="H36" i="231" s="1"/>
  <c r="P72" i="208"/>
  <c r="H36" i="230" s="1"/>
  <c r="O72" i="208"/>
  <c r="H36" i="229" s="1"/>
  <c r="N72" i="208"/>
  <c r="H36" i="228" s="1"/>
  <c r="M72" i="208"/>
  <c r="H36" i="227" s="1"/>
  <c r="L72" i="208"/>
  <c r="H36" i="226" s="1"/>
  <c r="K72" i="208"/>
  <c r="H36" i="225" s="1"/>
  <c r="J72" i="208"/>
  <c r="H36" i="224" s="1"/>
  <c r="I72" i="208"/>
  <c r="H36" i="223" s="1"/>
  <c r="H72" i="208"/>
  <c r="H36" i="222" s="1"/>
  <c r="G72" i="208"/>
  <c r="H36" i="221" s="1"/>
  <c r="F72" i="208"/>
  <c r="H36" i="220" s="1"/>
  <c r="E72" i="208"/>
  <c r="H36" i="219" s="1"/>
  <c r="D72" i="208"/>
  <c r="H36" i="217" s="1"/>
  <c r="AG68" i="208"/>
  <c r="G36" i="247" s="1"/>
  <c r="AF68" i="208"/>
  <c r="G36" i="246" s="1"/>
  <c r="AE68" i="208"/>
  <c r="G36" i="245" s="1"/>
  <c r="AD68" i="208"/>
  <c r="G36" i="244" s="1"/>
  <c r="AC68" i="208"/>
  <c r="G36" i="243" s="1"/>
  <c r="AB68" i="208"/>
  <c r="G36" i="242" s="1"/>
  <c r="AA68" i="208"/>
  <c r="G36" i="241" s="1"/>
  <c r="Z68" i="208"/>
  <c r="G36" i="240" s="1"/>
  <c r="Y68" i="208"/>
  <c r="G36" i="239" s="1"/>
  <c r="X68" i="208"/>
  <c r="G36" i="238" s="1"/>
  <c r="W68" i="208"/>
  <c r="G36" i="237" s="1"/>
  <c r="V68" i="208"/>
  <c r="G36" i="236" s="1"/>
  <c r="U68" i="208"/>
  <c r="G36" i="235" s="1"/>
  <c r="T68" i="208"/>
  <c r="G36" i="234" s="1"/>
  <c r="S68" i="208"/>
  <c r="G36" i="233" s="1"/>
  <c r="R68" i="208"/>
  <c r="G36" i="232" s="1"/>
  <c r="Q68" i="208"/>
  <c r="G36" i="231" s="1"/>
  <c r="P68" i="208"/>
  <c r="G36" i="230" s="1"/>
  <c r="O68" i="208"/>
  <c r="G36" i="229" s="1"/>
  <c r="N68" i="208"/>
  <c r="G36" i="228" s="1"/>
  <c r="M68" i="208"/>
  <c r="G36" i="227" s="1"/>
  <c r="L68" i="208"/>
  <c r="G36" i="226" s="1"/>
  <c r="K68" i="208"/>
  <c r="G36" i="225" s="1"/>
  <c r="J68" i="208"/>
  <c r="G36" i="224" s="1"/>
  <c r="I68" i="208"/>
  <c r="G36" i="223" s="1"/>
  <c r="H68" i="208"/>
  <c r="G36" i="222" s="1"/>
  <c r="G68" i="208"/>
  <c r="G36" i="221" s="1"/>
  <c r="F68" i="208"/>
  <c r="G36" i="220" s="1"/>
  <c r="E68" i="208"/>
  <c r="G36" i="219" s="1"/>
  <c r="D68" i="208"/>
  <c r="G36" i="217" s="1"/>
  <c r="AG64" i="208"/>
  <c r="F36" i="247" s="1"/>
  <c r="AF64" i="208"/>
  <c r="F36" i="246" s="1"/>
  <c r="AE64" i="208"/>
  <c r="F36" i="245" s="1"/>
  <c r="AD64" i="208"/>
  <c r="F36" i="244" s="1"/>
  <c r="AC64" i="208"/>
  <c r="F36" i="243" s="1"/>
  <c r="AB64" i="208"/>
  <c r="F36" i="242" s="1"/>
  <c r="AA64" i="208"/>
  <c r="F36" i="241" s="1"/>
  <c r="Z64" i="208"/>
  <c r="F36" i="240" s="1"/>
  <c r="Y64" i="208"/>
  <c r="F36" i="239" s="1"/>
  <c r="X64" i="208"/>
  <c r="F36" i="238" s="1"/>
  <c r="W64" i="208"/>
  <c r="F36" i="237" s="1"/>
  <c r="V64" i="208"/>
  <c r="F36" i="236" s="1"/>
  <c r="U64" i="208"/>
  <c r="F36" i="235" s="1"/>
  <c r="T64" i="208"/>
  <c r="F36" i="234" s="1"/>
  <c r="S64" i="208"/>
  <c r="F36" i="233" s="1"/>
  <c r="R64" i="208"/>
  <c r="F36" i="232" s="1"/>
  <c r="Q64" i="208"/>
  <c r="F36" i="231" s="1"/>
  <c r="P64" i="208"/>
  <c r="F36" i="230" s="1"/>
  <c r="O64" i="208"/>
  <c r="F36" i="229" s="1"/>
  <c r="N64" i="208"/>
  <c r="F36" i="228" s="1"/>
  <c r="M64" i="208"/>
  <c r="F36" i="227" s="1"/>
  <c r="L64" i="208"/>
  <c r="F36" i="226" s="1"/>
  <c r="K64" i="208"/>
  <c r="F36" i="225" s="1"/>
  <c r="J64" i="208"/>
  <c r="F36" i="224" s="1"/>
  <c r="I64" i="208"/>
  <c r="F36" i="223" s="1"/>
  <c r="H64" i="208"/>
  <c r="F36" i="222" s="1"/>
  <c r="G64" i="208"/>
  <c r="F36" i="221" s="1"/>
  <c r="F64" i="208"/>
  <c r="F36" i="220" s="1"/>
  <c r="E64" i="208"/>
  <c r="F36" i="219" s="1"/>
  <c r="D64" i="208"/>
  <c r="F36" i="217" s="1"/>
  <c r="AG60" i="208"/>
  <c r="E36" i="247" s="1"/>
  <c r="AF60" i="208"/>
  <c r="E36" i="246" s="1"/>
  <c r="AE60" i="208"/>
  <c r="E36" i="245" s="1"/>
  <c r="AD60" i="208"/>
  <c r="E36" i="244" s="1"/>
  <c r="AC60" i="208"/>
  <c r="E36" i="243" s="1"/>
  <c r="AB60" i="208"/>
  <c r="E36" i="242" s="1"/>
  <c r="AA60" i="208"/>
  <c r="E36" i="241" s="1"/>
  <c r="Z60" i="208"/>
  <c r="E36" i="240" s="1"/>
  <c r="Y60" i="208"/>
  <c r="E36" i="239" s="1"/>
  <c r="X60" i="208"/>
  <c r="E36" i="238" s="1"/>
  <c r="W60" i="208"/>
  <c r="E36" i="237" s="1"/>
  <c r="V60" i="208"/>
  <c r="E36" i="236" s="1"/>
  <c r="U60" i="208"/>
  <c r="E36" i="235" s="1"/>
  <c r="T60" i="208"/>
  <c r="E36" i="234" s="1"/>
  <c r="S60" i="208"/>
  <c r="E36" i="233" s="1"/>
  <c r="R60" i="208"/>
  <c r="E36" i="232" s="1"/>
  <c r="Q60" i="208"/>
  <c r="E36" i="231" s="1"/>
  <c r="P60" i="208"/>
  <c r="E36" i="230" s="1"/>
  <c r="O60" i="208"/>
  <c r="E36" i="229" s="1"/>
  <c r="N60" i="208"/>
  <c r="E36" i="228" s="1"/>
  <c r="M60" i="208"/>
  <c r="E36" i="227" s="1"/>
  <c r="L60" i="208"/>
  <c r="E36" i="226" s="1"/>
  <c r="K60" i="208"/>
  <c r="E36" i="225" s="1"/>
  <c r="J60" i="208"/>
  <c r="E36" i="224" s="1"/>
  <c r="I60" i="208"/>
  <c r="E36" i="223" s="1"/>
  <c r="H60" i="208"/>
  <c r="E36" i="222" s="1"/>
  <c r="G60" i="208"/>
  <c r="E36" i="221" s="1"/>
  <c r="F60" i="208"/>
  <c r="E36" i="220" s="1"/>
  <c r="E60" i="208"/>
  <c r="E36" i="219" s="1"/>
  <c r="D60" i="208"/>
  <c r="E36" i="217" s="1"/>
  <c r="AG56" i="208"/>
  <c r="AF56" i="208"/>
  <c r="AE56" i="208"/>
  <c r="AD56" i="208"/>
  <c r="AC56" i="208"/>
  <c r="AB56" i="208"/>
  <c r="AA56" i="208"/>
  <c r="Z56" i="208"/>
  <c r="Y56" i="208"/>
  <c r="X56" i="208"/>
  <c r="W56" i="208"/>
  <c r="V56" i="208"/>
  <c r="U56" i="208"/>
  <c r="T56" i="208"/>
  <c r="S56" i="208"/>
  <c r="R56" i="208"/>
  <c r="Q56" i="208"/>
  <c r="P56" i="208"/>
  <c r="O56" i="208"/>
  <c r="N56" i="208"/>
  <c r="M56" i="208"/>
  <c r="L56" i="208"/>
  <c r="K56" i="208"/>
  <c r="J56" i="208"/>
  <c r="I56" i="208"/>
  <c r="H56" i="208"/>
  <c r="G56" i="208"/>
  <c r="F56" i="208"/>
  <c r="E56" i="208"/>
  <c r="D56" i="208"/>
  <c r="D36" i="217" s="1"/>
  <c r="AG49" i="208"/>
  <c r="H4" i="247" s="1"/>
  <c r="AF49" i="208"/>
  <c r="H4" i="246" s="1"/>
  <c r="AE49" i="208"/>
  <c r="H4" i="245" s="1"/>
  <c r="AD49" i="208"/>
  <c r="H4" i="244" s="1"/>
  <c r="AC49" i="208"/>
  <c r="H4" i="243" s="1"/>
  <c r="AB49" i="208"/>
  <c r="H4" i="242" s="1"/>
  <c r="AA49" i="208"/>
  <c r="H4" i="241" s="1"/>
  <c r="Z49" i="208"/>
  <c r="H4" i="240" s="1"/>
  <c r="Y49" i="208"/>
  <c r="H4" i="239" s="1"/>
  <c r="X49" i="208"/>
  <c r="H4" i="238" s="1"/>
  <c r="W49" i="208"/>
  <c r="H4" i="237" s="1"/>
  <c r="V49" i="208"/>
  <c r="H4" i="236" s="1"/>
  <c r="U49" i="208"/>
  <c r="H4" i="235" s="1"/>
  <c r="T49" i="208"/>
  <c r="H4" i="234" s="1"/>
  <c r="S49" i="208"/>
  <c r="H4" i="233" s="1"/>
  <c r="R49" i="208"/>
  <c r="H4" i="232" s="1"/>
  <c r="Q49" i="208"/>
  <c r="H4" i="231" s="1"/>
  <c r="P49" i="208"/>
  <c r="H4" i="230" s="1"/>
  <c r="O49" i="208"/>
  <c r="H4" i="229" s="1"/>
  <c r="N49" i="208"/>
  <c r="H4" i="228" s="1"/>
  <c r="M49" i="208"/>
  <c r="H4" i="227" s="1"/>
  <c r="L49" i="208"/>
  <c r="H4" i="226" s="1"/>
  <c r="K49" i="208"/>
  <c r="H4" i="225" s="1"/>
  <c r="J49" i="208"/>
  <c r="H4" i="224" s="1"/>
  <c r="I49" i="208"/>
  <c r="H4" i="223" s="1"/>
  <c r="H49" i="208"/>
  <c r="H4" i="222" s="1"/>
  <c r="G49" i="208"/>
  <c r="H4" i="221" s="1"/>
  <c r="F49" i="208"/>
  <c r="H4" i="220" s="1"/>
  <c r="E49" i="208"/>
  <c r="H4" i="219" s="1"/>
  <c r="D49" i="208"/>
  <c r="H4" i="217" s="1"/>
  <c r="AG45" i="208"/>
  <c r="G4" i="247" s="1"/>
  <c r="AF45" i="208"/>
  <c r="G4" i="246" s="1"/>
  <c r="AE45" i="208"/>
  <c r="G4" i="245" s="1"/>
  <c r="AD45" i="208"/>
  <c r="G4" i="244" s="1"/>
  <c r="AC45" i="208"/>
  <c r="G4" i="243" s="1"/>
  <c r="AB45" i="208"/>
  <c r="G4" i="242" s="1"/>
  <c r="AA45" i="208"/>
  <c r="G4" i="241" s="1"/>
  <c r="Z45" i="208"/>
  <c r="G4" i="240" s="1"/>
  <c r="Y45" i="208"/>
  <c r="G4" i="239" s="1"/>
  <c r="X45" i="208"/>
  <c r="G4" i="238" s="1"/>
  <c r="W45" i="208"/>
  <c r="G4" i="237" s="1"/>
  <c r="V45" i="208"/>
  <c r="G4" i="236" s="1"/>
  <c r="U45" i="208"/>
  <c r="G4" i="235" s="1"/>
  <c r="T45" i="208"/>
  <c r="G4" i="234" s="1"/>
  <c r="S45" i="208"/>
  <c r="G4" i="233" s="1"/>
  <c r="R45" i="208"/>
  <c r="G4" i="232" s="1"/>
  <c r="Q45" i="208"/>
  <c r="G4" i="231" s="1"/>
  <c r="P45" i="208"/>
  <c r="G4" i="230" s="1"/>
  <c r="O45" i="208"/>
  <c r="G4" i="229" s="1"/>
  <c r="N45" i="208"/>
  <c r="G4" i="228" s="1"/>
  <c r="M45" i="208"/>
  <c r="G4" i="227" s="1"/>
  <c r="L45" i="208"/>
  <c r="G4" i="226" s="1"/>
  <c r="K45" i="208"/>
  <c r="G4" i="225" s="1"/>
  <c r="J45" i="208"/>
  <c r="G4" i="224" s="1"/>
  <c r="I45" i="208"/>
  <c r="G4" i="223" s="1"/>
  <c r="H45" i="208"/>
  <c r="G4" i="222" s="1"/>
  <c r="G45" i="208"/>
  <c r="G4" i="221" s="1"/>
  <c r="F45" i="208"/>
  <c r="G4" i="220" s="1"/>
  <c r="E45" i="208"/>
  <c r="G4" i="219" s="1"/>
  <c r="D45" i="208"/>
  <c r="G4" i="217" s="1"/>
  <c r="AG41" i="208"/>
  <c r="F4" i="247" s="1"/>
  <c r="AF41" i="208"/>
  <c r="F4" i="246" s="1"/>
  <c r="AE41" i="208"/>
  <c r="F4" i="245" s="1"/>
  <c r="AD41" i="208"/>
  <c r="F4" i="244" s="1"/>
  <c r="AC41" i="208"/>
  <c r="F4" i="243" s="1"/>
  <c r="AB41" i="208"/>
  <c r="F4" i="242" s="1"/>
  <c r="AA41" i="208"/>
  <c r="F4" i="241" s="1"/>
  <c r="Z41" i="208"/>
  <c r="F4" i="240" s="1"/>
  <c r="Y41" i="208"/>
  <c r="F4" i="239" s="1"/>
  <c r="X41" i="208"/>
  <c r="F4" i="238" s="1"/>
  <c r="W41" i="208"/>
  <c r="F4" i="237" s="1"/>
  <c r="V41" i="208"/>
  <c r="F4" i="236" s="1"/>
  <c r="U41" i="208"/>
  <c r="F4" i="235" s="1"/>
  <c r="T41" i="208"/>
  <c r="F4" i="234" s="1"/>
  <c r="S41" i="208"/>
  <c r="F4" i="233" s="1"/>
  <c r="R41" i="208"/>
  <c r="F4" i="232" s="1"/>
  <c r="Q41" i="208"/>
  <c r="F4" i="231" s="1"/>
  <c r="P41" i="208"/>
  <c r="F4" i="230" s="1"/>
  <c r="O41" i="208"/>
  <c r="F4" i="229" s="1"/>
  <c r="N41" i="208"/>
  <c r="F4" i="228" s="1"/>
  <c r="M41" i="208"/>
  <c r="F4" i="227" s="1"/>
  <c r="L41" i="208"/>
  <c r="F4" i="226" s="1"/>
  <c r="K41" i="208"/>
  <c r="F4" i="225" s="1"/>
  <c r="J41" i="208"/>
  <c r="F4" i="224" s="1"/>
  <c r="I41" i="208"/>
  <c r="F4" i="223" s="1"/>
  <c r="H41" i="208"/>
  <c r="F4" i="222" s="1"/>
  <c r="G41" i="208"/>
  <c r="F4" i="221" s="1"/>
  <c r="F41" i="208"/>
  <c r="F4" i="220" s="1"/>
  <c r="E41" i="208"/>
  <c r="F4" i="219" s="1"/>
  <c r="D41" i="208"/>
  <c r="F4" i="217" s="1"/>
  <c r="AG37" i="208"/>
  <c r="E4" i="247" s="1"/>
  <c r="AF37" i="208"/>
  <c r="E4" i="246" s="1"/>
  <c r="AE37" i="208"/>
  <c r="E4" i="245" s="1"/>
  <c r="AD37" i="208"/>
  <c r="E4" i="244" s="1"/>
  <c r="AC37" i="208"/>
  <c r="E4" i="243" s="1"/>
  <c r="AB37" i="208"/>
  <c r="E4" i="242" s="1"/>
  <c r="AA37" i="208"/>
  <c r="E4" i="241" s="1"/>
  <c r="Z37" i="208"/>
  <c r="E4" i="240" s="1"/>
  <c r="Y37" i="208"/>
  <c r="E4" i="239" s="1"/>
  <c r="X37" i="208"/>
  <c r="E4" i="238" s="1"/>
  <c r="W37" i="208"/>
  <c r="E4" i="237" s="1"/>
  <c r="V37" i="208"/>
  <c r="E4" i="236" s="1"/>
  <c r="U37" i="208"/>
  <c r="E4" i="235" s="1"/>
  <c r="T37" i="208"/>
  <c r="E4" i="234" s="1"/>
  <c r="S37" i="208"/>
  <c r="E4" i="233" s="1"/>
  <c r="R37" i="208"/>
  <c r="E4" i="232" s="1"/>
  <c r="Q37" i="208"/>
  <c r="E4" i="231" s="1"/>
  <c r="P37" i="208"/>
  <c r="E4" i="230" s="1"/>
  <c r="O37" i="208"/>
  <c r="E4" i="229" s="1"/>
  <c r="N37" i="208"/>
  <c r="E4" i="228" s="1"/>
  <c r="M37" i="208"/>
  <c r="E4" i="227" s="1"/>
  <c r="L37" i="208"/>
  <c r="E4" i="226" s="1"/>
  <c r="K37" i="208"/>
  <c r="E4" i="225" s="1"/>
  <c r="J37" i="208"/>
  <c r="E4" i="224" s="1"/>
  <c r="I37" i="208"/>
  <c r="E4" i="223" s="1"/>
  <c r="H37" i="208"/>
  <c r="E4" i="222" s="1"/>
  <c r="G37" i="208"/>
  <c r="E4" i="221" s="1"/>
  <c r="F37" i="208"/>
  <c r="E4" i="220" s="1"/>
  <c r="E37" i="208"/>
  <c r="E4" i="219" s="1"/>
  <c r="D37" i="208"/>
  <c r="E4" i="217" s="1"/>
  <c r="AG33" i="208"/>
  <c r="AF33" i="208"/>
  <c r="AE33" i="208"/>
  <c r="AD33" i="208"/>
  <c r="AC33" i="208"/>
  <c r="AB33" i="208"/>
  <c r="AA33" i="208"/>
  <c r="Z33" i="208"/>
  <c r="Y33" i="208"/>
  <c r="X33" i="208"/>
  <c r="W33" i="208"/>
  <c r="V33" i="208"/>
  <c r="U33" i="208"/>
  <c r="T33" i="208"/>
  <c r="S33" i="208"/>
  <c r="R33" i="208"/>
  <c r="Q33" i="208"/>
  <c r="P33" i="208"/>
  <c r="O33" i="208"/>
  <c r="N33" i="208"/>
  <c r="M33" i="208"/>
  <c r="L33" i="208"/>
  <c r="K33" i="208"/>
  <c r="J33" i="208"/>
  <c r="I33" i="208"/>
  <c r="H33" i="208"/>
  <c r="G33" i="208"/>
  <c r="F33" i="208"/>
  <c r="E33" i="208"/>
  <c r="D33" i="208"/>
  <c r="D4" i="217" s="1"/>
  <c r="AG26" i="208"/>
  <c r="R17" i="247" s="1"/>
  <c r="AF26" i="208"/>
  <c r="R17" i="246" s="1"/>
  <c r="AE26" i="208"/>
  <c r="R17" i="245" s="1"/>
  <c r="AD26" i="208"/>
  <c r="R17" i="244" s="1"/>
  <c r="AC26" i="208"/>
  <c r="R17" i="243" s="1"/>
  <c r="AB26" i="208"/>
  <c r="R17" i="242" s="1"/>
  <c r="AA26" i="208"/>
  <c r="R17" i="241" s="1"/>
  <c r="Z26" i="208"/>
  <c r="R17" i="240" s="1"/>
  <c r="Y26" i="208"/>
  <c r="R17" i="239" s="1"/>
  <c r="X26" i="208"/>
  <c r="R17" i="238" s="1"/>
  <c r="W26" i="208"/>
  <c r="R17" i="237" s="1"/>
  <c r="V26" i="208"/>
  <c r="R17" i="236" s="1"/>
  <c r="U26" i="208"/>
  <c r="R17" i="235" s="1"/>
  <c r="T26" i="208"/>
  <c r="R17" i="234" s="1"/>
  <c r="S26" i="208"/>
  <c r="R17" i="233" s="1"/>
  <c r="R26" i="208"/>
  <c r="R17" i="232" s="1"/>
  <c r="Q26" i="208"/>
  <c r="R17" i="231" s="1"/>
  <c r="P26" i="208"/>
  <c r="R17" i="230" s="1"/>
  <c r="O26" i="208"/>
  <c r="R17" i="229" s="1"/>
  <c r="N26" i="208"/>
  <c r="R17" i="228" s="1"/>
  <c r="M26" i="208"/>
  <c r="R17" i="227" s="1"/>
  <c r="L26" i="208"/>
  <c r="R17" i="226" s="1"/>
  <c r="K26" i="208"/>
  <c r="R17" i="225" s="1"/>
  <c r="J26" i="208"/>
  <c r="R17" i="224" s="1"/>
  <c r="I26" i="208"/>
  <c r="R17" i="223" s="1"/>
  <c r="H26" i="208"/>
  <c r="R17" i="222" s="1"/>
  <c r="G26" i="208"/>
  <c r="R17" i="221" s="1"/>
  <c r="F26" i="208"/>
  <c r="R17" i="220" s="1"/>
  <c r="E26" i="208"/>
  <c r="R17" i="219" s="1"/>
  <c r="D26" i="208"/>
  <c r="R17" i="217" s="1"/>
  <c r="AG22" i="208"/>
  <c r="Q17" i="247" s="1"/>
  <c r="AF22" i="208"/>
  <c r="Q17" i="246" s="1"/>
  <c r="AE22" i="208"/>
  <c r="Q17" i="245" s="1"/>
  <c r="AD22" i="208"/>
  <c r="Q17" i="244" s="1"/>
  <c r="AC22" i="208"/>
  <c r="Q17" i="243" s="1"/>
  <c r="AB22" i="208"/>
  <c r="Q17" i="242" s="1"/>
  <c r="AA22" i="208"/>
  <c r="Q17" i="241" s="1"/>
  <c r="Z22" i="208"/>
  <c r="Q17" i="240" s="1"/>
  <c r="Y22" i="208"/>
  <c r="Q17" i="239" s="1"/>
  <c r="X22" i="208"/>
  <c r="Q17" i="238" s="1"/>
  <c r="W22" i="208"/>
  <c r="Q17" i="237" s="1"/>
  <c r="V22" i="208"/>
  <c r="Q17" i="236" s="1"/>
  <c r="U22" i="208"/>
  <c r="Q17" i="235" s="1"/>
  <c r="T22" i="208"/>
  <c r="Q17" i="234" s="1"/>
  <c r="S22" i="208"/>
  <c r="Q17" i="233" s="1"/>
  <c r="R22" i="208"/>
  <c r="Q17" i="232" s="1"/>
  <c r="Q22" i="208"/>
  <c r="Q17" i="231" s="1"/>
  <c r="P22" i="208"/>
  <c r="Q17" i="230" s="1"/>
  <c r="O22" i="208"/>
  <c r="Q17" i="229" s="1"/>
  <c r="N22" i="208"/>
  <c r="Q17" i="228" s="1"/>
  <c r="M22" i="208"/>
  <c r="Q17" i="227" s="1"/>
  <c r="L22" i="208"/>
  <c r="Q17" i="226" s="1"/>
  <c r="K22" i="208"/>
  <c r="Q17" i="225" s="1"/>
  <c r="J22" i="208"/>
  <c r="Q17" i="224" s="1"/>
  <c r="I22" i="208"/>
  <c r="Q17" i="223" s="1"/>
  <c r="H22" i="208"/>
  <c r="Q17" i="222" s="1"/>
  <c r="G22" i="208"/>
  <c r="Q17" i="221" s="1"/>
  <c r="F22" i="208"/>
  <c r="Q17" i="220" s="1"/>
  <c r="E22" i="208"/>
  <c r="Q17" i="219" s="1"/>
  <c r="D22" i="208"/>
  <c r="Q17" i="217" s="1"/>
  <c r="AG18" i="208"/>
  <c r="P17" i="247" s="1"/>
  <c r="AF18" i="208"/>
  <c r="P17" i="246" s="1"/>
  <c r="AE18" i="208"/>
  <c r="P17" i="245" s="1"/>
  <c r="AD18" i="208"/>
  <c r="P17" i="244" s="1"/>
  <c r="AC18" i="208"/>
  <c r="P17" i="243" s="1"/>
  <c r="AB18" i="208"/>
  <c r="P17" i="242" s="1"/>
  <c r="AA18" i="208"/>
  <c r="P17" i="241" s="1"/>
  <c r="Z18" i="208"/>
  <c r="P17" i="240" s="1"/>
  <c r="Y18" i="208"/>
  <c r="P17" i="239" s="1"/>
  <c r="X18" i="208"/>
  <c r="P17" i="238" s="1"/>
  <c r="W18" i="208"/>
  <c r="P17" i="237" s="1"/>
  <c r="V18" i="208"/>
  <c r="P17" i="236" s="1"/>
  <c r="U18" i="208"/>
  <c r="P17" i="235" s="1"/>
  <c r="T18" i="208"/>
  <c r="P17" i="234" s="1"/>
  <c r="S18" i="208"/>
  <c r="P17" i="233" s="1"/>
  <c r="R18" i="208"/>
  <c r="P17" i="232" s="1"/>
  <c r="Q18" i="208"/>
  <c r="P17" i="231" s="1"/>
  <c r="P18" i="208"/>
  <c r="P17" i="230" s="1"/>
  <c r="O18" i="208"/>
  <c r="P17" i="229" s="1"/>
  <c r="N18" i="208"/>
  <c r="P17" i="228" s="1"/>
  <c r="M18" i="208"/>
  <c r="P17" i="227" s="1"/>
  <c r="L18" i="208"/>
  <c r="P17" i="226" s="1"/>
  <c r="K18" i="208"/>
  <c r="P17" i="225" s="1"/>
  <c r="J18" i="208"/>
  <c r="P17" i="224" s="1"/>
  <c r="I18" i="208"/>
  <c r="P17" i="223" s="1"/>
  <c r="H18" i="208"/>
  <c r="P17" i="222" s="1"/>
  <c r="G18" i="208"/>
  <c r="P17" i="221" s="1"/>
  <c r="F18" i="208"/>
  <c r="P17" i="220" s="1"/>
  <c r="E18" i="208"/>
  <c r="P17" i="219" s="1"/>
  <c r="D18" i="208"/>
  <c r="P17" i="217" s="1"/>
  <c r="AG14" i="208"/>
  <c r="O17" i="247" s="1"/>
  <c r="AF14" i="208"/>
  <c r="O17" i="246" s="1"/>
  <c r="AE14" i="208"/>
  <c r="O17" i="245" s="1"/>
  <c r="AD14" i="208"/>
  <c r="O17" i="244" s="1"/>
  <c r="AC14" i="208"/>
  <c r="O17" i="243" s="1"/>
  <c r="AB14" i="208"/>
  <c r="O17" i="242" s="1"/>
  <c r="AA14" i="208"/>
  <c r="O17" i="241" s="1"/>
  <c r="Z14" i="208"/>
  <c r="O17" i="240" s="1"/>
  <c r="Y14" i="208"/>
  <c r="O17" i="239" s="1"/>
  <c r="X14" i="208"/>
  <c r="O17" i="238" s="1"/>
  <c r="W14" i="208"/>
  <c r="O17" i="237" s="1"/>
  <c r="V14" i="208"/>
  <c r="O17" i="236" s="1"/>
  <c r="U14" i="208"/>
  <c r="O17" i="235" s="1"/>
  <c r="T14" i="208"/>
  <c r="O17" i="234" s="1"/>
  <c r="S14" i="208"/>
  <c r="O17" i="233" s="1"/>
  <c r="R14" i="208"/>
  <c r="O17" i="232" s="1"/>
  <c r="Q14" i="208"/>
  <c r="O17" i="231" s="1"/>
  <c r="P14" i="208"/>
  <c r="O17" i="230" s="1"/>
  <c r="O14" i="208"/>
  <c r="O17" i="229" s="1"/>
  <c r="N14" i="208"/>
  <c r="O17" i="228" s="1"/>
  <c r="M14" i="208"/>
  <c r="O17" i="227" s="1"/>
  <c r="L14" i="208"/>
  <c r="O17" i="226" s="1"/>
  <c r="K14" i="208"/>
  <c r="O17" i="225" s="1"/>
  <c r="J14" i="208"/>
  <c r="O17" i="224" s="1"/>
  <c r="I14" i="208"/>
  <c r="O17" i="223" s="1"/>
  <c r="H14" i="208"/>
  <c r="O17" i="222" s="1"/>
  <c r="G14" i="208"/>
  <c r="O17" i="221" s="1"/>
  <c r="F14" i="208"/>
  <c r="O17" i="220" s="1"/>
  <c r="E14" i="208"/>
  <c r="O17" i="219" s="1"/>
  <c r="D14" i="208"/>
  <c r="O17" i="217" s="1"/>
  <c r="AG10" i="208"/>
  <c r="AF10" i="208"/>
  <c r="AE10" i="208"/>
  <c r="AD10" i="208"/>
  <c r="AC10" i="208"/>
  <c r="AB10" i="208"/>
  <c r="AA10" i="208"/>
  <c r="Z10" i="208"/>
  <c r="Y10" i="208"/>
  <c r="X10" i="208"/>
  <c r="W10" i="208"/>
  <c r="V10" i="208"/>
  <c r="U10" i="208"/>
  <c r="T10" i="208"/>
  <c r="S10" i="208"/>
  <c r="R10" i="208"/>
  <c r="Q10" i="208"/>
  <c r="P10" i="208"/>
  <c r="O10" i="208"/>
  <c r="N10" i="208"/>
  <c r="M10" i="208"/>
  <c r="L10" i="208"/>
  <c r="K10" i="208"/>
  <c r="J10" i="208"/>
  <c r="I10" i="208"/>
  <c r="H10" i="208"/>
  <c r="G10" i="208"/>
  <c r="F10" i="208"/>
  <c r="E10" i="208"/>
  <c r="D10" i="208"/>
  <c r="N17" i="217" s="1"/>
  <c r="C2" i="208"/>
  <c r="C1" i="208"/>
  <c r="AE47" i="207"/>
  <c r="AD47" i="207"/>
  <c r="AC47" i="207"/>
  <c r="AB47" i="207"/>
  <c r="AA47" i="207"/>
  <c r="Z47" i="207"/>
  <c r="Y47" i="207"/>
  <c r="X47" i="207"/>
  <c r="W47" i="207"/>
  <c r="V47" i="207"/>
  <c r="U47" i="207"/>
  <c r="T47" i="207"/>
  <c r="S47" i="207"/>
  <c r="R47" i="207"/>
  <c r="Q47" i="207"/>
  <c r="P47" i="207"/>
  <c r="O47" i="207"/>
  <c r="N47" i="207"/>
  <c r="M47" i="207"/>
  <c r="L47" i="207"/>
  <c r="K47" i="207"/>
  <c r="J47" i="207"/>
  <c r="I47" i="207"/>
  <c r="H47" i="207"/>
  <c r="G47" i="207"/>
  <c r="F47" i="207"/>
  <c r="E47" i="207"/>
  <c r="D47" i="207"/>
  <c r="C47" i="207"/>
  <c r="B47" i="207"/>
  <c r="AF46" i="207"/>
  <c r="AF45" i="207"/>
  <c r="AF44" i="207"/>
  <c r="AF43" i="207"/>
  <c r="AF42" i="207"/>
  <c r="AF41" i="207"/>
  <c r="AF40" i="207"/>
  <c r="AF39" i="207"/>
  <c r="AF38" i="207"/>
  <c r="AF37" i="207"/>
  <c r="AF36" i="207"/>
  <c r="AF35" i="207"/>
  <c r="AF34" i="207"/>
  <c r="AF33" i="207"/>
  <c r="AF32" i="207"/>
  <c r="AF31" i="207"/>
  <c r="AF30" i="207"/>
  <c r="AF29" i="207"/>
  <c r="AF28" i="207"/>
  <c r="AF27" i="207"/>
  <c r="AF47" i="207" s="1"/>
  <c r="AE25" i="207"/>
  <c r="AD25" i="207"/>
  <c r="AC25" i="207"/>
  <c r="AB25" i="207"/>
  <c r="AA25" i="207"/>
  <c r="Z25" i="207"/>
  <c r="Y25" i="207"/>
  <c r="X25" i="207"/>
  <c r="W25" i="207"/>
  <c r="V25" i="207"/>
  <c r="U25" i="207"/>
  <c r="T25" i="207"/>
  <c r="S25" i="207"/>
  <c r="R25" i="207"/>
  <c r="Q25" i="207"/>
  <c r="P25" i="207"/>
  <c r="O25" i="207"/>
  <c r="N25" i="207"/>
  <c r="M25" i="207"/>
  <c r="L25" i="207"/>
  <c r="K25" i="207"/>
  <c r="J25" i="207"/>
  <c r="I25" i="207"/>
  <c r="H25" i="207"/>
  <c r="G25" i="207"/>
  <c r="F25" i="207"/>
  <c r="E25" i="207"/>
  <c r="D25" i="207"/>
  <c r="C25" i="207"/>
  <c r="B25" i="207"/>
  <c r="AF24" i="207"/>
  <c r="AF23" i="207"/>
  <c r="AF22" i="207"/>
  <c r="AF21" i="207"/>
  <c r="AF20" i="207"/>
  <c r="AF19" i="207"/>
  <c r="AF18" i="207"/>
  <c r="AF17" i="207"/>
  <c r="AF16" i="207"/>
  <c r="AF15" i="207"/>
  <c r="AF14" i="207"/>
  <c r="AF13" i="207"/>
  <c r="AF12" i="207"/>
  <c r="AF11" i="207"/>
  <c r="AF10" i="207"/>
  <c r="AF9" i="207"/>
  <c r="AF8" i="207"/>
  <c r="AF7" i="207"/>
  <c r="AF6" i="207"/>
  <c r="AF5" i="207"/>
  <c r="AN18" i="72"/>
  <c r="AM18" i="72"/>
  <c r="AL18" i="72"/>
  <c r="AK18" i="72"/>
  <c r="AJ18" i="72"/>
  <c r="AI18" i="72"/>
  <c r="AH18" i="72"/>
  <c r="AG18" i="72"/>
  <c r="AF18" i="72"/>
  <c r="AE18" i="72"/>
  <c r="AD18" i="72"/>
  <c r="AC18" i="72"/>
  <c r="AB18" i="72"/>
  <c r="AA18" i="72"/>
  <c r="Z18" i="72"/>
  <c r="Y18" i="72"/>
  <c r="X18" i="72"/>
  <c r="W18" i="72"/>
  <c r="V18" i="72"/>
  <c r="U18" i="72"/>
  <c r="T18" i="72"/>
  <c r="S18" i="72"/>
  <c r="R18" i="72"/>
  <c r="Q18" i="72"/>
  <c r="P18" i="72"/>
  <c r="O18" i="72"/>
  <c r="N18" i="72"/>
  <c r="M18" i="72"/>
  <c r="L18" i="72"/>
  <c r="K18" i="72"/>
  <c r="J18" i="72"/>
  <c r="I18" i="72"/>
  <c r="H18" i="72"/>
  <c r="G18" i="72"/>
  <c r="F18" i="72"/>
  <c r="E18" i="72"/>
  <c r="D18" i="72"/>
  <c r="AN11" i="72"/>
  <c r="AM11" i="72"/>
  <c r="AL11" i="72"/>
  <c r="AK11" i="72"/>
  <c r="AJ11" i="72"/>
  <c r="AI11" i="72"/>
  <c r="AH11" i="72"/>
  <c r="AG11" i="72"/>
  <c r="AF11" i="72"/>
  <c r="AE11" i="72"/>
  <c r="AD11" i="72"/>
  <c r="AC11" i="72"/>
  <c r="AB11" i="72"/>
  <c r="AA11" i="72"/>
  <c r="Z11" i="72"/>
  <c r="Y11" i="72"/>
  <c r="X11" i="72"/>
  <c r="W11" i="72"/>
  <c r="V11" i="72"/>
  <c r="U11" i="72"/>
  <c r="T11" i="72"/>
  <c r="S11" i="72"/>
  <c r="R11" i="72"/>
  <c r="Q11" i="72"/>
  <c r="P11" i="72"/>
  <c r="O11" i="72"/>
  <c r="N11" i="72"/>
  <c r="M11" i="72"/>
  <c r="L11" i="72"/>
  <c r="K11" i="72"/>
  <c r="J11" i="72"/>
  <c r="I11" i="72"/>
  <c r="H11" i="72"/>
  <c r="G11" i="72"/>
  <c r="F11" i="72"/>
  <c r="E11" i="72"/>
  <c r="D11" i="72"/>
  <c r="C2" i="72"/>
  <c r="C1" i="72"/>
  <c r="K28" i="213" l="1"/>
  <c r="P82" i="210" s="1"/>
  <c r="S28" i="225" s="1"/>
  <c r="W28" i="213"/>
  <c r="AN82" i="210" s="1"/>
  <c r="S28" i="237" s="1"/>
  <c r="K52" i="213"/>
  <c r="P83" i="210" s="1"/>
  <c r="S29" i="225" s="1"/>
  <c r="W52" i="213"/>
  <c r="AN83" i="210" s="1"/>
  <c r="S29" i="237" s="1"/>
  <c r="K76" i="213"/>
  <c r="P84" i="210" s="1"/>
  <c r="S30" i="225" s="1"/>
  <c r="W76" i="213"/>
  <c r="AN84" i="210" s="1"/>
  <c r="S30" i="237" s="1"/>
  <c r="K100" i="213"/>
  <c r="P85" i="210" s="1"/>
  <c r="S31" i="225" s="1"/>
  <c r="W100" i="213"/>
  <c r="AN85" i="210" s="1"/>
  <c r="S31" i="237" s="1"/>
  <c r="K124" i="213"/>
  <c r="P86" i="210" s="1"/>
  <c r="S32" i="225" s="1"/>
  <c r="W124" i="213"/>
  <c r="AN86" i="210" s="1"/>
  <c r="S32" i="237" s="1"/>
  <c r="K148" i="213"/>
  <c r="P87" i="210" s="1"/>
  <c r="S33" i="225" s="1"/>
  <c r="W148" i="213"/>
  <c r="AN87" i="210" s="1"/>
  <c r="S33" i="237" s="1"/>
  <c r="K172" i="213"/>
  <c r="P88" i="210" s="1"/>
  <c r="S34" i="225" s="1"/>
  <c r="W172" i="213"/>
  <c r="AN88" i="210" s="1"/>
  <c r="S34" i="237" s="1"/>
  <c r="K196" i="213"/>
  <c r="P89" i="210" s="1"/>
  <c r="S35" i="225" s="1"/>
  <c r="W196" i="213"/>
  <c r="AN89" i="210" s="1"/>
  <c r="S35" i="237" s="1"/>
  <c r="AF25" i="207"/>
  <c r="L28" i="213"/>
  <c r="R82" i="210" s="1"/>
  <c r="S28" i="226" s="1"/>
  <c r="X28" i="213"/>
  <c r="AP82" i="210" s="1"/>
  <c r="S28" i="238" s="1"/>
  <c r="L52" i="213"/>
  <c r="R83" i="210" s="1"/>
  <c r="S29" i="226" s="1"/>
  <c r="X52" i="213"/>
  <c r="AP83" i="210" s="1"/>
  <c r="S29" i="238" s="1"/>
  <c r="L76" i="213"/>
  <c r="R84" i="210" s="1"/>
  <c r="S30" i="226" s="1"/>
  <c r="X76" i="213"/>
  <c r="AP84" i="210" s="1"/>
  <c r="S30" i="238" s="1"/>
  <c r="L100" i="213"/>
  <c r="R85" i="210" s="1"/>
  <c r="S31" i="226" s="1"/>
  <c r="X100" i="213"/>
  <c r="AP85" i="210" s="1"/>
  <c r="S31" i="238" s="1"/>
  <c r="L124" i="213"/>
  <c r="R86" i="210" s="1"/>
  <c r="S32" i="226" s="1"/>
  <c r="X124" i="213"/>
  <c r="AP86" i="210" s="1"/>
  <c r="S32" i="238" s="1"/>
  <c r="L148" i="213"/>
  <c r="R87" i="210" s="1"/>
  <c r="S33" i="226" s="1"/>
  <c r="X148" i="213"/>
  <c r="AP87" i="210" s="1"/>
  <c r="S33" i="238" s="1"/>
  <c r="X4" i="217"/>
  <c r="P4" i="218"/>
  <c r="R4" i="218" s="1"/>
  <c r="G28" i="213"/>
  <c r="H82" i="210" s="1"/>
  <c r="S28" i="221" s="1"/>
  <c r="S28" i="213"/>
  <c r="AF82" i="210" s="1"/>
  <c r="S28" i="233" s="1"/>
  <c r="AE28" i="213"/>
  <c r="BD82" i="210" s="1"/>
  <c r="S28" i="245" s="1"/>
  <c r="G52" i="213"/>
  <c r="H83" i="210" s="1"/>
  <c r="S29" i="221" s="1"/>
  <c r="S52" i="213"/>
  <c r="AF83" i="210" s="1"/>
  <c r="S29" i="233" s="1"/>
  <c r="AE52" i="213"/>
  <c r="BD83" i="210" s="1"/>
  <c r="S29" i="245" s="1"/>
  <c r="G76" i="213"/>
  <c r="H84" i="210" s="1"/>
  <c r="S30" i="221" s="1"/>
  <c r="S76" i="213"/>
  <c r="AF84" i="210" s="1"/>
  <c r="S30" i="233" s="1"/>
  <c r="AE76" i="213"/>
  <c r="BD84" i="210" s="1"/>
  <c r="S30" i="245" s="1"/>
  <c r="G100" i="213"/>
  <c r="H85" i="210" s="1"/>
  <c r="S31" i="221" s="1"/>
  <c r="S100" i="213"/>
  <c r="AF85" i="210" s="1"/>
  <c r="S31" i="233" s="1"/>
  <c r="AE100" i="213"/>
  <c r="BD85" i="210" s="1"/>
  <c r="S31" i="245" s="1"/>
  <c r="G124" i="213"/>
  <c r="H86" i="210" s="1"/>
  <c r="S32" i="221" s="1"/>
  <c r="S124" i="213"/>
  <c r="AF86" i="210" s="1"/>
  <c r="S32" i="233" s="1"/>
  <c r="AE124" i="213"/>
  <c r="BD86" i="210" s="1"/>
  <c r="S32" i="245" s="1"/>
  <c r="G148" i="213"/>
  <c r="H87" i="210" s="1"/>
  <c r="S33" i="221" s="1"/>
  <c r="S148" i="213"/>
  <c r="AF87" i="210" s="1"/>
  <c r="S33" i="233" s="1"/>
  <c r="AE148" i="213"/>
  <c r="BD87" i="210" s="1"/>
  <c r="S33" i="245" s="1"/>
  <c r="G172" i="213"/>
  <c r="H88" i="210" s="1"/>
  <c r="S34" i="221" s="1"/>
  <c r="S172" i="213"/>
  <c r="AF88" i="210" s="1"/>
  <c r="S34" i="233" s="1"/>
  <c r="AE172" i="213"/>
  <c r="BD88" i="210" s="1"/>
  <c r="S34" i="245" s="1"/>
  <c r="G196" i="213"/>
  <c r="H89" i="210" s="1"/>
  <c r="S35" i="221" s="1"/>
  <c r="S196" i="213"/>
  <c r="AF89" i="210" s="1"/>
  <c r="S35" i="233" s="1"/>
  <c r="AE196" i="213"/>
  <c r="BD89" i="210" s="1"/>
  <c r="S35" i="245" s="1"/>
  <c r="H28" i="213"/>
  <c r="J82" i="210" s="1"/>
  <c r="S28" i="222" s="1"/>
  <c r="T28" i="213"/>
  <c r="AH82" i="210" s="1"/>
  <c r="S28" i="234" s="1"/>
  <c r="AF28" i="213"/>
  <c r="BF82" i="210" s="1"/>
  <c r="S28" i="246" s="1"/>
  <c r="H52" i="213"/>
  <c r="J83" i="210" s="1"/>
  <c r="S29" i="222" s="1"/>
  <c r="T52" i="213"/>
  <c r="AH83" i="210" s="1"/>
  <c r="S29" i="234" s="1"/>
  <c r="AF52" i="213"/>
  <c r="BF83" i="210" s="1"/>
  <c r="S29" i="246" s="1"/>
  <c r="H76" i="213"/>
  <c r="J84" i="210" s="1"/>
  <c r="S30" i="222" s="1"/>
  <c r="T76" i="213"/>
  <c r="AH84" i="210" s="1"/>
  <c r="S30" i="234" s="1"/>
  <c r="AF76" i="213"/>
  <c r="BF84" i="210" s="1"/>
  <c r="S30" i="246" s="1"/>
  <c r="H100" i="213"/>
  <c r="J85" i="210" s="1"/>
  <c r="S31" i="222" s="1"/>
  <c r="T100" i="213"/>
  <c r="AH85" i="210" s="1"/>
  <c r="S31" i="234" s="1"/>
  <c r="AF100" i="213"/>
  <c r="BF85" i="210" s="1"/>
  <c r="S31" i="246" s="1"/>
  <c r="H124" i="213"/>
  <c r="J86" i="210" s="1"/>
  <c r="S32" i="222" s="1"/>
  <c r="T124" i="213"/>
  <c r="AH86" i="210" s="1"/>
  <c r="S32" i="234" s="1"/>
  <c r="AF124" i="213"/>
  <c r="BF86" i="210" s="1"/>
  <c r="S32" i="246" s="1"/>
  <c r="H148" i="213"/>
  <c r="J87" i="210" s="1"/>
  <c r="S33" i="222" s="1"/>
  <c r="T148" i="213"/>
  <c r="AH87" i="210" s="1"/>
  <c r="S33" i="234" s="1"/>
  <c r="AF148" i="213"/>
  <c r="BF87" i="210" s="1"/>
  <c r="S33" i="246" s="1"/>
  <c r="O28" i="213"/>
  <c r="X82" i="210" s="1"/>
  <c r="S28" i="229" s="1"/>
  <c r="AA28" i="213"/>
  <c r="AV82" i="210" s="1"/>
  <c r="S28" i="241" s="1"/>
  <c r="O52" i="213"/>
  <c r="X83" i="210" s="1"/>
  <c r="S29" i="229" s="1"/>
  <c r="AA52" i="213"/>
  <c r="AV83" i="210" s="1"/>
  <c r="S29" i="241" s="1"/>
  <c r="O76" i="213"/>
  <c r="X84" i="210" s="1"/>
  <c r="S30" i="229" s="1"/>
  <c r="AA76" i="213"/>
  <c r="AV84" i="210" s="1"/>
  <c r="S30" i="241" s="1"/>
  <c r="O100" i="213"/>
  <c r="X85" i="210" s="1"/>
  <c r="S31" i="229" s="1"/>
  <c r="AA100" i="213"/>
  <c r="AV85" i="210" s="1"/>
  <c r="S31" i="241" s="1"/>
  <c r="O124" i="213"/>
  <c r="X86" i="210" s="1"/>
  <c r="S32" i="229" s="1"/>
  <c r="AA124" i="213"/>
  <c r="AV86" i="210" s="1"/>
  <c r="S32" i="241" s="1"/>
  <c r="O148" i="213"/>
  <c r="X87" i="210" s="1"/>
  <c r="S33" i="229" s="1"/>
  <c r="AA148" i="213"/>
  <c r="AV87" i="210" s="1"/>
  <c r="S33" i="241" s="1"/>
  <c r="O172" i="213"/>
  <c r="X88" i="210" s="1"/>
  <c r="S34" i="229" s="1"/>
  <c r="AA172" i="213"/>
  <c r="AV88" i="210" s="1"/>
  <c r="S34" i="241" s="1"/>
  <c r="O196" i="213"/>
  <c r="X89" i="210" s="1"/>
  <c r="S35" i="229" s="1"/>
  <c r="AA196" i="213"/>
  <c r="AV89" i="210" s="1"/>
  <c r="S35" i="241" s="1"/>
  <c r="D28" i="213"/>
  <c r="B82" i="210" s="1"/>
  <c r="P28" i="213"/>
  <c r="Z82" i="210" s="1"/>
  <c r="S28" i="230" s="1"/>
  <c r="AB28" i="213"/>
  <c r="AX82" i="210" s="1"/>
  <c r="S28" i="242" s="1"/>
  <c r="D52" i="213"/>
  <c r="B83" i="210" s="1"/>
  <c r="P52" i="213"/>
  <c r="Z83" i="210" s="1"/>
  <c r="S29" i="230" s="1"/>
  <c r="AB52" i="213"/>
  <c r="AX83" i="210" s="1"/>
  <c r="S29" i="242" s="1"/>
  <c r="D76" i="213"/>
  <c r="B84" i="210" s="1"/>
  <c r="P76" i="213"/>
  <c r="Z84" i="210" s="1"/>
  <c r="S30" i="230" s="1"/>
  <c r="AB76" i="213"/>
  <c r="AX84" i="210" s="1"/>
  <c r="S30" i="242" s="1"/>
  <c r="D100" i="213"/>
  <c r="B85" i="210" s="1"/>
  <c r="P100" i="213"/>
  <c r="Z85" i="210" s="1"/>
  <c r="S31" i="230" s="1"/>
  <c r="AB100" i="213"/>
  <c r="AX85" i="210" s="1"/>
  <c r="S31" i="242" s="1"/>
  <c r="D124" i="213"/>
  <c r="B86" i="210" s="1"/>
  <c r="P124" i="213"/>
  <c r="Z86" i="210" s="1"/>
  <c r="S32" i="230" s="1"/>
  <c r="AB124" i="213"/>
  <c r="AX86" i="210" s="1"/>
  <c r="S32" i="242" s="1"/>
  <c r="D148" i="213"/>
  <c r="B87" i="210" s="1"/>
  <c r="P148" i="213"/>
  <c r="Z87" i="210" s="1"/>
  <c r="S33" i="230" s="1"/>
  <c r="AB148" i="213"/>
  <c r="AX87" i="210" s="1"/>
  <c r="S33" i="242" s="1"/>
  <c r="S21" i="221"/>
  <c r="S21" i="239"/>
  <c r="S21" i="222"/>
  <c r="S21" i="228"/>
  <c r="S21" i="234"/>
  <c r="S21" i="240"/>
  <c r="S21" i="246"/>
  <c r="S21" i="227"/>
  <c r="S21" i="245"/>
  <c r="S21" i="223"/>
  <c r="S21" i="229"/>
  <c r="S21" i="235"/>
  <c r="S21" i="241"/>
  <c r="S21" i="247"/>
  <c r="S21" i="224"/>
  <c r="S21" i="230"/>
  <c r="S21" i="236"/>
  <c r="S21" i="242"/>
  <c r="S21" i="233"/>
  <c r="S21" i="225"/>
  <c r="S21" i="231"/>
  <c r="S21" i="237"/>
  <c r="S21" i="243"/>
  <c r="S21" i="220"/>
  <c r="S21" i="226"/>
  <c r="S21" i="232"/>
  <c r="S21" i="238"/>
  <c r="S21" i="244"/>
  <c r="AB398" i="208"/>
  <c r="AX21" i="210" s="1"/>
  <c r="I14" i="242" s="1"/>
  <c r="E398" i="208"/>
  <c r="D21" i="210" s="1"/>
  <c r="I14" i="219" s="1"/>
  <c r="I398" i="208"/>
  <c r="L21" i="210" s="1"/>
  <c r="I14" i="223" s="1"/>
  <c r="M398" i="208"/>
  <c r="T21" i="210" s="1"/>
  <c r="I14" i="227" s="1"/>
  <c r="Q398" i="208"/>
  <c r="AB21" i="210" s="1"/>
  <c r="I14" i="231" s="1"/>
  <c r="U398" i="208"/>
  <c r="AJ21" i="210" s="1"/>
  <c r="I14" i="235" s="1"/>
  <c r="Y398" i="208"/>
  <c r="AR21" i="210" s="1"/>
  <c r="I14" i="239" s="1"/>
  <c r="AC398" i="208"/>
  <c r="AZ21" i="210" s="1"/>
  <c r="I14" i="243" s="1"/>
  <c r="AG398" i="208"/>
  <c r="BH21" i="210" s="1"/>
  <c r="I14" i="247" s="1"/>
  <c r="AB536" i="208"/>
  <c r="AX27" i="210" s="1"/>
  <c r="I20" i="242" s="1"/>
  <c r="V651" i="208"/>
  <c r="AL32" i="210" s="1"/>
  <c r="I24" i="236" s="1"/>
  <c r="V766" i="208"/>
  <c r="AL37" i="210" s="1"/>
  <c r="I30" i="236" s="1"/>
  <c r="I819" i="208"/>
  <c r="L40" i="210" s="1"/>
  <c r="I33" i="223" s="1"/>
  <c r="W819" i="208"/>
  <c r="AN40" i="210" s="1"/>
  <c r="I33" i="237" s="1"/>
  <c r="AB513" i="208"/>
  <c r="AX26" i="210" s="1"/>
  <c r="I19" i="242" s="1"/>
  <c r="AE51" i="95"/>
  <c r="AD51" i="95"/>
  <c r="AA51" i="95"/>
  <c r="Z51" i="95"/>
  <c r="W51" i="95"/>
  <c r="V51" i="95"/>
  <c r="R51" i="95"/>
  <c r="S51" i="95"/>
  <c r="O51" i="95"/>
  <c r="N51" i="95"/>
  <c r="J51" i="95"/>
  <c r="K51" i="95"/>
  <c r="F51" i="95"/>
  <c r="G51" i="95"/>
  <c r="U15" i="246"/>
  <c r="U15" i="247"/>
  <c r="AE48" i="95"/>
  <c r="AD48" i="95"/>
  <c r="U15" i="244"/>
  <c r="U15" i="245"/>
  <c r="U15" i="242"/>
  <c r="U15" i="243"/>
  <c r="U15" i="240"/>
  <c r="U15" i="241"/>
  <c r="Z48" i="95"/>
  <c r="AA48" i="95"/>
  <c r="U15" i="239"/>
  <c r="U15" i="238"/>
  <c r="V48" i="95"/>
  <c r="W48" i="95"/>
  <c r="U15" i="236"/>
  <c r="U15" i="237"/>
  <c r="U15" i="234"/>
  <c r="S48" i="95"/>
  <c r="O48" i="95"/>
  <c r="R48" i="95"/>
  <c r="N48" i="95"/>
  <c r="U15" i="227"/>
  <c r="U15" i="224"/>
  <c r="J48" i="95"/>
  <c r="K48" i="95"/>
  <c r="F48" i="95"/>
  <c r="G48" i="95"/>
  <c r="AE45" i="95"/>
  <c r="AE52" i="95" s="1"/>
  <c r="AE42" i="95" s="1"/>
  <c r="AD45" i="95"/>
  <c r="Z45" i="95"/>
  <c r="Z52" i="95" s="1"/>
  <c r="Z42" i="95" s="1"/>
  <c r="AA45" i="95"/>
  <c r="V45" i="95"/>
  <c r="W45" i="95"/>
  <c r="R45" i="95"/>
  <c r="R52" i="95" s="1"/>
  <c r="R42" i="95" s="1"/>
  <c r="S45" i="95"/>
  <c r="O45" i="95"/>
  <c r="O52" i="95" s="1"/>
  <c r="O42" i="95" s="1"/>
  <c r="N45" i="95"/>
  <c r="K45" i="95"/>
  <c r="J45" i="95"/>
  <c r="G45" i="95"/>
  <c r="G52" i="95" s="1"/>
  <c r="G42" i="95" s="1"/>
  <c r="F45" i="95"/>
  <c r="F52" i="95" s="1"/>
  <c r="F42" i="95" s="1"/>
  <c r="U24" i="247"/>
  <c r="U24" i="243"/>
  <c r="U24" i="244"/>
  <c r="U24" i="239"/>
  <c r="U24" i="236"/>
  <c r="U24" i="235"/>
  <c r="U24" i="231"/>
  <c r="U24" i="232"/>
  <c r="U24" i="227"/>
  <c r="U24" i="228"/>
  <c r="U24" i="223"/>
  <c r="U24" i="224"/>
  <c r="U23" i="231"/>
  <c r="U23" i="247"/>
  <c r="U23" i="236"/>
  <c r="U23" i="244"/>
  <c r="U23" i="223"/>
  <c r="U23" i="219"/>
  <c r="U23" i="243"/>
  <c r="U23" i="239"/>
  <c r="U23" i="240"/>
  <c r="U23" i="235"/>
  <c r="U23" i="232"/>
  <c r="U23" i="227"/>
  <c r="U23" i="228"/>
  <c r="U23" i="224"/>
  <c r="U23" i="220"/>
  <c r="D62" i="95"/>
  <c r="AA38" i="95"/>
  <c r="AD38" i="95"/>
  <c r="AE38" i="95"/>
  <c r="Z38" i="95"/>
  <c r="W38" i="95"/>
  <c r="V38" i="95"/>
  <c r="S38" i="95"/>
  <c r="R38" i="95"/>
  <c r="N38" i="95"/>
  <c r="O38" i="95"/>
  <c r="J38" i="95"/>
  <c r="K38" i="95"/>
  <c r="G38" i="95"/>
  <c r="F38" i="95"/>
  <c r="U11" i="225"/>
  <c r="U11" i="223"/>
  <c r="U11" i="245"/>
  <c r="U11" i="243"/>
  <c r="U11" i="234"/>
  <c r="U11" i="233"/>
  <c r="U11" i="231"/>
  <c r="U11" i="230"/>
  <c r="U11" i="229"/>
  <c r="U11" i="228"/>
  <c r="U11" i="227"/>
  <c r="U11" i="226"/>
  <c r="U11" i="224"/>
  <c r="U11" i="222"/>
  <c r="U11" i="221"/>
  <c r="U11" i="247"/>
  <c r="U11" i="246"/>
  <c r="AD34" i="95"/>
  <c r="AE34" i="95"/>
  <c r="U11" i="244"/>
  <c r="U11" i="241"/>
  <c r="U11" i="242"/>
  <c r="AA34" i="95"/>
  <c r="U11" i="240"/>
  <c r="Z34" i="95"/>
  <c r="U11" i="239"/>
  <c r="U11" i="237"/>
  <c r="U11" i="238"/>
  <c r="W34" i="95"/>
  <c r="V34" i="95"/>
  <c r="U11" i="235"/>
  <c r="U11" i="236"/>
  <c r="N34" i="95"/>
  <c r="G34" i="95"/>
  <c r="O34" i="95"/>
  <c r="J34" i="95"/>
  <c r="R34" i="95"/>
  <c r="K34" i="95"/>
  <c r="S34" i="95"/>
  <c r="F34" i="95"/>
  <c r="U11" i="219"/>
  <c r="U11" i="220"/>
  <c r="N29" i="95"/>
  <c r="AE29" i="95"/>
  <c r="AD29" i="95"/>
  <c r="AA29" i="95"/>
  <c r="Z29" i="95"/>
  <c r="V29" i="95"/>
  <c r="V39" i="95" s="1"/>
  <c r="V24" i="95" s="1"/>
  <c r="O29" i="95"/>
  <c r="W29" i="95"/>
  <c r="R29" i="95"/>
  <c r="S29" i="95"/>
  <c r="K29" i="95"/>
  <c r="J29" i="95"/>
  <c r="F29" i="95"/>
  <c r="G29" i="95"/>
  <c r="S20" i="95"/>
  <c r="AD20" i="95"/>
  <c r="AE20" i="95"/>
  <c r="AA20" i="95"/>
  <c r="Z20" i="95"/>
  <c r="W20" i="95"/>
  <c r="V20" i="95"/>
  <c r="R20" i="95"/>
  <c r="N20" i="95"/>
  <c r="O20" i="95"/>
  <c r="J20" i="95"/>
  <c r="K20" i="95"/>
  <c r="F20" i="95"/>
  <c r="G20" i="95"/>
  <c r="U7" i="237"/>
  <c r="U7" i="234"/>
  <c r="U7" i="223"/>
  <c r="U7" i="222"/>
  <c r="U7" i="219"/>
  <c r="U7" i="247"/>
  <c r="U7" i="246"/>
  <c r="AE16" i="95"/>
  <c r="U7" i="243"/>
  <c r="AD16" i="95"/>
  <c r="U7" i="244"/>
  <c r="U7" i="242"/>
  <c r="U7" i="241"/>
  <c r="AA16" i="95"/>
  <c r="U7" i="240"/>
  <c r="Z16" i="95"/>
  <c r="U7" i="239"/>
  <c r="U7" i="238"/>
  <c r="W16" i="95"/>
  <c r="V16" i="95"/>
  <c r="U7" i="236"/>
  <c r="U7" i="235"/>
  <c r="U7" i="233"/>
  <c r="S16" i="95"/>
  <c r="U7" i="232"/>
  <c r="R16" i="95"/>
  <c r="U7" i="231"/>
  <c r="U7" i="230"/>
  <c r="U7" i="229"/>
  <c r="O16" i="95"/>
  <c r="N16" i="95"/>
  <c r="U7" i="228"/>
  <c r="U7" i="227"/>
  <c r="U7" i="226"/>
  <c r="U7" i="225"/>
  <c r="K16" i="95"/>
  <c r="U7" i="224"/>
  <c r="J16" i="95"/>
  <c r="F16" i="95"/>
  <c r="G16" i="95"/>
  <c r="U7" i="220"/>
  <c r="U7" i="221"/>
  <c r="AE12" i="95"/>
  <c r="AD12" i="95"/>
  <c r="AA12" i="95"/>
  <c r="AA21" i="95" s="1"/>
  <c r="AA7" i="95" s="1"/>
  <c r="Z12" i="95"/>
  <c r="V12" i="95"/>
  <c r="W12" i="95"/>
  <c r="S12" i="95"/>
  <c r="S21" i="95" s="1"/>
  <c r="S7" i="95" s="1"/>
  <c r="R12" i="95"/>
  <c r="O12" i="95"/>
  <c r="N12" i="95"/>
  <c r="K12" i="95"/>
  <c r="J12" i="95"/>
  <c r="G12" i="95"/>
  <c r="F12" i="95"/>
  <c r="O27" i="208"/>
  <c r="O55" i="95" s="1"/>
  <c r="N17" i="229"/>
  <c r="AE27" i="208"/>
  <c r="AE55" i="95" s="1"/>
  <c r="N17" i="245"/>
  <c r="E50" i="208"/>
  <c r="D5" i="210" s="1"/>
  <c r="I4" i="219" s="1"/>
  <c r="D4" i="219"/>
  <c r="Y50" i="208"/>
  <c r="AR5" i="210" s="1"/>
  <c r="I4" i="239" s="1"/>
  <c r="D4" i="239"/>
  <c r="L27" i="208"/>
  <c r="R4" i="210" s="1"/>
  <c r="S17" i="226" s="1"/>
  <c r="N17" i="226"/>
  <c r="X27" i="208"/>
  <c r="N17" i="238"/>
  <c r="AF27" i="208"/>
  <c r="N17" i="246"/>
  <c r="N50" i="208"/>
  <c r="V5" i="210" s="1"/>
  <c r="I4" i="228" s="1"/>
  <c r="D4" i="228"/>
  <c r="E27" i="208"/>
  <c r="D4" i="210" s="1"/>
  <c r="S17" i="219" s="1"/>
  <c r="N17" i="219"/>
  <c r="M27" i="208"/>
  <c r="T4" i="210" s="1"/>
  <c r="S17" i="227" s="1"/>
  <c r="N17" i="227"/>
  <c r="U27" i="208"/>
  <c r="U55" i="95" s="1"/>
  <c r="N17" i="235"/>
  <c r="AC27" i="208"/>
  <c r="N17" i="243"/>
  <c r="AG27" i="208"/>
  <c r="AG55" i="95" s="1"/>
  <c r="N17" i="247"/>
  <c r="G50" i="208"/>
  <c r="H5" i="210" s="1"/>
  <c r="I4" i="221" s="1"/>
  <c r="D4" i="221"/>
  <c r="K50" i="208"/>
  <c r="P5" i="210" s="1"/>
  <c r="I4" i="225" s="1"/>
  <c r="D4" i="225"/>
  <c r="O50" i="208"/>
  <c r="X5" i="210" s="1"/>
  <c r="I4" i="229" s="1"/>
  <c r="D4" i="229"/>
  <c r="S50" i="208"/>
  <c r="AF5" i="210" s="1"/>
  <c r="I4" i="233" s="1"/>
  <c r="D4" i="233"/>
  <c r="W50" i="208"/>
  <c r="AN5" i="210" s="1"/>
  <c r="I4" i="237" s="1"/>
  <c r="D4" i="237"/>
  <c r="AA50" i="208"/>
  <c r="AV5" i="210" s="1"/>
  <c r="I4" i="241" s="1"/>
  <c r="D4" i="241"/>
  <c r="AE50" i="208"/>
  <c r="BD5" i="210" s="1"/>
  <c r="I4" i="245" s="1"/>
  <c r="D4" i="245"/>
  <c r="E73" i="208"/>
  <c r="D36" i="219"/>
  <c r="I73" i="208"/>
  <c r="D36" i="223"/>
  <c r="M73" i="208"/>
  <c r="D36" i="227"/>
  <c r="Q73" i="208"/>
  <c r="D36" i="231"/>
  <c r="U73" i="208"/>
  <c r="D36" i="235"/>
  <c r="Y73" i="208"/>
  <c r="D36" i="239"/>
  <c r="AC73" i="208"/>
  <c r="D36" i="243"/>
  <c r="AG73" i="208"/>
  <c r="D36" i="247"/>
  <c r="G96" i="208"/>
  <c r="N16" i="221"/>
  <c r="K96" i="208"/>
  <c r="N16" i="225"/>
  <c r="O96" i="208"/>
  <c r="X7" i="210" s="1"/>
  <c r="S16" i="229" s="1"/>
  <c r="N16" i="229"/>
  <c r="S96" i="208"/>
  <c r="N16" i="233"/>
  <c r="W96" i="208"/>
  <c r="N16" i="237"/>
  <c r="AA96" i="208"/>
  <c r="AV7" i="210" s="1"/>
  <c r="S16" i="241" s="1"/>
  <c r="N16" i="241"/>
  <c r="AE96" i="208"/>
  <c r="N16" i="245"/>
  <c r="E119" i="208"/>
  <c r="D8" i="210" s="1"/>
  <c r="I26" i="219" s="1"/>
  <c r="D26" i="219"/>
  <c r="I119" i="208"/>
  <c r="L8" i="210" s="1"/>
  <c r="I26" i="223" s="1"/>
  <c r="D26" i="223"/>
  <c r="M119" i="208"/>
  <c r="T8" i="210" s="1"/>
  <c r="I26" i="227" s="1"/>
  <c r="D26" i="227"/>
  <c r="Q119" i="208"/>
  <c r="AB8" i="210" s="1"/>
  <c r="I26" i="231" s="1"/>
  <c r="D26" i="231"/>
  <c r="U119" i="208"/>
  <c r="AJ8" i="210" s="1"/>
  <c r="I26" i="235" s="1"/>
  <c r="D26" i="235"/>
  <c r="Y119" i="208"/>
  <c r="AR8" i="210" s="1"/>
  <c r="I26" i="239" s="1"/>
  <c r="D26" i="239"/>
  <c r="AC119" i="208"/>
  <c r="AZ8" i="210" s="1"/>
  <c r="I26" i="243" s="1"/>
  <c r="D26" i="243"/>
  <c r="AG119" i="208"/>
  <c r="BH8" i="210" s="1"/>
  <c r="I26" i="247" s="1"/>
  <c r="D26" i="247"/>
  <c r="G132" i="208"/>
  <c r="H9" i="210" s="1"/>
  <c r="I38" i="221" s="1"/>
  <c r="D38" i="221"/>
  <c r="K132" i="208"/>
  <c r="P9" i="210" s="1"/>
  <c r="I38" i="225" s="1"/>
  <c r="D38" i="225"/>
  <c r="O132" i="208"/>
  <c r="X9" i="210" s="1"/>
  <c r="I38" i="229" s="1"/>
  <c r="D38" i="229"/>
  <c r="S132" i="208"/>
  <c r="AF9" i="210" s="1"/>
  <c r="I38" i="233" s="1"/>
  <c r="D38" i="233"/>
  <c r="W132" i="208"/>
  <c r="AN9" i="210" s="1"/>
  <c r="I38" i="237" s="1"/>
  <c r="D38" i="237"/>
  <c r="AA132" i="208"/>
  <c r="AV9" i="210" s="1"/>
  <c r="I38" i="241" s="1"/>
  <c r="D38" i="241"/>
  <c r="AE132" i="208"/>
  <c r="BD9" i="210" s="1"/>
  <c r="I38" i="245" s="1"/>
  <c r="D38" i="245"/>
  <c r="E145" i="208"/>
  <c r="D10" i="210" s="1"/>
  <c r="I39" i="219" s="1"/>
  <c r="D39" i="219"/>
  <c r="I145" i="208"/>
  <c r="L10" i="210" s="1"/>
  <c r="I39" i="223" s="1"/>
  <c r="D39" i="223"/>
  <c r="M145" i="208"/>
  <c r="T10" i="210" s="1"/>
  <c r="I39" i="227" s="1"/>
  <c r="D39" i="227"/>
  <c r="Q145" i="208"/>
  <c r="AB10" i="210" s="1"/>
  <c r="I39" i="231" s="1"/>
  <c r="D39" i="231"/>
  <c r="Y145" i="208"/>
  <c r="AR10" i="210" s="1"/>
  <c r="I39" i="239" s="1"/>
  <c r="D39" i="239"/>
  <c r="AG145" i="208"/>
  <c r="BH10" i="210" s="1"/>
  <c r="I39" i="247" s="1"/>
  <c r="D39" i="247"/>
  <c r="AA145" i="208"/>
  <c r="AV10" i="210" s="1"/>
  <c r="I39" i="241" s="1"/>
  <c r="E168" i="208"/>
  <c r="D11" i="210" s="1"/>
  <c r="I5" i="219" s="1"/>
  <c r="D5" i="219"/>
  <c r="M168" i="208"/>
  <c r="T11" i="210" s="1"/>
  <c r="I5" i="227" s="1"/>
  <c r="D5" i="227"/>
  <c r="U168" i="208"/>
  <c r="AJ11" i="210" s="1"/>
  <c r="I5" i="235" s="1"/>
  <c r="D5" i="235"/>
  <c r="AC168" i="208"/>
  <c r="AZ11" i="210" s="1"/>
  <c r="I5" i="243" s="1"/>
  <c r="D5" i="243"/>
  <c r="O168" i="208"/>
  <c r="X11" i="210" s="1"/>
  <c r="I5" i="229" s="1"/>
  <c r="AA168" i="208"/>
  <c r="AV11" i="210" s="1"/>
  <c r="I5" i="241" s="1"/>
  <c r="E191" i="208"/>
  <c r="D12" i="210" s="1"/>
  <c r="I6" i="219" s="1"/>
  <c r="D6" i="219"/>
  <c r="I191" i="208"/>
  <c r="L12" i="210" s="1"/>
  <c r="I6" i="223" s="1"/>
  <c r="D6" i="223"/>
  <c r="M191" i="208"/>
  <c r="T12" i="210" s="1"/>
  <c r="I6" i="227" s="1"/>
  <c r="D6" i="227"/>
  <c r="Q191" i="208"/>
  <c r="AB12" i="210" s="1"/>
  <c r="I6" i="231" s="1"/>
  <c r="D6" i="231"/>
  <c r="U191" i="208"/>
  <c r="AJ12" i="210" s="1"/>
  <c r="I6" i="235" s="1"/>
  <c r="D6" i="235"/>
  <c r="Y191" i="208"/>
  <c r="AR12" i="210" s="1"/>
  <c r="I6" i="239" s="1"/>
  <c r="D6" i="239"/>
  <c r="AC191" i="208"/>
  <c r="AZ12" i="210" s="1"/>
  <c r="I6" i="243" s="1"/>
  <c r="D6" i="243"/>
  <c r="AG191" i="208"/>
  <c r="BH12" i="210" s="1"/>
  <c r="I6" i="247" s="1"/>
  <c r="D6" i="247"/>
  <c r="H214" i="208"/>
  <c r="J13" i="210" s="1"/>
  <c r="I7" i="222" s="1"/>
  <c r="D7" i="222"/>
  <c r="L214" i="208"/>
  <c r="R13" i="210" s="1"/>
  <c r="I7" i="226" s="1"/>
  <c r="D7" i="226"/>
  <c r="P214" i="208"/>
  <c r="Z13" i="210" s="1"/>
  <c r="I7" i="230" s="1"/>
  <c r="D7" i="230"/>
  <c r="T214" i="208"/>
  <c r="AH13" i="210" s="1"/>
  <c r="I7" i="234" s="1"/>
  <c r="D7" i="234"/>
  <c r="X214" i="208"/>
  <c r="AP13" i="210" s="1"/>
  <c r="I7" i="238" s="1"/>
  <c r="D7" i="238"/>
  <c r="AB214" i="208"/>
  <c r="AX13" i="210" s="1"/>
  <c r="I7" i="242" s="1"/>
  <c r="D7" i="242"/>
  <c r="AF214" i="208"/>
  <c r="BF13" i="210" s="1"/>
  <c r="I7" i="246" s="1"/>
  <c r="D7" i="246"/>
  <c r="H237" i="208"/>
  <c r="J14" i="210" s="1"/>
  <c r="I8" i="222" s="1"/>
  <c r="D8" i="222"/>
  <c r="L237" i="208"/>
  <c r="R14" i="210" s="1"/>
  <c r="I8" i="226" s="1"/>
  <c r="D8" i="226"/>
  <c r="P237" i="208"/>
  <c r="Z14" i="210" s="1"/>
  <c r="I8" i="230" s="1"/>
  <c r="D8" i="230"/>
  <c r="T237" i="208"/>
  <c r="AH14" i="210" s="1"/>
  <c r="I8" i="234" s="1"/>
  <c r="D8" i="234"/>
  <c r="X237" i="208"/>
  <c r="AP14" i="210" s="1"/>
  <c r="I8" i="238" s="1"/>
  <c r="D8" i="238"/>
  <c r="AB237" i="208"/>
  <c r="AX14" i="210" s="1"/>
  <c r="I8" i="242" s="1"/>
  <c r="D8" i="242"/>
  <c r="AF237" i="208"/>
  <c r="BF14" i="210" s="1"/>
  <c r="I8" i="246" s="1"/>
  <c r="D8" i="246"/>
  <c r="S237" i="208"/>
  <c r="AF14" i="210" s="1"/>
  <c r="I8" i="233" s="1"/>
  <c r="H260" i="208"/>
  <c r="N18" i="222"/>
  <c r="L260" i="208"/>
  <c r="N18" i="226"/>
  <c r="P260" i="208"/>
  <c r="Z15" i="210" s="1"/>
  <c r="S18" i="230" s="1"/>
  <c r="N18" i="230"/>
  <c r="T260" i="208"/>
  <c r="N18" i="234"/>
  <c r="X260" i="208"/>
  <c r="X56" i="95" s="1"/>
  <c r="N18" i="238"/>
  <c r="AB260" i="208"/>
  <c r="N18" i="242"/>
  <c r="AF260" i="208"/>
  <c r="N18" i="246"/>
  <c r="H283" i="208"/>
  <c r="J16" i="210" s="1"/>
  <c r="I9" i="222" s="1"/>
  <c r="D9" i="222"/>
  <c r="L283" i="208"/>
  <c r="R16" i="210" s="1"/>
  <c r="I9" i="226" s="1"/>
  <c r="D9" i="226"/>
  <c r="P283" i="208"/>
  <c r="Z16" i="210" s="1"/>
  <c r="I9" i="230" s="1"/>
  <c r="D9" i="230"/>
  <c r="T283" i="208"/>
  <c r="AH16" i="210" s="1"/>
  <c r="I9" i="234" s="1"/>
  <c r="D9" i="234"/>
  <c r="X283" i="208"/>
  <c r="AP16" i="210" s="1"/>
  <c r="I9" i="238" s="1"/>
  <c r="D9" i="238"/>
  <c r="AB283" i="208"/>
  <c r="AX16" i="210" s="1"/>
  <c r="I9" i="242" s="1"/>
  <c r="D9" i="242"/>
  <c r="AF283" i="208"/>
  <c r="BF16" i="210" s="1"/>
  <c r="I9" i="246" s="1"/>
  <c r="D9" i="246"/>
  <c r="S283" i="208"/>
  <c r="AF16" i="210" s="1"/>
  <c r="I9" i="233" s="1"/>
  <c r="H306" i="208"/>
  <c r="J17" i="210" s="1"/>
  <c r="I10" i="222" s="1"/>
  <c r="D10" i="222"/>
  <c r="L306" i="208"/>
  <c r="R17" i="210" s="1"/>
  <c r="I10" i="226" s="1"/>
  <c r="D10" i="226"/>
  <c r="P306" i="208"/>
  <c r="Z17" i="210" s="1"/>
  <c r="I10" i="230" s="1"/>
  <c r="D10" i="230"/>
  <c r="T306" i="208"/>
  <c r="AH17" i="210" s="1"/>
  <c r="I10" i="234" s="1"/>
  <c r="D10" i="234"/>
  <c r="X306" i="208"/>
  <c r="AP17" i="210" s="1"/>
  <c r="I10" i="238" s="1"/>
  <c r="D10" i="238"/>
  <c r="AB306" i="208"/>
  <c r="AX17" i="210" s="1"/>
  <c r="I10" i="242" s="1"/>
  <c r="D10" i="242"/>
  <c r="AF306" i="208"/>
  <c r="BF17" i="210" s="1"/>
  <c r="I10" i="246" s="1"/>
  <c r="D10" i="246"/>
  <c r="H329" i="208"/>
  <c r="J18" i="210" s="1"/>
  <c r="I11" i="222" s="1"/>
  <c r="D11" i="222"/>
  <c r="L329" i="208"/>
  <c r="R18" i="210" s="1"/>
  <c r="I11" i="226" s="1"/>
  <c r="D11" i="226"/>
  <c r="P329" i="208"/>
  <c r="Z18" i="210" s="1"/>
  <c r="I11" i="230" s="1"/>
  <c r="D11" i="230"/>
  <c r="T329" i="208"/>
  <c r="AH18" i="210" s="1"/>
  <c r="I11" i="234" s="1"/>
  <c r="D11" i="234"/>
  <c r="X329" i="208"/>
  <c r="AP18" i="210" s="1"/>
  <c r="I11" i="238" s="1"/>
  <c r="D11" i="238"/>
  <c r="AB329" i="208"/>
  <c r="AX18" i="210" s="1"/>
  <c r="I11" i="242" s="1"/>
  <c r="D11" i="242"/>
  <c r="AF329" i="208"/>
  <c r="BF18" i="210" s="1"/>
  <c r="I11" i="246" s="1"/>
  <c r="D11" i="246"/>
  <c r="F352" i="208"/>
  <c r="F19" i="210" s="1"/>
  <c r="I12" i="220" s="1"/>
  <c r="D12" i="220"/>
  <c r="N352" i="208"/>
  <c r="V19" i="210" s="1"/>
  <c r="I12" i="228" s="1"/>
  <c r="D12" i="228"/>
  <c r="R352" i="208"/>
  <c r="AD19" i="210" s="1"/>
  <c r="I12" i="232" s="1"/>
  <c r="D12" i="232"/>
  <c r="Z352" i="208"/>
  <c r="AT19" i="210" s="1"/>
  <c r="I12" i="240" s="1"/>
  <c r="D12" i="240"/>
  <c r="AD352" i="208"/>
  <c r="BB19" i="210" s="1"/>
  <c r="I12" i="244" s="1"/>
  <c r="D12" i="244"/>
  <c r="J352" i="208"/>
  <c r="N19" i="210" s="1"/>
  <c r="I12" i="224" s="1"/>
  <c r="E375" i="208"/>
  <c r="D20" i="210" s="1"/>
  <c r="I13" i="219" s="1"/>
  <c r="D13" i="219"/>
  <c r="I375" i="208"/>
  <c r="L20" i="210" s="1"/>
  <c r="I13" i="223" s="1"/>
  <c r="D13" i="223"/>
  <c r="M375" i="208"/>
  <c r="T20" i="210" s="1"/>
  <c r="I13" i="227" s="1"/>
  <c r="D13" i="227"/>
  <c r="Q375" i="208"/>
  <c r="AB20" i="210" s="1"/>
  <c r="I13" i="231" s="1"/>
  <c r="D13" i="231"/>
  <c r="U375" i="208"/>
  <c r="AJ20" i="210" s="1"/>
  <c r="I13" i="235" s="1"/>
  <c r="D13" i="235"/>
  <c r="Y375" i="208"/>
  <c r="AR20" i="210" s="1"/>
  <c r="I13" i="239" s="1"/>
  <c r="D13" i="239"/>
  <c r="AC375" i="208"/>
  <c r="AZ20" i="210" s="1"/>
  <c r="I13" i="243" s="1"/>
  <c r="D13" i="243"/>
  <c r="AG375" i="208"/>
  <c r="BH20" i="210" s="1"/>
  <c r="I13" i="247" s="1"/>
  <c r="D13" i="247"/>
  <c r="AB375" i="208"/>
  <c r="AX20" i="210" s="1"/>
  <c r="I13" i="242" s="1"/>
  <c r="G398" i="208"/>
  <c r="H21" i="210" s="1"/>
  <c r="I14" i="221" s="1"/>
  <c r="K398" i="208"/>
  <c r="P21" i="210" s="1"/>
  <c r="I14" i="225" s="1"/>
  <c r="O398" i="208"/>
  <c r="X21" i="210" s="1"/>
  <c r="I14" i="229" s="1"/>
  <c r="S398" i="208"/>
  <c r="AF21" i="210" s="1"/>
  <c r="I14" i="233" s="1"/>
  <c r="W398" i="208"/>
  <c r="AN21" i="210" s="1"/>
  <c r="I14" i="237" s="1"/>
  <c r="AA398" i="208"/>
  <c r="AV21" i="210" s="1"/>
  <c r="I14" i="241" s="1"/>
  <c r="AE398" i="208"/>
  <c r="BD21" i="210" s="1"/>
  <c r="I14" i="245" s="1"/>
  <c r="G421" i="208"/>
  <c r="H22" i="210" s="1"/>
  <c r="I15" i="221" s="1"/>
  <c r="D15" i="221"/>
  <c r="K421" i="208"/>
  <c r="P22" i="210" s="1"/>
  <c r="I15" i="225" s="1"/>
  <c r="D15" i="225"/>
  <c r="O421" i="208"/>
  <c r="X22" i="210" s="1"/>
  <c r="I15" i="229" s="1"/>
  <c r="D15" i="229"/>
  <c r="S421" i="208"/>
  <c r="AF22" i="210" s="1"/>
  <c r="I15" i="233" s="1"/>
  <c r="D15" i="233"/>
  <c r="W421" i="208"/>
  <c r="AN22" i="210" s="1"/>
  <c r="I15" i="237" s="1"/>
  <c r="D15" i="237"/>
  <c r="AA421" i="208"/>
  <c r="AV22" i="210" s="1"/>
  <c r="I15" i="241" s="1"/>
  <c r="D15" i="241"/>
  <c r="AE421" i="208"/>
  <c r="BD22" i="210" s="1"/>
  <c r="I15" i="245" s="1"/>
  <c r="D15" i="245"/>
  <c r="H444" i="208"/>
  <c r="J23" i="210" s="1"/>
  <c r="I16" i="222" s="1"/>
  <c r="D16" i="222"/>
  <c r="L444" i="208"/>
  <c r="R23" i="210" s="1"/>
  <c r="I16" i="226" s="1"/>
  <c r="D16" i="226"/>
  <c r="P444" i="208"/>
  <c r="Z23" i="210" s="1"/>
  <c r="I16" i="230" s="1"/>
  <c r="D16" i="230"/>
  <c r="T444" i="208"/>
  <c r="AH23" i="210" s="1"/>
  <c r="I16" i="234" s="1"/>
  <c r="D16" i="234"/>
  <c r="X444" i="208"/>
  <c r="AP23" i="210" s="1"/>
  <c r="I16" i="238" s="1"/>
  <c r="D16" i="238"/>
  <c r="AB444" i="208"/>
  <c r="AX23" i="210" s="1"/>
  <c r="I16" i="242" s="1"/>
  <c r="D16" i="242"/>
  <c r="AF444" i="208"/>
  <c r="BF23" i="210" s="1"/>
  <c r="I16" i="246" s="1"/>
  <c r="D16" i="246"/>
  <c r="F467" i="208"/>
  <c r="F24" i="210" s="1"/>
  <c r="I17" i="220" s="1"/>
  <c r="D17" i="220"/>
  <c r="J467" i="208"/>
  <c r="N24" i="210" s="1"/>
  <c r="I17" i="224" s="1"/>
  <c r="D17" i="224"/>
  <c r="N467" i="208"/>
  <c r="V24" i="210" s="1"/>
  <c r="I17" i="228" s="1"/>
  <c r="D17" i="228"/>
  <c r="R467" i="208"/>
  <c r="AD24" i="210" s="1"/>
  <c r="I17" i="232" s="1"/>
  <c r="D17" i="232"/>
  <c r="V467" i="208"/>
  <c r="AL24" i="210" s="1"/>
  <c r="I17" i="236" s="1"/>
  <c r="D17" i="236"/>
  <c r="Z467" i="208"/>
  <c r="AT24" i="210" s="1"/>
  <c r="I17" i="240" s="1"/>
  <c r="D17" i="240"/>
  <c r="AD467" i="208"/>
  <c r="BB24" i="210" s="1"/>
  <c r="I17" i="244" s="1"/>
  <c r="D17" i="244"/>
  <c r="H490" i="208"/>
  <c r="J25" i="210" s="1"/>
  <c r="I18" i="222" s="1"/>
  <c r="D18" i="222"/>
  <c r="L490" i="208"/>
  <c r="R25" i="210" s="1"/>
  <c r="I18" i="226" s="1"/>
  <c r="D18" i="226"/>
  <c r="T490" i="208"/>
  <c r="AH25" i="210" s="1"/>
  <c r="I18" i="234" s="1"/>
  <c r="D18" i="234"/>
  <c r="X490" i="208"/>
  <c r="AP25" i="210" s="1"/>
  <c r="I18" i="238" s="1"/>
  <c r="D18" i="238"/>
  <c r="AB490" i="208"/>
  <c r="AX25" i="210" s="1"/>
  <c r="I18" i="242" s="1"/>
  <c r="D18" i="242"/>
  <c r="AF490" i="208"/>
  <c r="BF25" i="210" s="1"/>
  <c r="I18" i="246" s="1"/>
  <c r="D18" i="246"/>
  <c r="V490" i="208"/>
  <c r="AL25" i="210" s="1"/>
  <c r="I18" i="236" s="1"/>
  <c r="G513" i="208"/>
  <c r="H26" i="210" s="1"/>
  <c r="I19" i="221" s="1"/>
  <c r="D19" i="221"/>
  <c r="K513" i="208"/>
  <c r="P26" i="210" s="1"/>
  <c r="I19" i="225" s="1"/>
  <c r="D19" i="225"/>
  <c r="O513" i="208"/>
  <c r="X26" i="210" s="1"/>
  <c r="I19" i="229" s="1"/>
  <c r="D19" i="229"/>
  <c r="S513" i="208"/>
  <c r="AF26" i="210" s="1"/>
  <c r="I19" i="233" s="1"/>
  <c r="D19" i="233"/>
  <c r="W513" i="208"/>
  <c r="AN26" i="210" s="1"/>
  <c r="I19" i="237" s="1"/>
  <c r="D19" i="237"/>
  <c r="AA513" i="208"/>
  <c r="AV26" i="210" s="1"/>
  <c r="I19" i="241" s="1"/>
  <c r="D19" i="241"/>
  <c r="AE513" i="208"/>
  <c r="BD26" i="210" s="1"/>
  <c r="I19" i="245" s="1"/>
  <c r="D19" i="245"/>
  <c r="P513" i="208"/>
  <c r="Z26" i="210" s="1"/>
  <c r="I19" i="230" s="1"/>
  <c r="E536" i="208"/>
  <c r="D27" i="210" s="1"/>
  <c r="I20" i="219" s="1"/>
  <c r="D20" i="219"/>
  <c r="I536" i="208"/>
  <c r="L27" i="210" s="1"/>
  <c r="I20" i="223" s="1"/>
  <c r="D20" i="223"/>
  <c r="M536" i="208"/>
  <c r="T27" i="210" s="1"/>
  <c r="I20" i="227" s="1"/>
  <c r="D20" i="227"/>
  <c r="Q536" i="208"/>
  <c r="AB27" i="210" s="1"/>
  <c r="I20" i="231" s="1"/>
  <c r="D20" i="231"/>
  <c r="U536" i="208"/>
  <c r="AJ27" i="210" s="1"/>
  <c r="I20" i="235" s="1"/>
  <c r="D20" i="235"/>
  <c r="Y536" i="208"/>
  <c r="AR27" i="210" s="1"/>
  <c r="I20" i="239" s="1"/>
  <c r="D20" i="239"/>
  <c r="AC536" i="208"/>
  <c r="AZ27" i="210" s="1"/>
  <c r="I20" i="243" s="1"/>
  <c r="D20" i="243"/>
  <c r="AG536" i="208"/>
  <c r="BH27" i="210" s="1"/>
  <c r="I20" i="247" s="1"/>
  <c r="D20" i="247"/>
  <c r="E559" i="208"/>
  <c r="D28" i="210" s="1"/>
  <c r="I21" i="219" s="1"/>
  <c r="D21" i="219"/>
  <c r="I559" i="208"/>
  <c r="L28" i="210" s="1"/>
  <c r="I21" i="223" s="1"/>
  <c r="D21" i="223"/>
  <c r="M559" i="208"/>
  <c r="T28" i="210" s="1"/>
  <c r="I21" i="227" s="1"/>
  <c r="D21" i="227"/>
  <c r="Q559" i="208"/>
  <c r="AB28" i="210" s="1"/>
  <c r="I21" i="231" s="1"/>
  <c r="D21" i="231"/>
  <c r="U559" i="208"/>
  <c r="AJ28" i="210" s="1"/>
  <c r="I21" i="235" s="1"/>
  <c r="D21" i="235"/>
  <c r="Y559" i="208"/>
  <c r="AR28" i="210" s="1"/>
  <c r="I21" i="239" s="1"/>
  <c r="D21" i="239"/>
  <c r="AC559" i="208"/>
  <c r="AZ28" i="210" s="1"/>
  <c r="I21" i="243" s="1"/>
  <c r="D21" i="243"/>
  <c r="AG559" i="208"/>
  <c r="BH28" i="210" s="1"/>
  <c r="I21" i="247" s="1"/>
  <c r="D21" i="247"/>
  <c r="F582" i="208"/>
  <c r="F29" i="210" s="1"/>
  <c r="I22" i="220" s="1"/>
  <c r="D22" i="220"/>
  <c r="J582" i="208"/>
  <c r="N29" i="210" s="1"/>
  <c r="I22" i="224" s="1"/>
  <c r="D22" i="224"/>
  <c r="N582" i="208"/>
  <c r="V29" i="210" s="1"/>
  <c r="I22" i="228" s="1"/>
  <c r="D22" i="228"/>
  <c r="R582" i="208"/>
  <c r="AD29" i="210" s="1"/>
  <c r="I22" i="232" s="1"/>
  <c r="D22" i="232"/>
  <c r="V582" i="208"/>
  <c r="AL29" i="210" s="1"/>
  <c r="I22" i="236" s="1"/>
  <c r="D22" i="236"/>
  <c r="Z582" i="208"/>
  <c r="AT29" i="210" s="1"/>
  <c r="I22" i="240" s="1"/>
  <c r="D22" i="240"/>
  <c r="AD582" i="208"/>
  <c r="BB29" i="210" s="1"/>
  <c r="I22" i="244" s="1"/>
  <c r="D22" i="244"/>
  <c r="D14" i="220"/>
  <c r="F22" i="220"/>
  <c r="D14" i="224"/>
  <c r="F22" i="224"/>
  <c r="F22" i="228"/>
  <c r="D14" i="228"/>
  <c r="F22" i="232"/>
  <c r="D14" i="232"/>
  <c r="F22" i="236"/>
  <c r="D14" i="236"/>
  <c r="D14" i="240"/>
  <c r="F22" i="240"/>
  <c r="D14" i="244"/>
  <c r="F22" i="244"/>
  <c r="H605" i="208"/>
  <c r="J30" i="210" s="1"/>
  <c r="I23" i="222" s="1"/>
  <c r="D23" i="222"/>
  <c r="L605" i="208"/>
  <c r="R30" i="210" s="1"/>
  <c r="I23" i="226" s="1"/>
  <c r="D23" i="226"/>
  <c r="P605" i="208"/>
  <c r="Z30" i="210" s="1"/>
  <c r="I23" i="230" s="1"/>
  <c r="D23" i="230"/>
  <c r="T605" i="208"/>
  <c r="AH30" i="210" s="1"/>
  <c r="I23" i="234" s="1"/>
  <c r="D23" i="234"/>
  <c r="X605" i="208"/>
  <c r="AP30" i="210" s="1"/>
  <c r="I23" i="238" s="1"/>
  <c r="D23" i="238"/>
  <c r="AB605" i="208"/>
  <c r="AX30" i="210" s="1"/>
  <c r="I23" i="242" s="1"/>
  <c r="D23" i="242"/>
  <c r="AF605" i="208"/>
  <c r="BF30" i="210" s="1"/>
  <c r="I23" i="246" s="1"/>
  <c r="D23" i="246"/>
  <c r="F628" i="208"/>
  <c r="F31" i="210" s="1"/>
  <c r="I37" i="220" s="1"/>
  <c r="D37" i="220"/>
  <c r="N628" i="208"/>
  <c r="V31" i="210" s="1"/>
  <c r="I37" i="228" s="1"/>
  <c r="D37" i="228"/>
  <c r="R628" i="208"/>
  <c r="AD31" i="210" s="1"/>
  <c r="I37" i="232" s="1"/>
  <c r="D37" i="232"/>
  <c r="Z628" i="208"/>
  <c r="AT31" i="210" s="1"/>
  <c r="I37" i="240" s="1"/>
  <c r="D37" i="240"/>
  <c r="AD628" i="208"/>
  <c r="BB31" i="210" s="1"/>
  <c r="I37" i="244" s="1"/>
  <c r="D37" i="244"/>
  <c r="J628" i="208"/>
  <c r="N31" i="210" s="1"/>
  <c r="I37" i="224" s="1"/>
  <c r="E651" i="208"/>
  <c r="D32" i="210" s="1"/>
  <c r="I24" i="219" s="1"/>
  <c r="D24" i="219"/>
  <c r="I651" i="208"/>
  <c r="L32" i="210" s="1"/>
  <c r="I24" i="223" s="1"/>
  <c r="D24" i="223"/>
  <c r="M651" i="208"/>
  <c r="T32" i="210" s="1"/>
  <c r="I24" i="227" s="1"/>
  <c r="D24" i="227"/>
  <c r="Q651" i="208"/>
  <c r="AB32" i="210" s="1"/>
  <c r="I24" i="231" s="1"/>
  <c r="D24" i="231"/>
  <c r="U651" i="208"/>
  <c r="AJ32" i="210" s="1"/>
  <c r="I24" i="235" s="1"/>
  <c r="D24" i="235"/>
  <c r="Y651" i="208"/>
  <c r="AR32" i="210" s="1"/>
  <c r="I24" i="239" s="1"/>
  <c r="D24" i="239"/>
  <c r="AC651" i="208"/>
  <c r="AZ32" i="210" s="1"/>
  <c r="I24" i="243" s="1"/>
  <c r="D24" i="243"/>
  <c r="AG651" i="208"/>
  <c r="BH32" i="210" s="1"/>
  <c r="I24" i="247" s="1"/>
  <c r="D24" i="247"/>
  <c r="H674" i="208"/>
  <c r="J33" i="210" s="1"/>
  <c r="I25" i="222" s="1"/>
  <c r="D25" i="222"/>
  <c r="L674" i="208"/>
  <c r="R33" i="210" s="1"/>
  <c r="I25" i="226" s="1"/>
  <c r="D25" i="226"/>
  <c r="P674" i="208"/>
  <c r="Z33" i="210" s="1"/>
  <c r="I25" i="230" s="1"/>
  <c r="D25" i="230"/>
  <c r="T674" i="208"/>
  <c r="AH33" i="210" s="1"/>
  <c r="I25" i="234" s="1"/>
  <c r="D25" i="234"/>
  <c r="X674" i="208"/>
  <c r="AP33" i="210" s="1"/>
  <c r="I25" i="238" s="1"/>
  <c r="D25" i="238"/>
  <c r="AF674" i="208"/>
  <c r="BF33" i="210" s="1"/>
  <c r="I25" i="246" s="1"/>
  <c r="D25" i="246"/>
  <c r="H697" i="208"/>
  <c r="J34" i="210" s="1"/>
  <c r="I27" i="222" s="1"/>
  <c r="D27" i="222"/>
  <c r="L697" i="208"/>
  <c r="R34" i="210" s="1"/>
  <c r="I27" i="226" s="1"/>
  <c r="D27" i="226"/>
  <c r="P697" i="208"/>
  <c r="Z34" i="210" s="1"/>
  <c r="I27" i="230" s="1"/>
  <c r="D27" i="230"/>
  <c r="T697" i="208"/>
  <c r="AH34" i="210" s="1"/>
  <c r="I27" i="234" s="1"/>
  <c r="D27" i="234"/>
  <c r="X697" i="208"/>
  <c r="AP34" i="210" s="1"/>
  <c r="I27" i="238" s="1"/>
  <c r="D27" i="238"/>
  <c r="AF697" i="208"/>
  <c r="BF34" i="210" s="1"/>
  <c r="I27" i="246" s="1"/>
  <c r="D27" i="246"/>
  <c r="E720" i="208"/>
  <c r="D35" i="210" s="1"/>
  <c r="I28" i="219" s="1"/>
  <c r="D28" i="219"/>
  <c r="I720" i="208"/>
  <c r="L35" i="210" s="1"/>
  <c r="I28" i="223" s="1"/>
  <c r="D28" i="223"/>
  <c r="M720" i="208"/>
  <c r="T35" i="210" s="1"/>
  <c r="I28" i="227" s="1"/>
  <c r="D28" i="227"/>
  <c r="Q720" i="208"/>
  <c r="AB35" i="210" s="1"/>
  <c r="I28" i="231" s="1"/>
  <c r="D28" i="231"/>
  <c r="U720" i="208"/>
  <c r="AJ35" i="210" s="1"/>
  <c r="I28" i="235" s="1"/>
  <c r="D28" i="235"/>
  <c r="Y720" i="208"/>
  <c r="AR35" i="210" s="1"/>
  <c r="I28" i="239" s="1"/>
  <c r="D28" i="239"/>
  <c r="AC720" i="208"/>
  <c r="AZ35" i="210" s="1"/>
  <c r="I28" i="243" s="1"/>
  <c r="D28" i="243"/>
  <c r="AG720" i="208"/>
  <c r="BH35" i="210" s="1"/>
  <c r="I28" i="247" s="1"/>
  <c r="D28" i="247"/>
  <c r="G743" i="208"/>
  <c r="H36" i="210" s="1"/>
  <c r="I29" i="221" s="1"/>
  <c r="D29" i="221"/>
  <c r="K743" i="208"/>
  <c r="P36" i="210" s="1"/>
  <c r="I29" i="225" s="1"/>
  <c r="D29" i="225"/>
  <c r="O743" i="208"/>
  <c r="X36" i="210" s="1"/>
  <c r="I29" i="229" s="1"/>
  <c r="D29" i="229"/>
  <c r="S743" i="208"/>
  <c r="AF36" i="210" s="1"/>
  <c r="I29" i="233" s="1"/>
  <c r="D29" i="233"/>
  <c r="W743" i="208"/>
  <c r="AN36" i="210" s="1"/>
  <c r="I29" i="237" s="1"/>
  <c r="D29" i="237"/>
  <c r="AA743" i="208"/>
  <c r="AV36" i="210" s="1"/>
  <c r="I29" i="241" s="1"/>
  <c r="D29" i="241"/>
  <c r="AE743" i="208"/>
  <c r="BD36" i="210" s="1"/>
  <c r="I29" i="245" s="1"/>
  <c r="D29" i="245"/>
  <c r="E766" i="208"/>
  <c r="D37" i="210" s="1"/>
  <c r="I30" i="219" s="1"/>
  <c r="D30" i="219"/>
  <c r="I766" i="208"/>
  <c r="L37" i="210" s="1"/>
  <c r="I30" i="223" s="1"/>
  <c r="D30" i="223"/>
  <c r="M766" i="208"/>
  <c r="T37" i="210" s="1"/>
  <c r="I30" i="227" s="1"/>
  <c r="D30" i="227"/>
  <c r="Q766" i="208"/>
  <c r="AB37" i="210" s="1"/>
  <c r="I30" i="231" s="1"/>
  <c r="D30" i="231"/>
  <c r="U766" i="208"/>
  <c r="AJ37" i="210" s="1"/>
  <c r="I30" i="235" s="1"/>
  <c r="D30" i="235"/>
  <c r="Y766" i="208"/>
  <c r="AR37" i="210" s="1"/>
  <c r="I30" i="239" s="1"/>
  <c r="D30" i="239"/>
  <c r="AC766" i="208"/>
  <c r="AZ37" i="210" s="1"/>
  <c r="I30" i="243" s="1"/>
  <c r="D30" i="243"/>
  <c r="AG766" i="208"/>
  <c r="BH37" i="210" s="1"/>
  <c r="I30" i="247" s="1"/>
  <c r="D30" i="247"/>
  <c r="G796" i="208"/>
  <c r="H39" i="210" s="1"/>
  <c r="I32" i="221" s="1"/>
  <c r="D32" i="221"/>
  <c r="K796" i="208"/>
  <c r="P39" i="210" s="1"/>
  <c r="I32" i="225" s="1"/>
  <c r="D32" i="225"/>
  <c r="O796" i="208"/>
  <c r="X39" i="210" s="1"/>
  <c r="I32" i="229" s="1"/>
  <c r="D32" i="229"/>
  <c r="S796" i="208"/>
  <c r="AF39" i="210" s="1"/>
  <c r="I32" i="233" s="1"/>
  <c r="D32" i="233"/>
  <c r="W796" i="208"/>
  <c r="AN39" i="210" s="1"/>
  <c r="I32" i="237" s="1"/>
  <c r="D32" i="237"/>
  <c r="AA796" i="208"/>
  <c r="AV39" i="210" s="1"/>
  <c r="I32" i="241" s="1"/>
  <c r="D32" i="241"/>
  <c r="AE796" i="208"/>
  <c r="BD39" i="210" s="1"/>
  <c r="I32" i="245" s="1"/>
  <c r="D32" i="245"/>
  <c r="V796" i="208"/>
  <c r="AL39" i="210" s="1"/>
  <c r="I32" i="236" s="1"/>
  <c r="J819" i="208"/>
  <c r="N40" i="210" s="1"/>
  <c r="I33" i="224" s="1"/>
  <c r="D33" i="224"/>
  <c r="V819" i="208"/>
  <c r="AL40" i="210" s="1"/>
  <c r="I33" i="236" s="1"/>
  <c r="D33" i="236"/>
  <c r="Z819" i="208"/>
  <c r="AT40" i="210" s="1"/>
  <c r="I33" i="240" s="1"/>
  <c r="D33" i="240"/>
  <c r="E819" i="208"/>
  <c r="D40" i="210" s="1"/>
  <c r="I33" i="219" s="1"/>
  <c r="N819" i="208"/>
  <c r="V40" i="210" s="1"/>
  <c r="I33" i="228" s="1"/>
  <c r="AA819" i="208"/>
  <c r="AV40" i="210" s="1"/>
  <c r="I33" i="241" s="1"/>
  <c r="I944" i="208"/>
  <c r="L60" i="210" s="1"/>
  <c r="I56" i="223" s="1"/>
  <c r="D56" i="223"/>
  <c r="M944" i="208"/>
  <c r="T60" i="210" s="1"/>
  <c r="I56" i="227" s="1"/>
  <c r="D56" i="227"/>
  <c r="U944" i="208"/>
  <c r="AJ60" i="210" s="1"/>
  <c r="I56" i="235" s="1"/>
  <c r="D56" i="235"/>
  <c r="Y944" i="208"/>
  <c r="AR60" i="210" s="1"/>
  <c r="I56" i="239" s="1"/>
  <c r="D56" i="239"/>
  <c r="AG944" i="208"/>
  <c r="BH60" i="210" s="1"/>
  <c r="I56" i="247" s="1"/>
  <c r="D56" i="247"/>
  <c r="W944" i="208"/>
  <c r="AN60" i="210" s="1"/>
  <c r="I56" i="237" s="1"/>
  <c r="D12" i="95"/>
  <c r="H12" i="95"/>
  <c r="L12" i="95"/>
  <c r="P12" i="95"/>
  <c r="T12" i="95"/>
  <c r="X12" i="95"/>
  <c r="AB12" i="95"/>
  <c r="AF12" i="95"/>
  <c r="D16" i="95"/>
  <c r="H16" i="95"/>
  <c r="L16" i="95"/>
  <c r="P16" i="95"/>
  <c r="T16" i="95"/>
  <c r="X16" i="95"/>
  <c r="AB16" i="95"/>
  <c r="AF16" i="95"/>
  <c r="D20" i="95"/>
  <c r="H20" i="95"/>
  <c r="L20" i="95"/>
  <c r="P20" i="95"/>
  <c r="T20" i="95"/>
  <c r="X20" i="95"/>
  <c r="AB20" i="95"/>
  <c r="AF20" i="95"/>
  <c r="D29" i="95"/>
  <c r="H29" i="95"/>
  <c r="L29" i="95"/>
  <c r="P29" i="95"/>
  <c r="T29" i="95"/>
  <c r="X29" i="95"/>
  <c r="AB29" i="95"/>
  <c r="AF29" i="95"/>
  <c r="D34" i="95"/>
  <c r="H34" i="95"/>
  <c r="L34" i="95"/>
  <c r="P34" i="95"/>
  <c r="T34" i="95"/>
  <c r="X34" i="95"/>
  <c r="AB34" i="95"/>
  <c r="AF34" i="95"/>
  <c r="D38" i="95"/>
  <c r="H38" i="95"/>
  <c r="L38" i="95"/>
  <c r="P38" i="95"/>
  <c r="T38" i="95"/>
  <c r="X38" i="95"/>
  <c r="AB38" i="95"/>
  <c r="AF38" i="95"/>
  <c r="D45" i="95"/>
  <c r="H45" i="95"/>
  <c r="L45" i="95"/>
  <c r="P45" i="95"/>
  <c r="T45" i="95"/>
  <c r="X45" i="95"/>
  <c r="AB45" i="95"/>
  <c r="AF45" i="95"/>
  <c r="D48" i="95"/>
  <c r="H48" i="95"/>
  <c r="L48" i="95"/>
  <c r="P48" i="95"/>
  <c r="T48" i="95"/>
  <c r="X48" i="95"/>
  <c r="AB48" i="95"/>
  <c r="AF48" i="95"/>
  <c r="U15" i="232"/>
  <c r="D51" i="95"/>
  <c r="H51" i="95"/>
  <c r="L51" i="95"/>
  <c r="P51" i="95"/>
  <c r="T51" i="95"/>
  <c r="X51" i="95"/>
  <c r="AB51" i="95"/>
  <c r="AF51" i="95"/>
  <c r="G72" i="95"/>
  <c r="K72" i="95"/>
  <c r="O72" i="95"/>
  <c r="S72" i="95"/>
  <c r="W72" i="95"/>
  <c r="AA72" i="95"/>
  <c r="AE72" i="95"/>
  <c r="U23" i="221"/>
  <c r="U23" i="225"/>
  <c r="U23" i="229"/>
  <c r="U23" i="233"/>
  <c r="U23" i="237"/>
  <c r="U23" i="241"/>
  <c r="U23" i="245"/>
  <c r="U24" i="221"/>
  <c r="U24" i="225"/>
  <c r="U24" i="229"/>
  <c r="U24" i="233"/>
  <c r="U24" i="237"/>
  <c r="U24" i="241"/>
  <c r="U24" i="245"/>
  <c r="E17" i="209"/>
  <c r="D93" i="210" s="1"/>
  <c r="I73" i="219" s="1"/>
  <c r="I17" i="209"/>
  <c r="L93" i="210" s="1"/>
  <c r="I73" i="223" s="1"/>
  <c r="M17" i="209"/>
  <c r="T93" i="210" s="1"/>
  <c r="I73" i="227" s="1"/>
  <c r="Q17" i="209"/>
  <c r="AB93" i="210" s="1"/>
  <c r="I73" i="231" s="1"/>
  <c r="U17" i="209"/>
  <c r="AJ93" i="210" s="1"/>
  <c r="I73" i="235" s="1"/>
  <c r="Y17" i="209"/>
  <c r="AR93" i="210" s="1"/>
  <c r="I73" i="239" s="1"/>
  <c r="AC17" i="209"/>
  <c r="AZ93" i="210" s="1"/>
  <c r="I73" i="243" s="1"/>
  <c r="AG17" i="209"/>
  <c r="BH93" i="210" s="1"/>
  <c r="I73" i="247" s="1"/>
  <c r="E60" i="76"/>
  <c r="D101" i="210" s="1"/>
  <c r="I68" i="219" s="1"/>
  <c r="I60" i="76"/>
  <c r="L101" i="210" s="1"/>
  <c r="I68" i="223" s="1"/>
  <c r="M60" i="76"/>
  <c r="T101" i="210" s="1"/>
  <c r="I68" i="227" s="1"/>
  <c r="Q60" i="76"/>
  <c r="AB101" i="210" s="1"/>
  <c r="I68" i="231" s="1"/>
  <c r="U60" i="76"/>
  <c r="AJ101" i="210" s="1"/>
  <c r="I68" i="235" s="1"/>
  <c r="Y60" i="76"/>
  <c r="AR101" i="210" s="1"/>
  <c r="I68" i="239" s="1"/>
  <c r="AC60" i="76"/>
  <c r="AZ101" i="210" s="1"/>
  <c r="I68" i="243" s="1"/>
  <c r="AG60" i="76"/>
  <c r="BH101" i="210" s="1"/>
  <c r="I68" i="247" s="1"/>
  <c r="E78" i="76"/>
  <c r="D102" i="210" s="1"/>
  <c r="I69" i="219" s="1"/>
  <c r="I78" i="76"/>
  <c r="L102" i="210" s="1"/>
  <c r="I69" i="223" s="1"/>
  <c r="M78" i="76"/>
  <c r="T102" i="210" s="1"/>
  <c r="I69" i="227" s="1"/>
  <c r="Q78" i="76"/>
  <c r="AB102" i="210" s="1"/>
  <c r="I69" i="231" s="1"/>
  <c r="U78" i="76"/>
  <c r="AJ102" i="210" s="1"/>
  <c r="I69" i="235" s="1"/>
  <c r="Y78" i="76"/>
  <c r="AR102" i="210" s="1"/>
  <c r="I69" i="239" s="1"/>
  <c r="AC78" i="76"/>
  <c r="AZ102" i="210" s="1"/>
  <c r="I69" i="243" s="1"/>
  <c r="AG78" i="76"/>
  <c r="BH102" i="210" s="1"/>
  <c r="I69" i="247" s="1"/>
  <c r="D103" i="210"/>
  <c r="I70" i="219" s="1"/>
  <c r="L103" i="210"/>
  <c r="I70" i="223" s="1"/>
  <c r="T103" i="210"/>
  <c r="I70" i="227" s="1"/>
  <c r="AB103" i="210"/>
  <c r="I70" i="231" s="1"/>
  <c r="AJ103" i="210"/>
  <c r="I70" i="235" s="1"/>
  <c r="AR103" i="210"/>
  <c r="I70" i="239" s="1"/>
  <c r="AZ103" i="210"/>
  <c r="I70" i="243" s="1"/>
  <c r="BH103" i="210"/>
  <c r="I70" i="247" s="1"/>
  <c r="D104" i="210"/>
  <c r="I71" i="219" s="1"/>
  <c r="L104" i="210"/>
  <c r="I71" i="223" s="1"/>
  <c r="T104" i="210"/>
  <c r="I71" i="227" s="1"/>
  <c r="AB104" i="210"/>
  <c r="I71" i="231" s="1"/>
  <c r="AJ104" i="210"/>
  <c r="I71" i="235" s="1"/>
  <c r="AR104" i="210"/>
  <c r="I71" i="239" s="1"/>
  <c r="AZ104" i="210"/>
  <c r="I71" i="243" s="1"/>
  <c r="BH104" i="210"/>
  <c r="I71" i="247" s="1"/>
  <c r="S20" i="217"/>
  <c r="U21" i="217" s="1"/>
  <c r="K27" i="208"/>
  <c r="P4" i="210" s="1"/>
  <c r="S17" i="225" s="1"/>
  <c r="N17" i="225"/>
  <c r="AA27" i="208"/>
  <c r="N17" i="241"/>
  <c r="Q50" i="208"/>
  <c r="AB5" i="210" s="1"/>
  <c r="I4" i="231" s="1"/>
  <c r="D4" i="231"/>
  <c r="AG50" i="208"/>
  <c r="BH5" i="210" s="1"/>
  <c r="I4" i="247" s="1"/>
  <c r="D4" i="247"/>
  <c r="H27" i="208"/>
  <c r="J4" i="210" s="1"/>
  <c r="S17" i="222" s="1"/>
  <c r="N17" i="222"/>
  <c r="T27" i="208"/>
  <c r="N17" i="234"/>
  <c r="J50" i="208"/>
  <c r="N5" i="210" s="1"/>
  <c r="I4" i="224" s="1"/>
  <c r="D4" i="224"/>
  <c r="V50" i="208"/>
  <c r="AL5" i="210" s="1"/>
  <c r="I4" i="236" s="1"/>
  <c r="D4" i="236"/>
  <c r="AD50" i="208"/>
  <c r="BB5" i="210" s="1"/>
  <c r="I4" i="244" s="1"/>
  <c r="D4" i="244"/>
  <c r="I27" i="208"/>
  <c r="L4" i="210" s="1"/>
  <c r="S17" i="223" s="1"/>
  <c r="N17" i="223"/>
  <c r="Q27" i="208"/>
  <c r="AB4" i="210" s="1"/>
  <c r="S17" i="231" s="1"/>
  <c r="N17" i="231"/>
  <c r="Y27" i="208"/>
  <c r="N17" i="239"/>
  <c r="F27" i="208"/>
  <c r="F4" i="210" s="1"/>
  <c r="S17" i="220" s="1"/>
  <c r="N17" i="220"/>
  <c r="J27" i="208"/>
  <c r="N17" i="224"/>
  <c r="N27" i="208"/>
  <c r="V4" i="210" s="1"/>
  <c r="S17" i="228" s="1"/>
  <c r="N17" i="228"/>
  <c r="R27" i="208"/>
  <c r="AD4" i="210" s="1"/>
  <c r="S17" i="232" s="1"/>
  <c r="N17" i="232"/>
  <c r="V27" i="208"/>
  <c r="AL4" i="210" s="1"/>
  <c r="S17" i="236" s="1"/>
  <c r="N17" i="236"/>
  <c r="Z27" i="208"/>
  <c r="AT4" i="210" s="1"/>
  <c r="S17" i="240" s="1"/>
  <c r="N17" i="240"/>
  <c r="AD27" i="208"/>
  <c r="BB4" i="210" s="1"/>
  <c r="S17" i="244" s="1"/>
  <c r="N17" i="244"/>
  <c r="H50" i="208"/>
  <c r="J5" i="210" s="1"/>
  <c r="I4" i="222" s="1"/>
  <c r="D4" i="222"/>
  <c r="L50" i="208"/>
  <c r="R5" i="210" s="1"/>
  <c r="I4" i="226" s="1"/>
  <c r="D4" i="226"/>
  <c r="P50" i="208"/>
  <c r="Z5" i="210" s="1"/>
  <c r="I4" i="230" s="1"/>
  <c r="D4" i="230"/>
  <c r="T50" i="208"/>
  <c r="AH5" i="210" s="1"/>
  <c r="I4" i="234" s="1"/>
  <c r="D4" i="234"/>
  <c r="X50" i="208"/>
  <c r="AP5" i="210" s="1"/>
  <c r="I4" i="238" s="1"/>
  <c r="D4" i="238"/>
  <c r="AB50" i="208"/>
  <c r="AX5" i="210" s="1"/>
  <c r="I4" i="242" s="1"/>
  <c r="D4" i="242"/>
  <c r="AF50" i="208"/>
  <c r="BF5" i="210" s="1"/>
  <c r="I4" i="246" s="1"/>
  <c r="D4" i="246"/>
  <c r="F73" i="208"/>
  <c r="D36" i="220"/>
  <c r="J73" i="208"/>
  <c r="D36" i="224"/>
  <c r="N73" i="208"/>
  <c r="D36" i="228"/>
  <c r="R73" i="208"/>
  <c r="D36" i="232"/>
  <c r="V73" i="208"/>
  <c r="D36" i="236"/>
  <c r="Z73" i="208"/>
  <c r="D36" i="240"/>
  <c r="AD73" i="208"/>
  <c r="D36" i="244"/>
  <c r="H96" i="208"/>
  <c r="N16" i="222"/>
  <c r="L96" i="208"/>
  <c r="N16" i="226"/>
  <c r="P96" i="208"/>
  <c r="Z7" i="210" s="1"/>
  <c r="S16" i="230" s="1"/>
  <c r="N16" i="230"/>
  <c r="T96" i="208"/>
  <c r="T54" i="95" s="1"/>
  <c r="N16" i="234"/>
  <c r="X96" i="208"/>
  <c r="N16" i="238"/>
  <c r="AB96" i="208"/>
  <c r="AX7" i="210" s="1"/>
  <c r="S16" i="242" s="1"/>
  <c r="N16" i="242"/>
  <c r="AF96" i="208"/>
  <c r="BF7" i="210" s="1"/>
  <c r="S16" i="246" s="1"/>
  <c r="N16" i="246"/>
  <c r="F119" i="208"/>
  <c r="F8" i="210" s="1"/>
  <c r="I26" i="220" s="1"/>
  <c r="D26" i="220"/>
  <c r="J119" i="208"/>
  <c r="N8" i="210" s="1"/>
  <c r="I26" i="224" s="1"/>
  <c r="D26" i="224"/>
  <c r="N119" i="208"/>
  <c r="V8" i="210" s="1"/>
  <c r="I26" i="228" s="1"/>
  <c r="D26" i="228"/>
  <c r="R119" i="208"/>
  <c r="AD8" i="210" s="1"/>
  <c r="I26" i="232" s="1"/>
  <c r="D26" i="232"/>
  <c r="V119" i="208"/>
  <c r="AL8" i="210" s="1"/>
  <c r="I26" i="236" s="1"/>
  <c r="D26" i="236"/>
  <c r="Z119" i="208"/>
  <c r="AT8" i="210" s="1"/>
  <c r="I26" i="240" s="1"/>
  <c r="D26" i="240"/>
  <c r="AD119" i="208"/>
  <c r="BB8" i="210" s="1"/>
  <c r="I26" i="244" s="1"/>
  <c r="D26" i="244"/>
  <c r="H132" i="208"/>
  <c r="J9" i="210" s="1"/>
  <c r="I38" i="222" s="1"/>
  <c r="D38" i="222"/>
  <c r="L132" i="208"/>
  <c r="R9" i="210" s="1"/>
  <c r="I38" i="226" s="1"/>
  <c r="D38" i="226"/>
  <c r="P132" i="208"/>
  <c r="Z9" i="210" s="1"/>
  <c r="I38" i="230" s="1"/>
  <c r="D38" i="230"/>
  <c r="T132" i="208"/>
  <c r="AH9" i="210" s="1"/>
  <c r="I38" i="234" s="1"/>
  <c r="D38" i="234"/>
  <c r="X132" i="208"/>
  <c r="AP9" i="210" s="1"/>
  <c r="I38" i="238" s="1"/>
  <c r="D38" i="238"/>
  <c r="AB132" i="208"/>
  <c r="AX9" i="210" s="1"/>
  <c r="I38" i="242" s="1"/>
  <c r="D38" i="242"/>
  <c r="AF132" i="208"/>
  <c r="BF9" i="210" s="1"/>
  <c r="I38" i="246" s="1"/>
  <c r="D38" i="246"/>
  <c r="F145" i="208"/>
  <c r="F10" i="210" s="1"/>
  <c r="I39" i="220" s="1"/>
  <c r="D39" i="220"/>
  <c r="J145" i="208"/>
  <c r="N10" i="210" s="1"/>
  <c r="I39" i="224" s="1"/>
  <c r="D39" i="224"/>
  <c r="N145" i="208"/>
  <c r="V10" i="210" s="1"/>
  <c r="I39" i="228" s="1"/>
  <c r="D39" i="228"/>
  <c r="R145" i="208"/>
  <c r="AD10" i="210" s="1"/>
  <c r="I39" i="232" s="1"/>
  <c r="D39" i="232"/>
  <c r="V145" i="208"/>
  <c r="AL10" i="210" s="1"/>
  <c r="I39" i="236" s="1"/>
  <c r="D39" i="236"/>
  <c r="Z145" i="208"/>
  <c r="AT10" i="210" s="1"/>
  <c r="I39" i="240" s="1"/>
  <c r="D39" i="240"/>
  <c r="AD145" i="208"/>
  <c r="BB10" i="210" s="1"/>
  <c r="I39" i="244" s="1"/>
  <c r="D39" i="244"/>
  <c r="T145" i="208"/>
  <c r="AH10" i="210" s="1"/>
  <c r="I39" i="234" s="1"/>
  <c r="AB145" i="208"/>
  <c r="AX10" i="210" s="1"/>
  <c r="I39" i="242" s="1"/>
  <c r="F168" i="208"/>
  <c r="F11" i="210" s="1"/>
  <c r="I5" i="220" s="1"/>
  <c r="D5" i="220"/>
  <c r="N168" i="208"/>
  <c r="V11" i="210" s="1"/>
  <c r="I5" i="228" s="1"/>
  <c r="D5" i="228"/>
  <c r="R168" i="208"/>
  <c r="AD11" i="210" s="1"/>
  <c r="I5" i="232" s="1"/>
  <c r="D5" i="232"/>
  <c r="V168" i="208"/>
  <c r="AL11" i="210" s="1"/>
  <c r="I5" i="236" s="1"/>
  <c r="D5" i="236"/>
  <c r="Z168" i="208"/>
  <c r="AT11" i="210" s="1"/>
  <c r="I5" i="240" s="1"/>
  <c r="D5" i="240"/>
  <c r="AD168" i="208"/>
  <c r="BB11" i="210" s="1"/>
  <c r="I5" i="244" s="1"/>
  <c r="D5" i="244"/>
  <c r="G168" i="208"/>
  <c r="H11" i="210" s="1"/>
  <c r="I5" i="221" s="1"/>
  <c r="P168" i="208"/>
  <c r="Z11" i="210" s="1"/>
  <c r="I5" i="230" s="1"/>
  <c r="AB168" i="208"/>
  <c r="AX11" i="210" s="1"/>
  <c r="I5" i="242" s="1"/>
  <c r="F191" i="208"/>
  <c r="F12" i="210" s="1"/>
  <c r="I6" i="220" s="1"/>
  <c r="D6" i="220"/>
  <c r="J191" i="208"/>
  <c r="N12" i="210" s="1"/>
  <c r="I6" i="224" s="1"/>
  <c r="D6" i="224"/>
  <c r="N191" i="208"/>
  <c r="V12" i="210" s="1"/>
  <c r="I6" i="228" s="1"/>
  <c r="D6" i="228"/>
  <c r="R191" i="208"/>
  <c r="AD12" i="210" s="1"/>
  <c r="I6" i="232" s="1"/>
  <c r="D6" i="232"/>
  <c r="V191" i="208"/>
  <c r="AL12" i="210" s="1"/>
  <c r="I6" i="236" s="1"/>
  <c r="D6" i="236"/>
  <c r="Z191" i="208"/>
  <c r="AT12" i="210" s="1"/>
  <c r="I6" i="240" s="1"/>
  <c r="D6" i="240"/>
  <c r="AD191" i="208"/>
  <c r="BB12" i="210" s="1"/>
  <c r="I6" i="244" s="1"/>
  <c r="D6" i="244"/>
  <c r="G191" i="208"/>
  <c r="H12" i="210" s="1"/>
  <c r="I6" i="221" s="1"/>
  <c r="E214" i="208"/>
  <c r="D13" i="210" s="1"/>
  <c r="I7" i="219" s="1"/>
  <c r="D7" i="219"/>
  <c r="I214" i="208"/>
  <c r="L13" i="210" s="1"/>
  <c r="I7" i="223" s="1"/>
  <c r="D7" i="223"/>
  <c r="M214" i="208"/>
  <c r="T13" i="210" s="1"/>
  <c r="I7" i="227" s="1"/>
  <c r="D7" i="227"/>
  <c r="Q214" i="208"/>
  <c r="AB13" i="210" s="1"/>
  <c r="I7" i="231" s="1"/>
  <c r="D7" i="231"/>
  <c r="U214" i="208"/>
  <c r="AJ13" i="210" s="1"/>
  <c r="I7" i="235" s="1"/>
  <c r="D7" i="235"/>
  <c r="Y214" i="208"/>
  <c r="AR13" i="210" s="1"/>
  <c r="I7" i="239" s="1"/>
  <c r="D7" i="239"/>
  <c r="AC214" i="208"/>
  <c r="AZ13" i="210" s="1"/>
  <c r="I7" i="243" s="1"/>
  <c r="D7" i="243"/>
  <c r="AG214" i="208"/>
  <c r="BH13" i="210" s="1"/>
  <c r="I7" i="247" s="1"/>
  <c r="D7" i="247"/>
  <c r="E237" i="208"/>
  <c r="D14" i="210" s="1"/>
  <c r="I8" i="219" s="1"/>
  <c r="D8" i="219"/>
  <c r="M237" i="208"/>
  <c r="T14" i="210" s="1"/>
  <c r="I8" i="227" s="1"/>
  <c r="D8" i="227"/>
  <c r="Q237" i="208"/>
  <c r="AB14" i="210" s="1"/>
  <c r="I8" i="231" s="1"/>
  <c r="D8" i="231"/>
  <c r="Y237" i="208"/>
  <c r="AR14" i="210" s="1"/>
  <c r="I8" i="239" s="1"/>
  <c r="D8" i="239"/>
  <c r="AC237" i="208"/>
  <c r="AZ14" i="210" s="1"/>
  <c r="I8" i="243" s="1"/>
  <c r="D8" i="243"/>
  <c r="U237" i="208"/>
  <c r="AJ14" i="210" s="1"/>
  <c r="I8" i="235" s="1"/>
  <c r="E260" i="208"/>
  <c r="E56" i="95" s="1"/>
  <c r="N18" i="219"/>
  <c r="I260" i="208"/>
  <c r="N18" i="223"/>
  <c r="M260" i="208"/>
  <c r="M56" i="95" s="1"/>
  <c r="N18" i="227"/>
  <c r="Q260" i="208"/>
  <c r="Q56" i="95" s="1"/>
  <c r="N18" i="231"/>
  <c r="U260" i="208"/>
  <c r="U56" i="95" s="1"/>
  <c r="N18" i="235"/>
  <c r="Y260" i="208"/>
  <c r="AR15" i="210" s="1"/>
  <c r="S18" i="239" s="1"/>
  <c r="N18" i="239"/>
  <c r="AC260" i="208"/>
  <c r="AZ15" i="210" s="1"/>
  <c r="S18" i="243" s="1"/>
  <c r="N18" i="243"/>
  <c r="AG260" i="208"/>
  <c r="BH15" i="210" s="1"/>
  <c r="S18" i="247" s="1"/>
  <c r="N18" i="247"/>
  <c r="E283" i="208"/>
  <c r="D16" i="210" s="1"/>
  <c r="I9" i="219" s="1"/>
  <c r="D9" i="219"/>
  <c r="M283" i="208"/>
  <c r="T16" i="210" s="1"/>
  <c r="I9" i="227" s="1"/>
  <c r="D9" i="227"/>
  <c r="Q283" i="208"/>
  <c r="AB16" i="210" s="1"/>
  <c r="I9" i="231" s="1"/>
  <c r="D9" i="231"/>
  <c r="Y283" i="208"/>
  <c r="AR16" i="210" s="1"/>
  <c r="I9" i="239" s="1"/>
  <c r="D9" i="239"/>
  <c r="AC283" i="208"/>
  <c r="AZ16" i="210" s="1"/>
  <c r="I9" i="243" s="1"/>
  <c r="D9" i="243"/>
  <c r="U283" i="208"/>
  <c r="AJ16" i="210" s="1"/>
  <c r="I9" i="235" s="1"/>
  <c r="E306" i="208"/>
  <c r="D17" i="210" s="1"/>
  <c r="I10" i="219" s="1"/>
  <c r="D10" i="219"/>
  <c r="I306" i="208"/>
  <c r="L17" i="210" s="1"/>
  <c r="I10" i="223" s="1"/>
  <c r="D10" i="223"/>
  <c r="M306" i="208"/>
  <c r="T17" i="210" s="1"/>
  <c r="I10" i="227" s="1"/>
  <c r="D10" i="227"/>
  <c r="Q306" i="208"/>
  <c r="AB17" i="210" s="1"/>
  <c r="I10" i="231" s="1"/>
  <c r="D10" i="231"/>
  <c r="U306" i="208"/>
  <c r="AJ17" i="210" s="1"/>
  <c r="I10" i="235" s="1"/>
  <c r="D10" i="235"/>
  <c r="Y306" i="208"/>
  <c r="AR17" i="210" s="1"/>
  <c r="I10" i="239" s="1"/>
  <c r="D10" i="239"/>
  <c r="AC306" i="208"/>
  <c r="AZ17" i="210" s="1"/>
  <c r="I10" i="243" s="1"/>
  <c r="D10" i="243"/>
  <c r="AG306" i="208"/>
  <c r="BH17" i="210" s="1"/>
  <c r="I10" i="247" s="1"/>
  <c r="D10" i="247"/>
  <c r="E329" i="208"/>
  <c r="D18" i="210" s="1"/>
  <c r="I11" i="219" s="1"/>
  <c r="D11" i="219"/>
  <c r="I329" i="208"/>
  <c r="L18" i="210" s="1"/>
  <c r="I11" i="223" s="1"/>
  <c r="D11" i="223"/>
  <c r="M329" i="208"/>
  <c r="T18" i="210" s="1"/>
  <c r="I11" i="227" s="1"/>
  <c r="D11" i="227"/>
  <c r="Q329" i="208"/>
  <c r="AB18" i="210" s="1"/>
  <c r="I11" i="231" s="1"/>
  <c r="D11" i="231"/>
  <c r="U329" i="208"/>
  <c r="AJ18" i="210" s="1"/>
  <c r="I11" i="235" s="1"/>
  <c r="D11" i="235"/>
  <c r="Y329" i="208"/>
  <c r="AR18" i="210" s="1"/>
  <c r="I11" i="239" s="1"/>
  <c r="D11" i="239"/>
  <c r="AC329" i="208"/>
  <c r="AZ18" i="210" s="1"/>
  <c r="I11" i="243" s="1"/>
  <c r="D11" i="243"/>
  <c r="AG329" i="208"/>
  <c r="BH18" i="210" s="1"/>
  <c r="I11" i="247" s="1"/>
  <c r="D11" i="247"/>
  <c r="G352" i="208"/>
  <c r="H19" i="210" s="1"/>
  <c r="I12" i="221" s="1"/>
  <c r="D12" i="221"/>
  <c r="K352" i="208"/>
  <c r="P19" i="210" s="1"/>
  <c r="I12" i="225" s="1"/>
  <c r="D12" i="225"/>
  <c r="O352" i="208"/>
  <c r="X19" i="210" s="1"/>
  <c r="I12" i="229" s="1"/>
  <c r="D12" i="229"/>
  <c r="S352" i="208"/>
  <c r="AF19" i="210" s="1"/>
  <c r="I12" i="233" s="1"/>
  <c r="D12" i="233"/>
  <c r="W352" i="208"/>
  <c r="AN19" i="210" s="1"/>
  <c r="I12" i="237" s="1"/>
  <c r="D12" i="237"/>
  <c r="AA352" i="208"/>
  <c r="AV19" i="210" s="1"/>
  <c r="I12" i="241" s="1"/>
  <c r="D12" i="241"/>
  <c r="AE352" i="208"/>
  <c r="BD19" i="210" s="1"/>
  <c r="I12" i="245" s="1"/>
  <c r="D12" i="245"/>
  <c r="P352" i="208"/>
  <c r="Z19" i="210" s="1"/>
  <c r="I12" i="230" s="1"/>
  <c r="F375" i="208"/>
  <c r="F20" i="210" s="1"/>
  <c r="I13" i="220" s="1"/>
  <c r="D13" i="220"/>
  <c r="N375" i="208"/>
  <c r="V20" i="210" s="1"/>
  <c r="I13" i="228" s="1"/>
  <c r="D13" i="228"/>
  <c r="R375" i="208"/>
  <c r="AD20" i="210" s="1"/>
  <c r="I13" i="232" s="1"/>
  <c r="D13" i="232"/>
  <c r="Z375" i="208"/>
  <c r="AT20" i="210" s="1"/>
  <c r="I13" i="240" s="1"/>
  <c r="D13" i="240"/>
  <c r="AD375" i="208"/>
  <c r="BB20" i="210" s="1"/>
  <c r="I13" i="244" s="1"/>
  <c r="D13" i="244"/>
  <c r="J375" i="208"/>
  <c r="N20" i="210" s="1"/>
  <c r="I13" i="224" s="1"/>
  <c r="D398" i="208"/>
  <c r="B21" i="210" s="1"/>
  <c r="H398" i="208"/>
  <c r="J21" i="210" s="1"/>
  <c r="I14" i="222" s="1"/>
  <c r="L398" i="208"/>
  <c r="R21" i="210" s="1"/>
  <c r="I14" i="226" s="1"/>
  <c r="P398" i="208"/>
  <c r="Z21" i="210" s="1"/>
  <c r="I14" i="230" s="1"/>
  <c r="T398" i="208"/>
  <c r="AH21" i="210" s="1"/>
  <c r="I14" i="234" s="1"/>
  <c r="X398" i="208"/>
  <c r="AP21" i="210" s="1"/>
  <c r="I14" i="238" s="1"/>
  <c r="AF398" i="208"/>
  <c r="BF21" i="210" s="1"/>
  <c r="I14" i="246" s="1"/>
  <c r="H421" i="208"/>
  <c r="J22" i="210" s="1"/>
  <c r="I15" i="222" s="1"/>
  <c r="D15" i="222"/>
  <c r="L421" i="208"/>
  <c r="R22" i="210" s="1"/>
  <c r="I15" i="226" s="1"/>
  <c r="D15" i="226"/>
  <c r="P421" i="208"/>
  <c r="Z22" i="210" s="1"/>
  <c r="I15" i="230" s="1"/>
  <c r="D15" i="230"/>
  <c r="T421" i="208"/>
  <c r="AH22" i="210" s="1"/>
  <c r="I15" i="234" s="1"/>
  <c r="D15" i="234"/>
  <c r="X421" i="208"/>
  <c r="AP22" i="210" s="1"/>
  <c r="I15" i="238" s="1"/>
  <c r="D15" i="238"/>
  <c r="AF421" i="208"/>
  <c r="BF22" i="210" s="1"/>
  <c r="I15" i="246" s="1"/>
  <c r="D15" i="246"/>
  <c r="E444" i="208"/>
  <c r="D23" i="210" s="1"/>
  <c r="I16" i="219" s="1"/>
  <c r="D16" i="219"/>
  <c r="I444" i="208"/>
  <c r="L23" i="210" s="1"/>
  <c r="I16" i="223" s="1"/>
  <c r="D16" i="223"/>
  <c r="M444" i="208"/>
  <c r="T23" i="210" s="1"/>
  <c r="I16" i="227" s="1"/>
  <c r="D16" i="227"/>
  <c r="Q444" i="208"/>
  <c r="AB23" i="210" s="1"/>
  <c r="I16" i="231" s="1"/>
  <c r="D16" i="231"/>
  <c r="U444" i="208"/>
  <c r="AJ23" i="210" s="1"/>
  <c r="I16" i="235" s="1"/>
  <c r="D16" i="235"/>
  <c r="Y444" i="208"/>
  <c r="AR23" i="210" s="1"/>
  <c r="I16" i="239" s="1"/>
  <c r="D16" i="239"/>
  <c r="AC444" i="208"/>
  <c r="AZ23" i="210" s="1"/>
  <c r="I16" i="243" s="1"/>
  <c r="D16" i="243"/>
  <c r="AG444" i="208"/>
  <c r="BH23" i="210" s="1"/>
  <c r="I16" i="247" s="1"/>
  <c r="D16" i="247"/>
  <c r="G467" i="208"/>
  <c r="H24" i="210" s="1"/>
  <c r="I17" i="221" s="1"/>
  <c r="D17" i="221"/>
  <c r="K467" i="208"/>
  <c r="P24" i="210" s="1"/>
  <c r="I17" i="225" s="1"/>
  <c r="D17" i="225"/>
  <c r="O467" i="208"/>
  <c r="X24" i="210" s="1"/>
  <c r="I17" i="229" s="1"/>
  <c r="D17" i="229"/>
  <c r="S467" i="208"/>
  <c r="AF24" i="210" s="1"/>
  <c r="I17" i="233" s="1"/>
  <c r="D17" i="233"/>
  <c r="W467" i="208"/>
  <c r="AN24" i="210" s="1"/>
  <c r="I17" i="237" s="1"/>
  <c r="D17" i="237"/>
  <c r="AA467" i="208"/>
  <c r="AV24" i="210" s="1"/>
  <c r="I17" i="241" s="1"/>
  <c r="D17" i="241"/>
  <c r="AE467" i="208"/>
  <c r="BD24" i="210" s="1"/>
  <c r="I17" i="245" s="1"/>
  <c r="D17" i="245"/>
  <c r="E490" i="208"/>
  <c r="D25" i="210" s="1"/>
  <c r="I18" i="219" s="1"/>
  <c r="D18" i="219"/>
  <c r="I490" i="208"/>
  <c r="L25" i="210" s="1"/>
  <c r="I18" i="223" s="1"/>
  <c r="D18" i="223"/>
  <c r="M490" i="208"/>
  <c r="T25" i="210" s="1"/>
  <c r="I18" i="227" s="1"/>
  <c r="D18" i="227"/>
  <c r="Q490" i="208"/>
  <c r="AB25" i="210" s="1"/>
  <c r="I18" i="231" s="1"/>
  <c r="D18" i="231"/>
  <c r="U490" i="208"/>
  <c r="AJ25" i="210" s="1"/>
  <c r="I18" i="235" s="1"/>
  <c r="D18" i="235"/>
  <c r="Y490" i="208"/>
  <c r="AR25" i="210" s="1"/>
  <c r="I18" i="239" s="1"/>
  <c r="D18" i="239"/>
  <c r="AC490" i="208"/>
  <c r="AZ25" i="210" s="1"/>
  <c r="I18" i="243" s="1"/>
  <c r="D18" i="243"/>
  <c r="AG490" i="208"/>
  <c r="BH25" i="210" s="1"/>
  <c r="I18" i="247" s="1"/>
  <c r="D18" i="247"/>
  <c r="H513" i="208"/>
  <c r="J26" i="210" s="1"/>
  <c r="I19" i="222" s="1"/>
  <c r="D19" i="222"/>
  <c r="L513" i="208"/>
  <c r="R26" i="210" s="1"/>
  <c r="I19" i="226" s="1"/>
  <c r="D19" i="226"/>
  <c r="T513" i="208"/>
  <c r="AH26" i="210" s="1"/>
  <c r="I19" i="234" s="1"/>
  <c r="D19" i="234"/>
  <c r="X513" i="208"/>
  <c r="AP26" i="210" s="1"/>
  <c r="I19" i="238" s="1"/>
  <c r="D19" i="238"/>
  <c r="AF513" i="208"/>
  <c r="BF26" i="210" s="1"/>
  <c r="I19" i="246" s="1"/>
  <c r="D19" i="246"/>
  <c r="V513" i="208"/>
  <c r="AL26" i="210" s="1"/>
  <c r="I19" i="236" s="1"/>
  <c r="F536" i="208"/>
  <c r="F27" i="210" s="1"/>
  <c r="I20" i="220" s="1"/>
  <c r="D20" i="220"/>
  <c r="J536" i="208"/>
  <c r="N27" i="210" s="1"/>
  <c r="I20" i="224" s="1"/>
  <c r="D20" i="224"/>
  <c r="N536" i="208"/>
  <c r="V27" i="210" s="1"/>
  <c r="I20" i="228" s="1"/>
  <c r="D20" i="228"/>
  <c r="R536" i="208"/>
  <c r="AD27" i="210" s="1"/>
  <c r="I20" i="232" s="1"/>
  <c r="D20" i="232"/>
  <c r="Z536" i="208"/>
  <c r="AT27" i="210" s="1"/>
  <c r="I20" i="240" s="1"/>
  <c r="D20" i="240"/>
  <c r="AD536" i="208"/>
  <c r="BB27" i="210" s="1"/>
  <c r="I20" i="244" s="1"/>
  <c r="D20" i="244"/>
  <c r="V536" i="208"/>
  <c r="AL27" i="210" s="1"/>
  <c r="I20" i="236" s="1"/>
  <c r="F559" i="208"/>
  <c r="F28" i="210" s="1"/>
  <c r="I21" i="220" s="1"/>
  <c r="D21" i="220"/>
  <c r="J559" i="208"/>
  <c r="N28" i="210" s="1"/>
  <c r="I21" i="224" s="1"/>
  <c r="D21" i="224"/>
  <c r="N559" i="208"/>
  <c r="V28" i="210" s="1"/>
  <c r="I21" i="228" s="1"/>
  <c r="D21" i="228"/>
  <c r="R559" i="208"/>
  <c r="AD28" i="210" s="1"/>
  <c r="I21" i="232" s="1"/>
  <c r="D21" i="232"/>
  <c r="V559" i="208"/>
  <c r="AL28" i="210" s="1"/>
  <c r="I21" i="236" s="1"/>
  <c r="D21" i="236"/>
  <c r="Z559" i="208"/>
  <c r="AT28" i="210" s="1"/>
  <c r="I21" i="240" s="1"/>
  <c r="D21" i="240"/>
  <c r="AD559" i="208"/>
  <c r="BB28" i="210" s="1"/>
  <c r="I21" i="244" s="1"/>
  <c r="D21" i="244"/>
  <c r="AB559" i="208"/>
  <c r="AX28" i="210" s="1"/>
  <c r="I21" i="242" s="1"/>
  <c r="G582" i="208"/>
  <c r="H29" i="210" s="1"/>
  <c r="I22" i="221" s="1"/>
  <c r="D22" i="221"/>
  <c r="K582" i="208"/>
  <c r="P29" i="210" s="1"/>
  <c r="I22" i="225" s="1"/>
  <c r="D22" i="225"/>
  <c r="O582" i="208"/>
  <c r="X29" i="210" s="1"/>
  <c r="I22" i="229" s="1"/>
  <c r="D22" i="229"/>
  <c r="S582" i="208"/>
  <c r="AF29" i="210" s="1"/>
  <c r="I22" i="233" s="1"/>
  <c r="D22" i="233"/>
  <c r="W582" i="208"/>
  <c r="AN29" i="210" s="1"/>
  <c r="I22" i="237" s="1"/>
  <c r="D22" i="237"/>
  <c r="AA582" i="208"/>
  <c r="AV29" i="210" s="1"/>
  <c r="I22" i="241" s="1"/>
  <c r="D22" i="241"/>
  <c r="AE582" i="208"/>
  <c r="BD29" i="210" s="1"/>
  <c r="I22" i="245" s="1"/>
  <c r="D22" i="245"/>
  <c r="F22" i="221"/>
  <c r="D14" i="221"/>
  <c r="F22" i="225"/>
  <c r="D14" i="225"/>
  <c r="D14" i="229"/>
  <c r="F22" i="229"/>
  <c r="D14" i="233"/>
  <c r="F22" i="233"/>
  <c r="D14" i="237"/>
  <c r="F22" i="237"/>
  <c r="F22" i="241"/>
  <c r="D14" i="241"/>
  <c r="F22" i="245"/>
  <c r="D14" i="245"/>
  <c r="E605" i="208"/>
  <c r="D30" i="210" s="1"/>
  <c r="I23" i="219" s="1"/>
  <c r="D23" i="219"/>
  <c r="I605" i="208"/>
  <c r="L30" i="210" s="1"/>
  <c r="I23" i="223" s="1"/>
  <c r="D23" i="223"/>
  <c r="M605" i="208"/>
  <c r="T30" i="210" s="1"/>
  <c r="I23" i="227" s="1"/>
  <c r="D23" i="227"/>
  <c r="Q605" i="208"/>
  <c r="AB30" i="210" s="1"/>
  <c r="I23" i="231" s="1"/>
  <c r="D23" i="231"/>
  <c r="U605" i="208"/>
  <c r="AJ30" i="210" s="1"/>
  <c r="I23" i="235" s="1"/>
  <c r="D23" i="235"/>
  <c r="Y605" i="208"/>
  <c r="AR30" i="210" s="1"/>
  <c r="I23" i="239" s="1"/>
  <c r="D23" i="239"/>
  <c r="AC605" i="208"/>
  <c r="AZ30" i="210" s="1"/>
  <c r="I23" i="243" s="1"/>
  <c r="D23" i="243"/>
  <c r="AG605" i="208"/>
  <c r="BH30" i="210" s="1"/>
  <c r="I23" i="247" s="1"/>
  <c r="D23" i="247"/>
  <c r="G628" i="208"/>
  <c r="H31" i="210" s="1"/>
  <c r="I37" i="221" s="1"/>
  <c r="D37" i="221"/>
  <c r="K628" i="208"/>
  <c r="P31" i="210" s="1"/>
  <c r="I37" i="225" s="1"/>
  <c r="D37" i="225"/>
  <c r="O628" i="208"/>
  <c r="X31" i="210" s="1"/>
  <c r="I37" i="229" s="1"/>
  <c r="D37" i="229"/>
  <c r="S628" i="208"/>
  <c r="AF31" i="210" s="1"/>
  <c r="I37" i="233" s="1"/>
  <c r="D37" i="233"/>
  <c r="W628" i="208"/>
  <c r="AN31" i="210" s="1"/>
  <c r="I37" i="237" s="1"/>
  <c r="D37" i="237"/>
  <c r="AA628" i="208"/>
  <c r="AV31" i="210" s="1"/>
  <c r="I37" i="241" s="1"/>
  <c r="D37" i="241"/>
  <c r="AE628" i="208"/>
  <c r="BD31" i="210" s="1"/>
  <c r="I37" i="245" s="1"/>
  <c r="D37" i="245"/>
  <c r="P628" i="208"/>
  <c r="Z31" i="210" s="1"/>
  <c r="I37" i="230" s="1"/>
  <c r="F651" i="208"/>
  <c r="F32" i="210" s="1"/>
  <c r="I24" i="220" s="1"/>
  <c r="D24" i="220"/>
  <c r="J651" i="208"/>
  <c r="N32" i="210" s="1"/>
  <c r="I24" i="224" s="1"/>
  <c r="D24" i="224"/>
  <c r="N651" i="208"/>
  <c r="V32" i="210" s="1"/>
  <c r="I24" i="228" s="1"/>
  <c r="D24" i="228"/>
  <c r="R651" i="208"/>
  <c r="AD32" i="210" s="1"/>
  <c r="I24" i="232" s="1"/>
  <c r="D24" i="232"/>
  <c r="Z651" i="208"/>
  <c r="AT32" i="210" s="1"/>
  <c r="I24" i="240" s="1"/>
  <c r="D24" i="240"/>
  <c r="AD651" i="208"/>
  <c r="BB32" i="210" s="1"/>
  <c r="I24" i="244" s="1"/>
  <c r="D24" i="244"/>
  <c r="P651" i="208"/>
  <c r="Z32" i="210" s="1"/>
  <c r="I24" i="230" s="1"/>
  <c r="E674" i="208"/>
  <c r="D33" i="210" s="1"/>
  <c r="I25" i="219" s="1"/>
  <c r="D25" i="219"/>
  <c r="I674" i="208"/>
  <c r="L33" i="210" s="1"/>
  <c r="I25" i="223" s="1"/>
  <c r="D25" i="223"/>
  <c r="M674" i="208"/>
  <c r="T33" i="210" s="1"/>
  <c r="I25" i="227" s="1"/>
  <c r="D25" i="227"/>
  <c r="Q674" i="208"/>
  <c r="AB33" i="210" s="1"/>
  <c r="I25" i="231" s="1"/>
  <c r="D25" i="231"/>
  <c r="U674" i="208"/>
  <c r="AJ33" i="210" s="1"/>
  <c r="I25" i="235" s="1"/>
  <c r="D25" i="235"/>
  <c r="Y674" i="208"/>
  <c r="AR33" i="210" s="1"/>
  <c r="I25" i="239" s="1"/>
  <c r="D25" i="239"/>
  <c r="AC674" i="208"/>
  <c r="AZ33" i="210" s="1"/>
  <c r="I25" i="243" s="1"/>
  <c r="D25" i="243"/>
  <c r="AG674" i="208"/>
  <c r="BH33" i="210" s="1"/>
  <c r="I25" i="247" s="1"/>
  <c r="D25" i="247"/>
  <c r="E697" i="208"/>
  <c r="D34" i="210" s="1"/>
  <c r="I27" i="219" s="1"/>
  <c r="D27" i="219"/>
  <c r="I697" i="208"/>
  <c r="L34" i="210" s="1"/>
  <c r="I27" i="223" s="1"/>
  <c r="D27" i="223"/>
  <c r="M697" i="208"/>
  <c r="T34" i="210" s="1"/>
  <c r="I27" i="227" s="1"/>
  <c r="D27" i="227"/>
  <c r="Q697" i="208"/>
  <c r="AB34" i="210" s="1"/>
  <c r="I27" i="231" s="1"/>
  <c r="D27" i="231"/>
  <c r="U697" i="208"/>
  <c r="AJ34" i="210" s="1"/>
  <c r="I27" i="235" s="1"/>
  <c r="D27" i="235"/>
  <c r="Y697" i="208"/>
  <c r="AR34" i="210" s="1"/>
  <c r="I27" i="239" s="1"/>
  <c r="D27" i="239"/>
  <c r="AC697" i="208"/>
  <c r="AZ34" i="210" s="1"/>
  <c r="I27" i="243" s="1"/>
  <c r="D27" i="243"/>
  <c r="AG697" i="208"/>
  <c r="BH34" i="210" s="1"/>
  <c r="I27" i="247" s="1"/>
  <c r="D27" i="247"/>
  <c r="F720" i="208"/>
  <c r="F35" i="210" s="1"/>
  <c r="I28" i="220" s="1"/>
  <c r="D28" i="220"/>
  <c r="J720" i="208"/>
  <c r="N35" i="210" s="1"/>
  <c r="I28" i="224" s="1"/>
  <c r="D28" i="224"/>
  <c r="N720" i="208"/>
  <c r="V35" i="210" s="1"/>
  <c r="I28" i="228" s="1"/>
  <c r="D28" i="228"/>
  <c r="R720" i="208"/>
  <c r="AD35" i="210" s="1"/>
  <c r="I28" i="232" s="1"/>
  <c r="D28" i="232"/>
  <c r="V720" i="208"/>
  <c r="AL35" i="210" s="1"/>
  <c r="I28" i="236" s="1"/>
  <c r="D28" i="236"/>
  <c r="Z720" i="208"/>
  <c r="AT35" i="210" s="1"/>
  <c r="I28" i="240" s="1"/>
  <c r="D28" i="240"/>
  <c r="AD720" i="208"/>
  <c r="BB35" i="210" s="1"/>
  <c r="I28" i="244" s="1"/>
  <c r="D28" i="244"/>
  <c r="H743" i="208"/>
  <c r="J36" i="210" s="1"/>
  <c r="I29" i="222" s="1"/>
  <c r="D29" i="222"/>
  <c r="L743" i="208"/>
  <c r="R36" i="210" s="1"/>
  <c r="I29" i="226" s="1"/>
  <c r="D29" i="226"/>
  <c r="P743" i="208"/>
  <c r="Z36" i="210" s="1"/>
  <c r="I29" i="230" s="1"/>
  <c r="D29" i="230"/>
  <c r="T743" i="208"/>
  <c r="AH36" i="210" s="1"/>
  <c r="I29" i="234" s="1"/>
  <c r="D29" i="234"/>
  <c r="X743" i="208"/>
  <c r="AP36" i="210" s="1"/>
  <c r="I29" i="238" s="1"/>
  <c r="D29" i="238"/>
  <c r="AB743" i="208"/>
  <c r="AX36" i="210" s="1"/>
  <c r="I29" i="242" s="1"/>
  <c r="D29" i="242"/>
  <c r="AF743" i="208"/>
  <c r="BF36" i="210" s="1"/>
  <c r="I29" i="246" s="1"/>
  <c r="D29" i="246"/>
  <c r="F766" i="208"/>
  <c r="F37" i="210" s="1"/>
  <c r="I30" i="220" s="1"/>
  <c r="D30" i="220"/>
  <c r="N766" i="208"/>
  <c r="V37" i="210" s="1"/>
  <c r="I30" i="228" s="1"/>
  <c r="D30" i="228"/>
  <c r="R766" i="208"/>
  <c r="AD37" i="210" s="1"/>
  <c r="I30" i="232" s="1"/>
  <c r="D30" i="232"/>
  <c r="Z766" i="208"/>
  <c r="AT37" i="210" s="1"/>
  <c r="I30" i="240" s="1"/>
  <c r="D30" i="240"/>
  <c r="AD766" i="208"/>
  <c r="BB37" i="210" s="1"/>
  <c r="I30" i="244" s="1"/>
  <c r="D30" i="244"/>
  <c r="J766" i="208"/>
  <c r="N37" i="210" s="1"/>
  <c r="I30" i="224" s="1"/>
  <c r="H796" i="208"/>
  <c r="J39" i="210" s="1"/>
  <c r="I32" i="222" s="1"/>
  <c r="D32" i="222"/>
  <c r="L796" i="208"/>
  <c r="R39" i="210" s="1"/>
  <c r="I32" i="226" s="1"/>
  <c r="D32" i="226"/>
  <c r="T796" i="208"/>
  <c r="AH39" i="210" s="1"/>
  <c r="I32" i="234" s="1"/>
  <c r="D32" i="234"/>
  <c r="X796" i="208"/>
  <c r="AP39" i="210" s="1"/>
  <c r="I32" i="238" s="1"/>
  <c r="D32" i="238"/>
  <c r="AF796" i="208"/>
  <c r="BF39" i="210" s="1"/>
  <c r="I32" i="246" s="1"/>
  <c r="D32" i="246"/>
  <c r="AB796" i="208"/>
  <c r="AX39" i="210" s="1"/>
  <c r="I32" i="242" s="1"/>
  <c r="G819" i="208"/>
  <c r="H40" i="210" s="1"/>
  <c r="I33" i="221" s="1"/>
  <c r="D33" i="221"/>
  <c r="K819" i="208"/>
  <c r="P40" i="210" s="1"/>
  <c r="I33" i="225" s="1"/>
  <c r="D33" i="225"/>
  <c r="O819" i="208"/>
  <c r="X40" i="210" s="1"/>
  <c r="I33" i="229" s="1"/>
  <c r="D33" i="229"/>
  <c r="S819" i="208"/>
  <c r="AF40" i="210" s="1"/>
  <c r="I33" i="233" s="1"/>
  <c r="D33" i="233"/>
  <c r="AE819" i="208"/>
  <c r="BD40" i="210" s="1"/>
  <c r="I33" i="245" s="1"/>
  <c r="D33" i="245"/>
  <c r="F819" i="208"/>
  <c r="F40" i="210" s="1"/>
  <c r="I33" i="220" s="1"/>
  <c r="R819" i="208"/>
  <c r="AD40" i="210" s="1"/>
  <c r="I33" i="232" s="1"/>
  <c r="AD819" i="208"/>
  <c r="BB40" i="210" s="1"/>
  <c r="I33" i="244" s="1"/>
  <c r="F944" i="208"/>
  <c r="F60" i="210" s="1"/>
  <c r="I56" i="220" s="1"/>
  <c r="D56" i="220"/>
  <c r="J944" i="208"/>
  <c r="N60" i="210" s="1"/>
  <c r="I56" i="224" s="1"/>
  <c r="D56" i="224"/>
  <c r="N944" i="208"/>
  <c r="V60" i="210" s="1"/>
  <c r="I56" i="228" s="1"/>
  <c r="D56" i="228"/>
  <c r="R944" i="208"/>
  <c r="AD60" i="210" s="1"/>
  <c r="I56" i="232" s="1"/>
  <c r="D56" i="232"/>
  <c r="V944" i="208"/>
  <c r="AL60" i="210" s="1"/>
  <c r="I56" i="236" s="1"/>
  <c r="D56" i="236"/>
  <c r="Z944" i="208"/>
  <c r="AT60" i="210" s="1"/>
  <c r="I56" i="240" s="1"/>
  <c r="D56" i="240"/>
  <c r="AD944" i="208"/>
  <c r="BB60" i="210" s="1"/>
  <c r="I56" i="244" s="1"/>
  <c r="D56" i="244"/>
  <c r="E944" i="208"/>
  <c r="D60" i="210" s="1"/>
  <c r="I56" i="219" s="1"/>
  <c r="AC944" i="208"/>
  <c r="AZ60" i="210" s="1"/>
  <c r="I56" i="243" s="1"/>
  <c r="E12" i="95"/>
  <c r="I12" i="95"/>
  <c r="M12" i="95"/>
  <c r="Q12" i="95"/>
  <c r="U12" i="95"/>
  <c r="Y12" i="95"/>
  <c r="AC12" i="95"/>
  <c r="AG12" i="95"/>
  <c r="E16" i="95"/>
  <c r="I16" i="95"/>
  <c r="M16" i="95"/>
  <c r="Q16" i="95"/>
  <c r="U16" i="95"/>
  <c r="Y16" i="95"/>
  <c r="AC16" i="95"/>
  <c r="AG16" i="95"/>
  <c r="E20" i="95"/>
  <c r="I20" i="95"/>
  <c r="M20" i="95"/>
  <c r="Q20" i="95"/>
  <c r="U20" i="95"/>
  <c r="Y20" i="95"/>
  <c r="AC20" i="95"/>
  <c r="AG20" i="95"/>
  <c r="E29" i="95"/>
  <c r="I29" i="95"/>
  <c r="M29" i="95"/>
  <c r="Q29" i="95"/>
  <c r="U29" i="95"/>
  <c r="Y29" i="95"/>
  <c r="AC29" i="95"/>
  <c r="AG29" i="95"/>
  <c r="E34" i="95"/>
  <c r="I34" i="95"/>
  <c r="M34" i="95"/>
  <c r="Q34" i="95"/>
  <c r="U34" i="95"/>
  <c r="Y34" i="95"/>
  <c r="AC34" i="95"/>
  <c r="AG34" i="95"/>
  <c r="E38" i="95"/>
  <c r="I38" i="95"/>
  <c r="M38" i="95"/>
  <c r="Q38" i="95"/>
  <c r="U38" i="95"/>
  <c r="Y38" i="95"/>
  <c r="AC38" i="95"/>
  <c r="AG38" i="95"/>
  <c r="E45" i="95"/>
  <c r="I45" i="95"/>
  <c r="M45" i="95"/>
  <c r="Q45" i="95"/>
  <c r="U45" i="95"/>
  <c r="Y45" i="95"/>
  <c r="AC45" i="95"/>
  <c r="AG45" i="95"/>
  <c r="E48" i="95"/>
  <c r="I48" i="95"/>
  <c r="M48" i="95"/>
  <c r="Q48" i="95"/>
  <c r="U48" i="95"/>
  <c r="Y48" i="95"/>
  <c r="AC48" i="95"/>
  <c r="AG48" i="95"/>
  <c r="E51" i="95"/>
  <c r="I51" i="95"/>
  <c r="M51" i="95"/>
  <c r="Q51" i="95"/>
  <c r="U51" i="95"/>
  <c r="Y51" i="95"/>
  <c r="AC51" i="95"/>
  <c r="AG51" i="95"/>
  <c r="H72" i="95"/>
  <c r="L72" i="95"/>
  <c r="P72" i="95"/>
  <c r="T72" i="95"/>
  <c r="X72" i="95"/>
  <c r="AB72" i="95"/>
  <c r="AF72" i="95"/>
  <c r="U23" i="222"/>
  <c r="U23" i="226"/>
  <c r="U23" i="230"/>
  <c r="U23" i="234"/>
  <c r="U23" i="238"/>
  <c r="U23" i="242"/>
  <c r="U23" i="246"/>
  <c r="U24" i="222"/>
  <c r="U24" i="226"/>
  <c r="U24" i="230"/>
  <c r="U24" i="234"/>
  <c r="U24" i="238"/>
  <c r="U24" i="242"/>
  <c r="U24" i="246"/>
  <c r="F17" i="209"/>
  <c r="F93" i="210" s="1"/>
  <c r="I73" i="220" s="1"/>
  <c r="J17" i="209"/>
  <c r="N93" i="210" s="1"/>
  <c r="I73" i="224" s="1"/>
  <c r="N17" i="209"/>
  <c r="V93" i="210" s="1"/>
  <c r="I73" i="228" s="1"/>
  <c r="R17" i="209"/>
  <c r="AD93" i="210" s="1"/>
  <c r="I73" i="232" s="1"/>
  <c r="V17" i="209"/>
  <c r="AL93" i="210" s="1"/>
  <c r="I73" i="236" s="1"/>
  <c r="Z17" i="209"/>
  <c r="AT93" i="210" s="1"/>
  <c r="I73" i="240" s="1"/>
  <c r="AD17" i="209"/>
  <c r="BB93" i="210" s="1"/>
  <c r="I73" i="244" s="1"/>
  <c r="F60" i="76"/>
  <c r="F101" i="210" s="1"/>
  <c r="I68" i="220" s="1"/>
  <c r="J60" i="76"/>
  <c r="N101" i="210" s="1"/>
  <c r="I68" i="224" s="1"/>
  <c r="N60" i="76"/>
  <c r="V101" i="210" s="1"/>
  <c r="I68" i="228" s="1"/>
  <c r="R60" i="76"/>
  <c r="AD101" i="210" s="1"/>
  <c r="I68" i="232" s="1"/>
  <c r="V60" i="76"/>
  <c r="AL101" i="210" s="1"/>
  <c r="I68" i="236" s="1"/>
  <c r="Z60" i="76"/>
  <c r="AT101" i="210" s="1"/>
  <c r="I68" i="240" s="1"/>
  <c r="AD60" i="76"/>
  <c r="BB101" i="210" s="1"/>
  <c r="I68" i="244" s="1"/>
  <c r="F78" i="76"/>
  <c r="F102" i="210" s="1"/>
  <c r="I69" i="220" s="1"/>
  <c r="J78" i="76"/>
  <c r="N102" i="210" s="1"/>
  <c r="I69" i="224" s="1"/>
  <c r="N78" i="76"/>
  <c r="V102" i="210" s="1"/>
  <c r="I69" i="228" s="1"/>
  <c r="R78" i="76"/>
  <c r="AD102" i="210" s="1"/>
  <c r="I69" i="232" s="1"/>
  <c r="V78" i="76"/>
  <c r="AL102" i="210" s="1"/>
  <c r="I69" i="236" s="1"/>
  <c r="Z78" i="76"/>
  <c r="AT102" i="210" s="1"/>
  <c r="I69" i="240" s="1"/>
  <c r="AD78" i="76"/>
  <c r="BB102" i="210" s="1"/>
  <c r="I69" i="244" s="1"/>
  <c r="F103" i="210"/>
  <c r="I70" i="220" s="1"/>
  <c r="N103" i="210"/>
  <c r="I70" i="224" s="1"/>
  <c r="V103" i="210"/>
  <c r="I70" i="228" s="1"/>
  <c r="AD103" i="210"/>
  <c r="I70" i="232" s="1"/>
  <c r="AL103" i="210"/>
  <c r="I70" i="236" s="1"/>
  <c r="AT103" i="210"/>
  <c r="I70" i="240" s="1"/>
  <c r="BB103" i="210"/>
  <c r="I70" i="244" s="1"/>
  <c r="F104" i="210"/>
  <c r="I71" i="220" s="1"/>
  <c r="N104" i="210"/>
  <c r="I71" i="224" s="1"/>
  <c r="V104" i="210"/>
  <c r="I71" i="228" s="1"/>
  <c r="AD104" i="210"/>
  <c r="I71" i="232" s="1"/>
  <c r="AL104" i="210"/>
  <c r="I71" i="236" s="1"/>
  <c r="AT104" i="210"/>
  <c r="I71" i="240" s="1"/>
  <c r="BB104" i="210"/>
  <c r="I71" i="244" s="1"/>
  <c r="G27" i="208"/>
  <c r="N17" i="221"/>
  <c r="S27" i="208"/>
  <c r="S55" i="95" s="1"/>
  <c r="N17" i="233"/>
  <c r="M50" i="208"/>
  <c r="T5" i="210" s="1"/>
  <c r="I4" i="227" s="1"/>
  <c r="D4" i="227"/>
  <c r="AC50" i="208"/>
  <c r="AZ5" i="210" s="1"/>
  <c r="I4" i="243" s="1"/>
  <c r="D4" i="243"/>
  <c r="G73" i="208"/>
  <c r="D36" i="221"/>
  <c r="K73" i="208"/>
  <c r="D36" i="225"/>
  <c r="O73" i="208"/>
  <c r="D36" i="229"/>
  <c r="S73" i="208"/>
  <c r="D36" i="233"/>
  <c r="W73" i="208"/>
  <c r="D36" i="237"/>
  <c r="AA73" i="208"/>
  <c r="D36" i="241"/>
  <c r="AE73" i="208"/>
  <c r="D36" i="245"/>
  <c r="E96" i="208"/>
  <c r="D7" i="210" s="1"/>
  <c r="S16" i="219" s="1"/>
  <c r="N16" i="219"/>
  <c r="I96" i="208"/>
  <c r="I54" i="95" s="1"/>
  <c r="N16" i="223"/>
  <c r="M96" i="208"/>
  <c r="T7" i="210" s="1"/>
  <c r="S16" i="227" s="1"/>
  <c r="N16" i="227"/>
  <c r="Q96" i="208"/>
  <c r="AB7" i="210" s="1"/>
  <c r="S16" i="231" s="1"/>
  <c r="N16" i="231"/>
  <c r="U96" i="208"/>
  <c r="AJ7" i="210" s="1"/>
  <c r="S16" i="235" s="1"/>
  <c r="N16" i="235"/>
  <c r="Y96" i="208"/>
  <c r="AR7" i="210" s="1"/>
  <c r="S16" i="239" s="1"/>
  <c r="N16" i="239"/>
  <c r="AC96" i="208"/>
  <c r="AC54" i="95" s="1"/>
  <c r="N16" i="243"/>
  <c r="AG96" i="208"/>
  <c r="AG54" i="95" s="1"/>
  <c r="N16" i="247"/>
  <c r="G119" i="208"/>
  <c r="H8" i="210" s="1"/>
  <c r="I26" i="221" s="1"/>
  <c r="D26" i="221"/>
  <c r="K119" i="208"/>
  <c r="P8" i="210" s="1"/>
  <c r="I26" i="225" s="1"/>
  <c r="D26" i="225"/>
  <c r="O119" i="208"/>
  <c r="X8" i="210" s="1"/>
  <c r="I26" i="229" s="1"/>
  <c r="D26" i="229"/>
  <c r="S119" i="208"/>
  <c r="AF8" i="210" s="1"/>
  <c r="I26" i="233" s="1"/>
  <c r="D26" i="233"/>
  <c r="W119" i="208"/>
  <c r="AN8" i="210" s="1"/>
  <c r="I26" i="237" s="1"/>
  <c r="D26" i="237"/>
  <c r="AA119" i="208"/>
  <c r="AV8" i="210" s="1"/>
  <c r="I26" i="241" s="1"/>
  <c r="D26" i="241"/>
  <c r="AE119" i="208"/>
  <c r="BD8" i="210" s="1"/>
  <c r="I26" i="245" s="1"/>
  <c r="D26" i="245"/>
  <c r="E132" i="208"/>
  <c r="D9" i="210" s="1"/>
  <c r="I38" i="219" s="1"/>
  <c r="D38" i="219"/>
  <c r="I132" i="208"/>
  <c r="L9" i="210" s="1"/>
  <c r="I38" i="223" s="1"/>
  <c r="D38" i="223"/>
  <c r="M132" i="208"/>
  <c r="T9" i="210" s="1"/>
  <c r="I38" i="227" s="1"/>
  <c r="D38" i="227"/>
  <c r="Q132" i="208"/>
  <c r="AB9" i="210" s="1"/>
  <c r="I38" i="231" s="1"/>
  <c r="D38" i="231"/>
  <c r="U132" i="208"/>
  <c r="AJ9" i="210" s="1"/>
  <c r="I38" i="235" s="1"/>
  <c r="D38" i="235"/>
  <c r="Y132" i="208"/>
  <c r="AR9" i="210" s="1"/>
  <c r="I38" i="239" s="1"/>
  <c r="D38" i="239"/>
  <c r="AC132" i="208"/>
  <c r="AZ9" i="210" s="1"/>
  <c r="I38" i="243" s="1"/>
  <c r="D38" i="243"/>
  <c r="AG132" i="208"/>
  <c r="BH9" i="210" s="1"/>
  <c r="I38" i="247" s="1"/>
  <c r="D38" i="247"/>
  <c r="G145" i="208"/>
  <c r="H10" i="210" s="1"/>
  <c r="I39" i="221" s="1"/>
  <c r="D39" i="221"/>
  <c r="K145" i="208"/>
  <c r="P10" i="210" s="1"/>
  <c r="I39" i="225" s="1"/>
  <c r="D39" i="225"/>
  <c r="O145" i="208"/>
  <c r="X10" i="210" s="1"/>
  <c r="I39" i="229" s="1"/>
  <c r="D39" i="229"/>
  <c r="S145" i="208"/>
  <c r="AF10" i="210" s="1"/>
  <c r="I39" i="233" s="1"/>
  <c r="D39" i="233"/>
  <c r="AE145" i="208"/>
  <c r="BD10" i="210" s="1"/>
  <c r="I39" i="245" s="1"/>
  <c r="D39" i="245"/>
  <c r="U145" i="208"/>
  <c r="AJ10" i="210" s="1"/>
  <c r="I39" i="235" s="1"/>
  <c r="AC145" i="208"/>
  <c r="AZ10" i="210" s="1"/>
  <c r="I39" i="243" s="1"/>
  <c r="K168" i="208"/>
  <c r="P11" i="210" s="1"/>
  <c r="I5" i="225" s="1"/>
  <c r="D5" i="225"/>
  <c r="S168" i="208"/>
  <c r="AF11" i="210" s="1"/>
  <c r="I5" i="233" s="1"/>
  <c r="D5" i="233"/>
  <c r="W168" i="208"/>
  <c r="AN11" i="210" s="1"/>
  <c r="I5" i="237" s="1"/>
  <c r="D5" i="237"/>
  <c r="AE168" i="208"/>
  <c r="BD11" i="210" s="1"/>
  <c r="I5" i="245" s="1"/>
  <c r="D5" i="245"/>
  <c r="I168" i="208"/>
  <c r="L11" i="210" s="1"/>
  <c r="I5" i="223" s="1"/>
  <c r="Q168" i="208"/>
  <c r="AB11" i="210" s="1"/>
  <c r="I5" i="231" s="1"/>
  <c r="AG168" i="208"/>
  <c r="BH11" i="210" s="1"/>
  <c r="I5" i="247" s="1"/>
  <c r="K191" i="208"/>
  <c r="P12" i="210" s="1"/>
  <c r="I6" i="225" s="1"/>
  <c r="D6" i="225"/>
  <c r="O191" i="208"/>
  <c r="X12" i="210" s="1"/>
  <c r="I6" i="229" s="1"/>
  <c r="D6" i="229"/>
  <c r="W191" i="208"/>
  <c r="AN12" i="210" s="1"/>
  <c r="I6" i="237" s="1"/>
  <c r="D6" i="237"/>
  <c r="AA191" i="208"/>
  <c r="AV12" i="210" s="1"/>
  <c r="I6" i="241" s="1"/>
  <c r="D6" i="241"/>
  <c r="S191" i="208"/>
  <c r="AF12" i="210" s="1"/>
  <c r="I6" i="233" s="1"/>
  <c r="F214" i="208"/>
  <c r="F13" i="210" s="1"/>
  <c r="I7" i="220" s="1"/>
  <c r="D7" i="220"/>
  <c r="N214" i="208"/>
  <c r="V13" i="210" s="1"/>
  <c r="I7" i="228" s="1"/>
  <c r="D7" i="228"/>
  <c r="R214" i="208"/>
  <c r="AD13" i="210" s="1"/>
  <c r="I7" i="232" s="1"/>
  <c r="D7" i="232"/>
  <c r="Z214" i="208"/>
  <c r="AT13" i="210" s="1"/>
  <c r="I7" i="240" s="1"/>
  <c r="D7" i="240"/>
  <c r="AD214" i="208"/>
  <c r="BB13" i="210" s="1"/>
  <c r="I7" i="244" s="1"/>
  <c r="D7" i="244"/>
  <c r="J214" i="208"/>
  <c r="N13" i="210" s="1"/>
  <c r="I7" i="224" s="1"/>
  <c r="F237" i="208"/>
  <c r="F14" i="210" s="1"/>
  <c r="I8" i="220" s="1"/>
  <c r="D8" i="220"/>
  <c r="J237" i="208"/>
  <c r="N14" i="210" s="1"/>
  <c r="I8" i="224" s="1"/>
  <c r="D8" i="224"/>
  <c r="N237" i="208"/>
  <c r="V14" i="210" s="1"/>
  <c r="I8" i="228" s="1"/>
  <c r="D8" i="228"/>
  <c r="R237" i="208"/>
  <c r="AD14" i="210" s="1"/>
  <c r="I8" i="232" s="1"/>
  <c r="D8" i="232"/>
  <c r="V237" i="208"/>
  <c r="AL14" i="210" s="1"/>
  <c r="I8" i="236" s="1"/>
  <c r="D8" i="236"/>
  <c r="Z237" i="208"/>
  <c r="AT14" i="210" s="1"/>
  <c r="I8" i="240" s="1"/>
  <c r="D8" i="240"/>
  <c r="AD237" i="208"/>
  <c r="BB14" i="210" s="1"/>
  <c r="I8" i="244" s="1"/>
  <c r="D8" i="244"/>
  <c r="G237" i="208"/>
  <c r="H14" i="210" s="1"/>
  <c r="I8" i="221" s="1"/>
  <c r="AE237" i="208"/>
  <c r="BD14" i="210" s="1"/>
  <c r="I8" i="245" s="1"/>
  <c r="F260" i="208"/>
  <c r="F15" i="210" s="1"/>
  <c r="S18" i="220" s="1"/>
  <c r="N18" i="220"/>
  <c r="N260" i="208"/>
  <c r="N56" i="95" s="1"/>
  <c r="N18" i="228"/>
  <c r="R260" i="208"/>
  <c r="AD15" i="210" s="1"/>
  <c r="S18" i="232" s="1"/>
  <c r="N18" i="232"/>
  <c r="Z260" i="208"/>
  <c r="Z56" i="95" s="1"/>
  <c r="N18" i="240"/>
  <c r="AD260" i="208"/>
  <c r="BB15" i="210" s="1"/>
  <c r="S18" i="244" s="1"/>
  <c r="N18" i="244"/>
  <c r="J260" i="208"/>
  <c r="F283" i="208"/>
  <c r="F16" i="210" s="1"/>
  <c r="I9" i="220" s="1"/>
  <c r="D9" i="220"/>
  <c r="J283" i="208"/>
  <c r="N16" i="210" s="1"/>
  <c r="I9" i="224" s="1"/>
  <c r="D9" i="224"/>
  <c r="N283" i="208"/>
  <c r="V16" i="210" s="1"/>
  <c r="I9" i="228" s="1"/>
  <c r="D9" i="228"/>
  <c r="R283" i="208"/>
  <c r="AD16" i="210" s="1"/>
  <c r="I9" i="232" s="1"/>
  <c r="D9" i="232"/>
  <c r="V283" i="208"/>
  <c r="AL16" i="210" s="1"/>
  <c r="I9" i="236" s="1"/>
  <c r="D9" i="236"/>
  <c r="Z283" i="208"/>
  <c r="AT16" i="210" s="1"/>
  <c r="I9" i="240" s="1"/>
  <c r="D9" i="240"/>
  <c r="AD283" i="208"/>
  <c r="BB16" i="210" s="1"/>
  <c r="I9" i="244" s="1"/>
  <c r="D9" i="244"/>
  <c r="G283" i="208"/>
  <c r="H16" i="210" s="1"/>
  <c r="I9" i="221" s="1"/>
  <c r="AE283" i="208"/>
  <c r="BD16" i="210" s="1"/>
  <c r="I9" i="245" s="1"/>
  <c r="F306" i="208"/>
  <c r="F17" i="210" s="1"/>
  <c r="I10" i="220" s="1"/>
  <c r="D10" i="220"/>
  <c r="N306" i="208"/>
  <c r="V17" i="210" s="1"/>
  <c r="I10" i="228" s="1"/>
  <c r="D10" i="228"/>
  <c r="R306" i="208"/>
  <c r="AD17" i="210" s="1"/>
  <c r="I10" i="232" s="1"/>
  <c r="D10" i="232"/>
  <c r="Z306" i="208"/>
  <c r="AT17" i="210" s="1"/>
  <c r="I10" i="240" s="1"/>
  <c r="D10" i="240"/>
  <c r="AD306" i="208"/>
  <c r="BB17" i="210" s="1"/>
  <c r="I10" i="244" s="1"/>
  <c r="D10" i="244"/>
  <c r="J306" i="208"/>
  <c r="N17" i="210" s="1"/>
  <c r="I10" i="224" s="1"/>
  <c r="F329" i="208"/>
  <c r="F18" i="210" s="1"/>
  <c r="I11" i="220" s="1"/>
  <c r="D11" i="220"/>
  <c r="J329" i="208"/>
  <c r="N18" i="210" s="1"/>
  <c r="I11" i="224" s="1"/>
  <c r="D11" i="224"/>
  <c r="N329" i="208"/>
  <c r="V18" i="210" s="1"/>
  <c r="I11" i="228" s="1"/>
  <c r="D11" i="228"/>
  <c r="R329" i="208"/>
  <c r="AD18" i="210" s="1"/>
  <c r="I11" i="232" s="1"/>
  <c r="D11" i="232"/>
  <c r="V329" i="208"/>
  <c r="AL18" i="210" s="1"/>
  <c r="I11" i="236" s="1"/>
  <c r="D11" i="236"/>
  <c r="Z329" i="208"/>
  <c r="AT18" i="210" s="1"/>
  <c r="I11" i="240" s="1"/>
  <c r="D11" i="240"/>
  <c r="AD329" i="208"/>
  <c r="BB18" i="210" s="1"/>
  <c r="I11" i="244" s="1"/>
  <c r="D11" i="244"/>
  <c r="H352" i="208"/>
  <c r="J19" i="210" s="1"/>
  <c r="I12" i="222" s="1"/>
  <c r="D12" i="222"/>
  <c r="L352" i="208"/>
  <c r="R19" i="210" s="1"/>
  <c r="I12" i="226" s="1"/>
  <c r="D12" i="226"/>
  <c r="T352" i="208"/>
  <c r="AH19" i="210" s="1"/>
  <c r="I12" i="234" s="1"/>
  <c r="D12" i="234"/>
  <c r="X352" i="208"/>
  <c r="AP19" i="210" s="1"/>
  <c r="I12" i="238" s="1"/>
  <c r="D12" i="238"/>
  <c r="AB352" i="208"/>
  <c r="AX19" i="210" s="1"/>
  <c r="I12" i="242" s="1"/>
  <c r="D12" i="242"/>
  <c r="AF352" i="208"/>
  <c r="BF19" i="210" s="1"/>
  <c r="I12" i="246" s="1"/>
  <c r="D12" i="246"/>
  <c r="V352" i="208"/>
  <c r="AL19" i="210" s="1"/>
  <c r="I12" i="236" s="1"/>
  <c r="G375" i="208"/>
  <c r="H20" i="210" s="1"/>
  <c r="I13" i="221" s="1"/>
  <c r="D13" i="221"/>
  <c r="K375" i="208"/>
  <c r="P20" i="210" s="1"/>
  <c r="I13" i="225" s="1"/>
  <c r="D13" i="225"/>
  <c r="O375" i="208"/>
  <c r="X20" i="210" s="1"/>
  <c r="I13" i="229" s="1"/>
  <c r="D13" i="229"/>
  <c r="S375" i="208"/>
  <c r="AF20" i="210" s="1"/>
  <c r="I13" i="233" s="1"/>
  <c r="D13" i="233"/>
  <c r="W375" i="208"/>
  <c r="AN20" i="210" s="1"/>
  <c r="I13" i="237" s="1"/>
  <c r="D13" i="237"/>
  <c r="AA375" i="208"/>
  <c r="AV20" i="210" s="1"/>
  <c r="I13" i="241" s="1"/>
  <c r="D13" i="241"/>
  <c r="AE375" i="208"/>
  <c r="BD20" i="210" s="1"/>
  <c r="I13" i="245" s="1"/>
  <c r="D13" i="245"/>
  <c r="P375" i="208"/>
  <c r="Z20" i="210" s="1"/>
  <c r="I13" i="230" s="1"/>
  <c r="E421" i="208"/>
  <c r="D22" i="210" s="1"/>
  <c r="I15" i="219" s="1"/>
  <c r="D15" i="219"/>
  <c r="I421" i="208"/>
  <c r="L22" i="210" s="1"/>
  <c r="I15" i="223" s="1"/>
  <c r="D15" i="223"/>
  <c r="M421" i="208"/>
  <c r="T22" i="210" s="1"/>
  <c r="I15" i="227" s="1"/>
  <c r="D15" i="227"/>
  <c r="Q421" i="208"/>
  <c r="AB22" i="210" s="1"/>
  <c r="I15" i="231" s="1"/>
  <c r="D15" i="231"/>
  <c r="U421" i="208"/>
  <c r="AJ22" i="210" s="1"/>
  <c r="I15" i="235" s="1"/>
  <c r="D15" i="235"/>
  <c r="Y421" i="208"/>
  <c r="AR22" i="210" s="1"/>
  <c r="I15" i="239" s="1"/>
  <c r="D15" i="239"/>
  <c r="AC421" i="208"/>
  <c r="AZ22" i="210" s="1"/>
  <c r="I15" i="243" s="1"/>
  <c r="D15" i="243"/>
  <c r="AG421" i="208"/>
  <c r="BH22" i="210" s="1"/>
  <c r="I15" i="247" s="1"/>
  <c r="D15" i="247"/>
  <c r="F444" i="208"/>
  <c r="F23" i="210" s="1"/>
  <c r="I16" i="220" s="1"/>
  <c r="D16" i="220"/>
  <c r="J444" i="208"/>
  <c r="N23" i="210" s="1"/>
  <c r="I16" i="224" s="1"/>
  <c r="D16" i="224"/>
  <c r="N444" i="208"/>
  <c r="V23" i="210" s="1"/>
  <c r="I16" i="228" s="1"/>
  <c r="D16" i="228"/>
  <c r="R444" i="208"/>
  <c r="AD23" i="210" s="1"/>
  <c r="I16" i="232" s="1"/>
  <c r="D16" i="232"/>
  <c r="V444" i="208"/>
  <c r="AL23" i="210" s="1"/>
  <c r="I16" i="236" s="1"/>
  <c r="D16" i="236"/>
  <c r="Z444" i="208"/>
  <c r="AT23" i="210" s="1"/>
  <c r="I16" i="240" s="1"/>
  <c r="D16" i="240"/>
  <c r="AD444" i="208"/>
  <c r="BB23" i="210" s="1"/>
  <c r="I16" i="244" s="1"/>
  <c r="D16" i="244"/>
  <c r="H467" i="208"/>
  <c r="J24" i="210" s="1"/>
  <c r="I17" i="222" s="1"/>
  <c r="D17" i="222"/>
  <c r="L467" i="208"/>
  <c r="R24" i="210" s="1"/>
  <c r="I17" i="226" s="1"/>
  <c r="D17" i="226"/>
  <c r="P467" i="208"/>
  <c r="Z24" i="210" s="1"/>
  <c r="I17" i="230" s="1"/>
  <c r="D17" i="230"/>
  <c r="T467" i="208"/>
  <c r="AH24" i="210" s="1"/>
  <c r="I17" i="234" s="1"/>
  <c r="D17" i="234"/>
  <c r="X467" i="208"/>
  <c r="AP24" i="210" s="1"/>
  <c r="I17" i="238" s="1"/>
  <c r="D17" i="238"/>
  <c r="AB467" i="208"/>
  <c r="AX24" i="210" s="1"/>
  <c r="I17" i="242" s="1"/>
  <c r="D17" i="242"/>
  <c r="AF467" i="208"/>
  <c r="BF24" i="210" s="1"/>
  <c r="I17" i="246" s="1"/>
  <c r="D17" i="246"/>
  <c r="F490" i="208"/>
  <c r="F25" i="210" s="1"/>
  <c r="I18" i="220" s="1"/>
  <c r="D18" i="220"/>
  <c r="N490" i="208"/>
  <c r="V25" i="210" s="1"/>
  <c r="I18" i="228" s="1"/>
  <c r="D18" i="228"/>
  <c r="R490" i="208"/>
  <c r="AD25" i="210" s="1"/>
  <c r="I18" i="232" s="1"/>
  <c r="D18" i="232"/>
  <c r="Z490" i="208"/>
  <c r="AT25" i="210" s="1"/>
  <c r="I18" i="240" s="1"/>
  <c r="D18" i="240"/>
  <c r="AD490" i="208"/>
  <c r="BB25" i="210" s="1"/>
  <c r="I18" i="244" s="1"/>
  <c r="D18" i="244"/>
  <c r="J490" i="208"/>
  <c r="N25" i="210" s="1"/>
  <c r="I18" i="224" s="1"/>
  <c r="E513" i="208"/>
  <c r="D26" i="210" s="1"/>
  <c r="I19" i="219" s="1"/>
  <c r="D19" i="219"/>
  <c r="I513" i="208"/>
  <c r="L26" i="210" s="1"/>
  <c r="I19" i="223" s="1"/>
  <c r="D19" i="223"/>
  <c r="M513" i="208"/>
  <c r="T26" i="210" s="1"/>
  <c r="I19" i="227" s="1"/>
  <c r="D19" i="227"/>
  <c r="Q513" i="208"/>
  <c r="AB26" i="210" s="1"/>
  <c r="I19" i="231" s="1"/>
  <c r="D19" i="231"/>
  <c r="U513" i="208"/>
  <c r="AJ26" i="210" s="1"/>
  <c r="I19" i="235" s="1"/>
  <c r="D19" i="235"/>
  <c r="Y513" i="208"/>
  <c r="AR26" i="210" s="1"/>
  <c r="I19" i="239" s="1"/>
  <c r="D19" i="239"/>
  <c r="AC513" i="208"/>
  <c r="AZ26" i="210" s="1"/>
  <c r="I19" i="243" s="1"/>
  <c r="D19" i="243"/>
  <c r="AG513" i="208"/>
  <c r="BH26" i="210" s="1"/>
  <c r="I19" i="247" s="1"/>
  <c r="D19" i="247"/>
  <c r="G536" i="208"/>
  <c r="H27" i="210" s="1"/>
  <c r="I20" i="221" s="1"/>
  <c r="D20" i="221"/>
  <c r="K536" i="208"/>
  <c r="P27" i="210" s="1"/>
  <c r="I20" i="225" s="1"/>
  <c r="D20" i="225"/>
  <c r="O536" i="208"/>
  <c r="X27" i="210" s="1"/>
  <c r="I20" i="229" s="1"/>
  <c r="D20" i="229"/>
  <c r="S536" i="208"/>
  <c r="AF27" i="210" s="1"/>
  <c r="I20" i="233" s="1"/>
  <c r="D20" i="233"/>
  <c r="W536" i="208"/>
  <c r="AN27" i="210" s="1"/>
  <c r="I20" i="237" s="1"/>
  <c r="D20" i="237"/>
  <c r="AA536" i="208"/>
  <c r="AV27" i="210" s="1"/>
  <c r="I20" i="241" s="1"/>
  <c r="D20" i="241"/>
  <c r="AE536" i="208"/>
  <c r="BD27" i="210" s="1"/>
  <c r="I20" i="245" s="1"/>
  <c r="D20" i="245"/>
  <c r="G559" i="208"/>
  <c r="H28" i="210" s="1"/>
  <c r="I21" i="221" s="1"/>
  <c r="D21" i="221"/>
  <c r="K559" i="208"/>
  <c r="P28" i="210" s="1"/>
  <c r="I21" i="225" s="1"/>
  <c r="D21" i="225"/>
  <c r="O559" i="208"/>
  <c r="X28" i="210" s="1"/>
  <c r="I21" i="229" s="1"/>
  <c r="D21" i="229"/>
  <c r="S559" i="208"/>
  <c r="AF28" i="210" s="1"/>
  <c r="I21" i="233" s="1"/>
  <c r="D21" i="233"/>
  <c r="W559" i="208"/>
  <c r="AN28" i="210" s="1"/>
  <c r="I21" i="237" s="1"/>
  <c r="D21" i="237"/>
  <c r="AA559" i="208"/>
  <c r="AV28" i="210" s="1"/>
  <c r="I21" i="241" s="1"/>
  <c r="D21" i="241"/>
  <c r="AE559" i="208"/>
  <c r="BD28" i="210" s="1"/>
  <c r="I21" i="245" s="1"/>
  <c r="D21" i="245"/>
  <c r="H582" i="208"/>
  <c r="J29" i="210" s="1"/>
  <c r="I22" i="222" s="1"/>
  <c r="D22" i="222"/>
  <c r="L582" i="208"/>
  <c r="R29" i="210" s="1"/>
  <c r="I22" i="226" s="1"/>
  <c r="D22" i="226"/>
  <c r="P582" i="208"/>
  <c r="Z29" i="210" s="1"/>
  <c r="I22" i="230" s="1"/>
  <c r="D22" i="230"/>
  <c r="T582" i="208"/>
  <c r="AH29" i="210" s="1"/>
  <c r="I22" i="234" s="1"/>
  <c r="D22" i="234"/>
  <c r="X582" i="208"/>
  <c r="AP29" i="210" s="1"/>
  <c r="I22" i="238" s="1"/>
  <c r="D22" i="238"/>
  <c r="AB582" i="208"/>
  <c r="AX29" i="210" s="1"/>
  <c r="I22" i="242" s="1"/>
  <c r="D22" i="242"/>
  <c r="AF582" i="208"/>
  <c r="BF29" i="210" s="1"/>
  <c r="I22" i="246" s="1"/>
  <c r="D22" i="246"/>
  <c r="D14" i="222"/>
  <c r="F22" i="222"/>
  <c r="F22" i="226"/>
  <c r="D14" i="226"/>
  <c r="F22" i="230"/>
  <c r="D14" i="230"/>
  <c r="F22" i="234"/>
  <c r="D14" i="234"/>
  <c r="F22" i="238"/>
  <c r="D14" i="238"/>
  <c r="D14" i="242"/>
  <c r="F22" i="242"/>
  <c r="D14" i="246"/>
  <c r="F22" i="246"/>
  <c r="F605" i="208"/>
  <c r="F30" i="210" s="1"/>
  <c r="I23" i="220" s="1"/>
  <c r="D23" i="220"/>
  <c r="J605" i="208"/>
  <c r="N30" i="210" s="1"/>
  <c r="I23" i="224" s="1"/>
  <c r="D23" i="224"/>
  <c r="N605" i="208"/>
  <c r="V30" i="210" s="1"/>
  <c r="I23" i="228" s="1"/>
  <c r="D23" i="228"/>
  <c r="R605" i="208"/>
  <c r="AD30" i="210" s="1"/>
  <c r="I23" i="232" s="1"/>
  <c r="D23" i="232"/>
  <c r="V605" i="208"/>
  <c r="AL30" i="210" s="1"/>
  <c r="I23" i="236" s="1"/>
  <c r="D23" i="236"/>
  <c r="Z605" i="208"/>
  <c r="AT30" i="210" s="1"/>
  <c r="I23" i="240" s="1"/>
  <c r="D23" i="240"/>
  <c r="AD605" i="208"/>
  <c r="BB30" i="210" s="1"/>
  <c r="I23" i="244" s="1"/>
  <c r="D23" i="244"/>
  <c r="H628" i="208"/>
  <c r="J31" i="210" s="1"/>
  <c r="I37" i="222" s="1"/>
  <c r="D37" i="222"/>
  <c r="L628" i="208"/>
  <c r="R31" i="210" s="1"/>
  <c r="I37" i="226" s="1"/>
  <c r="D37" i="226"/>
  <c r="T628" i="208"/>
  <c r="AH31" i="210" s="1"/>
  <c r="I37" i="234" s="1"/>
  <c r="D37" i="234"/>
  <c r="X628" i="208"/>
  <c r="AP31" i="210" s="1"/>
  <c r="I37" i="238" s="1"/>
  <c r="D37" i="238"/>
  <c r="AB628" i="208"/>
  <c r="AX31" i="210" s="1"/>
  <c r="I37" i="242" s="1"/>
  <c r="D37" i="242"/>
  <c r="AF628" i="208"/>
  <c r="BF31" i="210" s="1"/>
  <c r="I37" i="246" s="1"/>
  <c r="D37" i="246"/>
  <c r="V628" i="208"/>
  <c r="AL31" i="210" s="1"/>
  <c r="I37" i="236" s="1"/>
  <c r="G651" i="208"/>
  <c r="H32" i="210" s="1"/>
  <c r="I24" i="221" s="1"/>
  <c r="D24" i="221"/>
  <c r="K651" i="208"/>
  <c r="P32" i="210" s="1"/>
  <c r="I24" i="225" s="1"/>
  <c r="D24" i="225"/>
  <c r="O651" i="208"/>
  <c r="X32" i="210" s="1"/>
  <c r="I24" i="229" s="1"/>
  <c r="D24" i="229"/>
  <c r="S651" i="208"/>
  <c r="AF32" i="210" s="1"/>
  <c r="I24" i="233" s="1"/>
  <c r="D24" i="233"/>
  <c r="W651" i="208"/>
  <c r="AN32" i="210" s="1"/>
  <c r="I24" i="237" s="1"/>
  <c r="D24" i="237"/>
  <c r="AA651" i="208"/>
  <c r="AV32" i="210" s="1"/>
  <c r="I24" i="241" s="1"/>
  <c r="D24" i="241"/>
  <c r="AE651" i="208"/>
  <c r="BD32" i="210" s="1"/>
  <c r="I24" i="245" s="1"/>
  <c r="D24" i="245"/>
  <c r="F674" i="208"/>
  <c r="F33" i="210" s="1"/>
  <c r="I25" i="220" s="1"/>
  <c r="D25" i="220"/>
  <c r="J674" i="208"/>
  <c r="N33" i="210" s="1"/>
  <c r="I25" i="224" s="1"/>
  <c r="D25" i="224"/>
  <c r="N674" i="208"/>
  <c r="V33" i="210" s="1"/>
  <c r="I25" i="228" s="1"/>
  <c r="D25" i="228"/>
  <c r="R674" i="208"/>
  <c r="AD33" i="210" s="1"/>
  <c r="I25" i="232" s="1"/>
  <c r="D25" i="232"/>
  <c r="Z674" i="208"/>
  <c r="AT33" i="210" s="1"/>
  <c r="I25" i="240" s="1"/>
  <c r="D25" i="240"/>
  <c r="AD674" i="208"/>
  <c r="BB33" i="210" s="1"/>
  <c r="I25" i="244" s="1"/>
  <c r="D25" i="244"/>
  <c r="V674" i="208"/>
  <c r="AL33" i="210" s="1"/>
  <c r="I25" i="236" s="1"/>
  <c r="F697" i="208"/>
  <c r="F34" i="210" s="1"/>
  <c r="I27" i="220" s="1"/>
  <c r="D27" i="220"/>
  <c r="J697" i="208"/>
  <c r="N34" i="210" s="1"/>
  <c r="I27" i="224" s="1"/>
  <c r="D27" i="224"/>
  <c r="N697" i="208"/>
  <c r="V34" i="210" s="1"/>
  <c r="I27" i="228" s="1"/>
  <c r="D27" i="228"/>
  <c r="R697" i="208"/>
  <c r="AD34" i="210" s="1"/>
  <c r="I27" i="232" s="1"/>
  <c r="D27" i="232"/>
  <c r="V697" i="208"/>
  <c r="AL34" i="210" s="1"/>
  <c r="I27" i="236" s="1"/>
  <c r="D27" i="236"/>
  <c r="Z697" i="208"/>
  <c r="AT34" i="210" s="1"/>
  <c r="I27" i="240" s="1"/>
  <c r="D27" i="240"/>
  <c r="AD697" i="208"/>
  <c r="BB34" i="210" s="1"/>
  <c r="I27" i="244" s="1"/>
  <c r="D27" i="244"/>
  <c r="AB697" i="208"/>
  <c r="AX34" i="210" s="1"/>
  <c r="I27" i="242" s="1"/>
  <c r="G720" i="208"/>
  <c r="H35" i="210" s="1"/>
  <c r="I28" i="221" s="1"/>
  <c r="D28" i="221"/>
  <c r="K720" i="208"/>
  <c r="P35" i="210" s="1"/>
  <c r="I28" i="225" s="1"/>
  <c r="D28" i="225"/>
  <c r="O720" i="208"/>
  <c r="X35" i="210" s="1"/>
  <c r="I28" i="229" s="1"/>
  <c r="D28" i="229"/>
  <c r="S720" i="208"/>
  <c r="AF35" i="210" s="1"/>
  <c r="I28" i="233" s="1"/>
  <c r="D28" i="233"/>
  <c r="W720" i="208"/>
  <c r="AN35" i="210" s="1"/>
  <c r="I28" i="237" s="1"/>
  <c r="D28" i="237"/>
  <c r="AA720" i="208"/>
  <c r="AV35" i="210" s="1"/>
  <c r="I28" i="241" s="1"/>
  <c r="D28" i="241"/>
  <c r="AE720" i="208"/>
  <c r="BD35" i="210" s="1"/>
  <c r="I28" i="245" s="1"/>
  <c r="D28" i="245"/>
  <c r="E743" i="208"/>
  <c r="D36" i="210" s="1"/>
  <c r="I29" i="219" s="1"/>
  <c r="D29" i="219"/>
  <c r="I743" i="208"/>
  <c r="L36" i="210" s="1"/>
  <c r="I29" i="223" s="1"/>
  <c r="D29" i="223"/>
  <c r="M743" i="208"/>
  <c r="T36" i="210" s="1"/>
  <c r="I29" i="227" s="1"/>
  <c r="D29" i="227"/>
  <c r="Q743" i="208"/>
  <c r="AB36" i="210" s="1"/>
  <c r="I29" i="231" s="1"/>
  <c r="D29" i="231"/>
  <c r="U743" i="208"/>
  <c r="AJ36" i="210" s="1"/>
  <c r="I29" i="235" s="1"/>
  <c r="D29" i="235"/>
  <c r="Y743" i="208"/>
  <c r="AR36" i="210" s="1"/>
  <c r="I29" i="239" s="1"/>
  <c r="D29" i="239"/>
  <c r="AC743" i="208"/>
  <c r="AZ36" i="210" s="1"/>
  <c r="I29" i="243" s="1"/>
  <c r="D29" i="243"/>
  <c r="AG743" i="208"/>
  <c r="BH36" i="210" s="1"/>
  <c r="I29" i="247" s="1"/>
  <c r="D29" i="247"/>
  <c r="G766" i="208"/>
  <c r="H37" i="210" s="1"/>
  <c r="I30" i="221" s="1"/>
  <c r="D30" i="221"/>
  <c r="K766" i="208"/>
  <c r="P37" i="210" s="1"/>
  <c r="I30" i="225" s="1"/>
  <c r="D30" i="225"/>
  <c r="O766" i="208"/>
  <c r="X37" i="210" s="1"/>
  <c r="I30" i="229" s="1"/>
  <c r="D30" i="229"/>
  <c r="S766" i="208"/>
  <c r="AF37" i="210" s="1"/>
  <c r="I30" i="233" s="1"/>
  <c r="D30" i="233"/>
  <c r="W766" i="208"/>
  <c r="AN37" i="210" s="1"/>
  <c r="I30" i="237" s="1"/>
  <c r="D30" i="237"/>
  <c r="AA766" i="208"/>
  <c r="AV37" i="210" s="1"/>
  <c r="I30" i="241" s="1"/>
  <c r="D30" i="241"/>
  <c r="AE766" i="208"/>
  <c r="BD37" i="210" s="1"/>
  <c r="I30" i="245" s="1"/>
  <c r="D30" i="245"/>
  <c r="E796" i="208"/>
  <c r="D39" i="210" s="1"/>
  <c r="I32" i="219" s="1"/>
  <c r="D32" i="219"/>
  <c r="I796" i="208"/>
  <c r="L39" i="210" s="1"/>
  <c r="I32" i="223" s="1"/>
  <c r="D32" i="223"/>
  <c r="M796" i="208"/>
  <c r="T39" i="210" s="1"/>
  <c r="I32" i="227" s="1"/>
  <c r="D32" i="227"/>
  <c r="Q796" i="208"/>
  <c r="AB39" i="210" s="1"/>
  <c r="I32" i="231" s="1"/>
  <c r="D32" i="231"/>
  <c r="U796" i="208"/>
  <c r="AJ39" i="210" s="1"/>
  <c r="I32" i="235" s="1"/>
  <c r="D32" i="235"/>
  <c r="Y796" i="208"/>
  <c r="AR39" i="210" s="1"/>
  <c r="I32" i="239" s="1"/>
  <c r="D32" i="239"/>
  <c r="AC796" i="208"/>
  <c r="AZ39" i="210" s="1"/>
  <c r="I32" i="243" s="1"/>
  <c r="D32" i="243"/>
  <c r="AG796" i="208"/>
  <c r="BH39" i="210" s="1"/>
  <c r="I32" i="247" s="1"/>
  <c r="D32" i="247"/>
  <c r="H819" i="208"/>
  <c r="J40" i="210" s="1"/>
  <c r="I33" i="222" s="1"/>
  <c r="D33" i="222"/>
  <c r="P819" i="208"/>
  <c r="Z40" i="210" s="1"/>
  <c r="I33" i="230" s="1"/>
  <c r="D33" i="230"/>
  <c r="T819" i="208"/>
  <c r="AH40" i="210" s="1"/>
  <c r="I33" i="234" s="1"/>
  <c r="D33" i="234"/>
  <c r="AB819" i="208"/>
  <c r="AX40" i="210" s="1"/>
  <c r="I33" i="242" s="1"/>
  <c r="D33" i="242"/>
  <c r="AF819" i="208"/>
  <c r="BF40" i="210" s="1"/>
  <c r="I33" i="246" s="1"/>
  <c r="G944" i="208"/>
  <c r="H60" i="210" s="1"/>
  <c r="I56" i="221" s="1"/>
  <c r="D56" i="221"/>
  <c r="O944" i="208"/>
  <c r="X60" i="210" s="1"/>
  <c r="I56" i="229" s="1"/>
  <c r="D56" i="229"/>
  <c r="S944" i="208"/>
  <c r="AF60" i="210" s="1"/>
  <c r="I56" i="233" s="1"/>
  <c r="D56" i="233"/>
  <c r="AA944" i="208"/>
  <c r="AV60" i="210" s="1"/>
  <c r="I56" i="241" s="1"/>
  <c r="D56" i="241"/>
  <c r="AE944" i="208"/>
  <c r="BD60" i="210" s="1"/>
  <c r="I56" i="245" s="1"/>
  <c r="D56" i="245"/>
  <c r="K944" i="208"/>
  <c r="P60" i="210" s="1"/>
  <c r="I56" i="225" s="1"/>
  <c r="E72" i="95"/>
  <c r="I72" i="95"/>
  <c r="M72" i="95"/>
  <c r="Q72" i="95"/>
  <c r="U72" i="95"/>
  <c r="Y72" i="95"/>
  <c r="AC72" i="95"/>
  <c r="AG72" i="95"/>
  <c r="G17" i="209"/>
  <c r="H93" i="210" s="1"/>
  <c r="I73" i="221" s="1"/>
  <c r="K17" i="209"/>
  <c r="P93" i="210" s="1"/>
  <c r="I73" i="225" s="1"/>
  <c r="O17" i="209"/>
  <c r="X93" i="210" s="1"/>
  <c r="I73" i="229" s="1"/>
  <c r="S17" i="209"/>
  <c r="AF93" i="210" s="1"/>
  <c r="I73" i="233" s="1"/>
  <c r="W17" i="209"/>
  <c r="AN93" i="210" s="1"/>
  <c r="I73" i="237" s="1"/>
  <c r="AA17" i="209"/>
  <c r="AV93" i="210" s="1"/>
  <c r="I73" i="241" s="1"/>
  <c r="AE17" i="209"/>
  <c r="BD93" i="210" s="1"/>
  <c r="I73" i="245" s="1"/>
  <c r="G60" i="76"/>
  <c r="H101" i="210" s="1"/>
  <c r="I68" i="221" s="1"/>
  <c r="K60" i="76"/>
  <c r="P101" i="210" s="1"/>
  <c r="I68" i="225" s="1"/>
  <c r="O60" i="76"/>
  <c r="X101" i="210" s="1"/>
  <c r="I68" i="229" s="1"/>
  <c r="S60" i="76"/>
  <c r="AF101" i="210" s="1"/>
  <c r="I68" i="233" s="1"/>
  <c r="W60" i="76"/>
  <c r="AN101" i="210" s="1"/>
  <c r="I68" i="237" s="1"/>
  <c r="AA60" i="76"/>
  <c r="AV101" i="210" s="1"/>
  <c r="I68" i="241" s="1"/>
  <c r="AE60" i="76"/>
  <c r="BD101" i="210" s="1"/>
  <c r="I68" i="245" s="1"/>
  <c r="G78" i="76"/>
  <c r="H102" i="210" s="1"/>
  <c r="I69" i="221" s="1"/>
  <c r="K78" i="76"/>
  <c r="P102" i="210" s="1"/>
  <c r="I69" i="225" s="1"/>
  <c r="O78" i="76"/>
  <c r="X102" i="210" s="1"/>
  <c r="I69" i="229" s="1"/>
  <c r="S78" i="76"/>
  <c r="AF102" i="210" s="1"/>
  <c r="I69" i="233" s="1"/>
  <c r="W78" i="76"/>
  <c r="AN102" i="210" s="1"/>
  <c r="I69" i="237" s="1"/>
  <c r="AA78" i="76"/>
  <c r="AV102" i="210" s="1"/>
  <c r="I69" i="241" s="1"/>
  <c r="AE78" i="76"/>
  <c r="BD102" i="210" s="1"/>
  <c r="I69" i="245" s="1"/>
  <c r="H103" i="210"/>
  <c r="I70" i="221" s="1"/>
  <c r="P103" i="210"/>
  <c r="I70" i="225" s="1"/>
  <c r="X103" i="210"/>
  <c r="I70" i="229" s="1"/>
  <c r="AF103" i="210"/>
  <c r="I70" i="233" s="1"/>
  <c r="AN103" i="210"/>
  <c r="I70" i="237" s="1"/>
  <c r="AV103" i="210"/>
  <c r="I70" i="241" s="1"/>
  <c r="BD103" i="210"/>
  <c r="I70" i="245" s="1"/>
  <c r="H104" i="210"/>
  <c r="I71" i="221" s="1"/>
  <c r="P104" i="210"/>
  <c r="I71" i="225" s="1"/>
  <c r="X104" i="210"/>
  <c r="I71" i="229" s="1"/>
  <c r="AF104" i="210"/>
  <c r="I71" i="233" s="1"/>
  <c r="AN104" i="210"/>
  <c r="I71" i="237" s="1"/>
  <c r="AV104" i="210"/>
  <c r="I71" i="241" s="1"/>
  <c r="BD104" i="210"/>
  <c r="I71" i="245" s="1"/>
  <c r="W27" i="208"/>
  <c r="AN4" i="210" s="1"/>
  <c r="S17" i="237" s="1"/>
  <c r="N17" i="237"/>
  <c r="I50" i="208"/>
  <c r="L5" i="210" s="1"/>
  <c r="I4" i="223" s="1"/>
  <c r="D4" i="223"/>
  <c r="U50" i="208"/>
  <c r="AJ5" i="210" s="1"/>
  <c r="I4" i="235" s="1"/>
  <c r="D4" i="235"/>
  <c r="P27" i="208"/>
  <c r="N17" i="230"/>
  <c r="AB27" i="208"/>
  <c r="AX4" i="210" s="1"/>
  <c r="S17" i="242" s="1"/>
  <c r="N17" i="242"/>
  <c r="F50" i="208"/>
  <c r="F5" i="210" s="1"/>
  <c r="I4" i="220" s="1"/>
  <c r="D4" i="220"/>
  <c r="R50" i="208"/>
  <c r="AD5" i="210" s="1"/>
  <c r="I4" i="232" s="1"/>
  <c r="D4" i="232"/>
  <c r="Z50" i="208"/>
  <c r="AT5" i="210" s="1"/>
  <c r="I4" i="240" s="1"/>
  <c r="D4" i="240"/>
  <c r="H73" i="208"/>
  <c r="D36" i="222"/>
  <c r="L73" i="208"/>
  <c r="D36" i="226"/>
  <c r="P73" i="208"/>
  <c r="D36" i="230"/>
  <c r="T73" i="208"/>
  <c r="D36" i="234"/>
  <c r="X73" i="208"/>
  <c r="D36" i="238"/>
  <c r="AB73" i="208"/>
  <c r="D36" i="242"/>
  <c r="AF73" i="208"/>
  <c r="D36" i="246"/>
  <c r="F96" i="208"/>
  <c r="F7" i="210" s="1"/>
  <c r="S16" i="220" s="1"/>
  <c r="N16" i="220"/>
  <c r="J96" i="208"/>
  <c r="J54" i="95" s="1"/>
  <c r="N16" i="224"/>
  <c r="N96" i="208"/>
  <c r="V7" i="210" s="1"/>
  <c r="S16" i="228" s="1"/>
  <c r="N16" i="228"/>
  <c r="R96" i="208"/>
  <c r="AD7" i="210" s="1"/>
  <c r="S16" i="232" s="1"/>
  <c r="N16" i="232"/>
  <c r="V96" i="208"/>
  <c r="AL7" i="210" s="1"/>
  <c r="S16" i="236" s="1"/>
  <c r="N16" i="236"/>
  <c r="Z96" i="208"/>
  <c r="AT7" i="210" s="1"/>
  <c r="S16" i="240" s="1"/>
  <c r="N16" i="240"/>
  <c r="AD96" i="208"/>
  <c r="BB7" i="210" s="1"/>
  <c r="S16" i="244" s="1"/>
  <c r="N16" i="244"/>
  <c r="H119" i="208"/>
  <c r="J8" i="210" s="1"/>
  <c r="I26" i="222" s="1"/>
  <c r="D26" i="222"/>
  <c r="L119" i="208"/>
  <c r="R8" i="210" s="1"/>
  <c r="I26" i="226" s="1"/>
  <c r="D26" i="226"/>
  <c r="P119" i="208"/>
  <c r="Z8" i="210" s="1"/>
  <c r="I26" i="230" s="1"/>
  <c r="D26" i="230"/>
  <c r="T119" i="208"/>
  <c r="AH8" i="210" s="1"/>
  <c r="I26" i="234" s="1"/>
  <c r="D26" i="234"/>
  <c r="X119" i="208"/>
  <c r="AP8" i="210" s="1"/>
  <c r="I26" i="238" s="1"/>
  <c r="D26" i="238"/>
  <c r="AB119" i="208"/>
  <c r="AX8" i="210" s="1"/>
  <c r="I26" i="242" s="1"/>
  <c r="D26" i="242"/>
  <c r="AF119" i="208"/>
  <c r="BF8" i="210" s="1"/>
  <c r="I26" i="246" s="1"/>
  <c r="D26" i="246"/>
  <c r="F132" i="208"/>
  <c r="F9" i="210" s="1"/>
  <c r="I38" i="220" s="1"/>
  <c r="D38" i="220"/>
  <c r="J132" i="208"/>
  <c r="N9" i="210" s="1"/>
  <c r="I38" i="224" s="1"/>
  <c r="D38" i="224"/>
  <c r="N132" i="208"/>
  <c r="V9" i="210" s="1"/>
  <c r="I38" i="228" s="1"/>
  <c r="D38" i="228"/>
  <c r="R132" i="208"/>
  <c r="AD9" i="210" s="1"/>
  <c r="I38" i="232" s="1"/>
  <c r="D38" i="232"/>
  <c r="V132" i="208"/>
  <c r="AL9" i="210" s="1"/>
  <c r="I38" i="236" s="1"/>
  <c r="D38" i="236"/>
  <c r="Z132" i="208"/>
  <c r="AT9" i="210" s="1"/>
  <c r="I38" i="240" s="1"/>
  <c r="D38" i="240"/>
  <c r="AD132" i="208"/>
  <c r="BB9" i="210" s="1"/>
  <c r="I38" i="244" s="1"/>
  <c r="D38" i="244"/>
  <c r="H145" i="208"/>
  <c r="J10" i="210" s="1"/>
  <c r="I39" i="222" s="1"/>
  <c r="D39" i="222"/>
  <c r="L145" i="208"/>
  <c r="R10" i="210" s="1"/>
  <c r="I39" i="226" s="1"/>
  <c r="D39" i="226"/>
  <c r="P145" i="208"/>
  <c r="Z10" i="210" s="1"/>
  <c r="I39" i="230" s="1"/>
  <c r="D39" i="230"/>
  <c r="X145" i="208"/>
  <c r="AP10" i="210" s="1"/>
  <c r="I39" i="238" s="1"/>
  <c r="D39" i="238"/>
  <c r="AF145" i="208"/>
  <c r="BF10" i="210" s="1"/>
  <c r="I39" i="246" s="1"/>
  <c r="D39" i="246"/>
  <c r="W145" i="208"/>
  <c r="AN10" i="210" s="1"/>
  <c r="I39" i="237" s="1"/>
  <c r="H168" i="208"/>
  <c r="J11" i="210" s="1"/>
  <c r="I5" i="222" s="1"/>
  <c r="D5" i="222"/>
  <c r="L168" i="208"/>
  <c r="R11" i="210" s="1"/>
  <c r="I5" i="226" s="1"/>
  <c r="D5" i="226"/>
  <c r="T168" i="208"/>
  <c r="AH11" i="210" s="1"/>
  <c r="I5" i="234" s="1"/>
  <c r="D5" i="234"/>
  <c r="X168" i="208"/>
  <c r="AP11" i="210" s="1"/>
  <c r="I5" i="238" s="1"/>
  <c r="D5" i="238"/>
  <c r="AF168" i="208"/>
  <c r="BF11" i="210" s="1"/>
  <c r="I5" i="246" s="1"/>
  <c r="D5" i="246"/>
  <c r="J168" i="208"/>
  <c r="N11" i="210" s="1"/>
  <c r="I5" i="224" s="1"/>
  <c r="Y168" i="208"/>
  <c r="AR11" i="210" s="1"/>
  <c r="I5" i="239" s="1"/>
  <c r="H191" i="208"/>
  <c r="J12" i="210" s="1"/>
  <c r="I6" i="222" s="1"/>
  <c r="D6" i="222"/>
  <c r="L191" i="208"/>
  <c r="R12" i="210" s="1"/>
  <c r="I6" i="226" s="1"/>
  <c r="D6" i="226"/>
  <c r="P191" i="208"/>
  <c r="Z12" i="210" s="1"/>
  <c r="I6" i="230" s="1"/>
  <c r="D6" i="230"/>
  <c r="T191" i="208"/>
  <c r="AH12" i="210" s="1"/>
  <c r="I6" i="234" s="1"/>
  <c r="D6" i="234"/>
  <c r="X191" i="208"/>
  <c r="AP12" i="210" s="1"/>
  <c r="I6" i="238" s="1"/>
  <c r="D6" i="238"/>
  <c r="AB191" i="208"/>
  <c r="AX12" i="210" s="1"/>
  <c r="I6" i="242" s="1"/>
  <c r="D6" i="242"/>
  <c r="AF191" i="208"/>
  <c r="BF12" i="210" s="1"/>
  <c r="I6" i="246" s="1"/>
  <c r="D6" i="246"/>
  <c r="AE191" i="208"/>
  <c r="BD12" i="210" s="1"/>
  <c r="I6" i="245" s="1"/>
  <c r="G214" i="208"/>
  <c r="H13" i="210" s="1"/>
  <c r="I7" i="221" s="1"/>
  <c r="D7" i="221"/>
  <c r="K214" i="208"/>
  <c r="P13" i="210" s="1"/>
  <c r="I7" i="225" s="1"/>
  <c r="D7" i="225"/>
  <c r="O214" i="208"/>
  <c r="X13" i="210" s="1"/>
  <c r="I7" i="229" s="1"/>
  <c r="D7" i="229"/>
  <c r="S214" i="208"/>
  <c r="AF13" i="210" s="1"/>
  <c r="I7" i="233" s="1"/>
  <c r="D7" i="233"/>
  <c r="W214" i="208"/>
  <c r="AN13" i="210" s="1"/>
  <c r="I7" i="237" s="1"/>
  <c r="D7" i="237"/>
  <c r="AA214" i="208"/>
  <c r="AV13" i="210" s="1"/>
  <c r="I7" i="241" s="1"/>
  <c r="D7" i="241"/>
  <c r="AE214" i="208"/>
  <c r="BD13" i="210" s="1"/>
  <c r="I7" i="245" s="1"/>
  <c r="D7" i="245"/>
  <c r="V214" i="208"/>
  <c r="AL13" i="210" s="1"/>
  <c r="I7" i="236" s="1"/>
  <c r="K237" i="208"/>
  <c r="P14" i="210" s="1"/>
  <c r="I8" i="225" s="1"/>
  <c r="D8" i="225"/>
  <c r="O237" i="208"/>
  <c r="X14" i="210" s="1"/>
  <c r="I8" i="229" s="1"/>
  <c r="D8" i="229"/>
  <c r="W237" i="208"/>
  <c r="AN14" i="210" s="1"/>
  <c r="I8" i="237" s="1"/>
  <c r="D8" i="237"/>
  <c r="AA237" i="208"/>
  <c r="AV14" i="210" s="1"/>
  <c r="I8" i="241" s="1"/>
  <c r="D8" i="241"/>
  <c r="I237" i="208"/>
  <c r="L14" i="210" s="1"/>
  <c r="I8" i="223" s="1"/>
  <c r="AG237" i="208"/>
  <c r="BH14" i="210" s="1"/>
  <c r="I8" i="247" s="1"/>
  <c r="G260" i="208"/>
  <c r="G56" i="95" s="1"/>
  <c r="N18" i="221"/>
  <c r="K260" i="208"/>
  <c r="P15" i="210" s="1"/>
  <c r="S18" i="225" s="1"/>
  <c r="N18" i="225"/>
  <c r="O260" i="208"/>
  <c r="X15" i="210" s="1"/>
  <c r="S18" i="229" s="1"/>
  <c r="N18" i="229"/>
  <c r="S260" i="208"/>
  <c r="S56" i="95" s="1"/>
  <c r="N18" i="233"/>
  <c r="W260" i="208"/>
  <c r="W56" i="95" s="1"/>
  <c r="N18" i="237"/>
  <c r="AA260" i="208"/>
  <c r="AA56" i="95" s="1"/>
  <c r="N18" i="241"/>
  <c r="AE260" i="208"/>
  <c r="AE56" i="95" s="1"/>
  <c r="N18" i="245"/>
  <c r="V260" i="208"/>
  <c r="AL15" i="210" s="1"/>
  <c r="S18" i="236" s="1"/>
  <c r="K283" i="208"/>
  <c r="P16" i="210" s="1"/>
  <c r="I9" i="225" s="1"/>
  <c r="D9" i="225"/>
  <c r="O283" i="208"/>
  <c r="X16" i="210" s="1"/>
  <c r="I9" i="229" s="1"/>
  <c r="D9" i="229"/>
  <c r="W283" i="208"/>
  <c r="AN16" i="210" s="1"/>
  <c r="I9" i="237" s="1"/>
  <c r="D9" i="237"/>
  <c r="AA283" i="208"/>
  <c r="AV16" i="210" s="1"/>
  <c r="I9" i="241" s="1"/>
  <c r="D9" i="241"/>
  <c r="I283" i="208"/>
  <c r="L16" i="210" s="1"/>
  <c r="I9" i="223" s="1"/>
  <c r="AG283" i="208"/>
  <c r="BH16" i="210" s="1"/>
  <c r="I9" i="247" s="1"/>
  <c r="G306" i="208"/>
  <c r="H17" i="210" s="1"/>
  <c r="I10" i="221" s="1"/>
  <c r="D10" i="221"/>
  <c r="K306" i="208"/>
  <c r="P17" i="210" s="1"/>
  <c r="I10" i="225" s="1"/>
  <c r="D10" i="225"/>
  <c r="O306" i="208"/>
  <c r="X17" i="210" s="1"/>
  <c r="I10" i="229" s="1"/>
  <c r="D10" i="229"/>
  <c r="S306" i="208"/>
  <c r="AF17" i="210" s="1"/>
  <c r="I10" i="233" s="1"/>
  <c r="D10" i="233"/>
  <c r="W306" i="208"/>
  <c r="AN17" i="210" s="1"/>
  <c r="I10" i="237" s="1"/>
  <c r="D10" i="237"/>
  <c r="AA306" i="208"/>
  <c r="AV17" i="210" s="1"/>
  <c r="I10" i="241" s="1"/>
  <c r="D10" i="241"/>
  <c r="AE306" i="208"/>
  <c r="BD17" i="210" s="1"/>
  <c r="I10" i="245" s="1"/>
  <c r="D10" i="245"/>
  <c r="V306" i="208"/>
  <c r="AL17" i="210" s="1"/>
  <c r="I10" i="236" s="1"/>
  <c r="G329" i="208"/>
  <c r="H18" i="210" s="1"/>
  <c r="I11" i="221" s="1"/>
  <c r="D11" i="221"/>
  <c r="K329" i="208"/>
  <c r="P18" i="210" s="1"/>
  <c r="I11" i="225" s="1"/>
  <c r="D11" i="225"/>
  <c r="O329" i="208"/>
  <c r="X18" i="210" s="1"/>
  <c r="I11" i="229" s="1"/>
  <c r="D11" i="229"/>
  <c r="S329" i="208"/>
  <c r="AF18" i="210" s="1"/>
  <c r="I11" i="233" s="1"/>
  <c r="D11" i="233"/>
  <c r="W329" i="208"/>
  <c r="AN18" i="210" s="1"/>
  <c r="I11" i="237" s="1"/>
  <c r="D11" i="237"/>
  <c r="AA329" i="208"/>
  <c r="AV18" i="210" s="1"/>
  <c r="I11" i="241" s="1"/>
  <c r="D11" i="241"/>
  <c r="AE329" i="208"/>
  <c r="BD18" i="210" s="1"/>
  <c r="I11" i="245" s="1"/>
  <c r="D11" i="245"/>
  <c r="E352" i="208"/>
  <c r="D19" i="210" s="1"/>
  <c r="I12" i="219" s="1"/>
  <c r="D12" i="219"/>
  <c r="I352" i="208"/>
  <c r="L19" i="210" s="1"/>
  <c r="I12" i="223" s="1"/>
  <c r="D12" i="223"/>
  <c r="M352" i="208"/>
  <c r="T19" i="210" s="1"/>
  <c r="I12" i="227" s="1"/>
  <c r="D12" i="227"/>
  <c r="Q352" i="208"/>
  <c r="AB19" i="210" s="1"/>
  <c r="I12" i="231" s="1"/>
  <c r="D12" i="231"/>
  <c r="U352" i="208"/>
  <c r="AJ19" i="210" s="1"/>
  <c r="I12" i="235" s="1"/>
  <c r="D12" i="235"/>
  <c r="Y352" i="208"/>
  <c r="AR19" i="210" s="1"/>
  <c r="I12" i="239" s="1"/>
  <c r="D12" i="239"/>
  <c r="AC352" i="208"/>
  <c r="AZ19" i="210" s="1"/>
  <c r="I12" i="243" s="1"/>
  <c r="D12" i="243"/>
  <c r="AG352" i="208"/>
  <c r="BH19" i="210" s="1"/>
  <c r="I12" i="247" s="1"/>
  <c r="D12" i="247"/>
  <c r="H375" i="208"/>
  <c r="J20" i="210" s="1"/>
  <c r="I13" i="222" s="1"/>
  <c r="D13" i="222"/>
  <c r="L375" i="208"/>
  <c r="R20" i="210" s="1"/>
  <c r="I13" i="226" s="1"/>
  <c r="D13" i="226"/>
  <c r="T375" i="208"/>
  <c r="AH20" i="210" s="1"/>
  <c r="I13" i="234" s="1"/>
  <c r="D13" i="234"/>
  <c r="X375" i="208"/>
  <c r="AP20" i="210" s="1"/>
  <c r="I13" i="238" s="1"/>
  <c r="D13" i="238"/>
  <c r="AF375" i="208"/>
  <c r="BF20" i="210" s="1"/>
  <c r="I13" i="246" s="1"/>
  <c r="D13" i="246"/>
  <c r="V375" i="208"/>
  <c r="AL20" i="210" s="1"/>
  <c r="I13" i="236" s="1"/>
  <c r="F421" i="208"/>
  <c r="F22" i="210" s="1"/>
  <c r="I15" i="220" s="1"/>
  <c r="D15" i="220"/>
  <c r="J421" i="208"/>
  <c r="N22" i="210" s="1"/>
  <c r="I15" i="224" s="1"/>
  <c r="D15" i="224"/>
  <c r="N421" i="208"/>
  <c r="V22" i="210" s="1"/>
  <c r="I15" i="228" s="1"/>
  <c r="D15" i="228"/>
  <c r="R421" i="208"/>
  <c r="AD22" i="210" s="1"/>
  <c r="I15" i="232" s="1"/>
  <c r="D15" i="232"/>
  <c r="V421" i="208"/>
  <c r="AL22" i="210" s="1"/>
  <c r="I15" i="236" s="1"/>
  <c r="D15" i="236"/>
  <c r="Z421" i="208"/>
  <c r="AT22" i="210" s="1"/>
  <c r="I15" i="240" s="1"/>
  <c r="D15" i="240"/>
  <c r="AD421" i="208"/>
  <c r="BB22" i="210" s="1"/>
  <c r="I15" i="244" s="1"/>
  <c r="D15" i="244"/>
  <c r="AB421" i="208"/>
  <c r="AX22" i="210" s="1"/>
  <c r="I15" i="242" s="1"/>
  <c r="G444" i="208"/>
  <c r="H23" i="210" s="1"/>
  <c r="I16" i="221" s="1"/>
  <c r="D16" i="221"/>
  <c r="K444" i="208"/>
  <c r="P23" i="210" s="1"/>
  <c r="I16" i="225" s="1"/>
  <c r="D16" i="225"/>
  <c r="O444" i="208"/>
  <c r="X23" i="210" s="1"/>
  <c r="I16" i="229" s="1"/>
  <c r="D16" i="229"/>
  <c r="S444" i="208"/>
  <c r="AF23" i="210" s="1"/>
  <c r="I16" i="233" s="1"/>
  <c r="D16" i="233"/>
  <c r="W444" i="208"/>
  <c r="AN23" i="210" s="1"/>
  <c r="I16" i="237" s="1"/>
  <c r="D16" i="237"/>
  <c r="AA444" i="208"/>
  <c r="AV23" i="210" s="1"/>
  <c r="I16" i="241" s="1"/>
  <c r="D16" i="241"/>
  <c r="AE444" i="208"/>
  <c r="BD23" i="210" s="1"/>
  <c r="I16" i="245" s="1"/>
  <c r="D16" i="245"/>
  <c r="E467" i="208"/>
  <c r="D24" i="210" s="1"/>
  <c r="I17" i="219" s="1"/>
  <c r="D17" i="219"/>
  <c r="I467" i="208"/>
  <c r="L24" i="210" s="1"/>
  <c r="I17" i="223" s="1"/>
  <c r="D17" i="223"/>
  <c r="M467" i="208"/>
  <c r="T24" i="210" s="1"/>
  <c r="I17" i="227" s="1"/>
  <c r="D17" i="227"/>
  <c r="Q467" i="208"/>
  <c r="AB24" i="210" s="1"/>
  <c r="I17" i="231" s="1"/>
  <c r="D17" i="231"/>
  <c r="U467" i="208"/>
  <c r="AJ24" i="210" s="1"/>
  <c r="I17" i="235" s="1"/>
  <c r="D17" i="235"/>
  <c r="Y467" i="208"/>
  <c r="AR24" i="210" s="1"/>
  <c r="I17" i="239" s="1"/>
  <c r="D17" i="239"/>
  <c r="AC467" i="208"/>
  <c r="AZ24" i="210" s="1"/>
  <c r="I17" i="243" s="1"/>
  <c r="D17" i="243"/>
  <c r="AG467" i="208"/>
  <c r="BH24" i="210" s="1"/>
  <c r="I17" i="247" s="1"/>
  <c r="D17" i="247"/>
  <c r="G490" i="208"/>
  <c r="H25" i="210" s="1"/>
  <c r="I18" i="221" s="1"/>
  <c r="D18" i="221"/>
  <c r="K490" i="208"/>
  <c r="P25" i="210" s="1"/>
  <c r="I18" i="225" s="1"/>
  <c r="D18" i="225"/>
  <c r="O490" i="208"/>
  <c r="X25" i="210" s="1"/>
  <c r="I18" i="229" s="1"/>
  <c r="D18" i="229"/>
  <c r="S490" i="208"/>
  <c r="AF25" i="210" s="1"/>
  <c r="I18" i="233" s="1"/>
  <c r="D18" i="233"/>
  <c r="W490" i="208"/>
  <c r="AN25" i="210" s="1"/>
  <c r="I18" i="237" s="1"/>
  <c r="D18" i="237"/>
  <c r="AA490" i="208"/>
  <c r="AV25" i="210" s="1"/>
  <c r="I18" i="241" s="1"/>
  <c r="D18" i="241"/>
  <c r="AE490" i="208"/>
  <c r="BD25" i="210" s="1"/>
  <c r="I18" i="245" s="1"/>
  <c r="D18" i="245"/>
  <c r="P490" i="208"/>
  <c r="Z25" i="210" s="1"/>
  <c r="I18" i="230" s="1"/>
  <c r="F513" i="208"/>
  <c r="F26" i="210" s="1"/>
  <c r="I19" i="220" s="1"/>
  <c r="D19" i="220"/>
  <c r="N513" i="208"/>
  <c r="V26" i="210" s="1"/>
  <c r="I19" i="228" s="1"/>
  <c r="D19" i="228"/>
  <c r="R513" i="208"/>
  <c r="AD26" i="210" s="1"/>
  <c r="I19" i="232" s="1"/>
  <c r="D19" i="232"/>
  <c r="Z513" i="208"/>
  <c r="AT26" i="210" s="1"/>
  <c r="I19" i="240" s="1"/>
  <c r="D19" i="240"/>
  <c r="AD513" i="208"/>
  <c r="BB26" i="210" s="1"/>
  <c r="I19" i="244" s="1"/>
  <c r="D19" i="244"/>
  <c r="J513" i="208"/>
  <c r="N26" i="210" s="1"/>
  <c r="I19" i="224" s="1"/>
  <c r="H536" i="208"/>
  <c r="J27" i="210" s="1"/>
  <c r="I20" i="222" s="1"/>
  <c r="D20" i="222"/>
  <c r="L536" i="208"/>
  <c r="R27" i="210" s="1"/>
  <c r="I20" i="226" s="1"/>
  <c r="D20" i="226"/>
  <c r="P536" i="208"/>
  <c r="Z27" i="210" s="1"/>
  <c r="I20" i="230" s="1"/>
  <c r="D20" i="230"/>
  <c r="T536" i="208"/>
  <c r="AH27" i="210" s="1"/>
  <c r="I20" i="234" s="1"/>
  <c r="D20" i="234"/>
  <c r="X536" i="208"/>
  <c r="AP27" i="210" s="1"/>
  <c r="I20" i="238" s="1"/>
  <c r="D20" i="238"/>
  <c r="AF536" i="208"/>
  <c r="BF27" i="210" s="1"/>
  <c r="I20" i="246" s="1"/>
  <c r="D20" i="246"/>
  <c r="H559" i="208"/>
  <c r="J28" i="210" s="1"/>
  <c r="I21" i="222" s="1"/>
  <c r="D21" i="222"/>
  <c r="L559" i="208"/>
  <c r="R28" i="210" s="1"/>
  <c r="I21" i="226" s="1"/>
  <c r="D21" i="226"/>
  <c r="P559" i="208"/>
  <c r="Z28" i="210" s="1"/>
  <c r="I21" i="230" s="1"/>
  <c r="D21" i="230"/>
  <c r="T559" i="208"/>
  <c r="AH28" i="210" s="1"/>
  <c r="I21" i="234" s="1"/>
  <c r="D21" i="234"/>
  <c r="X559" i="208"/>
  <c r="AP28" i="210" s="1"/>
  <c r="I21" i="238" s="1"/>
  <c r="D21" i="238"/>
  <c r="AF559" i="208"/>
  <c r="BF28" i="210" s="1"/>
  <c r="I21" i="246" s="1"/>
  <c r="D21" i="246"/>
  <c r="E582" i="208"/>
  <c r="D29" i="210" s="1"/>
  <c r="I22" i="219" s="1"/>
  <c r="D22" i="219"/>
  <c r="I582" i="208"/>
  <c r="L29" i="210" s="1"/>
  <c r="I22" i="223" s="1"/>
  <c r="D22" i="223"/>
  <c r="M582" i="208"/>
  <c r="T29" i="210" s="1"/>
  <c r="I22" i="227" s="1"/>
  <c r="D22" i="227"/>
  <c r="Q582" i="208"/>
  <c r="AB29" i="210" s="1"/>
  <c r="I22" i="231" s="1"/>
  <c r="D22" i="231"/>
  <c r="U582" i="208"/>
  <c r="AJ29" i="210" s="1"/>
  <c r="I22" i="235" s="1"/>
  <c r="D22" i="235"/>
  <c r="Y582" i="208"/>
  <c r="AR29" i="210" s="1"/>
  <c r="I22" i="239" s="1"/>
  <c r="D22" i="239"/>
  <c r="AC582" i="208"/>
  <c r="AZ29" i="210" s="1"/>
  <c r="I22" i="243" s="1"/>
  <c r="D22" i="243"/>
  <c r="AG582" i="208"/>
  <c r="BH29" i="210" s="1"/>
  <c r="I22" i="247" s="1"/>
  <c r="D22" i="247"/>
  <c r="F22" i="219"/>
  <c r="D14" i="219"/>
  <c r="F22" i="223"/>
  <c r="D14" i="223"/>
  <c r="D14" i="227"/>
  <c r="F22" i="227"/>
  <c r="D14" i="231"/>
  <c r="F22" i="231"/>
  <c r="D14" i="235"/>
  <c r="F22" i="235"/>
  <c r="F22" i="239"/>
  <c r="D14" i="239"/>
  <c r="F22" i="243"/>
  <c r="D14" i="243"/>
  <c r="F22" i="247"/>
  <c r="D14" i="247"/>
  <c r="G605" i="208"/>
  <c r="H30" i="210" s="1"/>
  <c r="I23" i="221" s="1"/>
  <c r="D23" i="221"/>
  <c r="K605" i="208"/>
  <c r="P30" i="210" s="1"/>
  <c r="I23" i="225" s="1"/>
  <c r="D23" i="225"/>
  <c r="O605" i="208"/>
  <c r="X30" i="210" s="1"/>
  <c r="I23" i="229" s="1"/>
  <c r="D23" i="229"/>
  <c r="S605" i="208"/>
  <c r="AF30" i="210" s="1"/>
  <c r="I23" i="233" s="1"/>
  <c r="D23" i="233"/>
  <c r="W605" i="208"/>
  <c r="AN30" i="210" s="1"/>
  <c r="I23" i="237" s="1"/>
  <c r="D23" i="237"/>
  <c r="AA605" i="208"/>
  <c r="AV30" i="210" s="1"/>
  <c r="I23" i="241" s="1"/>
  <c r="D23" i="241"/>
  <c r="AE605" i="208"/>
  <c r="BD30" i="210" s="1"/>
  <c r="I23" i="245" s="1"/>
  <c r="D23" i="245"/>
  <c r="E628" i="208"/>
  <c r="D31" i="210" s="1"/>
  <c r="I37" i="219" s="1"/>
  <c r="D37" i="219"/>
  <c r="I628" i="208"/>
  <c r="L31" i="210" s="1"/>
  <c r="I37" i="223" s="1"/>
  <c r="D37" i="223"/>
  <c r="M628" i="208"/>
  <c r="T31" i="210" s="1"/>
  <c r="I37" i="227" s="1"/>
  <c r="D37" i="227"/>
  <c r="Q628" i="208"/>
  <c r="AB31" i="210" s="1"/>
  <c r="I37" i="231" s="1"/>
  <c r="D37" i="231"/>
  <c r="U628" i="208"/>
  <c r="AJ31" i="210" s="1"/>
  <c r="I37" i="235" s="1"/>
  <c r="D37" i="235"/>
  <c r="Y628" i="208"/>
  <c r="AR31" i="210" s="1"/>
  <c r="I37" i="239" s="1"/>
  <c r="D37" i="239"/>
  <c r="AC628" i="208"/>
  <c r="AZ31" i="210" s="1"/>
  <c r="I37" i="243" s="1"/>
  <c r="D37" i="243"/>
  <c r="AG628" i="208"/>
  <c r="BH31" i="210" s="1"/>
  <c r="I37" i="247" s="1"/>
  <c r="D37" i="247"/>
  <c r="H651" i="208"/>
  <c r="J32" i="210" s="1"/>
  <c r="I24" i="222" s="1"/>
  <c r="D24" i="222"/>
  <c r="L651" i="208"/>
  <c r="R32" i="210" s="1"/>
  <c r="I24" i="226" s="1"/>
  <c r="D24" i="226"/>
  <c r="T651" i="208"/>
  <c r="AH32" i="210" s="1"/>
  <c r="I24" i="234" s="1"/>
  <c r="D24" i="234"/>
  <c r="X651" i="208"/>
  <c r="AP32" i="210" s="1"/>
  <c r="I24" i="238" s="1"/>
  <c r="D24" i="238"/>
  <c r="AF651" i="208"/>
  <c r="BF32" i="210" s="1"/>
  <c r="I24" i="246" s="1"/>
  <c r="D24" i="246"/>
  <c r="AB651" i="208"/>
  <c r="AX32" i="210" s="1"/>
  <c r="I24" i="242" s="1"/>
  <c r="G674" i="208"/>
  <c r="H33" i="210" s="1"/>
  <c r="I25" i="221" s="1"/>
  <c r="D25" i="221"/>
  <c r="K674" i="208"/>
  <c r="P33" i="210" s="1"/>
  <c r="I25" i="225" s="1"/>
  <c r="D25" i="225"/>
  <c r="O674" i="208"/>
  <c r="X33" i="210" s="1"/>
  <c r="I25" i="229" s="1"/>
  <c r="D25" i="229"/>
  <c r="S674" i="208"/>
  <c r="AF33" i="210" s="1"/>
  <c r="I25" i="233" s="1"/>
  <c r="D25" i="233"/>
  <c r="W674" i="208"/>
  <c r="AN33" i="210" s="1"/>
  <c r="I25" i="237" s="1"/>
  <c r="D25" i="237"/>
  <c r="AA674" i="208"/>
  <c r="AV33" i="210" s="1"/>
  <c r="I25" i="241" s="1"/>
  <c r="D25" i="241"/>
  <c r="AE674" i="208"/>
  <c r="BD33" i="210" s="1"/>
  <c r="I25" i="245" s="1"/>
  <c r="D25" i="245"/>
  <c r="AB674" i="208"/>
  <c r="AX33" i="210" s="1"/>
  <c r="I25" i="242" s="1"/>
  <c r="G697" i="208"/>
  <c r="H34" i="210" s="1"/>
  <c r="I27" i="221" s="1"/>
  <c r="D27" i="221"/>
  <c r="K697" i="208"/>
  <c r="P34" i="210" s="1"/>
  <c r="I27" i="225" s="1"/>
  <c r="D27" i="225"/>
  <c r="O697" i="208"/>
  <c r="X34" i="210" s="1"/>
  <c r="I27" i="229" s="1"/>
  <c r="D27" i="229"/>
  <c r="S697" i="208"/>
  <c r="AF34" i="210" s="1"/>
  <c r="I27" i="233" s="1"/>
  <c r="D27" i="233"/>
  <c r="W697" i="208"/>
  <c r="AN34" i="210" s="1"/>
  <c r="I27" i="237" s="1"/>
  <c r="D27" i="237"/>
  <c r="AA697" i="208"/>
  <c r="AV34" i="210" s="1"/>
  <c r="I27" i="241" s="1"/>
  <c r="D27" i="241"/>
  <c r="AE697" i="208"/>
  <c r="BD34" i="210" s="1"/>
  <c r="I27" i="245" s="1"/>
  <c r="D27" i="245"/>
  <c r="H720" i="208"/>
  <c r="J35" i="210" s="1"/>
  <c r="I28" i="222" s="1"/>
  <c r="D28" i="222"/>
  <c r="L720" i="208"/>
  <c r="R35" i="210" s="1"/>
  <c r="I28" i="226" s="1"/>
  <c r="D28" i="226"/>
  <c r="P720" i="208"/>
  <c r="Z35" i="210" s="1"/>
  <c r="I28" i="230" s="1"/>
  <c r="D28" i="230"/>
  <c r="T720" i="208"/>
  <c r="AH35" i="210" s="1"/>
  <c r="I28" i="234" s="1"/>
  <c r="D28" i="234"/>
  <c r="X720" i="208"/>
  <c r="AP35" i="210" s="1"/>
  <c r="I28" i="238" s="1"/>
  <c r="D28" i="238"/>
  <c r="AB720" i="208"/>
  <c r="AX35" i="210" s="1"/>
  <c r="I28" i="242" s="1"/>
  <c r="D28" i="242"/>
  <c r="AF720" i="208"/>
  <c r="BF35" i="210" s="1"/>
  <c r="I28" i="246" s="1"/>
  <c r="D28" i="246"/>
  <c r="F743" i="208"/>
  <c r="F36" i="210" s="1"/>
  <c r="I29" i="220" s="1"/>
  <c r="D29" i="220"/>
  <c r="J743" i="208"/>
  <c r="N36" i="210" s="1"/>
  <c r="I29" i="224" s="1"/>
  <c r="D29" i="224"/>
  <c r="N743" i="208"/>
  <c r="V36" i="210" s="1"/>
  <c r="I29" i="228" s="1"/>
  <c r="D29" i="228"/>
  <c r="R743" i="208"/>
  <c r="AD36" i="210" s="1"/>
  <c r="I29" i="232" s="1"/>
  <c r="D29" i="232"/>
  <c r="V743" i="208"/>
  <c r="AL36" i="210" s="1"/>
  <c r="I29" i="236" s="1"/>
  <c r="D29" i="236"/>
  <c r="Z743" i="208"/>
  <c r="AT36" i="210" s="1"/>
  <c r="I29" i="240" s="1"/>
  <c r="D29" i="240"/>
  <c r="AD743" i="208"/>
  <c r="BB36" i="210" s="1"/>
  <c r="I29" i="244" s="1"/>
  <c r="D29" i="244"/>
  <c r="H766" i="208"/>
  <c r="J37" i="210" s="1"/>
  <c r="I30" i="222" s="1"/>
  <c r="D30" i="222"/>
  <c r="L766" i="208"/>
  <c r="R37" i="210" s="1"/>
  <c r="I30" i="226" s="1"/>
  <c r="D30" i="226"/>
  <c r="P766" i="208"/>
  <c r="Z37" i="210" s="1"/>
  <c r="I30" i="230" s="1"/>
  <c r="D30" i="230"/>
  <c r="T766" i="208"/>
  <c r="AH37" i="210" s="1"/>
  <c r="I30" i="234" s="1"/>
  <c r="D30" i="234"/>
  <c r="X766" i="208"/>
  <c r="AP37" i="210" s="1"/>
  <c r="I30" i="238" s="1"/>
  <c r="D30" i="238"/>
  <c r="AB766" i="208"/>
  <c r="AX37" i="210" s="1"/>
  <c r="I30" i="242" s="1"/>
  <c r="D30" i="242"/>
  <c r="AF766" i="208"/>
  <c r="BF37" i="210" s="1"/>
  <c r="I30" i="246" s="1"/>
  <c r="D30" i="246"/>
  <c r="F796" i="208"/>
  <c r="F39" i="210" s="1"/>
  <c r="I32" i="220" s="1"/>
  <c r="D32" i="220"/>
  <c r="J796" i="208"/>
  <c r="N39" i="210" s="1"/>
  <c r="I32" i="224" s="1"/>
  <c r="D32" i="224"/>
  <c r="N796" i="208"/>
  <c r="V39" i="210" s="1"/>
  <c r="I32" i="228" s="1"/>
  <c r="D32" i="228"/>
  <c r="R796" i="208"/>
  <c r="AD39" i="210" s="1"/>
  <c r="I32" i="232" s="1"/>
  <c r="D32" i="232"/>
  <c r="Z796" i="208"/>
  <c r="AT39" i="210" s="1"/>
  <c r="I32" i="240" s="1"/>
  <c r="D32" i="240"/>
  <c r="AD796" i="208"/>
  <c r="BB39" i="210" s="1"/>
  <c r="I32" i="244" s="1"/>
  <c r="D32" i="244"/>
  <c r="P796" i="208"/>
  <c r="Z39" i="210" s="1"/>
  <c r="I32" i="230" s="1"/>
  <c r="M819" i="208"/>
  <c r="T40" i="210" s="1"/>
  <c r="I33" i="227" s="1"/>
  <c r="D33" i="227"/>
  <c r="Q819" i="208"/>
  <c r="AB40" i="210" s="1"/>
  <c r="I33" i="231" s="1"/>
  <c r="D33" i="231"/>
  <c r="U819" i="208"/>
  <c r="AJ40" i="210" s="1"/>
  <c r="I33" i="235" s="1"/>
  <c r="D33" i="235"/>
  <c r="Y819" i="208"/>
  <c r="AR40" i="210" s="1"/>
  <c r="I33" i="239" s="1"/>
  <c r="D33" i="239"/>
  <c r="AC819" i="208"/>
  <c r="AZ40" i="210" s="1"/>
  <c r="I33" i="243" s="1"/>
  <c r="D33" i="243"/>
  <c r="AG819" i="208"/>
  <c r="BH40" i="210" s="1"/>
  <c r="I33" i="247" s="1"/>
  <c r="D33" i="247"/>
  <c r="L819" i="208"/>
  <c r="R40" i="210" s="1"/>
  <c r="I33" i="226" s="1"/>
  <c r="X819" i="208"/>
  <c r="AP40" i="210" s="1"/>
  <c r="I33" i="238" s="1"/>
  <c r="H944" i="208"/>
  <c r="J60" i="210" s="1"/>
  <c r="I56" i="222" s="1"/>
  <c r="D56" i="222"/>
  <c r="L944" i="208"/>
  <c r="R60" i="210" s="1"/>
  <c r="I56" i="226" s="1"/>
  <c r="D56" i="226"/>
  <c r="P944" i="208"/>
  <c r="Z60" i="210" s="1"/>
  <c r="I56" i="230" s="1"/>
  <c r="D56" i="230"/>
  <c r="T944" i="208"/>
  <c r="AH60" i="210" s="1"/>
  <c r="I56" i="234" s="1"/>
  <c r="D56" i="234"/>
  <c r="X944" i="208"/>
  <c r="AP60" i="210" s="1"/>
  <c r="I56" i="238" s="1"/>
  <c r="D56" i="238"/>
  <c r="AB944" i="208"/>
  <c r="AX60" i="210" s="1"/>
  <c r="I56" i="242" s="1"/>
  <c r="D56" i="242"/>
  <c r="AF944" i="208"/>
  <c r="BF60" i="210" s="1"/>
  <c r="I56" i="246" s="1"/>
  <c r="D56" i="246"/>
  <c r="Q944" i="208"/>
  <c r="AB60" i="210" s="1"/>
  <c r="I56" i="231" s="1"/>
  <c r="F72" i="95"/>
  <c r="J72" i="95"/>
  <c r="N72" i="95"/>
  <c r="R72" i="95"/>
  <c r="V72" i="95"/>
  <c r="Z72" i="95"/>
  <c r="AD72" i="95"/>
  <c r="D17" i="209"/>
  <c r="B93" i="210" s="1"/>
  <c r="I73" i="217" s="1"/>
  <c r="H17" i="209"/>
  <c r="J93" i="210" s="1"/>
  <c r="I73" i="222" s="1"/>
  <c r="L17" i="209"/>
  <c r="R93" i="210" s="1"/>
  <c r="I73" i="226" s="1"/>
  <c r="P17" i="209"/>
  <c r="Z93" i="210" s="1"/>
  <c r="I73" i="230" s="1"/>
  <c r="T17" i="209"/>
  <c r="AH93" i="210" s="1"/>
  <c r="I73" i="234" s="1"/>
  <c r="X17" i="209"/>
  <c r="AP93" i="210" s="1"/>
  <c r="I73" i="238" s="1"/>
  <c r="AB17" i="209"/>
  <c r="AX93" i="210" s="1"/>
  <c r="I73" i="242" s="1"/>
  <c r="AF17" i="209"/>
  <c r="BF93" i="210" s="1"/>
  <c r="I73" i="246" s="1"/>
  <c r="D60" i="76"/>
  <c r="B101" i="210" s="1"/>
  <c r="I68" i="217" s="1"/>
  <c r="H60" i="76"/>
  <c r="J101" i="210" s="1"/>
  <c r="I68" i="222" s="1"/>
  <c r="L60" i="76"/>
  <c r="R101" i="210" s="1"/>
  <c r="I68" i="226" s="1"/>
  <c r="P60" i="76"/>
  <c r="Z101" i="210" s="1"/>
  <c r="I68" i="230" s="1"/>
  <c r="T60" i="76"/>
  <c r="AH101" i="210" s="1"/>
  <c r="I68" i="234" s="1"/>
  <c r="X60" i="76"/>
  <c r="AP101" i="210" s="1"/>
  <c r="I68" i="238" s="1"/>
  <c r="AB60" i="76"/>
  <c r="AX101" i="210" s="1"/>
  <c r="I68" i="242" s="1"/>
  <c r="AF60" i="76"/>
  <c r="BF101" i="210" s="1"/>
  <c r="I68" i="246" s="1"/>
  <c r="D78" i="76"/>
  <c r="B102" i="210" s="1"/>
  <c r="I69" i="217" s="1"/>
  <c r="H78" i="76"/>
  <c r="J102" i="210" s="1"/>
  <c r="I69" i="222" s="1"/>
  <c r="L78" i="76"/>
  <c r="R102" i="210" s="1"/>
  <c r="I69" i="226" s="1"/>
  <c r="P78" i="76"/>
  <c r="Z102" i="210" s="1"/>
  <c r="I69" i="230" s="1"/>
  <c r="T78" i="76"/>
  <c r="AH102" i="210" s="1"/>
  <c r="I69" i="234" s="1"/>
  <c r="X78" i="76"/>
  <c r="AP102" i="210" s="1"/>
  <c r="I69" i="238" s="1"/>
  <c r="AB78" i="76"/>
  <c r="AX102" i="210" s="1"/>
  <c r="I69" i="242" s="1"/>
  <c r="AF78" i="76"/>
  <c r="BF102" i="210" s="1"/>
  <c r="I69" i="246" s="1"/>
  <c r="D96" i="76"/>
  <c r="B103" i="210" s="1"/>
  <c r="I70" i="217" s="1"/>
  <c r="J103" i="210"/>
  <c r="I70" i="222" s="1"/>
  <c r="R103" i="210"/>
  <c r="I70" i="226" s="1"/>
  <c r="Z103" i="210"/>
  <c r="I70" i="230" s="1"/>
  <c r="AH103" i="210"/>
  <c r="I70" i="234" s="1"/>
  <c r="AP103" i="210"/>
  <c r="I70" i="238" s="1"/>
  <c r="AX103" i="210"/>
  <c r="I70" i="242" s="1"/>
  <c r="BF103" i="210"/>
  <c r="I70" i="246" s="1"/>
  <c r="B104" i="210"/>
  <c r="I71" i="217" s="1"/>
  <c r="J104" i="210"/>
  <c r="I71" i="222" s="1"/>
  <c r="R104" i="210"/>
  <c r="I71" i="226" s="1"/>
  <c r="Z104" i="210"/>
  <c r="I71" i="230" s="1"/>
  <c r="AH104" i="210"/>
  <c r="I71" i="234" s="1"/>
  <c r="AP104" i="210"/>
  <c r="I71" i="238" s="1"/>
  <c r="AX104" i="210"/>
  <c r="I71" i="242" s="1"/>
  <c r="BF104" i="210"/>
  <c r="I71" i="246" s="1"/>
  <c r="B1" i="210"/>
  <c r="C1" i="54"/>
  <c r="C1" i="216"/>
  <c r="D1" i="177"/>
  <c r="B1" i="207"/>
  <c r="D1" i="112"/>
  <c r="D1" i="209"/>
  <c r="D1" i="213"/>
  <c r="D1" i="76"/>
  <c r="D1" i="208"/>
  <c r="D1" i="95"/>
  <c r="D1" i="72"/>
  <c r="A1" i="75"/>
  <c r="D63" i="218"/>
  <c r="F63" i="218" s="1"/>
  <c r="I65" i="217"/>
  <c r="J30" i="218"/>
  <c r="L30" i="218" s="1"/>
  <c r="S42" i="217"/>
  <c r="D61" i="218"/>
  <c r="F61" i="218" s="1"/>
  <c r="I63" i="217"/>
  <c r="X9" i="217"/>
  <c r="X15" i="217"/>
  <c r="X21" i="217"/>
  <c r="X27" i="217"/>
  <c r="X33" i="217"/>
  <c r="X39" i="217"/>
  <c r="X45" i="217"/>
  <c r="X51" i="217"/>
  <c r="J13" i="218"/>
  <c r="L13" i="218" s="1"/>
  <c r="S24" i="217"/>
  <c r="U24" i="217" s="1"/>
  <c r="J16" i="218"/>
  <c r="L16" i="218" s="1"/>
  <c r="S28" i="217"/>
  <c r="J17" i="218"/>
  <c r="L17" i="218" s="1"/>
  <c r="S29" i="217"/>
  <c r="J18" i="218"/>
  <c r="L18" i="218" s="1"/>
  <c r="S30" i="217"/>
  <c r="J19" i="218"/>
  <c r="L19" i="218" s="1"/>
  <c r="S31" i="217"/>
  <c r="J20" i="218"/>
  <c r="L20" i="218" s="1"/>
  <c r="S32" i="217"/>
  <c r="J21" i="218"/>
  <c r="L21" i="218" s="1"/>
  <c r="S33" i="217"/>
  <c r="J22" i="218"/>
  <c r="L22" i="218" s="1"/>
  <c r="S34" i="217"/>
  <c r="J23" i="218"/>
  <c r="L23" i="218" s="1"/>
  <c r="S35" i="217"/>
  <c r="J24" i="218"/>
  <c r="L24" i="218" s="1"/>
  <c r="S36" i="217"/>
  <c r="J25" i="218"/>
  <c r="L25" i="218" s="1"/>
  <c r="S37" i="217"/>
  <c r="J31" i="218"/>
  <c r="L31" i="218" s="1"/>
  <c r="S43" i="217"/>
  <c r="X10" i="217"/>
  <c r="X16" i="217"/>
  <c r="X22" i="217"/>
  <c r="X28" i="217"/>
  <c r="X34" i="217"/>
  <c r="X40" i="217"/>
  <c r="X46" i="217"/>
  <c r="X52" i="217"/>
  <c r="J4" i="218"/>
  <c r="L4" i="218" s="1"/>
  <c r="S5" i="217"/>
  <c r="U7" i="217" s="1"/>
  <c r="J12" i="218"/>
  <c r="L12" i="218" s="1"/>
  <c r="S22" i="217"/>
  <c r="U23" i="217" s="1"/>
  <c r="J32" i="218"/>
  <c r="L32" i="218" s="1"/>
  <c r="S44" i="217"/>
  <c r="X5" i="217"/>
  <c r="X11" i="217"/>
  <c r="X17" i="217"/>
  <c r="X23" i="217"/>
  <c r="X29" i="217"/>
  <c r="X35" i="217"/>
  <c r="X41" i="217"/>
  <c r="X47" i="217"/>
  <c r="X53" i="217"/>
  <c r="J5" i="218"/>
  <c r="L5" i="218" s="1"/>
  <c r="S9" i="217"/>
  <c r="U11" i="217" s="1"/>
  <c r="S19" i="217"/>
  <c r="J33" i="218"/>
  <c r="L33" i="218" s="1"/>
  <c r="S45" i="217"/>
  <c r="X6" i="217"/>
  <c r="X12" i="217"/>
  <c r="X18" i="217"/>
  <c r="X24" i="217"/>
  <c r="X30" i="217"/>
  <c r="X36" i="217"/>
  <c r="X42" i="217"/>
  <c r="X48" i="217"/>
  <c r="J6" i="218"/>
  <c r="L6" i="218" s="1"/>
  <c r="S13" i="217"/>
  <c r="U15" i="217" s="1"/>
  <c r="D57" i="218"/>
  <c r="F57" i="218" s="1"/>
  <c r="I59" i="217"/>
  <c r="J28" i="218"/>
  <c r="L28" i="218" s="1"/>
  <c r="S40" i="217"/>
  <c r="D59" i="218"/>
  <c r="F59" i="218" s="1"/>
  <c r="I61" i="217"/>
  <c r="X7" i="217"/>
  <c r="X13" i="217"/>
  <c r="X19" i="217"/>
  <c r="X25" i="217"/>
  <c r="X31" i="217"/>
  <c r="X37" i="217"/>
  <c r="X43" i="217"/>
  <c r="X49" i="217"/>
  <c r="D70" i="218"/>
  <c r="F70" i="218" s="1"/>
  <c r="I72" i="217"/>
  <c r="D58" i="218"/>
  <c r="F58" i="218" s="1"/>
  <c r="I60" i="217"/>
  <c r="J29" i="218"/>
  <c r="L29" i="218" s="1"/>
  <c r="S41" i="217"/>
  <c r="D60" i="218"/>
  <c r="F60" i="218" s="1"/>
  <c r="I62" i="217"/>
  <c r="X8" i="217"/>
  <c r="X14" i="217"/>
  <c r="X20" i="217"/>
  <c r="X26" i="217"/>
  <c r="X32" i="217"/>
  <c r="X38" i="217"/>
  <c r="X44" i="217"/>
  <c r="X50" i="217"/>
  <c r="H4" i="210"/>
  <c r="S17" i="221" s="1"/>
  <c r="G55" i="95"/>
  <c r="BD4" i="210"/>
  <c r="S17" i="245" s="1"/>
  <c r="H7" i="210"/>
  <c r="S16" i="221" s="1"/>
  <c r="G54" i="95"/>
  <c r="AF4" i="210"/>
  <c r="S17" i="233" s="1"/>
  <c r="AH4" i="210"/>
  <c r="S17" i="234" s="1"/>
  <c r="T55" i="95"/>
  <c r="AH7" i="210"/>
  <c r="S16" i="234" s="1"/>
  <c r="X4" i="210"/>
  <c r="S17" i="229" s="1"/>
  <c r="O54" i="95"/>
  <c r="AP4" i="210"/>
  <c r="S17" i="238" s="1"/>
  <c r="X55" i="95"/>
  <c r="H55" i="95"/>
  <c r="BF4" i="210"/>
  <c r="S17" i="246" s="1"/>
  <c r="AF55" i="95"/>
  <c r="AJ4" i="210"/>
  <c r="S17" i="235" s="1"/>
  <c r="N4" i="210"/>
  <c r="S17" i="224" s="1"/>
  <c r="J55" i="95"/>
  <c r="V55" i="95"/>
  <c r="AR4" i="210"/>
  <c r="S17" i="239" s="1"/>
  <c r="Y55" i="95"/>
  <c r="S54" i="95"/>
  <c r="AF7" i="210"/>
  <c r="S16" i="233" s="1"/>
  <c r="Z55" i="95"/>
  <c r="J7" i="210"/>
  <c r="S16" i="222" s="1"/>
  <c r="H54" i="95"/>
  <c r="AV4" i="210"/>
  <c r="S17" i="241" s="1"/>
  <c r="AA55" i="95"/>
  <c r="Z4" i="210"/>
  <c r="S17" i="230" s="1"/>
  <c r="P55" i="95"/>
  <c r="AC55" i="95"/>
  <c r="AZ4" i="210"/>
  <c r="S17" i="243" s="1"/>
  <c r="P7" i="210"/>
  <c r="S16" i="225" s="1"/>
  <c r="K54" i="95"/>
  <c r="AN7" i="210"/>
  <c r="S16" i="237" s="1"/>
  <c r="W54" i="95"/>
  <c r="F54" i="95"/>
  <c r="R7" i="210"/>
  <c r="S16" i="226" s="1"/>
  <c r="L54" i="95"/>
  <c r="AP7" i="210"/>
  <c r="S16" i="238" s="1"/>
  <c r="X54" i="95"/>
  <c r="L15" i="210"/>
  <c r="S18" i="223" s="1"/>
  <c r="I56" i="95"/>
  <c r="I14" i="217"/>
  <c r="BD7" i="210"/>
  <c r="S16" i="245" s="1"/>
  <c r="AE54" i="95"/>
  <c r="P56" i="95"/>
  <c r="AX15" i="210"/>
  <c r="S18" i="242" s="1"/>
  <c r="AB56" i="95"/>
  <c r="D467" i="208"/>
  <c r="B24" i="210" s="1"/>
  <c r="I17" i="217" s="1"/>
  <c r="H56" i="95"/>
  <c r="J15" i="210"/>
  <c r="S18" i="222" s="1"/>
  <c r="T56" i="95"/>
  <c r="AH15" i="210"/>
  <c r="S18" i="234" s="1"/>
  <c r="BF15" i="210"/>
  <c r="S18" i="246" s="1"/>
  <c r="AF56" i="95"/>
  <c r="D444" i="208"/>
  <c r="B23" i="210" s="1"/>
  <c r="D14" i="217"/>
  <c r="F22" i="217"/>
  <c r="D582" i="208"/>
  <c r="B29" i="210" s="1"/>
  <c r="D720" i="208"/>
  <c r="B35" i="210" s="1"/>
  <c r="D191" i="208"/>
  <c r="B12" i="210" s="1"/>
  <c r="D237" i="208"/>
  <c r="B14" i="210" s="1"/>
  <c r="D329" i="208"/>
  <c r="B18" i="210" s="1"/>
  <c r="D421" i="208"/>
  <c r="B22" i="210" s="1"/>
  <c r="D559" i="208"/>
  <c r="B28" i="210" s="1"/>
  <c r="D697" i="208"/>
  <c r="B34" i="210" s="1"/>
  <c r="I27" i="217" s="1"/>
  <c r="N15" i="210"/>
  <c r="S18" i="224" s="1"/>
  <c r="J56" i="95"/>
  <c r="D605" i="208"/>
  <c r="B30" i="210" s="1"/>
  <c r="D27" i="208"/>
  <c r="D73" i="208"/>
  <c r="B6" i="210" s="1"/>
  <c r="D96" i="208"/>
  <c r="D119" i="208"/>
  <c r="B8" i="210" s="1"/>
  <c r="D132" i="208"/>
  <c r="B9" i="210" s="1"/>
  <c r="D145" i="208"/>
  <c r="B10" i="210" s="1"/>
  <c r="D214" i="208"/>
  <c r="B13" i="210" s="1"/>
  <c r="D260" i="208"/>
  <c r="D306" i="208"/>
  <c r="B17" i="210" s="1"/>
  <c r="D536" i="208"/>
  <c r="B27" i="210" s="1"/>
  <c r="D674" i="208"/>
  <c r="B33" i="210" s="1"/>
  <c r="D33" i="217"/>
  <c r="D819" i="208"/>
  <c r="B40" i="210" s="1"/>
  <c r="I33" i="217" s="1"/>
  <c r="D743" i="208"/>
  <c r="B36" i="210" s="1"/>
  <c r="D50" i="208"/>
  <c r="B5" i="210" s="1"/>
  <c r="D168" i="208"/>
  <c r="B11" i="210" s="1"/>
  <c r="AC56" i="95"/>
  <c r="D375" i="208"/>
  <c r="B20" i="210" s="1"/>
  <c r="D513" i="208"/>
  <c r="B26" i="210" s="1"/>
  <c r="D651" i="208"/>
  <c r="B32" i="210" s="1"/>
  <c r="D796" i="208"/>
  <c r="B39" i="210" s="1"/>
  <c r="D283" i="208"/>
  <c r="B16" i="210" s="1"/>
  <c r="R15" i="210"/>
  <c r="S18" i="226" s="1"/>
  <c r="L56" i="95"/>
  <c r="R56" i="95"/>
  <c r="AP15" i="210"/>
  <c r="S18" i="238" s="1"/>
  <c r="D352" i="208"/>
  <c r="B19" i="210" s="1"/>
  <c r="D490" i="208"/>
  <c r="B25" i="210" s="1"/>
  <c r="D628" i="208"/>
  <c r="B31" i="210" s="1"/>
  <c r="D766" i="208"/>
  <c r="B37" i="210" s="1"/>
  <c r="D46" i="218"/>
  <c r="F46" i="218" s="1"/>
  <c r="I48" i="217"/>
  <c r="D40" i="218"/>
  <c r="F40" i="218" s="1"/>
  <c r="I42" i="217"/>
  <c r="D41" i="218"/>
  <c r="F41" i="218" s="1"/>
  <c r="I43" i="217"/>
  <c r="D42" i="218"/>
  <c r="F42" i="218" s="1"/>
  <c r="I44" i="217"/>
  <c r="D43" i="218"/>
  <c r="F43" i="218" s="1"/>
  <c r="I45" i="217"/>
  <c r="D44" i="218"/>
  <c r="F44" i="218" s="1"/>
  <c r="I46" i="217"/>
  <c r="D45" i="218"/>
  <c r="F45" i="218" s="1"/>
  <c r="I47" i="217"/>
  <c r="D47" i="218"/>
  <c r="F47" i="218" s="1"/>
  <c r="I49" i="217"/>
  <c r="D48" i="218"/>
  <c r="F48" i="218" s="1"/>
  <c r="I50" i="217"/>
  <c r="D49" i="218"/>
  <c r="F49" i="218" s="1"/>
  <c r="I51" i="217"/>
  <c r="D50" i="218"/>
  <c r="F50" i="218" s="1"/>
  <c r="I52" i="217"/>
  <c r="D51" i="218"/>
  <c r="F51" i="218" s="1"/>
  <c r="I53" i="217"/>
  <c r="D52" i="218"/>
  <c r="F52" i="218" s="1"/>
  <c r="I54" i="217"/>
  <c r="D53" i="218"/>
  <c r="F53" i="218" s="1"/>
  <c r="I55" i="217"/>
  <c r="D944" i="208"/>
  <c r="B60" i="210" s="1"/>
  <c r="D30" i="218"/>
  <c r="F30" i="218" s="1"/>
  <c r="I31" i="217"/>
  <c r="M55" i="95" l="1"/>
  <c r="V62" i="95"/>
  <c r="S20" i="236"/>
  <c r="R62" i="95"/>
  <c r="S20" i="232"/>
  <c r="U21" i="232" s="1"/>
  <c r="AX6" i="210"/>
  <c r="I36" i="242" s="1"/>
  <c r="Z6" i="210"/>
  <c r="I36" i="230" s="1"/>
  <c r="Q62" i="95"/>
  <c r="S20" i="231"/>
  <c r="AV6" i="210"/>
  <c r="I36" i="241" s="1"/>
  <c r="X6" i="210"/>
  <c r="I36" i="229" s="1"/>
  <c r="P62" i="95"/>
  <c r="S20" i="230"/>
  <c r="AA62" i="95"/>
  <c r="S20" i="241"/>
  <c r="U21" i="241" s="1"/>
  <c r="AR6" i="210"/>
  <c r="I36" i="239" s="1"/>
  <c r="I36" i="227"/>
  <c r="T6" i="210"/>
  <c r="U21" i="233"/>
  <c r="H15" i="210"/>
  <c r="S18" i="221" s="1"/>
  <c r="N62" i="95"/>
  <c r="S20" i="228"/>
  <c r="U21" i="228" s="1"/>
  <c r="M62" i="95"/>
  <c r="S20" i="227"/>
  <c r="L62" i="95"/>
  <c r="S20" i="226"/>
  <c r="U21" i="226" s="1"/>
  <c r="AT6" i="210"/>
  <c r="I36" i="240" s="1"/>
  <c r="V6" i="210"/>
  <c r="I36" i="228" s="1"/>
  <c r="W62" i="95"/>
  <c r="S20" i="237"/>
  <c r="U21" i="240"/>
  <c r="J62" i="95"/>
  <c r="S20" i="224"/>
  <c r="AP6" i="210"/>
  <c r="I36" i="238" s="1"/>
  <c r="R6" i="210"/>
  <c r="I36" i="226" s="1"/>
  <c r="AG62" i="95"/>
  <c r="S20" i="247"/>
  <c r="I62" i="95"/>
  <c r="S20" i="223"/>
  <c r="U21" i="223" s="1"/>
  <c r="AN6" i="210"/>
  <c r="I36" i="237" s="1"/>
  <c r="I36" i="225"/>
  <c r="P6" i="210"/>
  <c r="AF62" i="95"/>
  <c r="S20" i="246"/>
  <c r="U21" i="246" s="1"/>
  <c r="H62" i="95"/>
  <c r="S20" i="222"/>
  <c r="S62" i="95"/>
  <c r="S20" i="233"/>
  <c r="BH6" i="210"/>
  <c r="I36" i="247" s="1"/>
  <c r="AJ6" i="210"/>
  <c r="I36" i="235" s="1"/>
  <c r="I36" i="223"/>
  <c r="L6" i="210"/>
  <c r="U21" i="236"/>
  <c r="U21" i="234"/>
  <c r="AD62" i="95"/>
  <c r="S20" i="244"/>
  <c r="AC62" i="95"/>
  <c r="S20" i="243"/>
  <c r="U21" i="243" s="1"/>
  <c r="E62" i="95"/>
  <c r="S20" i="219"/>
  <c r="AB62" i="95"/>
  <c r="S20" i="242"/>
  <c r="U21" i="242" s="1"/>
  <c r="AL6" i="210"/>
  <c r="I36" i="236" s="1"/>
  <c r="N6" i="210"/>
  <c r="I36" i="224" s="1"/>
  <c r="O62" i="95"/>
  <c r="S20" i="229"/>
  <c r="U21" i="229" s="1"/>
  <c r="U21" i="244"/>
  <c r="U21" i="237"/>
  <c r="U21" i="230"/>
  <c r="F62" i="95"/>
  <c r="S20" i="220"/>
  <c r="U21" i="220" s="1"/>
  <c r="Z62" i="95"/>
  <c r="S20" i="240"/>
  <c r="I36" i="246"/>
  <c r="BF6" i="210"/>
  <c r="AH6" i="210"/>
  <c r="I36" i="234" s="1"/>
  <c r="I36" i="222"/>
  <c r="J6" i="210"/>
  <c r="Y62" i="95"/>
  <c r="S20" i="239"/>
  <c r="U21" i="239" s="1"/>
  <c r="BD6" i="210"/>
  <c r="I36" i="245" s="1"/>
  <c r="I36" i="233"/>
  <c r="AF6" i="210"/>
  <c r="I36" i="221"/>
  <c r="H6" i="210"/>
  <c r="X62" i="95"/>
  <c r="S20" i="238"/>
  <c r="U21" i="238" s="1"/>
  <c r="K62" i="95"/>
  <c r="S20" i="225"/>
  <c r="U21" i="225" s="1"/>
  <c r="I36" i="243"/>
  <c r="AZ6" i="210"/>
  <c r="AB6" i="210"/>
  <c r="D34" i="218" s="1"/>
  <c r="F34" i="218" s="1"/>
  <c r="I36" i="219"/>
  <c r="D6" i="210"/>
  <c r="U21" i="231"/>
  <c r="U21" i="224"/>
  <c r="U21" i="222"/>
  <c r="U62" i="95"/>
  <c r="S20" i="235"/>
  <c r="U21" i="235" s="1"/>
  <c r="T62" i="95"/>
  <c r="S20" i="234"/>
  <c r="BB6" i="210"/>
  <c r="I36" i="244" s="1"/>
  <c r="AD6" i="210"/>
  <c r="I36" i="232" s="1"/>
  <c r="I36" i="220"/>
  <c r="F6" i="210"/>
  <c r="AE62" i="95"/>
  <c r="S20" i="245"/>
  <c r="U21" i="245" s="1"/>
  <c r="G62" i="95"/>
  <c r="S20" i="221"/>
  <c r="U21" i="221" s="1"/>
  <c r="U21" i="247"/>
  <c r="U21" i="227"/>
  <c r="S39" i="95"/>
  <c r="S24" i="95" s="1"/>
  <c r="AA39" i="95"/>
  <c r="AA24" i="95" s="1"/>
  <c r="Z21" i="95"/>
  <c r="Z7" i="95" s="1"/>
  <c r="W39" i="95"/>
  <c r="W24" i="95" s="1"/>
  <c r="AE39" i="95"/>
  <c r="AE24" i="95" s="1"/>
  <c r="AA52" i="95"/>
  <c r="AA42" i="95" s="1"/>
  <c r="L10" i="218"/>
  <c r="S21" i="219"/>
  <c r="U21" i="219" s="1"/>
  <c r="S52" i="95"/>
  <c r="S42" i="95" s="1"/>
  <c r="AD52" i="95"/>
  <c r="AD42" i="95" s="1"/>
  <c r="J52" i="95"/>
  <c r="J42" i="95" s="1"/>
  <c r="W52" i="95"/>
  <c r="W42" i="95" s="1"/>
  <c r="V52" i="95"/>
  <c r="V42" i="95" s="1"/>
  <c r="O39" i="95"/>
  <c r="O24" i="95" s="1"/>
  <c r="R39" i="95"/>
  <c r="R24" i="95" s="1"/>
  <c r="AD39" i="95"/>
  <c r="AD24" i="95" s="1"/>
  <c r="F39" i="95"/>
  <c r="F24" i="95" s="1"/>
  <c r="Z39" i="95"/>
  <c r="Z24" i="95" s="1"/>
  <c r="R21" i="95"/>
  <c r="R7" i="95" s="1"/>
  <c r="W21" i="95"/>
  <c r="W7" i="95" s="1"/>
  <c r="K21" i="95"/>
  <c r="K7" i="95" s="1"/>
  <c r="N21" i="95"/>
  <c r="N7" i="95" s="1"/>
  <c r="AB15" i="210"/>
  <c r="S18" i="231" s="1"/>
  <c r="D15" i="210"/>
  <c r="S18" i="219" s="1"/>
  <c r="D20" i="218"/>
  <c r="F20" i="218" s="1"/>
  <c r="D16" i="218"/>
  <c r="F16" i="218" s="1"/>
  <c r="AT15" i="210"/>
  <c r="S18" i="240" s="1"/>
  <c r="U19" i="240" s="1"/>
  <c r="O56" i="95"/>
  <c r="O57" i="95" s="1"/>
  <c r="O59" i="95" s="1"/>
  <c r="O53" i="95" s="1"/>
  <c r="K56" i="95"/>
  <c r="F56" i="95"/>
  <c r="AN15" i="210"/>
  <c r="S18" i="237" s="1"/>
  <c r="Y56" i="95"/>
  <c r="V15" i="210"/>
  <c r="S18" i="228" s="1"/>
  <c r="U19" i="228" s="1"/>
  <c r="AD56" i="95"/>
  <c r="V56" i="95"/>
  <c r="AF15" i="210"/>
  <c r="S18" i="233" s="1"/>
  <c r="Y54" i="95"/>
  <c r="P54" i="95"/>
  <c r="P57" i="95" s="1"/>
  <c r="P59" i="95" s="1"/>
  <c r="P53" i="95" s="1"/>
  <c r="AB54" i="95"/>
  <c r="AD54" i="95"/>
  <c r="AA54" i="95"/>
  <c r="AA57" i="95" s="1"/>
  <c r="AA59" i="95" s="1"/>
  <c r="AA53" i="95" s="1"/>
  <c r="AF54" i="95"/>
  <c r="AZ7" i="210"/>
  <c r="S16" i="243" s="1"/>
  <c r="R55" i="95"/>
  <c r="K55" i="95"/>
  <c r="I55" i="95"/>
  <c r="I57" i="95" s="1"/>
  <c r="I59" i="95" s="1"/>
  <c r="I53" i="95" s="1"/>
  <c r="AB55" i="95"/>
  <c r="D68" i="218"/>
  <c r="F68" i="218" s="1"/>
  <c r="D22" i="218"/>
  <c r="F22" i="218" s="1"/>
  <c r="D23" i="218"/>
  <c r="F23" i="218" s="1"/>
  <c r="D24" i="218"/>
  <c r="F24" i="218" s="1"/>
  <c r="D19" i="218"/>
  <c r="F19" i="218" s="1"/>
  <c r="D17" i="218"/>
  <c r="F17" i="218" s="1"/>
  <c r="D14" i="218"/>
  <c r="F14" i="218" s="1"/>
  <c r="D13" i="218"/>
  <c r="F13" i="218" s="1"/>
  <c r="D11" i="218"/>
  <c r="F11" i="218" s="1"/>
  <c r="D10" i="218"/>
  <c r="F10" i="218" s="1"/>
  <c r="N52" i="95"/>
  <c r="N42" i="95" s="1"/>
  <c r="K52" i="95"/>
  <c r="K42" i="95" s="1"/>
  <c r="K39" i="95"/>
  <c r="K24" i="95" s="1"/>
  <c r="J39" i="95"/>
  <c r="J24" i="95" s="1"/>
  <c r="N39" i="95"/>
  <c r="N24" i="95" s="1"/>
  <c r="G39" i="95"/>
  <c r="G24" i="95" s="1"/>
  <c r="J21" i="95"/>
  <c r="J7" i="95" s="1"/>
  <c r="V21" i="95"/>
  <c r="V7" i="95" s="1"/>
  <c r="G21" i="95"/>
  <c r="G7" i="95" s="1"/>
  <c r="AE21" i="95"/>
  <c r="AE7" i="95" s="1"/>
  <c r="AD21" i="95"/>
  <c r="AD7" i="95" s="1"/>
  <c r="O21" i="95"/>
  <c r="O7" i="95" s="1"/>
  <c r="F21" i="95"/>
  <c r="F7" i="95" s="1"/>
  <c r="AJ15" i="210"/>
  <c r="S18" i="235" s="1"/>
  <c r="U19" i="235" s="1"/>
  <c r="T15" i="210"/>
  <c r="S18" i="227" s="1"/>
  <c r="U19" i="227" s="1"/>
  <c r="AG56" i="95"/>
  <c r="BD15" i="210"/>
  <c r="S18" i="245" s="1"/>
  <c r="U19" i="245" s="1"/>
  <c r="AV15" i="210"/>
  <c r="S18" i="241" s="1"/>
  <c r="U19" i="241" s="1"/>
  <c r="X57" i="95"/>
  <c r="X59" i="95" s="1"/>
  <c r="X53" i="95" s="1"/>
  <c r="D8" i="218"/>
  <c r="F8" i="218" s="1"/>
  <c r="E54" i="95"/>
  <c r="Z54" i="95"/>
  <c r="Z57" i="95" s="1"/>
  <c r="Z59" i="95" s="1"/>
  <c r="Z53" i="95" s="1"/>
  <c r="R54" i="95"/>
  <c r="R57" i="95" s="1"/>
  <c r="R59" i="95" s="1"/>
  <c r="R53" i="95" s="1"/>
  <c r="N7" i="210"/>
  <c r="S16" i="224" s="1"/>
  <c r="U19" i="224" s="1"/>
  <c r="M54" i="95"/>
  <c r="U54" i="95"/>
  <c r="U57" i="95" s="1"/>
  <c r="U59" i="95" s="1"/>
  <c r="U53" i="95" s="1"/>
  <c r="Q54" i="95"/>
  <c r="V54" i="95"/>
  <c r="N54" i="95"/>
  <c r="BH7" i="210"/>
  <c r="S16" i="247" s="1"/>
  <c r="L7" i="210"/>
  <c r="S16" i="223" s="1"/>
  <c r="U19" i="223" s="1"/>
  <c r="W55" i="95"/>
  <c r="W57" i="95" s="1"/>
  <c r="W59" i="95" s="1"/>
  <c r="W53" i="95" s="1"/>
  <c r="AE57" i="95"/>
  <c r="AE59" i="95" s="1"/>
  <c r="AE53" i="95" s="1"/>
  <c r="U19" i="242"/>
  <c r="U19" i="233"/>
  <c r="U19" i="236"/>
  <c r="AD55" i="95"/>
  <c r="AD57" i="95" s="1"/>
  <c r="AD59" i="95" s="1"/>
  <c r="AD53" i="95" s="1"/>
  <c r="Q55" i="95"/>
  <c r="L55" i="95"/>
  <c r="L57" i="95" s="1"/>
  <c r="L59" i="95" s="1"/>
  <c r="L53" i="95" s="1"/>
  <c r="N55" i="95"/>
  <c r="E55" i="95"/>
  <c r="BH4" i="210"/>
  <c r="S17" i="247" s="1"/>
  <c r="U19" i="247" s="1"/>
  <c r="F55" i="95"/>
  <c r="F57" i="95" s="1"/>
  <c r="F59" i="95" s="1"/>
  <c r="F53" i="95" s="1"/>
  <c r="U52" i="95"/>
  <c r="U42" i="95" s="1"/>
  <c r="E52" i="95"/>
  <c r="E42" i="95" s="1"/>
  <c r="U39" i="95"/>
  <c r="U24" i="95" s="1"/>
  <c r="E39" i="95"/>
  <c r="E24" i="95" s="1"/>
  <c r="U21" i="95"/>
  <c r="U7" i="95" s="1"/>
  <c r="E21" i="95"/>
  <c r="E7" i="95" s="1"/>
  <c r="AB52" i="95"/>
  <c r="AB42" i="95" s="1"/>
  <c r="L52" i="95"/>
  <c r="L42" i="95" s="1"/>
  <c r="AB39" i="95"/>
  <c r="AB24" i="95" s="1"/>
  <c r="L39" i="95"/>
  <c r="L24" i="95" s="1"/>
  <c r="AB21" i="95"/>
  <c r="AB7" i="95" s="1"/>
  <c r="L21" i="95"/>
  <c r="L7" i="95" s="1"/>
  <c r="U19" i="244"/>
  <c r="U19" i="232"/>
  <c r="U19" i="220"/>
  <c r="U19" i="243"/>
  <c r="U19" i="231"/>
  <c r="U19" i="219"/>
  <c r="U19" i="246"/>
  <c r="U19" i="221"/>
  <c r="D71" i="218"/>
  <c r="F71" i="218" s="1"/>
  <c r="AG52" i="95"/>
  <c r="AG42" i="95" s="1"/>
  <c r="Q52" i="95"/>
  <c r="Q42" i="95" s="1"/>
  <c r="AG39" i="95"/>
  <c r="AG24" i="95" s="1"/>
  <c r="Q39" i="95"/>
  <c r="Q24" i="95" s="1"/>
  <c r="AG21" i="95"/>
  <c r="AG7" i="95" s="1"/>
  <c r="Q21" i="95"/>
  <c r="Q7" i="95" s="1"/>
  <c r="X52" i="95"/>
  <c r="X42" i="95" s="1"/>
  <c r="H52" i="95"/>
  <c r="H42" i="95" s="1"/>
  <c r="X39" i="95"/>
  <c r="X24" i="95" s="1"/>
  <c r="H39" i="95"/>
  <c r="H24" i="95" s="1"/>
  <c r="X21" i="95"/>
  <c r="X7" i="95" s="1"/>
  <c r="H21" i="95"/>
  <c r="H7" i="95" s="1"/>
  <c r="AC52" i="95"/>
  <c r="AC42" i="95" s="1"/>
  <c r="M52" i="95"/>
  <c r="M42" i="95" s="1"/>
  <c r="AC39" i="95"/>
  <c r="AC24" i="95" s="1"/>
  <c r="M39" i="95"/>
  <c r="M24" i="95" s="1"/>
  <c r="AC21" i="95"/>
  <c r="AC7" i="95" s="1"/>
  <c r="M21" i="95"/>
  <c r="M7" i="95" s="1"/>
  <c r="T52" i="95"/>
  <c r="T42" i="95" s="1"/>
  <c r="D52" i="95"/>
  <c r="D42" i="95" s="1"/>
  <c r="T39" i="95"/>
  <c r="T24" i="95" s="1"/>
  <c r="D39" i="95"/>
  <c r="D24" i="95" s="1"/>
  <c r="T21" i="95"/>
  <c r="T7" i="95" s="1"/>
  <c r="D21" i="95"/>
  <c r="D7" i="95" s="1"/>
  <c r="U19" i="238"/>
  <c r="U19" i="226"/>
  <c r="U19" i="237"/>
  <c r="U19" i="225"/>
  <c r="U19" i="222"/>
  <c r="U19" i="230"/>
  <c r="U19" i="229"/>
  <c r="U19" i="234"/>
  <c r="U19" i="239"/>
  <c r="D67" i="218"/>
  <c r="F67" i="218" s="1"/>
  <c r="D66" i="218"/>
  <c r="F66" i="218" s="1"/>
  <c r="D69" i="218"/>
  <c r="F69" i="218" s="1"/>
  <c r="Y52" i="95"/>
  <c r="Y42" i="95" s="1"/>
  <c r="I52" i="95"/>
  <c r="I42" i="95" s="1"/>
  <c r="Y39" i="95"/>
  <c r="Y24" i="95" s="1"/>
  <c r="I39" i="95"/>
  <c r="I24" i="95" s="1"/>
  <c r="Y21" i="95"/>
  <c r="Y7" i="95" s="1"/>
  <c r="I21" i="95"/>
  <c r="I7" i="95" s="1"/>
  <c r="AF52" i="95"/>
  <c r="AF42" i="95" s="1"/>
  <c r="P52" i="95"/>
  <c r="P42" i="95" s="1"/>
  <c r="AF39" i="95"/>
  <c r="AF24" i="95" s="1"/>
  <c r="P39" i="95"/>
  <c r="P24" i="95" s="1"/>
  <c r="AF21" i="95"/>
  <c r="AF7" i="95" s="1"/>
  <c r="P21" i="95"/>
  <c r="P7" i="95" s="1"/>
  <c r="I22" i="217"/>
  <c r="D26" i="218"/>
  <c r="F26" i="218" s="1"/>
  <c r="I11" i="217"/>
  <c r="I10" i="217"/>
  <c r="I24" i="217"/>
  <c r="I13" i="217"/>
  <c r="I26" i="217"/>
  <c r="I16" i="217"/>
  <c r="D31" i="218"/>
  <c r="F31" i="218" s="1"/>
  <c r="I12" i="217"/>
  <c r="D12" i="218"/>
  <c r="F12" i="218" s="1"/>
  <c r="D37" i="218"/>
  <c r="F37" i="218" s="1"/>
  <c r="I39" i="217"/>
  <c r="G57" i="95"/>
  <c r="G59" i="95" s="1"/>
  <c r="G53" i="95" s="1"/>
  <c r="I20" i="217"/>
  <c r="I23" i="217"/>
  <c r="I25" i="217"/>
  <c r="D25" i="218"/>
  <c r="F25" i="218" s="1"/>
  <c r="D36" i="218"/>
  <c r="F36" i="218" s="1"/>
  <c r="I38" i="217"/>
  <c r="AG57" i="95"/>
  <c r="AG59" i="95" s="1"/>
  <c r="AG53" i="95" s="1"/>
  <c r="I19" i="217"/>
  <c r="I32" i="217"/>
  <c r="I30" i="217"/>
  <c r="D29" i="218"/>
  <c r="F29" i="218" s="1"/>
  <c r="I4" i="217"/>
  <c r="D4" i="218"/>
  <c r="F4" i="218" s="1"/>
  <c r="D54" i="95"/>
  <c r="B7" i="210"/>
  <c r="I6" i="217"/>
  <c r="D6" i="218"/>
  <c r="F6" i="218" s="1"/>
  <c r="J57" i="95"/>
  <c r="J59" i="95" s="1"/>
  <c r="J53" i="95" s="1"/>
  <c r="H57" i="95"/>
  <c r="H59" i="95" s="1"/>
  <c r="H53" i="95" s="1"/>
  <c r="I5" i="217"/>
  <c r="D5" i="218"/>
  <c r="F5" i="218" s="1"/>
  <c r="D54" i="218"/>
  <c r="F54" i="218" s="1"/>
  <c r="I56" i="217"/>
  <c r="D35" i="218"/>
  <c r="F35" i="218" s="1"/>
  <c r="I37" i="217"/>
  <c r="I29" i="217"/>
  <c r="D28" i="218"/>
  <c r="F28" i="218" s="1"/>
  <c r="B15" i="210"/>
  <c r="D56" i="95"/>
  <c r="I36" i="217"/>
  <c r="I28" i="217"/>
  <c r="D27" i="218"/>
  <c r="F27" i="218" s="1"/>
  <c r="AC57" i="95"/>
  <c r="AC59" i="95" s="1"/>
  <c r="AC53" i="95" s="1"/>
  <c r="AF57" i="95"/>
  <c r="AF59" i="95" s="1"/>
  <c r="AF53" i="95" s="1"/>
  <c r="T57" i="95"/>
  <c r="T59" i="95" s="1"/>
  <c r="T53" i="95" s="1"/>
  <c r="I15" i="217"/>
  <c r="D15" i="218"/>
  <c r="F15" i="218" s="1"/>
  <c r="I8" i="217"/>
  <c r="I18" i="217"/>
  <c r="D18" i="218"/>
  <c r="F18" i="218" s="1"/>
  <c r="I9" i="217"/>
  <c r="D9" i="218"/>
  <c r="F9" i="218" s="1"/>
  <c r="I7" i="217"/>
  <c r="D7" i="218"/>
  <c r="F7" i="218" s="1"/>
  <c r="B4" i="210"/>
  <c r="D55" i="95"/>
  <c r="I21" i="217"/>
  <c r="D21" i="218"/>
  <c r="F21" i="218" s="1"/>
  <c r="S57" i="95"/>
  <c r="S59" i="95" s="1"/>
  <c r="S53" i="95" s="1"/>
  <c r="F64" i="232" l="1"/>
  <c r="M57" i="95"/>
  <c r="M59" i="95" s="1"/>
  <c r="M53" i="95" s="1"/>
  <c r="F64" i="236"/>
  <c r="H64" i="233"/>
  <c r="AB100" i="210"/>
  <c r="I64" i="231" s="1"/>
  <c r="J11" i="218"/>
  <c r="L11" i="218" s="1"/>
  <c r="I36" i="231"/>
  <c r="G64" i="242"/>
  <c r="AB57" i="95"/>
  <c r="AB59" i="95" s="1"/>
  <c r="AB53" i="95" s="1"/>
  <c r="AX100" i="210" s="1"/>
  <c r="I64" i="242" s="1"/>
  <c r="AV100" i="210"/>
  <c r="I64" i="241" s="1"/>
  <c r="K57" i="95"/>
  <c r="K59" i="95" s="1"/>
  <c r="K53" i="95" s="1"/>
  <c r="N100" i="210" s="1"/>
  <c r="I64" i="224" s="1"/>
  <c r="V57" i="95"/>
  <c r="V59" i="95" s="1"/>
  <c r="V53" i="95" s="1"/>
  <c r="Y57" i="95"/>
  <c r="Y59" i="95" s="1"/>
  <c r="Y53" i="95" s="1"/>
  <c r="AD100" i="210"/>
  <c r="I64" i="232" s="1"/>
  <c r="AT100" i="210"/>
  <c r="I64" i="240" s="1"/>
  <c r="AN100" i="210"/>
  <c r="I64" i="237" s="1"/>
  <c r="Q57" i="95"/>
  <c r="Q59" i="95" s="1"/>
  <c r="Q53" i="95" s="1"/>
  <c r="Z100" i="210" s="1"/>
  <c r="I64" i="230" s="1"/>
  <c r="E57" i="95"/>
  <c r="E59" i="95" s="1"/>
  <c r="E53" i="95" s="1"/>
  <c r="N57" i="95"/>
  <c r="N59" i="95" s="1"/>
  <c r="N53" i="95" s="1"/>
  <c r="T100" i="210" s="1"/>
  <c r="I64" i="227" s="1"/>
  <c r="L100" i="210"/>
  <c r="I64" i="223" s="1"/>
  <c r="F100" i="210"/>
  <c r="I64" i="220" s="1"/>
  <c r="BD100" i="210"/>
  <c r="I64" i="245" s="1"/>
  <c r="BB100" i="210"/>
  <c r="I64" i="244" s="1"/>
  <c r="V100" i="210"/>
  <c r="I64" i="228" s="1"/>
  <c r="D100" i="210"/>
  <c r="I64" i="219" s="1"/>
  <c r="BH100" i="210"/>
  <c r="I64" i="247" s="1"/>
  <c r="BF100" i="210"/>
  <c r="I64" i="246" s="1"/>
  <c r="AZ100" i="210"/>
  <c r="I64" i="243" s="1"/>
  <c r="AR100" i="210"/>
  <c r="I64" i="239" s="1"/>
  <c r="AP100" i="210"/>
  <c r="I64" i="238" s="1"/>
  <c r="AF100" i="210"/>
  <c r="I64" i="233" s="1"/>
  <c r="R100" i="210"/>
  <c r="I64" i="226" s="1"/>
  <c r="P100" i="210"/>
  <c r="I64" i="225" s="1"/>
  <c r="J100" i="210"/>
  <c r="I64" i="222" s="1"/>
  <c r="H100" i="210"/>
  <c r="I64" i="221" s="1"/>
  <c r="G64" i="245"/>
  <c r="F64" i="245"/>
  <c r="H64" i="245"/>
  <c r="H64" i="223"/>
  <c r="F64" i="223"/>
  <c r="G64" i="223"/>
  <c r="G64" i="233"/>
  <c r="F64" i="233"/>
  <c r="F64" i="242"/>
  <c r="H64" i="242"/>
  <c r="AH100" i="210"/>
  <c r="I64" i="234" s="1"/>
  <c r="H64" i="236"/>
  <c r="G64" i="236"/>
  <c r="F64" i="239"/>
  <c r="H64" i="239"/>
  <c r="G64" i="239"/>
  <c r="G64" i="227"/>
  <c r="H64" i="227"/>
  <c r="F64" i="227"/>
  <c r="G64" i="237"/>
  <c r="H64" i="237"/>
  <c r="F64" i="237"/>
  <c r="H64" i="247"/>
  <c r="F64" i="247"/>
  <c r="G64" i="247"/>
  <c r="F64" i="231"/>
  <c r="G64" i="231"/>
  <c r="H64" i="231"/>
  <c r="G64" i="244"/>
  <c r="H64" i="244"/>
  <c r="F64" i="244"/>
  <c r="G64" i="234"/>
  <c r="F64" i="234"/>
  <c r="H64" i="234"/>
  <c r="H64" i="230"/>
  <c r="F64" i="230"/>
  <c r="G64" i="230"/>
  <c r="H64" i="226"/>
  <c r="F64" i="226"/>
  <c r="G64" i="226"/>
  <c r="F64" i="221"/>
  <c r="H64" i="221"/>
  <c r="G64" i="221"/>
  <c r="H64" i="228"/>
  <c r="F64" i="228"/>
  <c r="G64" i="228"/>
  <c r="F64" i="243"/>
  <c r="G64" i="243"/>
  <c r="H64" i="243"/>
  <c r="G64" i="232"/>
  <c r="X100" i="210"/>
  <c r="I64" i="229" s="1"/>
  <c r="H64" i="229"/>
  <c r="G64" i="229"/>
  <c r="F64" i="229"/>
  <c r="G64" i="222"/>
  <c r="H64" i="222"/>
  <c r="F64" i="222"/>
  <c r="G64" i="238"/>
  <c r="H64" i="238"/>
  <c r="F64" i="238"/>
  <c r="G64" i="240"/>
  <c r="F64" i="240"/>
  <c r="H64" i="240"/>
  <c r="F64" i="246"/>
  <c r="G64" i="246"/>
  <c r="H64" i="246"/>
  <c r="H64" i="220"/>
  <c r="G64" i="220"/>
  <c r="F64" i="220"/>
  <c r="F64" i="224"/>
  <c r="G64" i="224"/>
  <c r="H64" i="224"/>
  <c r="H64" i="241"/>
  <c r="F64" i="241"/>
  <c r="G64" i="241"/>
  <c r="G64" i="225"/>
  <c r="H64" i="225"/>
  <c r="F64" i="225"/>
  <c r="H64" i="235"/>
  <c r="F64" i="235"/>
  <c r="G64" i="235"/>
  <c r="F64" i="219"/>
  <c r="G64" i="219"/>
  <c r="H64" i="219"/>
  <c r="H64" i="232"/>
  <c r="J8" i="218"/>
  <c r="L8" i="218" s="1"/>
  <c r="S17" i="217"/>
  <c r="J9" i="218"/>
  <c r="L9" i="218" s="1"/>
  <c r="S18" i="217"/>
  <c r="AL100" i="210"/>
  <c r="I64" i="236" s="1"/>
  <c r="AJ100" i="210"/>
  <c r="I64" i="235" s="1"/>
  <c r="J7" i="218"/>
  <c r="L7" i="218" s="1"/>
  <c r="S16" i="217"/>
  <c r="D57" i="95"/>
  <c r="D59" i="95" s="1"/>
  <c r="D53" i="95" s="1"/>
  <c r="D41" i="76" s="1"/>
  <c r="B100" i="210" s="1"/>
  <c r="D62" i="218" l="1"/>
  <c r="F62" i="218" s="1"/>
  <c r="I64" i="217"/>
  <c r="U19" i="217"/>
  <c r="F64" i="217" l="1"/>
  <c r="G64" i="217"/>
  <c r="H64" i="21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Audra</author>
    <author>Brittany Butler</author>
    <author>Audra Edmunds</author>
  </authors>
  <commentList>
    <comment ref="C6" authorId="0" shapeId="0" xr:uid="{00000000-0006-0000-0500-000001000000}">
      <text>
        <r>
          <rPr>
            <sz val="9"/>
            <color indexed="81"/>
            <rFont val="Tahoma"/>
            <family val="2"/>
          </rPr>
          <t>Wild animals may seem very different from your pets at home, but at one time, all animals were wild!</t>
        </r>
      </text>
    </comment>
    <comment ref="C7" authorId="0" shapeId="0" xr:uid="{00000000-0006-0000-0500-000002000000}">
      <text>
        <r>
          <rPr>
            <b/>
            <sz val="9"/>
            <color indexed="81"/>
            <rFont val="Tahoma"/>
            <family val="2"/>
          </rPr>
          <t>Observe a pet or tame animal (like a farm animal) for at least 15 minutes.</t>
        </r>
        <r>
          <rPr>
            <sz val="9"/>
            <color indexed="81"/>
            <rFont val="Tahoma"/>
            <family val="2"/>
          </rPr>
          <t xml:space="preserve"> Write at least three things about how it behaves. Then watch a show about an animal related to the one you observed. (If you watched a dog, you might watch a show about wolves.) Which behaviors do the wild and tame animal share? Which are different?</t>
        </r>
      </text>
    </comment>
    <comment ref="C8" authorId="0" shapeId="0" xr:uid="{00000000-0006-0000-0500-000003000000}">
      <text>
        <r>
          <rPr>
            <b/>
            <sz val="9"/>
            <color indexed="81"/>
            <rFont val="Tahoma"/>
            <family val="2"/>
          </rPr>
          <t>Make a skit or puppet show about the wild animals at a campground or on the trail.</t>
        </r>
        <r>
          <rPr>
            <sz val="9"/>
            <color indexed="81"/>
            <rFont val="Tahoma"/>
            <family val="2"/>
          </rPr>
          <t xml:space="preserve"> Include what to do if you encounter them so that both you and the animals stay safe!</t>
        </r>
      </text>
    </comment>
    <comment ref="C9" authorId="0" shapeId="0" xr:uid="{00000000-0006-0000-0500-000004000000}">
      <text>
        <r>
          <rPr>
            <b/>
            <sz val="9"/>
            <color indexed="81"/>
            <rFont val="Tahoma"/>
            <family val="2"/>
          </rPr>
          <t>List wild animals near your home, meeting place, or school.</t>
        </r>
        <r>
          <rPr>
            <sz val="9"/>
            <color indexed="81"/>
            <rFont val="Tahoma"/>
            <family val="2"/>
          </rPr>
          <t xml:space="preserve"> Survey the area with an adult and your Junior friends. Then pick three animals you saw and learn more about each one. Why do they live here? Do they interact with humans?</t>
        </r>
      </text>
    </comment>
    <comment ref="C10" authorId="0" shapeId="0" xr:uid="{00000000-0006-0000-0500-000005000000}">
      <text>
        <r>
          <rPr>
            <sz val="9"/>
            <color indexed="81"/>
            <rFont val="Tahoma"/>
            <family val="2"/>
          </rPr>
          <t>One habitat can contain lots of different animals-you might think of it as a city in the wild kingdom. Team up with an adult to visit one.</t>
        </r>
      </text>
    </comment>
    <comment ref="C11" authorId="0" shapeId="0" xr:uid="{00000000-0006-0000-0500-000006000000}">
      <text>
        <r>
          <rPr>
            <b/>
            <sz val="9"/>
            <color indexed="81"/>
            <rFont val="Tahoma"/>
            <family val="2"/>
          </rPr>
          <t>Visit a zoo or animal sanctuary.</t>
        </r>
        <r>
          <rPr>
            <sz val="9"/>
            <color indexed="81"/>
            <rFont val="Tahoma"/>
            <family val="2"/>
          </rPr>
          <t xml:space="preserve"> When there, choose a particular habitat, like a beach, jungle or desert. With help from the staff, answer these questions for each of five animals that live in the habitat.
</t>
        </r>
        <r>
          <rPr>
            <sz val="9"/>
            <color indexed="81"/>
            <rFont val="Wingdings"/>
            <charset val="2"/>
          </rPr>
          <t></t>
        </r>
        <r>
          <rPr>
            <sz val="9"/>
            <color indexed="81"/>
            <rFont val="Tahoma"/>
            <family val="2"/>
          </rPr>
          <t xml:space="preserve">What country is the animal naturally found in?
</t>
        </r>
        <r>
          <rPr>
            <sz val="9"/>
            <color indexed="81"/>
            <rFont val="Wingdings"/>
            <charset val="2"/>
          </rPr>
          <t></t>
        </r>
        <r>
          <rPr>
            <sz val="9"/>
            <color indexed="81"/>
            <rFont val="Tahoma"/>
            <family val="2"/>
          </rPr>
          <t xml:space="preserve">How does its fur or skin help the animal live in this habitat?
</t>
        </r>
        <r>
          <rPr>
            <sz val="9"/>
            <color indexed="81"/>
            <rFont val="Wingdings"/>
            <charset val="2"/>
          </rPr>
          <t></t>
        </r>
        <r>
          <rPr>
            <sz val="9"/>
            <color indexed="81"/>
            <rFont val="Tahoma"/>
            <family val="2"/>
          </rPr>
          <t xml:space="preserve">How does it stay clean?
</t>
        </r>
        <r>
          <rPr>
            <sz val="9"/>
            <color indexed="81"/>
            <rFont val="Wingdings"/>
            <charset val="2"/>
          </rPr>
          <t></t>
        </r>
        <r>
          <rPr>
            <sz val="9"/>
            <color indexed="81"/>
            <rFont val="Tahoma"/>
            <family val="2"/>
          </rPr>
          <t xml:space="preserve">How does it get around in this habitat?
</t>
        </r>
        <r>
          <rPr>
            <sz val="9"/>
            <color indexed="81"/>
            <rFont val="Wingdings"/>
            <charset val="2"/>
          </rPr>
          <t></t>
        </r>
        <r>
          <rPr>
            <sz val="9"/>
            <color indexed="81"/>
            <rFont val="Tahoma"/>
            <family val="2"/>
          </rPr>
          <t>What kind of food can it find in this habitat?</t>
        </r>
      </text>
    </comment>
    <comment ref="C12" authorId="0" shapeId="0" xr:uid="{00000000-0006-0000-0500-000007000000}">
      <text>
        <r>
          <rPr>
            <b/>
            <sz val="9"/>
            <color indexed="81"/>
            <rFont val="Tahoma"/>
            <family val="2"/>
          </rPr>
          <t>Explore an animal habitat near where you live.</t>
        </r>
        <r>
          <rPr>
            <sz val="9"/>
            <color indexed="81"/>
            <rFont val="Tahoma"/>
            <family val="2"/>
          </rPr>
          <t xml:space="preserve"> It could  be part of a park, forest, beach, or desert. Figure out what the animals you see have in common. First, make a list of each one's features. Circle the things the animals share, then trade ideas about why they have each feature with your friends. Some features you might list: type of fur or skin, paw, tail, and coloring; kind of legs, mouth, and ears.</t>
        </r>
      </text>
    </comment>
    <comment ref="C13" authorId="0" shapeId="0" xr:uid="{00000000-0006-0000-0500-000008000000}">
      <text>
        <r>
          <rPr>
            <b/>
            <sz val="9"/>
            <color indexed="81"/>
            <rFont val="Tahoma"/>
            <family val="2"/>
          </rPr>
          <t>Make a habitat collage.</t>
        </r>
        <r>
          <rPr>
            <sz val="9"/>
            <color indexed="81"/>
            <rFont val="Tahoma"/>
            <family val="2"/>
          </rPr>
          <t xml:space="preserve"> Scientists use habitats to group animals by things they all share. Cut out 15-20 pictures of wild animals from old magazines. Group the animals by habitat. Then group them by how they look, how they move, or how they bear their young. Did your groups change? Discuss the groupings with your Junior friends-and make up ways to group animals.</t>
        </r>
      </text>
    </comment>
    <comment ref="C14" authorId="0" shapeId="0" xr:uid="{00000000-0006-0000-0500-000009000000}">
      <text>
        <r>
          <rPr>
            <sz val="9"/>
            <color indexed="81"/>
            <rFont val="Tahoma"/>
            <family val="2"/>
          </rPr>
          <t>You've watched how animals use their habitats and thought about why the live in that area-now take a look at the houses they build in their habitats. Each habitat has unique challenges for animal builders!</t>
        </r>
      </text>
    </comment>
    <comment ref="C15" authorId="0" shapeId="0" xr:uid="{00000000-0006-0000-0500-00000A000000}">
      <text>
        <r>
          <rPr>
            <b/>
            <sz val="9"/>
            <color indexed="81"/>
            <rFont val="Tahoma"/>
            <family val="2"/>
          </rPr>
          <t>Check out baby-animal habitats.</t>
        </r>
        <r>
          <rPr>
            <sz val="9"/>
            <color indexed="81"/>
            <rFont val="Tahoma"/>
            <family val="2"/>
          </rPr>
          <t xml:space="preserve"> Find out how different animal parents care for their babies and make "homes" for them. You could read about how emperor penguins hold a chick under a special flap in chilly Arctic temperatures, or how an orangutan mother builds new nests for her and her baby every day. Draw or paint a picture of your favorite animal pair.
FOR MORE FUN: Use a computer program to turn your picture into a screensaver, and add a fun fact about the animals to share with family or friends who use that computer.</t>
        </r>
      </text>
    </comment>
    <comment ref="C16" authorId="0" shapeId="0" xr:uid="{00000000-0006-0000-0500-00000B000000}">
      <text>
        <r>
          <rPr>
            <b/>
            <sz val="9"/>
            <color rgb="FF000000"/>
            <rFont val="Tahoma"/>
            <family val="2"/>
          </rPr>
          <t xml:space="preserve">Make your own animal house. </t>
        </r>
        <r>
          <rPr>
            <sz val="9"/>
            <color rgb="FF000000"/>
            <rFont val="Tahoma"/>
            <family val="2"/>
          </rPr>
          <t>Meerkats live in large underground burrows with several entrances. Beavers make dome-shaped homes called lodges with branches and mud-and they usually have an underwater entrance. Research these animal homes and try sketching your own meerkat burrow or building your own beaver lodge from sticks and mud. Share your "home" with others and explain how and why it works.</t>
        </r>
      </text>
    </comment>
    <comment ref="C17" authorId="0" shapeId="0" xr:uid="{00000000-0006-0000-0500-00000C000000}">
      <text>
        <r>
          <rPr>
            <b/>
            <sz val="9"/>
            <color rgb="FF000000"/>
            <rFont val="Tahoma"/>
            <family val="2"/>
          </rPr>
          <t xml:space="preserve">Insulate your own "nest." </t>
        </r>
        <r>
          <rPr>
            <sz val="9"/>
            <color rgb="FF000000"/>
            <rFont val="Tahoma"/>
            <family val="2"/>
          </rPr>
          <t>Many animals use insulation to keep their homes cool in hot temperatures or warm in the cold. They may line a nest with feathers or burrow into snow or mud to hold in body heat. Try the experiment in the sidebar to see how insulation in a nest works.</t>
        </r>
      </text>
    </comment>
    <comment ref="C18" authorId="0" shapeId="0" xr:uid="{00000000-0006-0000-0500-00000D000000}">
      <text>
        <r>
          <rPr>
            <sz val="9"/>
            <color rgb="FF000000"/>
            <rFont val="Tahoma"/>
            <family val="2"/>
          </rPr>
          <t xml:space="preserve">When the animals no longer have their habitat, they have to adapt to a new place to live. Some animals can't change, and end up becoming endangered. Answer these questions about one of the endangered animal habitats below.
</t>
        </r>
        <r>
          <rPr>
            <sz val="9"/>
            <color rgb="FF000000"/>
            <rFont val="Wingdings"/>
            <charset val="2"/>
          </rPr>
          <t></t>
        </r>
        <r>
          <rPr>
            <sz val="9"/>
            <color rgb="FF000000"/>
            <rFont val="Tahoma"/>
            <family val="2"/>
          </rPr>
          <t xml:space="preserve">Why is it in danger?
</t>
        </r>
        <r>
          <rPr>
            <sz val="9"/>
            <color rgb="FF000000"/>
            <rFont val="Wingdings"/>
            <charset val="2"/>
          </rPr>
          <t></t>
        </r>
        <r>
          <rPr>
            <sz val="9"/>
            <color rgb="FF000000"/>
            <rFont val="Tahoma"/>
            <family val="2"/>
          </rPr>
          <t xml:space="preserve">What is happening to the animals?
</t>
        </r>
        <r>
          <rPr>
            <sz val="9"/>
            <color rgb="FF000000"/>
            <rFont val="Wingdings"/>
            <charset val="2"/>
          </rPr>
          <t></t>
        </r>
        <r>
          <rPr>
            <sz val="9"/>
            <color rgb="FF000000"/>
            <rFont val="Tahoma"/>
            <family val="2"/>
          </rPr>
          <t xml:space="preserve">What are people doing to help the habitat?
</t>
        </r>
        <r>
          <rPr>
            <sz val="9"/>
            <color rgb="FF000000"/>
            <rFont val="Wingdings"/>
            <charset val="2"/>
          </rPr>
          <t></t>
        </r>
        <r>
          <rPr>
            <sz val="9"/>
            <color rgb="FF000000"/>
            <rFont val="Tahoma"/>
            <family val="2"/>
          </rPr>
          <t>Are the animals able to adapt?</t>
        </r>
      </text>
    </comment>
    <comment ref="C22" authorId="0" shapeId="0" xr:uid="{00000000-0006-0000-0500-00000E000000}">
      <text>
        <r>
          <rPr>
            <sz val="9"/>
            <color rgb="FF000000"/>
            <rFont val="Tahoma"/>
            <family val="2"/>
          </rPr>
          <t>You can take steps to help protect animals' homes and prevent them from becoming endangered.</t>
        </r>
      </text>
    </comment>
    <comment ref="C23" authorId="0" shapeId="0" xr:uid="{00000000-0006-0000-0500-00000F000000}">
      <text>
        <r>
          <rPr>
            <b/>
            <sz val="9"/>
            <color rgb="FF000000"/>
            <rFont val="Tahoma"/>
            <family val="2"/>
          </rPr>
          <t>Wildlife awareness party.</t>
        </r>
        <r>
          <rPr>
            <sz val="9"/>
            <color rgb="FF000000"/>
            <rFont val="Tahoma"/>
            <family val="2"/>
          </rPr>
          <t xml:space="preserve"> Choose an endangered animal-maybe one that shares something with you. (Are you a great swimmer like a jaguar? Do you have long arms like a spider monkey?) Then dress up like the animal for a party with your Junior friends, and tell your story: where you live, why your home is endangered, and how others can help. If there's an organization that protects your habitat, share its name and mission. It's a party because it's positive: The more you know about how to help, the more you can do!
</t>
        </r>
        <r>
          <rPr>
            <sz val="9"/>
            <color rgb="FF000000"/>
            <rFont val="Tahoma"/>
            <family val="2"/>
          </rPr>
          <t>FOR MORE FUN: Invite younger Girl Scouts to your party.</t>
        </r>
      </text>
    </comment>
    <comment ref="C24" authorId="0" shapeId="0" xr:uid="{00000000-0006-0000-0500-000010000000}">
      <text>
        <r>
          <rPr>
            <b/>
            <sz val="9"/>
            <color rgb="FF000000"/>
            <rFont val="Tahoma"/>
            <family val="2"/>
          </rPr>
          <t>Create a backyard habitat.</t>
        </r>
        <r>
          <rPr>
            <sz val="9"/>
            <color rgb="FF000000"/>
            <rFont val="Tahoma"/>
            <family val="2"/>
          </rPr>
          <t xml:space="preserve"> Get permission from your family to make a habitat in your yard, or ask a school, neighbor, or someone who owns land nearby to allow you to create one. Research and then carry out a landscape plan that is best for wildlife in the area. Record the wildlife you attract and their behavior. (The Audubon Society has some good resources to get you started.)</t>
        </r>
      </text>
    </comment>
    <comment ref="C25" authorId="0" shapeId="0" xr:uid="{00000000-0006-0000-0500-000011000000}">
      <text>
        <r>
          <rPr>
            <b/>
            <sz val="9"/>
            <color rgb="FF000000"/>
            <rFont val="Tahoma"/>
            <family val="2"/>
          </rPr>
          <t>Help clean up an animal habitat.</t>
        </r>
        <r>
          <rPr>
            <sz val="9"/>
            <color rgb="FF000000"/>
            <rFont val="Tahoma"/>
            <family val="2"/>
          </rPr>
          <t xml:space="preserve"> Many times trash and litter destroy animal habitats and harm animals. With your Girl Scout sisters, ask an expert to recommend an area that needs cleaning-it could be the woods, a stream, a beach, or a city park. Get permission to spend a few hours making it nicer for our animal friends.</t>
        </r>
      </text>
    </comment>
    <comment ref="C29" authorId="0" shapeId="0" xr:uid="{6D5C2E8E-FE30-47EF-8018-364C38604013}">
      <text>
        <r>
          <rPr>
            <b/>
            <sz val="9"/>
            <color rgb="FF000000"/>
            <rFont val="Tahoma"/>
            <family val="2"/>
          </rPr>
          <t>Create a prototype that solves a problem.</t>
        </r>
        <r>
          <rPr>
            <sz val="9"/>
            <color rgb="FF000000"/>
            <rFont val="Tahoma"/>
            <family val="2"/>
          </rPr>
          <t xml:space="preserve">
</t>
        </r>
        <r>
          <rPr>
            <sz val="9"/>
            <color rgb="FF000000"/>
            <rFont val="Tahoma"/>
            <family val="34"/>
          </rPr>
          <t>Entrepreneurs solve problems and make our lives better by creating something new or looking at familiar products to find possibilities. Be an innovator by checking out existing products and talking to people around you. Is there something you could change to solve a problem? Once you find your idea, create a prototype. If it’s a product, you can build a model or draw a plan describing what your service or technology will provide.</t>
        </r>
      </text>
    </comment>
    <comment ref="C30" authorId="0" shapeId="0" xr:uid="{7E844B56-47BD-4B43-9800-30D6AA5638B0}">
      <text>
        <r>
          <rPr>
            <b/>
            <sz val="9"/>
            <color rgb="FF000000"/>
            <rFont val="Tahoma"/>
            <family val="2"/>
          </rPr>
          <t xml:space="preserve">Look around where you live. </t>
        </r>
        <r>
          <rPr>
            <sz val="9"/>
            <color rgb="FF000000"/>
            <rFont val="Tahoma"/>
            <family val="2"/>
          </rPr>
          <t xml:space="preserve">What are some things you could improve or ways that you could help? Maybe a family member is always losing their glasses or keys, or small items keep falling out of your bicycle basket. Come up with an idea and make a prototype. </t>
        </r>
      </text>
    </comment>
    <comment ref="C31" authorId="0" shapeId="0" xr:uid="{C7D0CCE9-3F47-4B70-9803-A6E3372F462C}">
      <text>
        <r>
          <rPr>
            <b/>
            <sz val="9"/>
            <color rgb="FF000000"/>
            <rFont val="Tahoma"/>
            <family val="34"/>
          </rPr>
          <t xml:space="preserve">Look around your community. </t>
        </r>
        <r>
          <rPr>
            <sz val="9"/>
            <color rgb="FF000000"/>
            <rFont val="Tahoma"/>
            <family val="34"/>
          </rPr>
          <t xml:space="preserve">Could you do something to improve your community? For example, you could come up with a way to make a playground more fun for kids with physical challenges or a way to make a street crossing safer. Come up with an idea and make a prototype. </t>
        </r>
      </text>
    </comment>
    <comment ref="C32" authorId="0" shapeId="0" xr:uid="{C8FC02F4-FA28-4EED-A99B-D059B0199162}">
      <text>
        <r>
          <rPr>
            <b/>
            <sz val="9"/>
            <color rgb="FF000000"/>
            <rFont val="Tahoma"/>
            <family val="34"/>
          </rPr>
          <t xml:space="preserve">Talk to a female entrepreneur or innovator. </t>
        </r>
        <r>
          <rPr>
            <sz val="9"/>
            <color rgb="FF000000"/>
            <rFont val="Tahoma"/>
            <family val="34"/>
          </rPr>
          <t>Ask an adult to help you meet a woman who started her own business or created her own product. This could be a woman who sells homemade soup at a local farmers market, developed an app, or created a line of organic pet food products. Ask her why and how she came up with her idea. Find out how she handled success and roadblocks along the way. Use what you learn to brainstorm ideas and make a prototy</t>
        </r>
        <r>
          <rPr>
            <sz val="9"/>
            <color rgb="FF000000"/>
            <rFont val="Arial"/>
            <family val="2"/>
          </rPr>
          <t xml:space="preserve">pe. </t>
        </r>
      </text>
    </comment>
    <comment ref="C33" authorId="0" shapeId="0" xr:uid="{43E75E07-D60A-4F60-B319-5C35E818A443}">
      <text>
        <r>
          <rPr>
            <sz val="9"/>
            <color rgb="FF000000"/>
            <rFont val="Tahoma"/>
            <family val="2"/>
          </rPr>
          <t xml:space="preserve">When someone gives you opinions or information, or offers you a way to make something better, that’s called feedback. Share your prototype to find out what people like and don’t like about your idea. Ask them what they might do to improve it. Bring your journal to take notes about what you learn. </t>
        </r>
      </text>
    </comment>
    <comment ref="C34" authorId="1" shapeId="0" xr:uid="{BE7A270C-F919-4A15-AFB5-9E65676541D7}">
      <text>
        <r>
          <rPr>
            <b/>
            <sz val="9"/>
            <color rgb="FF000000"/>
            <rFont val="Tahoma"/>
            <family val="2"/>
          </rPr>
          <t xml:space="preserve">Show your ideas to your friends, family, or someone in the community. </t>
        </r>
        <r>
          <rPr>
            <sz val="9"/>
            <color rgb="FF000000"/>
            <rFont val="Tahoma"/>
            <family val="2"/>
          </rPr>
          <t xml:space="preserve">If you can, try to include someone who owns a business or has been part of starting up a business. </t>
        </r>
      </text>
    </comment>
    <comment ref="C35" authorId="0" shapeId="0" xr:uid="{3A4E1B29-60B6-4533-B6EC-01A6DD1998BA}">
      <text>
        <r>
          <rPr>
            <b/>
            <sz val="9"/>
            <color rgb="FF000000"/>
            <rFont val="Tahoma"/>
            <family val="34"/>
          </rPr>
          <t xml:space="preserve">Talk to your future customers. </t>
        </r>
        <r>
          <rPr>
            <sz val="9"/>
            <color rgb="FF000000"/>
            <rFont val="Tahoma"/>
            <family val="34"/>
          </rPr>
          <t xml:space="preserve">Who would be most likely to use your product? Those are the people you want to talk to! Get feedback about what they like about your product, service, or technology, and where they see room for improvement. </t>
        </r>
      </text>
    </comment>
    <comment ref="C36" authorId="0" shapeId="0" xr:uid="{3E7A8829-5F66-49F1-86C7-5827FF3F7984}">
      <text>
        <r>
          <rPr>
            <b/>
            <sz val="9"/>
            <color rgb="FF000000"/>
            <rFont val="Tahoma"/>
            <family val="34"/>
          </rPr>
          <t xml:space="preserve">Conduct a survey. </t>
        </r>
        <r>
          <rPr>
            <sz val="9"/>
            <color rgb="FF000000"/>
            <rFont val="Tahoma"/>
            <family val="34"/>
          </rPr>
          <t xml:space="preserve">Show your prototype to at least ten people and have them answer a survey. By asking each person the same questions, you will be able to compare the comments and see the biggest opportunity to improve your idea. </t>
        </r>
      </text>
    </comment>
    <comment ref="C37" authorId="0" shapeId="0" xr:uid="{8F3685AC-59E4-43E4-A6E3-D4FD804E1A00}">
      <text>
        <r>
          <rPr>
            <sz val="9"/>
            <color rgb="FF000000"/>
            <rFont val="Tahoma"/>
            <family val="34"/>
          </rPr>
          <t xml:space="preserve">Ideas are almost never perfect the first time. This means you can keep improving on them! Gather the feedback and come up with more ideas. Invite a friend or a small group to help you look at the feedback and brainstorm improvements. It always helps to have a team of people who support </t>
        </r>
        <r>
          <rPr>
            <sz val="9"/>
            <color rgb="FF000000"/>
            <rFont val="Arial"/>
            <family val="2"/>
          </rPr>
          <t xml:space="preserve">your vision. </t>
        </r>
      </text>
    </comment>
    <comment ref="C38" authorId="0" shapeId="0" xr:uid="{DACAFB65-CB0A-46D3-9486-5935CE4AD149}">
      <text>
        <r>
          <rPr>
            <b/>
            <sz val="9"/>
            <color rgb="FF000000"/>
            <rFont val="Tahoma"/>
            <family val="34"/>
          </rPr>
          <t xml:space="preserve">Make a change to improve your prototype. </t>
        </r>
        <r>
          <rPr>
            <sz val="9"/>
            <color rgb="FF000000"/>
            <rFont val="Tahoma"/>
            <family val="34"/>
          </rPr>
          <t xml:space="preserve">Take a look at the feedback you received and make the changes you think will improve your product. Your changes might include things like adding something new, rearranging your design, or substituting one thing for another. </t>
        </r>
      </text>
    </comment>
    <comment ref="C39" authorId="0" shapeId="0" xr:uid="{E0C8E294-6445-4C32-ABA5-4819D2899820}">
      <text>
        <r>
          <rPr>
            <b/>
            <sz val="9"/>
            <color rgb="FF000000"/>
            <rFont val="Tahoma"/>
            <family val="34"/>
          </rPr>
          <t xml:space="preserve">Come up with two different prototypes and test them. </t>
        </r>
        <r>
          <rPr>
            <sz val="9"/>
            <color rgb="FF000000"/>
            <rFont val="Tahoma"/>
            <family val="34"/>
          </rPr>
          <t xml:space="preserve">You might have heard one or two fixes that you want to try. Create two separate prototypes and then find out which one people prefer by getting more feedback. </t>
        </r>
      </text>
    </comment>
    <comment ref="C40" authorId="0" shapeId="0" xr:uid="{DBC7C68C-B54F-4F44-90A0-11E72E654595}">
      <text>
        <r>
          <rPr>
            <b/>
            <sz val="9"/>
            <color rgb="FF000000"/>
            <rFont val="Tahoma"/>
            <family val="34"/>
          </rPr>
          <t xml:space="preserve">Start over! </t>
        </r>
        <r>
          <rPr>
            <sz val="9"/>
            <color rgb="FF000000"/>
            <rFont val="Tahoma"/>
            <family val="34"/>
          </rPr>
          <t xml:space="preserve">If your feedback reveals new ideas or problems to be solved, start fresh and redo it! Many entrepreneurs start out thinking their product is solving one problem—and then find out it is solving something completely different. Or they realize their customers’ needs are different than they imagined. </t>
        </r>
      </text>
    </comment>
    <comment ref="C41" authorId="0" shapeId="0" xr:uid="{3D513C40-0B9A-4448-BE5C-8CEAA5885CFF}">
      <text>
        <r>
          <rPr>
            <sz val="9"/>
            <color rgb="FF000000"/>
            <rFont val="Tahoma"/>
            <family val="34"/>
          </rPr>
          <t xml:space="preserve">Once you’ve made at least one revision for your prototype, come up with a pitch to get others excited about it. When you see a salesperson explaining a product and asking you to buy it, that’s called a pitch. Decide who your customers are and make a list of all the reasons they will want your product. </t>
        </r>
      </text>
    </comment>
    <comment ref="C42" authorId="0" shapeId="0" xr:uid="{BB6D12C7-FC31-4180-93AB-55D35E28A828}">
      <text>
        <r>
          <rPr>
            <b/>
            <sz val="9"/>
            <color rgb="FF000000"/>
            <rFont val="Tahoma"/>
            <family val="34"/>
          </rPr>
          <t xml:space="preserve">Create a poster or an ad. </t>
        </r>
        <r>
          <rPr>
            <sz val="9"/>
            <color rgb="FF000000"/>
            <rFont val="Tahoma"/>
            <family val="34"/>
          </rPr>
          <t xml:space="preserve">Include everything that you believe will sell your product, service, or technology. </t>
        </r>
      </text>
    </comment>
    <comment ref="C43" authorId="0" shapeId="0" xr:uid="{D510E2AC-595F-499A-A127-C2456FD88A8F}">
      <text>
        <r>
          <rPr>
            <b/>
            <sz val="9"/>
            <color rgb="FF000000"/>
            <rFont val="Tahoma"/>
            <family val="34"/>
          </rPr>
          <t>Watch or listen to an entrepreneur’s video or podcast.</t>
        </r>
        <r>
          <rPr>
            <sz val="9"/>
            <color rgb="FF000000"/>
            <rFont val="Tahoma"/>
            <family val="2"/>
          </rPr>
          <t xml:space="preserve"> </t>
        </r>
        <r>
          <rPr>
            <sz val="9"/>
            <color rgb="FF000000"/>
            <rFont val="Tahoma"/>
            <family val="34"/>
          </rPr>
          <t xml:space="preserve">You might seek out a show or a documentary about a female entrepreneur. Remember, an entrepreneur can be a businesswoman, engineer, inventor, or someone else you admire. If possible, observe how they pitch ideas and get inspired before making your own pitch list. </t>
        </r>
      </text>
    </comment>
    <comment ref="C44" authorId="0" shapeId="0" xr:uid="{EE0DBF64-9A7B-4912-BC6A-0555CC054267}">
      <text>
        <r>
          <rPr>
            <b/>
            <sz val="9"/>
            <color rgb="FF000000"/>
            <rFont val="Tahoma"/>
            <family val="34"/>
          </rPr>
          <t xml:space="preserve">Write a pitch with friends and family. </t>
        </r>
        <r>
          <rPr>
            <sz val="9"/>
            <color rgb="FF000000"/>
            <rFont val="Tahoma"/>
            <family val="34"/>
          </rPr>
          <t xml:space="preserve">If possible, include someone in the group who has sales experience or knows how to give a pitch. Make notes about all the things you could say or do in a pitch. </t>
        </r>
      </text>
    </comment>
    <comment ref="C45" authorId="0" shapeId="0" xr:uid="{5E2B6988-EF42-4040-B21F-1049E94D914C}">
      <text>
        <r>
          <rPr>
            <sz val="9"/>
            <color rgb="FF000000"/>
            <rFont val="Tahoma"/>
            <family val="34"/>
          </rPr>
          <t xml:space="preserve">In Step 4, you created a pitch. Now pitch it to a group. Be sure to hold a question-and-answer session at the end of your pitch. Remember, it’s important to invite feedback about how to make your idea or your pitch better. It’s never too late to keep making changes and improving. That’s part of being an entrepreneur! </t>
        </r>
      </text>
    </comment>
    <comment ref="C46" authorId="0" shapeId="0" xr:uid="{C98146D6-A217-4028-A728-ED22ACB7B5DA}">
      <text>
        <r>
          <rPr>
            <b/>
            <sz val="9"/>
            <color rgb="FF000000"/>
            <rFont val="Tahoma"/>
            <family val="34"/>
          </rPr>
          <t xml:space="preserve">Pitch your idea to your family or someone in your community. </t>
        </r>
        <r>
          <rPr>
            <sz val="9"/>
            <color rgb="FF000000"/>
            <rFont val="Tahoma"/>
            <family val="34"/>
          </rPr>
          <t xml:space="preserve">If possible, include someone in the group who has sales experience or knows how to give a pitch. </t>
        </r>
      </text>
    </comment>
    <comment ref="C47" authorId="0" shapeId="0" xr:uid="{A7C7580F-3CE4-468F-85D4-7E6860CA9C8E}">
      <text>
        <r>
          <rPr>
            <b/>
            <sz val="9"/>
            <color rgb="FF000000"/>
            <rFont val="Tahoma"/>
            <family val="34"/>
          </rPr>
          <t>Pitch your idea to your Girl Scout friends.</t>
        </r>
        <r>
          <rPr>
            <sz val="9"/>
            <color rgb="FF000000"/>
            <rFont val="Tahoma"/>
            <family val="2"/>
          </rPr>
          <t xml:space="preserve"> </t>
        </r>
        <r>
          <rPr>
            <sz val="9"/>
            <color rgb="FF000000"/>
            <rFont val="Tahoma"/>
            <family val="34"/>
          </rPr>
          <t xml:space="preserve">Ask your troop leader if you can present your idea at a meeting.
Or, if your Girl Scout sisters are also earning this badge, suggest a meeting where you all present your ideas to each other. </t>
        </r>
      </text>
    </comment>
    <comment ref="C48" authorId="0" shapeId="0" xr:uid="{906A9B78-1EAC-4210-8F08-891078FA9DA5}">
      <text>
        <r>
          <rPr>
            <b/>
            <sz val="9"/>
            <color rgb="FF000000"/>
            <rFont val="Tahoma"/>
            <family val="34"/>
          </rPr>
          <t xml:space="preserve">Pitch your idea at school. </t>
        </r>
        <r>
          <rPr>
            <sz val="9"/>
            <color rgb="FF000000"/>
            <rFont val="Tahoma"/>
            <family val="34"/>
          </rPr>
          <t xml:space="preserve">Ask your teacher if you can pitch your idea in a classroom to other students or maybe at a table during lunch or break time. </t>
        </r>
      </text>
    </comment>
    <comment ref="C52" authorId="0" shapeId="0" xr:uid="{00000000-0006-0000-0500-000012000000}">
      <text>
        <r>
          <rPr>
            <b/>
            <sz val="9"/>
            <color rgb="FF000000"/>
            <rFont val="Tahoma"/>
            <family val="2"/>
          </rPr>
          <t xml:space="preserve">Explore businesses you might like to start someday. </t>
        </r>
        <r>
          <rPr>
            <sz val="9"/>
            <color rgb="FF000000"/>
            <rFont val="Tahoma"/>
            <family val="2"/>
          </rPr>
          <t>Make a list of your top interests, and select one that you could imagine turning into a business. For example, pet lovers might think about working as a pet groomer, veterinarian, pet-store owner, or dog trainer. Then find three businesses related to your interest and learn more about them.</t>
        </r>
      </text>
    </comment>
    <comment ref="C53" authorId="0" shapeId="0" xr:uid="{00000000-0006-0000-0500-000013000000}">
      <text>
        <r>
          <rPr>
            <b/>
            <sz val="9"/>
            <color indexed="81"/>
            <rFont val="Tahoma"/>
            <family val="2"/>
          </rPr>
          <t>Go straight to the source.</t>
        </r>
        <r>
          <rPr>
            <sz val="9"/>
            <color indexed="81"/>
            <rFont val="Tahoma"/>
            <family val="2"/>
          </rPr>
          <t xml:space="preserve"> With an adult's help, talk to one person working in each of the businesses you are interested in. Ask at least 10 questions so you can find out what a typical day is like and how happy each person is with the business.</t>
        </r>
      </text>
    </comment>
    <comment ref="C54" authorId="0" shapeId="0" xr:uid="{00000000-0006-0000-0500-000014000000}">
      <text>
        <r>
          <rPr>
            <b/>
            <sz val="9"/>
            <color indexed="81"/>
            <rFont val="Tahoma"/>
            <family val="2"/>
          </rPr>
          <t>Get associated.</t>
        </r>
        <r>
          <rPr>
            <sz val="9"/>
            <color indexed="81"/>
            <rFont val="Tahoma"/>
            <family val="2"/>
          </rPr>
          <t xml:space="preserve"> Many business belong to a professional association, which is a group of people who are in the same kind of business. Find groups for each of the three businesses you are interested in. Call or e-mail each group to get the name of a member who is willing to talk to you about how they first got into their business and what skills helped them succeed.</t>
        </r>
      </text>
    </comment>
    <comment ref="C55" authorId="0" shapeId="0" xr:uid="{00000000-0006-0000-0500-000015000000}">
      <text>
        <r>
          <rPr>
            <b/>
            <sz val="9"/>
            <color indexed="81"/>
            <rFont val="Tahoma"/>
            <family val="2"/>
          </rPr>
          <t xml:space="preserve">Read all about it. </t>
        </r>
        <r>
          <rPr>
            <sz val="9"/>
            <color indexed="81"/>
            <rFont val="Tahoma"/>
            <family val="2"/>
          </rPr>
          <t xml:space="preserve"> Libraries are filled with information that helps people learn about different types of businesses and video start their own. Explore at least three resources (print, video, or online) to teach yourself more about each business that interests you.</t>
        </r>
      </text>
    </comment>
    <comment ref="C56" authorId="0" shapeId="0" xr:uid="{00000000-0006-0000-0500-000016000000}">
      <text>
        <r>
          <rPr>
            <b/>
            <sz val="9"/>
            <color indexed="81"/>
            <rFont val="Tahoma"/>
            <family val="2"/>
          </rPr>
          <t xml:space="preserve">Learn the basics of running a business. </t>
        </r>
        <r>
          <rPr>
            <sz val="9"/>
            <color indexed="81"/>
            <rFont val="Tahoma"/>
            <family val="2"/>
          </rPr>
          <t>Now that you know more about three different businesses, choose one and learn the basics of making that business run.</t>
        </r>
      </text>
    </comment>
    <comment ref="C57" authorId="0" shapeId="0" xr:uid="{00000000-0006-0000-0500-000017000000}">
      <text>
        <r>
          <rPr>
            <b/>
            <sz val="9"/>
            <color indexed="81"/>
            <rFont val="Tahoma"/>
            <family val="2"/>
          </rPr>
          <t>Follow in someone's footsteps.</t>
        </r>
        <r>
          <rPr>
            <sz val="9"/>
            <color indexed="81"/>
            <rFont val="Tahoma"/>
            <family val="2"/>
          </rPr>
          <t xml:space="preserve"> Find a real business that interests you and "shadow" the owner or manager for an hour or two at work. Set aside some time to ask questions about how prices or rates are set for the business and how many sales or services happen each day.</t>
        </r>
      </text>
    </comment>
    <comment ref="C58" authorId="0" shapeId="0" xr:uid="{00000000-0006-0000-0500-000018000000}">
      <text>
        <r>
          <rPr>
            <b/>
            <sz val="9"/>
            <color indexed="81"/>
            <rFont val="Tahoma"/>
            <family val="2"/>
          </rPr>
          <t>Get on the phone.</t>
        </r>
        <r>
          <rPr>
            <sz val="9"/>
            <color indexed="81"/>
            <rFont val="Tahoma"/>
            <family val="2"/>
          </rPr>
          <t xml:space="preserve"> If the business that interests you is not in your area, set up a phone interview. Be prepared with at least five questions about the basics of running the business; your goal is to get the owner or manager's best advice on starting your own business.</t>
        </r>
      </text>
    </comment>
    <comment ref="C59" authorId="0" shapeId="0" xr:uid="{00000000-0006-0000-0500-000019000000}">
      <text>
        <r>
          <rPr>
            <b/>
            <sz val="9"/>
            <color indexed="81"/>
            <rFont val="Tahoma"/>
            <family val="2"/>
          </rPr>
          <t>Invite an expert speaker.</t>
        </r>
        <r>
          <rPr>
            <sz val="9"/>
            <color indexed="81"/>
            <rFont val="Tahoma"/>
            <family val="2"/>
          </rPr>
          <t xml:space="preserve"> Team up with your Junior friends and discuss the business that you are each interested in. Pick at least one person who is involved in a business of interest and invite them to be a part of your discussion.</t>
        </r>
      </text>
    </comment>
    <comment ref="C60" authorId="0" shapeId="0" xr:uid="{00000000-0006-0000-0500-00001A000000}">
      <text>
        <r>
          <rPr>
            <b/>
            <sz val="9"/>
            <color indexed="81"/>
            <rFont val="Tahoma"/>
            <family val="2"/>
          </rPr>
          <t xml:space="preserve">Find out what kind of support is available for small-business owners. </t>
        </r>
        <r>
          <rPr>
            <sz val="9"/>
            <color indexed="81"/>
            <rFont val="Tahoma"/>
            <family val="2"/>
          </rPr>
          <t>Starting a small business is like riding a roller coaster-there are plenty of ups and downs. The good news is that there are also a lot of resources to help business owners succeed. In this step, your goal is to learn about some of the organizations that support small business.</t>
        </r>
      </text>
    </comment>
    <comment ref="C61" authorId="0" shapeId="0" xr:uid="{00000000-0006-0000-0500-00001B000000}">
      <text>
        <r>
          <rPr>
            <b/>
            <sz val="9"/>
            <color indexed="81"/>
            <rFont val="Tahoma"/>
            <family val="2"/>
          </rPr>
          <t>Take it to the bank.</t>
        </r>
        <r>
          <rPr>
            <sz val="9"/>
            <color indexed="81"/>
            <rFont val="Tahoma"/>
            <family val="2"/>
          </rPr>
          <t xml:space="preserve"> Set up an appointment at a bank or credit union with the person who makes loans to small businesses, or invite a loan officer to visit your group meeting. Ask them to name three things a small business must do in order to qualify for a loan. Then find out three reasons why a business might not get a loan from the bank or credit union. Ask what other services the bank or credit union provides to small businesses in your community.</t>
        </r>
      </text>
    </comment>
    <comment ref="C62" authorId="0" shapeId="0" xr:uid="{00000000-0006-0000-0500-00001C000000}">
      <text>
        <r>
          <rPr>
            <b/>
            <sz val="9"/>
            <color indexed="81"/>
            <rFont val="Tahoma"/>
            <family val="2"/>
          </rPr>
          <t>Meet the Chamber of Commerce.</t>
        </r>
        <r>
          <rPr>
            <sz val="9"/>
            <color indexed="81"/>
            <rFont val="Tahoma"/>
            <family val="2"/>
          </rPr>
          <t xml:space="preserve"> A Chamber of Commerce helps businesses in their area succeed. Invite someone from the Chamber of Commerce to talk to your Girl Scout group about the ways they support new businesses and small-business owners.</t>
        </r>
      </text>
    </comment>
    <comment ref="C63" authorId="0" shapeId="0" xr:uid="{00000000-0006-0000-0500-00001D000000}">
      <text>
        <r>
          <rPr>
            <b/>
            <sz val="9"/>
            <color indexed="81"/>
            <rFont val="Tahoma"/>
            <family val="2"/>
          </rPr>
          <t>Find out about the Small Business Administration.</t>
        </r>
        <r>
          <rPr>
            <sz val="9"/>
            <color indexed="81"/>
            <rFont val="Tahoma"/>
            <family val="2"/>
          </rPr>
          <t xml:space="preserve"> The U.S. government's Small Business Administration works to strengthen small businesses across the country. With an adult's help, go to their website to find at least five ways they help small businesses. Then give a five-minute presentation to your Girl Scout friends or your family about what you've learned.</t>
        </r>
      </text>
    </comment>
    <comment ref="C64" authorId="0" shapeId="0" xr:uid="{00000000-0006-0000-0500-00001E000000}">
      <text>
        <r>
          <rPr>
            <b/>
            <sz val="9"/>
            <color indexed="81"/>
            <rFont val="Tahoma"/>
            <family val="2"/>
          </rPr>
          <t>Investigate what makes great customer service.</t>
        </r>
        <r>
          <rPr>
            <sz val="9"/>
            <color indexed="81"/>
            <rFont val="Tahoma"/>
            <family val="2"/>
          </rPr>
          <t xml:space="preserve"> Keeping your customers happy and knowing what they need is important if you want to have a successful business. That's what good customer service is all about. Smart business owners plan the experience customers will have before they ever open their doors to the public.</t>
        </r>
      </text>
    </comment>
    <comment ref="C65" authorId="0" shapeId="0" xr:uid="{00000000-0006-0000-0500-00001F000000}">
      <text>
        <r>
          <rPr>
            <b/>
            <sz val="9"/>
            <color indexed="81"/>
            <rFont val="Tahoma"/>
            <family val="2"/>
          </rPr>
          <t>Create a customer-service pledge.</t>
        </r>
        <r>
          <rPr>
            <sz val="9"/>
            <color indexed="81"/>
            <rFont val="Tahoma"/>
            <family val="2"/>
          </rPr>
          <t xml:space="preserve"> First, talk to three adults about their customer service experience. Ask them to describe a time when the experience was great and a time when they had especially poor service. Then use their answers to create a customer-service pledge that includes five things your business will or won't do to ensure a good customer experience.</t>
        </r>
      </text>
    </comment>
    <comment ref="C66" authorId="0" shapeId="0" xr:uid="{00000000-0006-0000-0500-000020000000}">
      <text>
        <r>
          <rPr>
            <b/>
            <sz val="9"/>
            <color indexed="81"/>
            <rFont val="Tahoma"/>
            <family val="2"/>
          </rPr>
          <t>Learn from the best.</t>
        </r>
        <r>
          <rPr>
            <sz val="9"/>
            <color indexed="81"/>
            <rFont val="Tahoma"/>
            <family val="2"/>
          </rPr>
          <t xml:space="preserve"> Search business websites or business magazines at the library to find lists of companies famous for their great customer service. Compare three different businesses to find out why people enjoy shopping with them. Make a poster with at least five great customer-service techniques to present to your Junior friends.</t>
        </r>
      </text>
    </comment>
    <comment ref="C67" authorId="0" shapeId="0" xr:uid="{00000000-0006-0000-0500-000021000000}">
      <text>
        <r>
          <rPr>
            <b/>
            <sz val="9"/>
            <color indexed="81"/>
            <rFont val="Tahoma"/>
            <family val="2"/>
          </rPr>
          <t>Invite some experts.</t>
        </r>
        <r>
          <rPr>
            <sz val="9"/>
            <color indexed="81"/>
            <rFont val="Tahoma"/>
            <family val="2"/>
          </rPr>
          <t xml:space="preserve"> Invite three local business owners or managers to come to your Girl Scout group and talk about how they offer great customer service. Ask each person to explain why customer service is important to their success.</t>
        </r>
      </text>
    </comment>
    <comment ref="C68" authorId="0" shapeId="0" xr:uid="{00000000-0006-0000-0500-000022000000}">
      <text>
        <r>
          <rPr>
            <b/>
            <sz val="9"/>
            <color indexed="81"/>
            <rFont val="Tahoma"/>
            <family val="2"/>
          </rPr>
          <t>Understand the importance of consumer research.</t>
        </r>
        <r>
          <rPr>
            <sz val="9"/>
            <color indexed="81"/>
            <rFont val="Tahoma"/>
            <family val="2"/>
          </rPr>
          <t xml:space="preserve"> What name would you call your make-believe business? What ways could you imagine getting people to use your business? What would people want from your business? These questions and more can be answered through the art of consumer research-that means asking possible customers what they think and using that information to make your business better. Complete the worksheet on the next page before starting this step.</t>
        </r>
      </text>
    </comment>
    <comment ref="C69" authorId="0" shapeId="0" xr:uid="{00000000-0006-0000-0500-000023000000}">
      <text>
        <r>
          <rPr>
            <b/>
            <sz val="9"/>
            <color indexed="81"/>
            <rFont val="Tahoma"/>
            <family val="2"/>
          </rPr>
          <t>Pitch your pretend business.</t>
        </r>
        <r>
          <rPr>
            <sz val="9"/>
            <color indexed="81"/>
            <rFont val="Tahoma"/>
            <family val="2"/>
          </rPr>
          <t xml:space="preserve"> Invite a loan officer from a local bank or credit union to meet with you and your Junior friends. Take turns pitching your concept, then ask for their honest feedback!</t>
        </r>
      </text>
    </comment>
    <comment ref="C70" authorId="0" shapeId="0" xr:uid="{00000000-0006-0000-0500-000024000000}">
      <text>
        <r>
          <rPr>
            <b/>
            <sz val="9"/>
            <color indexed="81"/>
            <rFont val="Tahoma"/>
            <family val="2"/>
          </rPr>
          <t>Conduct a "focus group".</t>
        </r>
        <r>
          <rPr>
            <sz val="9"/>
            <color indexed="81"/>
            <rFont val="Tahoma"/>
            <family val="2"/>
          </rPr>
          <t xml:space="preserve"> Identify at least three people who might use your imaginary business. Describe your business idea to them in detail and ask for feedback, including what changes they would suggest.</t>
        </r>
      </text>
    </comment>
    <comment ref="C71" authorId="0" shapeId="0" xr:uid="{00000000-0006-0000-0500-000025000000}">
      <text>
        <r>
          <rPr>
            <b/>
            <sz val="9"/>
            <color indexed="81"/>
            <rFont val="Tahoma"/>
            <family val="2"/>
          </rPr>
          <t>Do a survey.</t>
        </r>
        <r>
          <rPr>
            <sz val="9"/>
            <color indexed="81"/>
            <rFont val="Tahoma"/>
            <family val="2"/>
          </rPr>
          <t xml:space="preserve"> After completing the worksheet, write "1 2 3 4 5" below each line. Ask at least a dozen people to rate each part of the statement by circling the number that tells how they feel about it. Use 1 for "strongly dislike," 2 for "dislike," 3 for "no opinion," 4 for "like," and 5 for "strongly like." Tally the results, and share them with your family or friends.</t>
        </r>
      </text>
    </comment>
    <comment ref="C75" authorId="0" shapeId="0" xr:uid="{00000000-0006-0000-0500-000026000000}">
      <text>
        <r>
          <rPr>
            <sz val="9"/>
            <color indexed="81"/>
            <rFont val="Tahoma"/>
            <family val="2"/>
          </rPr>
          <t>Camping out is the perfect adventure. You get to spend the night surrounded by the great outdoors and do fun activities like canoeing, hiking, and singing. You might even go to your favorite Girl Scout camp! Do one of the choices below to help you start planning a fantastic trip.</t>
        </r>
      </text>
    </comment>
    <comment ref="C76" authorId="0" shapeId="0" xr:uid="{00000000-0006-0000-0500-000027000000}">
      <text>
        <r>
          <rPr>
            <b/>
            <sz val="9"/>
            <color indexed="81"/>
            <rFont val="Tahoma"/>
            <family val="2"/>
          </rPr>
          <t>Talk to an experienced camper.</t>
        </r>
        <r>
          <rPr>
            <sz val="9"/>
            <color indexed="81"/>
            <rFont val="Tahoma"/>
            <family val="2"/>
          </rPr>
          <t xml:space="preserve"> This might be a parent, a neighbor, or an older Girl Scout who has been camping in your area.</t>
        </r>
      </text>
    </comment>
    <comment ref="C77" authorId="0" shapeId="0" xr:uid="{00000000-0006-0000-0500-000028000000}">
      <text>
        <r>
          <rPr>
            <b/>
            <sz val="9"/>
            <color indexed="81"/>
            <rFont val="Tahoma"/>
            <family val="2"/>
          </rPr>
          <t>Go to an outdoor store.</t>
        </r>
        <r>
          <rPr>
            <sz val="9"/>
            <color indexed="81"/>
            <rFont val="Tahoma"/>
            <family val="2"/>
          </rPr>
          <t xml:space="preserve"> Ask a staff member about favorite local camping spots and what supplies they recommend.</t>
        </r>
      </text>
    </comment>
    <comment ref="C78" authorId="0" shapeId="0" xr:uid="{00000000-0006-0000-0500-000029000000}">
      <text>
        <r>
          <rPr>
            <b/>
            <sz val="9"/>
            <color indexed="81"/>
            <rFont val="Tahoma"/>
            <family val="2"/>
          </rPr>
          <t>Look at campsite maps for your local area.</t>
        </r>
        <r>
          <rPr>
            <sz val="9"/>
            <color indexed="81"/>
            <rFont val="Tahoma"/>
            <family val="2"/>
          </rPr>
          <t xml:space="preserve"> Pick a campsite with the help of your Girl Scout volunteer. Keep the activities you want to do and your budget in mind.</t>
        </r>
      </text>
    </comment>
    <comment ref="C79" authorId="0" shapeId="0" xr:uid="{00000000-0006-0000-0500-00002A000000}">
      <text>
        <r>
          <rPr>
            <sz val="9"/>
            <color indexed="81"/>
            <rFont val="Tahoma"/>
            <family val="2"/>
          </rPr>
          <t>Whether you'll be hiking, boating, or getting to know your friends around the campfire, learn more about special skills that might come in handy at camp. Plan a way to use the skill on your camping trip.</t>
        </r>
      </text>
    </comment>
    <comment ref="C80" authorId="0" shapeId="0" xr:uid="{00000000-0006-0000-0500-00002B000000}">
      <text>
        <r>
          <rPr>
            <b/>
            <sz val="9"/>
            <color indexed="81"/>
            <rFont val="Tahoma"/>
            <family val="2"/>
          </rPr>
          <t xml:space="preserve">Tie useful knots. </t>
        </r>
        <r>
          <rPr>
            <sz val="9"/>
            <color indexed="81"/>
            <rFont val="Tahoma"/>
            <family val="2"/>
          </rPr>
          <t>Knots can be used to hang up gear, tie tent flaps, connect a boat to a dock, and for lots of cool crafts. Ask an older Girl Scout or other expert to teach you some basic knots, including the square knot, the clove hitch, and the bowline.
FOR MORE FUN: Have a knot-tying relay! See the next page for directions.</t>
        </r>
      </text>
    </comment>
    <comment ref="C81" authorId="0" shapeId="0" xr:uid="{00000000-0006-0000-0500-00002C000000}">
      <text>
        <r>
          <rPr>
            <b/>
            <sz val="9"/>
            <color rgb="FF000000"/>
            <rFont val="Tahoma"/>
            <family val="2"/>
          </rPr>
          <t>Use a map and compass or GPS.</t>
        </r>
        <r>
          <rPr>
            <sz val="9"/>
            <color rgb="FF000000"/>
            <rFont val="Tahoma"/>
            <family val="2"/>
          </rPr>
          <t xml:space="preserve"> A compass is a tool that helps you find north, south, east, and west. A GPS is like a digital compass. Learn to adjust a map according to the difference between true and magnetic north, take a compass bearing from a map and follow it, and sight an object, walk to it, and return to your starting point. For a challenge, learn to find your pace as well.
</t>
        </r>
        <r>
          <rPr>
            <sz val="9"/>
            <color rgb="FF000000"/>
            <rFont val="Tahoma"/>
            <family val="2"/>
          </rPr>
          <t>FOR MORE FUN: Learn to use a topographical map.</t>
        </r>
      </text>
    </comment>
    <comment ref="C82" authorId="0" shapeId="0" xr:uid="{00000000-0006-0000-0500-00002D000000}">
      <text>
        <r>
          <rPr>
            <b/>
            <sz val="9"/>
            <color indexed="81"/>
            <rFont val="Tahoma"/>
            <family val="2"/>
          </rPr>
          <t>Build a campfire.</t>
        </r>
        <r>
          <rPr>
            <sz val="9"/>
            <color indexed="81"/>
            <rFont val="Tahoma"/>
            <family val="2"/>
          </rPr>
          <t xml:space="preserve"> Know the safety precautions for setting up and putting out fires before you begin, as well as local rules about fires. Then learn how to build at least one kind of fire-and when to make it- from an older Girl Scout or camping expert.
FOR MORE FUN: Learn ways to make your own fire starters.</t>
        </r>
      </text>
    </comment>
    <comment ref="C83" authorId="0" shapeId="0" xr:uid="{00000000-0006-0000-0500-00002E000000}">
      <text>
        <r>
          <rPr>
            <sz val="9"/>
            <color indexed="81"/>
            <rFont val="Tahoma"/>
            <family val="2"/>
          </rPr>
          <t>First, make sure you know how to pack food to keep it fresh, and how to store it to keep bugs and animals away. Then choose one of these ideas for a great camp meal. Pack all the equipment and ingredients and enjoy it on your trip.</t>
        </r>
      </text>
    </comment>
    <comment ref="C84" authorId="0" shapeId="0" xr:uid="{00000000-0006-0000-0500-00002F000000}">
      <text>
        <r>
          <rPr>
            <b/>
            <sz val="9"/>
            <color indexed="81"/>
            <rFont val="Tahoma"/>
            <family val="2"/>
          </rPr>
          <t xml:space="preserve">Make a one-pot meal. </t>
        </r>
        <r>
          <rPr>
            <sz val="9"/>
            <color indexed="81"/>
            <rFont val="Tahoma"/>
            <family val="2"/>
          </rPr>
          <t>Find a recipe or combine two or three of your favorite ingredients to make a delicious stew.</t>
        </r>
      </text>
    </comment>
    <comment ref="C85" authorId="0" shapeId="0" xr:uid="{00000000-0006-0000-0500-000030000000}">
      <text>
        <r>
          <rPr>
            <b/>
            <sz val="9"/>
            <color indexed="81"/>
            <rFont val="Tahoma"/>
            <family val="2"/>
          </rPr>
          <t>Cook in foil.</t>
        </r>
        <r>
          <rPr>
            <sz val="9"/>
            <color indexed="81"/>
            <rFont val="Tahoma"/>
            <family val="2"/>
          </rPr>
          <t xml:space="preserve"> When using a campfire as your stove, cooking with foil is a great way to keep food from falling into the fire. Lots of things can be cooked in foil-from corn to pizza to campfire chicken stew.</t>
        </r>
      </text>
    </comment>
    <comment ref="C86" authorId="0" shapeId="0" xr:uid="{00000000-0006-0000-0500-000031000000}">
      <text>
        <r>
          <rPr>
            <b/>
            <sz val="9"/>
            <color indexed="81"/>
            <rFont val="Tahoma"/>
            <family val="2"/>
          </rPr>
          <t xml:space="preserve">Cook a meal on a stick. </t>
        </r>
        <r>
          <rPr>
            <sz val="9"/>
            <color indexed="81"/>
            <rFont val="Tahoma"/>
            <family val="2"/>
          </rPr>
          <t>Try grilled cheese in a hot dog bun, delicious roasted bananas to top pancakes, or sausages.</t>
        </r>
      </text>
    </comment>
    <comment ref="C87" authorId="0" shapeId="0" xr:uid="{00000000-0006-0000-0500-000032000000}">
      <text>
        <r>
          <rPr>
            <sz val="9"/>
            <color indexed="81"/>
            <rFont val="Tahoma"/>
            <family val="2"/>
          </rPr>
          <t>Camp is a great place to try new activities and discover your new favorite thing to do. Choose one of these extra adventures to try on your trip. You might need to plan for additional equipment, find adult experts, or gather more information to make the most of your choice!</t>
        </r>
      </text>
    </comment>
    <comment ref="C88" authorId="0" shapeId="0" xr:uid="{00000000-0006-0000-0500-000033000000}">
      <text>
        <r>
          <rPr>
            <b/>
            <sz val="9"/>
            <color indexed="81"/>
            <rFont val="Tahoma"/>
            <family val="2"/>
          </rPr>
          <t>Have some Leave No Trace fun.</t>
        </r>
        <r>
          <rPr>
            <sz val="9"/>
            <color indexed="81"/>
            <rFont val="Tahoma"/>
            <family val="2"/>
          </rPr>
          <t xml:space="preserve"> Make up a fun skit, game, or activity about one of the principles of Leave No Trace. Or create a special LNT ceremony.</t>
        </r>
      </text>
    </comment>
    <comment ref="C89" authorId="0" shapeId="0" xr:uid="{00000000-0006-0000-0500-000034000000}">
      <text>
        <r>
          <rPr>
            <b/>
            <sz val="9"/>
            <color indexed="81"/>
            <rFont val="Tahoma"/>
            <family val="2"/>
          </rPr>
          <t>Be a scientist - and keep a journal.</t>
        </r>
        <r>
          <rPr>
            <sz val="9"/>
            <color indexed="81"/>
            <rFont val="Tahoma"/>
            <family val="2"/>
          </rPr>
          <t xml:space="preserve"> You could try being a botanist, and identify different kinds of trees and flowers. A geologist might classify rocks. An ornithologist would try to identify different birds and the sounds they make.</t>
        </r>
      </text>
    </comment>
    <comment ref="C90" authorId="0" shapeId="0" xr:uid="{00000000-0006-0000-0500-000035000000}">
      <text>
        <r>
          <rPr>
            <b/>
            <sz val="9"/>
            <color indexed="81"/>
            <rFont val="Tahoma"/>
            <family val="2"/>
          </rPr>
          <t>Try a new adventure!</t>
        </r>
        <r>
          <rPr>
            <sz val="9"/>
            <color indexed="81"/>
            <rFont val="Tahoma"/>
            <family val="2"/>
          </rPr>
          <t xml:space="preserve"> Perhaps a hike you've never done to a scenic overlook or waterfall? How about boating, snowshoeing, bird-watching, or horseback riding?
FOR MORE FUN: Take your camera or a sketch pad, and record your experiences to share!</t>
        </r>
      </text>
    </comment>
    <comment ref="C91" authorId="0" shapeId="0" xr:uid="{00000000-0006-0000-0500-000036000000}">
      <text>
        <r>
          <rPr>
            <b/>
            <sz val="9"/>
            <color indexed="81"/>
            <rFont val="Tahoma"/>
            <family val="2"/>
          </rPr>
          <t>Head out on your trip-and have some nighttime fun!</t>
        </r>
        <r>
          <rPr>
            <sz val="9"/>
            <color indexed="81"/>
            <rFont val="Tahoma"/>
            <family val="2"/>
          </rPr>
          <t xml:space="preserve"> The fun doesn't end once the sun goes down. When you're on your trip, after you've eaten your delicious meal and used your new camping skill, settle down to enjoy the magic of camp at night. Do one of these great nighttime activities.</t>
        </r>
      </text>
    </comment>
    <comment ref="C92" authorId="0" shapeId="0" xr:uid="{00000000-0006-0000-0500-000037000000}">
      <text>
        <r>
          <rPr>
            <b/>
            <sz val="9"/>
            <color rgb="FF000000"/>
            <rFont val="Tahoma"/>
            <family val="2"/>
          </rPr>
          <t>Gather around the campfire.</t>
        </r>
        <r>
          <rPr>
            <sz val="9"/>
            <color rgb="FF000000"/>
            <rFont val="Tahoma"/>
            <family val="2"/>
          </rPr>
          <t xml:space="preserve"> If you can't have a fire, place your flashlights in a circle. Tell your favorite stores, gaze at the stars, sing your favorite Girl Scout songs, and play games!</t>
        </r>
      </text>
    </comment>
    <comment ref="C93" authorId="0" shapeId="0" xr:uid="{00000000-0006-0000-0500-000038000000}">
      <text>
        <r>
          <rPr>
            <b/>
            <sz val="9"/>
            <color indexed="81"/>
            <rFont val="Tahoma"/>
            <family val="2"/>
          </rPr>
          <t>Do a night watch.</t>
        </r>
        <r>
          <rPr>
            <sz val="9"/>
            <color indexed="81"/>
            <rFont val="Tahoma"/>
            <family val="2"/>
          </rPr>
          <t xml:space="preserve"> Team up with an adult to choose a special spot outdoors. Arrange for one-hour shifts through the night, signing up in pairs. Let yourself become part of the outdoors at night by keeping silent. How is the night world different from the day? What happens to your senses? Record or log what you see and hear during your shift, and have everyone report back over breakfast.</t>
        </r>
      </text>
    </comment>
    <comment ref="C94" authorId="0" shapeId="0" xr:uid="{00000000-0006-0000-0500-000039000000}">
      <text>
        <r>
          <rPr>
            <b/>
            <sz val="9"/>
            <color indexed="81"/>
            <rFont val="Tahoma"/>
            <family val="2"/>
          </rPr>
          <t>Have fun with flashlights.</t>
        </r>
        <r>
          <rPr>
            <sz val="9"/>
            <color indexed="81"/>
            <rFont val="Tahoma"/>
            <family val="2"/>
          </rPr>
          <t xml:space="preserve"> You could play a game of flashlight tag. (First, make sure you discuss with an adult where it's safe to play.) Or you might go on a night hike.</t>
        </r>
      </text>
    </comment>
    <comment ref="C98" authorId="0" shapeId="0" xr:uid="{24AAFF9D-7A34-45ED-91D7-30D1C2C2EA21}">
      <text>
        <r>
          <rPr>
            <sz val="9"/>
            <color indexed="81"/>
            <rFont val="Tahoma"/>
            <family val="2"/>
          </rPr>
          <t>What kind of adventure are you seeking? Do you see yourself whooshing down a slope on skis or a snowboard? Or do you dream about reaching for the sky by climbing a tree? It's your choice, so get started by exploring both options before making your decision.
ADVENTURE OPTIONS
►Slope Sliding (Snowboarding or Downhill Skiing): You will learn about, train for, and go snowboarding or downhill skiing.
►</t>
        </r>
        <r>
          <rPr>
            <b/>
            <sz val="9"/>
            <color indexed="81"/>
            <rFont val="Tahoma"/>
            <family val="2"/>
          </rPr>
          <t>Recreational Tree Climbing:</t>
        </r>
        <r>
          <rPr>
            <sz val="9"/>
            <color indexed="81"/>
            <rFont val="Tahoma"/>
            <family val="2"/>
          </rPr>
          <t xml:space="preserve"> You will learn about, train for, and go on a recreational tree-climbing adventure.</t>
        </r>
      </text>
    </comment>
    <comment ref="C99" authorId="0" shapeId="0" xr:uid="{5557FB6C-6B75-4F52-95A6-860AFD61425E}">
      <text>
        <r>
          <rPr>
            <b/>
            <sz val="9"/>
            <color indexed="81"/>
            <rFont val="Tahoma"/>
            <family val="2"/>
          </rPr>
          <t xml:space="preserve">Talk to an expert </t>
        </r>
        <r>
          <rPr>
            <sz val="9"/>
            <color indexed="81"/>
            <rFont val="Tahoma"/>
            <family val="2"/>
          </rPr>
          <t xml:space="preserve">downhill skier/snowboarder and </t>
        </r>
        <r>
          <rPr>
            <b/>
            <sz val="9"/>
            <color indexed="81"/>
            <rFont val="Tahoma"/>
            <family val="2"/>
          </rPr>
          <t>tree climber</t>
        </r>
        <r>
          <rPr>
            <sz val="9"/>
            <color indexed="81"/>
            <rFont val="Tahoma"/>
            <family val="2"/>
          </rPr>
          <t>. Find out what they like best about their sport. When you're done, talk to your friends or family about which of the two adventures you think you'd enjoy more and why.</t>
        </r>
      </text>
    </comment>
    <comment ref="C100" authorId="0" shapeId="0" xr:uid="{1229AC17-9754-4F0E-B37D-26ACD8273741}">
      <text>
        <r>
          <rPr>
            <b/>
            <sz val="9"/>
            <color indexed="81"/>
            <rFont val="Tahoma"/>
            <family val="2"/>
          </rPr>
          <t xml:space="preserve">Watch videos about </t>
        </r>
        <r>
          <rPr>
            <sz val="9"/>
            <color indexed="81"/>
            <rFont val="Tahoma"/>
            <family val="2"/>
          </rPr>
          <t xml:space="preserve">snowboard/downhill skiing and </t>
        </r>
        <r>
          <rPr>
            <b/>
            <sz val="9"/>
            <color indexed="81"/>
            <rFont val="Tahoma"/>
            <family val="2"/>
          </rPr>
          <t>recreational tree climbing</t>
        </r>
        <r>
          <rPr>
            <sz val="9"/>
            <color indexed="81"/>
            <rFont val="Tahoma"/>
            <family val="2"/>
          </rPr>
          <t xml:space="preserve">. Go online with an adult to watch videos that feature women skiing, snowboarding, and </t>
        </r>
        <r>
          <rPr>
            <b/>
            <sz val="9"/>
            <color indexed="81"/>
            <rFont val="Tahoma"/>
            <family val="2"/>
          </rPr>
          <t>climbing</t>
        </r>
        <r>
          <rPr>
            <sz val="9"/>
            <color indexed="81"/>
            <rFont val="Tahoma"/>
            <family val="2"/>
          </rPr>
          <t>. Outdoor organizations and retail websites are excellent resources for videos. Reflect on what you watched. Talk to your friends or family about which of the two adventures you think you'd enjoy more and why.</t>
        </r>
      </text>
    </comment>
    <comment ref="C101" authorId="0" shapeId="0" xr:uid="{3DD59428-62D7-49FE-86EC-DF2A0B756E61}">
      <text>
        <r>
          <rPr>
            <b/>
            <sz val="9"/>
            <color indexed="81"/>
            <rFont val="Tahoma"/>
            <family val="2"/>
          </rPr>
          <t>Act out what you will do.</t>
        </r>
        <r>
          <rPr>
            <sz val="9"/>
            <color indexed="81"/>
            <rFont val="Tahoma"/>
            <family val="2"/>
          </rPr>
          <t xml:space="preserve"> Play a game of charades with friends or family members. Without speaking, have them guess your moves as you act out different things you would do on your adventure. For skiing or snowboarding, glide down a hill, make turns, and catch air. For </t>
        </r>
        <r>
          <rPr>
            <b/>
            <sz val="9"/>
            <color indexed="81"/>
            <rFont val="Tahoma"/>
            <family val="2"/>
          </rPr>
          <t>tree climbing</t>
        </r>
        <r>
          <rPr>
            <sz val="9"/>
            <color indexed="81"/>
            <rFont val="Tahoma"/>
            <family val="2"/>
          </rPr>
          <t>, climb high and look down, pull yourself from imaginary branch to branch, use your harness and ropes. When you're done, talk to your friends or family about which of the two adventures you think you'd enjoy more and why.</t>
        </r>
      </text>
    </comment>
    <comment ref="C102" authorId="0" shapeId="0" xr:uid="{5B1DBBC4-4201-40F4-9C3C-04F4608FCA7C}">
      <text>
        <r>
          <rPr>
            <sz val="9"/>
            <color indexed="81"/>
            <rFont val="Tahoma"/>
            <family val="2"/>
          </rPr>
          <t xml:space="preserve">You decided on slope sliding or an outdoor </t>
        </r>
        <r>
          <rPr>
            <b/>
            <sz val="9"/>
            <color indexed="81"/>
            <rFont val="Tahoma"/>
            <family val="2"/>
          </rPr>
          <t>tree climbing</t>
        </r>
        <r>
          <rPr>
            <sz val="9"/>
            <color indexed="81"/>
            <rFont val="Tahoma"/>
            <family val="2"/>
          </rPr>
          <t xml:space="preserve"> adventure. Now take this step to plan how to make it happen.
TO COMPLETE THIS STEP, MAKE SURE YOU:
►Pick a place to go. (See "Location Guide.")
►Pick days and times for your adventures. Find days that will work for your adventure. How long will you need? What will you do in case of bad weather? Be sure to check your destination for date availability.
►Come up with a budget. Make a list of all expenses for your outdoor adventure. What will you need for food, travel, and gear? How will you pay for this? You and your troop or group may want to use Girl Scout Cookie™ earnings.</t>
        </r>
      </text>
    </comment>
    <comment ref="C103" authorId="0" shapeId="0" xr:uid="{01FA4BEB-FAE2-41C1-8443-0BBA2DB79ED9}">
      <text>
        <r>
          <rPr>
            <b/>
            <sz val="9"/>
            <color indexed="81"/>
            <rFont val="Tahoma"/>
            <family val="2"/>
          </rPr>
          <t>Know the language for your adventure.</t>
        </r>
        <r>
          <rPr>
            <sz val="9"/>
            <color indexed="81"/>
            <rFont val="Tahoma"/>
            <family val="2"/>
          </rPr>
          <t xml:space="preserve"> Go online with an adult to find out what these basic terms for your adventure mean. For slope sliding: binding, bunny slope, magic carpet, moguls, powder, ratings, run, and chair lift. </t>
        </r>
        <r>
          <rPr>
            <b/>
            <sz val="9"/>
            <color indexed="81"/>
            <rFont val="Tahoma"/>
            <family val="2"/>
          </rPr>
          <t>For tree climbing</t>
        </r>
        <r>
          <rPr>
            <sz val="9"/>
            <color indexed="81"/>
            <rFont val="Tahoma"/>
            <family val="2"/>
          </rPr>
          <t>: bounce test, ceiling, dead branches, double rope technique (DRT), and slingshot.</t>
        </r>
      </text>
    </comment>
    <comment ref="C104" authorId="0" shapeId="0" xr:uid="{147BDB77-C5FF-4903-A0EA-62004763AA43}">
      <text>
        <r>
          <rPr>
            <b/>
            <sz val="9"/>
            <color indexed="81"/>
            <rFont val="Tahoma"/>
            <family val="2"/>
          </rPr>
          <t>Get planning tips from an expert.</t>
        </r>
        <r>
          <rPr>
            <sz val="9"/>
            <color indexed="81"/>
            <rFont val="Tahoma"/>
            <family val="2"/>
          </rPr>
          <t xml:space="preserve"> First, put together a list of questions. Then, talk to someone who can help, like an outdoor travel planner, an outdoor retail expert, or an experienced snowboarder-skier or recreational </t>
        </r>
        <r>
          <rPr>
            <b/>
            <sz val="9"/>
            <color indexed="81"/>
            <rFont val="Tahoma"/>
            <family val="2"/>
          </rPr>
          <t>tree climber</t>
        </r>
        <r>
          <rPr>
            <sz val="9"/>
            <color indexed="81"/>
            <rFont val="Tahoma"/>
            <family val="2"/>
          </rPr>
          <t>.</t>
        </r>
      </text>
    </comment>
    <comment ref="C105" authorId="0" shapeId="0" xr:uid="{3681BBFE-8D1D-4662-A2C2-638338217B6F}">
      <text>
        <r>
          <rPr>
            <b/>
            <sz val="9"/>
            <color indexed="81"/>
            <rFont val="Tahoma"/>
            <family val="2"/>
          </rPr>
          <t xml:space="preserve">Find out what muscle groups you will use for </t>
        </r>
        <r>
          <rPr>
            <sz val="9"/>
            <color indexed="81"/>
            <rFont val="Tahoma"/>
            <family val="2"/>
          </rPr>
          <t xml:space="preserve">slope sliding or </t>
        </r>
        <r>
          <rPr>
            <b/>
            <sz val="9"/>
            <color indexed="81"/>
            <rFont val="Tahoma"/>
            <family val="2"/>
          </rPr>
          <t>tree climbing</t>
        </r>
        <r>
          <rPr>
            <sz val="9"/>
            <color indexed="81"/>
            <rFont val="Tahoma"/>
            <family val="2"/>
          </rPr>
          <t>. Understand how your body will work while you're on your adventure to help you know how to improve your strength and fitness level.</t>
        </r>
      </text>
    </comment>
    <comment ref="C106" authorId="0" shapeId="0" xr:uid="{D09AF56D-DFE1-40C7-AFE4-5BC59A72F20C}">
      <text>
        <r>
          <rPr>
            <sz val="9"/>
            <color indexed="81"/>
            <rFont val="Tahoma"/>
            <family val="2"/>
          </rPr>
          <t>Be prepared with the right gear for your adventure!
BEFORE YOU BEGIN: ESSENTIALS FOR OUTDOOR ADVENTURES
►Use this to help create a checklist of what you might need for your outdoor adventure. And add things too!
&gt;Proper clothing and footwear     &gt;Navigational tools
&gt;Sun protection                         &gt;Form of shelter
&gt;Water                                     &gt;Light source
&gt;Food                                       &gt;Fire starter
&gt;First-aid kit                               &gt;Repair kit
►</t>
        </r>
        <r>
          <rPr>
            <b/>
            <sz val="9"/>
            <color indexed="81"/>
            <rFont val="Tahoma"/>
            <family val="2"/>
          </rPr>
          <t>Recreational Tree-Climbing</t>
        </r>
        <r>
          <rPr>
            <sz val="9"/>
            <color indexed="81"/>
            <rFont val="Tahoma"/>
            <family val="2"/>
          </rPr>
          <t>: Climbing rope, harness, helmet, carabiners, cambium saver, accessory cord, and ascenders*
►Slope Sliding: Downhill skis, boots, and poles; snowboards and boots; snow goggles; and snow helmet*</t>
        </r>
      </text>
    </comment>
    <comment ref="C107" authorId="2" shapeId="0" xr:uid="{5C78FAB5-96F8-46EF-8206-E70518213986}">
      <text>
        <r>
          <rPr>
            <b/>
            <sz val="9"/>
            <color indexed="81"/>
            <rFont val="Tahoma"/>
            <family val="2"/>
          </rPr>
          <t>Visit an outdoor adventure retailer.</t>
        </r>
        <r>
          <rPr>
            <sz val="9"/>
            <color indexed="81"/>
            <rFont val="Tahoma"/>
            <family val="2"/>
          </rPr>
          <t xml:space="preserve"> Ask someone who works there about your list of essential gear. Find out how and why each item is used. Make sure to ask what else should be on the list. Do you need any special gear or equipment for your adventure?</t>
        </r>
      </text>
    </comment>
    <comment ref="C108" authorId="2" shapeId="0" xr:uid="{C290C103-48C0-42A8-B444-03510E97004A}">
      <text>
        <r>
          <rPr>
            <b/>
            <sz val="9"/>
            <color indexed="81"/>
            <rFont val="Tahoma"/>
            <family val="2"/>
          </rPr>
          <t xml:space="preserve">Talk to an expert </t>
        </r>
        <r>
          <rPr>
            <sz val="9"/>
            <color indexed="81"/>
            <rFont val="Tahoma"/>
            <family val="2"/>
          </rPr>
          <t xml:space="preserve">skier, snowboarder, or </t>
        </r>
        <r>
          <rPr>
            <b/>
            <sz val="9"/>
            <color indexed="81"/>
            <rFont val="Tahoma"/>
            <family val="2"/>
          </rPr>
          <t>tree climber</t>
        </r>
        <r>
          <rPr>
            <sz val="9"/>
            <color indexed="81"/>
            <rFont val="Tahoma"/>
            <family val="2"/>
          </rPr>
          <t xml:space="preserve"> </t>
        </r>
        <r>
          <rPr>
            <b/>
            <sz val="9"/>
            <color indexed="81"/>
            <rFont val="Tahoma"/>
            <family val="2"/>
          </rPr>
          <t>about gear.</t>
        </r>
        <r>
          <rPr>
            <sz val="9"/>
            <color indexed="81"/>
            <rFont val="Tahoma"/>
            <family val="2"/>
          </rPr>
          <t xml:space="preserve"> Jot down your questions in advance. Find out what the must-have gear is for your adventure. Or how much water and the types of snacks to pack. Anything else?</t>
        </r>
      </text>
    </comment>
    <comment ref="C109" authorId="0" shapeId="0" xr:uid="{EC48F9EF-08E8-4706-870C-DB754D564605}">
      <text>
        <r>
          <rPr>
            <b/>
            <sz val="9"/>
            <color indexed="81"/>
            <rFont val="Tahoma"/>
            <family val="2"/>
          </rPr>
          <t>Compare and share.</t>
        </r>
        <r>
          <rPr>
            <sz val="9"/>
            <color indexed="81"/>
            <rFont val="Tahoma"/>
            <family val="2"/>
          </rPr>
          <t xml:space="preserve"> Bring essential gear to a troop meeting to share and compare. Do you know an adult with experience in your outdoor adventure who could help guide your meeting?</t>
        </r>
      </text>
    </comment>
    <comment ref="C110" authorId="0" shapeId="0" xr:uid="{B41C7677-FB7F-4E39-A32A-F19530A48E7F}">
      <text>
        <r>
          <rPr>
            <sz val="9"/>
            <color indexed="81"/>
            <rFont val="Tahoma"/>
            <family val="2"/>
          </rPr>
          <t>Before any outdoor adventure, you want to make sure your body and your mind are adventure ready. So be prepared by training both!
TO COMPLETE THIS STEP, MAKE SURE YOU:
►Use the training tips. Referring to the list on the next page, come up with a plan and put together a training schedule.
►Follow safety tips. Train only with a trusted adult or friend. Make sure another adult (one who is not with you), knows your route and the estimated time you should return home.
►Practice your first-aid skills. Know how to treat injuries, such as sprains, cuts, and sunburn.</t>
        </r>
      </text>
    </comment>
    <comment ref="C111" authorId="0" shapeId="0" xr:uid="{BB3B0C42-D76B-44EC-8A65-3452C7696AAE}">
      <text>
        <r>
          <rPr>
            <b/>
            <sz val="9"/>
            <color indexed="81"/>
            <rFont val="Tahoma"/>
            <family val="2"/>
          </rPr>
          <t>Practice mind training.</t>
        </r>
        <r>
          <rPr>
            <sz val="9"/>
            <color indexed="81"/>
            <rFont val="Tahoma"/>
            <family val="2"/>
          </rPr>
          <t xml:space="preserve"> Try different ways of preparing yourself mentally. Visualize your success - imagine you are at the end of your ski run or </t>
        </r>
        <r>
          <rPr>
            <b/>
            <sz val="9"/>
            <color indexed="81"/>
            <rFont val="Tahoma"/>
            <family val="2"/>
          </rPr>
          <t>climb</t>
        </r>
        <r>
          <rPr>
            <sz val="9"/>
            <color indexed="81"/>
            <rFont val="Tahoma"/>
            <family val="2"/>
          </rPr>
          <t>. Meditate by quieting your mind for ten minutes. Use your own name in positive self-talk, for example: "[Your name] is fast and strong."</t>
        </r>
      </text>
    </comment>
    <comment ref="C112" authorId="0" shapeId="0" xr:uid="{CE316626-8DA1-4F26-AB4C-C2E7A2D236AD}">
      <text>
        <r>
          <rPr>
            <b/>
            <sz val="9"/>
            <color indexed="81"/>
            <rFont val="Tahoma"/>
            <family val="2"/>
          </rPr>
          <t>Practice yoga to help increase balance, flexibility, and overall strength.</t>
        </r>
        <r>
          <rPr>
            <sz val="9"/>
            <color indexed="81"/>
            <rFont val="Tahoma"/>
            <family val="2"/>
          </rPr>
          <t xml:space="preserve"> Ask someone who knows yoga or go online with an adult to find out how some poses are done. Hold each pose for 30-60 seconds. Repeat each pose two to three times. Do this for two to three times a week leading up to your outdoor adventure.</t>
        </r>
      </text>
    </comment>
    <comment ref="C113" authorId="0" shapeId="0" xr:uid="{21175D31-F29F-456D-A4A2-6D6CCD2EA34C}">
      <text>
        <r>
          <rPr>
            <b/>
            <sz val="9"/>
            <color indexed="81"/>
            <rFont val="Tahoma"/>
            <family val="2"/>
          </rPr>
          <t>Get expert training tips.</t>
        </r>
        <r>
          <rPr>
            <sz val="9"/>
            <color indexed="81"/>
            <rFont val="Tahoma"/>
            <family val="2"/>
          </rPr>
          <t xml:space="preserve"> Ask an expert skier/snowboarder or experienced </t>
        </r>
        <r>
          <rPr>
            <b/>
            <sz val="9"/>
            <color indexed="81"/>
            <rFont val="Tahoma"/>
            <family val="2"/>
          </rPr>
          <t>tree climber</t>
        </r>
        <r>
          <rPr>
            <sz val="9"/>
            <color indexed="81"/>
            <rFont val="Tahoma"/>
            <family val="2"/>
          </rPr>
          <t xml:space="preserve"> to give you tips on goals and training.</t>
        </r>
      </text>
    </comment>
    <comment ref="C114" authorId="0" shapeId="0" xr:uid="{4EAB8FBC-0236-43A6-A1E0-FDF13D0F32E1}">
      <text>
        <r>
          <rPr>
            <sz val="9"/>
            <color indexed="81"/>
            <rFont val="Tahoma"/>
            <family val="2"/>
          </rPr>
          <t>Make it a lifetime memory - add fun games to your adventure, take action photos or videos, or keep a goal journal.
BEFORE YOU BEGIN YOUR ADVENTURE, REVIEW THIS:
►Safety: Always be with a buddy when you're outdoors. Leave behind with an adult:
  &gt;Emergency contact names and numbers of everyone going on the adventure
  &gt;Where you are going, including trail names
  &gt;How to reach you in case of an emergency and what time to expect you to return.
►Plan: For skiing/snowboarding, know the plan for what you will do at the ski resort. Know what chair lifts and trails you can use, what group you will be with, and the time and place you will check-in with your group.
►Permission. Get permission slips beforehand, if needed, from your Girl Scout council, parent, or guardian.
►Gear check: Make sure you have all the gear from Step 3, including snacks and water in reusable containers and a first-aid kit.
►Weather: Always check the weather before leaving.
►Practice your skills: Read through your "Skills Practice" list. When you arrive at your adventure spot, do what's on this list before you take off on your adventure.</t>
        </r>
      </text>
    </comment>
    <comment ref="C115" authorId="0" shapeId="0" xr:uid="{13E31F13-2557-40AE-A4D0-A51F3337E7C6}">
      <text>
        <r>
          <rPr>
            <b/>
            <sz val="9"/>
            <color indexed="81"/>
            <rFont val="Tahoma"/>
            <family val="2"/>
          </rPr>
          <t>Shoot an action video.</t>
        </r>
        <r>
          <rPr>
            <sz val="9"/>
            <color indexed="81"/>
            <rFont val="Tahoma"/>
            <family val="2"/>
          </rPr>
          <t xml:space="preserve"> Before you go, practice on a smartphone or video camera. On the day of your adventure, take videos of you and your group. Tell the story of your adventure with your video.</t>
        </r>
      </text>
    </comment>
    <comment ref="C116" authorId="0" shapeId="0" xr:uid="{F9317A45-F98E-46B6-B61A-DF2E4DCF20B7}">
      <text>
        <r>
          <rPr>
            <b/>
            <sz val="9"/>
            <color indexed="81"/>
            <rFont val="Tahoma"/>
            <family val="2"/>
          </rPr>
          <t>Take your skills up a notch.</t>
        </r>
        <r>
          <rPr>
            <sz val="9"/>
            <color indexed="81"/>
            <rFont val="Tahoma"/>
            <family val="2"/>
          </rPr>
          <t xml:space="preserve"> For slope sliding: Take a ski or snowboard lesson to improve your skills. Then take what you learned and hit the slopes! </t>
        </r>
        <r>
          <rPr>
            <b/>
            <sz val="9"/>
            <color indexed="81"/>
            <rFont val="Tahoma"/>
            <family val="2"/>
          </rPr>
          <t>For tree climbing</t>
        </r>
        <r>
          <rPr>
            <sz val="9"/>
            <color indexed="81"/>
            <rFont val="Tahoma"/>
            <family val="2"/>
          </rPr>
          <t>: Have your instructor demonstrate how to set up the climbing rope, how to protect the tree, and how to know what tree limbs to use. Can your instructor show you any new knots? Show them the knots you've been practicing!</t>
        </r>
      </text>
    </comment>
    <comment ref="C117" authorId="0" shapeId="0" xr:uid="{FE20BD81-A205-463E-909E-145AAA472321}">
      <text>
        <r>
          <rPr>
            <b/>
            <sz val="9"/>
            <color indexed="81"/>
            <rFont val="Tahoma"/>
            <family val="2"/>
          </rPr>
          <t>Keep an adventure journal.</t>
        </r>
        <r>
          <rPr>
            <sz val="9"/>
            <color indexed="81"/>
            <rFont val="Tahoma"/>
            <family val="2"/>
          </rPr>
          <t xml:space="preserve"> Record the details of your adventure, including how you met your goals and what you want to improve next time. How did you feel using ski poles or </t>
        </r>
        <r>
          <rPr>
            <b/>
            <sz val="9"/>
            <color indexed="81"/>
            <rFont val="Tahoma"/>
            <family val="2"/>
          </rPr>
          <t>wearing climbing shoes</t>
        </r>
        <r>
          <rPr>
            <sz val="9"/>
            <color indexed="81"/>
            <rFont val="Tahoma"/>
            <family val="2"/>
          </rPr>
          <t xml:space="preserve">? Did they help? What did you like most - and least - about skiing, snowboarding, or </t>
        </r>
        <r>
          <rPr>
            <b/>
            <sz val="9"/>
            <color indexed="81"/>
            <rFont val="Tahoma"/>
            <family val="2"/>
          </rPr>
          <t>tree climbing</t>
        </r>
        <r>
          <rPr>
            <sz val="9"/>
            <color indexed="81"/>
            <rFont val="Tahoma"/>
            <family val="2"/>
          </rPr>
          <t>? You can write notes in a journal or record your experiences on a smartphone voice recorder.
FOR MORE FUN: With an adult's help, look for a journal or goals app.</t>
        </r>
      </text>
    </comment>
    <comment ref="C122" authorId="0" shapeId="0" xr:uid="{00000000-0006-0000-0500-00003A000000}">
      <text>
        <r>
          <rPr>
            <b/>
            <sz val="9"/>
            <color indexed="81"/>
            <rFont val="Tahoma"/>
            <family val="2"/>
          </rPr>
          <t>Decide how many boxes of cookies you want to sell as a team, then break that overall goal down into smaller goals.</t>
        </r>
        <r>
          <rPr>
            <sz val="9"/>
            <color indexed="81"/>
            <rFont val="Tahoma"/>
            <family val="2"/>
          </rPr>
          <t xml:space="preserve"> For example, how many boxes do you want to sell per week? If you have several booths, how many boxes do you want to sell at each location? Think about goals besides sales, too. Perhaps each girl sets a goal for the number of customers she sells to or for the number of new customers she finds.</t>
        </r>
      </text>
    </comment>
    <comment ref="C124" authorId="0" shapeId="0" xr:uid="{00000000-0006-0000-0500-00003B000000}">
      <text>
        <r>
          <rPr>
            <b/>
            <sz val="9"/>
            <color indexed="81"/>
            <rFont val="Tahoma"/>
            <family val="2"/>
          </rPr>
          <t>There are many different tasks to do when running a business.</t>
        </r>
        <r>
          <rPr>
            <sz val="9"/>
            <color indexed="81"/>
            <rFont val="Tahoma"/>
            <family val="2"/>
          </rPr>
          <t xml:space="preserve"> Different skills are needed for each task. For example, accountants keep track of money, marketers design ads to sell a product, and customer-service representatives help customers with questions or problems. Find out more about the jobs people do in a small business, and discuss how those jobs apply to your cookie sale.</t>
        </r>
      </text>
    </comment>
    <comment ref="C126" authorId="0" shapeId="0" xr:uid="{00000000-0006-0000-0500-00003C000000}">
      <text>
        <r>
          <rPr>
            <b/>
            <sz val="9"/>
            <color indexed="81"/>
            <rFont val="Tahoma"/>
            <family val="2"/>
          </rPr>
          <t>Brainstorm with your group about the tasks involved in your cookie sale and the skills needed for each one.</t>
        </r>
        <r>
          <rPr>
            <sz val="9"/>
            <color indexed="81"/>
            <rFont val="Tahoma"/>
            <family val="2"/>
          </rPr>
          <t xml:space="preserve"> Divide the workload based on each girl's talents and interests. For example, someone who is good at art might want to make posters for the cookie booth, while someone who is very organized might want to keep track of customer lists or sales data.</t>
        </r>
      </text>
    </comment>
    <comment ref="C128" authorId="0" shapeId="0" xr:uid="{00000000-0006-0000-0500-00003D000000}">
      <text>
        <r>
          <rPr>
            <b/>
            <sz val="9"/>
            <color indexed="81"/>
            <rFont val="Tahoma"/>
            <family val="2"/>
          </rPr>
          <t>Who is more likely to make a sale-a person who is sloppily dressed and distracted or rude, or someone who is neatly dressed and greets customers with a smile and a friendly handshake?</t>
        </r>
        <r>
          <rPr>
            <sz val="9"/>
            <color indexed="81"/>
            <rFont val="Tahoma"/>
            <family val="2"/>
          </rPr>
          <t xml:space="preserve"> Take the time to notice how salespeople act as you and your family or friends run errands or go shopping. Discuss your observations with your group, then role-play different ways to make a good impression. You may want to practice shaking hands firmly, greeting customers with a smile, or calling customers on the phone to thank them for purchasing cookies.</t>
        </r>
      </text>
    </comment>
    <comment ref="C130" authorId="0" shapeId="0" xr:uid="{00000000-0006-0000-0500-00003E000000}">
      <text>
        <r>
          <rPr>
            <b/>
            <sz val="9"/>
            <color indexed="81"/>
            <rFont val="Tahoma"/>
            <family val="2"/>
          </rPr>
          <t>Your sales numbers are the key to knowing if you're meeting your goals and identifying areas where you can improve.</t>
        </r>
        <r>
          <rPr>
            <sz val="9"/>
            <color indexed="81"/>
            <rFont val="Tahoma"/>
            <family val="2"/>
          </rPr>
          <t xml:space="preserve"> Create a chart (on paper or on a computer) to track sales in different ways. For example, you may want to keep a log of daily sales that include a note about the weather on each day; it will help you figure out how rain or cold affects your sales. You could even track sales by the hour to see what time of day is best for sales. You could also track sales by neighborhood or cookie booth location to see if you sell more cookies in certain areas. At the end of the sale, discuss with your group how you could use what you've learned to increase business next year.</t>
        </r>
      </text>
    </comment>
    <comment ref="C135" authorId="0" shapeId="0" xr:uid="{00000000-0006-0000-0500-00003F000000}">
      <text>
        <r>
          <rPr>
            <b/>
            <sz val="9"/>
            <color indexed="81"/>
            <rFont val="Tahoma"/>
            <family val="2"/>
          </rPr>
          <t>Talk to a female business owner about how she find out what her customers want.</t>
        </r>
        <r>
          <rPr>
            <sz val="9"/>
            <color indexed="81"/>
            <rFont val="Tahoma"/>
            <family val="2"/>
          </rPr>
          <t xml:space="preserve"> If she was a Girl Scout and sold cookies, ask her what skills she learned that she still uses today. And remember to ask for some tips about selling that you can put into practice yourself.</t>
        </r>
      </text>
    </comment>
    <comment ref="C136" authorId="2" shapeId="0" xr:uid="{BA8F6563-13CB-4612-BB3B-2A324CFEE6DD}">
      <text>
        <r>
          <rPr>
            <sz val="9"/>
            <color indexed="81"/>
            <rFont val="Tahoma"/>
            <family val="2"/>
          </rPr>
          <t>store</t>
        </r>
      </text>
    </comment>
    <comment ref="C137" authorId="0" shapeId="0" xr:uid="{00000000-0006-0000-0500-000040000000}">
      <text>
        <r>
          <rPr>
            <b/>
            <sz val="9"/>
            <color indexed="81"/>
            <rFont val="Tahoma"/>
            <family val="2"/>
          </rPr>
          <t>Walk through the aisles with your family or Junior friends.</t>
        </r>
        <r>
          <rPr>
            <sz val="9"/>
            <color indexed="81"/>
            <rFont val="Tahoma"/>
            <family val="2"/>
          </rPr>
          <t xml:space="preserve"> How are goods displayed to attract shoppers' attention? What signs catch your eye, and why? Do they have great visuals or short, snappy slogans? Watch what customers pick up off the shelf-and what they put back. What can you learn about setting up your cookie booth to increase sales?</t>
        </r>
      </text>
    </comment>
    <comment ref="C139" authorId="0" shapeId="0" xr:uid="{00000000-0006-0000-0500-000041000000}">
      <text>
        <r>
          <rPr>
            <b/>
            <sz val="9"/>
            <color indexed="81"/>
            <rFont val="Tahoma"/>
            <family val="2"/>
          </rPr>
          <t>Many companies, including the bakers who make Girl Scout Cookies, use insights about their customers to figure out what cookies to sell and how to market them.</t>
        </r>
        <r>
          <rPr>
            <sz val="9"/>
            <color indexed="81"/>
            <rFont val="Tahoma"/>
            <family val="2"/>
          </rPr>
          <t xml:space="preserve"> Sometimes the reasons people don't purchase a product are just as important as the reasons they do. Create your own survey to ask people why they buy or don't buy Girl Scout cookies. Ask such questions as, If you buy cookies, how many boxes do you usually buy? What kinds of cookies do you buy? Were you a Girl Scout? Did you sell cookies? Why do you buy cookies? Talk to your friends or family about how this information can help you give your customers what they want.</t>
        </r>
      </text>
    </comment>
    <comment ref="C141" authorId="0" shapeId="0" xr:uid="{00000000-0006-0000-0500-000042000000}">
      <text>
        <r>
          <rPr>
            <b/>
            <sz val="9"/>
            <color indexed="81"/>
            <rFont val="Tahoma"/>
            <family val="2"/>
          </rPr>
          <t>Hearing people say, "No thanks" is a part of selling any product.</t>
        </r>
        <r>
          <rPr>
            <sz val="9"/>
            <color indexed="81"/>
            <rFont val="Tahoma"/>
            <family val="2"/>
          </rPr>
          <t xml:space="preserve"> Use each no to learn more about customers. If someone tells you why they aren't buying, make a note of it. Observe people's reactions when you make your pitch to see what makes them consider buying cookies-or to see when you lose their attention. Discuss what you've observed with your family or friends.</t>
        </r>
      </text>
    </comment>
    <comment ref="C142" authorId="2" shapeId="0" xr:uid="{82769D52-F067-49AA-A68B-268A9A63E58C}">
      <text>
        <r>
          <rPr>
            <sz val="9"/>
            <color indexed="81"/>
            <rFont val="Tahoma"/>
            <family val="2"/>
          </rPr>
          <t>questions</t>
        </r>
      </text>
    </comment>
    <comment ref="C143" authorId="0" shapeId="0" xr:uid="{00000000-0006-0000-0500-000043000000}">
      <text>
        <r>
          <rPr>
            <b/>
            <sz val="9"/>
            <color rgb="FF000000"/>
            <rFont val="Tahoma"/>
            <family val="2"/>
          </rPr>
          <t>Customers often give you clues about what they want when you talk to them.</t>
        </r>
        <r>
          <rPr>
            <sz val="9"/>
            <color rgb="FF000000"/>
            <rFont val="Tahoma"/>
            <family val="2"/>
          </rPr>
          <t xml:space="preserve"> Listen closely, and be ready to respond with a suggestion or follow-up question in order to close a sale. To get started, think about what you might say if a customer said one of these things:
</t>
        </r>
        <r>
          <rPr>
            <sz val="9"/>
            <color rgb="FF000000"/>
            <rFont val="Wingdings"/>
            <charset val="2"/>
          </rPr>
          <t>ð</t>
        </r>
        <r>
          <rPr>
            <sz val="9"/>
            <color rgb="FF000000"/>
            <rFont val="Tahoma"/>
            <family val="2"/>
          </rPr>
          <t>My kids aren't at home anymore. They're in college.</t>
        </r>
        <r>
          <rPr>
            <sz val="9"/>
            <color rgb="FF000000"/>
            <rFont val="Wingdings"/>
            <charset val="2"/>
          </rPr>
          <t xml:space="preserve">
</t>
        </r>
        <r>
          <rPr>
            <sz val="9"/>
            <color rgb="FF000000"/>
            <rFont val="Wingdings"/>
            <charset val="2"/>
          </rPr>
          <t>ð</t>
        </r>
        <r>
          <rPr>
            <sz val="9"/>
            <color rgb="FF000000"/>
            <rFont val="Tahoma"/>
            <family val="2"/>
          </rPr>
          <t>I don't eat cookies because they aren't healthy.</t>
        </r>
        <r>
          <rPr>
            <sz val="9"/>
            <color rgb="FF000000"/>
            <rFont val="Wingdings"/>
            <charset val="2"/>
          </rPr>
          <t xml:space="preserve">
</t>
        </r>
        <r>
          <rPr>
            <sz val="9"/>
            <color rgb="FF000000"/>
            <rFont val="Wingdings"/>
            <charset val="2"/>
          </rPr>
          <t>ð</t>
        </r>
        <r>
          <rPr>
            <sz val="9"/>
            <color rgb="FF000000"/>
            <rFont val="Tahoma"/>
            <family val="2"/>
          </rPr>
          <t>I love chocolate!</t>
        </r>
        <r>
          <rPr>
            <sz val="9"/>
            <color rgb="FF000000"/>
            <rFont val="Wingdings"/>
            <charset val="2"/>
          </rPr>
          <t xml:space="preserve">
</t>
        </r>
        <r>
          <rPr>
            <sz val="9"/>
            <color rgb="FF000000"/>
            <rFont val="Wingdings"/>
            <charset val="2"/>
          </rPr>
          <t>ð</t>
        </r>
        <r>
          <rPr>
            <sz val="9"/>
            <color rgb="FF000000"/>
            <rFont val="Tahoma"/>
            <family val="2"/>
          </rPr>
          <t>I really don't like chocolate.</t>
        </r>
        <r>
          <rPr>
            <sz val="9"/>
            <color rgb="FF000000"/>
            <rFont val="Wingdings"/>
            <charset val="2"/>
          </rPr>
          <t xml:space="preserve">
</t>
        </r>
        <r>
          <rPr>
            <sz val="9"/>
            <color rgb="FF000000"/>
            <rFont val="Wingdings"/>
            <charset val="2"/>
          </rPr>
          <t>ð</t>
        </r>
        <r>
          <rPr>
            <sz val="9"/>
            <color rgb="FF000000"/>
            <rFont val="Tahoma"/>
            <family val="2"/>
          </rPr>
          <t>You know, I sold cookies when I was a girl.</t>
        </r>
        <r>
          <rPr>
            <sz val="9"/>
            <color rgb="FF000000"/>
            <rFont val="Wingdings"/>
            <charset val="2"/>
          </rPr>
          <t xml:space="preserve">
</t>
        </r>
        <r>
          <rPr>
            <sz val="9"/>
            <color rgb="FF000000"/>
            <rFont val="Wingdings"/>
            <charset val="2"/>
          </rPr>
          <t>ð</t>
        </r>
        <r>
          <rPr>
            <sz val="9"/>
            <color rgb="FF000000"/>
            <rFont val="Tahoma"/>
            <family val="2"/>
          </rPr>
          <t>I already bought a box from the girl down the street.</t>
        </r>
        <r>
          <rPr>
            <sz val="9"/>
            <color rgb="FF000000"/>
            <rFont val="Wingdings"/>
            <charset val="2"/>
          </rPr>
          <t xml:space="preserve">
</t>
        </r>
        <r>
          <rPr>
            <sz val="9"/>
            <color rgb="FF000000"/>
            <rFont val="Wingdings"/>
            <charset val="2"/>
          </rPr>
          <t>ð</t>
        </r>
        <r>
          <rPr>
            <sz val="9"/>
            <color rgb="FF000000"/>
            <rFont val="Tahoma"/>
            <family val="2"/>
          </rPr>
          <t>I can purchase cookies for less money inside this store.</t>
        </r>
      </text>
    </comment>
    <comment ref="C147" authorId="0" shapeId="0" xr:uid="{809DAA25-BED0-41B5-9107-A5AB82E4AB30}">
      <text>
        <r>
          <rPr>
            <sz val="9"/>
            <color rgb="FF000000"/>
            <rFont val="Tahoma"/>
            <family val="34"/>
          </rPr>
          <t xml:space="preserve">You don’t have to go all the way to Washington, D.C., to see government in action! Every town or city has its own form of local government. Find out more about yours in this step. </t>
        </r>
      </text>
    </comment>
    <comment ref="C148" authorId="0" shapeId="0" xr:uid="{11BE7B1E-7059-4E3B-9D97-851933C774A7}">
      <text>
        <r>
          <rPr>
            <b/>
            <sz val="9"/>
            <color rgb="FF000000"/>
            <rFont val="Tahoma"/>
            <family val="34"/>
          </rPr>
          <t xml:space="preserve">Visit your town hall, city hall, or mayor’s office. </t>
        </r>
        <r>
          <rPr>
            <sz val="9"/>
            <color rgb="FF000000"/>
            <rFont val="Tahoma"/>
            <family val="34"/>
          </rPr>
          <t xml:space="preserve">Take a field trip with your friends or family and talk to someone in one of these places about your local government. Have them explain all the jobs that are done in your local government and talk </t>
        </r>
        <r>
          <rPr>
            <sz val="9"/>
            <color rgb="FF000000"/>
            <rFont val="Tahoma"/>
            <family val="34"/>
          </rPr>
          <t xml:space="preserve">
</t>
        </r>
        <r>
          <rPr>
            <sz val="9"/>
            <color rgb="FF000000"/>
            <rFont val="Tahoma"/>
            <family val="34"/>
          </rPr>
          <t xml:space="preserve">to you about local elections. Come up with some questions in advance. Ask any additional questions you think of while you’re there. </t>
        </r>
      </text>
    </comment>
    <comment ref="C149" authorId="0" shapeId="0" xr:uid="{60241B28-94A4-41E8-BEC1-FF1DB08D78AD}">
      <text>
        <r>
          <rPr>
            <b/>
            <sz val="9"/>
            <color rgb="FF000000"/>
            <rFont val="Tahoma"/>
            <family val="34"/>
          </rPr>
          <t xml:space="preserve">Talk to an expert. </t>
        </r>
        <r>
          <rPr>
            <sz val="9"/>
            <color rgb="FF000000"/>
            <rFont val="Tahoma"/>
            <family val="34"/>
          </rPr>
          <t xml:space="preserve">With help from an adult, find an expert who can talk to you about your local government. This could be someone elected to local office, a teacher, a lawyer, or a judge. Have them explain all the jobs that are done in your local government and talk to you about local elections. Ask any questions you can think of. </t>
        </r>
      </text>
    </comment>
    <comment ref="C150" authorId="0" shapeId="0" xr:uid="{3DC153DF-7F0B-442E-9F28-597F5D245B4D}">
      <text>
        <r>
          <rPr>
            <b/>
            <sz val="9"/>
            <color rgb="FF000000"/>
            <rFont val="Tahoma"/>
            <family val="34"/>
          </rPr>
          <t xml:space="preserve">Go to a city or town hall meeting. </t>
        </r>
        <r>
          <rPr>
            <sz val="9"/>
            <color rgb="FF000000"/>
            <rFont val="Tahoma"/>
            <family val="34"/>
          </rPr>
          <t xml:space="preserve">With help from an adult, make a plan to go to a meeting when a vote will be held. Before you go, talk about what will be voted on and decide how you would vote if you could. See how the vote turns out, then talk about it with your family or friends. </t>
        </r>
      </text>
    </comment>
    <comment ref="C151" authorId="0" shapeId="0" xr:uid="{28E4A5C6-943A-478E-ABFF-8DAFA1523275}">
      <text>
        <r>
          <rPr>
            <sz val="9"/>
            <color rgb="FF000000"/>
            <rFont val="Tahoma"/>
            <family val="34"/>
          </rPr>
          <t xml:space="preserve">State governments and the United States government are all made up of three parts. These parts are called the branches of government. You can imagine the government like a tree with three branches on it: legislative, executive, and judicial. Before doing the rest of the steps in this badge, read about the three parts in the box on page four. </t>
        </r>
      </text>
    </comment>
    <comment ref="C152" authorId="0" shapeId="0" xr:uid="{8BF7AF58-3372-4A45-B141-89E3127031C5}">
      <text>
        <r>
          <rPr>
            <b/>
            <sz val="9"/>
            <color rgb="FF000000"/>
            <rFont val="Tahoma"/>
            <family val="34"/>
          </rPr>
          <t xml:space="preserve">Visit your state capitol building. </t>
        </r>
        <r>
          <rPr>
            <sz val="9"/>
            <color rgb="FF000000"/>
            <rFont val="Tahoma"/>
            <family val="34"/>
          </rPr>
          <t xml:space="preserve">Take a field trip with
your friends or family and talk to someone there about how your state government works. How do the three branches of government work together? Come up with some questions to ask in advance; ask any other questions you think of while you’re there. </t>
        </r>
      </text>
    </comment>
    <comment ref="C153" authorId="0" shapeId="0" xr:uid="{244F00AE-EB93-43FD-A567-9859750A17FC}">
      <text>
        <r>
          <rPr>
            <b/>
            <sz val="9"/>
            <color rgb="FF000000"/>
            <rFont val="Tahoma"/>
            <family val="34"/>
          </rPr>
          <t xml:space="preserve">Campaign for governor. </t>
        </r>
        <r>
          <rPr>
            <sz val="9"/>
            <color rgb="FF000000"/>
            <rFont val="Tahoma"/>
            <family val="34"/>
          </rPr>
          <t xml:space="preserve">With help from an adult, find
out who your governor is and some of the things they’re responsible for. Now, imagine you’re running for governor. Make a campaign speech to your friends and family about the changes you’d make in your state and the issues you’re most passionate about. </t>
        </r>
      </text>
    </comment>
    <comment ref="C154" authorId="0" shapeId="0" xr:uid="{F52F91A1-49B8-4A72-ABC0-929CF8A46EE3}">
      <text>
        <r>
          <rPr>
            <b/>
            <sz val="9"/>
            <color rgb="FF000000"/>
            <rFont val="Tahoma"/>
            <family val="34"/>
          </rPr>
          <t xml:space="preserve">Explore an issue. </t>
        </r>
        <r>
          <rPr>
            <sz val="9"/>
            <color rgb="FF000000"/>
            <rFont val="Tahoma"/>
            <family val="34"/>
          </rPr>
          <t xml:space="preserve">Almost every political issue has people who feel strongly on both sides. Can you think of an example that’s making news in your state right now? With a group
of friends or family members, find out everything you can about both sides of an issue. Divide into pairs and debate— then switch sides! After you’ve made the case for each side, talk about whether you think this process can help people see issues in a different way. </t>
        </r>
      </text>
    </comment>
    <comment ref="C155" authorId="0" shapeId="0" xr:uid="{6F0A1164-9E27-49E9-BB0B-BECD79FF44E2}">
      <text>
        <r>
          <rPr>
            <b/>
            <sz val="9"/>
            <color rgb="FF000000"/>
            <rFont val="Tahoma"/>
            <family val="2"/>
          </rPr>
          <t xml:space="preserve">Find out about our country's legislative branch
</t>
        </r>
        <r>
          <rPr>
            <sz val="9"/>
            <color rgb="FF000000"/>
            <rFont val="Tahoma"/>
            <family val="34"/>
          </rPr>
          <t xml:space="preserve">The legislative branch, or Congress, is the branch of the United States government that makes laws. There are two groups of people that make up Congress: The House of Representatives and the Senate. Find out more about the legislative branch in this step. </t>
        </r>
      </text>
    </comment>
    <comment ref="C156" authorId="0" shapeId="0" xr:uid="{2CDDE056-8F55-4900-ACA8-36F7BB1CCCA0}">
      <text>
        <r>
          <rPr>
            <b/>
            <sz val="9"/>
            <color rgb="FF000000"/>
            <rFont val="Tahoma"/>
            <family val="34"/>
          </rPr>
          <t xml:space="preserve">Draft a bill. </t>
        </r>
        <r>
          <rPr>
            <sz val="9"/>
            <color rgb="FF000000"/>
            <rFont val="Tahoma"/>
            <family val="34"/>
          </rPr>
          <t xml:space="preserve">Read “How a Bill Becomes a Law” on the next page. Then, on your own or in a small group, draft your own bill on a topic or issue that’s important to you. Share your bill with a larger group. Be prepared to defend it and answer questions. </t>
        </r>
      </text>
    </comment>
    <comment ref="C157" authorId="0" shapeId="0" xr:uid="{45D6CC63-CCBC-4D5C-9FF8-475B2E8E0D9F}">
      <text>
        <r>
          <rPr>
            <b/>
            <sz val="9"/>
            <color rgb="FF000000"/>
            <rFont val="Tahoma"/>
            <family val="34"/>
          </rPr>
          <t xml:space="preserve">Map the country. </t>
        </r>
        <r>
          <rPr>
            <sz val="9"/>
            <color rgb="FF000000"/>
            <rFont val="Tahoma"/>
            <family val="34"/>
          </rPr>
          <t xml:space="preserve">Each state in the country is represented by two people in the United States Senate. The House of Representatives is more complicated. There are currently 435 House members, and the number for each state is decided by the size of its population. With help from an adult, print out a map of the United States and find the current number of representatives in each state. Write each number on the map and color in the states with the most representatives. Do you agree with how the numbers are broken out? How do you feel about each state having the same number of senators? </t>
        </r>
      </text>
    </comment>
    <comment ref="C158" authorId="0" shapeId="0" xr:uid="{9675FBF8-9188-43EB-87F3-012585DADE6D}">
      <text>
        <r>
          <rPr>
            <b/>
            <sz val="9"/>
            <color rgb="FF000000"/>
            <rFont val="Tahoma"/>
            <family val="34"/>
          </rPr>
          <t xml:space="preserve">Talk about representation. </t>
        </r>
        <r>
          <rPr>
            <sz val="9"/>
            <color rgb="FF000000"/>
            <rFont val="Tahoma"/>
            <family val="34"/>
          </rPr>
          <t xml:space="preserve">With help from an adult, find out how many women are currently serving in the United States Senate and House of Representatives. Then, find the number of women serving when you were born and when some of the older women in your life were your age. Talk to some of these women about the political shifts they’ve seen over time. Do they believe women are adequately represented in government today? </t>
        </r>
      </text>
    </comment>
    <comment ref="C159" authorId="0" shapeId="0" xr:uid="{8EC21EC0-472C-48CB-A616-9FEE1FC4A2B3}">
      <text>
        <r>
          <rPr>
            <b/>
            <sz val="9"/>
            <color rgb="FF000000"/>
            <rFont val="Tahoma"/>
            <family val="2"/>
          </rPr>
          <t xml:space="preserve">Find out about our country's executive branch
</t>
        </r>
        <r>
          <rPr>
            <sz val="9"/>
            <color rgb="FF000000"/>
            <rFont val="Tahoma"/>
            <family val="34"/>
          </rPr>
          <t xml:space="preserve">The head of the United States’ executive branch is the president. Starting at age 18, citizens of the United States can vote for a new president every four years. Find out more about the executive branch in this step. </t>
        </r>
      </text>
    </comment>
    <comment ref="C160" authorId="0" shapeId="0" xr:uid="{617EBBD8-63E2-42CC-9BA1-50E545E2C4AB}">
      <text>
        <r>
          <rPr>
            <b/>
            <sz val="9"/>
            <color rgb="FF000000"/>
            <rFont val="Tahoma"/>
            <family val="34"/>
          </rPr>
          <t xml:space="preserve">Compare presidents and prime ministers. </t>
        </r>
        <r>
          <rPr>
            <sz val="9"/>
            <color rgb="FF000000"/>
            <rFont val="Tahoma"/>
            <family val="34"/>
          </rPr>
          <t xml:space="preserve">Find a place led by a prime minister—such as the United Kingdom—and compare that role with president of the United States. (You might have an adult show you a video for kids online.) How are they different and alike? Talk about what you read or see with friends or family. </t>
        </r>
        <r>
          <rPr>
            <b/>
            <sz val="9"/>
            <color rgb="FF000000"/>
            <rFont val="Tahoma"/>
            <family val="2"/>
          </rPr>
          <t>For More</t>
        </r>
        <r>
          <rPr>
            <sz val="9"/>
            <color rgb="FF000000"/>
            <rFont val="Tahoma"/>
            <family val="34"/>
          </rPr>
          <t xml:space="preserve"> </t>
        </r>
        <r>
          <rPr>
            <b/>
            <sz val="9"/>
            <color rgb="FF000000"/>
            <rFont val="Tahoma"/>
            <family val="34"/>
          </rPr>
          <t xml:space="preserve">FUN: </t>
        </r>
        <r>
          <rPr>
            <sz val="9"/>
            <color rgb="FF000000"/>
            <rFont val="Tahoma"/>
            <family val="34"/>
          </rPr>
          <t xml:space="preserve">Look into a country that has both a president and a prime minister. How do their roles differ? </t>
        </r>
      </text>
    </comment>
    <comment ref="C161" authorId="0" shapeId="0" xr:uid="{57FAFB25-7BE9-492B-A82A-CE4437704158}">
      <text>
        <r>
          <rPr>
            <b/>
            <sz val="9"/>
            <color rgb="FF000000"/>
            <rFont val="Tahoma"/>
            <family val="34"/>
          </rPr>
          <t xml:space="preserve">Create a presidential trivia contest. </t>
        </r>
        <r>
          <rPr>
            <sz val="9"/>
            <color rgb="FF000000"/>
            <rFont val="Tahoma"/>
            <family val="34"/>
          </rPr>
          <t xml:space="preserve">Which president had a cat named Socks? How many presidents have stars on the Hollywood Walk of Fame? Come up with fun questions and quiz your friends or family. Make sure to have prizes for the winners! 
</t>
        </r>
        <r>
          <rPr>
            <b/>
            <sz val="9"/>
            <color rgb="FF000000"/>
            <rFont val="Tahoma"/>
            <family val="2"/>
          </rPr>
          <t xml:space="preserve">For More </t>
        </r>
        <r>
          <rPr>
            <b/>
            <sz val="9"/>
            <color rgb="FF000000"/>
            <rFont val="Tahoma"/>
            <family val="34"/>
          </rPr>
          <t xml:space="preserve">FUN: </t>
        </r>
        <r>
          <rPr>
            <sz val="9"/>
            <color rgb="FF000000"/>
            <rFont val="Tahoma"/>
            <family val="34"/>
          </rPr>
          <t xml:space="preserve">Host a trivia night—you might serve themed snacks or have guests come dressed as their favorite president or presidential candidate. </t>
        </r>
      </text>
    </comment>
    <comment ref="C162" authorId="0" shapeId="0" xr:uid="{871C9769-D41F-4AA5-986D-41698288FAF7}">
      <text>
        <r>
          <rPr>
            <b/>
            <sz val="9"/>
            <color rgb="FF000000"/>
            <rFont val="Tahoma"/>
            <family val="34"/>
          </rPr>
          <t xml:space="preserve">Craft branches. </t>
        </r>
        <r>
          <rPr>
            <sz val="9"/>
            <color rgb="FF000000"/>
            <rFont val="Tahoma"/>
            <family val="34"/>
          </rPr>
          <t xml:space="preserve">Start by drawing a picture of a tree with three branches, then label the branches with each branch of government. Take the list of people or groups of people in the box on this page and make them into “leaves” for the corresponding branch. You can write them near the branches or cut out leaves from green construction paper and glue or tape them on. 
</t>
        </r>
        <r>
          <rPr>
            <b/>
            <sz val="9"/>
            <color rgb="FF000000"/>
            <rFont val="Tahoma"/>
            <family val="2"/>
          </rPr>
          <t xml:space="preserve">For More </t>
        </r>
        <r>
          <rPr>
            <b/>
            <sz val="9"/>
            <color rgb="FF000000"/>
            <rFont val="Tahoma"/>
            <family val="34"/>
          </rPr>
          <t xml:space="preserve">FUN: </t>
        </r>
        <r>
          <rPr>
            <sz val="9"/>
            <color rgb="FF000000"/>
            <rFont val="Tahoma"/>
            <family val="34"/>
          </rPr>
          <t xml:space="preserve">Find out more about the responsibilities these people and groups have, then add more “leaves” on your own! </t>
        </r>
      </text>
    </comment>
    <comment ref="C163" authorId="0" shapeId="0" xr:uid="{B328A3C8-AB6F-47E9-B05C-C7F865E8375E}">
      <text>
        <r>
          <rPr>
            <b/>
            <sz val="9"/>
            <color rgb="FF000000"/>
            <rFont val="Tahoma"/>
            <family val="2"/>
          </rPr>
          <t>Find out about our country's judicial branch</t>
        </r>
        <r>
          <rPr>
            <sz val="9"/>
            <color rgb="FF000000"/>
            <rFont val="Tahoma"/>
            <family val="2"/>
          </rPr>
          <t xml:space="preserve">
</t>
        </r>
        <r>
          <rPr>
            <sz val="9"/>
            <color rgb="FF000000"/>
            <rFont val="Tahoma"/>
            <family val="34"/>
          </rPr>
          <t xml:space="preserve">The judicial branch of the government is made up of courts and judges. It’s the branch of the government that evaluates laws. In this step, you’ll learn more about how the judicial branch works. </t>
        </r>
      </text>
    </comment>
    <comment ref="C164" authorId="0" shapeId="0" xr:uid="{12B434CE-955F-42B8-8DD6-C0BC3C9EFB5E}">
      <text>
        <r>
          <rPr>
            <b/>
            <sz val="9"/>
            <color rgb="FF000000"/>
            <rFont val="Tahoma"/>
            <family val="34"/>
          </rPr>
          <t xml:space="preserve">Talk to a lawyer. </t>
        </r>
        <r>
          <rPr>
            <sz val="9"/>
            <color rgb="FF000000"/>
            <rFont val="Tahoma"/>
            <family val="34"/>
          </rPr>
          <t xml:space="preserve">Have an adult help you contact one to talk about what they do. Why did they choose their profession? How does the judicial branch work with the other two branches of government? What do they think are the most important cases in national history? Ask any other questions you may have. </t>
        </r>
      </text>
    </comment>
    <comment ref="C165" authorId="0" shapeId="0" xr:uid="{B6E7A7F6-E432-4036-A8A4-22334B223FBE}">
      <text>
        <r>
          <rPr>
            <b/>
            <sz val="9"/>
            <color rgb="FF000000"/>
            <rFont val="Tahoma"/>
            <family val="34"/>
          </rPr>
          <t xml:space="preserve">Talk to a judge. </t>
        </r>
        <r>
          <rPr>
            <sz val="9"/>
            <color rgb="FF000000"/>
            <rFont val="Tahoma"/>
            <family val="34"/>
          </rPr>
          <t xml:space="preserve">Find out about what they do. How does the judicial branch work with the other two branches of government? What’s the difference between the Supreme Court and local courts? How does a case make it to the Supreme Court? Ask any other questions you may have. </t>
        </r>
      </text>
    </comment>
    <comment ref="C166" authorId="0" shapeId="0" xr:uid="{8CA5B202-F438-4884-8EF3-7B232836AE69}">
      <text>
        <r>
          <rPr>
            <b/>
            <sz val="9"/>
            <color rgb="FF000000"/>
            <rFont val="Tahoma"/>
            <family val="34"/>
          </rPr>
          <t xml:space="preserve">Talk to a social studies, history, or civics teacher. </t>
        </r>
        <r>
          <rPr>
            <sz val="9"/>
            <color rgb="FF000000"/>
            <rFont val="Tahoma"/>
            <family val="34"/>
          </rPr>
          <t xml:space="preserve">Find out how they teach their students about the judicial branch. How does the judicial branch work with the other two branches of government? Ask any other questions you may have. </t>
        </r>
      </text>
    </comment>
    <comment ref="C170" authorId="0" shapeId="0" xr:uid="{00000000-0006-0000-0500-000044000000}">
      <text>
        <r>
          <rPr>
            <sz val="9"/>
            <color indexed="81"/>
            <rFont val="Tahoma"/>
            <family val="2"/>
          </rPr>
          <t>One of a detective's most important skills is the ability to watch people and situations very closely. Work on your observation skills with one of these activities.</t>
        </r>
      </text>
    </comment>
    <comment ref="C171" authorId="0" shapeId="0" xr:uid="{00000000-0006-0000-0500-000045000000}">
      <text>
        <r>
          <rPr>
            <b/>
            <sz val="9"/>
            <color rgb="FF000000"/>
            <rFont val="Tahoma"/>
            <family val="2"/>
          </rPr>
          <t>Ask an adult helper to find and watch a one-minute online video.</t>
        </r>
        <r>
          <rPr>
            <sz val="9"/>
            <color rgb="FF000000"/>
            <rFont val="Tahoma"/>
            <family val="2"/>
          </rPr>
          <t xml:space="preserve"> Have your helper come up with three questions about the details, such as, "What was the jogger wearing?" then, watch the video and try to answer the questions.
</t>
        </r>
        <r>
          <rPr>
            <sz val="9"/>
            <color rgb="FF000000"/>
            <rFont val="Tahoma"/>
            <family val="2"/>
          </rPr>
          <t>FOR MORE FUN: Research memory to learn why recalling details can be difficult.</t>
        </r>
      </text>
    </comment>
    <comment ref="C172" authorId="0" shapeId="0" xr:uid="{00000000-0006-0000-0500-000046000000}">
      <text>
        <r>
          <rPr>
            <b/>
            <sz val="9"/>
            <color indexed="81"/>
            <rFont val="Tahoma"/>
            <family val="2"/>
          </rPr>
          <t>Shake up a room.</t>
        </r>
        <r>
          <rPr>
            <sz val="9"/>
            <color indexed="81"/>
            <rFont val="Tahoma"/>
            <family val="2"/>
          </rPr>
          <t xml:space="preserve"> Have someone take five items out of a room and see if you can identify what was taken. Then ask someone to add items to the room and try to spot them.
FOR MORE FUN: Try this in a room that is crowded or really full of stuff.</t>
        </r>
      </text>
    </comment>
    <comment ref="C173" authorId="0" shapeId="0" xr:uid="{00000000-0006-0000-0500-000047000000}">
      <text>
        <r>
          <rPr>
            <b/>
            <sz val="9"/>
            <color indexed="81"/>
            <rFont val="Tahoma"/>
            <family val="2"/>
          </rPr>
          <t>Take notice.</t>
        </r>
        <r>
          <rPr>
            <sz val="9"/>
            <color indexed="81"/>
            <rFont val="Tahoma"/>
            <family val="2"/>
          </rPr>
          <t xml:space="preserve"> Every day for one week, make note of three things you never noticed before as you go home from school. Is there a different car in someone's driveway? Was a tree cut down in a yard? Was a new sign put up at a store?</t>
        </r>
      </text>
    </comment>
    <comment ref="C174" authorId="0" shapeId="0" xr:uid="{00000000-0006-0000-0500-000048000000}">
      <text>
        <r>
          <rPr>
            <sz val="9"/>
            <color indexed="81"/>
            <rFont val="Tahoma"/>
            <family val="2"/>
          </rPr>
          <t>Sometimes detectives, spies, or special agents can't talk to one another because of distance or the chance of being found out. They have to use other ways to get messages to each other. Try cracking one of these cool codes.</t>
        </r>
      </text>
    </comment>
    <comment ref="C175" authorId="0" shapeId="0" xr:uid="{00000000-0006-0000-0500-000049000000}">
      <text>
        <r>
          <rPr>
            <b/>
            <sz val="9"/>
            <color indexed="81"/>
            <rFont val="Tahoma"/>
            <family val="2"/>
          </rPr>
          <t>Learn some classic codes.</t>
        </r>
        <r>
          <rPr>
            <sz val="9"/>
            <color indexed="81"/>
            <rFont val="Tahoma"/>
            <family val="2"/>
          </rPr>
          <t xml:space="preserve"> First, try Morse code with one of your friends. Send them at least a five-word sentence. Then send the same message in Pigpen code, transposition, or another code. In what situations are each of these codes used?</t>
        </r>
      </text>
    </comment>
    <comment ref="C176" authorId="0" shapeId="0" xr:uid="{00000000-0006-0000-0500-00004A000000}">
      <text>
        <r>
          <rPr>
            <b/>
            <sz val="9"/>
            <color indexed="81"/>
            <rFont val="Tahoma"/>
            <family val="2"/>
          </rPr>
          <t>Create your own code with your friends.</t>
        </r>
        <r>
          <rPr>
            <sz val="9"/>
            <color indexed="81"/>
            <rFont val="Tahoma"/>
            <family val="2"/>
          </rPr>
          <t xml:space="preserve"> Write the letters in the alphabet, and beneath each, draw a picture or symbol. Make a dictionary so you can remember the code.
FOR MORE FUN: Find a page written in French, Spanish, Italian, or German. See how many words you recognize because you know "codes" from the English language.</t>
        </r>
      </text>
    </comment>
    <comment ref="C177" authorId="0" shapeId="0" xr:uid="{00000000-0006-0000-0500-00004B000000}">
      <text>
        <r>
          <rPr>
            <b/>
            <sz val="9"/>
            <color indexed="81"/>
            <rFont val="Tahoma"/>
            <family val="2"/>
          </rPr>
          <t>Make invisible inks.</t>
        </r>
        <r>
          <rPr>
            <sz val="9"/>
            <color indexed="81"/>
            <rFont val="Tahoma"/>
            <family val="2"/>
          </rPr>
          <t xml:space="preserve"> Write a message using a cotton swab dipped in lemon juice. Dry the paper in the sun or with a hair dryer to see the message. Then try again using baking soda and water-hold it under a light to see the words. Trade ideas with friends about why heat causes the inks to reveal your message.</t>
        </r>
      </text>
    </comment>
    <comment ref="C178" authorId="0" shapeId="0" xr:uid="{00000000-0006-0000-0500-00004C000000}">
      <text>
        <r>
          <rPr>
            <sz val="9"/>
            <color indexed="81"/>
            <rFont val="Tahoma"/>
            <family val="2"/>
          </rPr>
          <t xml:space="preserve">Fingerprinting is used to find criminals and identify missing or injured persons. Take prints using an ink pad, or you can use a pencil to color on a piece of paper. Rub your finger on the pencil marks, then stick a piece of transparent tape on your finger. Remove the tape and see your print!
</t>
        </r>
        <r>
          <rPr>
            <sz val="8"/>
            <color indexed="81"/>
            <rFont val="Tahoma"/>
            <family val="2"/>
          </rPr>
          <t xml:space="preserve">No matter your method, keep these pointers in mind:
 </t>
        </r>
        <r>
          <rPr>
            <sz val="8"/>
            <color indexed="81"/>
            <rFont val="Wingdings"/>
            <charset val="2"/>
          </rPr>
          <t></t>
        </r>
        <r>
          <rPr>
            <sz val="8"/>
            <color indexed="81"/>
            <rFont val="Tahoma"/>
            <family val="2"/>
          </rPr>
          <t xml:space="preserve">Roll your finger from one side to the other
 </t>
        </r>
        <r>
          <rPr>
            <sz val="8"/>
            <color indexed="81"/>
            <rFont val="Wingdings"/>
            <charset val="2"/>
          </rPr>
          <t></t>
        </r>
        <r>
          <rPr>
            <sz val="8"/>
            <color indexed="81"/>
            <rFont val="Tahoma"/>
            <family val="2"/>
          </rPr>
          <t xml:space="preserve">Press the finger hard to get a good print
</t>
        </r>
        <r>
          <rPr>
            <sz val="8"/>
            <color indexed="81"/>
            <rFont val="Wingdings"/>
            <charset val="2"/>
          </rPr>
          <t></t>
        </r>
        <r>
          <rPr>
            <sz val="8"/>
            <color indexed="81"/>
            <rFont val="Tahoma"/>
            <family val="2"/>
          </rPr>
          <t xml:space="preserve"> Take care not to smudge the print
</t>
        </r>
        <r>
          <rPr>
            <sz val="8"/>
            <color indexed="81"/>
            <rFont val="Wingdings"/>
            <charset val="2"/>
          </rPr>
          <t></t>
        </r>
        <r>
          <rPr>
            <sz val="8"/>
            <color indexed="81"/>
            <rFont val="Tahoma"/>
            <family val="2"/>
          </rPr>
          <t xml:space="preserve"> Now you're ready to get started!</t>
        </r>
      </text>
    </comment>
    <comment ref="C179" authorId="0" shapeId="0" xr:uid="{00000000-0006-0000-0500-00004D000000}">
      <text>
        <r>
          <rPr>
            <b/>
            <sz val="9"/>
            <color indexed="81"/>
            <rFont val="Tahoma"/>
            <family val="2"/>
          </rPr>
          <t>Study three sets of prints.</t>
        </r>
        <r>
          <rPr>
            <sz val="9"/>
            <color indexed="81"/>
            <rFont val="Tahoma"/>
            <family val="2"/>
          </rPr>
          <t xml:space="preserve"> Take yours and those of tow friends. The FBI compares seven different patterns in fingerprint identification: the loop, arch, whorl, tented arch, double loop, central pocket loop, and accident. Try to identify the patterns in your prints. How are the three sets the same and how are they different?
FOR MORE FUN: Ink prints onto a balloon, and blow it up to look at them really closely.</t>
        </r>
      </text>
    </comment>
    <comment ref="C180" authorId="0" shapeId="0" xr:uid="{00000000-0006-0000-0500-00004E000000}">
      <text>
        <r>
          <rPr>
            <b/>
            <sz val="9"/>
            <color indexed="81"/>
            <rFont val="Tahoma"/>
            <family val="2"/>
          </rPr>
          <t>Make your own identity card.</t>
        </r>
        <r>
          <rPr>
            <sz val="9"/>
            <color indexed="81"/>
            <rFont val="Tahoma"/>
            <family val="2"/>
          </rPr>
          <t xml:space="preserve"> Ink your fingerprint onto a card and label the patterns in it. List details about yourself that others might not know. Then play detective with your Junior friends-choose a card and use the clues to guess the identity!
FOR MORE FUN: Make it a detective party! Play Clue or other mystery games.</t>
        </r>
      </text>
    </comment>
    <comment ref="C181" authorId="0" shapeId="0" xr:uid="{00000000-0006-0000-0500-00004F000000}">
      <text>
        <r>
          <rPr>
            <b/>
            <sz val="9"/>
            <color indexed="81"/>
            <rFont val="Tahoma"/>
            <family val="2"/>
          </rPr>
          <t>Get fingerprinted at your local police department.</t>
        </r>
        <r>
          <rPr>
            <sz val="9"/>
            <color indexed="81"/>
            <rFont val="Tahoma"/>
            <family val="2"/>
          </rPr>
          <t xml:space="preserve"> While you're there, ask about the importance of fingerprinting, what prints are used for, and how many prints the department takes in a week.</t>
        </r>
      </text>
    </comment>
    <comment ref="C182" authorId="0" shapeId="0" xr:uid="{00000000-0006-0000-0500-000050000000}">
      <text>
        <r>
          <rPr>
            <sz val="9"/>
            <color indexed="81"/>
            <rFont val="Tahoma"/>
            <family val="2"/>
          </rPr>
          <t>Detectives use cutting-edge science to figure out what happened, whodunnit, and sometimes even to find a motive (the reason for an action). Try one of these.</t>
        </r>
      </text>
    </comment>
    <comment ref="C183" authorId="0" shapeId="0" xr:uid="{00000000-0006-0000-0500-000051000000}">
      <text>
        <r>
          <rPr>
            <b/>
            <sz val="9"/>
            <color indexed="81"/>
            <rFont val="Tahoma"/>
            <family val="2"/>
          </rPr>
          <t>Look at three kinds of "evidence."</t>
        </r>
        <r>
          <rPr>
            <sz val="9"/>
            <color indexed="81"/>
            <rFont val="Tahoma"/>
            <family val="2"/>
          </rPr>
          <t xml:space="preserve"> Use a microscope or magnifying glass to compare fabrics or soils. You might look at cotton, wool, and linen, or sand, dirt, and gravel. When detectives identify fabric at a crime scene, they can figure out what someone was wearing. Soil might be matched to the clothing of someone who was there.</t>
        </r>
      </text>
    </comment>
    <comment ref="C184" authorId="0" shapeId="0" xr:uid="{00000000-0006-0000-0500-000052000000}">
      <text>
        <r>
          <rPr>
            <b/>
            <sz val="9"/>
            <color indexed="81"/>
            <rFont val="Tahoma"/>
            <family val="2"/>
          </rPr>
          <t>Find out about DNA.</t>
        </r>
        <r>
          <rPr>
            <sz val="9"/>
            <color indexed="81"/>
            <rFont val="Tahoma"/>
            <family val="2"/>
          </rPr>
          <t xml:space="preserve"> Work with a science teacher or other expert to find out what DNA is and what it's made of. What kinds of DNA evidence do forensic scientists use to help identify people? (Forensic scientists are scientists who use their skills to help solve crimes.)
FOR MORE FUN: Find a recent case in the newspaper or online where DNA played a part in convicting or freeing someone.</t>
        </r>
      </text>
    </comment>
    <comment ref="C185" authorId="0" shapeId="0" xr:uid="{00000000-0006-0000-0500-000053000000}">
      <text>
        <r>
          <rPr>
            <b/>
            <sz val="9"/>
            <color indexed="81"/>
            <rFont val="Tahoma"/>
            <family val="2"/>
          </rPr>
          <t xml:space="preserve">Detect handwriting details. </t>
        </r>
        <r>
          <rPr>
            <sz val="9"/>
            <color indexed="81"/>
            <rFont val="Tahoma"/>
            <family val="2"/>
          </rPr>
          <t>Find an article or story about detecting or detectives. Read it, then copy one paragraph in handwriting. Ask a friend to do the same. Compare your writing to see how it's alike and different. Finding details in handwriting can help detectives solve forgeries.</t>
        </r>
      </text>
    </comment>
    <comment ref="C186" authorId="0" shapeId="0" xr:uid="{00000000-0006-0000-0500-000054000000}">
      <text>
        <r>
          <rPr>
            <sz val="9"/>
            <color indexed="81"/>
            <rFont val="Tahoma"/>
            <family val="2"/>
          </rPr>
          <t>Now that there's evidence you could make a great detective, put your skills into action. Try solving one of these mysteries.</t>
        </r>
      </text>
    </comment>
    <comment ref="C187" authorId="0" shapeId="0" xr:uid="{00000000-0006-0000-0500-000055000000}">
      <text>
        <r>
          <rPr>
            <b/>
            <sz val="9"/>
            <color indexed="81"/>
            <rFont val="Tahoma"/>
            <family val="2"/>
          </rPr>
          <t xml:space="preserve">Ask friends to create a clue hunt. </t>
        </r>
        <r>
          <rPr>
            <sz val="9"/>
            <color indexed="81"/>
            <rFont val="Tahoma"/>
            <family val="2"/>
          </rPr>
          <t>Follow at least five clues to find something fun, like a secret message. Then try writing clues yourself for your friends to follow.
FOR MORE FUN: Sometimes detectives have to go undercover, so try your hunt in disguise.</t>
        </r>
      </text>
    </comment>
    <comment ref="C188" authorId="0" shapeId="0" xr:uid="{00000000-0006-0000-0500-000056000000}">
      <text>
        <r>
          <rPr>
            <b/>
            <sz val="9"/>
            <color indexed="81"/>
            <rFont val="Tahoma"/>
            <family val="2"/>
          </rPr>
          <t xml:space="preserve">Find clues "on the scene." </t>
        </r>
        <r>
          <rPr>
            <sz val="9"/>
            <color indexed="81"/>
            <rFont val="Tahoma"/>
            <family val="2"/>
          </rPr>
          <t>When a detective arrives at a scene, they look for clues about what happened and about people who were there. Choose a room, like a classroom or office, and be the detective. Sketch the "scene" and label the "clues" you see. For instance, chairs turned away from desks could mean students left in a hurry. Pictures of people in frames could tell you who is important to an office worker. Trade ideas with friends about what you think the clues could mean.</t>
        </r>
      </text>
    </comment>
    <comment ref="C189" authorId="0" shapeId="0" xr:uid="{00000000-0006-0000-0500-000057000000}">
      <text>
        <r>
          <rPr>
            <b/>
            <sz val="9"/>
            <color indexed="81"/>
            <rFont val="Tahoma"/>
            <family val="2"/>
          </rPr>
          <t xml:space="preserve">Solve three mysteries online. </t>
        </r>
        <r>
          <rPr>
            <sz val="9"/>
            <color indexed="81"/>
            <rFont val="Tahoma"/>
            <family val="2"/>
          </rPr>
          <t>With an adult's help, find three detective games online. There are some great cases on the FBI's kids' site, and on Planet Science.</t>
        </r>
      </text>
    </comment>
    <comment ref="C193" authorId="0" shapeId="0" xr:uid="{00000000-0006-0000-0500-000058000000}">
      <text>
        <r>
          <rPr>
            <b/>
            <sz val="9"/>
            <color indexed="81"/>
            <rFont val="Tahoma"/>
            <family val="2"/>
          </rPr>
          <t>Learn about digital cameras from an expert.</t>
        </r>
        <r>
          <rPr>
            <sz val="9"/>
            <color indexed="81"/>
            <rFont val="Tahoma"/>
            <family val="2"/>
          </rPr>
          <t xml:space="preserve"> Digital cameras have so many buttons, it can sometimes be tricky figuring out how to turn one on! In this step, get a handle on some basics.</t>
        </r>
      </text>
    </comment>
    <comment ref="C194" authorId="0" shapeId="0" xr:uid="{00000000-0006-0000-0500-000059000000}">
      <text>
        <r>
          <rPr>
            <b/>
            <sz val="9"/>
            <color indexed="81"/>
            <rFont val="Tahoma"/>
            <family val="2"/>
          </rPr>
          <t>Interview a local photographer or photography student.</t>
        </r>
        <r>
          <rPr>
            <sz val="9"/>
            <color indexed="81"/>
            <rFont val="Tahoma"/>
            <family val="2"/>
          </rPr>
          <t xml:space="preserve"> To find a professional photographer in your area, consider calling the local paper or a nearby portrait studio. A local community college or arts center might have photography students who could offer tips and tricks.</t>
        </r>
      </text>
    </comment>
    <comment ref="C195" authorId="0" shapeId="0" xr:uid="{00000000-0006-0000-0500-00005A000000}">
      <text>
        <r>
          <rPr>
            <b/>
            <sz val="9"/>
            <color indexed="81"/>
            <rFont val="Tahoma"/>
            <family val="2"/>
          </rPr>
          <t>Visit a camera store.</t>
        </r>
        <r>
          <rPr>
            <sz val="9"/>
            <color indexed="81"/>
            <rFont val="Tahoma"/>
            <family val="2"/>
          </rPr>
          <t xml:space="preserve"> One way to learn about digital cameras is to get your hands on different kinds. Visit a local store that sells cameras, and ask the salesperson to teach you about the models that are available. Ask what makes some cameras better than others and which is their favorite.</t>
        </r>
      </text>
    </comment>
    <comment ref="C196" authorId="0" shapeId="0" xr:uid="{00000000-0006-0000-0500-00005B000000}">
      <text>
        <r>
          <rPr>
            <b/>
            <sz val="9"/>
            <color indexed="81"/>
            <rFont val="Tahoma"/>
            <family val="2"/>
          </rPr>
          <t>Teach yourself the basics.</t>
        </r>
        <r>
          <rPr>
            <sz val="9"/>
            <color indexed="81"/>
            <rFont val="Tahoma"/>
            <family val="2"/>
          </rPr>
          <t xml:space="preserve"> Team up with an adult and spend two hours reading about and watching videos on both the basics and tips on how to make the most of a digital camera.</t>
        </r>
      </text>
    </comment>
    <comment ref="C197" authorId="0" shapeId="0" xr:uid="{00000000-0006-0000-0500-00005C000000}">
      <text>
        <r>
          <rPr>
            <sz val="9"/>
            <color indexed="81"/>
            <rFont val="Tahoma"/>
            <family val="2"/>
          </rPr>
          <t xml:space="preserve">The great thing about a digital camera is that you can keep shooting until your camera's memory card is full, then delete or upload your photos and try again. Pick one of the scenarios below, and take </t>
        </r>
        <r>
          <rPr>
            <b/>
            <sz val="9"/>
            <color indexed="81"/>
            <rFont val="Tahoma"/>
            <family val="2"/>
          </rPr>
          <t>at least 10 different photos</t>
        </r>
        <r>
          <rPr>
            <sz val="9"/>
            <color indexed="81"/>
            <rFont val="Tahoma"/>
            <family val="2"/>
          </rPr>
          <t>. Try all of the shooting modes to make the most of your cool equipment!</t>
        </r>
      </text>
    </comment>
    <comment ref="C198" authorId="0" shapeId="0" xr:uid="{00000000-0006-0000-0500-00005D000000}">
      <text>
        <r>
          <rPr>
            <b/>
            <sz val="9"/>
            <color indexed="81"/>
            <rFont val="Tahoma"/>
            <family val="2"/>
          </rPr>
          <t>Photograph a friend or group of friends.</t>
        </r>
        <r>
          <rPr>
            <sz val="9"/>
            <color indexed="81"/>
            <rFont val="Tahoma"/>
            <family val="2"/>
          </rPr>
          <t xml:space="preserve"> Change locations so the photos have different backgrounds (both indoors and outdoors) and angles (like photographing someone from the side). Use the self-timer setting to include yourself in some of the photos.</t>
        </r>
      </text>
    </comment>
    <comment ref="C199" authorId="0" shapeId="0" xr:uid="{00000000-0006-0000-0500-00005E000000}">
      <text>
        <r>
          <rPr>
            <b/>
            <sz val="9"/>
            <color indexed="81"/>
            <rFont val="Tahoma"/>
            <family val="2"/>
          </rPr>
          <t>Photograph a pet.</t>
        </r>
        <r>
          <rPr>
            <sz val="9"/>
            <color indexed="81"/>
            <rFont val="Tahoma"/>
            <family val="2"/>
          </rPr>
          <t xml:space="preserve"> Taking photos of animals requires patience! Pick the subject you want to photograph, and try to capture the animal doing something different in each photo. You may need to use the action mode!</t>
        </r>
      </text>
    </comment>
    <comment ref="C200" authorId="0" shapeId="0" xr:uid="{00000000-0006-0000-0500-00005F000000}">
      <text>
        <r>
          <rPr>
            <b/>
            <sz val="9"/>
            <color indexed="81"/>
            <rFont val="Tahoma"/>
            <family val="2"/>
          </rPr>
          <t>Photograph a landscape.</t>
        </r>
        <r>
          <rPr>
            <sz val="9"/>
            <color indexed="81"/>
            <rFont val="Tahoma"/>
            <family val="2"/>
          </rPr>
          <t xml:space="preserve"> Try to capture the beauty of your favorite scenic spot. Landscape photographers often take photos at dawn or dusk, when there's beautiful, natural light.
FOR MORE FUN: Have a "leave no trace" photo scavenger hunt with friends! Find 10 items in nature and take photos to show what you "found."</t>
        </r>
      </text>
    </comment>
    <comment ref="C201" authorId="0" shapeId="0" xr:uid="{00000000-0006-0000-0500-000060000000}">
      <text>
        <r>
          <rPr>
            <sz val="9"/>
            <color indexed="81"/>
            <rFont val="Tahoma"/>
            <family val="2"/>
          </rPr>
          <t>Digital photos are easy to manipulate, or change. You can do almost anything to photos using an editing program, such as change the color of someone's hair or add clouds to the sky. Get started by doing one of the following to at least three of your photos from step 2.</t>
        </r>
      </text>
    </comment>
    <comment ref="C202" authorId="0" shapeId="0" xr:uid="{00000000-0006-0000-0500-000061000000}">
      <text>
        <r>
          <rPr>
            <b/>
            <sz val="9"/>
            <color indexed="81"/>
            <rFont val="Tahoma"/>
            <family val="2"/>
          </rPr>
          <t xml:space="preserve">Fix something. </t>
        </r>
        <r>
          <rPr>
            <sz val="9"/>
            <color indexed="81"/>
            <rFont val="Tahoma"/>
            <family val="2"/>
          </rPr>
          <t>Sometimes your photo is only a step away from being perfect. Perhaps your flash gave someone red eyes, or the image is too dark and you want to lighten it up. Use an editing program to make your photo even better.</t>
        </r>
      </text>
    </comment>
    <comment ref="C203" authorId="0" shapeId="0" xr:uid="{00000000-0006-0000-0500-000062000000}">
      <text>
        <r>
          <rPr>
            <b/>
            <sz val="9"/>
            <color indexed="81"/>
            <rFont val="Tahoma"/>
            <family val="2"/>
          </rPr>
          <t>Change something.</t>
        </r>
        <r>
          <rPr>
            <sz val="9"/>
            <color indexed="81"/>
            <rFont val="Tahoma"/>
            <family val="2"/>
          </rPr>
          <t xml:space="preserve"> Take a series of your favorite photos and make them different. Maybe it's as simple as turning each one black and white. Or you could turn the sky purple and make the ground blue. The options are truly endless!</t>
        </r>
      </text>
    </comment>
    <comment ref="C204" authorId="0" shapeId="0" xr:uid="{00000000-0006-0000-0500-000063000000}">
      <text>
        <r>
          <rPr>
            <b/>
            <sz val="9"/>
            <color indexed="81"/>
            <rFont val="Tahoma"/>
            <family val="2"/>
          </rPr>
          <t xml:space="preserve">Add something. </t>
        </r>
        <r>
          <rPr>
            <sz val="9"/>
            <color indexed="81"/>
            <rFont val="Tahoma"/>
            <family val="2"/>
          </rPr>
          <t>Make a photo unique by adding a new item. It could be text that explains what's going on. You could drop a cartoon hat on a friend, or combine two photos so that family members who live far away are standing next to each other.</t>
        </r>
      </text>
    </comment>
    <comment ref="C205" authorId="0" shapeId="0" xr:uid="{00000000-0006-0000-0500-000064000000}">
      <text>
        <r>
          <rPr>
            <sz val="9"/>
            <color indexed="81"/>
            <rFont val="Tahoma"/>
            <family val="2"/>
          </rPr>
          <t>It's time to create art with your photos! Use a computer to make a digital creation.</t>
        </r>
      </text>
    </comment>
    <comment ref="C206" authorId="0" shapeId="0" xr:uid="{00000000-0006-0000-0500-000065000000}">
      <text>
        <r>
          <rPr>
            <b/>
            <sz val="9"/>
            <color indexed="81"/>
            <rFont val="Tahoma"/>
            <family val="2"/>
          </rPr>
          <t>Create a collage.</t>
        </r>
        <r>
          <rPr>
            <sz val="9"/>
            <color indexed="81"/>
            <rFont val="Tahoma"/>
            <family val="2"/>
          </rPr>
          <t xml:space="preserve"> A collage is a collection of images and items pieced together to make a whole new picture. Take photos to create a collage based on a single theme, like friendship or your favorite season, and fit them together with the help of a collage program.</t>
        </r>
      </text>
    </comment>
    <comment ref="C207" authorId="0" shapeId="0" xr:uid="{00000000-0006-0000-0500-000066000000}">
      <text>
        <r>
          <rPr>
            <b/>
            <sz val="9"/>
            <color indexed="81"/>
            <rFont val="Tahoma"/>
            <family val="2"/>
          </rPr>
          <t>Create a panoramic photo to capture a wide view.</t>
        </r>
        <r>
          <rPr>
            <sz val="9"/>
            <color indexed="81"/>
            <rFont val="Tahoma"/>
            <family val="2"/>
          </rPr>
          <t xml:space="preserve"> Take a series of photos and piece them together digitally to create a panorama.
FOR MORE FUN: Create a puzzle. Make a large print of a photo, glue it to cardboard, and with an adult's help, cut it into puzzle-shaped pieces.</t>
        </r>
      </text>
    </comment>
    <comment ref="C208" authorId="0" shapeId="0" xr:uid="{00000000-0006-0000-0500-000067000000}">
      <text>
        <r>
          <rPr>
            <b/>
            <sz val="9"/>
            <color indexed="81"/>
            <rFont val="Tahoma"/>
            <family val="2"/>
          </rPr>
          <t>Make a gift for someone special.</t>
        </r>
        <r>
          <rPr>
            <sz val="9"/>
            <color indexed="81"/>
            <rFont val="Tahoma"/>
            <family val="2"/>
          </rPr>
          <t xml:space="preserve"> Frame a photo or series of photos, or, with an adult's help, go online to put a favorite photo on anything from a T-shirt to a mouse pad!
FOR MORE FUN: Make a calendar with a different photo for every month!</t>
        </r>
      </text>
    </comment>
    <comment ref="C209" authorId="0" shapeId="0" xr:uid="{00000000-0006-0000-0500-000068000000}">
      <text>
        <r>
          <rPr>
            <sz val="9"/>
            <color indexed="81"/>
            <rFont val="Tahoma"/>
            <family val="2"/>
          </rPr>
          <t>Now's your chance to show off your digital photos to the world-or at least to your friends and family.</t>
        </r>
      </text>
    </comment>
    <comment ref="C210" authorId="0" shapeId="0" xr:uid="{00000000-0006-0000-0500-000069000000}">
      <text>
        <r>
          <rPr>
            <b/>
            <sz val="9"/>
            <color indexed="81"/>
            <rFont val="Tahoma"/>
            <family val="2"/>
          </rPr>
          <t>Make a digital album.</t>
        </r>
        <r>
          <rPr>
            <sz val="9"/>
            <color indexed="81"/>
            <rFont val="Tahoma"/>
            <family val="2"/>
          </rPr>
          <t xml:space="preserve"> Most major digital photo sites supply the tools needed for you to upload your photos and create your own digital album. Even if you never order the printed version, you can still share the link so that friends can check out your work!</t>
        </r>
      </text>
    </comment>
    <comment ref="C211" authorId="0" shapeId="0" xr:uid="{00000000-0006-0000-0500-00006A000000}">
      <text>
        <r>
          <rPr>
            <b/>
            <sz val="9"/>
            <color indexed="81"/>
            <rFont val="Tahoma"/>
            <family val="2"/>
          </rPr>
          <t>Stage an art show.</t>
        </r>
        <r>
          <rPr>
            <sz val="9"/>
            <color indexed="81"/>
            <rFont val="Tahoma"/>
            <family val="2"/>
          </rPr>
          <t xml:space="preserve"> Select 15 to 30 favorite photos, and invite your friends and family to an exhibition. Make a slide show that plays on your computer screen, or project it onto a white wall or screen.</t>
        </r>
      </text>
    </comment>
    <comment ref="C212" authorId="0" shapeId="0" xr:uid="{00000000-0006-0000-0500-00006B000000}">
      <text>
        <r>
          <rPr>
            <b/>
            <sz val="9"/>
            <color indexed="81"/>
            <rFont val="Tahoma"/>
            <family val="2"/>
          </rPr>
          <t>Start an online photo journal.</t>
        </r>
        <r>
          <rPr>
            <sz val="9"/>
            <color indexed="81"/>
            <rFont val="Tahoma"/>
            <family val="2"/>
          </rPr>
          <t xml:space="preserve"> If you've got a story to tell with your photos, tell it online! With an adult's help, post one photo per day for a week on a social site for friends and family to see. Write captions for each so everyone can follow and comment.</t>
        </r>
      </text>
    </comment>
    <comment ref="C216" authorId="0" shapeId="0" xr:uid="{00000000-0006-0000-0500-00006C000000}">
      <text>
        <r>
          <rPr>
            <sz val="9"/>
            <color indexed="81"/>
            <rFont val="Tahoma"/>
            <family val="2"/>
          </rPr>
          <t>What you use to draw can have a major effect on how your picture looks-and you might find you enjoy some materials more than others! Find your favorite drawing tool-called a "medium"-by sketching the same still life three times, with a different medium each time. (A still life is an object that doesn't move, like a bowl of fruit or a vase.)</t>
        </r>
      </text>
    </comment>
    <comment ref="C217" authorId="0" shapeId="0" xr:uid="{00000000-0006-0000-0500-00006D000000}">
      <text>
        <r>
          <rPr>
            <b/>
            <sz val="9"/>
            <color indexed="81"/>
            <rFont val="Tahoma"/>
            <family val="2"/>
          </rPr>
          <t>Try black and white.</t>
        </r>
        <r>
          <rPr>
            <sz val="9"/>
            <color indexed="81"/>
            <rFont val="Tahoma"/>
            <family val="2"/>
          </rPr>
          <t xml:space="preserve"> Draw your still life three times: with black pen, black colored pencil, and charcoal or regular pencil.</t>
        </r>
      </text>
    </comment>
    <comment ref="C218" authorId="0" shapeId="0" xr:uid="{00000000-0006-0000-0500-00006E000000}">
      <text>
        <r>
          <rPr>
            <b/>
            <sz val="9"/>
            <color indexed="81"/>
            <rFont val="Tahoma"/>
            <family val="2"/>
          </rPr>
          <t>Use color.</t>
        </r>
        <r>
          <rPr>
            <sz val="9"/>
            <color indexed="81"/>
            <rFont val="Tahoma"/>
            <family val="2"/>
          </rPr>
          <t xml:space="preserve"> Draw your still life three times: with colored pens, colored pencils, and crayons or pastels.</t>
        </r>
      </text>
    </comment>
    <comment ref="C219" authorId="0" shapeId="0" xr:uid="{00000000-0006-0000-0500-00006F000000}">
      <text>
        <r>
          <rPr>
            <b/>
            <sz val="9"/>
            <color indexed="81"/>
            <rFont val="Tahoma"/>
            <family val="2"/>
          </rPr>
          <t>Mix and match.</t>
        </r>
        <r>
          <rPr>
            <sz val="9"/>
            <color indexed="81"/>
            <rFont val="Tahoma"/>
            <family val="2"/>
          </rPr>
          <t xml:space="preserve"> Draw your still life three times with any combination you'd like. (Make each one different.) You might mix in chalk or outline color with black for a new look.</t>
        </r>
      </text>
    </comment>
    <comment ref="C220" authorId="0" shapeId="0" xr:uid="{00000000-0006-0000-0500-000070000000}">
      <text>
        <r>
          <rPr>
            <sz val="9"/>
            <color indexed="81"/>
            <rFont val="Tahoma"/>
            <family val="2"/>
          </rPr>
          <t>Shading is a major part of drawing. Think of a face-depending on the light, a person will have some areas on their face that are darker than others. Showing the dark areas is shading. It adds depth and makes the picture look more real. Try shading using one of the techniques below.</t>
        </r>
      </text>
    </comment>
    <comment ref="C221" authorId="0" shapeId="0" xr:uid="{00000000-0006-0000-0500-000071000000}">
      <text>
        <r>
          <rPr>
            <b/>
            <sz val="9"/>
            <color indexed="81"/>
            <rFont val="Tahoma"/>
            <family val="2"/>
          </rPr>
          <t>Draw a picture of something that is mostly one color.</t>
        </r>
        <r>
          <rPr>
            <sz val="9"/>
            <color indexed="81"/>
            <rFont val="Tahoma"/>
            <family val="2"/>
          </rPr>
          <t xml:space="preserve"> Try a snowy field or building in a city at night. They look like one color, but nature uses different shades to give things depth and set them apart. You can, too! You can blend different colors to show light and dark.</t>
        </r>
      </text>
    </comment>
    <comment ref="C222" authorId="0" shapeId="0" xr:uid="{00000000-0006-0000-0500-000072000000}">
      <text>
        <r>
          <rPr>
            <b/>
            <sz val="9"/>
            <color indexed="81"/>
            <rFont val="Tahoma"/>
            <family val="2"/>
          </rPr>
          <t>Use hatching and crosshatching to shade a face drawing.</t>
        </r>
        <r>
          <rPr>
            <sz val="9"/>
            <color indexed="81"/>
            <rFont val="Tahoma"/>
            <family val="2"/>
          </rPr>
          <t xml:space="preserve"> Hatching is drawing lines close together to make the picture look dark. In crosshatching, you make a grid with the lines. Where do you need to show more shadow? Does hatching or crosshatching make the face look more real?</t>
        </r>
      </text>
    </comment>
    <comment ref="C223" authorId="0" shapeId="0" xr:uid="{00000000-0006-0000-0500-000073000000}">
      <text>
        <r>
          <rPr>
            <b/>
            <sz val="9"/>
            <color indexed="81"/>
            <rFont val="Tahoma"/>
            <family val="2"/>
          </rPr>
          <t>Use smudging to make shadows in a landscape drawing.</t>
        </r>
        <r>
          <rPr>
            <sz val="9"/>
            <color indexed="81"/>
            <rFont val="Tahoma"/>
            <family val="2"/>
          </rPr>
          <t xml:space="preserve"> Draw a picture of an outside scene. Darken the shadow areas, then use your finger or a piece of paper and smudge the shadows. What happens after smudging? Do you like the look?</t>
        </r>
      </text>
    </comment>
    <comment ref="C224" authorId="0" shapeId="0" xr:uid="{00000000-0006-0000-0500-000074000000}">
      <text>
        <r>
          <rPr>
            <sz val="9"/>
            <color indexed="81"/>
            <rFont val="Tahoma"/>
            <family val="2"/>
          </rPr>
          <t>Perspective means that some objects in a picture look farther away than others. For example, if you draw a big house at the bottom of your paper and a tiny dog at the top, the dog will look like it's behind the house, in the distance. Try using perspective in one of these activities.</t>
        </r>
      </text>
    </comment>
    <comment ref="C225" authorId="0" shapeId="0" xr:uid="{00000000-0006-0000-0500-000075000000}">
      <text>
        <r>
          <rPr>
            <b/>
            <sz val="9"/>
            <color indexed="81"/>
            <rFont val="Tahoma"/>
            <family val="2"/>
          </rPr>
          <t>Draw an outdoor scene.</t>
        </r>
        <r>
          <rPr>
            <sz val="9"/>
            <color indexed="81"/>
            <rFont val="Tahoma"/>
            <family val="2"/>
          </rPr>
          <t xml:space="preserve"> First, draw a horizon line across your page. Then, imagine you're standing right in front of your picture. Make the objects close to you look biggest, and draw objects smaller as they get closer to the horizon. (Look at photos of landscape for an idea of how this works!)</t>
        </r>
      </text>
    </comment>
    <comment ref="C226" authorId="0" shapeId="0" xr:uid="{00000000-0006-0000-0500-000076000000}">
      <text>
        <r>
          <rPr>
            <b/>
            <sz val="9"/>
            <color indexed="81"/>
            <rFont val="Tahoma"/>
            <family val="2"/>
          </rPr>
          <t>Zoom in on an object.</t>
        </r>
        <r>
          <rPr>
            <sz val="9"/>
            <color indexed="81"/>
            <rFont val="Tahoma"/>
            <family val="2"/>
          </rPr>
          <t xml:space="preserve"> For example, if you want to draw a landscape scene, pretend you are looking through a camera and pressed zoom. What would you see? Draw that.</t>
        </r>
      </text>
    </comment>
    <comment ref="C227" authorId="0" shapeId="0" xr:uid="{00000000-0006-0000-0500-000077000000}">
      <text>
        <r>
          <rPr>
            <b/>
            <sz val="9"/>
            <color indexed="81"/>
            <rFont val="Tahoma"/>
            <family val="2"/>
          </rPr>
          <t>Take a bug's-eye view.</t>
        </r>
        <r>
          <rPr>
            <sz val="9"/>
            <color indexed="81"/>
            <rFont val="Tahoma"/>
            <family val="2"/>
          </rPr>
          <t xml:space="preserve"> How would an object or scene look if you were a bug? Fill your paper, since a bug would see everything as super huge.</t>
        </r>
      </text>
    </comment>
    <comment ref="C228" authorId="0" shapeId="0" xr:uid="{00000000-0006-0000-0500-000078000000}">
      <text>
        <r>
          <rPr>
            <b/>
            <sz val="9"/>
            <color indexed="81"/>
            <rFont val="Tahoma"/>
            <family val="2"/>
          </rPr>
          <t>Use your imagination like a graphic artist</t>
        </r>
        <r>
          <rPr>
            <sz val="9"/>
            <color indexed="81"/>
            <rFont val="Tahoma"/>
            <family val="2"/>
          </rPr>
          <t xml:space="preserve">
Until now, you've drawn scenes from real life. A graphic artist's job is to communicate messages or ideas in visual form, such as creating a symbol that represents a company. Graphic artists often work on a computer. They may use a software program to design a company's catalog or make their website look nicer. Try drawing like a graphic artist!</t>
        </r>
      </text>
    </comment>
    <comment ref="C229" authorId="0" shapeId="0" xr:uid="{00000000-0006-0000-0500-000079000000}">
      <text>
        <r>
          <rPr>
            <b/>
            <sz val="9"/>
            <color indexed="81"/>
            <rFont val="Tahoma"/>
            <family val="2"/>
          </rPr>
          <t>Draw a new cover for your favorite book or music album.</t>
        </r>
        <r>
          <rPr>
            <sz val="9"/>
            <color indexed="81"/>
            <rFont val="Tahoma"/>
            <family val="2"/>
          </rPr>
          <t xml:space="preserve"> What do the word or lyrics mean to you? How would you show that in a drawing?</t>
        </r>
      </text>
    </comment>
    <comment ref="C230" authorId="0" shapeId="0" xr:uid="{00000000-0006-0000-0500-00007A000000}">
      <text>
        <r>
          <rPr>
            <b/>
            <sz val="9"/>
            <color indexed="81"/>
            <rFont val="Tahoma"/>
            <family val="2"/>
          </rPr>
          <t>Draw a cartoon.</t>
        </r>
        <r>
          <rPr>
            <sz val="9"/>
            <color indexed="81"/>
            <rFont val="Tahoma"/>
            <family val="2"/>
          </rPr>
          <t xml:space="preserve"> Make up a cartoon character. Take a look at a newspaper or go online to find some examples, then sketch the details from head to toe-including any fun clothes or extra arms or legs!
FOR MORE FUN: Draw a comic strip starring your character.</t>
        </r>
      </text>
    </comment>
    <comment ref="C231" authorId="0" shapeId="0" xr:uid="{00000000-0006-0000-0500-00007B000000}">
      <text>
        <r>
          <rPr>
            <b/>
            <sz val="9"/>
            <color indexed="81"/>
            <rFont val="Tahoma"/>
            <family val="2"/>
          </rPr>
          <t>Draw a logo.</t>
        </r>
        <r>
          <rPr>
            <sz val="9"/>
            <color indexed="81"/>
            <rFont val="Tahoma"/>
            <family val="2"/>
          </rPr>
          <t xml:space="preserve"> A logo is a symbol. Businesses often have them and print them on everything from cards to stationery to T-shirts. You could make a logo that shows symbols of you and your friends or a logo that represents a Take Action project you are doing in Girl Scouts.</t>
        </r>
      </text>
    </comment>
    <comment ref="C232" authorId="0" shapeId="0" xr:uid="{00000000-0006-0000-0500-00007C000000}">
      <text>
        <r>
          <rPr>
            <b/>
            <sz val="9"/>
            <color indexed="81"/>
            <rFont val="Tahoma"/>
            <family val="2"/>
          </rPr>
          <t>Make your masterpiece-and show it off!</t>
        </r>
        <r>
          <rPr>
            <sz val="9"/>
            <color indexed="81"/>
            <rFont val="Tahoma"/>
            <family val="2"/>
          </rPr>
          <t xml:space="preserve">
Use all your new skills to create a masterpiece. Choose your favorite materials, and use shading, perspective, and your imagination-even if you're drawing from real life. Then take all your drawings from this badge and do one of the choices.</t>
        </r>
      </text>
    </comment>
    <comment ref="C233" authorId="0" shapeId="0" xr:uid="{00000000-0006-0000-0500-00007D000000}">
      <text>
        <r>
          <rPr>
            <b/>
            <sz val="9"/>
            <color indexed="81"/>
            <rFont val="Tahoma"/>
            <family val="2"/>
          </rPr>
          <t>Host an art show at a group meeting.</t>
        </r>
        <r>
          <rPr>
            <sz val="9"/>
            <color indexed="81"/>
            <rFont val="Tahoma"/>
            <family val="2"/>
          </rPr>
          <t xml:space="preserve"> Hang your drawings and talk about how you drew them. You could also have other Girl Scout sisters display their art, and invite family for a group showcase.</t>
        </r>
      </text>
    </comment>
    <comment ref="C234" authorId="0" shapeId="0" xr:uid="{00000000-0006-0000-0500-00007E000000}">
      <text>
        <r>
          <rPr>
            <b/>
            <sz val="9"/>
            <color indexed="81"/>
            <rFont val="Tahoma"/>
            <family val="2"/>
          </rPr>
          <t>Host an art gallery party at home.</t>
        </r>
        <r>
          <rPr>
            <sz val="9"/>
            <color indexed="81"/>
            <rFont val="Tahoma"/>
            <family val="2"/>
          </rPr>
          <t xml:space="preserve"> In a museum or gallery, when a new artist shows off her work, it's called an "art opening." Have your own art opening! Make time to talk about your drawings and answer questions like a true artist.</t>
        </r>
      </text>
    </comment>
    <comment ref="C235" authorId="0" shapeId="0" xr:uid="{00000000-0006-0000-0500-00007F000000}">
      <text>
        <r>
          <rPr>
            <b/>
            <sz val="9"/>
            <color indexed="81"/>
            <rFont val="Tahoma"/>
            <family val="2"/>
          </rPr>
          <t xml:space="preserve">Create a special art scrapbook called a portfolio. </t>
        </r>
        <r>
          <rPr>
            <sz val="9"/>
            <color indexed="81"/>
            <rFont val="Tahoma"/>
            <family val="2"/>
          </rPr>
          <t>Artists make portfolios so they can easily show their work to others and get jobs. Make your portfolio with a nice folder or flat carrying case and show it to family and friends. You can use it to store and showcase your future art as well!</t>
        </r>
      </text>
    </comment>
    <comment ref="C239" authorId="0" shapeId="0" xr:uid="{00000000-0006-0000-0500-000080000000}">
      <text>
        <r>
          <rPr>
            <sz val="9"/>
            <color indexed="81"/>
            <rFont val="Tahoma"/>
            <family val="2"/>
          </rPr>
          <t>The Girl Scout way is to leave a place better than you find it. That's exactly what you'll be doing on your camping trip. Everything you do in the outdoors makes an impact, which is why it's important to know how to leave it for others to enjoy. Before your camping trip, learn the Leave No Trace Seven Principles to help you protect nature.</t>
        </r>
      </text>
    </comment>
    <comment ref="C240" authorId="0" shapeId="0" xr:uid="{00000000-0006-0000-0500-000081000000}">
      <text>
        <r>
          <rPr>
            <b/>
            <sz val="9"/>
            <color indexed="81"/>
            <rFont val="Tahoma"/>
            <family val="2"/>
          </rPr>
          <t>Make a Leave No Trace presentation for your troop or family.</t>
        </r>
        <r>
          <rPr>
            <sz val="9"/>
            <color indexed="81"/>
            <rFont val="Tahoma"/>
            <family val="2"/>
          </rPr>
          <t xml:space="preserve"> Prepare visuals or something to show what you've learned about each of the Principles. You can also ask your troop leader if you can do this as a group: Break into seven different groups or pairs. Each team will take one of the Leave No Trace Seven Principles to demonstrate how to use that skill while planning your camping trip.</t>
        </r>
      </text>
    </comment>
    <comment ref="C241" authorId="0" shapeId="0" xr:uid="{00000000-0006-0000-0500-000082000000}">
      <text>
        <r>
          <rPr>
            <b/>
            <sz val="9"/>
            <color indexed="81"/>
            <rFont val="Tahoma"/>
            <family val="2"/>
          </rPr>
          <t>Interview an experienced camper, park ranger or camp director about the Leave No Trace Principles.</t>
        </r>
        <r>
          <rPr>
            <sz val="9"/>
            <color indexed="81"/>
            <rFont val="Tahoma"/>
            <family val="2"/>
          </rPr>
          <t xml:space="preserve"> Find out how they practice Leave No Trace. Gather some tips and tricks that you can use while on your camping trip.</t>
        </r>
      </text>
    </comment>
    <comment ref="C242" authorId="0" shapeId="0" xr:uid="{00000000-0006-0000-0500-000083000000}">
      <text>
        <r>
          <rPr>
            <b/>
            <sz val="9"/>
            <color indexed="81"/>
            <rFont val="Tahoma"/>
            <family val="2"/>
          </rPr>
          <t>Share the Leave No Trace Seven Principles with a Daisy or Brownie group.</t>
        </r>
        <r>
          <rPr>
            <sz val="9"/>
            <color indexed="81"/>
            <rFont val="Tahoma"/>
            <family val="2"/>
          </rPr>
          <t xml:space="preserve"> Talk to them about how they can practice the skills at home or at school.</t>
        </r>
      </text>
    </comment>
    <comment ref="C243" authorId="0" shapeId="0" xr:uid="{00000000-0006-0000-0500-000084000000}">
      <text>
        <r>
          <rPr>
            <sz val="9"/>
            <color indexed="81"/>
            <rFont val="Tahoma"/>
            <family val="2"/>
          </rPr>
          <t>What you eat and how you cook at camp will make a big difference in how you impact the environment. For example, only pack and prepare food that will leave the least amount of waste on a campground.</t>
        </r>
      </text>
    </comment>
    <comment ref="C244" authorId="0" shapeId="0" xr:uid="{00000000-0006-0000-0500-000085000000}">
      <text>
        <r>
          <rPr>
            <b/>
            <sz val="9"/>
            <color indexed="81"/>
            <rFont val="Tahoma"/>
            <family val="2"/>
          </rPr>
          <t>Prepare and package snacks for your conservation hike (Step 5).</t>
        </r>
        <r>
          <rPr>
            <sz val="9"/>
            <color indexed="81"/>
            <rFont val="Tahoma"/>
            <family val="2"/>
          </rPr>
          <t xml:space="preserve"> Make your own brand of trail mix by combining the things you love most, like banana chips, dried berries, pretzels, raisins, granola, and more. And don't forget to pack water in a reusable container.</t>
        </r>
      </text>
    </comment>
    <comment ref="C245" authorId="0" shapeId="0" xr:uid="{00000000-0006-0000-0500-000086000000}">
      <text>
        <r>
          <rPr>
            <b/>
            <sz val="9"/>
            <color indexed="81"/>
            <rFont val="Tahoma"/>
            <family val="2"/>
          </rPr>
          <t>Make a solar box cooker and cook something simple.</t>
        </r>
        <r>
          <rPr>
            <sz val="9"/>
            <color indexed="81"/>
            <rFont val="Tahoma"/>
            <family val="2"/>
          </rPr>
          <t xml:space="preserve"> To do this, make sure you have enough sunlight. Do not try this when the sky is cloudy or when the sun is low in the sky. Follow the directions for making a Pizza Box Solar Cooker on the next page. Don't try to cook meat, fish, or poultry-those are dangerous to eat when undercooked, so leave that to the more experienced solar cookers. You could make a grilled cheese sandwich. Or try nachos-put tortilla chips covered with shredded cheese in a pie tin. See how long it takes for the cheese to melt and chips to become crispy and gooey! Try making a s'more with a graham cracker, marshmallow, and chocolate. Or roast apple slices topped with cinnamon sugar.</t>
        </r>
      </text>
    </comment>
    <comment ref="C246" authorId="0" shapeId="0" xr:uid="{00000000-0006-0000-0500-000087000000}">
      <text>
        <r>
          <rPr>
            <b/>
            <sz val="9"/>
            <color indexed="81"/>
            <rFont val="Tahoma"/>
            <family val="2"/>
          </rPr>
          <t>Practice making a no-trash camp meal for your troop before you go on your trip.</t>
        </r>
        <r>
          <rPr>
            <sz val="9"/>
            <color indexed="81"/>
            <rFont val="Tahoma"/>
            <family val="2"/>
          </rPr>
          <t xml:space="preserve"> Make as little waste as possible. Avoid using anything in a can; use only fresh fruits and vegetables.
FOR MORE FUN: Have a no-trash meal contest with your troop. Break into groups, make a dish and see who leaves the least waste.</t>
        </r>
      </text>
    </comment>
    <comment ref="C247" authorId="0" shapeId="0" xr:uid="{00000000-0006-0000-0500-000088000000}">
      <text>
        <r>
          <rPr>
            <sz val="9"/>
            <color indexed="81"/>
            <rFont val="Tahoma"/>
            <family val="2"/>
          </rPr>
          <t>When you select the campsite, find out some key facts, such as where you can set up your tents, whether you can make a campfire, and where your garbage will go.
Use Leave No Trace minimal impact campsite tips and get ideas and information from their website, www.lnt.org, so you can be in charge of setting up an area that will keep you-and nature-safe.</t>
        </r>
      </text>
    </comment>
    <comment ref="C248" authorId="0" shapeId="0" xr:uid="{00000000-0006-0000-0500-000089000000}">
      <text>
        <r>
          <rPr>
            <b/>
            <sz val="9"/>
            <color indexed="81"/>
            <rFont val="Tahoma"/>
            <family val="2"/>
          </rPr>
          <t>Set up a campsite kitchen and wash area.</t>
        </r>
        <r>
          <rPr>
            <sz val="9"/>
            <color indexed="81"/>
            <rFont val="Tahoma"/>
            <family val="2"/>
          </rPr>
          <t xml:space="preserve"> Make sure to stash your coolers in an animal-proof container and never leave food unattended. Contact a ranger in the area and ask what the regulations are for food storage. Learn what methods are used to keep food from wildlife. Set up a separate area for handwashing and one for dishwashing.</t>
        </r>
      </text>
    </comment>
    <comment ref="C249" authorId="0" shapeId="0" xr:uid="{00000000-0006-0000-0500-00008A000000}">
      <text>
        <r>
          <rPr>
            <b/>
            <sz val="9"/>
            <color indexed="81"/>
            <rFont val="Tahoma"/>
            <family val="2"/>
          </rPr>
          <t>Set up a sleeping area.</t>
        </r>
        <r>
          <rPr>
            <sz val="9"/>
            <color indexed="81"/>
            <rFont val="Tahoma"/>
            <family val="2"/>
          </rPr>
          <t xml:space="preserve"> Find flat, dry land away from the kitchen and wash areas to set up your tents. Look for signs of where water will pool and drain if it rains, and avoid those areas. Are the tents spread out so there isn't too much traffic in one area? Will you arrange your tents in a circle so all the openings face each other? Watch for drainage so your tent doesn't fill with water in the event of a rainstorm.</t>
        </r>
      </text>
    </comment>
    <comment ref="C250" authorId="0" shapeId="0" xr:uid="{00000000-0006-0000-0500-00008B000000}">
      <text>
        <r>
          <rPr>
            <b/>
            <sz val="9"/>
            <color indexed="81"/>
            <rFont val="Tahoma"/>
            <family val="2"/>
          </rPr>
          <t>Set up a campfire area if you plan to build a fire.</t>
        </r>
        <r>
          <rPr>
            <sz val="9"/>
            <color indexed="81"/>
            <rFont val="Tahoma"/>
            <family val="2"/>
          </rPr>
          <t xml:space="preserve"> First find out: Are you allowed to build a fire? Do you need permits? If it's a fire ring, is the area around it clear? Do you bring your own wood or can you collect downed or dead wood in the area? Remember, insects can live in wood and be moved from one area to the next, causing damage to local trees. Find out about local firewood regulations.</t>
        </r>
      </text>
    </comment>
    <comment ref="C251" authorId="0" shapeId="0" xr:uid="{00000000-0006-0000-0500-00008C000000}">
      <text>
        <r>
          <rPr>
            <sz val="9"/>
            <color indexed="81"/>
            <rFont val="Tahoma"/>
            <family val="2"/>
          </rPr>
          <t>Games are not always just for fun-you can also learn while you play. Enjoy your time outdoors even more by doing an activity that will help you remember what protecting the environment is all about.</t>
        </r>
      </text>
    </comment>
    <comment ref="C252" authorId="0" shapeId="0" xr:uid="{00000000-0006-0000-0500-00008D000000}">
      <text>
        <r>
          <rPr>
            <b/>
            <sz val="9"/>
            <color indexed="81"/>
            <rFont val="Tahoma"/>
            <family val="2"/>
          </rPr>
          <t>Play a Leave No Trace game.</t>
        </r>
        <r>
          <rPr>
            <sz val="9"/>
            <color indexed="81"/>
            <rFont val="Tahoma"/>
            <family val="2"/>
          </rPr>
          <t xml:space="preserve"> Come up with a fun game to play with your friends that has a Leave No Trace theme. You can play surface hopscotch (see next page). Or play a wildlife habitat game by each picking your favorite animal, then acting out how that animal sleeps, eats, moves and sounds. The other campers will have to guess what animal you are.</t>
        </r>
      </text>
    </comment>
    <comment ref="C253" authorId="0" shapeId="0" xr:uid="{00000000-0006-0000-0500-00008E000000}">
      <text>
        <r>
          <rPr>
            <b/>
            <sz val="9"/>
            <color indexed="81"/>
            <rFont val="Tahoma"/>
            <family val="2"/>
          </rPr>
          <t>Perform a Leave No Trace skit.</t>
        </r>
        <r>
          <rPr>
            <sz val="9"/>
            <color indexed="81"/>
            <rFont val="Tahoma"/>
            <family val="2"/>
          </rPr>
          <t xml:space="preserve"> Come up with a fun skit to act out or write and perform a song using the Leave No Trace principles. If you'd rather not perform, draw a comic showing camping trip dos and don'ts to share with your camp mates.</t>
        </r>
      </text>
    </comment>
    <comment ref="C254" authorId="0" shapeId="0" xr:uid="{00000000-0006-0000-0500-00008F000000}">
      <text>
        <r>
          <rPr>
            <b/>
            <sz val="9"/>
            <color indexed="81"/>
            <rFont val="Tahoma"/>
            <family val="2"/>
          </rPr>
          <t>Secure your dunk line.</t>
        </r>
        <r>
          <rPr>
            <sz val="9"/>
            <color indexed="81"/>
            <rFont val="Tahoma"/>
            <family val="2"/>
          </rPr>
          <t xml:space="preserve"> Test your knot-tying skills! Break into teams and race to be the first to tie a correct and appropriate knot to secure a dunk line for your wash station. Accuracy counts!</t>
        </r>
      </text>
    </comment>
    <comment ref="C255" authorId="0" shapeId="0" xr:uid="{00000000-0006-0000-0500-000090000000}">
      <text>
        <r>
          <rPr>
            <b/>
            <sz val="9"/>
            <color indexed="81"/>
            <rFont val="Tahoma"/>
            <family val="2"/>
          </rPr>
          <t>Take a conservation hike.</t>
        </r>
        <r>
          <rPr>
            <sz val="9"/>
            <color indexed="81"/>
            <rFont val="Tahoma"/>
            <family val="2"/>
          </rPr>
          <t xml:space="preserve"> You can enjoy and protect your surroundings by getting to know the area. Before your trip, find out more about the place you'll visit. What kind of trees and plants grow there? What kinds of animals, birds and water life does it attract?
Remember: A Girl Scout always leaves an area better than she found it. As you are packing up at the end of your camping adventure, check the campsite and surrounding area to ensure that you have left no trace of your presence and that the area is pristine for the next visitor.</t>
        </r>
      </text>
    </comment>
    <comment ref="C256" authorId="0" shapeId="0" xr:uid="{00000000-0006-0000-0500-000091000000}">
      <text>
        <r>
          <rPr>
            <b/>
            <sz val="9"/>
            <color indexed="81"/>
            <rFont val="Tahoma"/>
            <family val="2"/>
          </rPr>
          <t>Spot natural habitat in your campsite area.</t>
        </r>
        <r>
          <rPr>
            <sz val="9"/>
            <color indexed="81"/>
            <rFont val="Tahoma"/>
            <family val="2"/>
          </rPr>
          <t xml:space="preserve"> Before your hike, make a list of the local plants, trees, insects, wildlife, and water sources (like streams, waterfalls, and lakes) you might find in your area. While hiking, find as many of these as you can. Ask the land managers or camp administrators for a trail map and mark what you see and where you see it.</t>
        </r>
      </text>
    </comment>
    <comment ref="C257" authorId="0" shapeId="0" xr:uid="{00000000-0006-0000-0500-000092000000}">
      <text>
        <r>
          <rPr>
            <b/>
            <sz val="9"/>
            <color indexed="81"/>
            <rFont val="Tahoma"/>
            <family val="2"/>
          </rPr>
          <t>Record wildlife.</t>
        </r>
        <r>
          <rPr>
            <sz val="9"/>
            <color indexed="81"/>
            <rFont val="Tahoma"/>
            <family val="2"/>
          </rPr>
          <t xml:space="preserve"> Record sounds you hear, and photograph, film or sketch what you see in a journal. Explore nearby trails for animal tracks. Do you see a nest where an animal has rested? Be sure to keep your distance. At the end of your hike, share your recordings, images or journal sketches with your camp mates to compare experiences.</t>
        </r>
      </text>
    </comment>
    <comment ref="C258" authorId="0" shapeId="0" xr:uid="{00000000-0006-0000-0500-000093000000}">
      <text>
        <r>
          <rPr>
            <b/>
            <sz val="9"/>
            <color indexed="81"/>
            <rFont val="Tahoma"/>
            <family val="2"/>
          </rPr>
          <t>Come up with a conservation plan.</t>
        </r>
        <r>
          <rPr>
            <sz val="9"/>
            <color indexed="81"/>
            <rFont val="Tahoma"/>
            <family val="2"/>
          </rPr>
          <t xml:space="preserve"> You may see things, such as hikers going off trail, a campfire in a prohibited area, or an abandoned campsite with trash. Or you might see soil erosion and dead trees. When you finish your hike, make notes of things you saw and ways you can protect the area. Make sure to share your findings with the land managers or camp administrators.</t>
        </r>
      </text>
    </comment>
    <comment ref="C262" authorId="0" shapeId="0" xr:uid="{00000000-0006-0000-0500-000094000000}">
      <text>
        <r>
          <rPr>
            <sz val="9"/>
            <color indexed="81"/>
            <rFont val="Tahoma"/>
            <family val="2"/>
          </rPr>
          <t>Whether you do it digitally or the old-fashioned, hand-drawn way, the secret of animating art is getting 32 frames into one second. Try it yourself!</t>
        </r>
      </text>
    </comment>
    <comment ref="C263" authorId="0" shapeId="0" xr:uid="{00000000-0006-0000-0500-000095000000}">
      <text>
        <r>
          <rPr>
            <b/>
            <sz val="9"/>
            <color indexed="81"/>
            <rFont val="Tahoma"/>
            <family val="2"/>
          </rPr>
          <t>Make a flip book.</t>
        </r>
        <r>
          <rPr>
            <sz val="9"/>
            <color indexed="81"/>
            <rFont val="Tahoma"/>
            <family val="2"/>
          </rPr>
          <t xml:space="preserve"> Take a pad of paper or find an old paperback book whose margins you can draw in. Then draw something in the exact same spot on each page, moving it slightly each time. So a ball might move up a tiny bit on each page and then move down the same way. Flip through your pages quickly and the ball bounces up and down.</t>
        </r>
      </text>
    </comment>
    <comment ref="C264" authorId="0" shapeId="0" xr:uid="{00000000-0006-0000-0500-000096000000}">
      <text>
        <r>
          <rPr>
            <b/>
            <sz val="9"/>
            <color indexed="81"/>
            <rFont val="Tahoma"/>
            <family val="2"/>
          </rPr>
          <t xml:space="preserve">Play around with stop-action. </t>
        </r>
        <r>
          <rPr>
            <sz val="9"/>
            <color indexed="81"/>
            <rFont val="Tahoma"/>
            <family val="2"/>
          </rPr>
          <t xml:space="preserve">Stop-action animation is like a digital flip book-it's the process used to make clay or block figures move in films like </t>
        </r>
        <r>
          <rPr>
            <i/>
            <sz val="9"/>
            <color indexed="81"/>
            <rFont val="Tahoma"/>
            <family val="2"/>
          </rPr>
          <t>Wallace and Gromit</t>
        </r>
        <r>
          <rPr>
            <sz val="9"/>
            <color indexed="81"/>
            <rFont val="Tahoma"/>
            <family val="2"/>
          </rPr>
          <t>. Take a building block figure, small doll, or a figure made of clay or wire, set up a simple background (like a sheet of paper), and shine a lamp or flashlight on your scene. Then, shoot a series of pictures of your object doing a small action-like waving, bowing, or lifting a leg-moving its position a VERY little bit each time. Load the pictures onto your computer and put them in sequence. Click through quickly-or use slide presentation software, and set the time between each slide at "00:00" seconds-and you've got a movie!
FOR MORE FUN: Use a video-editing program to make your movie even smoother (iMovie and Windows Movie Maker come with many computers).</t>
        </r>
      </text>
    </comment>
    <comment ref="C265" authorId="0" shapeId="0" xr:uid="{00000000-0006-0000-0500-000097000000}">
      <text>
        <r>
          <rPr>
            <b/>
            <sz val="9"/>
            <color indexed="81"/>
            <rFont val="Tahoma"/>
            <family val="2"/>
          </rPr>
          <t>Make your own thaumatrope.</t>
        </r>
        <r>
          <rPr>
            <sz val="9"/>
            <color indexed="81"/>
            <rFont val="Tahoma"/>
            <family val="2"/>
          </rPr>
          <t xml:space="preserve"> A thaumatrope is a disk or card with a picture on each side. The disk is attached to two pieces of string or a pencil. When the pencil or string is twirled, the images appear to combine into one. See the sidebar for help.</t>
        </r>
      </text>
    </comment>
    <comment ref="C266" authorId="0" shapeId="0" xr:uid="{00000000-0006-0000-0500-000098000000}">
      <text>
        <r>
          <rPr>
            <sz val="9"/>
            <color indexed="81"/>
            <rFont val="Tahoma"/>
            <family val="2"/>
          </rPr>
          <t>Some software developers get to play games all day! Think you might like that kind of career? In this step, team up with an adult to find out.</t>
        </r>
      </text>
    </comment>
    <comment ref="C267" authorId="0" shapeId="0" xr:uid="{00000000-0006-0000-0500-000099000000}">
      <text>
        <r>
          <rPr>
            <b/>
            <sz val="9"/>
            <color indexed="81"/>
            <rFont val="Tahoma"/>
            <family val="2"/>
          </rPr>
          <t>Use a free downloadable program.</t>
        </r>
        <r>
          <rPr>
            <sz val="9"/>
            <color indexed="81"/>
            <rFont val="Tahoma"/>
            <family val="2"/>
          </rPr>
          <t xml:space="preserve"> With these programs, you can create an interactive story or game using characters they provide. The Massachusetts Institute of Technology has a great one called Scratch, or try the Carnegie Mellon University version, called Alice. Share your creation with friends.</t>
        </r>
      </text>
    </comment>
    <comment ref="C268" authorId="0" shapeId="0" xr:uid="{00000000-0006-0000-0500-00009A000000}">
      <text>
        <r>
          <rPr>
            <b/>
            <sz val="9"/>
            <color indexed="81"/>
            <rFont val="Tahoma"/>
            <family val="2"/>
          </rPr>
          <t>Go onto an interactive site.</t>
        </r>
        <r>
          <rPr>
            <sz val="9"/>
            <color indexed="81"/>
            <rFont val="Tahoma"/>
            <family val="2"/>
          </rPr>
          <t xml:space="preserve"> There are a lot of how-to-be-a-programmer sites out there that walk you through the steps of game programming ("Interactive Logo" and "Challenge You" are two to try). Check one out and do your best to build a game!</t>
        </r>
      </text>
    </comment>
    <comment ref="C269" authorId="0" shapeId="0" xr:uid="{00000000-0006-0000-0500-00009B000000}">
      <text>
        <r>
          <rPr>
            <b/>
            <sz val="9"/>
            <color indexed="81"/>
            <rFont val="Tahoma"/>
            <family val="2"/>
          </rPr>
          <t>Talk to a developer!</t>
        </r>
        <r>
          <rPr>
            <sz val="9"/>
            <color indexed="81"/>
            <rFont val="Tahoma"/>
            <family val="2"/>
          </rPr>
          <t xml:space="preserve"> Ask someone in the video game field to share their portfolio and creative process with you. You could invite a student, professor, or professional to chat with your group, or see if you can visit a studio.
FOR MORE FUN: Share your own drawings or game concept ideas for feedback.</t>
        </r>
      </text>
    </comment>
    <comment ref="C270" authorId="0" shapeId="0" xr:uid="{00000000-0006-0000-0500-00009C000000}">
      <text>
        <r>
          <rPr>
            <b/>
            <sz val="9"/>
            <color indexed="81"/>
            <rFont val="Tahoma"/>
            <family val="2"/>
          </rPr>
          <t>Try the science of amusement park rides.</t>
        </r>
        <r>
          <rPr>
            <sz val="9"/>
            <color indexed="81"/>
            <rFont val="Tahoma"/>
            <family val="2"/>
          </rPr>
          <t xml:space="preserve"> The science of physics makes most theme park action possible, from the flume to the roller coaster to the merry-go-round.</t>
        </r>
      </text>
    </comment>
    <comment ref="C271" authorId="0" shapeId="0" xr:uid="{00000000-0006-0000-0500-00009D000000}">
      <text>
        <r>
          <rPr>
            <b/>
            <sz val="9"/>
            <color indexed="81"/>
            <rFont val="Tahoma"/>
            <family val="2"/>
          </rPr>
          <t>Create a roller coaster with marbles and foam tubing.</t>
        </r>
        <r>
          <rPr>
            <sz val="9"/>
            <color indexed="81"/>
            <rFont val="Tahoma"/>
            <family val="2"/>
          </rPr>
          <t xml:space="preserve"> Cut 6-foot pieces of 3/4-inch or 1-inch foam insulation tubing in half lengthwise (ask an adult to help you) and take together a track, starting at the edge of a table or another high place. Use books, boxes, or rolling pins to make hills. Make toilet-paper-tube tunnels. Fashion a loop. Check out the Fetch! "Thrill Ride" activity sheet at </t>
        </r>
        <r>
          <rPr>
            <b/>
            <sz val="9"/>
            <color indexed="81"/>
            <rFont val="Tahoma"/>
            <family val="2"/>
          </rPr>
          <t>pbskids.org</t>
        </r>
        <r>
          <rPr>
            <sz val="9"/>
            <color indexed="81"/>
            <rFont val="Tahoma"/>
            <family val="2"/>
          </rPr>
          <t xml:space="preserve"> for details on this project.
FOR MORE FUN: Design a roller coaster online at </t>
        </r>
        <r>
          <rPr>
            <b/>
            <sz val="9"/>
            <color indexed="81"/>
            <rFont val="Tahoma"/>
            <family val="2"/>
          </rPr>
          <t>learner.org/interactives/parkphysics/coaster</t>
        </r>
        <r>
          <rPr>
            <sz val="9"/>
            <color indexed="81"/>
            <rFont val="Tahoma"/>
            <family val="2"/>
          </rPr>
          <t xml:space="preserve"> or </t>
        </r>
        <r>
          <rPr>
            <b/>
            <sz val="9"/>
            <color indexed="81"/>
            <rFont val="Tahoma"/>
            <family val="2"/>
          </rPr>
          <t>ultimaterollercoaster.com</t>
        </r>
        <r>
          <rPr>
            <sz val="9"/>
            <color indexed="81"/>
            <rFont val="Tahoma"/>
            <family val="2"/>
          </rPr>
          <t>.</t>
        </r>
      </text>
    </comment>
    <comment ref="C272" authorId="0" shapeId="0" xr:uid="{00000000-0006-0000-0500-00009E000000}">
      <text>
        <r>
          <rPr>
            <b/>
            <sz val="9"/>
            <color indexed="81"/>
            <rFont val="Tahoma"/>
            <family val="2"/>
          </rPr>
          <t>Catapult some stuff.</t>
        </r>
        <r>
          <rPr>
            <sz val="9"/>
            <color indexed="81"/>
            <rFont val="Tahoma"/>
            <family val="2"/>
          </rPr>
          <t xml:space="preserve"> Make a catapult out of household items, like a ruler or yardstick for a lever and a thread spool or banana for a fulcrum. Then have a marshmallow or Ping-Pong-ball launching contest with your friends. Whose object flies the farthest? Trade ideas about why.
FOR MORE FUN: Check out the Fetch! catapult activity sheet called "Target Practice" at </t>
        </r>
        <r>
          <rPr>
            <b/>
            <sz val="9"/>
            <color indexed="81"/>
            <rFont val="Tahoma"/>
            <family val="2"/>
          </rPr>
          <t>pbskids.org</t>
        </r>
        <r>
          <rPr>
            <sz val="9"/>
            <color indexed="81"/>
            <rFont val="Tahoma"/>
            <family val="2"/>
          </rPr>
          <t>.</t>
        </r>
      </text>
    </comment>
    <comment ref="C273" authorId="0" shapeId="0" xr:uid="{00000000-0006-0000-0500-00009F000000}">
      <text>
        <r>
          <rPr>
            <b/>
            <sz val="9"/>
            <color indexed="81"/>
            <rFont val="Tahoma"/>
            <family val="2"/>
          </rPr>
          <t>Figure out centrifugal force.</t>
        </r>
        <r>
          <rPr>
            <sz val="9"/>
            <color indexed="81"/>
            <rFont val="Tahoma"/>
            <family val="2"/>
          </rPr>
          <t xml:space="preserve"> This force is what squashes you against your seat in spinning amusement park rides. Try this spinning-water-bucket experiment. Go outside and fill a bucket halfway full of water. Spin it around and around, Ferris-wheel style. Why does the water stay in the bucket?</t>
        </r>
      </text>
    </comment>
    <comment ref="C274" authorId="0" shapeId="0" xr:uid="{00000000-0006-0000-0500-0000A0000000}">
      <text>
        <r>
          <rPr>
            <sz val="9"/>
            <color indexed="81"/>
            <rFont val="Tahoma"/>
            <family val="2"/>
          </rPr>
          <t>Chances are that special effects (FX) play a big role in many of your favorite movies. Sometimes the effects are quite obvious, but lots of times they're hidden. See for yourself!</t>
        </r>
      </text>
    </comment>
    <comment ref="C275" authorId="0" shapeId="0" xr:uid="{00000000-0006-0000-0500-0000A1000000}">
      <text>
        <r>
          <rPr>
            <b/>
            <sz val="9"/>
            <color indexed="81"/>
            <rFont val="Tahoma"/>
            <family val="2"/>
          </rPr>
          <t>Try the blue screen.</t>
        </r>
        <r>
          <rPr>
            <sz val="9"/>
            <color indexed="81"/>
            <rFont val="Tahoma"/>
            <family val="2"/>
          </rPr>
          <t xml:space="preserve"> Find out how the chroma-key technology called "blue screen" (or "green screen") works. Then try it yourself! Fashion your own blue screen however you like: anything from cutting out a picture of yourself and sticking it on various backgrounds to using a computer design program to asking a video expert for help filming in front of a real blue screen.
FOR MORE FUN: See if a local TV station will let you watch the weather forecast to see blue-screen technology in action.</t>
        </r>
      </text>
    </comment>
    <comment ref="C276" authorId="0" shapeId="0" xr:uid="{00000000-0006-0000-0500-0000A2000000}">
      <text>
        <r>
          <rPr>
            <b/>
            <sz val="9"/>
            <color indexed="81"/>
            <rFont val="Tahoma"/>
            <family val="2"/>
          </rPr>
          <t>Play makeup artist.</t>
        </r>
        <r>
          <rPr>
            <sz val="9"/>
            <color indexed="81"/>
            <rFont val="Tahoma"/>
            <family val="2"/>
          </rPr>
          <t xml:space="preserve"> Invite a makeup artist (maybe from a local theater company or television station) to speak to your group about using makeup to emphasize features so they look great on stage or screen. What products do they use, and why? How do they make a person look "natural," older, younger, or like a nonhuman character such as an animal or alien? Team up with an adult to try some of the techniques on a friend, using any makeup you have on hand.
FOR MORE FUN: Ask a graphic designer to show you how they adjust people's features for print media, such as erasing wrinkles or adding color to cheeks.</t>
        </r>
      </text>
    </comment>
    <comment ref="C277" authorId="0" shapeId="0" xr:uid="{00000000-0006-0000-0500-0000A3000000}">
      <text>
        <r>
          <rPr>
            <b/>
            <sz val="9"/>
            <color indexed="81"/>
            <rFont val="Tahoma"/>
            <family val="2"/>
          </rPr>
          <t>Make your own 3-D glasses.</t>
        </r>
        <r>
          <rPr>
            <sz val="9"/>
            <color indexed="81"/>
            <rFont val="Tahoma"/>
            <family val="2"/>
          </rPr>
          <t xml:space="preserve"> Follow the instructions on the next page to make your own 3-D fun!
FOR MORE FUN: Make a 3-D picture, too. Ask an adult to help you find instructions and free, easy-to-use software online.</t>
        </r>
      </text>
    </comment>
    <comment ref="C278" authorId="0" shapeId="0" xr:uid="{00000000-0006-0000-0500-0000A4000000}">
      <text>
        <r>
          <rPr>
            <sz val="9"/>
            <color indexed="81"/>
            <rFont val="Tahoma"/>
            <family val="2"/>
          </rPr>
          <t>Sound technology has changed enormously in the past few decades, and the changes, especially the invention of compressed MP3 files, have made playing recording, and sharing music easier and more accessible. But no matter how music is played, it all comes from the science of sound waves.</t>
        </r>
      </text>
    </comment>
    <comment ref="C279" authorId="0" shapeId="0" xr:uid="{00000000-0006-0000-0500-0000A5000000}">
      <text>
        <r>
          <rPr>
            <b/>
            <sz val="9"/>
            <color indexed="81"/>
            <rFont val="Tahoma"/>
            <family val="2"/>
          </rPr>
          <t xml:space="preserve">Experiment with acoustics. </t>
        </r>
        <r>
          <rPr>
            <sz val="9"/>
            <color indexed="81"/>
            <rFont val="Tahoma"/>
            <family val="2"/>
          </rPr>
          <t>Acoustics are the qualities that affect how a sound is heard in a particular area. Find a portable music player and choose five spaces, such as an empty gym, a backyard, or a kitchen. In each space, listen to a song for at least 30 seconds from three to five feet away. (In enclosed rooms, listen from the same distance and direction and at the same volume.) Write down what you notice about the sound in each place. How loud is it? How well can you hear the different parts of the music? After your experiment, research the science to learn why sound changes in different spaces.
FOR MORE FUN: Put something over you ears in one of the spaces, like your hands, a scarf, or some foam. What happens to sound when you add insulation? Why?</t>
        </r>
      </text>
    </comment>
    <comment ref="C280" authorId="0" shapeId="0" xr:uid="{00000000-0006-0000-0500-0000A6000000}">
      <text>
        <r>
          <rPr>
            <b/>
            <sz val="9"/>
            <color indexed="81"/>
            <rFont val="Tahoma"/>
            <family val="2"/>
          </rPr>
          <t xml:space="preserve">Go on an elephant hike. </t>
        </r>
        <r>
          <rPr>
            <sz val="9"/>
            <color indexed="81"/>
            <rFont val="Tahoma"/>
            <family val="2"/>
          </rPr>
          <t>Elephants can hear better than humans-experiment to learn why! See the sidebar for help.</t>
        </r>
      </text>
    </comment>
    <comment ref="C281" authorId="0" shapeId="0" xr:uid="{00000000-0006-0000-0500-0000A7000000}">
      <text>
        <r>
          <rPr>
            <b/>
            <sz val="9"/>
            <color indexed="81"/>
            <rFont val="Tahoma"/>
            <family val="2"/>
          </rPr>
          <t>Make a ringtone for yourself, a friend, or family member.</t>
        </r>
        <r>
          <rPr>
            <sz val="9"/>
            <color indexed="81"/>
            <rFont val="Tahoma"/>
            <family val="2"/>
          </rPr>
          <t xml:space="preserve"> Play around with GarageBand or any similar computer program that lets you layer various instrument riffs together to create your own musical compositions.
FOR MORE FUN: Make up an entire song and dedicate it to someone you know.</t>
        </r>
      </text>
    </comment>
    <comment ref="C285" authorId="0" shapeId="0" xr:uid="{00000000-0006-0000-0500-000034010000}">
      <text>
        <r>
          <rPr>
            <sz val="9"/>
            <color indexed="81"/>
            <rFont val="Tahoma"/>
            <family val="2"/>
          </rPr>
          <t>If you're near the scene of an accident or disaster, there are certain steps to follow. The steps are Check, Call, and Care. Talk with an adult about how you  would follow those steps in an emergency. Then do one of the activities.</t>
        </r>
      </text>
    </comment>
    <comment ref="C286" authorId="0" shapeId="0" xr:uid="{00000000-0006-0000-0500-000035010000}">
      <text>
        <r>
          <rPr>
            <b/>
            <sz val="9"/>
            <color indexed="81"/>
            <rFont val="Tahoma"/>
            <family val="2"/>
          </rPr>
          <t>Make posters.</t>
        </r>
        <r>
          <rPr>
            <sz val="9"/>
            <color indexed="81"/>
            <rFont val="Tahoma"/>
            <family val="2"/>
          </rPr>
          <t xml:space="preserve"> Explain why it's important to use Check, Call, Care in an emergency. Offer to put up the posters at your school, community center, or place of worship.</t>
        </r>
      </text>
    </comment>
    <comment ref="C287" authorId="0" shapeId="0" xr:uid="{00000000-0006-0000-0500-000036010000}">
      <text>
        <r>
          <rPr>
            <b/>
            <sz val="9"/>
            <color indexed="81"/>
            <rFont val="Tahoma"/>
            <family val="2"/>
          </rPr>
          <t>Create a skit.</t>
        </r>
        <r>
          <rPr>
            <sz val="9"/>
            <color indexed="81"/>
            <rFont val="Tahoma"/>
            <family val="2"/>
          </rPr>
          <t xml:space="preserve"> Make the skit about using Check, Call, Care in an emergency. Perform it for your family, your school, or friends.</t>
        </r>
      </text>
    </comment>
    <comment ref="C288" authorId="0" shapeId="0" xr:uid="{00000000-0006-0000-0500-000037010000}">
      <text>
        <r>
          <rPr>
            <b/>
            <sz val="9"/>
            <color indexed="81"/>
            <rFont val="Tahoma"/>
            <family val="2"/>
          </rPr>
          <t>Make a short video.</t>
        </r>
        <r>
          <rPr>
            <sz val="9"/>
            <color indexed="81"/>
            <rFont val="Tahoma"/>
            <family val="2"/>
          </rPr>
          <t xml:space="preserve"> Create a video with your Junior friends that tells people how to use Check, Call, Care in an emergency. Show it at your school, community center, or place of worship.</t>
        </r>
      </text>
    </comment>
    <comment ref="C289" authorId="0" shapeId="0" xr:uid="{00000000-0006-0000-0500-000038010000}">
      <text>
        <r>
          <rPr>
            <sz val="9"/>
            <color indexed="81"/>
            <rFont val="Tahoma"/>
            <family val="2"/>
          </rPr>
          <t>Injured people often get help from a chain of people. First, someone might provide first aid at the scene. Then first responders show up. After that, the injured are often taken to hospital emergency rooms where doctors and nurses take over. Find out more about what these people do.</t>
        </r>
      </text>
    </comment>
    <comment ref="C290" authorId="0" shapeId="0" xr:uid="{00000000-0006-0000-0500-000039010000}">
      <text>
        <r>
          <rPr>
            <b/>
            <sz val="9"/>
            <color indexed="81"/>
            <rFont val="Tahoma"/>
            <family val="2"/>
          </rPr>
          <t>Talk to an EMT or a firefighter.</t>
        </r>
        <r>
          <rPr>
            <sz val="9"/>
            <color indexed="81"/>
            <rFont val="Tahoma"/>
            <family val="2"/>
          </rPr>
          <t xml:space="preserve"> Ask an emergency medical technician (EMT) or firefighter to talk to your group and show how the equipment on an ambulance works. Find out what you can do to help someone who is sick or injured until professionals arrive.</t>
        </r>
      </text>
    </comment>
    <comment ref="C291" authorId="0" shapeId="0" xr:uid="{00000000-0006-0000-0500-00003A010000}">
      <text>
        <r>
          <rPr>
            <b/>
            <sz val="9"/>
            <color indexed="81"/>
            <rFont val="Tahoma"/>
            <family val="2"/>
          </rPr>
          <t>Talk to police officers.</t>
        </r>
        <r>
          <rPr>
            <sz val="9"/>
            <color indexed="81"/>
            <rFont val="Tahoma"/>
            <family val="2"/>
          </rPr>
          <t xml:space="preserve"> When someone calls 911, the police often arrive first. Interview police officers about their first aid training and how you can help someone who is sick or injured until help arrives.</t>
        </r>
      </text>
    </comment>
    <comment ref="C292" authorId="0" shapeId="0" xr:uid="{00000000-0006-0000-0500-00003B010000}">
      <text>
        <r>
          <rPr>
            <b/>
            <sz val="9"/>
            <color indexed="81"/>
            <rFont val="Tahoma"/>
            <family val="2"/>
          </rPr>
          <t>Tour an emergency room or hospital.</t>
        </r>
        <r>
          <rPr>
            <sz val="9"/>
            <color indexed="81"/>
            <rFont val="Tahoma"/>
            <family val="2"/>
          </rPr>
          <t xml:space="preserve"> Ask doctors or nurses how they help people who are injured in an emergency. Find out what you can do to help an injured person in an emergency.</t>
        </r>
      </text>
    </comment>
    <comment ref="C293" authorId="0" shapeId="0" xr:uid="{00000000-0006-0000-0500-00003C010000}">
      <text>
        <r>
          <rPr>
            <sz val="9"/>
            <color indexed="81"/>
            <rFont val="Tahoma"/>
            <family val="2"/>
          </rPr>
          <t>Portable first aid kits help you be prepared to treat a minor injury no matter where you are. Make a small kit that you can use away from home.</t>
        </r>
      </text>
    </comment>
    <comment ref="C294" authorId="0" shapeId="0" xr:uid="{00000000-0006-0000-0500-00003D010000}">
      <text>
        <r>
          <rPr>
            <b/>
            <sz val="9"/>
            <color indexed="81"/>
            <rFont val="Tahoma"/>
            <family val="2"/>
          </rPr>
          <t>Make a first aid kit that fits in your backpack.</t>
        </r>
        <r>
          <rPr>
            <sz val="9"/>
            <color indexed="81"/>
            <rFont val="Tahoma"/>
            <family val="2"/>
          </rPr>
          <t xml:space="preserve"> Include items that would help you deal with injuries that might happen on a hike or on your way to school.</t>
        </r>
      </text>
    </comment>
    <comment ref="C295" authorId="0" shapeId="0" xr:uid="{00000000-0006-0000-0500-00003E010000}">
      <text>
        <r>
          <rPr>
            <b/>
            <sz val="9"/>
            <color indexed="81"/>
            <rFont val="Tahoma"/>
            <family val="2"/>
          </rPr>
          <t>Make a kit that fits in a car's glove box.</t>
        </r>
        <r>
          <rPr>
            <sz val="9"/>
            <color indexed="81"/>
            <rFont val="Tahoma"/>
            <family val="2"/>
          </rPr>
          <t xml:space="preserve"> Give it to a family member who drives a car or another adult who could use it!</t>
        </r>
      </text>
    </comment>
    <comment ref="C296" authorId="0" shapeId="0" xr:uid="{00000000-0006-0000-0500-00003F010000}">
      <text>
        <r>
          <rPr>
            <b/>
            <sz val="9"/>
            <color indexed="81"/>
            <rFont val="Tahoma"/>
            <family val="2"/>
          </rPr>
          <t>Make a personal kit.</t>
        </r>
        <r>
          <rPr>
            <sz val="9"/>
            <color indexed="81"/>
            <rFont val="Tahoma"/>
            <family val="2"/>
          </rPr>
          <t xml:space="preserve"> Keep it in your locker or desk at school.</t>
        </r>
      </text>
    </comment>
    <comment ref="C297" authorId="0" shapeId="0" xr:uid="{00000000-0006-0000-0500-000040010000}">
      <text>
        <r>
          <rPr>
            <sz val="9"/>
            <color indexed="81"/>
            <rFont val="Tahoma"/>
            <family val="2"/>
          </rPr>
          <t>Allergic reactions, asthma attacks, snakebites, and accidental poisonings are situations that require quick action. So is choking, one of the most common ways young children are seriously injured. Learn to handle these issues in this step.</t>
        </r>
      </text>
    </comment>
    <comment ref="C298" authorId="0" shapeId="0" xr:uid="{00000000-0006-0000-0500-000041010000}">
      <text>
        <r>
          <rPr>
            <b/>
            <sz val="9"/>
            <color indexed="81"/>
            <rFont val="Tahoma"/>
            <family val="2"/>
          </rPr>
          <t>With your Junior friends, organize a panel discussion.</t>
        </r>
        <r>
          <rPr>
            <sz val="9"/>
            <color indexed="81"/>
            <rFont val="Tahoma"/>
            <family val="2"/>
          </rPr>
          <t xml:space="preserve"> Invite a variety of people, such as doctors, nurses, EMTs, a Red Cross representative, and someone from your local poison control center.</t>
        </r>
      </text>
    </comment>
    <comment ref="C299" authorId="0" shapeId="0" xr:uid="{00000000-0006-0000-0500-000042010000}">
      <text>
        <r>
          <rPr>
            <b/>
            <sz val="9"/>
            <color indexed="81"/>
            <rFont val="Tahoma"/>
            <family val="2"/>
          </rPr>
          <t>Research situations that require fast action.</t>
        </r>
        <r>
          <rPr>
            <sz val="9"/>
            <color indexed="81"/>
            <rFont val="Tahoma"/>
            <family val="2"/>
          </rPr>
          <t xml:space="preserve"> Then interview a medical professional, asking questions about what you've learned and what you should know in order to get help.</t>
        </r>
      </text>
    </comment>
    <comment ref="C300" authorId="0" shapeId="0" xr:uid="{00000000-0006-0000-0500-000043010000}">
      <text>
        <r>
          <rPr>
            <b/>
            <sz val="9"/>
            <color indexed="81"/>
            <rFont val="Tahoma"/>
            <family val="2"/>
          </rPr>
          <t>Go on a field trip to an emergency room.</t>
        </r>
        <r>
          <rPr>
            <sz val="9"/>
            <color indexed="81"/>
            <rFont val="Tahoma"/>
            <family val="2"/>
          </rPr>
          <t xml:space="preserve"> Ask about situations that require fast action, how the ER staff deals with these issues, and how you can be prepared to help others.
</t>
        </r>
      </text>
    </comment>
    <comment ref="C301" authorId="0" shapeId="0" xr:uid="{00000000-0006-0000-0500-000044010000}">
      <text>
        <r>
          <rPr>
            <b/>
            <sz val="9"/>
            <color indexed="81"/>
            <rFont val="Tahoma"/>
            <family val="2"/>
          </rPr>
          <t>Know how to take care of someone who's sick.</t>
        </r>
        <r>
          <rPr>
            <sz val="9"/>
            <color indexed="81"/>
            <rFont val="Tahoma"/>
            <family val="2"/>
          </rPr>
          <t xml:space="preserve">
When somebody doesn't feel well, you can make them more comfortable by using basic first aid. Find out how to care for people who have common illnesses (cold, fever, flu).</t>
        </r>
      </text>
    </comment>
    <comment ref="C302" authorId="0" shapeId="0" xr:uid="{00000000-0006-0000-0500-000045010000}">
      <text>
        <r>
          <rPr>
            <b/>
            <sz val="9"/>
            <color indexed="81"/>
            <rFont val="Tahoma"/>
            <family val="2"/>
          </rPr>
          <t>Read about illnesses and how to treat them.</t>
        </r>
        <r>
          <rPr>
            <sz val="9"/>
            <color indexed="81"/>
            <rFont val="Tahoma"/>
            <family val="2"/>
          </rPr>
          <t xml:space="preserve"> Get familiar with the symptoms of common illnesses and how to help someone who's sick. Role-play with your friends or family. Assign someone to be the patient and then practice caring for them.</t>
        </r>
      </text>
    </comment>
    <comment ref="C303" authorId="0" shapeId="0" xr:uid="{00000000-0006-0000-0500-000046010000}">
      <text>
        <r>
          <rPr>
            <b/>
            <sz val="9"/>
            <color indexed="81"/>
            <rFont val="Tahoma"/>
            <family val="2"/>
          </rPr>
          <t>Visit a medical clinic.</t>
        </r>
        <r>
          <rPr>
            <sz val="9"/>
            <color indexed="81"/>
            <rFont val="Tahoma"/>
            <family val="2"/>
          </rPr>
          <t xml:space="preserve"> Talk to a doctor or nurse about simple things you can do to help people who are sick.</t>
        </r>
      </text>
    </comment>
    <comment ref="C304" authorId="0" shapeId="0" xr:uid="{00000000-0006-0000-0500-000047010000}">
      <text>
        <r>
          <rPr>
            <b/>
            <sz val="9"/>
            <color indexed="81"/>
            <rFont val="Tahoma"/>
            <family val="2"/>
          </rPr>
          <t>Talk to family members and neighbors.</t>
        </r>
        <r>
          <rPr>
            <sz val="9"/>
            <color indexed="81"/>
            <rFont val="Tahoma"/>
            <family val="2"/>
          </rPr>
          <t xml:space="preserve"> Find out what made them feel better when they were sick. Maybe they wanted a wet cloth over their eyes to soothe a headache, or perhaps sipping soda calmed their upset stomach. Make a list of what you learn and share it with your Junior friends.</t>
        </r>
      </text>
    </comment>
    <comment ref="C308" authorId="0" shapeId="0" xr:uid="{00000000-0006-0000-0500-0000A8000000}">
      <text>
        <r>
          <rPr>
            <sz val="9"/>
            <color indexed="81"/>
            <rFont val="Tahoma"/>
            <family val="2"/>
          </rPr>
          <t>Scientists called botanists track the history of different kinds of flowers. Become a botanist and figure out how, when, and where one flower was first bred or found. Learn about when it blooms and what it looks like. Then do one of these activities.</t>
        </r>
      </text>
    </comment>
    <comment ref="C309" authorId="0" shapeId="0" xr:uid="{00000000-0006-0000-0500-0000A9000000}">
      <text>
        <r>
          <rPr>
            <b/>
            <sz val="9"/>
            <color indexed="81"/>
            <rFont val="Tahoma"/>
            <family val="2"/>
          </rPr>
          <t>Go on a flower hunt.</t>
        </r>
        <r>
          <rPr>
            <sz val="9"/>
            <color indexed="81"/>
            <rFont val="Tahoma"/>
            <family val="2"/>
          </rPr>
          <t xml:space="preserve"> Find your flower and five other kinds that you can name growing around your town. Don't pick them, but use a magnifying glass and get up close to see more. Record or sketch what you see in your botanist's notebook.</t>
        </r>
      </text>
    </comment>
    <comment ref="C310" authorId="0" shapeId="0" xr:uid="{00000000-0006-0000-0500-0000AA000000}">
      <text>
        <r>
          <rPr>
            <b/>
            <sz val="9"/>
            <color indexed="81"/>
            <rFont val="Tahoma"/>
            <family val="2"/>
          </rPr>
          <t>Grow your flower.</t>
        </r>
        <r>
          <rPr>
            <sz val="9"/>
            <color indexed="81"/>
            <rFont val="Tahoma"/>
            <family val="2"/>
          </rPr>
          <t xml:space="preserve"> Plant a seed or a bulb. Grow it inside or outside, but plant it in the right season and tend to it until it blooms.
FOR MORE FUN: Experiment with several flowers and change how much you water or how much sun they get. Does it affect how the flower looks when it blooms?</t>
        </r>
      </text>
    </comment>
    <comment ref="C311" authorId="0" shapeId="0" xr:uid="{00000000-0006-0000-0500-0000AB000000}">
      <text>
        <r>
          <rPr>
            <b/>
            <sz val="9"/>
            <color indexed="81"/>
            <rFont val="Tahoma"/>
            <family val="2"/>
          </rPr>
          <t>Read a book or watch a video about your bug.</t>
        </r>
        <r>
          <rPr>
            <sz val="9"/>
            <color indexed="81"/>
            <rFont val="Tahoma"/>
            <family val="2"/>
          </rPr>
          <t xml:space="preserve"> It should be a book or video about a real bug, not a cartoon.</t>
        </r>
      </text>
    </comment>
    <comment ref="C312" authorId="0" shapeId="0" xr:uid="{00000000-0006-0000-0500-0000AC000000}">
      <text>
        <r>
          <rPr>
            <sz val="9"/>
            <color indexed="81"/>
            <rFont val="Tahoma"/>
            <family val="2"/>
          </rPr>
          <t>Flowers aren't just pretty. They may look like they aren't doing a lot, but they're actually quite busy! Try one of these activities that will show you what a flower can really do.</t>
        </r>
      </text>
    </comment>
    <comment ref="C313" authorId="0" shapeId="0" xr:uid="{00000000-0006-0000-0500-0000AD000000}">
      <text>
        <r>
          <rPr>
            <b/>
            <sz val="9"/>
            <color indexed="81"/>
            <rFont val="Tahoma"/>
            <family val="2"/>
          </rPr>
          <t>Dye a flower.</t>
        </r>
        <r>
          <rPr>
            <sz val="9"/>
            <color indexed="81"/>
            <rFont val="Tahoma"/>
            <family val="2"/>
          </rPr>
          <t xml:space="preserve"> See a flower's root system in action by coloring several white flowers (carnations work well). Cut the stems and put the flowers in water that contains your favorite color of food dye. The petals should soon be your favorite color! Keep track of your experiment in your botanist's notebook.
FOR MORE FUN: Try experimenting with different flowers and different colors.</t>
        </r>
      </text>
    </comment>
    <comment ref="C314" authorId="0" shapeId="0" xr:uid="{00000000-0006-0000-0500-0000AE000000}">
      <text>
        <r>
          <rPr>
            <b/>
            <sz val="9"/>
            <color indexed="81"/>
            <rFont val="Tahoma"/>
            <family val="2"/>
          </rPr>
          <t>Stop and smell the flowers.</t>
        </r>
        <r>
          <rPr>
            <sz val="9"/>
            <color indexed="81"/>
            <rFont val="Tahoma"/>
            <family val="2"/>
          </rPr>
          <t xml:space="preserve"> Find a flower growing outside that smells, and watch it until you see something happen. Make sketches or jot notes in your botanist's notebook about what visits the flower. How long did it take for something to visit? Based on your observations, why do you think flowers smell? Find out if you're right!
FOR MORE FUN: Find out what makes flowers smell, and use the information to make your own perfume.</t>
        </r>
      </text>
    </comment>
    <comment ref="C315" authorId="0" shapeId="0" xr:uid="{00000000-0006-0000-0500-0000AF000000}">
      <text>
        <r>
          <rPr>
            <b/>
            <sz val="9"/>
            <color indexed="81"/>
            <rFont val="Tahoma"/>
            <family val="2"/>
          </rPr>
          <t>Meet flower families.</t>
        </r>
        <r>
          <rPr>
            <sz val="9"/>
            <color indexed="81"/>
            <rFont val="Tahoma"/>
            <family val="2"/>
          </rPr>
          <t xml:space="preserve"> Just like people in your family might share common traits, the same goes for flower families. Go to the library or online with an adult, and find a flower family you like. Then take photos or draw pictures of different flowers within that family. Make a flower family tree with your art!</t>
        </r>
      </text>
    </comment>
    <comment ref="C316" authorId="0" shapeId="0" xr:uid="{00000000-0006-0000-0500-0000B0000000}">
      <text>
        <r>
          <rPr>
            <sz val="9"/>
            <color indexed="81"/>
            <rFont val="Tahoma"/>
            <family val="2"/>
          </rPr>
          <t>Not only do flowers have a lot going on inside of them, but they do a lot for people. Find out how flowers benefit people in this step.</t>
        </r>
      </text>
    </comment>
    <comment ref="C317" authorId="0" shapeId="0" xr:uid="{00000000-0006-0000-0500-0000B1000000}">
      <text>
        <r>
          <rPr>
            <b/>
            <sz val="9"/>
            <color indexed="81"/>
            <rFont val="Tahoma"/>
            <family val="2"/>
          </rPr>
          <t>Flowers are fruits in disguise.</t>
        </r>
        <r>
          <rPr>
            <sz val="9"/>
            <color indexed="81"/>
            <rFont val="Tahoma"/>
            <family val="2"/>
          </rPr>
          <t xml:space="preserve"> </t>
        </r>
        <r>
          <rPr>
            <i/>
            <sz val="9"/>
            <color indexed="81"/>
            <rFont val="Tahoma"/>
            <family val="2"/>
          </rPr>
          <t>Shh!</t>
        </r>
        <r>
          <rPr>
            <sz val="9"/>
            <color indexed="81"/>
            <rFont val="Tahoma"/>
            <family val="2"/>
          </rPr>
          <t xml:space="preserve"> Don't blow their cover, but a flower will eventually become a fruit. For example, an apple grows from an apple blossom. Find a flower that turns into a fruit, and make a snack for your family or friends using that fruit. Tell them all about the flower that the fruity snack came from.
FOR MORE FUN: Sometimes even the flower is edible! Make a tea out of a flower such as hibiscus or chamomile, or taste a flower that's safe to eat, like a nasturtium or zucchini blossom.</t>
        </r>
      </text>
    </comment>
    <comment ref="C318" authorId="0" shapeId="0" xr:uid="{00000000-0006-0000-0500-0000B2000000}">
      <text>
        <r>
          <rPr>
            <b/>
            <sz val="9"/>
            <color indexed="81"/>
            <rFont val="Tahoma"/>
            <family val="2"/>
          </rPr>
          <t>Flowers are healers.</t>
        </r>
        <r>
          <rPr>
            <sz val="9"/>
            <color indexed="81"/>
            <rFont val="Tahoma"/>
            <family val="2"/>
          </rPr>
          <t xml:space="preserve"> Scientists who study how plants can help humans are called ethnobotanists. They are constantly on the lookout for new flowers that could be made into medicines to help with common sicknesses. Find out about three different medicinal flowers or herbs and how they can help.</t>
        </r>
      </text>
    </comment>
    <comment ref="C319" authorId="0" shapeId="0" xr:uid="{00000000-0006-0000-0500-0000B3000000}">
      <text>
        <r>
          <rPr>
            <b/>
            <sz val="9"/>
            <color indexed="81"/>
            <rFont val="Tahoma"/>
            <family val="2"/>
          </rPr>
          <t>Flowers are calming.</t>
        </r>
        <r>
          <rPr>
            <sz val="9"/>
            <color indexed="81"/>
            <rFont val="Tahoma"/>
            <family val="2"/>
          </rPr>
          <t xml:space="preserve"> Some people believe the scent of flowers does more than smell nice-it can help people feel better. The use of flower scents is called aromatherapy. Aromatherapists say that lavender and rose help people de-stress and relax. Try the recipe for bath beads and see if it helps you feel calmer when you need a break.</t>
        </r>
      </text>
    </comment>
    <comment ref="C320" authorId="0" shapeId="0" xr:uid="{00000000-0006-0000-0500-0000B4000000}">
      <text>
        <r>
          <rPr>
            <sz val="9"/>
            <color indexed="81"/>
            <rFont val="Tahoma"/>
            <family val="2"/>
          </rPr>
          <t>Now that you've learned all about what flowers can do, create something beautiful with them! Find flowers in your yard or a neighbor's yard, at a store, or in a public place where you're allowed to pick them. (Always ask for permission before you pick.)</t>
        </r>
      </text>
    </comment>
    <comment ref="C321" authorId="0" shapeId="0" xr:uid="{00000000-0006-0000-0500-0000B5000000}">
      <text>
        <r>
          <rPr>
            <b/>
            <sz val="9"/>
            <color indexed="81"/>
            <rFont val="Tahoma"/>
            <family val="2"/>
          </rPr>
          <t>Make a flower necklace.</t>
        </r>
        <r>
          <rPr>
            <sz val="9"/>
            <color indexed="81"/>
            <rFont val="Tahoma"/>
            <family val="2"/>
          </rPr>
          <t xml:space="preserve"> Hawaiians welcome visitors to their islands with beautiful flower necklaces called leis. You could string one yourself and use it to welcome a visitor to your home or group meeting. Or try gathering extra rose petals from a flower store, coat them with glue, let them dry, and string them together for a necklace.</t>
        </r>
      </text>
    </comment>
    <comment ref="C322" authorId="0" shapeId="0" xr:uid="{00000000-0006-0000-0500-0000B6000000}">
      <text>
        <r>
          <rPr>
            <b/>
            <sz val="9"/>
            <color indexed="81"/>
            <rFont val="Tahoma"/>
            <family val="2"/>
          </rPr>
          <t>Dried-flower art.</t>
        </r>
        <r>
          <rPr>
            <sz val="9"/>
            <color indexed="81"/>
            <rFont val="Tahoma"/>
            <family val="2"/>
          </rPr>
          <t xml:space="preserve"> Make a pressed-flower bookmark by flattening a flower inside a heavy book. Then place it between two sheets of waxed paper. Have an adult help you iron the waxed paper, then cut around the flower to make the bookmark the right size. Or make a dried-flower bouquet: when a fresh bouquet starts to wilt, tie the bunch together with string. Hang it upside down for several days until the flowers dry out.
FOR MORE FUN: Make a dried-flower wreath</t>
        </r>
      </text>
    </comment>
    <comment ref="C323" authorId="0" shapeId="0" xr:uid="{00000000-0006-0000-0500-0000B7000000}">
      <text>
        <r>
          <rPr>
            <b/>
            <sz val="9"/>
            <color indexed="81"/>
            <rFont val="Tahoma"/>
            <family val="2"/>
          </rPr>
          <t>Fun with flower look-alikes.</t>
        </r>
        <r>
          <rPr>
            <sz val="9"/>
            <color indexed="81"/>
            <rFont val="Tahoma"/>
            <family val="2"/>
          </rPr>
          <t xml:space="preserve"> Make your own bouquet so you can have fresh flowers anytime. What about making a flower "impostor" bouquet-try a poinsettia made out of paper plates, poppies made of tissue paper, and tulips made of eggshells!
FOR MORE FUN: Make the Daisy Flower Garden from flowers you create, and share it with Daisies. (If you don't know the Flower Friends, make the garden from any flowers you like!)</t>
        </r>
      </text>
    </comment>
    <comment ref="C324" authorId="0" shapeId="0" xr:uid="{00000000-0006-0000-0500-0000B8000000}">
      <text>
        <r>
          <rPr>
            <sz val="9"/>
            <color indexed="81"/>
            <rFont val="Tahoma"/>
            <family val="2"/>
          </rPr>
          <t>Many flowers are symbols that send a specific message when you give them. You probably know the American meaning of a bouquet of roses! Flowers have meaning in Girl Scouting, too-the Daisies have a garden full of Flower Friends who help them learn the Girl Scout Law. Send your flower message as a bouquet, corsage, or arrangement-it could be for a holiday, to show how you feel, or just because. Make it from fresh flowers or craft flowers.</t>
        </r>
      </text>
    </comment>
    <comment ref="C325" authorId="0" shapeId="0" xr:uid="{00000000-0006-0000-0500-0000B9000000}">
      <text>
        <r>
          <rPr>
            <b/>
            <sz val="9"/>
            <color indexed="81"/>
            <rFont val="Tahoma"/>
            <family val="2"/>
          </rPr>
          <t>Bouquet.</t>
        </r>
        <r>
          <rPr>
            <sz val="9"/>
            <color indexed="81"/>
            <rFont val="Tahoma"/>
            <family val="2"/>
          </rPr>
          <t xml:space="preserve"> A bouquet is a bunch of flowers. To make one, gather some flowers, cut the stems to the length you want, then twist wire around the stems to hold the bouquet together. Cover the wire with floral tape or colored ribbon-you could use recycled ribbon or cloth, too.</t>
        </r>
      </text>
    </comment>
    <comment ref="C326" authorId="0" shapeId="0" xr:uid="{00000000-0006-0000-0500-0000BA000000}">
      <text>
        <r>
          <rPr>
            <b/>
            <sz val="9"/>
            <color indexed="81"/>
            <rFont val="Tahoma"/>
            <family val="2"/>
          </rPr>
          <t>Corsage.</t>
        </r>
        <r>
          <rPr>
            <sz val="9"/>
            <color indexed="81"/>
            <rFont val="Tahoma"/>
            <family val="2"/>
          </rPr>
          <t xml:space="preserve"> A corsage is a brooch or bracelet made of real flowers, usually worn to a special event like a dance. To make one, cut the stems of a few flowers 2 to 4 inches below the flower itself. Wrap each stem in floral tape. Then group them and tape all the stems together. Use a pin to fasten the corsage to a shirt, or attach it to an elastic band for a bracelet.</t>
        </r>
      </text>
    </comment>
    <comment ref="C327" authorId="0" shapeId="0" xr:uid="{00000000-0006-0000-0500-0000BB000000}">
      <text>
        <r>
          <rPr>
            <b/>
            <sz val="9"/>
            <color indexed="81"/>
            <rFont val="Tahoma"/>
            <family val="2"/>
          </rPr>
          <t>Arrangement.</t>
        </r>
        <r>
          <rPr>
            <sz val="9"/>
            <color indexed="81"/>
            <rFont val="Tahoma"/>
            <family val="2"/>
          </rPr>
          <t xml:space="preserve"> An arrangement is a group of flowers place in a container in a pretty way. The container could be a vase, bucket, basket, or even a hat. Basic arrangements use an arch shape, with taller flowers in the middle and shorter ones around the outside. But flower arranging is about imagination. Mix flowers, colors, heights, and shapes however you want!</t>
        </r>
      </text>
    </comment>
    <comment ref="C331" authorId="0" shapeId="0" xr:uid="{00000000-0006-0000-0500-0000BC000000}">
      <text>
        <r>
          <rPr>
            <sz val="9"/>
            <color indexed="81"/>
            <rFont val="Tahoma"/>
            <family val="2"/>
          </rPr>
          <t>The best way to get inspired about gardening is to explore and enjoy a well-cared-for garden. Take a tour of one of the gardens below to start learning about how gardens are planted, how to take care of them, and the right way to pick flowers when they've blossomed.</t>
        </r>
      </text>
    </comment>
    <comment ref="C332" authorId="0" shapeId="0" xr:uid="{00000000-0006-0000-0500-0000BD000000}">
      <text>
        <r>
          <rPr>
            <b/>
            <sz val="9"/>
            <color indexed="81"/>
            <rFont val="Tahoma"/>
            <family val="2"/>
          </rPr>
          <t>Visit an outdoor garden.</t>
        </r>
        <r>
          <rPr>
            <sz val="9"/>
            <color indexed="81"/>
            <rFont val="Tahoma"/>
            <family val="2"/>
          </rPr>
          <t xml:space="preserve"> Check out a garden at a neighbor's house, in a public space in your community, or at a farm. Take photos or make sketches or drawings of your favorite plants in case you decide to grow them yourself. Ask how they grow!</t>
        </r>
      </text>
    </comment>
    <comment ref="C333" authorId="0" shapeId="0" xr:uid="{00000000-0006-0000-0500-0000BE000000}">
      <text>
        <r>
          <rPr>
            <b/>
            <sz val="9"/>
            <color indexed="81"/>
            <rFont val="Tahoma"/>
            <family val="2"/>
          </rPr>
          <t>Visit an indoor garden.</t>
        </r>
        <r>
          <rPr>
            <sz val="9"/>
            <color indexed="81"/>
            <rFont val="Tahoma"/>
            <family val="2"/>
          </rPr>
          <t xml:space="preserve"> See what it takes to grow plants inside a greenhouse or hothouse. These can usually be found at a botanical garden or nursery. Ask why gardeners keep the temperature set differently in different areas.</t>
        </r>
      </text>
    </comment>
    <comment ref="C334" authorId="0" shapeId="0" xr:uid="{00000000-0006-0000-0500-0000BF000000}">
      <text>
        <r>
          <rPr>
            <b/>
            <sz val="9"/>
            <color indexed="81"/>
            <rFont val="Tahoma"/>
            <family val="2"/>
          </rPr>
          <t>Visit a landscaped garden.</t>
        </r>
        <r>
          <rPr>
            <sz val="9"/>
            <color indexed="81"/>
            <rFont val="Tahoma"/>
            <family val="2"/>
          </rPr>
          <t xml:space="preserve"> Find a landscaped garden with pruned shrubs and lines of plants and other flowers. Many cities and large houses have specially landscaped gardens.
FOR MORE FUN: A shrub cut into a shape called a topiary. If you made a topiary, what shape would it be? Share your ideas with friends.</t>
        </r>
      </text>
    </comment>
    <comment ref="C335" authorId="0" shapeId="0" xr:uid="{00000000-0006-0000-0500-0000C0000000}">
      <text>
        <r>
          <rPr>
            <sz val="9"/>
            <color indexed="81"/>
            <rFont val="Tahoma"/>
            <family val="2"/>
          </rPr>
          <t>The first gardens on record were planted in Persia 4,000 years ago. Humans have long known that well-designed gardens can have magical effects-they can make people feel cheerful, thoughtful, or inspired. What kind do you want?</t>
        </r>
      </text>
    </comment>
    <comment ref="C336" authorId="0" shapeId="0" xr:uid="{00000000-0006-0000-0500-0000C1000000}">
      <text>
        <r>
          <rPr>
            <b/>
            <sz val="9"/>
            <color indexed="81"/>
            <rFont val="Tahoma"/>
            <family val="2"/>
          </rPr>
          <t>Plan your dream garden.</t>
        </r>
        <r>
          <rPr>
            <sz val="9"/>
            <color indexed="81"/>
            <rFont val="Tahoma"/>
            <family val="2"/>
          </rPr>
          <t xml:space="preserve"> Cut out pictures of flowers, trees, and other plants from magazines. Then arrange a garden plan that appeals to you. Use the photos to experiment with various layouts. What kinds of colors, patterns, and shapes are your favorites?</t>
        </r>
      </text>
    </comment>
    <comment ref="C337" authorId="0" shapeId="0" xr:uid="{00000000-0006-0000-0500-0000C2000000}">
      <text>
        <r>
          <rPr>
            <b/>
            <sz val="9"/>
            <color indexed="81"/>
            <rFont val="Tahoma"/>
            <family val="2"/>
          </rPr>
          <t>Look into surprising gardens.</t>
        </r>
        <r>
          <rPr>
            <sz val="9"/>
            <color indexed="81"/>
            <rFont val="Tahoma"/>
            <family val="2"/>
          </rPr>
          <t xml:space="preserve"> Gather information about three surprising gardens-try to find out who designed them and how they did it. What about rooftop gardens, English landscape gardens, palace gardens, midnight gardens, or gardens meant to attract certain insects or animals? Then imagine a special garden of your own. Share your idea in a sketch.</t>
        </r>
      </text>
    </comment>
    <comment ref="C338" authorId="0" shapeId="0" xr:uid="{00000000-0006-0000-0500-0000C3000000}">
      <text>
        <r>
          <rPr>
            <b/>
            <sz val="9"/>
            <color indexed="81"/>
            <rFont val="Tahoma"/>
            <family val="2"/>
          </rPr>
          <t>Make a mini Zen garden.</t>
        </r>
        <r>
          <rPr>
            <sz val="9"/>
            <color indexed="81"/>
            <rFont val="Tahoma"/>
            <family val="2"/>
          </rPr>
          <t xml:space="preserve"> Zen gardens are from Japan, and use rocks, gravel, and other structures to represent natural things like ocean waves or swaying trees. Zen gardeners rake gravel in certain patterns to make people feel at peace. Find ideas in photos of Zen gardens, then make your own. (With an adult's help, find easy instructions online.)</t>
        </r>
      </text>
    </comment>
    <comment ref="C339" authorId="0" shapeId="0" xr:uid="{00000000-0006-0000-0500-0000C4000000}">
      <text>
        <r>
          <rPr>
            <sz val="9"/>
            <color indexed="81"/>
            <rFont val="Tahoma"/>
            <family val="2"/>
          </rPr>
          <t>Before you begin planting a garden, you have to learn how plants grow. For help, visit an arboretum (a place where professionals show off their plants and gardens), a local nursery, or ask a gardening expert. In each choice, ask your helper how much water and sunlight a plant will need to stay healthy.</t>
        </r>
      </text>
    </comment>
    <comment ref="C340" authorId="0" shapeId="0" xr:uid="{00000000-0006-0000-0500-0000C5000000}">
      <text>
        <r>
          <rPr>
            <b/>
            <sz val="9"/>
            <color indexed="81"/>
            <rFont val="Tahoma"/>
            <family val="2"/>
          </rPr>
          <t>Find six plants that will grow in your hardiness zone.</t>
        </r>
        <r>
          <rPr>
            <sz val="9"/>
            <color indexed="81"/>
            <rFont val="Tahoma"/>
            <family val="2"/>
          </rPr>
          <t xml:space="preserve"> Learn which plant zone you live in and which plants like your local climate and type of soil.</t>
        </r>
      </text>
    </comment>
    <comment ref="C341" authorId="0" shapeId="0" xr:uid="{00000000-0006-0000-0500-0000C6000000}">
      <text>
        <r>
          <rPr>
            <b/>
            <sz val="9"/>
            <color indexed="81"/>
            <rFont val="Tahoma"/>
            <family val="2"/>
          </rPr>
          <t>Find six plants that grow in different ways.</t>
        </r>
        <r>
          <rPr>
            <sz val="9"/>
            <color indexed="81"/>
            <rFont val="Tahoma"/>
            <family val="2"/>
          </rPr>
          <t xml:space="preserve"> A gardener can begin to grow a plant from a seed, a bulb, or from roots. Find two plants you could grow from seeds, two from bulbs, and two from roots that are likely to do well in your garden.</t>
        </r>
      </text>
    </comment>
    <comment ref="C342" authorId="0" shapeId="0" xr:uid="{00000000-0006-0000-0500-0000C7000000}">
      <text>
        <r>
          <rPr>
            <b/>
            <sz val="9"/>
            <color indexed="81"/>
            <rFont val="Tahoma"/>
            <family val="2"/>
          </rPr>
          <t xml:space="preserve">Find six seasonal plants. </t>
        </r>
        <r>
          <rPr>
            <sz val="9"/>
            <color indexed="81"/>
            <rFont val="Tahoma"/>
            <family val="2"/>
          </rPr>
          <t>Some plants only grow during certain seasons. Find three plants that would do well during the time of year you'd like to grow your garden. Ask whether your plants are "annuals," which only grow one season and then die, or "perennials," which come back every year.</t>
        </r>
      </text>
    </comment>
    <comment ref="C343" authorId="0" shapeId="0" xr:uid="{00000000-0006-0000-0500-0000C8000000}">
      <text>
        <r>
          <rPr>
            <sz val="9"/>
            <color indexed="81"/>
            <rFont val="Tahoma"/>
            <family val="2"/>
          </rPr>
          <t>If you can, do this step where you'll plant your garden in step 5. It should be a place where the plants can get plenty of sunlight and not too many people will bother them. Using an empty egg carton and 12 seeds from a plant you like, experiment with what works best when growing plants in your space.</t>
        </r>
      </text>
    </comment>
    <comment ref="C344" authorId="0" shapeId="0" xr:uid="{00000000-0006-0000-0500-0000C9000000}">
      <text>
        <r>
          <rPr>
            <b/>
            <sz val="9"/>
            <color indexed="81"/>
            <rFont val="Tahoma"/>
            <family val="2"/>
          </rPr>
          <t>Experiment with soil.</t>
        </r>
        <r>
          <rPr>
            <sz val="9"/>
            <color indexed="81"/>
            <rFont val="Tahoma"/>
            <family val="2"/>
          </rPr>
          <t xml:space="preserve"> In two sections of the carton, add two tablespoons of soil. In the next two sections, add only one. Add one seed to each section. Cover the seeds with some of the soil and add a little water every day.</t>
        </r>
      </text>
    </comment>
    <comment ref="C345" authorId="0" shapeId="0" xr:uid="{00000000-0006-0000-0500-0000CA000000}">
      <text>
        <r>
          <rPr>
            <b/>
            <sz val="9"/>
            <color indexed="81"/>
            <rFont val="Tahoma"/>
            <family val="2"/>
          </rPr>
          <t>Experiment with water.</t>
        </r>
        <r>
          <rPr>
            <sz val="9"/>
            <color indexed="81"/>
            <rFont val="Tahoma"/>
            <family val="2"/>
          </rPr>
          <t xml:space="preserve"> Add two tablespoons of potting soil and a seed to each of four sections. Water two sections every day and water the two other sections every three days.</t>
        </r>
      </text>
    </comment>
    <comment ref="C346" authorId="0" shapeId="0" xr:uid="{00000000-0006-0000-0500-0000CB000000}">
      <text>
        <r>
          <rPr>
            <b/>
            <sz val="9"/>
            <color indexed="81"/>
            <rFont val="Tahoma"/>
            <family val="2"/>
          </rPr>
          <t>Experiment with sunlight.</t>
        </r>
        <r>
          <rPr>
            <sz val="9"/>
            <color indexed="81"/>
            <rFont val="Tahoma"/>
            <family val="2"/>
          </rPr>
          <t xml:space="preserve"> Add two tablespoons of potting soil and a seed to each of four sections. Cover two sections with paper cups. Add the same amount of water every day to all four sections.</t>
        </r>
      </text>
    </comment>
    <comment ref="C347" authorId="0" shapeId="0" xr:uid="{00000000-0006-0000-0500-0000CC000000}">
      <text>
        <r>
          <rPr>
            <sz val="9"/>
            <color indexed="81"/>
            <rFont val="Tahoma"/>
            <family val="2"/>
          </rPr>
          <t>Create your own garden with the six plants you found in step 3, six from a nursery, or six from a friend or neighbor who really loves to garden. Follow the spacing and planting directions that come with them, and be sure to ask for help with planting and permission for your space.</t>
        </r>
      </text>
    </comment>
    <comment ref="C348" authorId="0" shapeId="0" xr:uid="{00000000-0006-0000-0500-0000CD000000}">
      <text>
        <r>
          <rPr>
            <b/>
            <sz val="9"/>
            <color indexed="81"/>
            <rFont val="Tahoma"/>
            <family val="2"/>
          </rPr>
          <t>Plant an outdoor garden.</t>
        </r>
        <r>
          <rPr>
            <sz val="9"/>
            <color indexed="81"/>
            <rFont val="Tahoma"/>
            <family val="2"/>
          </rPr>
          <t xml:space="preserve"> If you have access to a yard, perhaps there's a plot you can use. Or you might plant a garden in a small planter or an outdoor window box.</t>
        </r>
      </text>
    </comment>
    <comment ref="C349" authorId="0" shapeId="0" xr:uid="{00000000-0006-0000-0500-0000CE000000}">
      <text>
        <r>
          <rPr>
            <b/>
            <sz val="9"/>
            <color indexed="81"/>
            <rFont val="Tahoma"/>
            <family val="2"/>
          </rPr>
          <t xml:space="preserve">Plant an indoor garden. </t>
        </r>
        <r>
          <rPr>
            <sz val="9"/>
            <color indexed="81"/>
            <rFont val="Tahoma"/>
            <family val="2"/>
          </rPr>
          <t>Houseplants can be part of beautiful indoor gardens. If you have access to a greenhouse or hothouse, you could grow your indoor garden there-or perhaps at a sunny spot inside your own home!</t>
        </r>
      </text>
    </comment>
    <comment ref="C350" authorId="0" shapeId="0" xr:uid="{00000000-0006-0000-0500-0000CF000000}">
      <text>
        <r>
          <rPr>
            <b/>
            <sz val="9"/>
            <color indexed="81"/>
            <rFont val="Tahoma"/>
            <family val="2"/>
          </rPr>
          <t>Help with planting at a community or school garden.</t>
        </r>
        <r>
          <rPr>
            <sz val="9"/>
            <color indexed="81"/>
            <rFont val="Tahoma"/>
            <family val="2"/>
          </rPr>
          <t xml:space="preserve"> Many schools and cities offer public gardening spaces. There might be a garden at your place of worship, your library, or in front of town hall. Perhaps one of these places could use your gardening help?</t>
        </r>
      </text>
    </comment>
    <comment ref="C354" authorId="0" shapeId="0" xr:uid="{00000000-0006-0000-0500-0000D0000000}">
      <text>
        <r>
          <rPr>
            <sz val="9"/>
            <color indexed="81"/>
            <rFont val="Tahoma"/>
            <family val="2"/>
          </rPr>
          <t>The goal of a geocaching adventure is to find a geocache, or hidden treasure box. You'll use GPS "clues" to uncover treasures that most people don't know exist. There are over one million hidden geocaches all over the world! Before you get started, get expert information. See the sidebar for good questions to answer.</t>
        </r>
      </text>
    </comment>
    <comment ref="C355" authorId="0" shapeId="0" xr:uid="{00000000-0006-0000-0500-0000D1000000}">
      <text>
        <r>
          <rPr>
            <b/>
            <sz val="9"/>
            <color indexed="81"/>
            <rFont val="Tahoma"/>
            <family val="2"/>
          </rPr>
          <t>With an adult, visit an official geocaching site.</t>
        </r>
        <r>
          <rPr>
            <sz val="9"/>
            <color indexed="81"/>
            <rFont val="Tahoma"/>
            <family val="2"/>
          </rPr>
          <t xml:space="preserve"> It might be www.geocaching.com or www.navicache.com
FOR MORE FUN: Get the geocaching slang! Find out what these different terms mean: FTF, waypoint, CITO, TFTC, terrain rating.</t>
        </r>
      </text>
    </comment>
    <comment ref="C356" authorId="0" shapeId="0" xr:uid="{00000000-0006-0000-0500-0000D2000000}">
      <text>
        <r>
          <rPr>
            <b/>
            <sz val="9"/>
            <color indexed="81"/>
            <rFont val="Tahoma"/>
            <family val="2"/>
          </rPr>
          <t>Invite a geocacher to talk to you about their adventures.</t>
        </r>
        <r>
          <rPr>
            <sz val="9"/>
            <color indexed="81"/>
            <rFont val="Tahoma"/>
            <family val="2"/>
          </rPr>
          <t xml:space="preserve"> Perhaps you can ask an older Girl Scout?
FOR MORE FUN: Brainstorm new activities that would use a GPS receiver. Make a cool ad that describes your new sport and encourages others to join up.</t>
        </r>
      </text>
    </comment>
    <comment ref="C357" authorId="0" shapeId="0" xr:uid="{00000000-0006-0000-0500-0000D3000000}">
      <text>
        <r>
          <rPr>
            <b/>
            <sz val="9"/>
            <color indexed="81"/>
            <rFont val="Tahoma"/>
            <family val="2"/>
          </rPr>
          <t>Attend a geocaching event.</t>
        </r>
        <r>
          <rPr>
            <sz val="9"/>
            <color indexed="81"/>
            <rFont val="Tahoma"/>
            <family val="2"/>
          </rPr>
          <t xml:space="preserve"> Talk to the adventurers themselves. You might ask, What's the coolest thing you've ever found in a geocache? How long have you been geocaching?</t>
        </r>
      </text>
    </comment>
    <comment ref="C358" authorId="0" shapeId="0" xr:uid="{00000000-0006-0000-0500-0000D4000000}">
      <text>
        <r>
          <rPr>
            <sz val="9"/>
            <color indexed="81"/>
            <rFont val="Tahoma"/>
            <family val="2"/>
          </rPr>
          <t>To find your way to a hidden geocache, you need to zero in on its "coordinates." Coordinates are measurements called longitude and latitude. Longitude is where something is on earth east to west. Latitude is where it is between the North Pole and South Pole. Where these two meet gives an exact location. Practice!</t>
        </r>
      </text>
    </comment>
    <comment ref="C359" authorId="0" shapeId="0" xr:uid="{00000000-0006-0000-0500-0000D5000000}">
      <text>
        <r>
          <rPr>
            <b/>
            <sz val="9"/>
            <color indexed="81"/>
            <rFont val="Tahoma"/>
            <family val="2"/>
          </rPr>
          <t>Find the GPS coordinates of three things.</t>
        </r>
        <r>
          <rPr>
            <sz val="9"/>
            <color indexed="81"/>
            <rFont val="Tahoma"/>
            <family val="2"/>
          </rPr>
          <t xml:space="preserve"> They could be a neighborhood stop sign, a mark on the sidewalk, and your favorite tree.</t>
        </r>
      </text>
    </comment>
    <comment ref="C360" authorId="0" shapeId="0" xr:uid="{00000000-0006-0000-0500-0000D6000000}">
      <text>
        <r>
          <rPr>
            <b/>
            <sz val="9"/>
            <color indexed="81"/>
            <rFont val="Tahoma"/>
            <family val="2"/>
          </rPr>
          <t>Hide an item for a friend to find.</t>
        </r>
        <r>
          <rPr>
            <sz val="9"/>
            <color indexed="81"/>
            <rFont val="Tahoma"/>
            <family val="2"/>
          </rPr>
          <t xml:space="preserve"> Give them the GPS coordinates of the item, and help them if they get stuck. Then have them hide an item for you to find.</t>
        </r>
      </text>
    </comment>
    <comment ref="C361" authorId="0" shapeId="0" xr:uid="{00000000-0006-0000-0500-0000D7000000}">
      <text>
        <r>
          <rPr>
            <b/>
            <sz val="9"/>
            <color indexed="81"/>
            <rFont val="Tahoma"/>
            <family val="2"/>
          </rPr>
          <t xml:space="preserve">Go on a photo hunt. </t>
        </r>
        <r>
          <rPr>
            <sz val="9"/>
            <color indexed="81"/>
            <rFont val="Tahoma"/>
            <family val="2"/>
          </rPr>
          <t>Ask an adult to take photos of three things along a safe route-perhaps a mailbox, a flower, and a street sign. The adult should give you the photos in the order they appear along the route plus the coordinates for each. With your Girl Scout friends, go out and find the things in the photos!
FOR MORE FUN: Make it a challenge-ask for two sets of photos along the same route, and see who can find all her targets first.</t>
        </r>
      </text>
    </comment>
    <comment ref="C362" authorId="0" shapeId="0" xr:uid="{00000000-0006-0000-0500-0000D8000000}">
      <text>
        <r>
          <rPr>
            <sz val="9"/>
            <color indexed="81"/>
            <rFont val="Tahoma"/>
            <family val="2"/>
          </rPr>
          <t>Before you start out on an adventure, you need to carry an item that you'll leave at the geocache. This item has to be small enough to fit inside the box and should not be expensive. Some common items are sports trading cards and small toys.</t>
        </r>
      </text>
    </comment>
    <comment ref="C363" authorId="0" shapeId="0" xr:uid="{00000000-0006-0000-0500-0000D9000000}">
      <text>
        <r>
          <rPr>
            <b/>
            <sz val="9"/>
            <color indexed="81"/>
            <rFont val="Tahoma"/>
            <family val="2"/>
          </rPr>
          <t>Make something that represents Girl Scouts.</t>
        </r>
        <r>
          <rPr>
            <sz val="9"/>
            <color indexed="81"/>
            <rFont val="Tahoma"/>
            <family val="2"/>
          </rPr>
          <t xml:space="preserve"> Is there a symbol of something that your group did together? It might be a patch or a SWAP? Or you could create an object that inspires others to Take Action, like a list of recycling tips.</t>
        </r>
      </text>
    </comment>
    <comment ref="C364" authorId="0" shapeId="0" xr:uid="{00000000-0006-0000-0500-0000DA000000}">
      <text>
        <r>
          <rPr>
            <b/>
            <sz val="9"/>
            <color indexed="81"/>
            <rFont val="Tahoma"/>
            <family val="2"/>
          </rPr>
          <t>Make a piece of jewelry.</t>
        </r>
        <r>
          <rPr>
            <sz val="9"/>
            <color indexed="81"/>
            <rFont val="Tahoma"/>
            <family val="2"/>
          </rPr>
          <t xml:space="preserve"> Why not make a prize for someone to wear? Knot a friendship bracelet or work with charms to make a bangle. (Need more inspiration? Try the Jewelry badge!)</t>
        </r>
      </text>
    </comment>
    <comment ref="C365" authorId="0" shapeId="0" xr:uid="{00000000-0006-0000-0500-0000DB000000}">
      <text>
        <r>
          <rPr>
            <b/>
            <sz val="9"/>
            <color indexed="81"/>
            <rFont val="Tahoma"/>
            <family val="2"/>
          </rPr>
          <t>Make something that represents you.</t>
        </r>
        <r>
          <rPr>
            <sz val="9"/>
            <color indexed="81"/>
            <rFont val="Tahoma"/>
            <family val="2"/>
          </rPr>
          <t xml:space="preserve"> You could make a drawing, a collage of magazine pictures, or a painted seashell. To be safe, don't leave personal photos of any kind.</t>
        </r>
      </text>
    </comment>
    <comment ref="C366" authorId="0" shapeId="0" xr:uid="{00000000-0006-0000-0500-0000DC000000}">
      <text>
        <r>
          <rPr>
            <sz val="9"/>
            <color indexed="81"/>
            <rFont val="Tahoma"/>
            <family val="2"/>
          </rPr>
          <t>Now it's time to get out there and find a geocache! With an adult, log on to a geocaching website and create a screen name for yourself or your group. Find out how many geocaches are within a 25-mile radius of where you are. Then pick a choice to help you decide which geocache to go after-and how to plan your Adventure Day!</t>
        </r>
      </text>
    </comment>
    <comment ref="C367" authorId="0" shapeId="0" xr:uid="{00000000-0006-0000-0500-0000DD000000}">
      <text>
        <r>
          <rPr>
            <b/>
            <sz val="9"/>
            <color indexed="81"/>
            <rFont val="Tahoma"/>
            <family val="2"/>
          </rPr>
          <t>Make it a hiking adventure.</t>
        </r>
        <r>
          <rPr>
            <sz val="9"/>
            <color indexed="81"/>
            <rFont val="Tahoma"/>
            <family val="2"/>
          </rPr>
          <t xml:space="preserve"> Get out of your community and into the wild. Track down a cache that is a little bit off the beaten trail. Maybe you can explore a new place you have always wanted to visit, and pack a picnic!</t>
        </r>
      </text>
    </comment>
    <comment ref="C368" authorId="0" shapeId="0" xr:uid="{00000000-0006-0000-0500-0000DE000000}">
      <text>
        <r>
          <rPr>
            <b/>
            <sz val="9"/>
            <color indexed="81"/>
            <rFont val="Tahoma"/>
            <family val="2"/>
          </rPr>
          <t xml:space="preserve">Take a multi-cache adventure. </t>
        </r>
        <r>
          <rPr>
            <sz val="9"/>
            <color indexed="81"/>
            <rFont val="Tahoma"/>
            <family val="2"/>
          </rPr>
          <t>They can be a little more work, but twice the fun. (See the sidebar to find out what a multi-cache is.) Could you bring a special snack to munch when you find each geocache?</t>
        </r>
      </text>
    </comment>
    <comment ref="C369" authorId="0" shapeId="0" xr:uid="{00000000-0006-0000-0500-0000DF000000}">
      <text>
        <r>
          <rPr>
            <b/>
            <sz val="9"/>
            <color indexed="81"/>
            <rFont val="Tahoma"/>
            <family val="2"/>
          </rPr>
          <t>Go on a themed adventure.</t>
        </r>
        <r>
          <rPr>
            <sz val="9"/>
            <color indexed="81"/>
            <rFont val="Tahoma"/>
            <family val="2"/>
          </rPr>
          <t xml:space="preserve"> Some geocaches are themed, from the clues to the container to the prizes inside. See if you can find a geocache that has a theme-it may be about a movie or an animal.
FOR MORE FUN: Wear costumes on your search that go with the theme. (Make sure they're practical if you'll be romping through the woods!)</t>
        </r>
      </text>
    </comment>
    <comment ref="C370" authorId="0" shapeId="0" xr:uid="{00000000-0006-0000-0500-0000E0000000}">
      <text>
        <r>
          <rPr>
            <sz val="9"/>
            <color indexed="81"/>
            <rFont val="Tahoma"/>
            <family val="2"/>
          </rPr>
          <t>A Travel Bug ® travels from cache to cache-sometimes all across the world. Each bug wears a "tag" with a special number. When you enter the number on geocaching.com, you can see where the bug has gone. (Whoever hides the bug decides where they want it to travel, called a goal. When a geocacher finds the bug in a cache, they move the bug to help it reach the goal.)</t>
        </r>
      </text>
    </comment>
    <comment ref="C371" authorId="0" shapeId="0" xr:uid="{00000000-0006-0000-0500-0000E1000000}">
      <text>
        <r>
          <rPr>
            <b/>
            <sz val="9"/>
            <color indexed="81"/>
            <rFont val="Tahoma"/>
            <family val="2"/>
          </rPr>
          <t xml:space="preserve">Make a bug go around the world. </t>
        </r>
        <r>
          <rPr>
            <sz val="9"/>
            <color indexed="81"/>
            <rFont val="Tahoma"/>
            <family val="2"/>
          </rPr>
          <t>Get a Travel Bug ® (see sidebar for instructions), and make its goal international travel. You could write "Please take me to the Great Wall of China" or "This bug would like to take a tour of London."
FOR MORE FUN: Attach your Travel Bug ® to a small stuffed animal or doll. What about a doll you make yourself?</t>
        </r>
      </text>
    </comment>
    <comment ref="C372" authorId="0" shapeId="0" xr:uid="{00000000-0006-0000-0500-0000E2000000}">
      <text>
        <r>
          <rPr>
            <b/>
            <sz val="9"/>
            <color indexed="81"/>
            <rFont val="Tahoma"/>
            <family val="2"/>
          </rPr>
          <t>Have your bug follow the girls!</t>
        </r>
        <r>
          <rPr>
            <sz val="9"/>
            <color indexed="81"/>
            <rFont val="Tahoma"/>
            <family val="2"/>
          </rPr>
          <t xml:space="preserve"> Hide a bug with the goal to travel to Girl Scout or Girl Guide places around the country or the world. Your instructions could be "I would like to make it to Our Chalet in Switzerland" or "I would like to be found by Girl Scouts in Georgia."</t>
        </r>
      </text>
    </comment>
    <comment ref="C373" authorId="0" shapeId="0" xr:uid="{00000000-0006-0000-0500-0000E3000000}">
      <text>
        <r>
          <rPr>
            <b/>
            <sz val="9"/>
            <color indexed="81"/>
            <rFont val="Tahoma"/>
            <family val="2"/>
          </rPr>
          <t>Track a bug's travels.</t>
        </r>
        <r>
          <rPr>
            <sz val="9"/>
            <color indexed="81"/>
            <rFont val="Tahoma"/>
            <family val="2"/>
          </rPr>
          <t xml:space="preserve"> Go to geocaching.com and find a Travel Bug ® that's been to at least four places. On an existing map (or a map you draw), chart the bug's voyage. What can you find out about each area it's visited?
FOR MORE FUN: See if you can find a geocache with a Travel Bug ® in it. Track your find online, then help the bug reach its goal!</t>
        </r>
      </text>
    </comment>
    <comment ref="C377" authorId="0" shapeId="0" xr:uid="{00000000-0006-0000-0500-000048010000}">
      <text>
        <r>
          <rPr>
            <sz val="9"/>
            <color indexed="81"/>
            <rFont val="Tahoma"/>
            <family val="2"/>
          </rPr>
          <t>Singing brings us all together and helps us feel connected, strong, and proud. Girl Scouts sing in special places or to mark special times-or sometimes just for the fun of it! There are songs for many different events, and choosing the right ones can make an occasion more meaningful.</t>
        </r>
      </text>
    </comment>
    <comment ref="C378" authorId="0" shapeId="0" xr:uid="{00000000-0006-0000-0500-000049010000}">
      <text>
        <r>
          <rPr>
            <b/>
            <sz val="9"/>
            <color indexed="81"/>
            <rFont val="Tahoma"/>
            <family val="2"/>
          </rPr>
          <t>Find lift-the-spirit songs.</t>
        </r>
        <r>
          <rPr>
            <sz val="9"/>
            <color indexed="81"/>
            <rFont val="Tahoma"/>
            <family val="2"/>
          </rPr>
          <t xml:space="preserve"> What are good songs to keep little kids occupied on a rainy day? Can you find patriotic songs for a ceremony at the airport to welcome veterans home? Put together a program for an occasion where singing would spread cheer. Then plan the occasion, and sing your songs.
FOR MORE FUN: Share your songs as a group singing telegram!</t>
        </r>
      </text>
    </comment>
    <comment ref="C379" authorId="0" shapeId="0" xr:uid="{00000000-0006-0000-0500-00004A010000}">
      <text>
        <r>
          <rPr>
            <b/>
            <sz val="9"/>
            <color indexed="81"/>
            <rFont val="Tahoma"/>
            <family val="2"/>
          </rPr>
          <t>Pick songs for a ceremony or gathering.</t>
        </r>
        <r>
          <rPr>
            <sz val="9"/>
            <color indexed="81"/>
            <rFont val="Tahoma"/>
            <family val="2"/>
          </rPr>
          <t xml:space="preserve"> Get together with other Juniors, and plan music for a Girl Scout gathering-perhaps your next Scouts' Own, a s'more fest around the campfire, or a hike where you need a get-moving spirit. Find songs that fit the gathering, set the mood, and keep everyone excited. Then practice them so you're ready to sing at the gathering!
</t>
        </r>
      </text>
    </comment>
    <comment ref="C380" authorId="0" shapeId="0" xr:uid="{00000000-0006-0000-0500-00004B010000}">
      <text>
        <r>
          <rPr>
            <b/>
            <sz val="9"/>
            <color indexed="81"/>
            <rFont val="Tahoma"/>
            <family val="2"/>
          </rPr>
          <t>Make up a song to share a message.</t>
        </r>
        <r>
          <rPr>
            <sz val="9"/>
            <color indexed="81"/>
            <rFont val="Tahoma"/>
            <family val="2"/>
          </rPr>
          <t xml:space="preserve"> Many songwriters compose songs to share a message they feel is important. Try it! Make up a jingle or song about why you love Girl Scouting, and share it with others. Perhaps your song will inspire other girls to become Girl Scouts, too.</t>
        </r>
      </text>
    </comment>
    <comment ref="C381" authorId="0" shapeId="0" xr:uid="{00000000-0006-0000-0500-00004C010000}">
      <text>
        <r>
          <rPr>
            <sz val="9"/>
            <color indexed="81"/>
            <rFont val="Tahoma"/>
            <family val="2"/>
          </rPr>
          <t>Girl Scout celebrations honor women and girls who change the world. As a Junior, celebrate the Girl Scout birthday. On March 12, 1912, 18 girls gathered for the first Girl Scout meeting in the United States. This year, celebrate how Girl Scouts are still going strong a century later!</t>
        </r>
      </text>
    </comment>
    <comment ref="C382" authorId="0" shapeId="0" xr:uid="{00000000-0006-0000-0500-00004D010000}">
      <text>
        <r>
          <rPr>
            <b/>
            <sz val="9"/>
            <color indexed="81"/>
            <rFont val="Tahoma"/>
            <family val="2"/>
          </rPr>
          <t>Celebrate the Girl Scout Promise.</t>
        </r>
        <r>
          <rPr>
            <sz val="9"/>
            <color indexed="81"/>
            <rFont val="Tahoma"/>
            <family val="2"/>
          </rPr>
          <t xml:space="preserve"> Plan a Girl Scout birthday celebration that focuses on helping others-just like the Girl Scout Promise says. You could invite your friends and family and share how you took action to make a difference, or how you plan to this year. Your party could be occasion to share skills you've learned in your badges, like making a great dessert, taking guests for a tour of your garden, or sharing a song or a sonnet you wrote about Girl Scouting!
FOR MORE FUN: Invite another group of Juniors to celebrate with you.</t>
        </r>
      </text>
    </comment>
    <comment ref="C383" authorId="0" shapeId="0" xr:uid="{00000000-0006-0000-0500-00004E010000}">
      <text>
        <r>
          <rPr>
            <b/>
            <sz val="9"/>
            <color indexed="81"/>
            <rFont val="Tahoma"/>
            <family val="2"/>
          </rPr>
          <t>Imagine yourself as one of the original Girl Scouts.</t>
        </r>
        <r>
          <rPr>
            <sz val="9"/>
            <color indexed="81"/>
            <rFont val="Tahoma"/>
            <family val="2"/>
          </rPr>
          <t xml:space="preserve"> Read about Juliette "Daisy" Gordon Low and why she founded the Girl Scouts. Imagine what it was like to be one of the first 18 girls at the meeting in 1912. Make up a story, play, or mural about being a Girl Scout with Daisy. Share your creation at a Girl Scout gathering.</t>
        </r>
      </text>
    </comment>
    <comment ref="C384" authorId="0" shapeId="0" xr:uid="{00000000-0006-0000-0500-00004F010000}">
      <text>
        <r>
          <rPr>
            <b/>
            <sz val="9"/>
            <color indexed="81"/>
            <rFont val="Tahoma"/>
            <family val="2"/>
          </rPr>
          <t>Help a Brownie or Daisy group plan a celebration.</t>
        </r>
        <r>
          <rPr>
            <sz val="9"/>
            <color indexed="81"/>
            <rFont val="Tahoma"/>
            <family val="2"/>
          </rPr>
          <t xml:space="preserve"> Help Brownies or Daisies give service in honor of the Girl Scout birthday. You might write a play about Girl Scouting for them to perform, teach songs they could sing at a special occasion, or help them plant a tree!</t>
        </r>
      </text>
    </comment>
    <comment ref="C385" authorId="0" shapeId="0" xr:uid="{00000000-0006-0000-0500-000050010000}">
      <text>
        <r>
          <rPr>
            <sz val="9"/>
            <color indexed="81"/>
            <rFont val="Tahoma"/>
            <family val="2"/>
          </rPr>
          <t>"Sisterhood" doesn't mean just sisters in your family. All the girls and women who are Girl Scouts try to live by the Girl Scout Law. That's what makes us a Girl Scout sisterhood. Our Law brings us together-and in this badge, you'll practice living its lines!</t>
        </r>
      </text>
    </comment>
    <comment ref="C386" authorId="0" shapeId="0" xr:uid="{00000000-0006-0000-0500-000051010000}">
      <text>
        <r>
          <rPr>
            <b/>
            <sz val="9"/>
            <color indexed="81"/>
            <rFont val="Tahoma"/>
            <family val="2"/>
          </rPr>
          <t>Make a time capsule.</t>
        </r>
        <r>
          <rPr>
            <sz val="9"/>
            <color indexed="81"/>
            <rFont val="Tahoma"/>
            <family val="2"/>
          </rPr>
          <t xml:space="preserve"> Get together with another group of Juniors to show girls in the future how Girl Scout Juniors practice the Law today. Collect items that show Girl Scout values: perhaps photos, souvenirs from your Leadership Journeys, stories you've written, or patches from favorite Girl Scout events. Put them in a waterproof container, and decide on a special place for your time capsule. (Some are buried in the ground or placed in a wall or safe.) Record instructions for when and who should retrieve the capsule!</t>
        </r>
      </text>
    </comment>
    <comment ref="C387" authorId="0" shapeId="0" xr:uid="{00000000-0006-0000-0500-000052010000}">
      <text>
        <r>
          <rPr>
            <b/>
            <sz val="9"/>
            <color indexed="81"/>
            <rFont val="Tahoma"/>
            <family val="2"/>
          </rPr>
          <t>Scouts' Own for sisterhood.</t>
        </r>
        <r>
          <rPr>
            <sz val="9"/>
            <color indexed="81"/>
            <rFont val="Tahoma"/>
            <family val="2"/>
          </rPr>
          <t xml:space="preserve"> Invite another group of Girl Scout Juniors to share a Scouts' Own with you. The theme is the Girl Scout Law-but how you share your ceremony, reflection, and celebration is all up to you!</t>
        </r>
      </text>
    </comment>
    <comment ref="C388" authorId="0" shapeId="0" xr:uid="{00000000-0006-0000-0500-000053010000}">
      <text>
        <r>
          <rPr>
            <b/>
            <sz val="9"/>
            <color indexed="81"/>
            <rFont val="Tahoma"/>
            <family val="2"/>
          </rPr>
          <t>Sisters across time.</t>
        </r>
        <r>
          <rPr>
            <sz val="9"/>
            <color indexed="81"/>
            <rFont val="Tahoma"/>
            <family val="2"/>
          </rPr>
          <t xml:space="preserve"> Find two Girl Scout handbooks from the past, and look at two badges girls your age could do at that time. Try an activity from one of the badges that shares or spreads the ideals from the Law. (See the next page for some ideas). Then share how the activity helped you live the Law.
FOR MORE FUN: Talk to Girl Scouts from different generations, and find out their favorite badge activities. Ask to see their old handbooks!</t>
        </r>
      </text>
    </comment>
    <comment ref="C389" authorId="0" shapeId="0" xr:uid="{00000000-0006-0000-0500-000054010000}">
      <text>
        <r>
          <rPr>
            <b/>
            <sz val="9"/>
            <color indexed="81"/>
            <rFont val="Tahoma"/>
            <family val="2"/>
          </rPr>
          <t>Leave a place better than you found it.</t>
        </r>
        <r>
          <rPr>
            <sz val="9"/>
            <color indexed="81"/>
            <rFont val="Tahoma"/>
            <family val="2"/>
          </rPr>
          <t xml:space="preserve"> It's the Girl Scout way to care about the world around us-whether it's a room, a campground, or the world. Practice by leaving a place in your community better than you found it.</t>
        </r>
      </text>
    </comment>
    <comment ref="C390" authorId="0" shapeId="0" xr:uid="{00000000-0006-0000-0500-000055010000}">
      <text>
        <r>
          <rPr>
            <b/>
            <sz val="9"/>
            <color indexed="81"/>
            <rFont val="Tahoma"/>
            <family val="2"/>
          </rPr>
          <t>Improve part of a park in your community.</t>
        </r>
        <r>
          <rPr>
            <sz val="9"/>
            <color indexed="81"/>
            <rFont val="Tahoma"/>
            <family val="2"/>
          </rPr>
          <t xml:space="preserve"> Get permission from the person in charge of the park to leave it better than you found it. Maybe your Junior group can "adopt" the park for a season and pick up trash, sort recyclables, or weed and water the plants every week.</t>
        </r>
      </text>
    </comment>
    <comment ref="C391" authorId="0" shapeId="0" xr:uid="{00000000-0006-0000-0500-000056010000}">
      <text>
        <r>
          <rPr>
            <b/>
            <sz val="9"/>
            <color indexed="81"/>
            <rFont val="Tahoma"/>
            <family val="2"/>
          </rPr>
          <t>Tackle a problem in your neighborhood.</t>
        </r>
        <r>
          <rPr>
            <sz val="9"/>
            <color indexed="81"/>
            <rFont val="Tahoma"/>
            <family val="2"/>
          </rPr>
          <t xml:space="preserve"> Find a problem at your school, place of worship, library, or other neighborhood place, and do something to solve it. For example, you might notice books and games are often out of order in the after-school play area, and create a system of bins to help organize them. You might see kids riding their bikes without helmets, and organize a bike-fun day for kids to learn how to ride safely.</t>
        </r>
      </text>
    </comment>
    <comment ref="C392" authorId="0" shapeId="0" xr:uid="{00000000-0006-0000-0500-000057010000}">
      <text>
        <r>
          <rPr>
            <b/>
            <sz val="9"/>
            <color indexed="81"/>
            <rFont val="Tahoma"/>
            <family val="2"/>
          </rPr>
          <t>Make a walking tour for your community.</t>
        </r>
        <r>
          <rPr>
            <sz val="9"/>
            <color indexed="81"/>
            <rFont val="Tahoma"/>
            <family val="2"/>
          </rPr>
          <t xml:space="preserve"> If people appreciate places, they will want to take care of them! Find out about the history of some buildings in your community. Put together a pamphlet that tells what you've learned, along with a map that locates the buildings. Give your pamphlet to friends or to your town's visitor's bureau.
FOR MORE FUN: As girls did to earn The World in My Community badge in 1980, add to your map "evidence of the contributions of various ethnic groups, either in the present or the past: architecture, businesses, stores, street names, trees and plants, statues, artworks, boats, etc."</t>
        </r>
      </text>
    </comment>
    <comment ref="C393" authorId="0" shapeId="0" xr:uid="{00000000-0006-0000-0500-000058010000}">
      <text>
        <r>
          <rPr>
            <sz val="9"/>
            <color indexed="81"/>
            <rFont val="Tahoma"/>
            <family val="2"/>
          </rPr>
          <t>Traditions bring people together. A tradition can be a special food, a ceremony, a song-anything that's passed along through the years.</t>
        </r>
      </text>
    </comment>
    <comment ref="C394" authorId="0" shapeId="0" xr:uid="{00000000-0006-0000-0500-000059010000}">
      <text>
        <r>
          <rPr>
            <b/>
            <sz val="9"/>
            <color indexed="81"/>
            <rFont val="Tahoma"/>
            <family val="2"/>
          </rPr>
          <t>Try a tradition from past.</t>
        </r>
        <r>
          <rPr>
            <sz val="9"/>
            <color indexed="81"/>
            <rFont val="Tahoma"/>
            <family val="2"/>
          </rPr>
          <t xml:space="preserve"> Find a woman in your community who was a Girl Scout when she was your age. Talk to her about her favorite traditions from her time, and share one with her. You might learn her favorite song, cook a recipe together, or re-create a special ceremony.
FOR MORE FUN: Share your traditions, too! Invite her to one of your meetings or ceremonies.</t>
        </r>
      </text>
    </comment>
    <comment ref="C395" authorId="0" shapeId="0" xr:uid="{00000000-0006-0000-0500-00005A010000}">
      <text>
        <r>
          <rPr>
            <b/>
            <sz val="9"/>
            <color indexed="81"/>
            <rFont val="Tahoma"/>
            <family val="2"/>
          </rPr>
          <t>Create a game about Girl Scout traditions.</t>
        </r>
        <r>
          <rPr>
            <sz val="9"/>
            <color indexed="81"/>
            <rFont val="Tahoma"/>
            <family val="2"/>
          </rPr>
          <t xml:space="preserve"> Make up a game that uses one or more of the Girl Scout traditions. Perhaps a relay where girls share the Girl Scout handshake before running, a quiz about Girl Scout camping recipes, or a board game about the circle of friendship. It might be a "wide game," like the one on the previous pages. Then teach or share the game.
FOR MORE FUN: Write instructions or take pictures or a video of your game so others in the Girl Scout community can play it, too. Now, that's tradition!</t>
        </r>
      </text>
    </comment>
    <comment ref="C396" authorId="0" shapeId="0" xr:uid="{00000000-0006-0000-0500-00005B010000}">
      <text>
        <r>
          <rPr>
            <b/>
            <sz val="9"/>
            <color indexed="81"/>
            <rFont val="Tahoma"/>
            <family val="2"/>
          </rPr>
          <t>Start a Dez chain story.</t>
        </r>
        <r>
          <rPr>
            <sz val="9"/>
            <color indexed="81"/>
            <rFont val="Tahoma"/>
            <family val="2"/>
          </rPr>
          <t xml:space="preserve"> Check out Dez the spider in any Junior Leadership Journey. Then sketch, craft, or sculpt her with lightweight materials, and write the beginning of a story about her. Send your story and artwork to another Girl Scout Junior, and invite her to add to the story and to Dez's costume. She can send you a picture of her contributions, and send Dez along to another girl.
FOR MORE FUN: Use the skills you learned in your Geocacher badge to make Dez a "travel bug"!</t>
        </r>
      </text>
    </comment>
    <comment ref="C400" authorId="0" shapeId="0" xr:uid="{00000000-0006-0000-0500-0000E4000000}">
      <text>
        <r>
          <rPr>
            <b/>
            <sz val="9"/>
            <color indexed="81"/>
            <rFont val="Tahoma"/>
            <family val="2"/>
          </rPr>
          <t>Know the basics of horseback riding.</t>
        </r>
        <r>
          <rPr>
            <sz val="9"/>
            <color indexed="81"/>
            <rFont val="Tahoma"/>
            <family val="2"/>
          </rPr>
          <t xml:space="preserve"> You want to learn how to ride a horse. Start with the basics: riding styles-Western or English-what kind of gear you and your horse need, and how to talk like a rider.
To understand horseback riding, here's what you need to know:
</t>
        </r>
        <r>
          <rPr>
            <sz val="9"/>
            <color indexed="81"/>
            <rFont val="Wingdings"/>
            <charset val="2"/>
          </rPr>
          <t></t>
        </r>
        <r>
          <rPr>
            <b/>
            <sz val="9"/>
            <color indexed="81"/>
            <rFont val="Tahoma"/>
            <family val="2"/>
          </rPr>
          <t>The difference between Western- and English- style riding.</t>
        </r>
        <r>
          <rPr>
            <sz val="9"/>
            <color indexed="81"/>
            <rFont val="Tahoma"/>
            <family val="2"/>
          </rPr>
          <t xml:space="preserve"> Find out which style you'll ride.
</t>
        </r>
        <r>
          <rPr>
            <sz val="9"/>
            <color indexed="81"/>
            <rFont val="Wingdings"/>
            <charset val="2"/>
          </rPr>
          <t></t>
        </r>
        <r>
          <rPr>
            <b/>
            <sz val="9"/>
            <color indexed="81"/>
            <rFont val="Tahoma"/>
            <family val="2"/>
          </rPr>
          <t>Types of horse riding equipment.</t>
        </r>
        <r>
          <rPr>
            <sz val="9"/>
            <color indexed="81"/>
            <rFont val="Tahoma"/>
            <family val="2"/>
          </rPr>
          <t xml:space="preserve"> What are a saddle, a saddlecloth, bridle, and bit? Find out how to make these comfortable for the horse and rider.
</t>
        </r>
        <r>
          <rPr>
            <sz val="9"/>
            <color indexed="81"/>
            <rFont val="Wingdings"/>
            <charset val="2"/>
          </rPr>
          <t></t>
        </r>
        <r>
          <rPr>
            <b/>
            <sz val="9"/>
            <color indexed="81"/>
            <rFont val="Tahoma"/>
            <family val="2"/>
          </rPr>
          <t>The best riding gear for you.</t>
        </r>
        <r>
          <rPr>
            <sz val="9"/>
            <color indexed="81"/>
            <rFont val="Tahoma"/>
            <family val="2"/>
          </rPr>
          <t xml:space="preserve"> Learn about the types of pants (long are recommended to avoid pinching or scraping on the straps and buckles), shoes (boots or closed-toe shoes with a smooth sole and at least a half-inch heel to prevent feet from sliding through stirrups), and a safety helmet designed for horseback riding.</t>
        </r>
      </text>
    </comment>
    <comment ref="C401" authorId="0" shapeId="0" xr:uid="{00000000-0006-0000-0500-0000E5000000}">
      <text>
        <r>
          <rPr>
            <b/>
            <sz val="9"/>
            <color indexed="81"/>
            <rFont val="Tahoma"/>
            <family val="2"/>
          </rPr>
          <t>Interview a horse expert.</t>
        </r>
        <r>
          <rPr>
            <sz val="9"/>
            <color indexed="81"/>
            <rFont val="Tahoma"/>
            <family val="2"/>
          </rPr>
          <t xml:space="preserve"> This could be someone at an equestrian store, riding stable, Girl Scout camp, or horse ranch. Ask about the different styles of riding and the gear you'll need for you and your horse.</t>
        </r>
      </text>
    </comment>
    <comment ref="C402" authorId="0" shapeId="0" xr:uid="{00000000-0006-0000-0500-0000E6000000}">
      <text>
        <r>
          <rPr>
            <b/>
            <sz val="9"/>
            <color indexed="81"/>
            <rFont val="Tahoma"/>
            <family val="2"/>
          </rPr>
          <t>Invite an expert to talk to your troop.</t>
        </r>
        <r>
          <rPr>
            <sz val="9"/>
            <color indexed="81"/>
            <rFont val="Tahoma"/>
            <family val="2"/>
          </rPr>
          <t xml:space="preserve"> How about a trainer from a riding stable, a groomer, or someone else who knows about horse equipment and gear? Ask about the different styles of riding and the gear you'll need for you and your horse.</t>
        </r>
      </text>
    </comment>
    <comment ref="C403" authorId="0" shapeId="0" xr:uid="{00000000-0006-0000-0500-0000E7000000}">
      <text>
        <r>
          <rPr>
            <b/>
            <sz val="9"/>
            <color indexed="81"/>
            <rFont val="Tahoma"/>
            <family val="2"/>
          </rPr>
          <t xml:space="preserve">Take a horse workshop at a Girl Scout camp or community center. </t>
        </r>
        <r>
          <rPr>
            <sz val="9"/>
            <color indexed="81"/>
            <rFont val="Tahoma"/>
            <family val="2"/>
          </rPr>
          <t>Find out when workshops are hosted so you can learn about the different styles of riding and the gear you'll need for you and your horse.</t>
        </r>
      </text>
    </comment>
    <comment ref="C404" authorId="0" shapeId="0" xr:uid="{00000000-0006-0000-0500-0000E8000000}">
      <text>
        <r>
          <rPr>
            <b/>
            <sz val="9"/>
            <color indexed="81"/>
            <rFont val="Tahoma"/>
            <family val="2"/>
          </rPr>
          <t xml:space="preserve">Take care of a horse and learn about safety. </t>
        </r>
        <r>
          <rPr>
            <sz val="9"/>
            <color indexed="81"/>
            <rFont val="Tahoma"/>
            <family val="2"/>
          </rPr>
          <t>Horses are beautiful animals, but they are large and powerful. Some people even think they're a little scary. They can be, especially if you don't know their habits and needs, or how to be safe around one. Caring for a horse is a great way to get comfortable. To guide you through this step, see the box on the left for what you need to know about horse care and safety.</t>
        </r>
      </text>
    </comment>
    <comment ref="C405" authorId="0" shapeId="0" xr:uid="{00000000-0006-0000-0500-0000E9000000}">
      <text>
        <r>
          <rPr>
            <b/>
            <sz val="9"/>
            <color indexed="81"/>
            <rFont val="Tahoma"/>
            <family val="2"/>
          </rPr>
          <t>Spend time with a groom at a riding stable.</t>
        </r>
        <r>
          <rPr>
            <sz val="9"/>
            <color indexed="81"/>
            <rFont val="Tahoma"/>
            <family val="2"/>
          </rPr>
          <t xml:space="preserve"> Assist someone who grooms horses. Brush and feed a horse. Ask if you can help clean a stable! Practice makes perfect, so do these things more than once if possible. And don't forget to ask about horse safety and anything else you want to know.</t>
        </r>
      </text>
    </comment>
    <comment ref="C406" authorId="0" shapeId="0" xr:uid="{00000000-0006-0000-0500-0000EA000000}">
      <text>
        <r>
          <rPr>
            <b/>
            <sz val="9"/>
            <color indexed="81"/>
            <rFont val="Tahoma"/>
            <family val="2"/>
          </rPr>
          <t>Spend time with a large-animal veterinarian or horse trainer.</t>
        </r>
        <r>
          <rPr>
            <sz val="9"/>
            <color indexed="81"/>
            <rFont val="Tahoma"/>
            <family val="2"/>
          </rPr>
          <t xml:space="preserve"> Join her while she works around horses and learn how to brush and feed a horse. Ask if you can help clean a stable! Practice makes perfect, so do these things more than once if possible. And don't forget to ask about horse safety and anything else you want to know.</t>
        </r>
      </text>
    </comment>
    <comment ref="C407" authorId="0" shapeId="0" xr:uid="{00000000-0006-0000-0500-0000EB000000}">
      <text>
        <r>
          <rPr>
            <b/>
            <sz val="9"/>
            <color indexed="81"/>
            <rFont val="Tahoma"/>
            <family val="2"/>
          </rPr>
          <t>Spend time with a groom at a Girl Scout horseback riding camp.</t>
        </r>
        <r>
          <rPr>
            <sz val="9"/>
            <color indexed="81"/>
            <rFont val="Tahoma"/>
            <family val="2"/>
          </rPr>
          <t xml:space="preserve"> Assist someone who grooms horses. Brush and feed a horse. Ask if you can help clean a stable! Practice makes perfect, so do these things more than once if possible. And don't forget to ask about horse safety and anything else you want to know.</t>
        </r>
      </text>
    </comment>
    <comment ref="C408" authorId="0" shapeId="0" xr:uid="{00000000-0006-0000-0500-0000EC000000}">
      <text>
        <r>
          <rPr>
            <b/>
            <sz val="9"/>
            <color indexed="81"/>
            <rFont val="Tahoma"/>
            <family val="2"/>
          </rPr>
          <t>To complete this step, learn how to:</t>
        </r>
        <r>
          <rPr>
            <sz val="9"/>
            <color indexed="81"/>
            <rFont val="Tahoma"/>
            <family val="2"/>
          </rPr>
          <t xml:space="preserve">
</t>
        </r>
        <r>
          <rPr>
            <sz val="9"/>
            <color indexed="81"/>
            <rFont val="Wingdings"/>
            <charset val="2"/>
          </rPr>
          <t></t>
        </r>
        <r>
          <rPr>
            <b/>
            <sz val="9"/>
            <color indexed="81"/>
            <rFont val="Tahoma"/>
            <family val="2"/>
          </rPr>
          <t>Lead your horse.</t>
        </r>
        <r>
          <rPr>
            <sz val="9"/>
            <color indexed="81"/>
            <rFont val="Tahoma"/>
            <family val="2"/>
          </rPr>
          <t xml:space="preserve"> What side should you be on? How close should you be to the horse? How are you holding the lead rope?</t>
        </r>
        <r>
          <rPr>
            <b/>
            <sz val="9"/>
            <color indexed="81"/>
            <rFont val="Tahoma"/>
            <family val="2"/>
          </rPr>
          <t xml:space="preserve">
</t>
        </r>
        <r>
          <rPr>
            <b/>
            <sz val="9"/>
            <color indexed="81"/>
            <rFont val="Wingdings"/>
            <charset val="2"/>
          </rPr>
          <t></t>
        </r>
        <r>
          <rPr>
            <b/>
            <sz val="9"/>
            <color indexed="81"/>
            <rFont val="Tahoma"/>
            <family val="2"/>
          </rPr>
          <t>Mount and dismount your horse.</t>
        </r>
        <r>
          <rPr>
            <sz val="9"/>
            <color indexed="81"/>
            <rFont val="Tahoma"/>
            <family val="2"/>
          </rPr>
          <t xml:space="preserve"> Find out how to get on and off your horse. Walk your horse to a mounting block if you use one.</t>
        </r>
        <r>
          <rPr>
            <b/>
            <sz val="9"/>
            <color indexed="81"/>
            <rFont val="Tahoma"/>
            <family val="2"/>
          </rPr>
          <t xml:space="preserve">
</t>
        </r>
        <r>
          <rPr>
            <b/>
            <sz val="9"/>
            <color indexed="81"/>
            <rFont val="Wingdings"/>
            <charset val="2"/>
          </rPr>
          <t></t>
        </r>
        <r>
          <rPr>
            <b/>
            <sz val="9"/>
            <color indexed="81"/>
            <rFont val="Tahoma"/>
            <family val="2"/>
          </rPr>
          <t>Tie a horse.</t>
        </r>
        <r>
          <rPr>
            <sz val="9"/>
            <color indexed="81"/>
            <rFont val="Tahoma"/>
            <family val="2"/>
          </rPr>
          <t xml:space="preserve"> After you ride, learn how to tie your horse, whether at ringside or in a stable.</t>
        </r>
        <r>
          <rPr>
            <b/>
            <sz val="9"/>
            <color indexed="81"/>
            <rFont val="Tahoma"/>
            <family val="2"/>
          </rPr>
          <t xml:space="preserve">
</t>
        </r>
        <r>
          <rPr>
            <b/>
            <sz val="9"/>
            <color indexed="81"/>
            <rFont val="Wingdings"/>
            <charset val="2"/>
          </rPr>
          <t></t>
        </r>
        <r>
          <rPr>
            <b/>
            <sz val="9"/>
            <color indexed="81"/>
            <rFont val="Tahoma"/>
            <family val="2"/>
          </rPr>
          <t>Work with an adult to saddle and bridle a horse.</t>
        </r>
        <r>
          <rPr>
            <sz val="9"/>
            <color indexed="81"/>
            <rFont val="Tahoma"/>
            <family val="2"/>
          </rPr>
          <t xml:space="preserve"> If your horse is already saddled, find out how to check the leather or nylon halter equipment that goes over her head and that is used to lead and tie a horse. Make sure it's strapped tight enough to be secure but not uncomfortable for the horse. Find out how to check the saddle-is it in the correct position and properly secured? Finally, check that the stirrups are adjusted to the right length so that your feet comfortable slide into the correct position.</t>
        </r>
      </text>
    </comment>
    <comment ref="C409" authorId="0" shapeId="0" xr:uid="{00000000-0006-0000-0500-0000ED000000}">
      <text>
        <r>
          <rPr>
            <b/>
            <sz val="9"/>
            <color indexed="81"/>
            <rFont val="Tahoma"/>
            <family val="2"/>
          </rPr>
          <t>Take part in horseback riding at camp.</t>
        </r>
      </text>
    </comment>
    <comment ref="C410" authorId="0" shapeId="0" xr:uid="{00000000-0006-0000-0500-0000EE000000}">
      <text>
        <r>
          <rPr>
            <b/>
            <sz val="9"/>
            <color indexed="81"/>
            <rFont val="Tahoma"/>
            <family val="2"/>
          </rPr>
          <t>Take lessons at a horseback riding stable.</t>
        </r>
      </text>
    </comment>
    <comment ref="C411" authorId="0" shapeId="0" xr:uid="{00000000-0006-0000-0500-0000EF000000}">
      <text>
        <r>
          <rPr>
            <b/>
            <sz val="9"/>
            <color indexed="81"/>
            <rFont val="Tahoma"/>
            <family val="2"/>
          </rPr>
          <t>Ask a local horseback-riding expert to give you lessons.</t>
        </r>
      </text>
    </comment>
    <comment ref="C412" authorId="0" shapeId="0" xr:uid="{00000000-0006-0000-0500-0000F0000000}">
      <text>
        <r>
          <rPr>
            <b/>
            <sz val="9"/>
            <color indexed="81"/>
            <rFont val="Tahoma"/>
            <family val="2"/>
          </rPr>
          <t>Now you are ready to mount your horse, take your reins in your hands, and get moving.</t>
        </r>
        <r>
          <rPr>
            <sz val="9"/>
            <color indexed="81"/>
            <rFont val="Tahoma"/>
            <family val="2"/>
          </rPr>
          <t xml:space="preserve">
To complete this step, learn how to do these four things and practice them:
</t>
        </r>
        <r>
          <rPr>
            <sz val="9"/>
            <color indexed="81"/>
            <rFont val="Wingdings"/>
            <charset val="2"/>
          </rPr>
          <t></t>
        </r>
        <r>
          <rPr>
            <b/>
            <sz val="9"/>
            <color indexed="81"/>
            <rFont val="Tahoma"/>
            <family val="2"/>
          </rPr>
          <t>How to coax the horse into motion.</t>
        </r>
        <r>
          <rPr>
            <sz val="9"/>
            <color indexed="81"/>
            <rFont val="Tahoma"/>
            <family val="2"/>
          </rPr>
          <t xml:space="preserve"> Use your leg squeezes and voice commands.
</t>
        </r>
        <r>
          <rPr>
            <sz val="9"/>
            <color indexed="81"/>
            <rFont val="Wingdings"/>
            <charset val="2"/>
          </rPr>
          <t></t>
        </r>
        <r>
          <rPr>
            <b/>
            <sz val="9"/>
            <color indexed="81"/>
            <rFont val="Tahoma"/>
            <family val="2"/>
          </rPr>
          <t>How to use the reins to steer your horse to walk around a ring or on a trail.</t>
        </r>
        <r>
          <rPr>
            <sz val="9"/>
            <color indexed="81"/>
            <rFont val="Tahoma"/>
            <family val="2"/>
          </rPr>
          <t xml:space="preserve"> Make sure you are holding the reins correctly and using the right amount of pressure.
</t>
        </r>
        <r>
          <rPr>
            <sz val="9"/>
            <color indexed="81"/>
            <rFont val="Wingdings"/>
            <charset val="2"/>
          </rPr>
          <t></t>
        </r>
        <r>
          <rPr>
            <b/>
            <sz val="9"/>
            <color indexed="81"/>
            <rFont val="Tahoma"/>
            <family val="2"/>
          </rPr>
          <t xml:space="preserve">How to turn a horse and how to stop a horse.
</t>
        </r>
        <r>
          <rPr>
            <b/>
            <sz val="9"/>
            <color indexed="81"/>
            <rFont val="Wingdings"/>
            <charset val="2"/>
          </rPr>
          <t></t>
        </r>
        <r>
          <rPr>
            <b/>
            <sz val="9"/>
            <color indexed="81"/>
            <rFont val="Tahoma"/>
            <family val="2"/>
          </rPr>
          <t>What it means to have good form.</t>
        </r>
        <r>
          <rPr>
            <sz val="9"/>
            <color indexed="81"/>
            <rFont val="Tahoma"/>
            <family val="2"/>
          </rPr>
          <t xml:space="preserve"> (See the next page.)</t>
        </r>
      </text>
    </comment>
    <comment ref="C413" authorId="0" shapeId="0" xr:uid="{00000000-0006-0000-0500-0000F1000000}">
      <text>
        <r>
          <rPr>
            <b/>
            <sz val="9"/>
            <color indexed="81"/>
            <rFont val="Tahoma"/>
            <family val="2"/>
          </rPr>
          <t>Take part in horseback riding at camp.</t>
        </r>
      </text>
    </comment>
    <comment ref="C414" authorId="0" shapeId="0" xr:uid="{00000000-0006-0000-0500-0000F2000000}">
      <text>
        <r>
          <rPr>
            <b/>
            <sz val="9"/>
            <color indexed="81"/>
            <rFont val="Tahoma"/>
            <family val="2"/>
          </rPr>
          <t>Take lessons at a horseback riding stable.</t>
        </r>
      </text>
    </comment>
    <comment ref="C415" authorId="0" shapeId="0" xr:uid="{00000000-0006-0000-0500-0000F3000000}">
      <text>
        <r>
          <rPr>
            <b/>
            <sz val="9"/>
            <color indexed="81"/>
            <rFont val="Tahoma"/>
            <family val="2"/>
          </rPr>
          <t>Ask a local horseback-riding expert to give you lessons.</t>
        </r>
      </text>
    </comment>
    <comment ref="C416" authorId="0" shapeId="0" xr:uid="{00000000-0006-0000-0500-0000F4000000}">
      <text>
        <r>
          <rPr>
            <b/>
            <sz val="9"/>
            <color indexed="81"/>
            <rFont val="Tahoma"/>
            <family val="2"/>
          </rPr>
          <t>Go on a ride.</t>
        </r>
        <r>
          <rPr>
            <sz val="9"/>
            <color indexed="81"/>
            <rFont val="Tahoma"/>
            <family val="2"/>
          </rPr>
          <t xml:space="preserve"> If you're a beginner, it may take a few lessons to get comfortable on a horse. Once you have the basics down, though, it's time to ride! You can ride your horse in a riding ring or a trail-no matter where you go or what level you are, you'll experience the ultimate thrill of riding!
To complete this step, learn to do the following, which will help you become a skilled rider:</t>
        </r>
        <r>
          <rPr>
            <b/>
            <sz val="9"/>
            <color indexed="81"/>
            <rFont val="Tahoma"/>
            <family val="2"/>
          </rPr>
          <t xml:space="preserve">
</t>
        </r>
        <r>
          <rPr>
            <b/>
            <sz val="9"/>
            <color indexed="81"/>
            <rFont val="Wingdings"/>
            <charset val="2"/>
          </rPr>
          <t></t>
        </r>
        <r>
          <rPr>
            <b/>
            <sz val="9"/>
            <color indexed="81"/>
            <rFont val="Tahoma"/>
            <family val="2"/>
          </rPr>
          <t>How to walk your horse with control.</t>
        </r>
        <r>
          <rPr>
            <sz val="9"/>
            <color indexed="81"/>
            <rFont val="Tahoma"/>
            <family val="2"/>
          </rPr>
          <t xml:space="preserve"> Keep your walk smooth, and if your horse slows, know how to nudge it with your heels. What commands are you using? How do you get the horse to turn left or right using your reins and leg squeezes?</t>
        </r>
        <r>
          <rPr>
            <b/>
            <sz val="9"/>
            <color indexed="81"/>
            <rFont val="Tahoma"/>
            <family val="2"/>
          </rPr>
          <t xml:space="preserve">
</t>
        </r>
        <r>
          <rPr>
            <b/>
            <sz val="9"/>
            <color indexed="81"/>
            <rFont val="Wingdings"/>
            <charset val="2"/>
          </rPr>
          <t></t>
        </r>
        <r>
          <rPr>
            <b/>
            <sz val="9"/>
            <color indexed="81"/>
            <rFont val="Tahoma"/>
            <family val="2"/>
          </rPr>
          <t>How to trot with ease.</t>
        </r>
        <r>
          <rPr>
            <sz val="9"/>
            <color indexed="81"/>
            <rFont val="Tahoma"/>
            <family val="2"/>
          </rPr>
          <t xml:space="preserve"> Once you're comfortable with walking your horse, try a trot. This may not happen at your first or even second lesson. If you're a first-time rider, your instructor will know when you're ready.</t>
        </r>
        <r>
          <rPr>
            <b/>
            <sz val="9"/>
            <color indexed="81"/>
            <rFont val="Tahoma"/>
            <family val="2"/>
          </rPr>
          <t xml:space="preserve">
</t>
        </r>
        <r>
          <rPr>
            <b/>
            <sz val="9"/>
            <color indexed="81"/>
            <rFont val="Wingdings"/>
            <charset val="2"/>
          </rPr>
          <t></t>
        </r>
        <r>
          <rPr>
            <b/>
            <sz val="9"/>
            <color indexed="81"/>
            <rFont val="Tahoma"/>
            <family val="2"/>
          </rPr>
          <t>How to control your horse's speed.</t>
        </r>
        <r>
          <rPr>
            <sz val="9"/>
            <color indexed="81"/>
            <rFont val="Tahoma"/>
            <family val="2"/>
          </rPr>
          <t xml:space="preserve"> If you're advanced enough to go into a canter or even a gallop, do so. If not, walk, trot, slow, and stop your horse on command.</t>
        </r>
      </text>
    </comment>
    <comment ref="C417" authorId="0" shapeId="0" xr:uid="{00000000-0006-0000-0500-0000F5000000}">
      <text>
        <r>
          <rPr>
            <b/>
            <sz val="9"/>
            <color indexed="81"/>
            <rFont val="Tahoma"/>
            <family val="2"/>
          </rPr>
          <t>Take part in horseback riding at camp.</t>
        </r>
      </text>
    </comment>
    <comment ref="C418" authorId="0" shapeId="0" xr:uid="{00000000-0006-0000-0500-0000F6000000}">
      <text>
        <r>
          <rPr>
            <b/>
            <sz val="9"/>
            <color indexed="81"/>
            <rFont val="Tahoma"/>
            <family val="2"/>
          </rPr>
          <t>Take lessons at a horseback riding stable.</t>
        </r>
      </text>
    </comment>
    <comment ref="C419" authorId="0" shapeId="0" xr:uid="{00000000-0006-0000-0500-0000F7000000}">
      <text>
        <r>
          <rPr>
            <b/>
            <sz val="9"/>
            <color indexed="81"/>
            <rFont val="Tahoma"/>
            <family val="2"/>
          </rPr>
          <t>Ask a local horseback-riding expert to give you lessons.</t>
        </r>
      </text>
    </comment>
    <comment ref="C423" authorId="0" shapeId="0" xr:uid="{00000000-0006-0000-0500-0000F8000000}">
      <text>
        <r>
          <rPr>
            <sz val="9"/>
            <color indexed="81"/>
            <rFont val="Tahoma"/>
            <family val="2"/>
          </rPr>
          <t>It's fun to get around by yourself, but first you have to know how. Get more transportation savvy in one of these ways.</t>
        </r>
      </text>
    </comment>
    <comment ref="C424" authorId="0" shapeId="0" xr:uid="{00000000-0006-0000-0500-0000F9000000}">
      <text>
        <r>
          <rPr>
            <b/>
            <sz val="9"/>
            <color indexed="81"/>
            <rFont val="Tahoma"/>
            <family val="2"/>
          </rPr>
          <t>Get a bike ready to ride.</t>
        </r>
        <r>
          <rPr>
            <sz val="9"/>
            <color indexed="81"/>
            <rFont val="Tahoma"/>
            <family val="2"/>
          </rPr>
          <t xml:space="preserve"> Ask a bike expert to help you go through all of these parts of the bike. Use the bike safety checklist at right.
FOR MORE FUN: Take a short bike trip. Speak to your family about whether you need to bring an adult along-and be sure to wear a helmet, and review the rules of the road before you go!</t>
        </r>
      </text>
    </comment>
    <comment ref="C425" authorId="0" shapeId="0" xr:uid="{00000000-0006-0000-0500-0000FA000000}">
      <text>
        <r>
          <rPr>
            <b/>
            <sz val="9"/>
            <color indexed="81"/>
            <rFont val="Tahoma"/>
            <family val="2"/>
          </rPr>
          <t>Help take care of a car.</t>
        </r>
        <r>
          <rPr>
            <sz val="9"/>
            <color indexed="81"/>
            <rFont val="Tahoma"/>
            <family val="2"/>
          </rPr>
          <t xml:space="preserve"> With a parent or car-smart adult, go over all the lights and gauges on the dashboard and what they mean. Then look under the hood for a safety check. Follow the checklist at right and see if the car is ready for an adventure.</t>
        </r>
      </text>
    </comment>
    <comment ref="C426" authorId="0" shapeId="0" xr:uid="{00000000-0006-0000-0500-0000FB000000}">
      <text>
        <r>
          <rPr>
            <b/>
            <sz val="9"/>
            <color indexed="81"/>
            <rFont val="Tahoma"/>
            <family val="2"/>
          </rPr>
          <t>Use public transportation.</t>
        </r>
        <r>
          <rPr>
            <sz val="9"/>
            <color indexed="81"/>
            <rFont val="Tahoma"/>
            <family val="2"/>
          </rPr>
          <t xml:space="preserve"> Figure out how you'd run an errand or get to the nearest shopping center using buses, trains, or subways. Map out which bus or train you'd take, how long it would take to get there, and how much it would cost. Then, with an adult, test out the route.
FOR MORE FUN: Think of a place you've always wanted to visit, and plan how you might get there. Plane, train, or car? How much would it cost?</t>
        </r>
      </text>
    </comment>
    <comment ref="C427" authorId="0" shapeId="0" xr:uid="{00000000-0006-0000-0500-0000FC000000}">
      <text>
        <r>
          <rPr>
            <sz val="9"/>
            <color indexed="81"/>
            <rFont val="Tahoma"/>
            <family val="2"/>
          </rPr>
          <t>Part of being independent is taking charge of your wardrobe.</t>
        </r>
      </text>
    </comment>
    <comment ref="C428" authorId="0" shapeId="0" xr:uid="{00000000-0006-0000-0500-0000FD000000}">
      <text>
        <r>
          <rPr>
            <b/>
            <sz val="9"/>
            <color indexed="81"/>
            <rFont val="Tahoma"/>
            <family val="2"/>
          </rPr>
          <t>Become a laundry expert.</t>
        </r>
        <r>
          <rPr>
            <sz val="9"/>
            <color indexed="81"/>
            <rFont val="Tahoma"/>
            <family val="2"/>
          </rPr>
          <t xml:space="preserve"> To be fashionable, you need clothes to wear! Get familiar with the machines, how to get out stains, and how to wash and dry different kinds of fabrics (look on clothing tags for tips about each item). Then be your family's helper and do three or more loads for practice.
FOR MORE FUN: Create a family quiz and try to stump them all with your super laundry skills. Look on the next page for some quiz-question ideas.</t>
        </r>
      </text>
    </comment>
    <comment ref="C429" authorId="0" shapeId="0" xr:uid="{00000000-0006-0000-0500-0000FE000000}">
      <text>
        <r>
          <rPr>
            <b/>
            <sz val="9"/>
            <color indexed="81"/>
            <rFont val="Tahoma"/>
            <family val="2"/>
          </rPr>
          <t>Learn two basic sewing skills-and use them as a fashion designer.</t>
        </r>
        <r>
          <rPr>
            <sz val="9"/>
            <color indexed="81"/>
            <rFont val="Tahoma"/>
            <family val="2"/>
          </rPr>
          <t xml:space="preserve"> The coolest clothes are totally original-and something you make yourself is always original. Ask an expert to help you learn to sew on a button, patch, or to do a basic hand stitch. Then use your new skills to decorate old jeans, a T-shirt, or a sweater. 
FOR MORE FUN: Have a fashion show with friends to show off your designs.</t>
        </r>
      </text>
    </comment>
    <comment ref="C430" authorId="0" shapeId="0" xr:uid="{00000000-0006-0000-0500-0000FF000000}">
      <text>
        <r>
          <rPr>
            <b/>
            <sz val="9"/>
            <color indexed="81"/>
            <rFont val="Tahoma"/>
            <family val="2"/>
          </rPr>
          <t>Try on the role of clothes-organization guru.</t>
        </r>
        <r>
          <rPr>
            <sz val="9"/>
            <color indexed="81"/>
            <rFont val="Tahoma"/>
            <family val="2"/>
          </rPr>
          <t xml:space="preserve"> Find a book or website with tips on organizing space, and use them to organize your closet (or the area where you keep your clothes). You might sort by color or length, make a shoe rack, use labeled clear plastic boxes or shoe boxes to hold different kinds of items (or accessories), decorate hangers...the ideas are endless.
FOR MORE FUN: Do some "design consulting" by helping a friend organize her clothes, and ask her to consult for you.</t>
        </r>
      </text>
    </comment>
    <comment ref="C431" authorId="0" shapeId="0" xr:uid="{00000000-0006-0000-0500-000000010000}">
      <text>
        <r>
          <rPr>
            <sz val="9"/>
            <color indexed="81"/>
            <rFont val="Tahoma"/>
            <family val="2"/>
          </rPr>
          <t>Part of being more independent is practicing good habits. Work on changing one bad habit-experts say it takes two weeks to create a new one to replace it. Choose a habit you have and want to work on from one of the categories, and follow the steps to change it.</t>
        </r>
      </text>
    </comment>
    <comment ref="C432" authorId="0" shapeId="0" xr:uid="{00000000-0006-0000-0500-000001010000}">
      <text>
        <r>
          <rPr>
            <b/>
            <sz val="9"/>
            <color indexed="81"/>
            <rFont val="Tahoma"/>
            <family val="2"/>
          </rPr>
          <t xml:space="preserve">At school. </t>
        </r>
        <r>
          <rPr>
            <sz val="9"/>
            <color indexed="81"/>
            <rFont val="Tahoma"/>
            <family val="2"/>
          </rPr>
          <t>Habits like putting schoolwork off until the last minute, forgetting to study for a quiz, or being disorganized when bringing schoolwork to and from home.</t>
        </r>
      </text>
    </comment>
    <comment ref="C433" authorId="0" shapeId="0" xr:uid="{00000000-0006-0000-0500-000002010000}">
      <text>
        <r>
          <rPr>
            <b/>
            <sz val="9"/>
            <color indexed="81"/>
            <rFont val="Tahoma"/>
            <family val="2"/>
          </rPr>
          <t>At home.</t>
        </r>
        <r>
          <rPr>
            <sz val="9"/>
            <color indexed="81"/>
            <rFont val="Tahoma"/>
            <family val="2"/>
          </rPr>
          <t xml:space="preserve"> Habits like forgetting to brush your teeth, not putting away clothes, arguing with siblings, or eating too much junk food.</t>
        </r>
      </text>
    </comment>
    <comment ref="C434" authorId="0" shapeId="0" xr:uid="{00000000-0006-0000-0500-000003010000}">
      <text>
        <r>
          <rPr>
            <b/>
            <sz val="9"/>
            <color indexed="81"/>
            <rFont val="Tahoma"/>
            <family val="2"/>
          </rPr>
          <t>With your friends.</t>
        </r>
        <r>
          <rPr>
            <sz val="9"/>
            <color indexed="81"/>
            <rFont val="Tahoma"/>
            <family val="2"/>
          </rPr>
          <t xml:space="preserve"> Habits like being bossy with your friends, talking too much about yourself, or interrupting when your friend is talking.</t>
        </r>
      </text>
    </comment>
    <comment ref="C435" authorId="0" shapeId="0" xr:uid="{00000000-0006-0000-0500-000004010000}">
      <text>
        <r>
          <rPr>
            <sz val="9"/>
            <color indexed="81"/>
            <rFont val="Tahoma"/>
            <family val="2"/>
          </rPr>
          <t>A huge part of being independent is taking care of where you live. Plus, your home gives you a place to stay, so you should give it some attention. Pick one of the choices below, get an adult to help you, and give it a try.</t>
        </r>
      </text>
    </comment>
    <comment ref="C436" authorId="0" shapeId="0" xr:uid="{00000000-0006-0000-0500-000005010000}">
      <text>
        <r>
          <rPr>
            <b/>
            <sz val="9"/>
            <color indexed="81"/>
            <rFont val="Tahoma"/>
            <family val="2"/>
          </rPr>
          <t>Solve a pesky plumbing problem.</t>
        </r>
        <r>
          <rPr>
            <sz val="9"/>
            <color indexed="81"/>
            <rFont val="Tahoma"/>
            <family val="2"/>
          </rPr>
          <t xml:space="preserve"> Watch how your toilet works by taking the lid off the tank and flushing. Learn how to fix a running toilet. Then have someone show you how to use a plunger if the toilet gets clogged.
FOR MORE FUN: Find the number of a good plumber to help with more complicated problems.</t>
        </r>
      </text>
    </comment>
    <comment ref="C437" authorId="0" shapeId="0" xr:uid="{00000000-0006-0000-0500-000006010000}">
      <text>
        <r>
          <rPr>
            <b/>
            <sz val="9"/>
            <color indexed="81"/>
            <rFont val="Tahoma"/>
            <family val="2"/>
          </rPr>
          <t>Clean to the beat.</t>
        </r>
        <r>
          <rPr>
            <sz val="9"/>
            <color indexed="81"/>
            <rFont val="Tahoma"/>
            <family val="2"/>
          </rPr>
          <t xml:space="preserve"> With a group of friends, brainstorm all the tasks involved in cleaning a room (like dusting, vacuuming, and cleaning windows or mirrors). Figure out how long each task takes on average and what's the best order to do them. Then, put it all to music-make up or find a song that will help each task go by in a flash. Last, use your mix to clean a room together-your meeting place, a bedroom, or a family space.
FOR MORE FUN: Add some dance moves, too-maybe you can create a "dust bunny" jive?</t>
        </r>
      </text>
    </comment>
    <comment ref="C438" authorId="0" shapeId="0" xr:uid="{00000000-0006-0000-0500-000007010000}">
      <text>
        <r>
          <rPr>
            <b/>
            <sz val="9"/>
            <color indexed="81"/>
            <rFont val="Tahoma"/>
            <family val="2"/>
          </rPr>
          <t>Hang something up.</t>
        </r>
        <r>
          <rPr>
            <sz val="9"/>
            <color indexed="81"/>
            <rFont val="Tahoma"/>
            <family val="2"/>
          </rPr>
          <t xml:space="preserve"> Whether it's artwork, a poster, a framed portrait, or a shelf, independent girls should know how to hang fun stuff on the wall. Find out what type of fastener is best for the wall -- putty, hook, double-sided tape, push pins or nail -- and hang something. (Hint: You'll need to know what the walls are made of.)</t>
        </r>
      </text>
    </comment>
    <comment ref="C439" authorId="0" shapeId="0" xr:uid="{00000000-0006-0000-0500-000008010000}">
      <text>
        <r>
          <rPr>
            <sz val="9"/>
            <color indexed="81"/>
            <rFont val="Tahoma"/>
            <family val="2"/>
          </rPr>
          <t>Now that you've been working on being more independent for a few weeks, you're ready to be responsible for yourself. Check with your family when choosing an activity - you may need to adjust a choice based on family rules.</t>
        </r>
      </text>
    </comment>
    <comment ref="C440" authorId="0" shapeId="0" xr:uid="{00000000-0006-0000-0500-000009010000}">
      <text>
        <r>
          <rPr>
            <b/>
            <sz val="9"/>
            <color indexed="81"/>
            <rFont val="Tahoma"/>
            <family val="2"/>
          </rPr>
          <t>Stay home alone.</t>
        </r>
        <r>
          <rPr>
            <sz val="9"/>
            <color indexed="81"/>
            <rFont val="Tahoma"/>
            <family val="2"/>
          </rPr>
          <t xml:space="preserve"> Hang out at home for a few hours while your family is gone. Before they go, talk about who you should call in an emergency and rules of the house. You could use the quiet time to de-stress or watch a movie, or play your favorite music and make up an independence dance.</t>
        </r>
      </text>
    </comment>
    <comment ref="C441" authorId="0" shapeId="0" xr:uid="{00000000-0006-0000-0500-00000A010000}">
      <text>
        <r>
          <rPr>
            <b/>
            <sz val="9"/>
            <color indexed="81"/>
            <rFont val="Tahoma"/>
            <family val="2"/>
          </rPr>
          <t xml:space="preserve">Run a family errand. </t>
        </r>
        <r>
          <rPr>
            <sz val="9"/>
            <color indexed="81"/>
            <rFont val="Tahoma"/>
            <family val="2"/>
          </rPr>
          <t>Part of being independent is letting others know they can depend on you. Show you're dependable by mastering an errand. You could make a grocery list, then have a parent drop you off to shop and pick you up when you're done-or ask them to spend time at a place close by while you do the errand.</t>
        </r>
      </text>
    </comment>
    <comment ref="C442" authorId="0" shapeId="0" xr:uid="{00000000-0006-0000-0500-00000B010000}">
      <text>
        <r>
          <rPr>
            <b/>
            <sz val="9"/>
            <color indexed="81"/>
            <rFont val="Tahoma"/>
            <family val="2"/>
          </rPr>
          <t>Go out with a friend.</t>
        </r>
        <r>
          <rPr>
            <sz val="9"/>
            <color indexed="81"/>
            <rFont val="Tahoma"/>
            <family val="2"/>
          </rPr>
          <t xml:space="preserve"> Go out to see a movie or eat a meal. If you're aren't yet allowed to go alone, see if you might be allowed to sit by yourselves and order by yourselves. Then figure out what kind of money is needed to pay and tip, and how much change you should get.</t>
        </r>
      </text>
    </comment>
    <comment ref="C446" authorId="0" shapeId="0" xr:uid="{00000000-0006-0000-0500-00000C010000}">
      <text>
        <r>
          <rPr>
            <sz val="9"/>
            <color indexed="81"/>
            <rFont val="Tahoma"/>
            <family val="2"/>
          </rPr>
          <t>For any government to run smoothly, it needs to be full of active citizens. Before you go inside government, know what being an active citizen means to you!</t>
        </r>
      </text>
    </comment>
    <comment ref="C447" authorId="0" shapeId="0" xr:uid="{00000000-0006-0000-0500-00000D010000}">
      <text>
        <r>
          <rPr>
            <b/>
            <sz val="9"/>
            <color indexed="81"/>
            <rFont val="Tahoma"/>
            <family val="2"/>
          </rPr>
          <t>Be an active citizen in action.</t>
        </r>
        <r>
          <rPr>
            <sz val="9"/>
            <color indexed="81"/>
            <rFont val="Tahoma"/>
            <family val="2"/>
          </rPr>
          <t xml:space="preserve"> With your Girl Scout group or family, list 10 things that make an active citizen. It might include things like following laws, paying sales tax, and knowing what's going on in the world. Then do something from your list to practice being an active citizen.
FOR MORE FUN: Compare your list with the Girl Scout Law. Is following our Law the same thing as being an active citizen?</t>
        </r>
      </text>
    </comment>
    <comment ref="C448" authorId="0" shapeId="0" xr:uid="{00000000-0006-0000-0500-00000E010000}">
      <text>
        <r>
          <rPr>
            <b/>
            <sz val="9"/>
            <color indexed="81"/>
            <rFont val="Tahoma"/>
            <family val="2"/>
          </rPr>
          <t>Take a poll.</t>
        </r>
        <r>
          <rPr>
            <sz val="9"/>
            <color indexed="81"/>
            <rFont val="Tahoma"/>
            <family val="2"/>
          </rPr>
          <t xml:space="preserve"> What do you think are some of the rights and responsibilities that come with being a citizen? Ask at least three members of the community what they think, and talk about their answers with your family or Girl Scout group.</t>
        </r>
      </text>
    </comment>
    <comment ref="C449" authorId="0" shapeId="0" xr:uid="{00000000-0006-0000-0500-00000F010000}">
      <text>
        <r>
          <rPr>
            <b/>
            <sz val="9"/>
            <color indexed="81"/>
            <rFont val="Tahoma"/>
            <family val="2"/>
          </rPr>
          <t>Get a global view.</t>
        </r>
        <r>
          <rPr>
            <sz val="9"/>
            <color indexed="81"/>
            <rFont val="Tahoma"/>
            <family val="2"/>
          </rPr>
          <t xml:space="preserve"> Talk with someone who has lived or worked in another country. Ask the person what it was like to live in that country as compared to the United States. Is the definition of an "active citizen" always the same?
FOR MORE FUN: Make a piece of art about being a global citizen. (First you have to ask yourself, What is a global citizen?)</t>
        </r>
      </text>
    </comment>
    <comment ref="C450" authorId="0" shapeId="0" xr:uid="{00000000-0006-0000-0500-000010010000}">
      <text>
        <r>
          <rPr>
            <sz val="9"/>
            <color indexed="81"/>
            <rFont val="Tahoma"/>
            <family val="2"/>
          </rPr>
          <t>Learn more about how the government works and who helps make decisions that affect you.</t>
        </r>
      </text>
    </comment>
    <comment ref="C451" authorId="0" shapeId="0" xr:uid="{00000000-0006-0000-0500-000011010000}">
      <text>
        <r>
          <rPr>
            <b/>
            <sz val="9"/>
            <color indexed="81"/>
            <rFont val="Tahoma"/>
            <family val="2"/>
          </rPr>
          <t>Visit a branch of the city, town, county, or state government.</t>
        </r>
        <r>
          <rPr>
            <sz val="9"/>
            <color indexed="81"/>
            <rFont val="Tahoma"/>
            <family val="2"/>
          </rPr>
          <t xml:space="preserve"> Take a tour, or make an appointment to speak to someone who can explain what the branch is responsible for.</t>
        </r>
      </text>
    </comment>
    <comment ref="C452" authorId="0" shapeId="0" xr:uid="{00000000-0006-0000-0500-000012010000}">
      <text>
        <r>
          <rPr>
            <b/>
            <sz val="9"/>
            <color indexed="81"/>
            <rFont val="Tahoma"/>
            <family val="2"/>
          </rPr>
          <t>Interview an elected official.</t>
        </r>
        <r>
          <rPr>
            <sz val="9"/>
            <color indexed="81"/>
            <rFont val="Tahoma"/>
            <family val="2"/>
          </rPr>
          <t xml:space="preserve"> Who decides how long the library is open or which school you can go to? Elected officials! Interview one and talk about how they help the government make decisions, and share ideas about how you can be an active citizen. Does the official have more ideas to add?</t>
        </r>
      </text>
    </comment>
    <comment ref="C453" authorId="0" shapeId="0" xr:uid="{00000000-0006-0000-0500-000013010000}">
      <text>
        <r>
          <rPr>
            <b/>
            <sz val="9"/>
            <color indexed="81"/>
            <rFont val="Tahoma"/>
            <family val="2"/>
          </rPr>
          <t>Chart the government structure for your school district, town, county, or state.</t>
        </r>
        <r>
          <rPr>
            <sz val="9"/>
            <color indexed="81"/>
            <rFont val="Tahoma"/>
            <family val="2"/>
          </rPr>
          <t xml:space="preserve"> Make a big, branching chart that shows who has the power to make and change laws.</t>
        </r>
      </text>
    </comment>
    <comment ref="C454" authorId="0" shapeId="0" xr:uid="{00000000-0006-0000-0500-000014010000}">
      <text>
        <r>
          <rPr>
            <sz val="9"/>
            <color indexed="81"/>
            <rFont val="Tahoma"/>
            <family val="2"/>
          </rPr>
          <t>Communities work because everyone follows laws. And every law on the books (there are lots of them!) came from somewhere. Many considerations go into making a law.</t>
        </r>
      </text>
    </comment>
    <comment ref="C455" authorId="0" shapeId="0" xr:uid="{00000000-0006-0000-0500-000015010000}">
      <text>
        <r>
          <rPr>
            <b/>
            <sz val="9"/>
            <color indexed="81"/>
            <rFont val="Tahoma"/>
            <family val="2"/>
          </rPr>
          <t>Hold a "mock vote" on community laws.</t>
        </r>
        <r>
          <rPr>
            <sz val="9"/>
            <color indexed="81"/>
            <rFont val="Tahoma"/>
            <family val="2"/>
          </rPr>
          <t xml:space="preserve"> Go to the library or look online for laws that citizens in your community must follow. Choose three. Then, with your Junior group, review each law. Say if you'd vote yes or no if you had been the lawmaker. Be sure to share your reasons!</t>
        </r>
      </text>
    </comment>
    <comment ref="C456" authorId="0" shapeId="0" xr:uid="{00000000-0006-0000-0500-000016010000}">
      <text>
        <r>
          <rPr>
            <b/>
            <sz val="9"/>
            <color indexed="81"/>
            <rFont val="Tahoma"/>
            <family val="2"/>
          </rPr>
          <t>For 24 hours, list the laws that affect your daily life.</t>
        </r>
        <r>
          <rPr>
            <sz val="9"/>
            <color indexed="81"/>
            <rFont val="Tahoma"/>
            <family val="2"/>
          </rPr>
          <t xml:space="preserve"> For example, you must use the crosswalk to cross the street, you can't litter, and you must pay sales tax when you buy an apple. At the end of the day, look at your list, and talk about what the laws do for you and your community.</t>
        </r>
      </text>
    </comment>
    <comment ref="C457" authorId="0" shapeId="0" xr:uid="{00000000-0006-0000-0500-000017010000}">
      <text>
        <r>
          <rPr>
            <b/>
            <sz val="9"/>
            <color indexed="81"/>
            <rFont val="Tahoma"/>
            <family val="2"/>
          </rPr>
          <t>Think about laws you might propose someday.</t>
        </r>
        <r>
          <rPr>
            <sz val="9"/>
            <color indexed="81"/>
            <rFont val="Tahoma"/>
            <family val="2"/>
          </rPr>
          <t xml:space="preserve"> What laws, rules, or regulations would you propose in these three situations? What should happen to a citizen who doesn't follow them? Discuss your answers with your family or Girl Scout sisters.
</t>
        </r>
        <r>
          <rPr>
            <sz val="9"/>
            <color indexed="81"/>
            <rFont val="Wingdings"/>
            <charset val="2"/>
          </rPr>
          <t></t>
        </r>
        <r>
          <rPr>
            <sz val="9"/>
            <color indexed="81"/>
            <rFont val="Tahoma"/>
            <family val="2"/>
          </rPr>
          <t>You are the mayor of the first town on the moon.</t>
        </r>
        <r>
          <rPr>
            <sz val="9"/>
            <color indexed="81"/>
            <rFont val="Wingdings"/>
            <charset val="2"/>
          </rPr>
          <t xml:space="preserve"> 
</t>
        </r>
        <r>
          <rPr>
            <sz val="9"/>
            <color indexed="81"/>
            <rFont val="Tahoma"/>
            <family val="2"/>
          </rPr>
          <t>A toxic-waste dump is being built next to a farm.</t>
        </r>
        <r>
          <rPr>
            <sz val="9"/>
            <color indexed="81"/>
            <rFont val="Wingdings"/>
            <charset val="2"/>
          </rPr>
          <t xml:space="preserve">
</t>
        </r>
        <r>
          <rPr>
            <sz val="9"/>
            <color indexed="81"/>
            <rFont val="Tahoma"/>
            <family val="2"/>
          </rPr>
          <t>There is a five-story building with no elevators. It has only one inside staircase.</t>
        </r>
      </text>
    </comment>
    <comment ref="C458" authorId="0" shapeId="0" xr:uid="{00000000-0006-0000-0500-000018010000}">
      <text>
        <r>
          <rPr>
            <sz val="9"/>
            <color indexed="81"/>
            <rFont val="Tahoma"/>
            <family val="2"/>
          </rPr>
          <t>Every city, town, or county has issues and needs that are important to the people who live there. An urban community might need to find places for parks. A more suburban area might have to decide whether to build a new school or widen a road. You've been learning about these issues, and now it's your chance to dig deeper and be a citizen reporter!</t>
        </r>
      </text>
    </comment>
    <comment ref="C459" authorId="0" shapeId="0" xr:uid="{00000000-0006-0000-0500-000019010000}">
      <text>
        <r>
          <rPr>
            <b/>
            <sz val="9"/>
            <color indexed="81"/>
            <rFont val="Tahoma"/>
            <family val="2"/>
          </rPr>
          <t>Report on a government meeting.</t>
        </r>
        <r>
          <rPr>
            <sz val="9"/>
            <color indexed="81"/>
            <rFont val="Tahoma"/>
            <family val="2"/>
          </rPr>
          <t xml:space="preserve"> Attend a meeting of the town council, board of education, or county commissioners. What are the issues they're discussing? Which are most important to you? Pretend you're a reporter and take notes. Then write an article about the issue you think is most important. Share it with other Girl Scouts in your community.
FOR MORE FUN: Go to a meeting in a community very different from yours. Which issues are the same? Which are different?</t>
        </r>
      </text>
    </comment>
    <comment ref="C460" authorId="0" shapeId="0" xr:uid="{00000000-0006-0000-0500-00001A010000}">
      <text>
        <r>
          <rPr>
            <b/>
            <sz val="9"/>
            <color indexed="81"/>
            <rFont val="Tahoma"/>
            <family val="2"/>
          </rPr>
          <t>Follow the local news every day for one week.</t>
        </r>
        <r>
          <rPr>
            <sz val="9"/>
            <color indexed="81"/>
            <rFont val="Tahoma"/>
            <family val="2"/>
          </rPr>
          <t xml:space="preserve"> What stories do you think are most important to your community? Choose one, and write your opinion in a letter to the editor of your local paper. Too many letters are received for the paper to publish every one-but it's still good to try. Local officials read letters to the editor to get ideas about what laws to put in place!</t>
        </r>
      </text>
    </comment>
    <comment ref="C461" authorId="0" shapeId="0" xr:uid="{00000000-0006-0000-0500-00001B010000}">
      <text>
        <r>
          <rPr>
            <b/>
            <sz val="9"/>
            <color indexed="81"/>
            <rFont val="Tahoma"/>
            <family val="2"/>
          </rPr>
          <t>Interview a local historian or longtime citizen.</t>
        </r>
        <r>
          <rPr>
            <sz val="9"/>
            <color indexed="81"/>
            <rFont val="Tahoma"/>
            <family val="2"/>
          </rPr>
          <t xml:space="preserve"> Ask about how your community has changed over the years. Is your community still working out the same issues it was 20 years ago? If not, what are the new issues? Turn your interview into a radio program, video, or article to share with others in your community.</t>
        </r>
      </text>
    </comment>
    <comment ref="C462" authorId="0" shapeId="0" xr:uid="{00000000-0006-0000-0500-00001C010000}">
      <text>
        <r>
          <rPr>
            <sz val="9"/>
            <color indexed="81"/>
            <rFont val="Tahoma"/>
            <family val="2"/>
          </rPr>
          <t>There's no better way to understand government than to get in there and try being a part of it! Get involved in the government of your school, sports league, place of worship, or other community group to see what the real challenges are-and to help make a difference.</t>
        </r>
      </text>
    </comment>
    <comment ref="C463" authorId="0" shapeId="0" xr:uid="{00000000-0006-0000-0500-00001D010000}">
      <text>
        <r>
          <rPr>
            <b/>
            <sz val="9"/>
            <color indexed="81"/>
            <rFont val="Tahoma"/>
            <family val="2"/>
          </rPr>
          <t>Plan a campaign as if you were running for office.</t>
        </r>
        <r>
          <rPr>
            <sz val="9"/>
            <color indexed="81"/>
            <rFont val="Tahoma"/>
            <family val="2"/>
          </rPr>
          <t xml:space="preserve"> Make you poster and write a list of the top three things you would try to change if you had that office in your organization. Take turns sharing ideas with Girl Scout friends. What do you like about each other's campaign ideas, and what would you change?
FOR MORE FUN: Use your campaign to actually run!</t>
        </r>
      </text>
    </comment>
    <comment ref="C464" authorId="0" shapeId="0" xr:uid="{00000000-0006-0000-0500-00001E010000}">
      <text>
        <r>
          <rPr>
            <b/>
            <sz val="9"/>
            <color indexed="81"/>
            <rFont val="Tahoma"/>
            <family val="2"/>
          </rPr>
          <t>Work on someone else's campaign.</t>
        </r>
        <r>
          <rPr>
            <sz val="9"/>
            <color indexed="81"/>
            <rFont val="Tahoma"/>
            <family val="2"/>
          </rPr>
          <t xml:space="preserve"> If being an elected official isn't for you, use your leadership skills to help out the candidate you believe in. Make posters or buttons, or assist with a speech about the reasons you think this person should be elected.</t>
        </r>
      </text>
    </comment>
    <comment ref="C465" authorId="0" shapeId="0" xr:uid="{00000000-0006-0000-0500-00001F010000}">
      <text>
        <r>
          <rPr>
            <b/>
            <sz val="9"/>
            <color indexed="81"/>
            <rFont val="Tahoma"/>
            <family val="2"/>
          </rPr>
          <t xml:space="preserve">Create a pamphlet or poster. </t>
        </r>
        <r>
          <rPr>
            <sz val="9"/>
            <color indexed="81"/>
            <rFont val="Tahoma"/>
            <family val="2"/>
          </rPr>
          <t>Use it to raise awareness about an issue you'd like to change. Maybe you'd like a mural to cover up graffiti in the school bathroom, or to eliminate plastic cups at your place of worship. Get permission before you pass anything out, and think very carefully-like a politician-about the words you use. You want to educate and inspire people to take your side, so be respectful of the current administration and citizens of the community.</t>
        </r>
      </text>
    </comment>
    <comment ref="C469" authorId="0" shapeId="0" xr:uid="{00000000-0006-0000-0500-000020010000}">
      <text>
        <r>
          <rPr>
            <sz val="9"/>
            <color indexed="81"/>
            <rFont val="Tahoma"/>
            <family val="2"/>
          </rPr>
          <t>Jewelry is found in almost every culture on the planet. It's sometimes worn simply as decoration, or it can hold great meaning. Before you make jewelry, find out about techniques and materials in one of these ways.</t>
        </r>
      </text>
    </comment>
    <comment ref="C470" authorId="0" shapeId="0" xr:uid="{00000000-0006-0000-0500-000021010000}">
      <text>
        <r>
          <rPr>
            <b/>
            <sz val="9"/>
            <color indexed="81"/>
            <rFont val="Tahoma"/>
            <family val="2"/>
          </rPr>
          <t>Visit a jewelry store or jewelry artist.</t>
        </r>
        <r>
          <rPr>
            <sz val="9"/>
            <color indexed="81"/>
            <rFont val="Tahoma"/>
            <family val="2"/>
          </rPr>
          <t xml:space="preserve"> Ask if you can take a look at supplies and tools. What are the most common tools for making and repairing jewelry?</t>
        </r>
      </text>
    </comment>
    <comment ref="C471" authorId="0" shapeId="0" xr:uid="{00000000-0006-0000-0500-000022010000}">
      <text>
        <r>
          <rPr>
            <b/>
            <sz val="9"/>
            <color indexed="81"/>
            <rFont val="Tahoma"/>
            <family val="2"/>
          </rPr>
          <t>Visit a museum with an exhibit on jewelry.</t>
        </r>
        <r>
          <rPr>
            <sz val="9"/>
            <color indexed="81"/>
            <rFont val="Tahoma"/>
            <family val="2"/>
          </rPr>
          <t xml:space="preserve"> How was the jewelry made? Is it all in the same style? Which piece did you like most?</t>
        </r>
      </text>
    </comment>
    <comment ref="C472" authorId="0" shapeId="0" xr:uid="{00000000-0006-0000-0500-000023010000}">
      <text>
        <r>
          <rPr>
            <b/>
            <sz val="9"/>
            <color indexed="81"/>
            <rFont val="Tahoma"/>
            <family val="2"/>
          </rPr>
          <t>Invite a jewelry maker to talk to your group.</t>
        </r>
        <r>
          <rPr>
            <sz val="9"/>
            <color indexed="81"/>
            <rFont val="Tahoma"/>
            <family val="2"/>
          </rPr>
          <t xml:space="preserve"> Ask them to bring tools that they use on the job and some cool samples of their work.</t>
        </r>
      </text>
    </comment>
    <comment ref="C473" authorId="0" shapeId="0" xr:uid="{00000000-0006-0000-0500-000024010000}">
      <text>
        <r>
          <rPr>
            <sz val="9"/>
            <color indexed="81"/>
            <rFont val="Tahoma"/>
            <family val="2"/>
          </rPr>
          <t>Most jewelry uses some sort of metal. Jewelers use various types of pliers to bend the metal in amazing ways. Try one of the projects below using metal.</t>
        </r>
      </text>
    </comment>
    <comment ref="C474" authorId="0" shapeId="0" xr:uid="{00000000-0006-0000-0500-000025010000}">
      <text>
        <r>
          <rPr>
            <b/>
            <sz val="9"/>
            <color indexed="81"/>
            <rFont val="Tahoma"/>
            <family val="2"/>
          </rPr>
          <t>Make a chain-loop necklace or bracelet.</t>
        </r>
        <r>
          <rPr>
            <sz val="9"/>
            <color indexed="81"/>
            <rFont val="Tahoma"/>
            <family val="2"/>
          </rPr>
          <t xml:space="preserve"> Using wire cutters, cut pieces of wire. The number and length of the pieces depend on how big you want each loop. Begin by making one loop. Twist the ends together to form a circle. (Pinch the ends together tight with your pliers or file with a needle file so they'll be smooth.) Once you've made one circle, start the second loop of the chain by pulling the wire through the first circle, and  again twisting its ends together. When the chain is the length you want, twist the final loop through the first one, or attach a clasp.</t>
        </r>
      </text>
    </comment>
    <comment ref="C475" authorId="0" shapeId="0" xr:uid="{00000000-0006-0000-0500-000026010000}">
      <text>
        <r>
          <rPr>
            <b/>
            <sz val="9"/>
            <color indexed="81"/>
            <rFont val="Tahoma"/>
            <family val="2"/>
          </rPr>
          <t>Make a pendant with a photo or "caged" stone.</t>
        </r>
        <r>
          <rPr>
            <sz val="9"/>
            <color indexed="81"/>
            <rFont val="Tahoma"/>
            <family val="2"/>
          </rPr>
          <t xml:space="preserve"> A pendant is a large decoration you hang on a necklace. You can make a photo pendant with a kit, or use a washer from the hardware store. Paint the washer with glue, and then attach a photo you've cut to match the size of the washer. Coat the whole thing with decoupage glue. When it's dry, ask an adult to help you poke a hole through the photo and the center of the washer. (This is where the chain or cord will be threaded.) For a caged-stone pendant, see directions on the next page.</t>
        </r>
      </text>
    </comment>
    <comment ref="C476" authorId="0" shapeId="0" xr:uid="{00000000-0006-0000-0500-000027010000}">
      <text>
        <r>
          <rPr>
            <b/>
            <sz val="9"/>
            <color indexed="81"/>
            <rFont val="Tahoma"/>
            <family val="2"/>
          </rPr>
          <t>Make earrings by twisting wire into a shape.</t>
        </r>
        <r>
          <rPr>
            <sz val="9"/>
            <color indexed="81"/>
            <rFont val="Tahoma"/>
            <family val="2"/>
          </rPr>
          <t xml:space="preserve"> Create the shape of an animal or symbol by shaping wire with your pliers. Or you could wrap wire around your finger to make a coil-dangle earring. Make sure you leave a little bit of wire to run through an earring hook.</t>
        </r>
      </text>
    </comment>
    <comment ref="C477" authorId="0" shapeId="0" xr:uid="{00000000-0006-0000-0500-000028010000}">
      <text>
        <r>
          <rPr>
            <sz val="9"/>
            <color indexed="81"/>
            <rFont val="Tahoma"/>
            <family val="2"/>
          </rPr>
          <t>You don't need expensive gemstones to make great jewelry. Just look around and you'll find what you need to create something unique and stylish.</t>
        </r>
      </text>
    </comment>
    <comment ref="C478" authorId="0" shapeId="0" xr:uid="{00000000-0006-0000-0500-000029010000}">
      <text>
        <r>
          <rPr>
            <b/>
            <sz val="9"/>
            <color indexed="81"/>
            <rFont val="Tahoma"/>
            <family val="2"/>
          </rPr>
          <t>Make a bead bracelet.</t>
        </r>
        <r>
          <rPr>
            <sz val="9"/>
            <color indexed="81"/>
            <rFont val="Tahoma"/>
            <family val="2"/>
          </rPr>
          <t xml:space="preserve"> Form beads out of papier-mâché or clay. Before they harden, poke a pencil through the middle to create a hole so you can thread them. Once they're dry, make your handmade beads into a bracelet by threading the beads with wire or cord.</t>
        </r>
      </text>
    </comment>
    <comment ref="C479" authorId="0" shapeId="0" xr:uid="{00000000-0006-0000-0500-00002A010000}">
      <text>
        <r>
          <rPr>
            <b/>
            <sz val="9"/>
            <color indexed="81"/>
            <rFont val="Tahoma"/>
            <family val="2"/>
          </rPr>
          <t>Make two necklaces with different kinds of cord.</t>
        </r>
        <r>
          <rPr>
            <sz val="9"/>
            <color indexed="81"/>
            <rFont val="Tahoma"/>
            <family val="2"/>
          </rPr>
          <t xml:space="preserve"> Although beads and stones are pretty, what you string them on is just as important. Play with materials for the necklace base. Try a variety of things, like wire, string, or ribbon.</t>
        </r>
      </text>
    </comment>
    <comment ref="C480" authorId="0" shapeId="0" xr:uid="{00000000-0006-0000-0500-00002B010000}">
      <text>
        <r>
          <rPr>
            <b/>
            <sz val="9"/>
            <color indexed="81"/>
            <rFont val="Tahoma"/>
            <family val="2"/>
          </rPr>
          <t>Make jewelry from nature.</t>
        </r>
        <r>
          <rPr>
            <sz val="9"/>
            <color indexed="81"/>
            <rFont val="Tahoma"/>
            <family val="2"/>
          </rPr>
          <t xml:space="preserve"> Go outside and find materials to make a necklace, bracelet, or ring. You could try shells, seeds, nuts, or even small twigs. For some items you might need an adult's help to make holes to string your stuff together.</t>
        </r>
      </text>
    </comment>
    <comment ref="C481" authorId="0" shapeId="0" xr:uid="{00000000-0006-0000-0500-00002C010000}">
      <text>
        <r>
          <rPr>
            <sz val="9"/>
            <color indexed="81"/>
            <rFont val="Tahoma"/>
            <family val="2"/>
          </rPr>
          <t>Many cultures use jewelry as symbols. In ours, a wedding ring shows you're married. Find out about the jewelry, or the symbols found on the jewelry, of another culture and make your own version. Here are some you could try.</t>
        </r>
      </text>
    </comment>
    <comment ref="C482" authorId="0" shapeId="0" xr:uid="{00000000-0006-0000-0500-00002D010000}">
      <text>
        <r>
          <rPr>
            <b/>
            <sz val="9"/>
            <color indexed="81"/>
            <rFont val="Tahoma"/>
            <family val="2"/>
          </rPr>
          <t>Friendship ring from Ireland.</t>
        </r>
        <r>
          <rPr>
            <sz val="9"/>
            <color indexed="81"/>
            <rFont val="Tahoma"/>
            <family val="2"/>
          </rPr>
          <t xml:space="preserve"> The claddagh ring was created in the 17th century and was named after a village in Ireland. It has two hands holding a heart with a crown, meaning friendship, love, and loyalty. Make a piece of jewelry that you think symbolizes the same things as the claddagh ring. Perhaps a necklace made with three beads: one that reminds you of a friend, one rolled out of a copy of page of a book you love, and a third made from clay in your school colors.</t>
        </r>
      </text>
    </comment>
    <comment ref="C483" authorId="0" shapeId="0" xr:uid="{00000000-0006-0000-0500-00002E010000}">
      <text>
        <r>
          <rPr>
            <b/>
            <sz val="9"/>
            <color indexed="81"/>
            <rFont val="Tahoma"/>
            <family val="2"/>
          </rPr>
          <t>American Indian animal jewelry.</t>
        </r>
        <r>
          <rPr>
            <sz val="9"/>
            <color indexed="81"/>
            <rFont val="Tahoma"/>
            <family val="2"/>
          </rPr>
          <t xml:space="preserve"> Some tribes create jewelry called a totem that honors an animal they respect. Some use a lot of natural materials in their jewelry, like wood or feathers. Try creating a piece of jewelry that represents an animal you like. Use natural materials if you can.</t>
        </r>
      </text>
    </comment>
    <comment ref="C484" authorId="0" shapeId="0" xr:uid="{00000000-0006-0000-0500-00002F010000}">
      <text>
        <r>
          <rPr>
            <b/>
            <sz val="9"/>
            <color indexed="81"/>
            <rFont val="Tahoma"/>
            <family val="2"/>
          </rPr>
          <t>Name pendant from Egypt.</t>
        </r>
        <r>
          <rPr>
            <sz val="9"/>
            <color indexed="81"/>
            <rFont val="Tahoma"/>
            <family val="2"/>
          </rPr>
          <t xml:space="preserve"> Ancient Egyptians believed that a cartouche had magical powers. It was a piece of jewelry that spelled the wearer's name in symbols called hieroglyphics. They believed as long as people spoke their name, they could not be forgotten. Create a pendant with symbols for each letter of your name and turn it into a necklace.
FOR MORE FUN: Create symbols for the entire alphabet and make pendants for everyone in your family.</t>
        </r>
      </text>
    </comment>
    <comment ref="C485" authorId="0" shapeId="0" xr:uid="{00000000-0006-0000-0500-000030010000}">
      <text>
        <r>
          <rPr>
            <sz val="9"/>
            <color indexed="81"/>
            <rFont val="Tahoma"/>
            <family val="2"/>
          </rPr>
          <t>Use your new skills to make jewelry to give to someone. You can use everyday objects, model it after jewelry in other cultures, or use interesting metals. Make it symbolize your relationship with the person it's for, or the occasion on which you plan to give it.</t>
        </r>
      </text>
    </comment>
    <comment ref="C486" authorId="0" shapeId="0" xr:uid="{00000000-0006-0000-0500-000031010000}">
      <text>
        <r>
          <rPr>
            <b/>
            <sz val="9"/>
            <color indexed="81"/>
            <rFont val="Tahoma"/>
            <family val="2"/>
          </rPr>
          <t>Make jewelry for a friend.</t>
        </r>
        <r>
          <rPr>
            <sz val="9"/>
            <color indexed="81"/>
            <rFont val="Tahoma"/>
            <family val="2"/>
          </rPr>
          <t xml:space="preserve"> Think about your friend's favorite things, like animals or music. You might try to include those in your design.</t>
        </r>
      </text>
    </comment>
    <comment ref="C487" authorId="0" shapeId="0" xr:uid="{00000000-0006-0000-0500-000032010000}">
      <text>
        <r>
          <rPr>
            <b/>
            <sz val="9"/>
            <color indexed="81"/>
            <rFont val="Tahoma"/>
            <family val="2"/>
          </rPr>
          <t>Make jewelry for girls in your Junior group.</t>
        </r>
        <r>
          <rPr>
            <sz val="9"/>
            <color indexed="81"/>
            <rFont val="Tahoma"/>
            <family val="2"/>
          </rPr>
          <t xml:space="preserve"> It could be for a special event or activity. Try to choose some jewelry that everyone can wear. For example, some girls may not have pierced ears.</t>
        </r>
      </text>
    </comment>
    <comment ref="C488" authorId="0" shapeId="0" xr:uid="{00000000-0006-0000-0500-000033010000}">
      <text>
        <r>
          <rPr>
            <b/>
            <sz val="9"/>
            <color indexed="81"/>
            <rFont val="Tahoma"/>
            <family val="2"/>
          </rPr>
          <t>Make jewelry for a relative.</t>
        </r>
        <r>
          <rPr>
            <sz val="9"/>
            <color indexed="81"/>
            <rFont val="Tahoma"/>
            <family val="2"/>
          </rPr>
          <t xml:space="preserve"> Family members usually love homemade gifts!</t>
        </r>
      </text>
    </comment>
    <comment ref="C492" authorId="0" shapeId="0" xr:uid="{00000000-0006-0000-0500-00005C010000}">
      <text>
        <r>
          <rPr>
            <sz val="9"/>
            <color indexed="81"/>
            <rFont val="Tahoma"/>
            <family val="2"/>
          </rPr>
          <t>All music is made up of individual sounds called notes. Played in a certain order, notes make a song. Instruments turn songs into music, and the music shares a mood with the audience.</t>
        </r>
      </text>
    </comment>
    <comment ref="C493" authorId="0" shapeId="0" xr:uid="{00000000-0006-0000-0500-00005D010000}">
      <text>
        <r>
          <rPr>
            <b/>
            <sz val="9"/>
            <color indexed="81"/>
            <rFont val="Tahoma"/>
            <family val="2"/>
          </rPr>
          <t>Find out about three different instruments.</t>
        </r>
        <r>
          <rPr>
            <sz val="9"/>
            <color indexed="81"/>
            <rFont val="Tahoma"/>
            <family val="2"/>
          </rPr>
          <t xml:space="preserve"> For each instrument, listen to a recording in which you can hear the instrument well. Find out when it's commonly played and where it originated. You could choose an instrument from another country or time period as well.
FOR MORE FUN: Try to make a sound on the three instruments of your choice. Ask for help from a music teacher or an instrument rental store.</t>
        </r>
      </text>
    </comment>
    <comment ref="C494" authorId="0" shapeId="0" xr:uid="{00000000-0006-0000-0500-00005E010000}">
      <text>
        <r>
          <rPr>
            <b/>
            <sz val="9"/>
            <color indexed="81"/>
            <rFont val="Tahoma"/>
            <family val="2"/>
          </rPr>
          <t>Be a conductor.</t>
        </r>
        <r>
          <rPr>
            <sz val="9"/>
            <color indexed="81"/>
            <rFont val="Tahoma"/>
            <family val="2"/>
          </rPr>
          <t xml:space="preserve"> A conductor guides musicians through the music by keeping count and telling various instrument when to start, stop, and play loudly or softly. Choose a piece of music and learn how to conduct it. For help understanding how the music is written and what different symbols mean, team up with a musician.</t>
        </r>
      </text>
    </comment>
    <comment ref="C495" authorId="0" shapeId="0" xr:uid="{00000000-0006-0000-0500-00005F010000}">
      <text>
        <r>
          <rPr>
            <b/>
            <sz val="9"/>
            <color indexed="81"/>
            <rFont val="Tahoma"/>
            <family val="2"/>
          </rPr>
          <t xml:space="preserve">Get in the musical mood. </t>
        </r>
        <r>
          <rPr>
            <sz val="9"/>
            <color indexed="81"/>
            <rFont val="Tahoma"/>
            <family val="2"/>
          </rPr>
          <t xml:space="preserve"> Find one song form each of these kinds of performance groups: orchestra, choir or opera, pop artist, and marching band. While listening to each song, move your body to match the mood of the music. Is it sad and slow? Happy and fast?
FOR MORE FUN: As girls did in their Musician badge in 1930, be able to tell major from minor by hearing a few bars played in a major or minor key.</t>
        </r>
      </text>
    </comment>
    <comment ref="C496" authorId="0" shapeId="0" xr:uid="{00000000-0006-0000-0500-000060010000}">
      <text>
        <r>
          <rPr>
            <sz val="9"/>
            <color indexed="81"/>
            <rFont val="Tahoma"/>
            <family val="2"/>
          </rPr>
          <t>Music is as varied as the people who make it. Take this chance to travel back in time or to different countries through sound.</t>
        </r>
      </text>
    </comment>
    <comment ref="C497" authorId="0" shapeId="0" xr:uid="{00000000-0006-0000-0500-000061010000}">
      <text>
        <r>
          <rPr>
            <b/>
            <sz val="9"/>
            <color indexed="81"/>
            <rFont val="Tahoma"/>
            <family val="2"/>
          </rPr>
          <t>Listen to one pop song from three different countries.</t>
        </r>
        <r>
          <rPr>
            <sz val="9"/>
            <color indexed="81"/>
            <rFont val="Tahoma"/>
            <family val="2"/>
          </rPr>
          <t xml:space="preserve"> Talk about what you think of the songs and how they're similar or different to other music you've heard.
FOR MORE FUN: Listen to a hit from the year you were born-or songs from the birth year of each member of your family!</t>
        </r>
      </text>
    </comment>
    <comment ref="C498" authorId="0" shapeId="0" xr:uid="{00000000-0006-0000-0500-000062010000}">
      <text>
        <r>
          <rPr>
            <b/>
            <sz val="9"/>
            <color indexed="81"/>
            <rFont val="Tahoma"/>
            <family val="2"/>
          </rPr>
          <t>Find out more about three composers and their music.</t>
        </r>
        <r>
          <rPr>
            <sz val="9"/>
            <color indexed="81"/>
            <rFont val="Tahoma"/>
            <family val="2"/>
          </rPr>
          <t xml:space="preserve"> As part of your three, choose one modern and one historic composer. Listen to one piece from each. Research where the composer is from and when the piece was written. Share what you liked about the music with your group, friends, or family.
FOR MORE FUN: Write a short story or play based on an incident in the life of a great composer.</t>
        </r>
      </text>
    </comment>
    <comment ref="C499" authorId="0" shapeId="0" xr:uid="{00000000-0006-0000-0500-000063010000}">
      <text>
        <r>
          <rPr>
            <b/>
            <sz val="9"/>
            <color indexed="81"/>
            <rFont val="Tahoma"/>
            <family val="2"/>
          </rPr>
          <t>Oh say, can you see?</t>
        </r>
        <r>
          <rPr>
            <sz val="9"/>
            <color indexed="81"/>
            <rFont val="Tahoma"/>
            <family val="2"/>
          </rPr>
          <t xml:space="preserve"> The anthem for the United States is "The Star-Spangled Banner." Listen to and compare the U.S. anthem with anthems from three other countries. When and why are the anthems played? What do they have in common? And how do they make you feel?
FOR MORE FUN: Make up a short anthem for you or your Junior group.</t>
        </r>
      </text>
    </comment>
    <comment ref="C500" authorId="0" shapeId="0" xr:uid="{00000000-0006-0000-0500-000064010000}">
      <text>
        <r>
          <rPr>
            <sz val="9"/>
            <color indexed="81"/>
            <rFont val="Tahoma"/>
            <family val="2"/>
          </rPr>
          <t>Your family and friends probably like certain types of music more than others. Maybe your community or city is famous for a certain type of music. Find out more about the music that's all around you.</t>
        </r>
      </text>
    </comment>
    <comment ref="C501" authorId="0" shapeId="0" xr:uid="{00000000-0006-0000-0500-000065010000}">
      <text>
        <r>
          <rPr>
            <b/>
            <sz val="9"/>
            <color indexed="81"/>
            <rFont val="Tahoma"/>
            <family val="2"/>
          </rPr>
          <t>Take a music poll.</t>
        </r>
        <r>
          <rPr>
            <sz val="9"/>
            <color indexed="81"/>
            <rFont val="Tahoma"/>
            <family val="2"/>
          </rPr>
          <t xml:space="preserve"> Ask five members of your family or friends what their favorite type of music is and why. Also ask them to play (or sing) you their favorite song and tell you why they like it.
FOR MORE FUN: Work with an adult to use a music-preference program, like iTunes Genius or Pandora, to suggest other songs or artists your five people might like, based on what they shared with you.</t>
        </r>
      </text>
    </comment>
    <comment ref="C502" authorId="0" shapeId="0" xr:uid="{00000000-0006-0000-0500-000066010000}">
      <text>
        <r>
          <rPr>
            <b/>
            <sz val="9"/>
            <color indexed="81"/>
            <rFont val="Tahoma"/>
            <family val="2"/>
          </rPr>
          <t>Go to a live musical performance.</t>
        </r>
        <r>
          <rPr>
            <sz val="9"/>
            <color indexed="81"/>
            <rFont val="Tahoma"/>
            <family val="2"/>
          </rPr>
          <t xml:space="preserve"> Team up with an adult and your friends to attend a local music event. You could see someone play at a coffee shop, a festival, a concert, or even on a city street.
FOR MORE FUN: After the performance, draw a picture of how the music made you feel-experiment with colors and shapes to express the mood!</t>
        </r>
      </text>
    </comment>
    <comment ref="C503" authorId="0" shapeId="0" xr:uid="{00000000-0006-0000-0500-000067010000}">
      <text>
        <r>
          <rPr>
            <b/>
            <sz val="9"/>
            <color indexed="81"/>
            <rFont val="Tahoma"/>
            <family val="2"/>
          </rPr>
          <t>Interview someone with a job in music.</t>
        </r>
        <r>
          <rPr>
            <sz val="9"/>
            <color indexed="81"/>
            <rFont val="Tahoma"/>
            <family val="2"/>
          </rPr>
          <t xml:space="preserve"> It might be a performer, a sound engineer, a music critic, or a music teacher. Find out why they became interested in music, and why they like their job. Share what you find with family or friends.</t>
        </r>
      </text>
    </comment>
    <comment ref="C504" authorId="0" shapeId="0" xr:uid="{00000000-0006-0000-0500-000068010000}">
      <text>
        <r>
          <rPr>
            <sz val="9"/>
            <color indexed="81"/>
            <rFont val="Tahoma"/>
            <family val="2"/>
          </rPr>
          <t>Try out your music skills by making your own instrument or composing a song. Think about how you want to perform in the last step, so you can use this one to prepare.</t>
        </r>
      </text>
    </comment>
    <comment ref="C505" authorId="0" shapeId="0" xr:uid="{00000000-0006-0000-0500-000069010000}">
      <text>
        <r>
          <rPr>
            <b/>
            <sz val="9"/>
            <color indexed="81"/>
            <rFont val="Tahoma"/>
            <family val="2"/>
          </rPr>
          <t>Make a simple instrument.</t>
        </r>
        <r>
          <rPr>
            <sz val="9"/>
            <color indexed="81"/>
            <rFont val="Tahoma"/>
            <family val="2"/>
          </rPr>
          <t xml:space="preserve"> You might make musical glasses, maracas, or a drum. Play a simple song or keep a basic rhythm on your instrument.
FOR MORE FUN: Draw a one-of-a-kind instrument. Label all of its parts and explain what it would sound like and what kinds of music it would play.</t>
        </r>
      </text>
    </comment>
    <comment ref="C506" authorId="0" shapeId="0" xr:uid="{00000000-0006-0000-0500-00006A010000}">
      <text>
        <r>
          <rPr>
            <b/>
            <sz val="9"/>
            <color indexed="81"/>
            <rFont val="Tahoma"/>
            <family val="2"/>
          </rPr>
          <t>Compose your own song.</t>
        </r>
        <r>
          <rPr>
            <sz val="9"/>
            <color indexed="81"/>
            <rFont val="Tahoma"/>
            <family val="2"/>
          </rPr>
          <t xml:space="preserve"> Writing music takes a lot of training, but you can start in a simple way. If you play an instrument, write a melody of at least eight measures. Show notes, key, tempo, and dynamics. Try to teach someone to play your piece-or make it a duet and practice the song together.</t>
        </r>
      </text>
    </comment>
    <comment ref="C507" authorId="0" shapeId="0" xr:uid="{00000000-0006-0000-0500-00006B010000}">
      <text>
        <r>
          <rPr>
            <b/>
            <sz val="9"/>
            <color indexed="81"/>
            <rFont val="Tahoma"/>
            <family val="2"/>
          </rPr>
          <t>Make up lyrics to a song.</t>
        </r>
        <r>
          <rPr>
            <sz val="9"/>
            <color indexed="81"/>
            <rFont val="Tahoma"/>
            <family val="2"/>
          </rPr>
          <t xml:space="preserve"> The words in a song are called lyrics. Using the tune of a song you know, make up new words and write them down. Most lyrics rhyme, so see if yours can, too!
FOR MORE FUN: Find out how to play the song on a musical instrument, and play along with your new lyrics.</t>
        </r>
      </text>
    </comment>
    <comment ref="C508" authorId="0" shapeId="0" xr:uid="{00000000-0006-0000-0500-00006C010000}">
      <text>
        <r>
          <rPr>
            <sz val="9"/>
            <color indexed="81"/>
            <rFont val="Tahoma"/>
            <family val="2"/>
          </rPr>
          <t>Put on or participate in a performance for family, friends or neighbors. The show can be big or small, and anywhere from you living room to the school cafeteria to a community center stage.</t>
        </r>
      </text>
    </comment>
    <comment ref="C509" authorId="0" shapeId="0" xr:uid="{00000000-0006-0000-0500-00006D010000}">
      <text>
        <r>
          <rPr>
            <b/>
            <sz val="9"/>
            <color indexed="81"/>
            <rFont val="Tahoma"/>
            <family val="2"/>
          </rPr>
          <t>Create a performance.</t>
        </r>
        <r>
          <rPr>
            <sz val="9"/>
            <color indexed="81"/>
            <rFont val="Tahoma"/>
            <family val="2"/>
          </rPr>
          <t xml:space="preserve"> Use your new instrument, new composition, or reworded song from the previous step. If you want to play in a group, find a way to use everyone's musical talent together.</t>
        </r>
      </text>
    </comment>
    <comment ref="C510" authorId="0" shapeId="0" xr:uid="{00000000-0006-0000-0500-00006E010000}">
      <text>
        <r>
          <rPr>
            <b/>
            <sz val="9"/>
            <color indexed="81"/>
            <rFont val="Tahoma"/>
            <family val="2"/>
          </rPr>
          <t>Perform in a musical event.</t>
        </r>
        <r>
          <rPr>
            <sz val="9"/>
            <color indexed="81"/>
            <rFont val="Tahoma"/>
            <family val="2"/>
          </rPr>
          <t xml:space="preserve"> It could be a school play, recital, band concert, or a church choir. Invite your Girl Scout friends to come and watch you perform.</t>
        </r>
      </text>
    </comment>
    <comment ref="C511" authorId="0" shapeId="0" xr:uid="{00000000-0006-0000-0500-00006F010000}">
      <text>
        <r>
          <rPr>
            <b/>
            <sz val="9"/>
            <color indexed="81"/>
            <rFont val="Tahoma"/>
            <family val="2"/>
          </rPr>
          <t>Add to your skills.</t>
        </r>
        <r>
          <rPr>
            <sz val="9"/>
            <color indexed="81"/>
            <rFont val="Tahoma"/>
            <family val="2"/>
          </rPr>
          <t xml:space="preserve"> If you're already a seasoned musical performer, try to take a solo in a concert, conduct a group, help others in the band practice their parts, or record background sounds or a sound track for a play.</t>
        </r>
      </text>
    </comment>
    <comment ref="C515" authorId="0" shapeId="0" xr:uid="{00000000-0006-0000-0500-000070010000}">
      <text>
        <r>
          <rPr>
            <sz val="9"/>
            <color indexed="81"/>
            <rFont val="Tahoma"/>
            <family val="2"/>
          </rPr>
          <t>Outdoor art-and inspiration for making art of your own-can be found everywhere. Head outside and start exploring!</t>
        </r>
      </text>
    </comment>
    <comment ref="C516" authorId="0" shapeId="0" xr:uid="{00000000-0006-0000-0500-000071010000}">
      <text>
        <r>
          <rPr>
            <b/>
            <sz val="9"/>
            <color indexed="81"/>
            <rFont val="Tahoma"/>
            <family val="2"/>
          </rPr>
          <t>Create art inspired by wildlife.</t>
        </r>
        <r>
          <rPr>
            <sz val="9"/>
            <color indexed="81"/>
            <rFont val="Tahoma"/>
            <family val="2"/>
          </rPr>
          <t xml:space="preserve"> Get outside and observe the local wildlife in your area. (From a respectful distance, of course!) Think about the different colors, textures, and body parts that you see. How do these features help each living creature thrive in your environment? Now mix things up! Create an art piece-it could be a painting, a sculpture, or a collage-to show a whole new kind of wildlife that would be well suited to your local environment. Maybe a bullfrog with a wide tail to fan itself during heat waves, or a pigeon that grows a fur coat when it's cold? The sky's the limit!</t>
        </r>
      </text>
    </comment>
    <comment ref="C517" authorId="0" shapeId="0" xr:uid="{00000000-0006-0000-0500-000072010000}">
      <text>
        <r>
          <rPr>
            <b/>
            <sz val="9"/>
            <color indexed="81"/>
            <rFont val="Tahoma"/>
            <family val="2"/>
          </rPr>
          <t>Compare indoor and outdoor performance art.</t>
        </r>
        <r>
          <rPr>
            <sz val="9"/>
            <color indexed="81"/>
            <rFont val="Tahoma"/>
            <family val="2"/>
          </rPr>
          <t xml:space="preserve"> This choice is done in two parts, one at the beginning of the badge and one at the end. At the start of the badge, hold a performance inside-it could be a skit, song, or dance. At the end of your work on this badge, hold the same type of performance outdoors. Use the outdoor space to make some changes to your performance-maybe move around to fill a larger space or step on rocks to make sure your voice is heard. How did the outdoor experience feel different to you? How did the sound change?</t>
        </r>
      </text>
    </comment>
    <comment ref="C518" authorId="0" shapeId="0" xr:uid="{00000000-0006-0000-0500-000073010000}">
      <text>
        <r>
          <rPr>
            <b/>
            <sz val="9"/>
            <color indexed="81"/>
            <rFont val="Tahoma"/>
            <family val="2"/>
          </rPr>
          <t>Talk to an artist.</t>
        </r>
        <r>
          <rPr>
            <sz val="9"/>
            <color indexed="81"/>
            <rFont val="Tahoma"/>
            <family val="2"/>
          </rPr>
          <t xml:space="preserve"> There are women artists everywhere, and each one has her own unique story. Talk to an artist you know-she could be an art teacher or even an older Girl Scout who loves to draw or paint-and learn about her artwork. How has her art been influenced by the outdoors? Where does she get her inspiration? After you talk to her, make an art piece of your own that's inspired by her work.</t>
        </r>
      </text>
    </comment>
    <comment ref="C519" authorId="0" shapeId="0" xr:uid="{00000000-0006-0000-0500-000074010000}">
      <text>
        <r>
          <rPr>
            <sz val="9"/>
            <color indexed="81"/>
            <rFont val="Tahoma"/>
            <family val="2"/>
          </rPr>
          <t>If you like getting craft, now's your chance! Let nature be your guide as you make an outdoor-themed project. You can keep it for yourself, or share as a gift for a friend or family member.</t>
        </r>
      </text>
    </comment>
    <comment ref="C520" authorId="0" shapeId="0" xr:uid="{00000000-0006-0000-0500-000075010000}">
      <text>
        <r>
          <rPr>
            <b/>
            <sz val="9"/>
            <color indexed="81"/>
            <rFont val="Tahoma"/>
            <family val="2"/>
          </rPr>
          <t>Make something wearable.</t>
        </r>
        <r>
          <rPr>
            <sz val="9"/>
            <color indexed="81"/>
            <rFont val="Tahoma"/>
            <family val="2"/>
          </rPr>
          <t xml:space="preserve"> Buddy up and take a night walk with an adult to a place where you can get a good look at the sky. (It can be hard to see the night sky when you're around a lot of lights or tall buildings.) Then design a piece of clothing that represents what you saw. You can do it in any way you like, but you might try starting with a plain dark T-shirt and making a "reverse tie dye" print (using bleach instead of dye) or a "galaxy" shirt, which is made by dabbing fabric paint on the shirt with sponges and then flicking white paint over it to make "stars." Check out the next spread for more details! If you use bleach for your project, make sure to wear rubber gloves and protective eyewear.</t>
        </r>
      </text>
    </comment>
    <comment ref="C521" authorId="0" shapeId="0" xr:uid="{00000000-0006-0000-0500-000076010000}">
      <text>
        <r>
          <rPr>
            <b/>
            <sz val="9"/>
            <color indexed="81"/>
            <rFont val="Tahoma"/>
            <family val="2"/>
          </rPr>
          <t>Make something with wood.</t>
        </r>
        <r>
          <rPr>
            <sz val="9"/>
            <color indexed="81"/>
            <rFont val="Tahoma"/>
            <family val="2"/>
          </rPr>
          <t xml:space="preserve"> Try your hand at woodworking with sticks or branches you find on the ground. (Be sure to check and make sure that collecting wood from the ground is allowed in your area.) Team up with an adult and use a jackknife to whittle the wood. Talk about knife safety first, of course! Depending on the size and shape of your wood, you could make a walking stick or a sculpture-or sharpen the tips to make stick pens. (Dip them into blueberries or raspberries mixed with water for ink!)</t>
        </r>
      </text>
    </comment>
    <comment ref="C522" authorId="0" shapeId="0" xr:uid="{00000000-0006-0000-0500-000077010000}">
      <text>
        <r>
          <rPr>
            <b/>
            <sz val="9"/>
            <color indexed="81"/>
            <rFont val="Tahoma"/>
            <family val="2"/>
          </rPr>
          <t>Make an impression.</t>
        </r>
        <r>
          <rPr>
            <sz val="9"/>
            <color indexed="81"/>
            <rFont val="Tahoma"/>
            <family val="2"/>
          </rPr>
          <t xml:space="preserve"> Using clay or salt dough, make an outdoor-themed impression. You might collect leaves or shells, or anything that's unique to the area where you live. Press your found objects into the clay or dough, then remove them and return them to the place where they were found. If you'd like to hang your impression when it's finished, make a hole at the top for string. (You may need to re-poke the hole a few times as your impression dries to keep it from closing up.) Your impression can be dried in the oven on low heat-ask an adult for help-or outside in the sun on a hot day.
FOR MORE FUN: Make your own salt dough!</t>
        </r>
      </text>
    </comment>
    <comment ref="C523" authorId="0" shapeId="0" xr:uid="{00000000-0006-0000-0500-000078010000}">
      <text>
        <r>
          <rPr>
            <sz val="9"/>
            <color indexed="81"/>
            <rFont val="Tahoma"/>
            <family val="2"/>
          </rPr>
          <t>For as long as musicians have been making music, they've been finding inspiration in the outdoors. Combine music and the outdoors in this step.</t>
        </r>
      </text>
    </comment>
    <comment ref="C524" authorId="0" shapeId="0" xr:uid="{00000000-0006-0000-0500-000079010000}">
      <text>
        <r>
          <rPr>
            <b/>
            <sz val="9"/>
            <color indexed="81"/>
            <rFont val="Tahoma"/>
            <family val="2"/>
          </rPr>
          <t>Sing outdoors.</t>
        </r>
        <r>
          <rPr>
            <sz val="9"/>
            <color indexed="81"/>
            <rFont val="Tahoma"/>
            <family val="2"/>
          </rPr>
          <t xml:space="preserve"> Girl scouts have been singing songs outdoors for more than 100 years. Learn a new song with your Girl Scout friends and sing it in a round. It can be any song you want-you can even try it with your favorite popular song. Some songs will work better in rounds than others, so you might need to go through a few to find one you like. Go on a walk with some friends, and try playing follow the leader: Change the speed of the song to match the leader's walking pace.
FOR MORE FUN: Change the words of a popular song to make it into a hiking song.</t>
        </r>
      </text>
    </comment>
    <comment ref="C525" authorId="0" shapeId="0" xr:uid="{00000000-0006-0000-0500-00007A010000}">
      <text>
        <r>
          <rPr>
            <b/>
            <sz val="9"/>
            <color indexed="81"/>
            <rFont val="Tahoma"/>
            <family val="2"/>
          </rPr>
          <t xml:space="preserve">Make rainy day music. </t>
        </r>
        <r>
          <rPr>
            <sz val="9"/>
            <color indexed="81"/>
            <rFont val="Tahoma"/>
            <family val="2"/>
          </rPr>
          <t>The next time there's a rainy day where you live, take some time to really listen to it. How do the sounds change as the rain gets heavier and lighter throughout the day? If it's a thunderstorm, how does it sound different as the storm gets closer and farther away? Then try to recreate the sounds of a rainstorm with music. If you play an instrument or like to sing, you can do it on your own. If you want to try it with a group, you might create a "human rain storm." See Rainy Day Music on this page for more details.</t>
        </r>
      </text>
    </comment>
    <comment ref="C526" authorId="0" shapeId="0" xr:uid="{00000000-0006-0000-0500-00007B010000}">
      <text>
        <r>
          <rPr>
            <b/>
            <sz val="9"/>
            <color indexed="81"/>
            <rFont val="Tahoma"/>
            <family val="2"/>
          </rPr>
          <t>Create "nature's symphony."</t>
        </r>
        <r>
          <rPr>
            <sz val="9"/>
            <color indexed="81"/>
            <rFont val="Tahoma"/>
            <family val="2"/>
          </rPr>
          <t xml:space="preserve"> Make music with items you find in nature. You might shake a bag of rocks, wave swishy branches, and blow glass whistles. Come up with your own beat, or set up an outdoor speaker and play along with your favorite songs! When you're done making music, return the items back to the places where they were found.</t>
        </r>
      </text>
    </comment>
    <comment ref="C527" authorId="0" shapeId="0" xr:uid="{00000000-0006-0000-0500-00007C010000}">
      <text>
        <r>
          <rPr>
            <sz val="9"/>
            <color indexed="81"/>
            <rFont val="Tahoma"/>
            <family val="2"/>
          </rPr>
          <t>Photographers are artists who see the world through the lens of a camera. Head outside with a camera (a cell phone camera works, too-if you don't have a cell phone, see if you can borrow one) and become a nature photographer!</t>
        </r>
      </text>
    </comment>
    <comment ref="C528" authorId="0" shapeId="0" xr:uid="{00000000-0006-0000-0500-00007D010000}">
      <text>
        <r>
          <rPr>
            <b/>
            <sz val="9"/>
            <color indexed="81"/>
            <rFont val="Tahoma"/>
            <family val="2"/>
          </rPr>
          <t xml:space="preserve">Play with light. </t>
        </r>
        <r>
          <rPr>
            <sz val="9"/>
            <color indexed="81"/>
            <rFont val="Tahoma"/>
            <family val="2"/>
          </rPr>
          <t>Find an outdoor space that you love and photograph it at three different times of day. How does the light change the photo? What happens to the shadows? Which photo is your favorite and why?
FOR MORE FUN: Photograph your space in three different kinds of weather-maybe sunny, cloudy, and rainy or snowy.</t>
        </r>
      </text>
    </comment>
    <comment ref="C529" authorId="0" shapeId="0" xr:uid="{00000000-0006-0000-0500-00007E010000}">
      <text>
        <r>
          <rPr>
            <b/>
            <sz val="9"/>
            <color indexed="81"/>
            <rFont val="Tahoma"/>
            <family val="2"/>
          </rPr>
          <t xml:space="preserve">Explore structures. </t>
        </r>
        <r>
          <rPr>
            <sz val="9"/>
            <color indexed="81"/>
            <rFont val="Tahoma"/>
            <family val="2"/>
          </rPr>
          <t>From chicken coops to skyscrapers, human-made structures have to work together with nature. In the Northeastern states and in the mountains of the western United States, homes are built to handle heavy snow on the roof; you'll find homes designed for tornado safety in the Midwest. Head outdoors to explore buildings and other structures in your area. Take a picture of one structure that you think works well with nature, and one that doesn't. Get together with your Girl Scout friends to compare your photos and talk about what you found.</t>
        </r>
      </text>
    </comment>
    <comment ref="C530" authorId="0" shapeId="0" xr:uid="{00000000-0006-0000-0500-00007F010000}">
      <text>
        <r>
          <rPr>
            <b/>
            <sz val="9"/>
            <color indexed="81"/>
            <rFont val="Tahoma"/>
            <family val="2"/>
          </rPr>
          <t>Go big and small.</t>
        </r>
        <r>
          <rPr>
            <sz val="9"/>
            <color indexed="81"/>
            <rFont val="Tahoma"/>
            <family val="2"/>
          </rPr>
          <t xml:space="preserve"> </t>
        </r>
        <r>
          <rPr>
            <i/>
            <sz val="9"/>
            <color indexed="81"/>
            <rFont val="Tahoma"/>
            <family val="2"/>
          </rPr>
          <t>Macro</t>
        </r>
        <r>
          <rPr>
            <sz val="9"/>
            <color indexed="81"/>
            <rFont val="Tahoma"/>
            <family val="2"/>
          </rPr>
          <t xml:space="preserve"> means big and </t>
        </r>
        <r>
          <rPr>
            <i/>
            <sz val="9"/>
            <color indexed="81"/>
            <rFont val="Tahoma"/>
            <family val="2"/>
          </rPr>
          <t>micro</t>
        </r>
        <r>
          <rPr>
            <sz val="9"/>
            <color indexed="81"/>
            <rFont val="Tahoma"/>
            <family val="2"/>
          </rPr>
          <t xml:space="preserve"> means small. Try taking macro and micro shots of outdoor objects by zooming in and out with your camera. (Some cameras have macro and micro settings, too.) Take a series of photos where you get closer and closer in on an object until it's difficult to tell what it is. Share your photos with family or friends-see how long it takes them to guess what's shown in the pictures.</t>
        </r>
      </text>
    </comment>
    <comment ref="C531" authorId="0" shapeId="0" xr:uid="{00000000-0006-0000-0500-000080010000}">
      <text>
        <r>
          <rPr>
            <sz val="9"/>
            <color indexed="81"/>
            <rFont val="Tahoma"/>
            <family val="2"/>
          </rPr>
          <t>From sculptures to gardens, outdoor art changes the appearance of the environment. Work together with nature to design a piece of outdoor art.</t>
        </r>
      </text>
    </comment>
    <comment ref="C532" authorId="0" shapeId="0" xr:uid="{00000000-0006-0000-0500-000081010000}">
      <text>
        <r>
          <rPr>
            <b/>
            <sz val="9"/>
            <color indexed="81"/>
            <rFont val="Tahoma"/>
            <family val="2"/>
          </rPr>
          <t>Design outdoor art.</t>
        </r>
        <r>
          <rPr>
            <sz val="9"/>
            <color indexed="81"/>
            <rFont val="Tahoma"/>
            <family val="2"/>
          </rPr>
          <t xml:space="preserve"> Visit at least one piece of outdoor art in your area. It could be anything from a statue to a mural on a building wall. (If you're not sure where to find any, public parks are a good place to start.) How does the art change the look of the area around it? Is it something you would have chosen for that space? Sketch or paint a picture of the kind of outdoor art you'd like to see in your community.
FOR MORE FUN: Visit the art with your Girl Scout friends, then compare your drawings and paintings when you're finished.</t>
        </r>
      </text>
    </comment>
    <comment ref="C533" authorId="0" shapeId="0" xr:uid="{00000000-0006-0000-0500-000082010000}">
      <text>
        <r>
          <rPr>
            <b/>
            <sz val="9"/>
            <color indexed="81"/>
            <rFont val="Tahoma"/>
            <family val="2"/>
          </rPr>
          <t xml:space="preserve">Design a bird, bat, or owl house. </t>
        </r>
        <r>
          <rPr>
            <sz val="9"/>
            <color indexed="81"/>
            <rFont val="Tahoma"/>
            <family val="2"/>
          </rPr>
          <t>Houses for flying friends are not just useful-they can also be works of art. Design a bird, bat, or owl house that will be a welcome shelter and also add to the beauty of nature.
FOR MORE FUN: Build your house!</t>
        </r>
      </text>
    </comment>
    <comment ref="C534" authorId="0" shapeId="0" xr:uid="{00000000-0006-0000-0500-000083010000}">
      <text>
        <r>
          <rPr>
            <b/>
            <sz val="9"/>
            <color indexed="81"/>
            <rFont val="Tahoma"/>
            <family val="2"/>
          </rPr>
          <t>Design a terrarium.</t>
        </r>
        <r>
          <rPr>
            <sz val="9"/>
            <color indexed="81"/>
            <rFont val="Tahoma"/>
            <family val="2"/>
          </rPr>
          <t xml:space="preserve"> A terrarium is a miniature garden inside a container. Sketch or paint a design for a terrarium that reminds you of your favorite outdoor space.</t>
        </r>
      </text>
    </comment>
    <comment ref="C538" authorId="0" shapeId="0" xr:uid="{00000000-0006-0000-0500-000084010000}">
      <text>
        <r>
          <rPr>
            <sz val="9"/>
            <color indexed="81"/>
            <rFont val="Tahoma"/>
            <family val="2"/>
          </rPr>
          <t>Pick your time period and do a little research. What did girls do? What did they like? Then use one of the choices to come up with the details of your character's life.</t>
        </r>
      </text>
    </comment>
    <comment ref="C539" authorId="0" shapeId="0" xr:uid="{00000000-0006-0000-0500-000085010000}">
      <text>
        <r>
          <rPr>
            <b/>
            <sz val="9"/>
            <color indexed="81"/>
            <rFont val="Tahoma"/>
            <family val="2"/>
          </rPr>
          <t>Write her diary.</t>
        </r>
        <r>
          <rPr>
            <sz val="9"/>
            <color indexed="81"/>
            <rFont val="Tahoma"/>
            <family val="2"/>
          </rPr>
          <t xml:space="preserve"> Pretend to be your character and write a week's diary about your daily life.</t>
        </r>
      </text>
    </comment>
    <comment ref="C540" authorId="0" shapeId="0" xr:uid="{00000000-0006-0000-0500-000086010000}">
      <text>
        <r>
          <rPr>
            <b/>
            <sz val="9"/>
            <color indexed="81"/>
            <rFont val="Tahoma"/>
            <family val="2"/>
          </rPr>
          <t>Write a speech for your character.</t>
        </r>
        <r>
          <rPr>
            <sz val="9"/>
            <color indexed="81"/>
            <rFont val="Tahoma"/>
            <family val="2"/>
          </rPr>
          <t xml:space="preserve"> If she could have gotten up and spoken her mind, what would she have said-and who would she have said it to? Pick a scenario and write her words.
FOR MORE FUN: Perform it for an audience!</t>
        </r>
      </text>
    </comment>
    <comment ref="C541" authorId="0" shapeId="0" xr:uid="{00000000-0006-0000-0500-000087010000}">
      <text>
        <r>
          <rPr>
            <b/>
            <sz val="9"/>
            <color indexed="81"/>
            <rFont val="Tahoma"/>
            <family val="2"/>
          </rPr>
          <t>Play a game of 20 questions.</t>
        </r>
        <r>
          <rPr>
            <sz val="9"/>
            <color indexed="81"/>
            <rFont val="Tahoma"/>
            <family val="2"/>
          </rPr>
          <t xml:space="preserve"> If your character actually existed, have a partner try to guess who she is or what time period she is from by asking you questions. Then tell her all about the character.</t>
        </r>
      </text>
    </comment>
    <comment ref="C542" authorId="0" shapeId="0" xr:uid="{00000000-0006-0000-0500-000088010000}">
      <text>
        <r>
          <rPr>
            <sz val="9"/>
            <color indexed="81"/>
            <rFont val="Tahoma"/>
            <family val="2"/>
          </rPr>
          <t>Now it's time to work on your look. Create a costume that matches your character's lifestyle and time period. If a specific part of the outfit (such as an extra-long skirt) serves a particular purpose or function, find out what it is.</t>
        </r>
      </text>
    </comment>
    <comment ref="C543" authorId="0" shapeId="0" xr:uid="{00000000-0006-0000-0500-000089010000}">
      <text>
        <r>
          <rPr>
            <b/>
            <sz val="9"/>
            <color indexed="81"/>
            <rFont val="Tahoma"/>
            <family val="2"/>
          </rPr>
          <t>Do it yourself.</t>
        </r>
        <r>
          <rPr>
            <sz val="9"/>
            <color indexed="81"/>
            <rFont val="Tahoma"/>
            <family val="2"/>
          </rPr>
          <t xml:space="preserve"> Stitch your own outfit, or make one from a pattern (ask an adult for help if you need it). Or visit a thrift shop to find clothing to decorate.
FOR MORE FUN: Add a hairdo! Style your hair for your time period, too.</t>
        </r>
      </text>
    </comment>
    <comment ref="C544" authorId="0" shapeId="0" xr:uid="{00000000-0006-0000-0500-00008A010000}">
      <text>
        <r>
          <rPr>
            <b/>
            <sz val="9"/>
            <color indexed="81"/>
            <rFont val="Tahoma"/>
            <family val="2"/>
          </rPr>
          <t xml:space="preserve">Make two or three accessories. </t>
        </r>
        <r>
          <rPr>
            <sz val="9"/>
            <color indexed="81"/>
            <rFont val="Tahoma"/>
            <family val="2"/>
          </rPr>
          <t>What kinds of decorations did girls wear in your time period? Pick something to re-create. This could be a hat, necklace of fake jewels, or a lady knight's shield.</t>
        </r>
      </text>
    </comment>
    <comment ref="C545" authorId="0" shapeId="0" xr:uid="{00000000-0006-0000-0500-00008B010000}">
      <text>
        <r>
          <rPr>
            <b/>
            <sz val="9"/>
            <color indexed="81"/>
            <rFont val="Tahoma"/>
            <family val="2"/>
          </rPr>
          <t>Draw it out.</t>
        </r>
        <r>
          <rPr>
            <sz val="9"/>
            <color indexed="81"/>
            <rFont val="Tahoma"/>
            <family val="2"/>
          </rPr>
          <t xml:space="preserve"> Sketch and label a typical outfit as if you were a fashion designer from the era.
FOR MORE FUN: Make a simple doll from paper (or use a doll you have) and make the outfit for her to wear.</t>
        </r>
      </text>
    </comment>
    <comment ref="C546" authorId="0" shapeId="0" xr:uid="{00000000-0006-0000-0500-00008C010000}">
      <text>
        <r>
          <rPr>
            <sz val="9"/>
            <color indexed="81"/>
            <rFont val="Tahoma"/>
            <family val="2"/>
          </rPr>
          <t>Immerse yourself in your character's time period. Think about what her lifestyle would have been like, and live it out. This is your chance to spend a day seeing the world through your character's eyes.</t>
        </r>
      </text>
    </comment>
    <comment ref="C547" authorId="0" shapeId="0" xr:uid="{00000000-0006-0000-0500-00008D010000}">
      <text>
        <r>
          <rPr>
            <b/>
            <sz val="9"/>
            <color indexed="81"/>
            <rFont val="Tahoma"/>
            <family val="2"/>
          </rPr>
          <t>What are your chores/duties?</t>
        </r>
        <r>
          <rPr>
            <sz val="9"/>
            <color indexed="81"/>
            <rFont val="Tahoma"/>
            <family val="2"/>
          </rPr>
          <t xml:space="preserve"> Take one on. You might hand-dip candles, churn butter in a jar, embroider a sampler, or make a doll.</t>
        </r>
      </text>
    </comment>
    <comment ref="C548" authorId="0" shapeId="0" xr:uid="{00000000-0006-0000-0500-00008E010000}">
      <text>
        <r>
          <rPr>
            <b/>
            <sz val="9"/>
            <color indexed="81"/>
            <rFont val="Tahoma"/>
            <family val="2"/>
          </rPr>
          <t>Food and meals.</t>
        </r>
        <r>
          <rPr>
            <sz val="9"/>
            <color indexed="81"/>
            <rFont val="Tahoma"/>
            <family val="2"/>
          </rPr>
          <t xml:space="preserve"> Research a recipe and make a typical dish a girl from that period might have prepared for her family.</t>
        </r>
      </text>
    </comment>
    <comment ref="C549" authorId="0" shapeId="0" xr:uid="{00000000-0006-0000-0500-00008F010000}">
      <text>
        <r>
          <rPr>
            <b/>
            <sz val="9"/>
            <color indexed="81"/>
            <rFont val="Tahoma"/>
            <family val="2"/>
          </rPr>
          <t>Home Sweet Home.</t>
        </r>
        <r>
          <rPr>
            <sz val="9"/>
            <color indexed="81"/>
            <rFont val="Tahoma"/>
            <family val="2"/>
          </rPr>
          <t xml:space="preserve"> Where would you have lived? Create a model of your character's home-you might make a teepee or Mongolian yurt (a kind of tent) or draw and label the parts of a castle.</t>
        </r>
      </text>
    </comment>
    <comment ref="C550" authorId="0" shapeId="0" xr:uid="{00000000-0006-0000-0500-000090010000}">
      <text>
        <r>
          <rPr>
            <sz val="9"/>
            <color indexed="81"/>
            <rFont val="Tahoma"/>
            <family val="2"/>
          </rPr>
          <t>Every girl has a favorite game. Find out what kinds of things girls in your chosen time period did for fun, then try out an activity yourself.</t>
        </r>
      </text>
    </comment>
    <comment ref="C551" authorId="0" shapeId="0" xr:uid="{00000000-0006-0000-0500-000091010000}">
      <text>
        <r>
          <rPr>
            <b/>
            <sz val="9"/>
            <color indexed="81"/>
            <rFont val="Tahoma"/>
            <family val="2"/>
          </rPr>
          <t>Make music.</t>
        </r>
        <r>
          <rPr>
            <sz val="9"/>
            <color indexed="81"/>
            <rFont val="Tahoma"/>
            <family val="2"/>
          </rPr>
          <t xml:space="preserve"> Find out what sounds were popular in your day and share them with others. You could look up sheet music and sing or play a song, make an instrument, or even compose something.</t>
        </r>
      </text>
    </comment>
    <comment ref="C552" authorId="0" shapeId="0" xr:uid="{00000000-0006-0000-0500-000092010000}">
      <text>
        <r>
          <rPr>
            <b/>
            <sz val="9"/>
            <color indexed="81"/>
            <rFont val="Tahoma"/>
            <family val="2"/>
          </rPr>
          <t>Play a game-or two.</t>
        </r>
        <r>
          <rPr>
            <sz val="9"/>
            <color indexed="81"/>
            <rFont val="Tahoma"/>
            <family val="2"/>
          </rPr>
          <t xml:space="preserve"> What kinds of parlor or party games existed? Make a board game or play cards in a style popular for the times. What sorts of outside games were played? Gather your friends and try one.</t>
        </r>
      </text>
    </comment>
    <comment ref="C553" authorId="0" shapeId="0" xr:uid="{00000000-0006-0000-0500-000093010000}">
      <text>
        <r>
          <rPr>
            <b/>
            <sz val="9"/>
            <color indexed="81"/>
            <rFont val="Tahoma"/>
            <family val="2"/>
          </rPr>
          <t>Create art.</t>
        </r>
        <r>
          <rPr>
            <sz val="9"/>
            <color indexed="81"/>
            <rFont val="Tahoma"/>
            <family val="2"/>
          </rPr>
          <t xml:space="preserve"> What types of art were popular? Sculpt something from clay, do a painting or drawing in a period-appropriate style, or try out a dance from your era.</t>
        </r>
      </text>
    </comment>
    <comment ref="C554" authorId="0" shapeId="0" xr:uid="{00000000-0006-0000-0500-000094010000}">
      <text>
        <r>
          <rPr>
            <sz val="9"/>
            <color indexed="81"/>
            <rFont val="Tahoma"/>
            <family val="2"/>
          </rPr>
          <t>Now, act as your character. Wear your costume and plan to share one thing about your life. You could teach some friends a game you learned, share the food you made with your family, or tell anything else you can dream up to other Girl Scout Juniors or classmates at school.</t>
        </r>
      </text>
    </comment>
    <comment ref="C555" authorId="0" shapeId="0" xr:uid="{00000000-0006-0000-0500-000095010000}">
      <text>
        <r>
          <rPr>
            <b/>
            <sz val="9"/>
            <color indexed="81"/>
            <rFont val="Tahoma"/>
            <family val="2"/>
          </rPr>
          <t>Make your own event.</t>
        </r>
        <r>
          <rPr>
            <sz val="9"/>
            <color indexed="81"/>
            <rFont val="Tahoma"/>
            <family val="2"/>
          </rPr>
          <t xml:space="preserve"> Maybe each girl is a character from </t>
        </r>
        <r>
          <rPr>
            <i/>
            <sz val="9"/>
            <color indexed="81"/>
            <rFont val="Tahoma"/>
            <family val="2"/>
          </rPr>
          <t>Little Women</t>
        </r>
        <r>
          <rPr>
            <sz val="9"/>
            <color indexed="81"/>
            <rFont val="Tahoma"/>
            <family val="2"/>
          </rPr>
          <t xml:space="preserve"> by Louisa May Alcott, and you celebrate Amy's wedding. Or perhaps you can set up a medieval feast, pioneer day at the park, or a big dance typical of the time period. If you're from different eras, make it a living-history jamboree-could you each have a booth to represent your era?</t>
        </r>
      </text>
    </comment>
    <comment ref="C556" authorId="0" shapeId="0" xr:uid="{00000000-0006-0000-0500-000096010000}">
      <text>
        <r>
          <rPr>
            <b/>
            <sz val="9"/>
            <color indexed="81"/>
            <rFont val="Tahoma"/>
            <family val="2"/>
          </rPr>
          <t>Have a living-history party.</t>
        </r>
        <r>
          <rPr>
            <sz val="9"/>
            <color indexed="81"/>
            <rFont val="Tahoma"/>
            <family val="2"/>
          </rPr>
          <t xml:space="preserve"> Get together with your group and have everyone share their characters. Or be the star yourself, and bring the era to life for friends or family.</t>
        </r>
      </text>
    </comment>
    <comment ref="C557" authorId="0" shapeId="0" xr:uid="{00000000-0006-0000-0500-000097010000}">
      <text>
        <r>
          <rPr>
            <b/>
            <sz val="9"/>
            <color indexed="81"/>
            <rFont val="Tahoma"/>
            <family val="2"/>
          </rPr>
          <t>Attend a history-oriented event in your town.</t>
        </r>
        <r>
          <rPr>
            <sz val="9"/>
            <color indexed="81"/>
            <rFont val="Tahoma"/>
            <family val="2"/>
          </rPr>
          <t xml:space="preserve"> Local historical museums and libraries sometimes host events that celebrate the past. Many cities have yearly Renaissance fairs, and some places stage reenactments of historical events. See if you can find one in your era, and make this badge a way to get yourself ready to attend.</t>
        </r>
      </text>
    </comment>
    <comment ref="C561" authorId="0" shapeId="0" xr:uid="{00000000-0006-0000-0500-000098010000}">
      <text>
        <r>
          <rPr>
            <sz val="9"/>
            <color indexed="81"/>
            <rFont val="Tahoma"/>
            <family val="2"/>
          </rPr>
          <t>It helps to have an exact goal so you can focus when things get tough-and so you'll know when to celebrate reaching it! In this step, decide on a skill to practice with purpose. (Ideas in the box might help.)
Then, visit one of the people to get advice on choosing a goal. Share your experience in the sport and maybe do some drills so they can help you pick a skill to improve. Last, be sure to ask the person for their top 10 practice tips, and write them in your sports diary or make a poster to inspire you.</t>
        </r>
      </text>
    </comment>
    <comment ref="C562" authorId="0" shapeId="0" xr:uid="{00000000-0006-0000-0500-000099010000}">
      <text>
        <r>
          <rPr>
            <b/>
            <sz val="9"/>
            <color indexed="81"/>
            <rFont val="Tahoma"/>
            <family val="2"/>
          </rPr>
          <t>Ask a coach for advice.</t>
        </r>
        <r>
          <rPr>
            <sz val="9"/>
            <color indexed="81"/>
            <rFont val="Tahoma"/>
            <family val="2"/>
          </rPr>
          <t xml:space="preserve"> Talk with a coach for your sport-your own coach if you already play, or a coach from your school, a middle or high school team, or a local youth league.</t>
        </r>
      </text>
    </comment>
    <comment ref="C563" authorId="0" shapeId="0" xr:uid="{00000000-0006-0000-0500-00009A010000}">
      <text>
        <r>
          <rPr>
            <b/>
            <sz val="9"/>
            <color indexed="81"/>
            <rFont val="Tahoma"/>
            <family val="2"/>
          </rPr>
          <t>Speak to a trainer at a gym or community center.</t>
        </r>
        <r>
          <rPr>
            <sz val="9"/>
            <color indexed="81"/>
            <rFont val="Tahoma"/>
            <family val="2"/>
          </rPr>
          <t xml:space="preserve"> Who are the experts in your sport in your area? If you already know some of them, are there other experts who don't know your game as well and can help you improve in different ways?</t>
        </r>
      </text>
    </comment>
    <comment ref="C564" authorId="0" shapeId="0" xr:uid="{00000000-0006-0000-0500-00009B010000}">
      <text>
        <r>
          <rPr>
            <b/>
            <sz val="9"/>
            <color indexed="81"/>
            <rFont val="Tahoma"/>
            <family val="2"/>
          </rPr>
          <t>Talk to a physical education or gym teacher at your school.</t>
        </r>
        <r>
          <rPr>
            <sz val="9"/>
            <color indexed="81"/>
            <rFont val="Tahoma"/>
            <family val="2"/>
          </rPr>
          <t xml:space="preserve"> They probably know a lot about different kinds of sports!</t>
        </r>
      </text>
    </comment>
    <comment ref="C565" authorId="0" shapeId="0" xr:uid="{00000000-0006-0000-0500-00009C010000}">
      <text>
        <r>
          <rPr>
            <sz val="9"/>
            <color indexed="81"/>
            <rFont val="Tahoma"/>
            <family val="2"/>
          </rPr>
          <t>In any sport, athletes need to keep going even when they think they can't-that's endurance. You need endurance to run around all the bases in baseball or to keep playing a long match in tennis.
Practice helps you build endurance. The first time you run you might be able to go for 20 minutes, and pushing it to 25 will feel hard. But the magic of endurance is that the next time you run 25 minutes, it can seem easier! Choose the endurance activity that will help with your goal, and make it part of the routine you'll practice in step 5.</t>
        </r>
      </text>
    </comment>
    <comment ref="C566" authorId="0" shapeId="0" xr:uid="{00000000-0006-0000-0500-00009D010000}">
      <text>
        <r>
          <rPr>
            <b/>
            <sz val="9"/>
            <color indexed="81"/>
            <rFont val="Tahoma"/>
            <family val="2"/>
          </rPr>
          <t>Run!.</t>
        </r>
        <r>
          <rPr>
            <sz val="9"/>
            <color indexed="81"/>
            <rFont val="Tahoma"/>
            <family val="2"/>
          </rPr>
          <t xml:space="preserve"> You might try sprint trials: Time yourself running to a certain point and back. Write down your first time in your sports diary, and try to improve on it every time you practice. Being able to run in short, fast bursts helps with any sport that requires cardiovascular endurance. Or you could build a course using cones, balls, or other objects to make obstacles you have to jump over, go around, or even carry. Run through the course and write down everyone's time. See if you can improve on it during your month of practice. This kind of work helps with agility-that's changing direction or movements quickly.
FOR MORE FUN: When you start your month of practice, you might switch out some running practices with a challenging bike ride.</t>
        </r>
      </text>
    </comment>
    <comment ref="C567" authorId="0" shapeId="0" xr:uid="{00000000-0006-0000-0500-00009E010000}">
      <text>
        <r>
          <rPr>
            <b/>
            <sz val="9"/>
            <color indexed="81"/>
            <rFont val="Tahoma"/>
            <family val="2"/>
          </rPr>
          <t>Dance!</t>
        </r>
        <r>
          <rPr>
            <sz val="9"/>
            <color indexed="81"/>
            <rFont val="Tahoma"/>
            <family val="2"/>
          </rPr>
          <t xml:space="preserve"> Choose a favorite song that's at least three minutes long, and make up moves that use your arms, legs, and hips. Dancing can help with cardiovascular endurance and flexibility.</t>
        </r>
      </text>
    </comment>
    <comment ref="C568" authorId="0" shapeId="0" xr:uid="{00000000-0006-0000-0500-00009F010000}">
      <text>
        <r>
          <rPr>
            <b/>
            <sz val="9"/>
            <color indexed="81"/>
            <rFont val="Tahoma"/>
            <family val="2"/>
          </rPr>
          <t>Work out routine!</t>
        </r>
        <r>
          <rPr>
            <sz val="9"/>
            <color indexed="81"/>
            <rFont val="Tahoma"/>
            <family val="2"/>
          </rPr>
          <t xml:space="preserve"> With a group of friends, try out a class at a local workout or community center, or invite a teacher to show your group a fitness routine you can keep up for your month of practice. They might be able to create a routine that will help all of you reach your goals! You might also find a great exercise video to follow, or pick several different ones to keep your workout interesting. Look for aerobic workout videos at the library, through a rental outlet, or online-there are some good websites with free videos (ask an adult to help you find one).</t>
        </r>
      </text>
    </comment>
    <comment ref="C569" authorId="0" shapeId="0" xr:uid="{00000000-0006-0000-0500-0000A0010000}">
      <text>
        <r>
          <rPr>
            <sz val="9"/>
            <color indexed="81"/>
            <rFont val="Tahoma"/>
            <family val="2"/>
          </rPr>
          <t>Training your muscles to get stronger is another important part of reaching a sports goal. In this step, work with someone to learn three strength exercises that will help you toward your goal. You'll put them into practice in step 5.</t>
        </r>
      </text>
    </comment>
    <comment ref="C570" authorId="0" shapeId="0" xr:uid="{00000000-0006-0000-0500-0000A1010000}">
      <text>
        <r>
          <rPr>
            <b/>
            <sz val="9"/>
            <color indexed="81"/>
            <rFont val="Tahoma"/>
            <family val="2"/>
          </rPr>
          <t>Work with an older athlete in your sport.</t>
        </r>
        <r>
          <rPr>
            <sz val="9"/>
            <color indexed="81"/>
            <rFont val="Tahoma"/>
            <family val="2"/>
          </rPr>
          <t xml:space="preserve"> Ask her to show you how she trains. Perhaps there's an older Girl Scout who can help you. Ambassadors working toward their Coaching badge might be excited to help!</t>
        </r>
      </text>
    </comment>
    <comment ref="C571" authorId="0" shapeId="0" xr:uid="{00000000-0006-0000-0500-0000A2010000}">
      <text>
        <r>
          <rPr>
            <b/>
            <sz val="9"/>
            <color indexed="81"/>
            <rFont val="Tahoma"/>
            <family val="2"/>
          </rPr>
          <t>Work with an expert, coach, or community center trainer.</t>
        </r>
        <r>
          <rPr>
            <sz val="9"/>
            <color indexed="81"/>
            <rFont val="Tahoma"/>
            <family val="2"/>
          </rPr>
          <t xml:space="preserve"> Ask them to teach you exercises that will strengthen the muscles you use most in your sport.</t>
        </r>
      </text>
    </comment>
    <comment ref="C572" authorId="0" shapeId="0" xr:uid="{00000000-0006-0000-0500-0000A3010000}">
      <text>
        <r>
          <rPr>
            <b/>
            <sz val="9"/>
            <color indexed="81"/>
            <rFont val="Tahoma"/>
            <family val="2"/>
          </rPr>
          <t>Find a video with strength exercises.</t>
        </r>
        <r>
          <rPr>
            <sz val="9"/>
            <color indexed="81"/>
            <rFont val="Tahoma"/>
            <family val="2"/>
          </rPr>
          <t xml:space="preserve"> Watch the instructor closely so you can do the exercises safely and correctly. If you want to watch an online video, team up with an adult to find the right one.</t>
        </r>
      </text>
    </comment>
    <comment ref="C573" authorId="0" shapeId="0" xr:uid="{00000000-0006-0000-0500-0000A4010000}">
      <text>
        <r>
          <rPr>
            <sz val="9"/>
            <color indexed="81"/>
            <rFont val="Tahoma"/>
            <family val="2"/>
          </rPr>
          <t>A drill is a routine of movements that helps you improve a specific skill. For example, in basketball, you might practice a dribbling drill to perfect your ball-handling skills. Instead of working your whole body, drills help improve one part of your game. In this step, choose a drill specific to your goal!</t>
        </r>
      </text>
    </comment>
    <comment ref="C574" authorId="0" shapeId="0" xr:uid="{00000000-0006-0000-0500-0000A5010000}">
      <text>
        <r>
          <rPr>
            <b/>
            <sz val="9"/>
            <color indexed="81"/>
            <rFont val="Tahoma"/>
            <family val="2"/>
          </rPr>
          <t>Talk to a coach or gym teacher.</t>
        </r>
        <r>
          <rPr>
            <sz val="9"/>
            <color indexed="81"/>
            <rFont val="Tahoma"/>
            <family val="2"/>
          </rPr>
          <t xml:space="preserve"> Ask them to help you create a drill that improves one part of your game. Show them what your skills are now, and tell them where you want to be in the future so they know what drill will work best.</t>
        </r>
      </text>
    </comment>
    <comment ref="C575" authorId="0" shapeId="0" xr:uid="{00000000-0006-0000-0500-0000A6010000}">
      <text>
        <r>
          <rPr>
            <b/>
            <sz val="9"/>
            <color indexed="81"/>
            <rFont val="Tahoma"/>
            <family val="2"/>
          </rPr>
          <t>Work with a friend who likes the same sport.</t>
        </r>
        <r>
          <rPr>
            <sz val="9"/>
            <color indexed="81"/>
            <rFont val="Tahoma"/>
            <family val="2"/>
          </rPr>
          <t xml:space="preserve"> Run each other through a fun drill that helps you both improve. Even if your sports goals aren't the same, working on a variety of skills will help your overall game or competition.
FOR MORE FUN: Keep practicing together-work together in step 5 when you set your practice sessions in motion!</t>
        </r>
      </text>
    </comment>
    <comment ref="C576" authorId="0" shapeId="0" xr:uid="{00000000-0006-0000-0500-0000A7010000}">
      <text>
        <r>
          <rPr>
            <b/>
            <sz val="9"/>
            <color indexed="81"/>
            <rFont val="Tahoma"/>
            <family val="2"/>
          </rPr>
          <t>Find a drill in a book or online.</t>
        </r>
        <r>
          <rPr>
            <sz val="9"/>
            <color indexed="81"/>
            <rFont val="Tahoma"/>
            <family val="2"/>
          </rPr>
          <t xml:space="preserve"> Try out the drill with an expert-or watch closely as an expert does it so you understand how it works-before you decide it's the perfect one for you.</t>
        </r>
      </text>
    </comment>
    <comment ref="C577" authorId="0" shapeId="0" xr:uid="{00000000-0006-0000-0500-0000A8010000}">
      <text>
        <r>
          <rPr>
            <sz val="9"/>
            <color indexed="81"/>
            <rFont val="Tahoma"/>
            <family val="2"/>
          </rPr>
          <t>Now that you have all the parts of a routine to help you practice with the purpose of reaching your goal-endurance, strength, and a drill-make a practice schedule and follow it for one month. You should do each of your parts at least twice a week (do them all at the same time, or at different times-whatever works for you!). After one month, do one of the below activities.</t>
        </r>
      </text>
    </comment>
    <comment ref="C578" authorId="0" shapeId="0" xr:uid="{00000000-0006-0000-0500-0000A9010000}">
      <text>
        <r>
          <rPr>
            <b/>
            <sz val="9"/>
            <color indexed="81"/>
            <rFont val="Tahoma"/>
            <family val="2"/>
          </rPr>
          <t>Discuss the process with a coach, friends or family.</t>
        </r>
        <r>
          <rPr>
            <sz val="9"/>
            <color indexed="81"/>
            <rFont val="Tahoma"/>
            <family val="2"/>
          </rPr>
          <t xml:space="preserve"> What worked for you about the practice, and what would you now do differently? When did you find you needed to remember your purpose to stay motivated?
FOR MORE FUN: Share your sports diary as you chat so you can talk about specifics.</t>
        </r>
      </text>
    </comment>
    <comment ref="C579" authorId="0" shapeId="0" xr:uid="{00000000-0006-0000-0500-0000AA010000}">
      <text>
        <r>
          <rPr>
            <b/>
            <sz val="9"/>
            <color indexed="81"/>
            <rFont val="Tahoma"/>
            <family val="2"/>
          </rPr>
          <t>Write a "Top 10 Tips for Practicing" list.</t>
        </r>
        <r>
          <rPr>
            <sz val="9"/>
            <color indexed="81"/>
            <rFont val="Tahoma"/>
            <family val="2"/>
          </rPr>
          <t xml:space="preserve"> Review the list you made with your helper in step 1. Then use your past month's experience to make your own tips, and include short explanations for why you recommend each one.
FOR MORE FUN: Share your list with friends and others who do the sport you're working on.</t>
        </r>
      </text>
    </comment>
    <comment ref="C580" authorId="0" shapeId="0" xr:uid="{00000000-0006-0000-0500-0000AB010000}">
      <text>
        <r>
          <rPr>
            <b/>
            <sz val="9"/>
            <color indexed="81"/>
            <rFont val="Tahoma"/>
            <family val="2"/>
          </rPr>
          <t>Make a short video or photo slideshow about your practice.</t>
        </r>
        <r>
          <rPr>
            <sz val="9"/>
            <color indexed="81"/>
            <rFont val="Tahoma"/>
            <family val="2"/>
          </rPr>
          <t xml:space="preserve"> Show it to Brownies or other Juniors to help inspire them to complete their Athlete badges.</t>
        </r>
      </text>
    </comment>
    <comment ref="C584" authorId="0" shapeId="0" xr:uid="{00000000-0006-0000-0500-0000AC010000}">
      <text>
        <r>
          <rPr>
            <sz val="9"/>
            <color indexed="81"/>
            <rFont val="Tahoma"/>
            <family val="2"/>
          </rPr>
          <t>Every day, we rely on a lot of things to make our lives easier, like school buses, chairs, and shoes. Some of these products we love, and some we dislike. So what makes a product great? Pick one choice to choose a product. Then make a callout chart like the one for the backpack. Label the parts of the product, then call out five things that make it great and five things you want to change.</t>
        </r>
      </text>
    </comment>
    <comment ref="C585" authorId="0" shapeId="0" xr:uid="{00000000-0006-0000-0500-0000AD010000}">
      <text>
        <r>
          <rPr>
            <b/>
            <sz val="9"/>
            <color indexed="81"/>
            <rFont val="Tahoma"/>
            <family val="2"/>
          </rPr>
          <t xml:space="preserve">Choose a product you use at school. </t>
        </r>
        <r>
          <rPr>
            <sz val="9"/>
            <color indexed="81"/>
            <rFont val="Tahoma"/>
            <family val="2"/>
          </rPr>
          <t>It might be your desk, a pen, or a notebook.</t>
        </r>
      </text>
    </comment>
    <comment ref="C586" authorId="0" shapeId="0" xr:uid="{00000000-0006-0000-0500-0000AE010000}">
      <text>
        <r>
          <rPr>
            <b/>
            <sz val="9"/>
            <color indexed="81"/>
            <rFont val="Tahoma"/>
            <family val="2"/>
          </rPr>
          <t>Choose a product from a hobby.</t>
        </r>
        <r>
          <rPr>
            <sz val="9"/>
            <color indexed="81"/>
            <rFont val="Tahoma"/>
            <family val="2"/>
          </rPr>
          <t xml:space="preserve"> Whether you're a soccer star, play the flute, or love to read books, your hobby likely uses some equipment.</t>
        </r>
      </text>
    </comment>
    <comment ref="C587" authorId="0" shapeId="0" xr:uid="{00000000-0006-0000-0500-0000AF010000}">
      <text>
        <r>
          <rPr>
            <b/>
            <sz val="9"/>
            <color indexed="81"/>
            <rFont val="Tahoma"/>
            <family val="2"/>
          </rPr>
          <t xml:space="preserve">Choose a home product. </t>
        </r>
        <r>
          <rPr>
            <sz val="9"/>
            <color indexed="81"/>
            <rFont val="Tahoma"/>
            <family val="2"/>
          </rPr>
          <t>It might be a sponge used to wash dishes, a rake used for leaves in the yard, or the TV in the living room.</t>
        </r>
      </text>
    </comment>
    <comment ref="C588" authorId="0" shapeId="0" xr:uid="{00000000-0006-0000-0500-0000B0010000}">
      <text>
        <r>
          <rPr>
            <sz val="9"/>
            <color indexed="81"/>
            <rFont val="Tahoma"/>
            <family val="2"/>
          </rPr>
          <t>It's not always easy to tell why a product works and why it doesn't. Observing people using the product can be the best way to figure it out. If using a part of the product is difficult, it could be a sign that the product needs innovation!</t>
        </r>
      </text>
    </comment>
    <comment ref="C589" authorId="0" shapeId="0" xr:uid="{00000000-0006-0000-0500-0000B1010000}">
      <text>
        <r>
          <rPr>
            <b/>
            <sz val="9"/>
            <color indexed="81"/>
            <rFont val="Tahoma"/>
            <family val="2"/>
          </rPr>
          <t>Observe.</t>
        </r>
        <r>
          <rPr>
            <sz val="9"/>
            <color indexed="81"/>
            <rFont val="Tahoma"/>
            <family val="2"/>
          </rPr>
          <t xml:space="preserve"> Watch a friend or family member use a product, and jot down at least five things they do. For example, does a shopping cart always seem to be struck to the cart in front of it when you pull on it at the supermarket? Then try the product yourself and write down your reactions.</t>
        </r>
      </text>
    </comment>
    <comment ref="C590" authorId="0" shapeId="0" xr:uid="{00000000-0006-0000-0500-0000B2010000}">
      <text>
        <r>
          <rPr>
            <b/>
            <sz val="9"/>
            <color indexed="81"/>
            <rFont val="Tahoma"/>
            <family val="2"/>
          </rPr>
          <t>Interview.</t>
        </r>
        <r>
          <rPr>
            <sz val="9"/>
            <color indexed="81"/>
            <rFont val="Tahoma"/>
            <family val="2"/>
          </rPr>
          <t xml:space="preserve"> Ask a friend or family member how they use their favorite product. Find out what they like, what they don't like, and whether they sometimes use another product to do the same thing. For example, if your grandfather loves his cassette player, find out if he uses an MP3 player sometimes and why. Next, use the product and write down your reactions.</t>
        </r>
      </text>
    </comment>
    <comment ref="C591" authorId="0" shapeId="0" xr:uid="{00000000-0006-0000-0500-0000B3010000}">
      <text>
        <r>
          <rPr>
            <b/>
            <sz val="9"/>
            <color indexed="81"/>
            <rFont val="Tahoma"/>
            <family val="2"/>
          </rPr>
          <t>Photograph.</t>
        </r>
        <r>
          <rPr>
            <sz val="9"/>
            <color indexed="81"/>
            <rFont val="Tahoma"/>
            <family val="2"/>
          </rPr>
          <t xml:space="preserve"> Take pictures of a friend, family member, or neighbor using a product. If they're using a backpack. How are they taking it off and on? How do they put their things inside? How do they close it? Write down actions that seem odd or surprising. Then try the product and list your reactions in your notebook.</t>
        </r>
      </text>
    </comment>
    <comment ref="C592" authorId="0" shapeId="0" xr:uid="{00000000-0006-0000-0500-0000B4010000}">
      <text>
        <r>
          <rPr>
            <b/>
            <sz val="9"/>
            <color indexed="81"/>
            <rFont val="Tahoma"/>
            <family val="2"/>
          </rPr>
          <t>Figure out what's working and what's not.</t>
        </r>
        <r>
          <rPr>
            <sz val="9"/>
            <color indexed="81"/>
            <rFont val="Tahoma"/>
            <family val="2"/>
          </rPr>
          <t xml:space="preserve"> When you tie your shoes, you probably do things in the same order each time. You have to put the shoes on, then lace them up, then tie the laces. If you tie the laces before you put on the shoes, it just won't work! Innovators study every step of how people use products to uncover and solve problems.</t>
        </r>
      </text>
    </comment>
    <comment ref="C593" authorId="0" shapeId="0" xr:uid="{00000000-0006-0000-0500-0000B5010000}">
      <text>
        <r>
          <rPr>
            <b/>
            <sz val="9"/>
            <color indexed="81"/>
            <rFont val="Tahoma"/>
            <family val="2"/>
          </rPr>
          <t>Step by step.</t>
        </r>
        <r>
          <rPr>
            <sz val="9"/>
            <color indexed="81"/>
            <rFont val="Tahoma"/>
            <family val="2"/>
          </rPr>
          <t xml:space="preserve"> Watch a friend or family member using a product, and write down their actions step by step. For example, if an adult is driving a car, what do they do first? Do they put on their seat belt, then put the car in gear, and then turn the ignition key? circle or mark the steps they had trouble with.</t>
        </r>
      </text>
    </comment>
    <comment ref="C594" authorId="0" shapeId="0" xr:uid="{00000000-0006-0000-0500-0000B6010000}">
      <text>
        <r>
          <rPr>
            <b/>
            <sz val="9"/>
            <color indexed="81"/>
            <rFont val="Tahoma"/>
            <family val="2"/>
          </rPr>
          <t xml:space="preserve">Draw the product. </t>
        </r>
        <r>
          <rPr>
            <sz val="9"/>
            <color indexed="81"/>
            <rFont val="Tahoma"/>
            <family val="2"/>
          </rPr>
          <t>Label each part of the product, what it's for, and how it's used. For example, a backpack has a handle for carrying by hand, but some people also clip pens to it. Sometimes problems occur when a part is used differently from how it's meant to be used. Mark the areas where the user had trouble or make an adjustment to make it work for them.</t>
        </r>
      </text>
    </comment>
    <comment ref="C595" authorId="0" shapeId="0" xr:uid="{00000000-0006-0000-0500-0000B7010000}">
      <text>
        <r>
          <rPr>
            <b/>
            <sz val="9"/>
            <color indexed="81"/>
            <rFont val="Tahoma"/>
            <family val="2"/>
          </rPr>
          <t>Analyze a group of products.</t>
        </r>
        <r>
          <rPr>
            <sz val="9"/>
            <color indexed="81"/>
            <rFont val="Tahoma"/>
            <family val="2"/>
          </rPr>
          <t xml:space="preserve"> Often, existing products all address the same problem-or overlook it. Collect at least five similar products, and compare them. For example, if you picked cereal boxes, you might find that some cereals offer vitamins, and others seem more like dessert. What does that tell you about the problems that cereals solve? Now write down two problems the products solve, and two problems that have been overlooked.</t>
        </r>
      </text>
    </comment>
    <comment ref="C596" authorId="0" shapeId="0" xr:uid="{00000000-0006-0000-0500-0000B8010000}">
      <text>
        <r>
          <rPr>
            <sz val="9"/>
            <color indexed="81"/>
            <rFont val="Tahoma"/>
            <family val="2"/>
          </rPr>
          <t>Choose the product you looked at in steps 1,2, and 3 that could use the most improvement. If you found more than one problem with the product, pick one to focus on. Try one of these activities to come up with as many solutions as you can.</t>
        </r>
      </text>
    </comment>
    <comment ref="C597" authorId="0" shapeId="0" xr:uid="{00000000-0006-0000-0500-0000B9010000}">
      <text>
        <r>
          <rPr>
            <b/>
            <sz val="9"/>
            <color indexed="81"/>
            <rFont val="Tahoma"/>
            <family val="2"/>
          </rPr>
          <t>From to terrible to terrific!</t>
        </r>
        <r>
          <rPr>
            <sz val="9"/>
            <color indexed="81"/>
            <rFont val="Tahoma"/>
            <family val="2"/>
          </rPr>
          <t xml:space="preserve"> Sometimes coming up with the wrong way to solve a problem can help get to the right way. Jot down or draw five ways to make your product's problem worse! Now look at each "wrong" idea and jot down or draw the opposite idea. For example, a terrible backpack might have thin straps that dig into the wearer's shoulders, but a terrific backpack has wide, cushy straps.</t>
        </r>
      </text>
    </comment>
    <comment ref="C598" authorId="0" shapeId="0" xr:uid="{00000000-0006-0000-0500-0000BA010000}">
      <text>
        <r>
          <rPr>
            <b/>
            <sz val="9"/>
            <color indexed="81"/>
            <rFont val="Tahoma"/>
            <family val="2"/>
          </rPr>
          <t>Troubleshoot.</t>
        </r>
        <r>
          <rPr>
            <sz val="9"/>
            <color indexed="81"/>
            <rFont val="Tahoma"/>
            <family val="2"/>
          </rPr>
          <t xml:space="preserve"> Troubleshooting is searching for the cause of a problem so you can fix it. Try to identify what's causing trouble with your product and brainstorm five ideas to make that part better. If your problem is that everything in your backpack gets mixed up, troubleshoot by finding ways to make more or better compartments.</t>
        </r>
      </text>
    </comment>
    <comment ref="C599" authorId="0" shapeId="0" xr:uid="{00000000-0006-0000-0500-0000BB010000}">
      <text>
        <r>
          <rPr>
            <b/>
            <sz val="9"/>
            <color indexed="81"/>
            <rFont val="Tahoma"/>
            <family val="2"/>
          </rPr>
          <t>Fire the product, keep the job!</t>
        </r>
        <r>
          <rPr>
            <sz val="9"/>
            <color indexed="81"/>
            <rFont val="Tahoma"/>
            <family val="2"/>
          </rPr>
          <t xml:space="preserve"> Every product has a job to do. A backpack's job is to transport your books. Instead of using a backpack, someone could use a suitcase, a horse, or a helpful friend! Come up with five ways to get the job done without your product. These will get you thinking about your product differently.</t>
        </r>
      </text>
    </comment>
    <comment ref="C600" authorId="0" shapeId="0" xr:uid="{00000000-0006-0000-0500-0000BC010000}">
      <text>
        <r>
          <rPr>
            <sz val="9"/>
            <color indexed="81"/>
            <rFont val="Tahoma"/>
            <family val="2"/>
          </rPr>
          <t>When making a product better, coming up with ideas is only the first step. Innovators aren't worried when their ideas aren't perfect, because the best products are developed over time, with lots of feedback from people who use them. Here, pick your best idea and find out why it doesn't work perfectly. Then, keep innovating!</t>
        </r>
      </text>
    </comment>
    <comment ref="C601" authorId="0" shapeId="0" xr:uid="{00000000-0006-0000-0500-0000BD010000}">
      <text>
        <r>
          <rPr>
            <b/>
            <sz val="9"/>
            <color indexed="81"/>
            <rFont val="Tahoma"/>
            <family val="2"/>
          </rPr>
          <t>Draw your idea.</t>
        </r>
        <r>
          <rPr>
            <sz val="9"/>
            <color indexed="81"/>
            <rFont val="Tahoma"/>
            <family val="2"/>
          </rPr>
          <t xml:space="preserve"> Draw how your idea solves the problem and makes the product easier and better than it was before. Call out the parts as you did in step 1. Then ask a friend, family member, or neighbor what they think. Do they think it'll work? Update your drawing to include their feedback.</t>
        </r>
      </text>
    </comment>
    <comment ref="C602" authorId="0" shapeId="0" xr:uid="{00000000-0006-0000-0500-0000BE010000}">
      <text>
        <r>
          <rPr>
            <b/>
            <sz val="9"/>
            <color indexed="81"/>
            <rFont val="Tahoma"/>
            <family val="2"/>
          </rPr>
          <t>Build a prototype.</t>
        </r>
        <r>
          <rPr>
            <sz val="9"/>
            <color indexed="81"/>
            <rFont val="Tahoma"/>
            <family val="2"/>
          </rPr>
          <t xml:space="preserve"> A prototype is what innovators call a 3D model. Using cardboard, paper, dough, fabric, or other appropriate material, build a model of what your idea would look like and how it would work. Ask a group for feedback then modify your prototype with their suggestions.</t>
        </r>
      </text>
    </comment>
    <comment ref="C603" authorId="0" shapeId="0" xr:uid="{00000000-0006-0000-0500-0000BF010000}">
      <text>
        <r>
          <rPr>
            <b/>
            <sz val="9"/>
            <color indexed="81"/>
            <rFont val="Tahoma"/>
            <family val="2"/>
          </rPr>
          <t xml:space="preserve">Make your change on the original product or a similar product. </t>
        </r>
        <r>
          <rPr>
            <sz val="9"/>
            <color indexed="81"/>
            <rFont val="Tahoma"/>
            <family val="2"/>
          </rPr>
          <t>Test it out yourself, then demonstrate how it works to a parent, friend, or Girl Scout sister. Do they think the product is improved? What changes would they make? Draw what you'd change about the product based on their feedback.
FOR MORE FUN: Take photos of people using your product for your notebook!</t>
        </r>
      </text>
    </comment>
    <comment ref="C607" authorId="0" shapeId="0" xr:uid="{00000000-0006-0000-0500-0000C0010000}">
      <text>
        <r>
          <rPr>
            <sz val="9"/>
            <color indexed="81"/>
            <rFont val="Tahoma"/>
            <family val="2"/>
          </rPr>
          <t>Pick one of the following choices to start exploring the difference between your needs and your wants.</t>
        </r>
      </text>
    </comment>
    <comment ref="C608" authorId="0" shapeId="0" xr:uid="{00000000-0006-0000-0500-0000C1010000}">
      <text>
        <r>
          <rPr>
            <b/>
            <sz val="9"/>
            <color indexed="81"/>
            <rFont val="Tahoma"/>
            <family val="2"/>
          </rPr>
          <t>Go on a home tour.</t>
        </r>
        <r>
          <rPr>
            <sz val="9"/>
            <color indexed="81"/>
            <rFont val="Tahoma"/>
            <family val="2"/>
          </rPr>
          <t xml:space="preserve"> Starting in the room where you sleep, write down at least five items in each room of your home. Write each item on its own scrap of paper. When you've completed your tour, find an open space and line up the papers from the item you need the most to the item you need the least. Then discuss your order with a friend or family member. </t>
        </r>
      </text>
    </comment>
    <comment ref="C609" authorId="0" shapeId="0" xr:uid="{00000000-0006-0000-0500-0000C2010000}">
      <text>
        <r>
          <rPr>
            <b/>
            <sz val="9"/>
            <color indexed="81"/>
            <rFont val="Tahoma"/>
            <family val="2"/>
          </rPr>
          <t>Make a collage.</t>
        </r>
        <r>
          <rPr>
            <sz val="9"/>
            <color indexed="81"/>
            <rFont val="Tahoma"/>
            <family val="2"/>
          </rPr>
          <t xml:space="preserve"> Gather your Girl Scout friends and a stack of magazines and newspapers. Flip through them together and cut out at least 50 items. Use these items to create a collage that shows a progression from things you all think are wants to those you think are needs.</t>
        </r>
      </text>
    </comment>
    <comment ref="C610" authorId="0" shapeId="0" xr:uid="{00000000-0006-0000-0500-0000C3010000}">
      <text>
        <r>
          <rPr>
            <b/>
            <sz val="9"/>
            <color indexed="81"/>
            <rFont val="Tahoma"/>
            <family val="2"/>
          </rPr>
          <t>Take a survey.</t>
        </r>
        <r>
          <rPr>
            <sz val="9"/>
            <color indexed="81"/>
            <rFont val="Tahoma"/>
            <family val="2"/>
          </rPr>
          <t xml:space="preserve"> Ask at least 20 classmates to list five things they need and five things they want. Compile the lists, making sure to delete duplicating answers. How do the responses compare to your own needs and wants? Are there any items that some students consider a need, while others consider them a want? Are there any wants or needs you didn't think of?</t>
        </r>
      </text>
    </comment>
    <comment ref="C611" authorId="0" shapeId="0" xr:uid="{00000000-0006-0000-0500-0000C4010000}">
      <text>
        <r>
          <rPr>
            <b/>
            <sz val="9"/>
            <color indexed="81"/>
            <rFont val="Tahoma"/>
            <family val="2"/>
          </rPr>
          <t>Look into why you want what you want.</t>
        </r>
        <r>
          <rPr>
            <sz val="9"/>
            <color indexed="81"/>
            <rFont val="Tahoma"/>
            <family val="2"/>
          </rPr>
          <t xml:space="preserve"> Sometimes it's hard to tell the difference between what you need and what you want. Advertisers create exciting commercials to convince you to buy things. Or you might want something simply because your best friend has it. Think about all the forces that make you want something you may not need.</t>
        </r>
      </text>
    </comment>
    <comment ref="C612" authorId="0" shapeId="0" xr:uid="{00000000-0006-0000-0500-0000C5010000}">
      <text>
        <r>
          <rPr>
            <b/>
            <sz val="9"/>
            <color indexed="81"/>
            <rFont val="Tahoma"/>
            <family val="2"/>
          </rPr>
          <t>Log your wants.</t>
        </r>
        <r>
          <rPr>
            <sz val="9"/>
            <color indexed="81"/>
            <rFont val="Tahoma"/>
            <family val="2"/>
          </rPr>
          <t xml:space="preserve"> For a week, write a list of every item that makes you think, "I want that!", and jot down where you saw the item. At the end of the week, go through the list, and note how many items you're still thinking of and how many you've forgotten. Take a look at what triggers you to want something. Talk about what you've learned with a family member or friend.</t>
        </r>
      </text>
    </comment>
    <comment ref="C613" authorId="0" shapeId="0" xr:uid="{00000000-0006-0000-0500-0000C6010000}">
      <text>
        <r>
          <rPr>
            <b/>
            <sz val="9"/>
            <color indexed="81"/>
            <rFont val="Tahoma"/>
            <family val="2"/>
          </rPr>
          <t>Investigate the latest trends.</t>
        </r>
        <r>
          <rPr>
            <sz val="9"/>
            <color indexed="81"/>
            <rFont val="Tahoma"/>
            <family val="2"/>
          </rPr>
          <t xml:space="preserve"> Talk to at least 10 people from different places, like your school, place of worship, or Girl Scout group. Ask each person to list what they think are the three most popular or trendy items. Compile the answers, and check off those that you want as well. Do you feel like you're influenced by trends? Why or why not?</t>
        </r>
      </text>
    </comment>
    <comment ref="C614" authorId="0" shapeId="0" xr:uid="{00000000-0006-0000-0500-0000C7010000}">
      <text>
        <r>
          <rPr>
            <b/>
            <sz val="9"/>
            <color indexed="81"/>
            <rFont val="Tahoma"/>
            <family val="2"/>
          </rPr>
          <t>Do some time travel!</t>
        </r>
        <r>
          <rPr>
            <sz val="9"/>
            <color indexed="81"/>
            <rFont val="Tahoma"/>
            <family val="2"/>
          </rPr>
          <t xml:space="preserve"> Find 10 items that girls your age wanted in the past. What were the toys, clothes, and games that were the most popular? Then find 10 items that girls needed back then. Compare the wants and needs from the past with the things you want and need today. Which ones are different? Are any the same? Talk about what you've found with family or friends.</t>
        </r>
      </text>
    </comment>
    <comment ref="C615" authorId="0" shapeId="0" xr:uid="{00000000-0006-0000-0500-0000C8010000}">
      <text>
        <r>
          <rPr>
            <b/>
            <sz val="9"/>
            <color indexed="81"/>
            <rFont val="Tahoma"/>
            <family val="2"/>
          </rPr>
          <t>Find out what makes people happy (or not!) with what they buy.</t>
        </r>
        <r>
          <rPr>
            <sz val="9"/>
            <color indexed="81"/>
            <rFont val="Tahoma"/>
            <family val="2"/>
          </rPr>
          <t xml:space="preserve"> "Buyer's remorse" is the sense of disappointment people sometimes have after buying an expensive item. Often, they've convinced themselves that they really need something-like the latest video game or a new necklace-only to discover afterwards that it wasn't truly necessary. Of course, when you think through your reasons for buying something and save the money to get it, you can end up feeling very happy with your purchase.</t>
        </r>
      </text>
    </comment>
    <comment ref="C616" authorId="0" shapeId="0" xr:uid="{00000000-0006-0000-0500-0000C9010000}">
      <text>
        <r>
          <rPr>
            <b/>
            <sz val="9"/>
            <color indexed="81"/>
            <rFont val="Tahoma"/>
            <family val="2"/>
          </rPr>
          <t>Family stories.</t>
        </r>
        <r>
          <rPr>
            <sz val="9"/>
            <color indexed="81"/>
            <rFont val="Tahoma"/>
            <family val="2"/>
          </rPr>
          <t xml:space="preserve"> Talk to people in your family about a big purchase in their life. What decisions did they go through before buying it? Find out how they felt right after making the purchase-and then how they felt a week later, a month later, and even a year later. Did their feelings change at all?</t>
        </r>
      </text>
    </comment>
    <comment ref="C617" authorId="0" shapeId="0" xr:uid="{00000000-0006-0000-0500-0000CA010000}">
      <text>
        <r>
          <rPr>
            <b/>
            <sz val="9"/>
            <color indexed="81"/>
            <rFont val="Tahoma"/>
            <family val="2"/>
          </rPr>
          <t>Trade stories with friends.</t>
        </r>
        <r>
          <rPr>
            <sz val="9"/>
            <color indexed="81"/>
            <rFont val="Tahoma"/>
            <family val="2"/>
          </rPr>
          <t xml:space="preserve"> Odds are, every one of your friends has had the experience of really loving something they bought-or wishing they hadn't bought it. Team up with your Junior friends and swap shopping stories. As a group, come up with a list of tips, based on what each girl learned.</t>
        </r>
      </text>
    </comment>
    <comment ref="C618" authorId="0" shapeId="0" xr:uid="{00000000-0006-0000-0500-0000CB010000}">
      <text>
        <r>
          <rPr>
            <b/>
            <sz val="9"/>
            <color indexed="81"/>
            <rFont val="Tahoma"/>
            <family val="2"/>
          </rPr>
          <t>Analyze customer reviews.</t>
        </r>
        <r>
          <rPr>
            <sz val="9"/>
            <color indexed="81"/>
            <rFont val="Tahoma"/>
            <family val="2"/>
          </rPr>
          <t xml:space="preserve"> Pick a big-ticket item like an expensive appliance, computer, or even a car. Then team up with an adult to research customer reviews online. Pay particular attention to those reviews where people were either extremely happy with their purchase or extremely upset. What kinds of complaints did people express about the products? What kinds of things made them happy?</t>
        </r>
      </text>
    </comment>
    <comment ref="C619" authorId="0" shapeId="0" xr:uid="{00000000-0006-0000-0500-0000CC010000}">
      <text>
        <r>
          <rPr>
            <sz val="9"/>
            <color indexed="81"/>
            <rFont val="Tahoma"/>
            <family val="2"/>
          </rPr>
          <t>Even when you're buying something you need, you'll find you might have certain wants. For example, you may need a computer for school-but you want the top-of-the-line model with a super-fast processor. You may need new running shoes-but you want a famous brand. Practice making these decisions on a pretend shopping trip (you don't need to actually buy anything).</t>
        </r>
      </text>
    </comment>
    <comment ref="C620" authorId="0" shapeId="0" xr:uid="{00000000-0006-0000-0500-0000CD010000}">
      <text>
        <r>
          <rPr>
            <b/>
            <sz val="9"/>
            <color rgb="FF000000"/>
            <rFont val="Tahoma"/>
            <family val="2"/>
          </rPr>
          <t>Visit the mall.</t>
        </r>
        <r>
          <rPr>
            <sz val="9"/>
            <color rgb="FF000000"/>
            <rFont val="Tahoma"/>
            <family val="2"/>
          </rPr>
          <t xml:space="preserve"> Start by picking an item that comes with different options at different prices, such as a computer or a personal music player. Compare two or three versions to find out what makes them different and how that affects the price. Talk to your friends and family about whether you think extra options are worth the money or whether you would give them up for a lower price.</t>
        </r>
      </text>
    </comment>
    <comment ref="C621" authorId="0" shapeId="0" xr:uid="{00000000-0006-0000-0500-0000CE010000}">
      <text>
        <r>
          <rPr>
            <b/>
            <sz val="9"/>
            <color indexed="81"/>
            <rFont val="Tahoma"/>
            <family val="2"/>
          </rPr>
          <t>Shop for groceries.</t>
        </r>
        <r>
          <rPr>
            <sz val="9"/>
            <color indexed="81"/>
            <rFont val="Tahoma"/>
            <family val="2"/>
          </rPr>
          <t xml:space="preserve"> The next time your family goes grocery shopping, ask to tag along. Pick at least 10 items that your family usually buys, and compare them to other options. Discuss with your family whether it's worth exchanging any of the items for a lower-priced version? Why or why not?</t>
        </r>
      </text>
    </comment>
    <comment ref="C622" authorId="0" shapeId="0" xr:uid="{00000000-0006-0000-0500-0000CF010000}">
      <text>
        <r>
          <rPr>
            <b/>
            <sz val="9"/>
            <color indexed="81"/>
            <rFont val="Tahoma"/>
            <family val="2"/>
          </rPr>
          <t>Go on a comparison scavenger hunt.</t>
        </r>
        <r>
          <rPr>
            <sz val="9"/>
            <color indexed="81"/>
            <rFont val="Tahoma"/>
            <family val="2"/>
          </rPr>
          <t xml:space="preserve"> Team up with some Girl Scout friends to turn your shopping experiment into a scavenger hunt at your local mall. Pick an item like a computer or a TV that comes with a wide range of features and price options. Give everyone 30 minutes to find inexpensive, average, and expensive price options. For each option, write down what features are included-for example, the most expensive TV might offer 3-D technology. Then regroup and share what you've learned.</t>
        </r>
      </text>
    </comment>
    <comment ref="C623" authorId="0" shapeId="0" xr:uid="{00000000-0006-0000-0500-0000D0010000}">
      <text>
        <r>
          <rPr>
            <sz val="9"/>
            <color indexed="81"/>
            <rFont val="Tahoma"/>
            <family val="2"/>
          </rPr>
          <t>Now you're ready to put what you've learned about wants and needs into action! Once you've set your goal, create a budget and a plan.</t>
        </r>
      </text>
    </comment>
    <comment ref="C624" authorId="0" shapeId="0" xr:uid="{00000000-0006-0000-0500-0000D1010000}">
      <text>
        <r>
          <rPr>
            <b/>
            <sz val="9"/>
            <color indexed="81"/>
            <rFont val="Tahoma"/>
            <family val="2"/>
          </rPr>
          <t>Help with a family purchase.</t>
        </r>
        <r>
          <rPr>
            <sz val="9"/>
            <color indexed="81"/>
            <rFont val="Tahoma"/>
            <family val="2"/>
          </rPr>
          <t xml:space="preserve"> Come up with at least one item that you need and one item that you want. Discuss your choices with your family, and agree on what you will buy. Then work together to come up with a budge that will let you get what you need, as well as a plan to save for what you want.</t>
        </r>
      </text>
    </comment>
    <comment ref="C625" authorId="0" shapeId="0" xr:uid="{00000000-0006-0000-0500-0000D2010000}">
      <text>
        <r>
          <rPr>
            <b/>
            <sz val="9"/>
            <color indexed="81"/>
            <rFont val="Tahoma"/>
            <family val="2"/>
          </rPr>
          <t>Make a plan for your cookie money.</t>
        </r>
        <r>
          <rPr>
            <sz val="9"/>
            <color indexed="81"/>
            <rFont val="Tahoma"/>
            <family val="2"/>
          </rPr>
          <t xml:space="preserve"> Make a group decision about how to use the money your Girl Scout friends earned selling cookies. Start by brainstorming your needs and your wants-and let everyone know that there are no bad suggestions! Write your list on a board and divide into teams. Have each team pick their top three items, then present their choices to the entire group. Once all the teams have presented their ideas, have a group vote to decide how to use your money.</t>
        </r>
      </text>
    </comment>
    <comment ref="C626" authorId="0" shapeId="0" xr:uid="{00000000-0006-0000-0500-0000D3010000}">
      <text>
        <r>
          <rPr>
            <b/>
            <sz val="9"/>
            <color indexed="81"/>
            <rFont val="Tahoma"/>
            <family val="2"/>
          </rPr>
          <t>Look into your future!</t>
        </r>
        <r>
          <rPr>
            <sz val="9"/>
            <color indexed="81"/>
            <rFont val="Tahoma"/>
            <family val="2"/>
          </rPr>
          <t xml:space="preserve"> Imagine yourself 10 years in the future. What are 10 items that you think you'll need on a day-to-day basis? And what are 10 items you think you'll want to have? Create a time capsule that includes both lists, and seal it with a promise not to open it for 10 years.</t>
        </r>
      </text>
    </comment>
    <comment ref="C630" authorId="0" shapeId="0" xr:uid="{00000000-0006-0000-0500-0000D4010000}">
      <text>
        <r>
          <rPr>
            <sz val="9"/>
            <color indexed="81"/>
            <rFont val="Tahoma"/>
            <family val="2"/>
          </rPr>
          <t>There are all kinds of poems-some are short, some long, some rhyme, some don't. A poem is a chance to share your feelings and ideas about anything you want, so have fun and let your creativity flow!</t>
        </r>
      </text>
    </comment>
    <comment ref="C631" authorId="0" shapeId="0" xr:uid="{00000000-0006-0000-0500-0000D5010000}">
      <text>
        <r>
          <rPr>
            <b/>
            <sz val="9"/>
            <color indexed="81"/>
            <rFont val="Tahoma"/>
            <family val="2"/>
          </rPr>
          <t>Write one haiku and one limerick.</t>
        </r>
        <r>
          <rPr>
            <sz val="9"/>
            <color indexed="81"/>
            <rFont val="Tahoma"/>
            <family val="2"/>
          </rPr>
          <t xml:space="preserve"> Haiku are three-line Japanese poems. They are most often about nature. Limericks are Irish poems of five lines. They rhyme and are usually very funny.
FOR MORE FUN: Write a poem in hieroglyphics. (See the box.)</t>
        </r>
      </text>
    </comment>
    <comment ref="C632" authorId="0" shapeId="0" xr:uid="{00000000-0006-0000-0500-0000D6010000}">
      <text>
        <r>
          <rPr>
            <b/>
            <sz val="9"/>
            <color indexed="81"/>
            <rFont val="Tahoma"/>
            <family val="2"/>
          </rPr>
          <t>Write one sonnet.</t>
        </r>
        <r>
          <rPr>
            <sz val="9"/>
            <color indexed="81"/>
            <rFont val="Tahoma"/>
            <family val="2"/>
          </rPr>
          <t xml:space="preserve"> Sonnets are 14 lines. Shakespeare, one of the most famous writers in the English language, wrote lots of them, mostly about love and relationships. Your topic might be what you like most about your friends.</t>
        </r>
      </text>
    </comment>
    <comment ref="C633" authorId="0" shapeId="0" xr:uid="{00000000-0006-0000-0500-0000D7010000}">
      <text>
        <r>
          <rPr>
            <b/>
            <sz val="9"/>
            <color indexed="81"/>
            <rFont val="Tahoma"/>
            <family val="2"/>
          </rPr>
          <t>Write a free-verse poem.</t>
        </r>
        <r>
          <rPr>
            <sz val="9"/>
            <color indexed="81"/>
            <rFont val="Tahoma"/>
            <family val="2"/>
          </rPr>
          <t xml:space="preserve"> "Free verse" means you write your poem about any number of lines, and any number of syllables in a line…you create a poem that's your very own style.</t>
        </r>
      </text>
    </comment>
    <comment ref="C634" authorId="0" shapeId="0" xr:uid="{00000000-0006-0000-0500-0000D8010000}">
      <text>
        <r>
          <rPr>
            <sz val="9"/>
            <color indexed="81"/>
            <rFont val="Tahoma"/>
            <family val="2"/>
          </rPr>
          <t xml:space="preserve">Stories are made up of </t>
        </r>
        <r>
          <rPr>
            <b/>
            <sz val="9"/>
            <color indexed="81"/>
            <rFont val="Tahoma"/>
            <family val="2"/>
          </rPr>
          <t>characters</t>
        </r>
        <r>
          <rPr>
            <sz val="9"/>
            <color indexed="81"/>
            <rFont val="Tahoma"/>
            <family val="2"/>
          </rPr>
          <t xml:space="preserve"> (the people in the story), </t>
        </r>
        <r>
          <rPr>
            <b/>
            <sz val="9"/>
            <color indexed="81"/>
            <rFont val="Tahoma"/>
            <family val="2"/>
          </rPr>
          <t>plot</t>
        </r>
        <r>
          <rPr>
            <sz val="9"/>
            <color indexed="81"/>
            <rFont val="Tahoma"/>
            <family val="2"/>
          </rPr>
          <t xml:space="preserve"> (what's happening in the story), and </t>
        </r>
        <r>
          <rPr>
            <b/>
            <sz val="9"/>
            <color indexed="81"/>
            <rFont val="Tahoma"/>
            <family val="2"/>
          </rPr>
          <t>setting</t>
        </r>
        <r>
          <rPr>
            <sz val="9"/>
            <color indexed="81"/>
            <rFont val="Tahoma"/>
            <family val="2"/>
          </rPr>
          <t xml:space="preserve"> (where the story takes place). Make up a five-page story in one of these categories.</t>
        </r>
      </text>
    </comment>
    <comment ref="C635" authorId="0" shapeId="0" xr:uid="{00000000-0006-0000-0500-0000D9010000}">
      <text>
        <r>
          <rPr>
            <b/>
            <sz val="9"/>
            <color indexed="81"/>
            <rFont val="Tahoma"/>
            <family val="2"/>
          </rPr>
          <t>Mystery.</t>
        </r>
        <r>
          <rPr>
            <sz val="9"/>
            <color indexed="81"/>
            <rFont val="Tahoma"/>
            <family val="2"/>
          </rPr>
          <t xml:space="preserve"> If you've ever been sucked into a good mystery story, you know how much fun they can be! They usually involve a detective-like Sammy Keyes or Gilda Joyce-and a crime. What kind of detective will you write about? One your age, or an adult? What type of crime will they investigate?</t>
        </r>
      </text>
    </comment>
    <comment ref="C636" authorId="0" shapeId="0" xr:uid="{00000000-0006-0000-0500-0000DA010000}">
      <text>
        <r>
          <rPr>
            <b/>
            <sz val="9"/>
            <color indexed="81"/>
            <rFont val="Tahoma"/>
            <family val="2"/>
          </rPr>
          <t>Humor.</t>
        </r>
        <r>
          <rPr>
            <sz val="9"/>
            <color indexed="81"/>
            <rFont val="Tahoma"/>
            <family val="2"/>
          </rPr>
          <t xml:space="preserve"> If you like to make people laugh, check out stories by funny writers like Roald Dahl or Gennifer Choldenko for inspiration. Remember that even if your goal is to be humorous, you still need interesting characters with a story to tell!</t>
        </r>
      </text>
    </comment>
    <comment ref="C637" authorId="0" shapeId="0" xr:uid="{00000000-0006-0000-0500-0000DB010000}">
      <text>
        <r>
          <rPr>
            <b/>
            <sz val="9"/>
            <color indexed="81"/>
            <rFont val="Tahoma"/>
            <family val="2"/>
          </rPr>
          <t>Adventure.</t>
        </r>
        <r>
          <rPr>
            <sz val="9"/>
            <color indexed="81"/>
            <rFont val="Tahoma"/>
            <family val="2"/>
          </rPr>
          <t xml:space="preserve"> Are you drawn to action-packed stories about characters who face big challenges, or do you love imagining fantasy worlds? An adventure story might be a good fit for you. Writers like Cornelia Funke and Ingrid Law may help you come up with ideas.</t>
        </r>
      </text>
    </comment>
    <comment ref="C638" authorId="0" shapeId="0" xr:uid="{00000000-0006-0000-0500-0000DC010000}">
      <text>
        <r>
          <rPr>
            <sz val="9"/>
            <color indexed="81"/>
            <rFont val="Tahoma"/>
            <family val="2"/>
          </rPr>
          <t>Autobiographical stories are ones that have happened to you. Begin the same way you did when you told the story from your imagination-with characters, plot, and setting. This time, add lots of detail about how you felt and what you thought in a one-page "sketch" about one of these topics.</t>
        </r>
      </text>
    </comment>
    <comment ref="C639" authorId="0" shapeId="0" xr:uid="{00000000-0006-0000-0500-0000DD010000}">
      <text>
        <r>
          <rPr>
            <b/>
            <sz val="9"/>
            <color indexed="81"/>
            <rFont val="Tahoma"/>
            <family val="2"/>
          </rPr>
          <t xml:space="preserve">A favorite Girl Scout memory. </t>
        </r>
        <r>
          <rPr>
            <sz val="9"/>
            <color indexed="81"/>
            <rFont val="Tahoma"/>
            <family val="2"/>
          </rPr>
          <t>It could be a single moment during a meeting or a whole week at camp.</t>
        </r>
      </text>
    </comment>
    <comment ref="C640" authorId="0" shapeId="0" xr:uid="{00000000-0006-0000-0500-0000DE010000}">
      <text>
        <r>
          <rPr>
            <b/>
            <sz val="9"/>
            <color indexed="81"/>
            <rFont val="Tahoma"/>
            <family val="2"/>
          </rPr>
          <t>A memorable day.</t>
        </r>
        <r>
          <rPr>
            <sz val="9"/>
            <color indexed="81"/>
            <rFont val="Tahoma"/>
            <family val="2"/>
          </rPr>
          <t xml:space="preserve"> Include lots of details about what you did and why you remember the day so well.</t>
        </r>
      </text>
    </comment>
    <comment ref="C641" authorId="0" shapeId="0" xr:uid="{00000000-0006-0000-0500-0000DF010000}">
      <text>
        <r>
          <rPr>
            <b/>
            <sz val="9"/>
            <color indexed="81"/>
            <rFont val="Tahoma"/>
            <family val="2"/>
          </rPr>
          <t>A big adventure.</t>
        </r>
        <r>
          <rPr>
            <sz val="9"/>
            <color indexed="81"/>
            <rFont val="Tahoma"/>
            <family val="2"/>
          </rPr>
          <t xml:space="preserve"> Tell your readers where you went, who was with you, and what made it exciting. Did you learn anything from the experience?</t>
        </r>
      </text>
    </comment>
    <comment ref="C642" authorId="0" shapeId="0" xr:uid="{00000000-0006-0000-0500-0000E0010000}">
      <text>
        <r>
          <rPr>
            <sz val="9"/>
            <color indexed="81"/>
            <rFont val="Tahoma"/>
            <family val="2"/>
          </rPr>
          <t xml:space="preserve">An article is a type of story you might find in a newspaper or magazine. There are many different types of articles, but they all give the facts-not the writer's opinions. Writers answer the "5 Ws" to get the facts: </t>
        </r>
        <r>
          <rPr>
            <b/>
            <sz val="9"/>
            <color indexed="81"/>
            <rFont val="Tahoma"/>
            <family val="2"/>
          </rPr>
          <t>Who? What? Where? When? Why?</t>
        </r>
        <r>
          <rPr>
            <sz val="9"/>
            <color indexed="81"/>
            <rFont val="Tahoma"/>
            <family val="2"/>
          </rPr>
          <t xml:space="preserve"> Most articles also start with a sentence called teh "lede" that gives the readers the most interesting or important fact first. Your article doesn't have to be long-but it should answer the 5 Ws!</t>
        </r>
      </text>
    </comment>
    <comment ref="C643" authorId="0" shapeId="0" xr:uid="{00000000-0006-0000-0500-0000E1010000}">
      <text>
        <r>
          <rPr>
            <b/>
            <sz val="9"/>
            <color indexed="81"/>
            <rFont val="Tahoma"/>
            <family val="2"/>
          </rPr>
          <t>An interview article.</t>
        </r>
        <r>
          <rPr>
            <sz val="9"/>
            <color indexed="81"/>
            <rFont val="Tahoma"/>
            <family val="2"/>
          </rPr>
          <t xml:space="preserve"> Talk to a family member or friend and ask them questions about a specific event or about themselves. Once you've interviewed them, write an article using their answers.</t>
        </r>
      </text>
    </comment>
    <comment ref="C644" authorId="0" shapeId="0" xr:uid="{00000000-0006-0000-0500-0000E2010000}">
      <text>
        <r>
          <rPr>
            <b/>
            <sz val="9"/>
            <color indexed="81"/>
            <rFont val="Tahoma"/>
            <family val="2"/>
          </rPr>
          <t>A news story.</t>
        </r>
        <r>
          <rPr>
            <sz val="9"/>
            <color indexed="81"/>
            <rFont val="Tahoma"/>
            <family val="2"/>
          </rPr>
          <t xml:space="preserve"> Create an article about something that happened in Girl Scouts, at school, or in your community.</t>
        </r>
      </text>
    </comment>
    <comment ref="C645" authorId="0" shapeId="0" xr:uid="{00000000-0006-0000-0500-0000E3010000}">
      <text>
        <r>
          <rPr>
            <b/>
            <sz val="9"/>
            <color indexed="81"/>
            <rFont val="Tahoma"/>
            <family val="2"/>
          </rPr>
          <t>A "roundup" article.</t>
        </r>
        <r>
          <rPr>
            <sz val="9"/>
            <color indexed="81"/>
            <rFont val="Tahoma"/>
            <family val="2"/>
          </rPr>
          <t xml:space="preserve"> This is an article where you interview different people about the same subject. Talk to at least five people and ask them one question, for example: What was your favorite field trip last year?</t>
        </r>
      </text>
    </comment>
    <comment ref="C646" authorId="0" shapeId="0" xr:uid="{00000000-0006-0000-0500-0000E4010000}">
      <text>
        <r>
          <rPr>
            <sz val="9"/>
            <color indexed="81"/>
            <rFont val="Tahoma"/>
            <family val="2"/>
          </rPr>
          <t>An essay gives facts-but is written from the author's point of view. So unlike an article, an essay is chance for you to share your thoughts and feelings. Write a two-page essay about one of these things, and try to include five facts along with your opinion!</t>
        </r>
      </text>
    </comment>
    <comment ref="C647" authorId="0" shapeId="0" xr:uid="{00000000-0006-0000-0500-0000E5010000}">
      <text>
        <r>
          <rPr>
            <b/>
            <sz val="9"/>
            <color indexed="81"/>
            <rFont val="Tahoma"/>
            <family val="2"/>
          </rPr>
          <t>A favorite animal.</t>
        </r>
        <r>
          <rPr>
            <sz val="9"/>
            <color indexed="81"/>
            <rFont val="Tahoma"/>
            <family val="2"/>
          </rPr>
          <t xml:space="preserve"> If you love elephants, for example, you might include facts about their trunks, along with your observations about how a trunk could come in handy if you were an elephant.</t>
        </r>
      </text>
    </comment>
    <comment ref="C648" authorId="0" shapeId="0" xr:uid="{00000000-0006-0000-0500-0000E6010000}">
      <text>
        <r>
          <rPr>
            <b/>
            <sz val="9"/>
            <color indexed="81"/>
            <rFont val="Tahoma"/>
            <family val="2"/>
          </rPr>
          <t>A place you'd like to visit.</t>
        </r>
        <r>
          <rPr>
            <sz val="9"/>
            <color indexed="81"/>
            <rFont val="Tahoma"/>
            <family val="2"/>
          </rPr>
          <t xml:space="preserve"> You might share some facts you've read, along with your own ideas of what it would be like to go there, and what you would do.</t>
        </r>
      </text>
    </comment>
    <comment ref="C649" authorId="0" shapeId="0" xr:uid="{00000000-0006-0000-0500-0000E7010000}">
      <text>
        <r>
          <rPr>
            <b/>
            <sz val="9"/>
            <color indexed="81"/>
            <rFont val="Tahoma"/>
            <family val="2"/>
          </rPr>
          <t>Your favorite book.</t>
        </r>
        <r>
          <rPr>
            <sz val="9"/>
            <color indexed="81"/>
            <rFont val="Tahoma"/>
            <family val="2"/>
          </rPr>
          <t xml:space="preserve"> It might be fun to include a few of your favorite lines from the book (called an "excerpt"), along with your thoughts on what they mean.</t>
        </r>
      </text>
    </comment>
    <comment ref="C653" authorId="0" shapeId="0" xr:uid="{00000000-0006-0000-0500-0000E8010000}">
      <text>
        <r>
          <rPr>
            <sz val="9"/>
            <color indexed="81"/>
            <rFont val="Tahoma"/>
            <family val="2"/>
          </rPr>
          <t>There are lots of important skills to learn before you start cooking up a masterpiece. Ask a great cook to tell you about cooking tools, safety, and cleanliness; what makes a nutritionally balanced meal; and how they present food to look nice on a plate.</t>
        </r>
      </text>
    </comment>
    <comment ref="C654" authorId="0" shapeId="0" xr:uid="{00000000-0006-0000-0500-0000E9010000}">
      <text>
        <r>
          <rPr>
            <b/>
            <sz val="9"/>
            <color indexed="81"/>
            <rFont val="Tahoma"/>
            <family val="2"/>
          </rPr>
          <t>Visit a restaurant.</t>
        </r>
        <r>
          <rPr>
            <sz val="9"/>
            <color indexed="81"/>
            <rFont val="Tahoma"/>
            <family val="2"/>
          </rPr>
          <t xml:space="preserve"> Get a tour of a professional kitchen and talk to the chefs there. You might also visit the prepared foods section of a grocery store and talk to the staff who make those foods.</t>
        </r>
      </text>
    </comment>
    <comment ref="C655" authorId="0" shapeId="0" xr:uid="{00000000-0006-0000-0500-0000EA010000}">
      <text>
        <r>
          <rPr>
            <b/>
            <sz val="9"/>
            <color indexed="81"/>
            <rFont val="Tahoma"/>
            <family val="2"/>
          </rPr>
          <t>Invite a great cook to your Girl Scout meeting.</t>
        </r>
        <r>
          <rPr>
            <sz val="9"/>
            <color indexed="81"/>
            <rFont val="Tahoma"/>
            <family val="2"/>
          </rPr>
          <t xml:space="preserve"> It might be a chef, a cafeteria cook, a parent, or a Girl Scout adult. If you have the space, ask for a demonstration!</t>
        </r>
      </text>
    </comment>
    <comment ref="C656" authorId="0" shapeId="0" xr:uid="{00000000-0006-0000-0500-0000EB010000}">
      <text>
        <r>
          <rPr>
            <b/>
            <sz val="9"/>
            <color indexed="81"/>
            <rFont val="Tahoma"/>
            <family val="2"/>
          </rPr>
          <t>Tour a kitchen.</t>
        </r>
        <r>
          <rPr>
            <sz val="9"/>
            <color indexed="81"/>
            <rFont val="Tahoma"/>
            <family val="2"/>
          </rPr>
          <t xml:space="preserve"> With a knowledgeable adult, tour the kitchen of a friend or neighbor, a caterer, your school, or your very own kitchen.</t>
        </r>
      </text>
    </comment>
    <comment ref="C657" authorId="0" shapeId="0" xr:uid="{00000000-0006-0000-0500-0000EC010000}">
      <text>
        <r>
          <rPr>
            <sz val="9"/>
            <color indexed="81"/>
            <rFont val="Tahoma"/>
            <family val="2"/>
          </rPr>
          <t>Breakfast is the most important meal of the day-it gets you going! Work on improving your breakfast-making skills with one of these activities. Use what you learned in step 1 here-and in the rest of the badge-to choose dishes that give you the nutrition you need and taste great, too.</t>
        </r>
      </text>
    </comment>
    <comment ref="C658" authorId="0" shapeId="0" xr:uid="{00000000-0006-0000-0500-0000ED010000}">
      <text>
        <r>
          <rPr>
            <b/>
            <sz val="9"/>
            <color indexed="81"/>
            <rFont val="Tahoma"/>
            <family val="2"/>
          </rPr>
          <t>Make easy weekday breakfasts.</t>
        </r>
        <r>
          <rPr>
            <sz val="9"/>
            <color indexed="81"/>
            <rFont val="Tahoma"/>
            <family val="2"/>
          </rPr>
          <t xml:space="preserve"> That doesn't mean popping a pastry in the toaster! Figure out five school-day breakfasts that are quick, easy, and good for you. </t>
        </r>
        <r>
          <rPr>
            <b/>
            <sz val="8"/>
            <color indexed="81"/>
            <rFont val="Tahoma"/>
            <family val="2"/>
          </rPr>
          <t>Hint:</t>
        </r>
        <r>
          <rPr>
            <sz val="9"/>
            <color indexed="81"/>
            <rFont val="Tahoma"/>
            <family val="2"/>
          </rPr>
          <t xml:space="preserve"> Fruit is a healthy start. You could try a fruit-and-yogurt parfait, or a slice of wheat toast with bananas and peanut butter.</t>
        </r>
      </text>
    </comment>
    <comment ref="C659" authorId="0" shapeId="0" xr:uid="{00000000-0006-0000-0500-0000EE010000}">
      <text>
        <r>
          <rPr>
            <b/>
            <sz val="9"/>
            <color indexed="81"/>
            <rFont val="Tahoma"/>
            <family val="2"/>
          </rPr>
          <t>Create an egg dish.</t>
        </r>
        <r>
          <rPr>
            <sz val="9"/>
            <color indexed="81"/>
            <rFont val="Tahoma"/>
            <family val="2"/>
          </rPr>
          <t xml:space="preserve"> They seem simple, but eggs can be a tricky food to master. Find out how each family member likes their eggs and make an egg for everyone for breakfast one day.
FOR MORE FUN: Practice cracking an egg into a bowl or pan without breaking the yolk or getting shell in the egg.</t>
        </r>
      </text>
    </comment>
    <comment ref="C660" authorId="0" shapeId="0" xr:uid="{00000000-0006-0000-0500-0000EF010000}">
      <text>
        <r>
          <rPr>
            <b/>
            <sz val="9"/>
            <color indexed="81"/>
            <rFont val="Tahoma"/>
            <family val="2"/>
          </rPr>
          <t>Make a weekend breakfast.</t>
        </r>
        <r>
          <rPr>
            <sz val="9"/>
            <color indexed="81"/>
            <rFont val="Tahoma"/>
            <family val="2"/>
          </rPr>
          <t xml:space="preserve"> Now that you don't have to rush off to school, try experimenting with a bigger breakfast, like French toast, pancakes, or homemade muffins. Include as many good-for-you foods as you can. How many are in banana walnut pancakes?
FOR MORE FUN: Add an active entertainment plan! Get outside for a walk or play a pickup sports game with all your energy from a hearty breakfast.</t>
        </r>
      </text>
    </comment>
    <comment ref="C661" authorId="0" shapeId="0" xr:uid="{00000000-0006-0000-0500-0000F0010000}">
      <text>
        <r>
          <rPr>
            <sz val="9"/>
            <color indexed="81"/>
            <rFont val="Tahoma"/>
            <family val="2"/>
          </rPr>
          <t>Now it's time to tackle some of the bigger meals of the day. Follow a recipe that you have at home, or ask an adult to help you find one online or in a cookbook. Does a neighbor from another country or one of your relatives have a great recipe they could share?</t>
        </r>
      </text>
    </comment>
    <comment ref="C662" authorId="0" shapeId="0" xr:uid="{00000000-0006-0000-0500-0000F1010000}">
      <text>
        <r>
          <rPr>
            <b/>
            <sz val="9"/>
            <color indexed="81"/>
            <rFont val="Tahoma"/>
            <family val="2"/>
          </rPr>
          <t>Flatbread.</t>
        </r>
        <r>
          <rPr>
            <sz val="9"/>
            <color indexed="81"/>
            <rFont val="Tahoma"/>
            <family val="2"/>
          </rPr>
          <t xml:space="preserve"> Lots of cultures have foods that are made with a flattened version of bread, like tortilla chips, chapati, blini, or lavash. Try a Mexican quesadilla, a French crepe stuffed with peanut butter and fruit, or a Kenyan stew that you dip the chapati in.</t>
        </r>
      </text>
    </comment>
    <comment ref="C663" authorId="0" shapeId="0" xr:uid="{00000000-0006-0000-0500-0000F2010000}">
      <text>
        <r>
          <rPr>
            <b/>
            <sz val="9"/>
            <color indexed="81"/>
            <rFont val="Tahoma"/>
            <family val="2"/>
          </rPr>
          <t>International sandwich.</t>
        </r>
        <r>
          <rPr>
            <sz val="9"/>
            <color indexed="81"/>
            <rFont val="Tahoma"/>
            <family val="2"/>
          </rPr>
          <t xml:space="preserve"> Sandwiches aren't just deli meat or peanut butter and jelly-they can include almost anything. Try making a sandwich from another country. What about a croque monsieur from France, a banh mi from Vietnam, or a panini from Italy?</t>
        </r>
      </text>
    </comment>
    <comment ref="C664" authorId="0" shapeId="0" xr:uid="{00000000-0006-0000-0500-0000F3010000}">
      <text>
        <r>
          <rPr>
            <b/>
            <sz val="9"/>
            <color indexed="81"/>
            <rFont val="Tahoma"/>
            <family val="2"/>
          </rPr>
          <t>Pocket food.</t>
        </r>
        <r>
          <rPr>
            <sz val="9"/>
            <color indexed="81"/>
            <rFont val="Tahoma"/>
            <family val="2"/>
          </rPr>
          <t xml:space="preserve"> Some meals are mysterious because all the ingredients are inside. You might not know what's in there until you take a bite! Make a food full of fun and mystery, like a pita stuffed with falafel, a Chinese dumpling, or an Australian meat pie.</t>
        </r>
      </text>
    </comment>
    <comment ref="C665" authorId="0" shapeId="0" xr:uid="{00000000-0006-0000-0500-0000F4010000}">
      <text>
        <r>
          <rPr>
            <sz val="9"/>
            <color indexed="81"/>
            <rFont val="Tahoma"/>
            <family val="2"/>
          </rPr>
          <t>Dessert is a fun treat for ending special meals. Try making one of these sweet treats to share with friends and family on a special occasion.</t>
        </r>
      </text>
    </comment>
    <comment ref="C666" authorId="0" shapeId="0" xr:uid="{00000000-0006-0000-0500-0000F5010000}">
      <text>
        <r>
          <rPr>
            <b/>
            <sz val="9"/>
            <color indexed="81"/>
            <rFont val="Tahoma"/>
            <family val="2"/>
          </rPr>
          <t>Make a dessert you've never tried before.</t>
        </r>
        <r>
          <rPr>
            <sz val="9"/>
            <color indexed="81"/>
            <rFont val="Tahoma"/>
            <family val="2"/>
          </rPr>
          <t xml:space="preserve"> Have you always wanted to make your own ice-cream cake, or to try a recipe for a French éclair full of pudding and covered in chocolate?
FOR MORE FUN: Make it from another country. What about Thai sticky-rice pudding with sweet coconut milk and mango?</t>
        </r>
      </text>
    </comment>
    <comment ref="C667" authorId="0" shapeId="0" xr:uid="{00000000-0006-0000-0500-0000F6010000}">
      <text>
        <r>
          <rPr>
            <b/>
            <sz val="9"/>
            <color indexed="81"/>
            <rFont val="Tahoma"/>
            <family val="2"/>
          </rPr>
          <t>Make a favorite dessert healthier.</t>
        </r>
        <r>
          <rPr>
            <sz val="9"/>
            <color indexed="81"/>
            <rFont val="Tahoma"/>
            <family val="2"/>
          </rPr>
          <t xml:space="preserve"> For instance, alter a favorite cookie recipe by using whole-wheat flour instead of white, or boost nutrition by adding dried fruit or raisins. In some packaged muffins or cake mix you can use applesauce in place of oil.
FOR MORE FUN: Make the original version, then have a taste test. If your new version doesn't measure up, try it again with different substitutions.</t>
        </r>
      </text>
    </comment>
    <comment ref="C668" authorId="0" shapeId="0" xr:uid="{00000000-0006-0000-0500-0000F7010000}">
      <text>
        <r>
          <rPr>
            <b/>
            <sz val="9"/>
            <color indexed="81"/>
            <rFont val="Tahoma"/>
            <family val="2"/>
          </rPr>
          <t>Make a holiday dessert.</t>
        </r>
        <r>
          <rPr>
            <sz val="9"/>
            <color indexed="81"/>
            <rFont val="Tahoma"/>
            <family val="2"/>
          </rPr>
          <t xml:space="preserve"> Desserts really take center stage around holiday times. Try a recipe for a family holiday, or for a  holiday from another culture. For example, during Mardi Gras in the American South, they make a cake and bake a tiny doll inside! The person who finds the doll is said to have good luck-and gets to make the next year's cake.</t>
        </r>
      </text>
    </comment>
    <comment ref="C669" authorId="0" shapeId="0" xr:uid="{00000000-0006-0000-0500-0000F8010000}">
      <text>
        <r>
          <rPr>
            <sz val="9"/>
            <color indexed="81"/>
            <rFont val="Tahoma"/>
            <family val="2"/>
          </rPr>
          <t>Now that you've followed other people's recipes, come up with your own healthful meal. Create a meal (it's okay to get help from an adult for this step). Then share your meal with friends and family.</t>
        </r>
      </text>
    </comment>
    <comment ref="C670" authorId="0" shapeId="0" xr:uid="{00000000-0006-0000-0500-0000F9010000}">
      <text>
        <r>
          <rPr>
            <b/>
            <sz val="9"/>
            <color indexed="81"/>
            <rFont val="Tahoma"/>
            <family val="2"/>
          </rPr>
          <t>Make a salad meal using a protein, a vegetable, and a starch.</t>
        </r>
        <r>
          <rPr>
            <sz val="9"/>
            <color indexed="81"/>
            <rFont val="Tahoma"/>
            <family val="2"/>
          </rPr>
          <t xml:space="preserve"> Try adding meat to a salad, and then adding crunch noodles or potatoes. Or serve bread as a side-and bake it yourself!</t>
        </r>
      </text>
    </comment>
    <comment ref="C671" authorId="0" shapeId="0" xr:uid="{00000000-0006-0000-0500-0000FA010000}">
      <text>
        <r>
          <rPr>
            <b/>
            <sz val="9"/>
            <color indexed="81"/>
            <rFont val="Tahoma"/>
            <family val="2"/>
          </rPr>
          <t>Make a soup, stew, or other one-pot meal.</t>
        </r>
        <r>
          <rPr>
            <sz val="9"/>
            <color indexed="81"/>
            <rFont val="Tahoma"/>
            <family val="2"/>
          </rPr>
          <t xml:space="preserve"> You might want to make this with a slow cooker-a big electric pot that can be set to cook things for a long time at a low temperature. </t>
        </r>
        <r>
          <rPr>
            <b/>
            <sz val="8"/>
            <color indexed="81"/>
            <rFont val="Tahoma"/>
            <family val="2"/>
          </rPr>
          <t>Hint:</t>
        </r>
        <r>
          <rPr>
            <sz val="9"/>
            <color indexed="81"/>
            <rFont val="Tahoma"/>
            <family val="2"/>
          </rPr>
          <t xml:space="preserve"> Add flavored broth to some meat, veggies, and noodles.</t>
        </r>
      </text>
    </comment>
    <comment ref="C672" authorId="0" shapeId="0" xr:uid="{00000000-0006-0000-0500-0000FB010000}">
      <text>
        <r>
          <rPr>
            <b/>
            <sz val="9"/>
            <color indexed="81"/>
            <rFont val="Tahoma"/>
            <family val="2"/>
          </rPr>
          <t>Make three dishes for one meal.</t>
        </r>
        <r>
          <rPr>
            <sz val="9"/>
            <color indexed="81"/>
            <rFont val="Tahoma"/>
            <family val="2"/>
          </rPr>
          <t xml:space="preserve"> Make a separate protein, vegetable, and starch. </t>
        </r>
        <r>
          <rPr>
            <b/>
            <sz val="8"/>
            <color indexed="81"/>
            <rFont val="Tahoma"/>
            <family val="2"/>
          </rPr>
          <t>Hint:</t>
        </r>
        <r>
          <rPr>
            <sz val="9"/>
            <color indexed="81"/>
            <rFont val="Tahoma"/>
            <family val="2"/>
          </rPr>
          <t xml:space="preserve"> Pay special attention here to how long things take to cook. To get everything out at the same time, you'll have to be good at using a timer.</t>
        </r>
      </text>
    </comment>
    <comment ref="C676" authorId="0" shapeId="0" xr:uid="{A9B81F43-E9E7-452A-9F43-C414AC7EAA55}">
      <text>
        <r>
          <rPr>
            <sz val="9"/>
            <color indexed="81"/>
            <rFont val="Tahoma"/>
            <family val="2"/>
          </rPr>
          <t>What kind of adventure are you seeking? Do you see yourself whooshing down a slope on skis or a snowboard? Or do you dream about reaching for the sky by climbing a tree? It's your choice, so get started by exploring both options before making your decision.
ADVENTURE OPTIONS
►</t>
        </r>
        <r>
          <rPr>
            <b/>
            <sz val="9"/>
            <color indexed="81"/>
            <rFont val="Tahoma"/>
            <family val="2"/>
          </rPr>
          <t>Slope Sliding (Snowboarding or Downhill Skiing):</t>
        </r>
        <r>
          <rPr>
            <sz val="9"/>
            <color indexed="81"/>
            <rFont val="Tahoma"/>
            <family val="2"/>
          </rPr>
          <t xml:space="preserve"> You will learn about, train for, and go snowboarding or downhill skiing.
►Recreational Tree Climbing: You will learn about, train for, and go on a recreational tree-climbing adventure.</t>
        </r>
      </text>
    </comment>
    <comment ref="C677" authorId="0" shapeId="0" xr:uid="{2C3146B2-20D3-4A95-847C-0DA66181F0A5}">
      <text>
        <r>
          <rPr>
            <b/>
            <sz val="9"/>
            <color indexed="81"/>
            <rFont val="Tahoma"/>
            <family val="2"/>
          </rPr>
          <t>Talk to an expert downhill skier/snowboarder</t>
        </r>
        <r>
          <rPr>
            <sz val="9"/>
            <color indexed="81"/>
            <rFont val="Tahoma"/>
            <family val="2"/>
          </rPr>
          <t xml:space="preserve"> and tree climber. Find out what they like best about their sport. When you're done, talk to your friends or family about which of the two adventures you think you'd enjoy more and why.</t>
        </r>
      </text>
    </comment>
    <comment ref="C678" authorId="0" shapeId="0" xr:uid="{DA2E6A3C-053E-4BB5-BBC5-9F7BB09DA388}">
      <text>
        <r>
          <rPr>
            <b/>
            <sz val="9"/>
            <color indexed="81"/>
            <rFont val="Tahoma"/>
            <family val="2"/>
          </rPr>
          <t>Watch videos about snowboard/downhill skiing</t>
        </r>
        <r>
          <rPr>
            <sz val="9"/>
            <color indexed="81"/>
            <rFont val="Tahoma"/>
            <family val="2"/>
          </rPr>
          <t xml:space="preserve"> and recreational tree climbing. Go online with an adult to watch videos that feature women </t>
        </r>
        <r>
          <rPr>
            <b/>
            <sz val="9"/>
            <color indexed="81"/>
            <rFont val="Tahoma"/>
            <family val="2"/>
          </rPr>
          <t>skiing, snowboarding</t>
        </r>
        <r>
          <rPr>
            <sz val="9"/>
            <color indexed="81"/>
            <rFont val="Tahoma"/>
            <family val="2"/>
          </rPr>
          <t>, and climbing. Outdoor organizations and retail websites are excellent resources for videos. Reflect on what you watched. Talk to your friends or family about which of the two adventures you think you'd enjoy more and why.</t>
        </r>
      </text>
    </comment>
    <comment ref="C679" authorId="0" shapeId="0" xr:uid="{5B8F3D84-5957-4F61-8486-127D02A2DE1D}">
      <text>
        <r>
          <rPr>
            <b/>
            <sz val="9"/>
            <color indexed="81"/>
            <rFont val="Tahoma"/>
            <family val="2"/>
          </rPr>
          <t>Act out what you will do.</t>
        </r>
        <r>
          <rPr>
            <sz val="9"/>
            <color indexed="81"/>
            <rFont val="Tahoma"/>
            <family val="2"/>
          </rPr>
          <t xml:space="preserve"> Play a game of charades with friends or family members. Without speaking, have them guess your moves as you act out different things you would do on your adventure. For </t>
        </r>
        <r>
          <rPr>
            <b/>
            <sz val="9"/>
            <color indexed="81"/>
            <rFont val="Tahoma"/>
            <family val="2"/>
          </rPr>
          <t>skiing or snowboarding</t>
        </r>
        <r>
          <rPr>
            <sz val="9"/>
            <color indexed="81"/>
            <rFont val="Tahoma"/>
            <family val="2"/>
          </rPr>
          <t>, glide down a hill, make turns, and catch air. For tree climbing, climb high and look down, pull yourself from imaginary branch to branch, use your harness and ropes. When you're done, talk to your friends or family about which of the two adventures you think you'd enjoy more and why.</t>
        </r>
      </text>
    </comment>
    <comment ref="C680" authorId="0" shapeId="0" xr:uid="{149F23D9-0799-4DDE-BC82-A8428A4149B9}">
      <text>
        <r>
          <rPr>
            <sz val="9"/>
            <color indexed="81"/>
            <rFont val="Tahoma"/>
            <family val="2"/>
          </rPr>
          <t xml:space="preserve">You decided on </t>
        </r>
        <r>
          <rPr>
            <b/>
            <sz val="9"/>
            <color indexed="81"/>
            <rFont val="Tahoma"/>
            <family val="2"/>
          </rPr>
          <t>slope sliding</t>
        </r>
        <r>
          <rPr>
            <sz val="9"/>
            <color indexed="81"/>
            <rFont val="Tahoma"/>
            <family val="2"/>
          </rPr>
          <t xml:space="preserve"> or an outdoor tree climbing adventure. Now take this step to plan how to make it happen.
TO COMPLETE THIS STEP, MAKE SURE YOU:
►Pick a place to go. (See "Location Guide.")
►Pick days and times for your adventures. Find days that will work for your adventure. How long will you need? What will you do in case of bad weather? Be sure to check your destination for date availability.
►Come up with a budget. Make a list of all expenses for your outdoor adventure. What will you need for food, travel, and gear? How will you pay for this? You and your troop or group may want to use Girl Scout Cookie™ earnings.</t>
        </r>
      </text>
    </comment>
    <comment ref="C681" authorId="0" shapeId="0" xr:uid="{6695C854-41C1-40FD-BAE7-1923EDBCD6B6}">
      <text>
        <r>
          <rPr>
            <b/>
            <sz val="9"/>
            <color indexed="81"/>
            <rFont val="Tahoma"/>
            <family val="2"/>
          </rPr>
          <t>Know the language for your adventure.</t>
        </r>
        <r>
          <rPr>
            <sz val="9"/>
            <color indexed="81"/>
            <rFont val="Tahoma"/>
            <family val="2"/>
          </rPr>
          <t xml:space="preserve"> Go online with an adult to find out what these basic terms for your adventure mean. </t>
        </r>
        <r>
          <rPr>
            <b/>
            <sz val="9"/>
            <color indexed="81"/>
            <rFont val="Tahoma"/>
            <family val="2"/>
          </rPr>
          <t>For slope sliding:</t>
        </r>
        <r>
          <rPr>
            <sz val="9"/>
            <color indexed="81"/>
            <rFont val="Tahoma"/>
            <family val="2"/>
          </rPr>
          <t xml:space="preserve"> binding, bunny slope, magic carpet, moguls, powder, ratings, run, and chair lift. For tree climbing: bounce test, ceiling, dead branches, double rope technique (DRT), and slingshot.</t>
        </r>
      </text>
    </comment>
    <comment ref="C682" authorId="0" shapeId="0" xr:uid="{EB4C7EE4-402F-4E03-8685-220236352802}">
      <text>
        <r>
          <rPr>
            <b/>
            <sz val="9"/>
            <color indexed="81"/>
            <rFont val="Tahoma"/>
            <family val="2"/>
          </rPr>
          <t>Get planning tips from an expert.</t>
        </r>
        <r>
          <rPr>
            <sz val="9"/>
            <color indexed="81"/>
            <rFont val="Tahoma"/>
            <family val="2"/>
          </rPr>
          <t xml:space="preserve"> First, put together a list of questions. Then, talk to someone who can help, like an outdoor travel planner, an outdoor retail expert, or an experienced </t>
        </r>
        <r>
          <rPr>
            <b/>
            <sz val="9"/>
            <color indexed="81"/>
            <rFont val="Tahoma"/>
            <family val="2"/>
          </rPr>
          <t>snowboarder-skier</t>
        </r>
        <r>
          <rPr>
            <sz val="9"/>
            <color indexed="81"/>
            <rFont val="Tahoma"/>
            <family val="2"/>
          </rPr>
          <t xml:space="preserve"> or recreational tree climber.</t>
        </r>
      </text>
    </comment>
    <comment ref="C683" authorId="0" shapeId="0" xr:uid="{470E1A1F-1440-43BF-A7F0-FBD07B9B127A}">
      <text>
        <r>
          <rPr>
            <b/>
            <sz val="9"/>
            <color indexed="81"/>
            <rFont val="Tahoma"/>
            <family val="2"/>
          </rPr>
          <t>Find out what muscle groups you will use for slope sliding</t>
        </r>
        <r>
          <rPr>
            <sz val="9"/>
            <color indexed="81"/>
            <rFont val="Tahoma"/>
            <family val="2"/>
          </rPr>
          <t xml:space="preserve"> or tree climbing. Understand how your body will work while you're on your adventure to help you know how to improve your strength and fitness level.</t>
        </r>
      </text>
    </comment>
    <comment ref="C684" authorId="0" shapeId="0" xr:uid="{C74488D7-B317-49C7-83F6-5C8BE5259F58}">
      <text>
        <r>
          <rPr>
            <sz val="9"/>
            <color indexed="81"/>
            <rFont val="Tahoma"/>
            <family val="2"/>
          </rPr>
          <t>Be prepared with the right gear for your adventure!
BEFORE YOU BEGIN: ESSENTIALS FOR OUTDOOR ADVENTURES
►Use this to help create a checklist of what you might need for your outdoor adventure. And add things too!
&gt;Proper clothing and footwear     &gt;Navigational tools
&gt;Sun protection                         &gt;Form of shelter
&gt;Water                                     &gt;Light source
&gt;Food                                       &gt;Fire starter
&gt;First-aid kit                               &gt;Repair kit
►Recreational Tree-Climbing: Climbing rope, harness, helmet, carabiners, cambium saver, accessory cord, and ascenders*
►</t>
        </r>
        <r>
          <rPr>
            <b/>
            <sz val="9"/>
            <color indexed="81"/>
            <rFont val="Tahoma"/>
            <family val="2"/>
          </rPr>
          <t>Slope Sliding:</t>
        </r>
        <r>
          <rPr>
            <sz val="9"/>
            <color indexed="81"/>
            <rFont val="Tahoma"/>
            <family val="2"/>
          </rPr>
          <t xml:space="preserve"> Downhill skis, boots, and poles; snowboards and boots; snow goggles; and snow helmet*</t>
        </r>
      </text>
    </comment>
    <comment ref="C685" authorId="2" shapeId="0" xr:uid="{1077E3DD-D0E1-4C68-9C84-716CE19067A0}">
      <text>
        <r>
          <rPr>
            <b/>
            <sz val="9"/>
            <color indexed="81"/>
            <rFont val="Tahoma"/>
            <family val="2"/>
          </rPr>
          <t>Visit an outdoor adventure retailer.</t>
        </r>
        <r>
          <rPr>
            <sz val="9"/>
            <color indexed="81"/>
            <rFont val="Tahoma"/>
            <family val="2"/>
          </rPr>
          <t xml:space="preserve"> Ask someone who works there about your list of essential gear. Find out how and why each item is used. Make sure to ask what else should be on the list. Do you need any special gear or equipment for your adventure?</t>
        </r>
      </text>
    </comment>
    <comment ref="C686" authorId="2" shapeId="0" xr:uid="{B3BA12B0-C4B8-4989-A188-4710B2B84197}">
      <text>
        <r>
          <rPr>
            <b/>
            <sz val="9"/>
            <color indexed="81"/>
            <rFont val="Tahoma"/>
            <family val="2"/>
          </rPr>
          <t>Talk to an expert skier, snowboarder,</t>
        </r>
        <r>
          <rPr>
            <sz val="9"/>
            <color indexed="81"/>
            <rFont val="Tahoma"/>
            <family val="2"/>
          </rPr>
          <t xml:space="preserve"> or tree climber </t>
        </r>
        <r>
          <rPr>
            <b/>
            <sz val="9"/>
            <color indexed="81"/>
            <rFont val="Tahoma"/>
            <family val="2"/>
          </rPr>
          <t>about gear.</t>
        </r>
        <r>
          <rPr>
            <sz val="9"/>
            <color indexed="81"/>
            <rFont val="Tahoma"/>
            <family val="2"/>
          </rPr>
          <t xml:space="preserve"> Jot down your questions in advance. Find out what the must-have gear is for your adventure. Or how much water and the types of snacks to pack. Anything else?</t>
        </r>
      </text>
    </comment>
    <comment ref="C687" authorId="0" shapeId="0" xr:uid="{913C8B27-5648-45FD-BBFC-F91EF3052B87}">
      <text>
        <r>
          <rPr>
            <b/>
            <sz val="9"/>
            <color indexed="81"/>
            <rFont val="Tahoma"/>
            <family val="2"/>
          </rPr>
          <t>Compare and share.</t>
        </r>
        <r>
          <rPr>
            <sz val="9"/>
            <color indexed="81"/>
            <rFont val="Tahoma"/>
            <family val="2"/>
          </rPr>
          <t xml:space="preserve"> Bring essential gear to a troop meeting to share and compare. Do you know an adult with experience in your outdoor adventure who could help guide your meeting?</t>
        </r>
      </text>
    </comment>
    <comment ref="C688" authorId="0" shapeId="0" xr:uid="{E337FAB9-978B-4DB7-A567-C1168C8CD194}">
      <text>
        <r>
          <rPr>
            <sz val="9"/>
            <color indexed="81"/>
            <rFont val="Tahoma"/>
            <family val="2"/>
          </rPr>
          <t>Before any outdoor adventure, you want to make sure your body and your mind are adventure ready. So be prepared by training both!
TO COMPLETE THIS STEP, MAKE SURE YOU:
►Use the training tips. Referring to the list on the next page, come up with a plan and put together a training schedule.
►Follow safety tips. Train only with a trusted adult or friend. Make sure another adult (one who is not with you), knows your route and the estimated time you should return home.
►Practice your first-aid skills. Know how to treat injuries, such as sprains, cuts, and sunburn.</t>
        </r>
      </text>
    </comment>
    <comment ref="C689" authorId="0" shapeId="0" xr:uid="{F2D45ABB-9EB2-4AC5-BF39-013C5E4E2E4A}">
      <text>
        <r>
          <rPr>
            <b/>
            <sz val="9"/>
            <color indexed="81"/>
            <rFont val="Tahoma"/>
            <family val="2"/>
          </rPr>
          <t>Practice mind training.</t>
        </r>
        <r>
          <rPr>
            <sz val="9"/>
            <color indexed="81"/>
            <rFont val="Tahoma"/>
            <family val="2"/>
          </rPr>
          <t xml:space="preserve"> Try different ways of preparing yourself mentally. Visualize your success - imagine you are at the end of your </t>
        </r>
        <r>
          <rPr>
            <b/>
            <sz val="9"/>
            <color indexed="81"/>
            <rFont val="Tahoma"/>
            <family val="2"/>
          </rPr>
          <t>ski run</t>
        </r>
        <r>
          <rPr>
            <sz val="9"/>
            <color indexed="81"/>
            <rFont val="Tahoma"/>
            <family val="2"/>
          </rPr>
          <t xml:space="preserve"> or climb. Meditate by quieting your mind for ten minutes. Use your own name in positive self-talk, for example: "[Your name] is fast and strong."</t>
        </r>
      </text>
    </comment>
    <comment ref="C690" authorId="0" shapeId="0" xr:uid="{777A7064-F007-4EEA-9708-668BE8DEB94A}">
      <text>
        <r>
          <rPr>
            <b/>
            <sz val="9"/>
            <color indexed="81"/>
            <rFont val="Tahoma"/>
            <family val="2"/>
          </rPr>
          <t>Practice yoga to help increase balance, flexibility, and overall strength.</t>
        </r>
        <r>
          <rPr>
            <sz val="9"/>
            <color indexed="81"/>
            <rFont val="Tahoma"/>
            <family val="2"/>
          </rPr>
          <t xml:space="preserve"> Ask someone who knows yoga or go online with an adult to find out how some poses are done. Hold each pose for 30-60 seconds. Repeat each pose two to three times. Do this for two to three times a week leading up to your outdoor adventure.</t>
        </r>
      </text>
    </comment>
    <comment ref="C691" authorId="0" shapeId="0" xr:uid="{F406202D-632A-41F8-A7E5-4A033CA20B48}">
      <text>
        <r>
          <rPr>
            <b/>
            <sz val="9"/>
            <color indexed="81"/>
            <rFont val="Tahoma"/>
            <family val="2"/>
          </rPr>
          <t>Get expert training tips.</t>
        </r>
        <r>
          <rPr>
            <sz val="9"/>
            <color indexed="81"/>
            <rFont val="Tahoma"/>
            <family val="2"/>
          </rPr>
          <t xml:space="preserve"> Ask an expert </t>
        </r>
        <r>
          <rPr>
            <b/>
            <sz val="9"/>
            <color indexed="81"/>
            <rFont val="Tahoma"/>
            <family val="2"/>
          </rPr>
          <t>skier/snowboarder</t>
        </r>
        <r>
          <rPr>
            <sz val="9"/>
            <color indexed="81"/>
            <rFont val="Tahoma"/>
            <family val="2"/>
          </rPr>
          <t xml:space="preserve"> or experienced tree climber to give you tips on goals and training.</t>
        </r>
      </text>
    </comment>
    <comment ref="C692" authorId="0" shapeId="0" xr:uid="{80D296BA-C18C-4ED2-8AA4-C1693AE0AB11}">
      <text>
        <r>
          <rPr>
            <sz val="9"/>
            <color indexed="81"/>
            <rFont val="Tahoma"/>
            <family val="2"/>
          </rPr>
          <t xml:space="preserve">Make it a lifetime memory - add fun games to your adventure, take action photos or videos, or keep a goal journal.
BEFORE YOU BEGIN YOUR ADVENTURE, REVIEW THIS:
►Safety: Always be with a buddy when you're outdoors. Leave behind with an adult:
  &gt;Emergency contact names and numbers of everyone going on the adventure
  &gt;Where you are going, including trail names
  &gt;How to reach you in case of an emergency and what time to expect you to return.
►Plan: For </t>
        </r>
        <r>
          <rPr>
            <b/>
            <sz val="9"/>
            <color indexed="81"/>
            <rFont val="Tahoma"/>
            <family val="2"/>
          </rPr>
          <t>skiing/snowboarding</t>
        </r>
        <r>
          <rPr>
            <sz val="9"/>
            <color indexed="81"/>
            <rFont val="Tahoma"/>
            <family val="2"/>
          </rPr>
          <t>, know the plan for what you will do at the ski resort. Know what chair lifts and trails you can use, what group you will be with, and the time and place you will check-in with your group.
►Permission. Get permission slips beforehand, if needed, from your Girl Scout council, parent, or guardian.
►Gear check: Make sure you have all the gear from Step 3, including snacks and water in reusable containers and a first-aid kit.
►Weather: Always check the weather before leaving.
►Practice your skills: Read through your "Skills Practice" list. When you arrive at your adventure spot, do what's on this list before you take off on your adventure.</t>
        </r>
      </text>
    </comment>
    <comment ref="C693" authorId="0" shapeId="0" xr:uid="{65664AF3-2DE6-45B0-991D-16EF1E316859}">
      <text>
        <r>
          <rPr>
            <b/>
            <sz val="9"/>
            <color indexed="81"/>
            <rFont val="Tahoma"/>
            <family val="2"/>
          </rPr>
          <t>Shoot an action video.</t>
        </r>
        <r>
          <rPr>
            <sz val="9"/>
            <color indexed="81"/>
            <rFont val="Tahoma"/>
            <family val="2"/>
          </rPr>
          <t xml:space="preserve"> Before you go, practice on a smartphone or video camera. On the day of your adventure, take videos of you and your group. Tell the story of your adventure with your video.</t>
        </r>
      </text>
    </comment>
    <comment ref="C694" authorId="0" shapeId="0" xr:uid="{D7B59FEA-F1FC-462C-B70E-1C5561BAC577}">
      <text>
        <r>
          <rPr>
            <b/>
            <sz val="9"/>
            <color indexed="81"/>
            <rFont val="Tahoma"/>
            <family val="2"/>
          </rPr>
          <t>Take your skills up a notch.</t>
        </r>
        <r>
          <rPr>
            <sz val="9"/>
            <color indexed="81"/>
            <rFont val="Tahoma"/>
            <family val="2"/>
          </rPr>
          <t xml:space="preserve"> For </t>
        </r>
        <r>
          <rPr>
            <b/>
            <sz val="9"/>
            <color indexed="81"/>
            <rFont val="Tahoma"/>
            <family val="2"/>
          </rPr>
          <t>slope sliding</t>
        </r>
        <r>
          <rPr>
            <sz val="9"/>
            <color indexed="81"/>
            <rFont val="Tahoma"/>
            <family val="2"/>
          </rPr>
          <t>: Take a ski or snowboard lesson to improve your skills. Then take what you learned and hit the slopes! For tree climbing: Have your instructor demonstrate how to set up the climbing rope, how to protect the tree, and how to know what tree limbs to use. Can your instructor show you any new knots? Show them the knots you've been practicing!</t>
        </r>
      </text>
    </comment>
    <comment ref="C695" authorId="0" shapeId="0" xr:uid="{FD79C957-B56F-432E-B244-1EA8C2F1F8D0}">
      <text>
        <r>
          <rPr>
            <b/>
            <sz val="9"/>
            <color indexed="81"/>
            <rFont val="Tahoma"/>
            <family val="2"/>
          </rPr>
          <t>Keep an adventure journal.</t>
        </r>
        <r>
          <rPr>
            <sz val="9"/>
            <color indexed="81"/>
            <rFont val="Tahoma"/>
            <family val="2"/>
          </rPr>
          <t xml:space="preserve"> Record the details of your adventure, including how you met your goals and what you want to improve next time. How did you feel using </t>
        </r>
        <r>
          <rPr>
            <b/>
            <sz val="9"/>
            <color indexed="81"/>
            <rFont val="Tahoma"/>
            <family val="2"/>
          </rPr>
          <t>ski poles</t>
        </r>
        <r>
          <rPr>
            <sz val="9"/>
            <color indexed="81"/>
            <rFont val="Tahoma"/>
            <family val="2"/>
          </rPr>
          <t xml:space="preserve"> or wearing climbing shoes? Did they help? What did you like most - and least - about </t>
        </r>
        <r>
          <rPr>
            <b/>
            <sz val="9"/>
            <color indexed="81"/>
            <rFont val="Tahoma"/>
            <family val="2"/>
          </rPr>
          <t>skiing, snowboarding</t>
        </r>
        <r>
          <rPr>
            <sz val="9"/>
            <color indexed="81"/>
            <rFont val="Tahoma"/>
            <family val="2"/>
          </rPr>
          <t>, or tree climbing? You can write notes in a journal or record your experiences on a smartphone voice recorder.
FOR MORE FUN: With an adult's help, look for a journal or goals app.</t>
        </r>
      </text>
    </comment>
    <comment ref="C699" authorId="0" shapeId="0" xr:uid="{00000000-0006-0000-0500-0000FC010000}">
      <text>
        <r>
          <rPr>
            <sz val="9"/>
            <color indexed="81"/>
            <rFont val="Tahoma"/>
            <family val="2"/>
          </rPr>
          <t>It's easy to have a conversation with your best friend, but what about people you don't know very well? Conversation skills will help you in your job one day and make you seem more open to new friends! Try one of these to help you have conversations with ease.</t>
        </r>
      </text>
    </comment>
    <comment ref="C700" authorId="0" shapeId="0" xr:uid="{00000000-0006-0000-0500-0000FD010000}">
      <text>
        <r>
          <rPr>
            <b/>
            <sz val="9"/>
            <color indexed="81"/>
            <rFont val="Tahoma"/>
            <family val="2"/>
          </rPr>
          <t>Practice conversation starters.</t>
        </r>
        <r>
          <rPr>
            <sz val="9"/>
            <color indexed="81"/>
            <rFont val="Tahoma"/>
            <family val="2"/>
          </rPr>
          <t xml:space="preserve"> First, make a list of 10 great questions to start a conversation. Think about the different situations you might have: with one new person, a group of new people, or an adult friend of your parents'.  Then role-play with your questions to practice starting and continuing a conversation.
FOR MORE FUN: Make a list of the questions to keep in your backpack, so you can look over them when you're around new people.</t>
        </r>
      </text>
    </comment>
    <comment ref="C701" authorId="0" shapeId="0" xr:uid="{00000000-0006-0000-0500-0000FE010000}">
      <text>
        <r>
          <rPr>
            <b/>
            <sz val="9"/>
            <color indexed="81"/>
            <rFont val="Tahoma"/>
            <family val="2"/>
          </rPr>
          <t>Invite an expert to come talk about conversations.</t>
        </r>
        <r>
          <rPr>
            <sz val="9"/>
            <color indexed="81"/>
            <rFont val="Tahoma"/>
            <family val="2"/>
          </rPr>
          <t xml:space="preserve"> Some people specialize in helping people talk to one another. Ask a psychologist, motivational speaker, life coach or other knowledgeable person to show you how to introduce yourself and begin a conversation in different situations.</t>
        </r>
      </text>
    </comment>
    <comment ref="C702" authorId="0" shapeId="0" xr:uid="{00000000-0006-0000-0500-0000FF010000}">
      <text>
        <r>
          <rPr>
            <b/>
            <sz val="9"/>
            <color indexed="81"/>
            <rFont val="Tahoma"/>
            <family val="2"/>
          </rPr>
          <t>Make a poster with 10 conversation tips.</t>
        </r>
        <r>
          <rPr>
            <sz val="9"/>
            <color indexed="81"/>
            <rFont val="Tahoma"/>
            <family val="2"/>
          </rPr>
          <t xml:space="preserve"> Look in books, online, or in magazines. Remember, body language is an important part of conversation, too. Some of your tips can be about smiling and other friendly gestures that can help everyone feel at ease. Then, hang your poster in a good sharing place.</t>
        </r>
      </text>
    </comment>
    <comment ref="C703" authorId="0" shapeId="0" xr:uid="{00000000-0006-0000-0500-000000020000}">
      <text>
        <r>
          <rPr>
            <sz val="9"/>
            <color indexed="81"/>
            <rFont val="Tahoma"/>
            <family val="2"/>
          </rPr>
          <t>Manners can be important at mealtime. Practice feeling at ease at the table with one of these activities.</t>
        </r>
      </text>
    </comment>
    <comment ref="C704" authorId="0" shapeId="0" xr:uid="{00000000-0006-0000-0500-000001020000}">
      <text>
        <r>
          <rPr>
            <b/>
            <sz val="9"/>
            <color indexed="81"/>
            <rFont val="Tahoma"/>
            <family val="2"/>
          </rPr>
          <t xml:space="preserve">Brainstorm five things not to do at the table. </t>
        </r>
        <r>
          <rPr>
            <sz val="9"/>
            <color indexed="81"/>
            <rFont val="Tahoma"/>
            <family val="2"/>
          </rPr>
          <t>For each one, list a good substitution. Here's one to start you off: "Don't criticize the food! Instead, find something you like about it." Pick three good table manners from your list to practice in the next two weeks.</t>
        </r>
      </text>
    </comment>
    <comment ref="C705" authorId="0" shapeId="0" xr:uid="{00000000-0006-0000-0500-000002020000}">
      <text>
        <r>
          <rPr>
            <b/>
            <sz val="9"/>
            <color indexed="81"/>
            <rFont val="Tahoma"/>
            <family val="2"/>
          </rPr>
          <t>Set the table.</t>
        </r>
        <r>
          <rPr>
            <sz val="9"/>
            <color indexed="81"/>
            <rFont val="Tahoma"/>
            <family val="2"/>
          </rPr>
          <t xml:space="preserve"> Find out where silverware, glasses, napkins, and plates go. Make paper "reminder" place mats that show outlines where everything should go-one for a formal dinner, and one for a casual meal. You might make the place mats from fabric and trace your "cheat sheet" on the back! Then try setting the table for a week.
FOR MORE FUN: With a group of your family, visit a nice restaurant and learn how a table is set for different meals.</t>
        </r>
      </text>
    </comment>
    <comment ref="C706" authorId="0" shapeId="0" xr:uid="{00000000-0006-0000-0500-000003020000}">
      <text>
        <r>
          <rPr>
            <b/>
            <sz val="9"/>
            <color indexed="81"/>
            <rFont val="Tahoma"/>
            <family val="2"/>
          </rPr>
          <t>Study table manners from other countries.</t>
        </r>
        <r>
          <rPr>
            <sz val="9"/>
            <color indexed="81"/>
            <rFont val="Tahoma"/>
            <family val="2"/>
          </rPr>
          <t xml:space="preserve"> In the United States, many people use a fork and knife to eat, but in other places, it's more common to use chopsticks or to eat with your hands. Learn about mealtime customs from another culture, then have a meal using manners from that place.</t>
        </r>
      </text>
    </comment>
    <comment ref="C707" authorId="0" shapeId="0" xr:uid="{00000000-0006-0000-0500-000004020000}">
      <text>
        <r>
          <rPr>
            <sz val="9"/>
            <color indexed="81"/>
            <rFont val="Tahoma"/>
            <family val="2"/>
          </rPr>
          <t>Special occasions all have their own rituals. When you know what they are, you know how to act! Choose one occasion and find out the answers to the questions in the box below.</t>
        </r>
      </text>
    </comment>
    <comment ref="C710" authorId="0" shapeId="0" xr:uid="{00000000-0006-0000-0500-000005020000}">
      <text>
        <r>
          <rPr>
            <b/>
            <sz val="9"/>
            <color indexed="81"/>
            <rFont val="Tahoma"/>
            <family val="2"/>
          </rPr>
          <t>Coming-of-age ceremony,</t>
        </r>
        <r>
          <rPr>
            <sz val="9"/>
            <color indexed="81"/>
            <rFont val="Tahoma"/>
            <family val="2"/>
          </rPr>
          <t xml:space="preserve"> like a bat mitzvah, confirmation, or a quinceañera.</t>
        </r>
      </text>
    </comment>
    <comment ref="C711" authorId="0" shapeId="0" xr:uid="{00000000-0006-0000-0500-000006020000}">
      <text>
        <r>
          <rPr>
            <sz val="9"/>
            <color indexed="81"/>
            <rFont val="Tahoma"/>
            <family val="2"/>
          </rPr>
          <t>When you receive a gift or are invited somewhere, it's good manners to say thank you. There are other times when thanking someone is less obvious, but just as important!</t>
        </r>
      </text>
    </comment>
    <comment ref="C712" authorId="0" shapeId="0" xr:uid="{00000000-0006-0000-0500-000007020000}">
      <text>
        <r>
          <rPr>
            <b/>
            <sz val="9"/>
            <color indexed="81"/>
            <rFont val="Tahoma"/>
            <family val="2"/>
          </rPr>
          <t>Thank the host.</t>
        </r>
        <r>
          <rPr>
            <sz val="9"/>
            <color indexed="81"/>
            <rFont val="Tahoma"/>
            <family val="2"/>
          </rPr>
          <t xml:space="preserve"> When someone has invited you over for a dinner or a party, find the host before you leave and say thanks. Tell them what you most enjoyed. Practice in a role-play or skit.
FOR MORE FUN: In many places, gifts are given to the host of a party as a thank-you. Find some examples and make a host gift of your own!</t>
        </r>
      </text>
    </comment>
    <comment ref="C713" authorId="0" shapeId="0" xr:uid="{00000000-0006-0000-0500-000008020000}">
      <text>
        <r>
          <rPr>
            <b/>
            <sz val="9"/>
            <color indexed="81"/>
            <rFont val="Tahoma"/>
            <family val="2"/>
          </rPr>
          <t>Handwrite a thank-you note.</t>
        </r>
        <r>
          <rPr>
            <sz val="9"/>
            <color indexed="81"/>
            <rFont val="Tahoma"/>
            <family val="2"/>
          </rPr>
          <t xml:space="preserve"> Kind words written by hand show you took time to share your thanks. Handwrite three thank-you notes in the next month. (You might even make your own note card!) Include why you are thankful. If it's for a gift, tell the giver how you use it, or your favorite thing about it.
FOR MORE FUN: Sometimes you receive a gift that's not exactly what you wanted. In the moment, it can be hard to be thankful! Do a skit about how to have good manners in that situation.</t>
        </r>
      </text>
    </comment>
    <comment ref="C714" authorId="0" shapeId="0" xr:uid="{00000000-0006-0000-0500-000009020000}">
      <text>
        <r>
          <rPr>
            <b/>
            <sz val="9"/>
            <color indexed="81"/>
            <rFont val="Tahoma"/>
            <family val="2"/>
          </rPr>
          <t>Make a thank-you gift.</t>
        </r>
        <r>
          <rPr>
            <sz val="9"/>
            <color indexed="81"/>
            <rFont val="Tahoma"/>
            <family val="2"/>
          </rPr>
          <t xml:space="preserve"> The next time you feel really thankful to someone, give a thank-you gift, like a bouquet of flowers, a drawing, or a bag of trail mix. Gifts you make yourself often have the most meaning. Think about thanking people who help you every day, like your crossing guard or a teacher. Or thank someone for a smaller gesture, like making you feel comfortable in a new situation.</t>
        </r>
      </text>
    </comment>
    <comment ref="C715" authorId="0" shapeId="0" xr:uid="{00000000-0006-0000-0500-00000A020000}">
      <text>
        <r>
          <rPr>
            <sz val="9"/>
            <color indexed="81"/>
            <rFont val="Tahoma"/>
            <family val="2"/>
          </rPr>
          <t>Hold a party to practice all you've learned. Invite people you aren't that close with so you can really practice being at ease. Make introductions, make conversation, show good table manners, and thank guests for coming. Pick a group to invite from the list below, and start partying!</t>
        </r>
      </text>
    </comment>
    <comment ref="C716" authorId="0" shapeId="0" xr:uid="{00000000-0006-0000-0500-00000B020000}">
      <text>
        <r>
          <rPr>
            <b/>
            <sz val="9"/>
            <color indexed="81"/>
            <rFont val="Tahoma"/>
            <family val="2"/>
          </rPr>
          <t>Other Girl Scouts.</t>
        </r>
        <r>
          <rPr>
            <sz val="9"/>
            <color indexed="81"/>
            <rFont val="Tahoma"/>
            <family val="2"/>
          </rPr>
          <t xml:space="preserve"> Grow your skills by inviting younger and older girls.</t>
        </r>
      </text>
    </comment>
    <comment ref="C717" authorId="0" shapeId="0" xr:uid="{00000000-0006-0000-0500-00000C020000}">
      <text>
        <r>
          <rPr>
            <b/>
            <sz val="9"/>
            <color indexed="81"/>
            <rFont val="Tahoma"/>
            <family val="2"/>
          </rPr>
          <t>Your friends and their parents.</t>
        </r>
        <r>
          <rPr>
            <sz val="9"/>
            <color indexed="81"/>
            <rFont val="Tahoma"/>
            <family val="2"/>
          </rPr>
          <t xml:space="preserve"> Make a point of chatting with some adults!</t>
        </r>
      </text>
    </comment>
    <comment ref="C718" authorId="0" shapeId="0" xr:uid="{00000000-0006-0000-0500-00000D020000}">
      <text>
        <r>
          <rPr>
            <b/>
            <sz val="9"/>
            <color indexed="81"/>
            <rFont val="Tahoma"/>
            <family val="2"/>
          </rPr>
          <t>Everyone in your class.</t>
        </r>
        <r>
          <rPr>
            <sz val="9"/>
            <color indexed="81"/>
            <rFont val="Tahoma"/>
            <family val="2"/>
          </rPr>
          <t xml:space="preserve"> Think about classmates you don't know very well and come up with some conversation starters ahead of time.</t>
        </r>
      </text>
    </comment>
    <comment ref="C722" authorId="0" shapeId="0" xr:uid="{00000000-0006-0000-0500-00000E020000}">
      <text>
        <r>
          <rPr>
            <sz val="9"/>
            <color indexed="81"/>
            <rFont val="Tahoma"/>
            <family val="2"/>
          </rPr>
          <t>Our Solar System is made up of planets, moons, asteroids, comets, and dust that orbit (move around) the Sun. The whole system is spread out through space. Make a model of celestial objects in this step.</t>
        </r>
      </text>
    </comment>
    <comment ref="C723" authorId="0" shapeId="0" xr:uid="{00000000-0006-0000-0500-00000F020000}">
      <text>
        <r>
          <rPr>
            <b/>
            <sz val="9"/>
            <color indexed="81"/>
            <rFont val="Tahoma"/>
            <family val="2"/>
          </rPr>
          <t>Make models of the planets.</t>
        </r>
        <r>
          <rPr>
            <sz val="9"/>
            <color indexed="81"/>
            <rFont val="Tahoma"/>
            <family val="2"/>
          </rPr>
          <t xml:space="preserve"> Use salt dough to make tiny versions of the eight planets in our Solar System! You'll form all of the planets from a 3-pound ball of dough, but before you begin, can you predict the sizes of Earth, Mercury, and Jupiter? Draw your predictions on a piece of paper and compare them to the scale model when you're finished.
Next, make a name card for each planet and line them up in order from teh Sun. If you need a reminder of their oder, look at the box on page four. You're going to have a lot of samll pieces so keep track of them carefully! See the instructions below.</t>
        </r>
      </text>
    </comment>
    <comment ref="C724" authorId="0" shapeId="0" xr:uid="{00000000-0006-0000-0500-000010020000}">
      <text>
        <r>
          <rPr>
            <b/>
            <sz val="9"/>
            <color indexed="81"/>
            <rFont val="Tahoma"/>
            <family val="2"/>
          </rPr>
          <t>Find a scale model of the Earth-Moon system.</t>
        </r>
        <r>
          <rPr>
            <sz val="9"/>
            <color indexed="81"/>
            <rFont val="Tahoma"/>
            <family val="2"/>
          </rPr>
          <t xml:space="preserve"> To make your model, use common objects like balls, beads, marbles, coins, drawings on paper, or anything you like. Find two objects, one for the Earth and one for the Moon, to make your scale model. How large do you think the Earth is in comparison to the Moon? Now check your prediction! The Earth's diameter is four times the diameter of the Moon-so you should be able to fit four "Moons" side-by-side across the object you picked for the Earth. Were you right? If not, that's okay. Find two more objects. Learning from your predictions is part of being a good scientist. Now guess how far apart the Earth and Moon should be. Once you've made a prediction, measure the diameter of the Earth and put the Moon 30 Earth-diameters away-that's the correct distance for your scale model. Are you surprised? Was your prediction correct?
FUN FACT: For a model Earth with a one-inch diameter, Pluto would be over seven miles from the Sun and it would be ~46,000 miles to our next closest star.</t>
        </r>
      </text>
    </comment>
    <comment ref="C725" authorId="0" shapeId="0" xr:uid="{00000000-0006-0000-0500-000011020000}">
      <text>
        <r>
          <rPr>
            <b/>
            <sz val="9"/>
            <color indexed="81"/>
            <rFont val="Tahoma"/>
            <family val="2"/>
          </rPr>
          <t>Take a Solar System walk.</t>
        </r>
        <r>
          <rPr>
            <sz val="9"/>
            <color indexed="81"/>
            <rFont val="Tahoma"/>
            <family val="2"/>
          </rPr>
          <t xml:space="preserve"> It is challenging to think about just how big our Solar System is. To do this walk, you will need a space that is about a half-mile long. Once you've finished your walk, you will have completed a scale model of the entire Solar System. Not enough space? Just walk to Mars and figure out the neighborhood landmarks that are the same distances as the remaining planets.
To start, gather some Girl Scout friends-and an adult. Next, using the chart below, collect the objects you need for your walk. Glue or tape them each to their own sheet of paper and label them according to the planet they represent. Set up the Sun and start there. Take giant steps about 3 feet in length and start walking to the planets, using the chart to determine the number of steps you should take. Count out loud together and place each planet on a stick in the ground as you walk the Solar System. Look back at the Sun and planets as you go! What do you notice? What is surprising to you?</t>
        </r>
      </text>
    </comment>
    <comment ref="C726" authorId="0" shapeId="0" xr:uid="{00000000-0006-0000-0500-000012020000}">
      <text>
        <r>
          <rPr>
            <sz val="9"/>
            <color indexed="81"/>
            <rFont val="Tahoma"/>
            <family val="2"/>
          </rPr>
          <t>What is a year? How do we measure a year? The Earth orbits (moves around) the Sun, and one orbit is equal to one year-actually it takes the Earth 365.24+ days. How many times have you orbited the Sun?</t>
        </r>
      </text>
    </comment>
    <comment ref="C727" authorId="0" shapeId="0" xr:uid="{00000000-0006-0000-0500-000013020000}">
      <text>
        <r>
          <rPr>
            <b/>
            <sz val="9"/>
            <color indexed="81"/>
            <rFont val="Tahoma"/>
            <family val="2"/>
          </rPr>
          <t>Dance the Earth's year.</t>
        </r>
        <r>
          <rPr>
            <sz val="9"/>
            <color indexed="81"/>
            <rFont val="Tahoma"/>
            <family val="2"/>
          </rPr>
          <t xml:space="preserve"> With a group of friends or family members, trace our planet's dance through space, using your body to mark the path of our orbit around the Sun. See instructions in the box to the right.</t>
        </r>
      </text>
    </comment>
    <comment ref="C728" authorId="0" shapeId="0" xr:uid="{00000000-0006-0000-0500-000014020000}">
      <text>
        <r>
          <rPr>
            <b/>
            <sz val="9"/>
            <color indexed="81"/>
            <rFont val="Tahoma"/>
            <family val="2"/>
          </rPr>
          <t>Find your age on other planets.</t>
        </r>
        <r>
          <rPr>
            <sz val="9"/>
            <color indexed="81"/>
            <rFont val="Tahoma"/>
            <family val="2"/>
          </rPr>
          <t xml:space="preserve"> Your age is the number of orbits you have taken around the Sun, but each planet is a different distance from the Sun, and they all orbit at different speeds. Today you're going to discover how old you would be on other planets by using a website such as </t>
        </r>
        <r>
          <rPr>
            <b/>
            <sz val="9"/>
            <color indexed="81"/>
            <rFont val="Tahoma"/>
            <family val="2"/>
          </rPr>
          <t>www.girlscouts.org/SpaceSciencePlanetAges</t>
        </r>
        <r>
          <rPr>
            <sz val="9"/>
            <color indexed="81"/>
            <rFont val="Tahoma"/>
            <family val="2"/>
          </rPr>
          <t>. How old are you on Mars? Jupiter? Did any of your discoveries surprise you?
FOR MORE FUN: Pick an age at least 10 years from now and write your future self a letter. What do you think will change once you've made more trips around the Sun?</t>
        </r>
      </text>
    </comment>
    <comment ref="C729" authorId="0" shapeId="0" xr:uid="{00000000-0006-0000-0500-000015020000}">
      <text>
        <r>
          <rPr>
            <b/>
            <sz val="9"/>
            <color indexed="81"/>
            <rFont val="Tahoma"/>
            <family val="2"/>
          </rPr>
          <t>Show your years in pictures.</t>
        </r>
        <r>
          <rPr>
            <sz val="9"/>
            <color indexed="81"/>
            <rFont val="Tahoma"/>
            <family val="2"/>
          </rPr>
          <t xml:space="preserve"> Make a scrapbook of your trips around the Sun. How many times have you orbited the Sun? What has changed for you? What do you want to remember? Be sure to include important days-maybe birthdays, holidays, the day you scored the winning goal in your soccer game. Be creative-you can't be wrong.</t>
        </r>
      </text>
    </comment>
    <comment ref="C730" authorId="0" shapeId="0" xr:uid="{00000000-0006-0000-0500-000016020000}">
      <text>
        <r>
          <rPr>
            <sz val="9"/>
            <color indexed="81"/>
            <rFont val="Tahoma"/>
            <family val="2"/>
          </rPr>
          <t xml:space="preserve">Objects in space are </t>
        </r>
        <r>
          <rPr>
            <i/>
            <sz val="9"/>
            <color indexed="81"/>
            <rFont val="Tahoma"/>
            <family val="2"/>
          </rPr>
          <t>very</t>
        </r>
        <r>
          <rPr>
            <sz val="9"/>
            <color indexed="81"/>
            <rFont val="Tahoma"/>
            <family val="2"/>
          </rPr>
          <t xml:space="preserve"> far away. The Moon-the closest object to Earth-is about 240,000 miles away. If you could drive a car to the Moon at 60 miles per hour, it would take more than five and a half months to get there! The Sun is about 400 times farther away-roughly 93 million miles-and it's the closest star to us. Scientists measure space with a different ruler marked in "light-years." A light-year (ly) is the </t>
        </r>
        <r>
          <rPr>
            <b/>
            <sz val="9"/>
            <color indexed="81"/>
            <rFont val="Tahoma"/>
            <family val="2"/>
          </rPr>
          <t>distance</t>
        </r>
        <r>
          <rPr>
            <sz val="9"/>
            <color indexed="81"/>
            <rFont val="Tahoma"/>
            <family val="2"/>
          </rPr>
          <t xml:space="preserve"> that light travels in one year at 186,000 miles per second--one light-year is about 6 trillion miles.</t>
        </r>
      </text>
    </comment>
    <comment ref="C731" authorId="2" shapeId="0" xr:uid="{00000000-0006-0000-0500-000017020000}">
      <text>
        <r>
          <rPr>
            <b/>
            <sz val="9"/>
            <color indexed="81"/>
            <rFont val="Tahoma"/>
            <family val="2"/>
          </rPr>
          <t>Make a 3-D constellation.</t>
        </r>
        <r>
          <rPr>
            <sz val="9"/>
            <color indexed="81"/>
            <rFont val="Tahoma"/>
            <family val="2"/>
          </rPr>
          <t xml:space="preserve"> Stars look tiny and faint because they are so far away. But are they all the same distance? You can make a 3-D model of the constellation Orion to see how it looks from Earth and from outer space! See the instructions on pages 10 and 11.</t>
        </r>
      </text>
    </comment>
    <comment ref="C732" authorId="2" shapeId="0" xr:uid="{00000000-0006-0000-0500-000018020000}">
      <text>
        <r>
          <rPr>
            <b/>
            <sz val="9"/>
            <color indexed="81"/>
            <rFont val="Tahoma"/>
            <family val="2"/>
          </rPr>
          <t>Create your "Girl Scout Minute."</t>
        </r>
        <r>
          <rPr>
            <sz val="9"/>
            <color indexed="81"/>
            <rFont val="Tahoma"/>
            <family val="2"/>
          </rPr>
          <t xml:space="preserve"> Astronomical distances are often measured in light-years. Just like inches, feet, and miles, a light-year is a unit of measurement for distance. Go outdoors with a friend to invent your own unit of measurement-a Girl Scout Minute. See the instructions in the box on the next page.</t>
        </r>
      </text>
    </comment>
    <comment ref="C733" authorId="0" shapeId="0" xr:uid="{00000000-0006-0000-0500-000019020000}">
      <text>
        <r>
          <rPr>
            <b/>
            <sz val="9"/>
            <color indexed="81"/>
            <rFont val="Tahoma"/>
            <family val="2"/>
          </rPr>
          <t>Go on a night sky scavenger hunt.</t>
        </r>
        <r>
          <rPr>
            <sz val="9"/>
            <color indexed="81"/>
            <rFont val="Tahoma"/>
            <family val="2"/>
          </rPr>
          <t xml:space="preserve"> You can use your eyes, a star wheel, or a smartphone app to help you identify the stars, constellations, or planets in the night sky. With an adult, use the list to the left-or make up your own! Keep in mind that not everything is visible in the sky on the same night or time of year. That's part of the fun! Just mark off what you can find, and keep going outside on different nights to search the sky.</t>
        </r>
      </text>
    </comment>
    <comment ref="C734" authorId="0" shapeId="0" xr:uid="{00000000-0006-0000-0500-00001A020000}">
      <text>
        <r>
          <rPr>
            <sz val="9"/>
            <color indexed="81"/>
            <rFont val="Tahoma"/>
            <family val="2"/>
          </rPr>
          <t>More than 60 years ago, people launched the first spacecraft and began to explore our Solar System. Today, the planetary scientists and engineers at universities, research labs, and NASA centers explore the planets, moons, and Sun with telescopes, robotic spacecraft, and landers.</t>
        </r>
      </text>
    </comment>
    <comment ref="C735" authorId="0" shapeId="0" xr:uid="{00000000-0006-0000-0500-00001B020000}">
      <text>
        <r>
          <rPr>
            <b/>
            <sz val="9"/>
            <color indexed="81"/>
            <rFont val="Tahoma"/>
            <family val="2"/>
          </rPr>
          <t>Be a mission specialist for a planet.</t>
        </r>
        <r>
          <rPr>
            <sz val="9"/>
            <color indexed="81"/>
            <rFont val="Tahoma"/>
            <family val="2"/>
          </rPr>
          <t xml:space="preserve"> Make a travel brochure for tourists on a trip to another planet in our Solar System. Be sure to use photos or drawings and some fun facts about the planet as well as the name of a robotic spacecraft or lander that has already explored there. Check out a book from the library, or team up with an adult and go online to NASA's Space Place (NASA'S place for kids!) or </t>
        </r>
        <r>
          <rPr>
            <b/>
            <sz val="9"/>
            <color indexed="81"/>
            <rFont val="Tahoma"/>
            <family val="2"/>
          </rPr>
          <t>www.girlscouts.org/SpaceScienceSpacePlaceSolarSystem.</t>
        </r>
      </text>
    </comment>
    <comment ref="C736" authorId="0" shapeId="0" xr:uid="{00000000-0006-0000-0500-00001C020000}">
      <text>
        <r>
          <rPr>
            <b/>
            <sz val="9"/>
            <color indexed="81"/>
            <rFont val="Tahoma"/>
            <family val="2"/>
          </rPr>
          <t>Make a Mars rover.</t>
        </r>
        <r>
          <rPr>
            <sz val="9"/>
            <color indexed="81"/>
            <rFont val="Tahoma"/>
            <family val="2"/>
          </rPr>
          <t xml:space="preserve"> NASA is exploring Mars with rovers-robotic vehicles that explore other planets. Today, your challenge is to design the next rover to land on Mars! Think about what you'd like to discover and the tools you'd need to accomplish this. As part of your brainstorm, check out </t>
        </r>
        <r>
          <rPr>
            <b/>
            <sz val="9"/>
            <color indexed="81"/>
            <rFont val="Tahoma"/>
            <family val="2"/>
          </rPr>
          <t>www.girlscouts.org/SpaceScienceMarsTrek</t>
        </r>
        <r>
          <rPr>
            <sz val="9"/>
            <color indexed="81"/>
            <rFont val="Tahoma"/>
            <family val="2"/>
          </rPr>
          <t xml:space="preserve"> and explore the surface of Mars. When you're finished making your model, explain how your rover works to a friend or family member. Learn more about NASA's Missions to Mars online at </t>
        </r>
        <r>
          <rPr>
            <b/>
            <sz val="9"/>
            <color indexed="81"/>
            <rFont val="Tahoma"/>
            <family val="2"/>
          </rPr>
          <t>www.girlscouts.org/SpaceScienceStarWheel</t>
        </r>
        <r>
          <rPr>
            <sz val="9"/>
            <color indexed="81"/>
            <rFont val="Tahoma"/>
            <family val="2"/>
          </rPr>
          <t>.</t>
        </r>
      </text>
    </comment>
    <comment ref="C737" authorId="0" shapeId="0" xr:uid="{00000000-0006-0000-0500-00001D020000}">
      <text>
        <r>
          <rPr>
            <b/>
            <sz val="9"/>
            <color indexed="81"/>
            <rFont val="Tahoma"/>
            <family val="2"/>
          </rPr>
          <t>Use tools for finding your way.</t>
        </r>
        <r>
          <rPr>
            <sz val="9"/>
            <color indexed="81"/>
            <rFont val="Tahoma"/>
            <family val="2"/>
          </rPr>
          <t xml:space="preserve"> Make a paper star wheel-called a planisphere-and use it to find stars and constellations. Ask an adult to download the file and then print it on heavy paper! You can find free star wheels at </t>
        </r>
        <r>
          <rPr>
            <b/>
            <sz val="9"/>
            <color indexed="81"/>
            <rFont val="Tahoma"/>
            <family val="2"/>
          </rPr>
          <t>www.girlscouts.org/SpaceScienceStarWheel</t>
        </r>
        <r>
          <rPr>
            <sz val="9"/>
            <color indexed="81"/>
            <rFont val="Tahoma"/>
            <family val="2"/>
          </rPr>
          <t>.</t>
        </r>
      </text>
    </comment>
    <comment ref="C738" authorId="0" shapeId="0" xr:uid="{00000000-0006-0000-0500-00001E020000}">
      <text>
        <r>
          <rPr>
            <sz val="9"/>
            <color indexed="81"/>
            <rFont val="Tahoma"/>
            <family val="2"/>
          </rPr>
          <t>Scientists communicate with each other-they discuss questions that interest them, share their research, and demonstrate their enthusiasm for space! Now that you've learned about our place in space, it's time to connect with your community and share your knowledge-just like a scientist.</t>
        </r>
      </text>
    </comment>
    <comment ref="C739" authorId="0" shapeId="0" xr:uid="{00000000-0006-0000-0500-00001F020000}">
      <text>
        <r>
          <rPr>
            <b/>
            <sz val="9"/>
            <color indexed="81"/>
            <rFont val="Tahoma"/>
            <family val="2"/>
          </rPr>
          <t>Attend a Star Party.</t>
        </r>
        <r>
          <rPr>
            <sz val="9"/>
            <color indexed="81"/>
            <rFont val="Tahoma"/>
            <family val="2"/>
          </rPr>
          <t xml:space="preserve"> Team up with an adult to find a local Night Sky Network club and ask them if they have an upcoming Star Party you can attend. Once there, share what you've learned during this badge, and ask the astronomer any questions you might have.</t>
        </r>
      </text>
    </comment>
    <comment ref="C740" authorId="0" shapeId="0" xr:uid="{00000000-0006-0000-0500-000020020000}">
      <text>
        <r>
          <rPr>
            <b/>
            <sz val="9"/>
            <color indexed="81"/>
            <rFont val="Tahoma"/>
            <family val="2"/>
          </rPr>
          <t>Create a space show.</t>
        </r>
        <r>
          <rPr>
            <sz val="9"/>
            <color indexed="81"/>
            <rFont val="Tahoma"/>
            <family val="2"/>
          </rPr>
          <t xml:space="preserve"> This might be a song or rap, a skit, a video, a short story, or poem. Create something that will inspire and teach others about the wonders of space science, and present or perform it for your family and friends.</t>
        </r>
      </text>
    </comment>
    <comment ref="C741" authorId="0" shapeId="0" xr:uid="{00000000-0006-0000-0500-000021020000}">
      <text>
        <r>
          <rPr>
            <b/>
            <sz val="9"/>
            <color indexed="81"/>
            <rFont val="Tahoma"/>
            <family val="2"/>
          </rPr>
          <t>Share with younger Girl Scouts.</t>
        </r>
        <r>
          <rPr>
            <sz val="9"/>
            <color indexed="81"/>
            <rFont val="Tahoma"/>
            <family val="2"/>
          </rPr>
          <t xml:space="preserve"> What was the most interesting thing you learned by earning this badge? Connect with Girl Scout Daisies or Brownies and share one of your favorite activities or projects from this badge. If you don't know any younger Girl Scouts, that's okay! Any younger girls will do.
FOR MORE FUN: make space-themed SWAPS or snacks with them.</t>
        </r>
      </text>
    </comment>
    <comment ref="C745" authorId="0" shapeId="0" xr:uid="{00000000-0006-0000-0500-000022020000}">
      <text>
        <r>
          <rPr>
            <sz val="9"/>
            <color indexed="81"/>
            <rFont val="Tahoma"/>
            <family val="2"/>
          </rPr>
          <t>The most important part of healthy living is staying active. And to stay active, you have to find your favorite ways to move, so you'll want to keep going! Use this step to find the fun-and practice your choice for two weeks.</t>
        </r>
      </text>
    </comment>
    <comment ref="C746" authorId="0" shapeId="0" xr:uid="{00000000-0006-0000-0500-000023020000}">
      <text>
        <r>
          <rPr>
            <b/>
            <sz val="9"/>
            <color indexed="81"/>
            <rFont val="Tahoma"/>
            <family val="2"/>
          </rPr>
          <t>Try 30 minutes of aerobic activity three times each week.</t>
        </r>
        <r>
          <rPr>
            <sz val="9"/>
            <color indexed="81"/>
            <rFont val="Tahoma"/>
            <family val="2"/>
          </rPr>
          <t xml:space="preserve"> Aerobic activities are things that make your heart beat fast. Some fun ones are jump-roping, jogging, biking, and dancing. Mix and match any kind!
FOR MORE FUN: Make an activity chart listing friends' names down the side and five activities everyone wants to try along the top, create a grid. When anyone does one of the activities, put a footprint in the correct square on the chart. Who can cross the "finish line" first?</t>
        </r>
      </text>
    </comment>
    <comment ref="C747" authorId="0" shapeId="0" xr:uid="{00000000-0006-0000-0500-000024020000}">
      <text>
        <r>
          <rPr>
            <b/>
            <sz val="9"/>
            <color indexed="81"/>
            <rFont val="Tahoma"/>
            <family val="2"/>
          </rPr>
          <t>Find a way to make your day more active.</t>
        </r>
        <r>
          <rPr>
            <sz val="9"/>
            <color indexed="81"/>
            <rFont val="Tahoma"/>
            <family val="2"/>
          </rPr>
          <t xml:space="preserve"> Doctors recommend walking 10,000 steps a day, so step up! For example, if you live in an apartment and usually take an elevator, take the stairs instead. Or if you ride the bus, march in place at the bus stop.
FOR MORE FUN: Track your steps with a friend to see who can take the most in a week.</t>
        </r>
      </text>
    </comment>
    <comment ref="C748" authorId="0" shapeId="0" xr:uid="{00000000-0006-0000-0500-000025020000}">
      <text>
        <r>
          <rPr>
            <b/>
            <sz val="9"/>
            <color indexed="81"/>
            <rFont val="Tahoma"/>
            <family val="2"/>
          </rPr>
          <t>Forget being a couch potato.</t>
        </r>
        <r>
          <rPr>
            <sz val="9"/>
            <color indexed="81"/>
            <rFont val="Tahoma"/>
            <family val="2"/>
          </rPr>
          <t xml:space="preserve"> Instead of just lying around, make an hour of TV time active at least three times a week. You might do leg lifts, sit-ups, or jumping jacks during commercial breaks. Or make up a game to jog in place really fast when your favorite characters speak.
FOR MORE FUN: Create a No Couch Potatoes Pledge for your entire family to sign.</t>
        </r>
      </text>
    </comment>
    <comment ref="C749" authorId="0" shapeId="0" xr:uid="{00000000-0006-0000-0500-000026020000}">
      <text>
        <r>
          <rPr>
            <sz val="9"/>
            <color indexed="81"/>
            <rFont val="Tahoma"/>
            <family val="2"/>
          </rPr>
          <t>You can't stay fit without the fuel to move! Learn what your body needs to stay strong and fit. Before you start this step, review the USDA Food Pyramid with your Junior friends. Then put that information into action.</t>
        </r>
      </text>
    </comment>
    <comment ref="C750" authorId="0" shapeId="0" xr:uid="{00000000-0006-0000-0500-000027020000}">
      <text>
        <r>
          <rPr>
            <b/>
            <sz val="9"/>
            <color indexed="81"/>
            <rFont val="Tahoma"/>
            <family val="2"/>
          </rPr>
          <t>Be a food-label detective.</t>
        </r>
        <r>
          <rPr>
            <sz val="9"/>
            <color indexed="81"/>
            <rFont val="Tahoma"/>
            <family val="2"/>
          </rPr>
          <t xml:space="preserve"> Learn the basics of food labels-what information is there and what is important to know about each category. Then do a label hunt in your kitchen to find the most healthful snack. Compare at least three labels.
FOR MORE FUN: Make a food-label poster with your friends. Label what's good and not so good for you and hang it where your information can help others.</t>
        </r>
      </text>
    </comment>
    <comment ref="C751" authorId="0" shapeId="0" xr:uid="{00000000-0006-0000-0500-000028020000}">
      <text>
        <r>
          <rPr>
            <b/>
            <sz val="9"/>
            <color indexed="81"/>
            <rFont val="Tahoma"/>
            <family val="2"/>
          </rPr>
          <t xml:space="preserve">Play a brainstorm game. </t>
        </r>
        <r>
          <rPr>
            <sz val="9"/>
            <color indexed="81"/>
            <rFont val="Tahoma"/>
            <family val="2"/>
          </rPr>
          <t>Brainstorm a list of healthful food categories, like foods high in vitamin C or leafy green veggies. Write each category on a separate piece of paper and fold it up. One at a time, each player draws a paper and reads the category aloud. Everyone then gets one minute to write down every food they can think of in that category.
FOR MORE FUN: Make it an alphabet challenge-list only foods that start with a particular letter. (You might find this one easier in the grocery store!)</t>
        </r>
      </text>
    </comment>
    <comment ref="C752" authorId="0" shapeId="0" xr:uid="{00000000-0006-0000-0500-000029020000}">
      <text>
        <r>
          <rPr>
            <b/>
            <sz val="9"/>
            <color indexed="81"/>
            <rFont val="Tahoma"/>
            <family val="2"/>
          </rPr>
          <t>Nutrient scavenger hunt.</t>
        </r>
        <r>
          <rPr>
            <sz val="9"/>
            <color indexed="81"/>
            <rFont val="Tahoma"/>
            <family val="2"/>
          </rPr>
          <t xml:space="preserve"> Choose five nutrients, like calcium, zinc, vitamin C, protein, and carbohydrates, and talk about why they're important. Then  go on a hunt at the store or in a kitchen for foods that provide the highest percentages of those nutrients.</t>
        </r>
      </text>
    </comment>
    <comment ref="C753" authorId="0" shapeId="0" xr:uid="{00000000-0006-0000-0500-00002A020000}">
      <text>
        <r>
          <rPr>
            <sz val="9"/>
            <color indexed="81"/>
            <rFont val="Tahoma"/>
            <family val="2"/>
          </rPr>
          <t>When our bodies move enough, rest enough, and get the right fuel, we tend to get less upset and worry less often-we stress less! Still, there are times when we need other ideas for how to feel better.</t>
        </r>
      </text>
    </comment>
    <comment ref="C754" authorId="0" shapeId="0" xr:uid="{00000000-0006-0000-0500-00002B020000}">
      <text>
        <r>
          <rPr>
            <b/>
            <sz val="9"/>
            <color indexed="81"/>
            <rFont val="Tahoma"/>
            <family val="2"/>
          </rPr>
          <t>Dear self…</t>
        </r>
        <r>
          <rPr>
            <sz val="9"/>
            <color indexed="81"/>
            <rFont val="Tahoma"/>
            <family val="2"/>
          </rPr>
          <t>You almost always feel better when you get your feelings out, even if you just share them with your diary! For a week, write or draw how you feel each day. Then take a week off, then record your feelings for another week. Could you tell the difference?
FOR MORE FUN: Write down something that makes you stressed. The next time it makes you feel that way, rip up the piece of paper and throw it away. Did it make you feel a little better?</t>
        </r>
      </text>
    </comment>
    <comment ref="C755" authorId="0" shapeId="0" xr:uid="{00000000-0006-0000-0500-00002C020000}">
      <text>
        <r>
          <rPr>
            <b/>
            <sz val="9"/>
            <color indexed="81"/>
            <rFont val="Tahoma"/>
            <family val="2"/>
          </rPr>
          <t>Helping others help us.</t>
        </r>
        <r>
          <rPr>
            <sz val="9"/>
            <color indexed="81"/>
            <rFont val="Tahoma"/>
            <family val="2"/>
          </rPr>
          <t xml:space="preserve"> Sometimes it helps your own stress if you can solve a problem for someone else. For the next two weeks, if you feel stressed, see if you can help a friend with a problem. Just having someone to talk to could make them feel better-and the same might be true for you!</t>
        </r>
      </text>
    </comment>
    <comment ref="C756" authorId="0" shapeId="0" xr:uid="{00000000-0006-0000-0500-00002D020000}">
      <text>
        <r>
          <rPr>
            <b/>
            <sz val="9"/>
            <color indexed="81"/>
            <rFont val="Tahoma"/>
            <family val="2"/>
          </rPr>
          <t>Create a stress-free zone.</t>
        </r>
        <r>
          <rPr>
            <sz val="9"/>
            <color indexed="81"/>
            <rFont val="Tahoma"/>
            <family val="2"/>
          </rPr>
          <t xml:space="preserve"> Find a place in your home or outside that you can go when you feel stressed. Take a bag of your favorite things with you and spend 15 minutes there the next three times you need a break. Make it a quiet and relaxing place, or a loud dancing/jumping around area (so long as you're not stressing out someone else!).</t>
        </r>
      </text>
    </comment>
    <comment ref="C757" authorId="0" shapeId="0" xr:uid="{00000000-0006-0000-0500-00002E020000}">
      <text>
        <r>
          <rPr>
            <sz val="9"/>
            <color indexed="81"/>
            <rFont val="Tahoma"/>
            <family val="2"/>
          </rPr>
          <t>There are a lot of health ideas floating around-between friends, in the media, at school. Not all of these resources are accurate, so how do you separate fact form fiction? Use this step to help you.</t>
        </r>
      </text>
    </comment>
    <comment ref="C758" authorId="0" shapeId="0" xr:uid="{00000000-0006-0000-0500-00002F020000}">
      <text>
        <r>
          <rPr>
            <b/>
            <sz val="9"/>
            <color indexed="81"/>
            <rFont val="Tahoma"/>
            <family val="2"/>
          </rPr>
          <t xml:space="preserve">Review health websites. </t>
        </r>
        <r>
          <rPr>
            <sz val="9"/>
            <color indexed="81"/>
            <rFont val="Tahoma"/>
            <family val="2"/>
          </rPr>
          <t>In a group, search online for the answer to a health question. There are probably many! Review at least three answers. Then find an answer that has been reviewed by real medical professionals. Jot down the site so you can use it to find true and safe answers in the future.</t>
        </r>
      </text>
    </comment>
    <comment ref="C759" authorId="0" shapeId="0" xr:uid="{00000000-0006-0000-0500-000030020000}">
      <text>
        <r>
          <rPr>
            <b/>
            <sz val="9"/>
            <color indexed="81"/>
            <rFont val="Tahoma"/>
            <family val="2"/>
          </rPr>
          <t>Talk to a health professional.</t>
        </r>
        <r>
          <rPr>
            <sz val="9"/>
            <color indexed="81"/>
            <rFont val="Tahoma"/>
            <family val="2"/>
          </rPr>
          <t xml:space="preserve"> Visit a pediatrician, school nurse, pharmacist, or other trusted adult with health knowledge, or invite them to speak to your group. Ask for their top health tips for girls your age.</t>
        </r>
      </text>
    </comment>
    <comment ref="C760" authorId="0" shapeId="0" xr:uid="{00000000-0006-0000-0500-000031020000}">
      <text>
        <r>
          <rPr>
            <b/>
            <sz val="9"/>
            <color indexed="81"/>
            <rFont val="Tahoma"/>
            <family val="2"/>
          </rPr>
          <t xml:space="preserve">Find truth in advertising. </t>
        </r>
        <r>
          <rPr>
            <sz val="9"/>
            <color indexed="81"/>
            <rFont val="Tahoma"/>
            <family val="2"/>
          </rPr>
          <t>Bring a health advertisement to the library. It might be for lotion, makeup, or shampoo. With the librarian's help, find out if the claims it makes are true.
FOR MORE FUN: Make a collage poster with the ad and the true health information and display it where it will help others.</t>
        </r>
      </text>
    </comment>
    <comment ref="C761" authorId="0" shapeId="0" xr:uid="{00000000-0006-0000-0500-000032020000}">
      <text>
        <r>
          <rPr>
            <sz val="9"/>
            <color indexed="81"/>
            <rFont val="Tahoma"/>
            <family val="2"/>
          </rPr>
          <t>Why should you be the one having all the fun? Help your family become fit. Teach them some ideas you've learned throughout this badge. Then try one of these activities.</t>
        </r>
      </text>
    </comment>
    <comment ref="C762" authorId="0" shapeId="0" xr:uid="{00000000-0006-0000-0500-000033020000}">
      <text>
        <r>
          <rPr>
            <b/>
            <sz val="9"/>
            <color indexed="81"/>
            <rFont val="Tahoma"/>
            <family val="2"/>
          </rPr>
          <t>Have a "slow food" dinner.</t>
        </r>
        <r>
          <rPr>
            <sz val="9"/>
            <color indexed="81"/>
            <rFont val="Tahoma"/>
            <family val="2"/>
          </rPr>
          <t xml:space="preserve"> Help make a healthful dinner. Create a menu together, shop for ingredients, then take time to focus on food and eat together. Talk about your favorite flavors. You might even find a way to get a picky eater to try something new! Maybe even play a board game afterward?</t>
        </r>
      </text>
    </comment>
    <comment ref="C763" authorId="0" shapeId="0" xr:uid="{00000000-0006-0000-0500-000034020000}">
      <text>
        <r>
          <rPr>
            <b/>
            <sz val="9"/>
            <color indexed="81"/>
            <rFont val="Tahoma"/>
            <family val="2"/>
          </rPr>
          <t>Come up with an active family activity.</t>
        </r>
        <r>
          <rPr>
            <sz val="9"/>
            <color indexed="81"/>
            <rFont val="Tahoma"/>
            <family val="2"/>
          </rPr>
          <t xml:space="preserve"> Find something everyone can do together, then go do it! It could be a bike ride, a hike, a game around raking leaves in your yard, or a "get our chores done" challenge.
FOR MORE FUN: Create a family obstacle course!</t>
        </r>
      </text>
    </comment>
    <comment ref="C764" authorId="0" shapeId="0" xr:uid="{00000000-0006-0000-0500-000035020000}">
      <text>
        <r>
          <rPr>
            <b/>
            <sz val="9"/>
            <color indexed="81"/>
            <rFont val="Tahoma"/>
            <family val="2"/>
          </rPr>
          <t>Have a family check-in night.</t>
        </r>
        <r>
          <rPr>
            <sz val="9"/>
            <color indexed="81"/>
            <rFont val="Tahoma"/>
            <family val="2"/>
          </rPr>
          <t xml:space="preserve"> Sometimes families can get so busy that they forget to check on each other. Hold a family meeting in which everyone talks about their day and what made them feel especially good or bad. Help each other end the day on a happy note-maybe with a dance party or favorite mostly healthy treat.</t>
        </r>
      </text>
    </comment>
    <comment ref="C768" authorId="0" shapeId="0" xr:uid="{31320E55-4E0E-4B36-8ACF-19341115AE12}">
      <text>
        <r>
          <rPr>
            <b/>
            <sz val="9"/>
            <color rgb="FF000000"/>
            <rFont val="Tahoma"/>
            <family val="2"/>
          </rPr>
          <t>Explore your interests
If you had a day to yourself with no schedule or plan, what would you do?</t>
        </r>
        <r>
          <rPr>
            <sz val="9"/>
            <color rgb="FF000000"/>
            <rFont val="Tahoma"/>
            <family val="2"/>
          </rPr>
          <t xml:space="preserve"> Would you play a video game? Walk your dog? Go on a hike?
Now, imagine you could do that every day! There are people who have jobs doing each of these things: a programmer codes your video game, a veterinarian makes sure your dog and other pets are healthy, and an environmental scientist studies nature.
Each of these people has a </t>
        </r>
        <r>
          <rPr>
            <b/>
            <sz val="9"/>
            <color rgb="FF000000"/>
            <rFont val="Tahoma"/>
            <family val="2"/>
          </rPr>
          <t>career</t>
        </r>
        <r>
          <rPr>
            <sz val="9"/>
            <color rgb="FF000000"/>
            <rFont val="Tahoma"/>
            <family val="2"/>
          </rPr>
          <t xml:space="preserve"> (that's another word for job!) that makes a difference for other people, animals, or the environment. They help to make the world a better place!</t>
        </r>
      </text>
    </comment>
    <comment ref="C769" authorId="0" shapeId="0" xr:uid="{5C94C3BB-8041-4AC5-A83A-D6E02F51B0F9}">
      <text>
        <r>
          <rPr>
            <b/>
            <sz val="9"/>
            <color rgb="FF000000"/>
            <rFont val="Tahoma"/>
            <family val="2"/>
          </rPr>
          <t>Discover the possibilities
If you could change one thing about the world, what would it be?</t>
        </r>
        <r>
          <rPr>
            <sz val="9"/>
            <color rgb="FF000000"/>
            <rFont val="Tahoma"/>
            <family val="2"/>
          </rPr>
          <t xml:space="preserve"> Would you protect endangered animals? Stop global warming? Solve world hunger?
Whether you want to invent something, make a huge discovery, or help others, you could make that happen with a career in STEM.
By thinking about what you like to do and combining that with something you care about, you can find a job you like and want to do.
So, what are you waiting for? You know more about you than anyone else, so find a career that can build the future!</t>
        </r>
      </text>
    </comment>
    <comment ref="C770" authorId="0" shapeId="0" xr:uid="{8FC4705A-418A-4361-A445-941B6ED9A97A}">
      <text>
        <r>
          <rPr>
            <b/>
            <sz val="9"/>
            <color rgb="FF000000"/>
            <rFont val="Tahoma"/>
            <family val="2"/>
          </rPr>
          <t>Learn about the day-to-day
Once you have an idea of a job you may want in the future, it's a good idea to find out more about it!</t>
        </r>
        <r>
          <rPr>
            <sz val="9"/>
            <color rgb="FF000000"/>
            <rFont val="Tahoma"/>
            <family val="2"/>
          </rPr>
          <t xml:space="preserve"> If you dig in and find out it's not a job you'd like to have, that's okay! It's just as important to learn what you don't like as it is to learn what you do like.
When you know more about what's possible, you can find a job that's right for you!</t>
        </r>
      </text>
    </comment>
    <comment ref="C771" authorId="0" shapeId="0" xr:uid="{62AA06E3-7FB3-48E1-BFE1-B9545930A9A6}">
      <text>
        <r>
          <rPr>
            <b/>
            <sz val="9"/>
            <color rgb="FF000000"/>
            <rFont val="Tahoma"/>
            <family val="2"/>
          </rPr>
          <t>Brainstorm your next steps
Now that you have a better idea of what you want to do, how will you do it?</t>
        </r>
        <r>
          <rPr>
            <sz val="9"/>
            <color rgb="FF000000"/>
            <rFont val="Tahoma"/>
            <family val="2"/>
          </rPr>
          <t xml:space="preserve">
You might complete a Girl Scout badge or Journey about the topic, learn a new skill, take a book out at the library, go to a STEM camp, or go to a STEM event at your council or science museum.
Whatever you want to do, brainstorming next steps is the first step to reaching your dream!</t>
        </r>
      </text>
    </comment>
    <comment ref="C772" authorId="0" shapeId="0" xr:uid="{FF3C6FAF-B1F8-4798-A0EC-A0F34D34E982}">
      <text>
        <r>
          <rPr>
            <b/>
            <sz val="9"/>
            <color rgb="FF000000"/>
            <rFont val="Tahoma"/>
            <family val="2"/>
          </rPr>
          <t>Share your goals
Imagine yourself in your dream career: What skills will you need to have?</t>
        </r>
        <r>
          <rPr>
            <sz val="9"/>
            <color rgb="FF000000"/>
            <rFont val="Tahoma"/>
            <family val="2"/>
          </rPr>
          <t xml:space="preserve"> What will you have to do to get there? What could you do right now to get ready?
By now, you might have lots of ideas for how you can reach your dream career. So, create a vision board to put your plans down on paper!
As you create your vision board, find words and pictures that motivate you. What can you use to show your personal strengths and interests? How will you show your vision for how you want to make a difference? What steps will you take?
Once you've created a vision board, you can also show it to others to share how you'll make the world a better place.</t>
        </r>
      </text>
    </comment>
    <comment ref="C775" authorId="0" shapeId="0" xr:uid="{ED7C5DA5-6821-4837-A3F4-59D07FB5534E}">
      <text>
        <r>
          <rPr>
            <sz val="9"/>
            <color indexed="81"/>
            <rFont val="Tahoma"/>
            <family val="2"/>
          </rPr>
          <t>What kind of adventure sparks your interest? Do you want to go trail running? Or take day hikes with family or Girl Scout friends? It's your choice - so get started by exploring both of your options.
ADVENTURE OPTIONS
►Trail Running: You will train to run on a trail for a distance that challenges you. Aim for one mile at a comfortable pace. An adult will help you keep track of the distance. Challenge yourself and go farther than a mile, if you can.
►</t>
        </r>
        <r>
          <rPr>
            <b/>
            <sz val="9"/>
            <color indexed="81"/>
            <rFont val="Tahoma"/>
            <family val="2"/>
          </rPr>
          <t>Day Hiker:</t>
        </r>
        <r>
          <rPr>
            <sz val="9"/>
            <color indexed="81"/>
            <rFont val="Tahoma"/>
            <family val="2"/>
          </rPr>
          <t xml:space="preserve"> You will train for and go on three separate hikes. You decide what types of hikes you want to do. It could be a hike to reach a special viewpoint at a national park, a night hike, or a slow hike so you can explore nature. Aim for each hike to be at least three hours, covering three to four miles.</t>
        </r>
      </text>
    </comment>
    <comment ref="C776" authorId="0" shapeId="0" xr:uid="{7479D5CB-2A0C-4D24-A2F2-A669FF72130C}">
      <text>
        <r>
          <rPr>
            <b/>
            <sz val="9"/>
            <color indexed="81"/>
            <rFont val="Tahoma"/>
            <family val="2"/>
          </rPr>
          <t xml:space="preserve">Talk to an expert </t>
        </r>
        <r>
          <rPr>
            <sz val="9"/>
            <color indexed="81"/>
            <rFont val="Tahoma"/>
            <family val="2"/>
          </rPr>
          <t xml:space="preserve">trail runner </t>
        </r>
        <r>
          <rPr>
            <b/>
            <sz val="9"/>
            <color indexed="81"/>
            <rFont val="Tahoma"/>
            <family val="2"/>
          </rPr>
          <t>and hiker.</t>
        </r>
        <r>
          <rPr>
            <sz val="9"/>
            <color indexed="81"/>
            <rFont val="Tahoma"/>
            <family val="2"/>
          </rPr>
          <t xml:space="preserve"> Find out what they like best about what they do. Talk to your friends or family about which of the two adventures you think you'd enjoy more and why.</t>
        </r>
      </text>
    </comment>
    <comment ref="C777" authorId="0" shapeId="0" xr:uid="{3A928443-7077-4414-AC9F-D0964D8F44EA}">
      <text>
        <r>
          <rPr>
            <b/>
            <sz val="9"/>
            <color indexed="81"/>
            <rFont val="Tahoma"/>
            <family val="2"/>
          </rPr>
          <t>Experience both, then choose your favorite.</t>
        </r>
        <r>
          <rPr>
            <sz val="9"/>
            <color indexed="81"/>
            <rFont val="Tahoma"/>
            <family val="2"/>
          </rPr>
          <t xml:space="preserve"> Visit a neighborhood park or local hiking trail with an adult. First, take a short run. Next, walk along the trail and take notice of everything around you. Reflect on your activities. Talk to your friends or family about what you enjoyed more and why.</t>
        </r>
      </text>
    </comment>
    <comment ref="C778" authorId="0" shapeId="0" xr:uid="{4104FB25-3C5F-440B-AE07-93D289488B21}">
      <text>
        <r>
          <rPr>
            <b/>
            <sz val="9"/>
            <color indexed="81"/>
            <rFont val="Tahoma"/>
            <family val="2"/>
          </rPr>
          <t>Create a mood board.</t>
        </r>
        <r>
          <rPr>
            <sz val="9"/>
            <color indexed="81"/>
            <rFont val="Tahoma"/>
            <family val="2"/>
          </rPr>
          <t xml:space="preserve"> On a poster board, draw and write thoughts and words that represent what running and hiking mean for you. Add photos or drawings too - be creative! When you're done, talk to your friends or family about which of the two adventures you think you'd enjoy more and why.</t>
        </r>
      </text>
    </comment>
    <comment ref="C779" authorId="0" shapeId="0" xr:uid="{2A3F7EDE-9C79-4863-8A09-76744CB6A5AD}">
      <text>
        <r>
          <rPr>
            <sz val="9"/>
            <color indexed="81"/>
            <rFont val="Tahoma"/>
            <family val="2"/>
          </rPr>
          <t xml:space="preserve">You decided on a trail-running or </t>
        </r>
        <r>
          <rPr>
            <b/>
            <sz val="9"/>
            <color indexed="81"/>
            <rFont val="Tahoma"/>
            <family val="2"/>
          </rPr>
          <t>day-hiking</t>
        </r>
        <r>
          <rPr>
            <sz val="9"/>
            <color indexed="81"/>
            <rFont val="Tahoma"/>
            <family val="2"/>
          </rPr>
          <t xml:space="preserve"> adventure. Now, come up with a plan to make it happen!
TO COMPLETE THIS STEP, MAKE SURE YOU:
►Pick a place to go. Consider the following:
  &gt;Difficulty of the trail with elevation changes, altitude, distance, and terrain
  &gt;Fitness level needed for the trail
  &gt;Ideal time of year, keeping the weather in mind
  &gt;Water sources along the trail
  &gt;Wildlife along the trail
  &gt;Remoteness of the trail
  &gt;Access to outside help in the event of an emergency
►Choose days and times for your adventure. Find days that will work for your adventure. How long do you think you'll need? What will you do if it rains, snows, is really hot, or is really cold? Will you still go, or will you pick back-up days?
►Plan some activities to do along the trail. Mix up your run or hike by adding in some activities along the way. Write down your ideas on a notecard, put clear tape over your notecard or put it in a plastic baggie, and attach it to the outside of your backpack or water bottle. Some activities are listed on page 11 to help you get going. Be as creative as you'd like. The trail is one big playground!
►Come up with a budget. Make a list of all the expenses for your outdoor adventure. What will you need for food, travel, and gear? How will you pay for it all? You and your troop or group may want to use Girl Scout Cookie earnings.</t>
        </r>
      </text>
    </comment>
    <comment ref="C780" authorId="0" shapeId="0" xr:uid="{0C011730-F143-4D86-AFE7-791D05FE217E}">
      <text>
        <r>
          <rPr>
            <b/>
            <sz val="9"/>
            <color indexed="81"/>
            <rFont val="Tahoma"/>
            <family val="2"/>
          </rPr>
          <t>Know the language for your adventure.</t>
        </r>
        <r>
          <rPr>
            <sz val="9"/>
            <color indexed="81"/>
            <rFont val="Tahoma"/>
            <family val="2"/>
          </rPr>
          <t xml:space="preserve"> We've given you some words you might hear or use when it comes to your adventure. (See the "Words to Know" list.) Add more to the list and find out what they mean.</t>
        </r>
      </text>
    </comment>
    <comment ref="C781" authorId="0" shapeId="0" xr:uid="{758103BC-DF61-48C0-BA5D-F6524AFE5A02}">
      <text>
        <r>
          <rPr>
            <b/>
            <sz val="9"/>
            <color indexed="81"/>
            <rFont val="Tahoma"/>
            <family val="2"/>
          </rPr>
          <t>Get planning tips from an expert.</t>
        </r>
        <r>
          <rPr>
            <sz val="9"/>
            <color indexed="81"/>
            <rFont val="Tahoma"/>
            <family val="2"/>
          </rPr>
          <t xml:space="preserve"> First, put together a list of questions. Then, talk to someone who can help, like an outdoor travel planner, an outdoor retail expert, or an experienced runner or hiker.</t>
        </r>
      </text>
    </comment>
    <comment ref="C782" authorId="0" shapeId="0" xr:uid="{21FC7D90-931D-480E-88ED-3AD6634A4623}">
      <text>
        <r>
          <rPr>
            <b/>
            <sz val="9"/>
            <color indexed="81"/>
            <rFont val="Tahoma"/>
            <family val="2"/>
          </rPr>
          <t xml:space="preserve">Find out what muscle groups you will use for </t>
        </r>
        <r>
          <rPr>
            <sz val="9"/>
            <color indexed="81"/>
            <rFont val="Tahoma"/>
            <family val="2"/>
          </rPr>
          <t>running or</t>
        </r>
        <r>
          <rPr>
            <b/>
            <sz val="9"/>
            <color indexed="81"/>
            <rFont val="Tahoma"/>
            <family val="2"/>
          </rPr>
          <t xml:space="preserve"> hiking.</t>
        </r>
        <r>
          <rPr>
            <sz val="9"/>
            <color indexed="81"/>
            <rFont val="Tahoma"/>
            <family val="2"/>
          </rPr>
          <t xml:space="preserve"> Understand how your body will work while you're on your adventure. Read books or go online with an adult to find out more about working these body parts. This will help you know what to do to improve your strength and fitness level.</t>
        </r>
      </text>
    </comment>
    <comment ref="C783" authorId="0" shapeId="0" xr:uid="{CE4D39D9-B3AC-4155-A256-E777ADEBE6BF}">
      <text>
        <r>
          <rPr>
            <sz val="9"/>
            <color indexed="81"/>
            <rFont val="Tahoma"/>
            <family val="2"/>
          </rPr>
          <t>Be prepared with the right gear for your adventure! Try to borrow gear from family or friends so you don't need to buy it.</t>
        </r>
      </text>
    </comment>
    <comment ref="C784" authorId="0" shapeId="0" xr:uid="{2C41ED63-352D-4EE0-B30D-197148C9E091}">
      <text>
        <r>
          <rPr>
            <b/>
            <sz val="9"/>
            <color indexed="81"/>
            <rFont val="Tahoma"/>
            <family val="2"/>
          </rPr>
          <t>Visit an outdoor adventure retailer.</t>
        </r>
        <r>
          <rPr>
            <sz val="9"/>
            <color indexed="81"/>
            <rFont val="Tahoma"/>
            <family val="2"/>
          </rPr>
          <t xml:space="preserve"> Ask someone who works there about your list of essential gear. Find out how and why each item is used. Make sure to ask what else should be on the list. Do you need any special gear or equipment for your adventure?</t>
        </r>
      </text>
    </comment>
    <comment ref="C785" authorId="0" shapeId="0" xr:uid="{FD4661F3-0E04-4921-BE22-97999BDDC7DA}">
      <text>
        <r>
          <rPr>
            <b/>
            <sz val="9"/>
            <color indexed="81"/>
            <rFont val="Tahoma"/>
            <family val="2"/>
          </rPr>
          <t>Try out your gear.</t>
        </r>
        <r>
          <rPr>
            <sz val="9"/>
            <color indexed="81"/>
            <rFont val="Tahoma"/>
            <family val="2"/>
          </rPr>
          <t xml:space="preserve"> If you're running or </t>
        </r>
        <r>
          <rPr>
            <b/>
            <sz val="9"/>
            <color indexed="81"/>
            <rFont val="Tahoma"/>
            <family val="2"/>
          </rPr>
          <t>hiking</t>
        </r>
        <r>
          <rPr>
            <sz val="9"/>
            <color indexed="81"/>
            <rFont val="Tahoma"/>
            <family val="2"/>
          </rPr>
          <t xml:space="preserve"> with a daypack or new shoes, take a trail trek around your neighborhood with a trusted adult to make sure that everything is comfortable.</t>
        </r>
      </text>
    </comment>
    <comment ref="C786" authorId="0" shapeId="0" xr:uid="{2463EC23-27AD-479C-9AED-73EEF225081B}">
      <text>
        <r>
          <rPr>
            <b/>
            <sz val="9"/>
            <color indexed="81"/>
            <rFont val="Tahoma"/>
            <family val="2"/>
          </rPr>
          <t>Compare and share.</t>
        </r>
        <r>
          <rPr>
            <sz val="9"/>
            <color indexed="81"/>
            <rFont val="Tahoma"/>
            <family val="2"/>
          </rPr>
          <t xml:space="preserve"> Bring essential gear to a troop meeting to share and compare. See if you can borrow some things from friends or family. Do you know an adult with experience in your outdoor adventure who could help guide your meeting?</t>
        </r>
      </text>
    </comment>
    <comment ref="C787" authorId="0" shapeId="0" xr:uid="{38E51128-F658-4702-A495-40FDA594F3F0}">
      <text>
        <r>
          <rPr>
            <sz val="9"/>
            <color indexed="81"/>
            <rFont val="Tahoma"/>
            <family val="2"/>
          </rPr>
          <t>Before any outdoor adventure, you'll want to prepare mentally and physically for the challenge. The best way to do this is by setting goals and training.
TO COMPLETE THIS STEP, MAKE SURE YOU:
►Use the training tips. Referring to the list on page 9, come up with a plan and put together a training schedule.
►Follow safety tips. Train only with a trusted adult or friend. Make sure another adult (one who is not with you), knows your route and the estimated time you should return home.
►Practice your navigational skills. See some suggestions on page 7.
►Practice your first-aid skills. Know how to treat injuries such as sprains, cuts, and sunburn.</t>
        </r>
      </text>
    </comment>
    <comment ref="C788" authorId="0" shapeId="0" xr:uid="{848DBFB7-BD88-429D-83CA-5F043174799C}">
      <text>
        <r>
          <rPr>
            <b/>
            <sz val="9"/>
            <color indexed="81"/>
            <rFont val="Tahoma"/>
            <family val="2"/>
          </rPr>
          <t>Practice mind training.</t>
        </r>
        <r>
          <rPr>
            <sz val="9"/>
            <color indexed="81"/>
            <rFont val="Tahoma"/>
            <family val="2"/>
          </rPr>
          <t xml:space="preserve"> Try different ways of preparing yourself mentally. Visualize your success - imagine you are at the end of your hike or run. Meditate by quieting your mind for ten minutes. Use your own name in positive self-talk, for example: "[Your name} is fast and strong!"</t>
        </r>
      </text>
    </comment>
    <comment ref="C789" authorId="0" shapeId="0" xr:uid="{931B0E1D-FDF7-4EDD-8D01-ADA88550830C}">
      <text>
        <r>
          <rPr>
            <b/>
            <sz val="9"/>
            <color indexed="81"/>
            <rFont val="Tahoma"/>
            <family val="2"/>
          </rPr>
          <t xml:space="preserve">Take a practice </t>
        </r>
        <r>
          <rPr>
            <sz val="9"/>
            <color indexed="81"/>
            <rFont val="Tahoma"/>
            <family val="2"/>
          </rPr>
          <t xml:space="preserve">run or </t>
        </r>
        <r>
          <rPr>
            <b/>
            <sz val="9"/>
            <color indexed="81"/>
            <rFont val="Tahoma"/>
            <family val="2"/>
          </rPr>
          <t>hike.</t>
        </r>
        <r>
          <rPr>
            <sz val="9"/>
            <color indexed="81"/>
            <rFont val="Tahoma"/>
            <family val="2"/>
          </rPr>
          <t xml:space="preserve"> Running? Do a practice run around your block or on a school track.</t>
        </r>
        <r>
          <rPr>
            <b/>
            <sz val="9"/>
            <color indexed="81"/>
            <rFont val="Tahoma"/>
            <family val="2"/>
          </rPr>
          <t xml:space="preserve"> Hiking?</t>
        </r>
        <r>
          <rPr>
            <sz val="9"/>
            <color indexed="81"/>
            <rFont val="Tahoma"/>
            <family val="2"/>
          </rPr>
          <t xml:space="preserve"> Take a short </t>
        </r>
        <r>
          <rPr>
            <b/>
            <sz val="9"/>
            <color indexed="81"/>
            <rFont val="Tahoma"/>
            <family val="2"/>
          </rPr>
          <t>hike</t>
        </r>
        <r>
          <rPr>
            <sz val="9"/>
            <color indexed="81"/>
            <rFont val="Tahoma"/>
            <family val="2"/>
          </rPr>
          <t xml:space="preserve"> with a friend or family member. Team up with a trusted adult for both options, of course!</t>
        </r>
      </text>
    </comment>
    <comment ref="C790" authorId="0" shapeId="0" xr:uid="{55707C18-5261-4B69-97A7-342176785778}">
      <text>
        <r>
          <rPr>
            <b/>
            <sz val="9"/>
            <color indexed="81"/>
            <rFont val="Tahoma"/>
            <family val="2"/>
          </rPr>
          <t>Get expert training tips.</t>
        </r>
        <r>
          <rPr>
            <sz val="9"/>
            <color indexed="81"/>
            <rFont val="Tahoma"/>
            <family val="2"/>
          </rPr>
          <t xml:space="preserve"> Ask a track coach or experienced </t>
        </r>
        <r>
          <rPr>
            <b/>
            <sz val="9"/>
            <color indexed="81"/>
            <rFont val="Tahoma"/>
            <family val="2"/>
          </rPr>
          <t>hiker</t>
        </r>
        <r>
          <rPr>
            <sz val="9"/>
            <color indexed="81"/>
            <rFont val="Tahoma"/>
            <family val="2"/>
          </rPr>
          <t xml:space="preserve"> to give you tips on goals and training.</t>
        </r>
      </text>
    </comment>
    <comment ref="C791" authorId="0" shapeId="0" xr:uid="{A9DAC7AE-3612-4A65-A9B8-9D267B89A3EA}">
      <text>
        <r>
          <rPr>
            <sz val="9"/>
            <color indexed="81"/>
            <rFont val="Tahoma"/>
            <family val="2"/>
          </rPr>
          <t>Make it a lifetime memory - add fun games to your adventure, take action videos, or keep a goal journal.
BEFORE YOU TAKE THIS STEP, REVIEW THIS:
►Safety: Always run or hike with a buddy. Leave behind with an adult:
  &gt;Emergency contact names and numbers of everyone going on the adventure
  &gt;Where you are going, including trail names
  &gt;How to reach you in case of an emergency
  &gt;What time you're expected to return
►Permission: Get permission slips, if needed, from your Girl Scout council, parent, or guardian.
►Gear check: Make sure you have all the gear from Step 3 with you, including snacks and water in reusable containers and a first-aid kit.
►Weather: Always check the weather before leaving.</t>
        </r>
      </text>
    </comment>
    <comment ref="C792" authorId="0" shapeId="0" xr:uid="{0F6F6016-8DED-48C9-ACE3-BD662D0674FD}">
      <text>
        <r>
          <rPr>
            <b/>
            <sz val="9"/>
            <color indexed="81"/>
            <rFont val="Tahoma"/>
            <family val="2"/>
          </rPr>
          <t>Shoot an action video.</t>
        </r>
        <r>
          <rPr>
            <sz val="9"/>
            <color indexed="81"/>
            <rFont val="Tahoma"/>
            <family val="2"/>
          </rPr>
          <t xml:space="preserve"> Before you go, practice with a smartphone or video camera. On the day of your adventure, take videos of you and your group. Tell the story of your adventure with your video.</t>
        </r>
      </text>
    </comment>
    <comment ref="C793" authorId="0" shapeId="0" xr:uid="{30EE7C6A-A128-4518-B9D4-F51047C6B9D8}">
      <text>
        <r>
          <rPr>
            <b/>
            <sz val="9"/>
            <color indexed="81"/>
            <rFont val="Tahoma"/>
            <family val="2"/>
          </rPr>
          <t>Play an adventure game.</t>
        </r>
        <r>
          <rPr>
            <sz val="9"/>
            <color indexed="81"/>
            <rFont val="Tahoma"/>
            <family val="2"/>
          </rPr>
          <t xml:space="preserve"> Make your run or hike even more fun by playing a game (see "Adventure Activities" for ideas).</t>
        </r>
      </text>
    </comment>
    <comment ref="C794" authorId="0" shapeId="0" xr:uid="{D347E89E-8632-4740-B7F0-442B57356A8D}">
      <text>
        <r>
          <rPr>
            <b/>
            <sz val="9"/>
            <color indexed="81"/>
            <rFont val="Tahoma"/>
            <family val="2"/>
          </rPr>
          <t>Keep an adventure journal.</t>
        </r>
        <r>
          <rPr>
            <sz val="9"/>
            <color indexed="81"/>
            <rFont val="Tahoma"/>
            <family val="2"/>
          </rPr>
          <t xml:space="preserve"> How far did you run or hike? What did you like most about trail running or </t>
        </r>
        <r>
          <rPr>
            <b/>
            <sz val="9"/>
            <color indexed="81"/>
            <rFont val="Tahoma"/>
            <family val="2"/>
          </rPr>
          <t>hiking</t>
        </r>
        <r>
          <rPr>
            <sz val="9"/>
            <color indexed="81"/>
            <rFont val="Tahoma"/>
            <family val="2"/>
          </rPr>
          <t>? What do you want to improve for next time?</t>
        </r>
      </text>
    </comment>
    <comment ref="C798" authorId="0" shapeId="0" xr:uid="{00876BC4-022F-44A6-93F7-ACE5A6E1D870}">
      <text>
        <r>
          <rPr>
            <sz val="9"/>
            <color indexed="81"/>
            <rFont val="Tahoma"/>
            <family val="2"/>
          </rPr>
          <t>What kind of adventure sparks your interest? Do you want to go trail running? Or take day hikes with family or Girl Scout friends? It's your choice - so get started by exploring both of your options.
ADVENTURE OPTIONS
►</t>
        </r>
        <r>
          <rPr>
            <b/>
            <sz val="9"/>
            <color indexed="81"/>
            <rFont val="Tahoma"/>
            <family val="2"/>
          </rPr>
          <t>Trail Running</t>
        </r>
        <r>
          <rPr>
            <sz val="9"/>
            <color indexed="81"/>
            <rFont val="Tahoma"/>
            <family val="2"/>
          </rPr>
          <t>: You will train to run on a trail for a distance that challenges you. Aim for one mile at a comfortable pace. An adult will help you keep track of the distance. Challenge yourself and go farther than a mile, if you can.
►Day Hiker</t>
        </r>
        <r>
          <rPr>
            <b/>
            <sz val="9"/>
            <color indexed="81"/>
            <rFont val="Tahoma"/>
            <family val="2"/>
          </rPr>
          <t>:</t>
        </r>
        <r>
          <rPr>
            <sz val="9"/>
            <color indexed="81"/>
            <rFont val="Tahoma"/>
            <family val="2"/>
          </rPr>
          <t xml:space="preserve"> You will train for and go on three separate hikes. You decide what types of hikes you want to do. It could be a hike to reach a special viewpoint at a national park, a night hike, or a slow hike so you can explore nature. Aim for each hike to be at least three hours, covering three to four miles.</t>
        </r>
      </text>
    </comment>
    <comment ref="C799" authorId="0" shapeId="0" xr:uid="{35F81EDB-352E-4DB0-9C40-EFC3278E76B4}">
      <text>
        <r>
          <rPr>
            <b/>
            <sz val="9"/>
            <color indexed="81"/>
            <rFont val="Tahoma"/>
            <family val="2"/>
          </rPr>
          <t>Talk to an expert trail runner</t>
        </r>
        <r>
          <rPr>
            <sz val="9"/>
            <color indexed="81"/>
            <rFont val="Tahoma"/>
            <family val="2"/>
          </rPr>
          <t xml:space="preserve"> and hiker</t>
        </r>
        <r>
          <rPr>
            <b/>
            <sz val="9"/>
            <color indexed="81"/>
            <rFont val="Tahoma"/>
            <family val="2"/>
          </rPr>
          <t>.</t>
        </r>
        <r>
          <rPr>
            <sz val="9"/>
            <color indexed="81"/>
            <rFont val="Tahoma"/>
            <family val="2"/>
          </rPr>
          <t xml:space="preserve"> Find out what they like best about what they do. Talk to your friends or family about which of the two adventures you think you'd enjoy more and why.</t>
        </r>
      </text>
    </comment>
    <comment ref="C800" authorId="0" shapeId="0" xr:uid="{AA66600C-838B-423A-AFD0-C41B0AF6FCCA}">
      <text>
        <r>
          <rPr>
            <b/>
            <sz val="9"/>
            <color indexed="81"/>
            <rFont val="Tahoma"/>
            <family val="2"/>
          </rPr>
          <t>Experience both, then choose your favorite.</t>
        </r>
        <r>
          <rPr>
            <sz val="9"/>
            <color indexed="81"/>
            <rFont val="Tahoma"/>
            <family val="2"/>
          </rPr>
          <t xml:space="preserve"> Visit a neighborhood park or local hiking trail with an adult. First, take a short run. Next, walk along the trail and take notice of everything around you. Reflect on your activities. Talk to your friends or family about what you enjoyed more and why.</t>
        </r>
      </text>
    </comment>
    <comment ref="C801" authorId="0" shapeId="0" xr:uid="{22263476-5D12-4C93-945E-F65428EF4396}">
      <text>
        <r>
          <rPr>
            <b/>
            <sz val="9"/>
            <color indexed="81"/>
            <rFont val="Tahoma"/>
            <family val="2"/>
          </rPr>
          <t>Create a mood board.</t>
        </r>
        <r>
          <rPr>
            <sz val="9"/>
            <color indexed="81"/>
            <rFont val="Tahoma"/>
            <family val="2"/>
          </rPr>
          <t xml:space="preserve"> On a poster board, draw and write thoughts and words that represent what running and hiking mean for you. Add photos or drawings too - be creative! When you're done, talk to your friends or family about which of the two adventures you think you'd enjoy more and why.</t>
        </r>
      </text>
    </comment>
    <comment ref="C802" authorId="0" shapeId="0" xr:uid="{020D512A-0FD8-41D4-965F-A9EA98F528B9}">
      <text>
        <r>
          <rPr>
            <sz val="9"/>
            <color indexed="81"/>
            <rFont val="Tahoma"/>
            <family val="2"/>
          </rPr>
          <t xml:space="preserve">You decided on a </t>
        </r>
        <r>
          <rPr>
            <b/>
            <sz val="9"/>
            <color indexed="81"/>
            <rFont val="Tahoma"/>
            <family val="2"/>
          </rPr>
          <t>trail-running</t>
        </r>
        <r>
          <rPr>
            <sz val="9"/>
            <color indexed="81"/>
            <rFont val="Tahoma"/>
            <family val="2"/>
          </rPr>
          <t xml:space="preserve"> or day-hiking adventure. Now, come up with a plan to make it happen!
TO COMPLETE THIS STEP, MAKE SURE YOU:
►Pick a place to go. Consider the following:
  &gt;Difficulty of the trail with elevation changes, altitude, distance, and terrain
  &gt;Fitness level needed for the trail
  &gt;Ideal time of year, keeping the weather in mind
  &gt;Water sources along the trail
  &gt;Wildlife along the trail
  &gt;Remoteness of the trail
  &gt;Access to outside help in the event of an emergency
►Choose days and times for your adventure. Find days that will work for your adventure. How long do you think you'll need? What will you do if it rains, snows, is really hot, or is really cold? Will you still go, or will you pick back-up days?
►Plan some activities to do along the trail. Mix up your run or hike by adding in some activities along the way. Write down your ideas on a notecard, put clear tape over your notecard or put it in a plastic baggie, and attach it to the outside of your backpack or water bottle. Some activities are listed on page 11 to help you get going. Be as creative as you'd like. The trail is one big playground!
►Come up with a budget. Make a list of all the expenses for your outdoor adventure. What will you need for food, travel, and gear? How will you pay for it all? You and your troop or group may want to use Girl Scout Cookie earnings.</t>
        </r>
      </text>
    </comment>
    <comment ref="C803" authorId="0" shapeId="0" xr:uid="{E6BEDA70-EF34-4BCC-87E8-4AF4B5DF1461}">
      <text>
        <r>
          <rPr>
            <b/>
            <sz val="9"/>
            <color indexed="81"/>
            <rFont val="Tahoma"/>
            <family val="2"/>
          </rPr>
          <t>Know the language for your adventure.</t>
        </r>
        <r>
          <rPr>
            <sz val="9"/>
            <color indexed="81"/>
            <rFont val="Tahoma"/>
            <family val="2"/>
          </rPr>
          <t xml:space="preserve"> We've given you some words you might hear or use when it comes to your adventure. (See the "Words to Know" list.) Add more to the list and find out what they mean.</t>
        </r>
      </text>
    </comment>
    <comment ref="C804" authorId="0" shapeId="0" xr:uid="{971308FB-9740-468A-A460-2A0357F7F871}">
      <text>
        <r>
          <rPr>
            <b/>
            <sz val="9"/>
            <color indexed="81"/>
            <rFont val="Tahoma"/>
            <family val="2"/>
          </rPr>
          <t>Get planning tips from an expert.</t>
        </r>
        <r>
          <rPr>
            <sz val="9"/>
            <color indexed="81"/>
            <rFont val="Tahoma"/>
            <family val="2"/>
          </rPr>
          <t xml:space="preserve"> First, put together a list of questions. Then, talk to someone who can help, like an outdoor travel planner, an outdoor retail expert, or an experienced runner or hiker.</t>
        </r>
      </text>
    </comment>
    <comment ref="C805" authorId="0" shapeId="0" xr:uid="{4A66EF88-7746-45FF-8689-AED94CDB3841}">
      <text>
        <r>
          <rPr>
            <b/>
            <sz val="9"/>
            <color indexed="81"/>
            <rFont val="Tahoma"/>
            <family val="2"/>
          </rPr>
          <t>Find out what muscle groups you will use for running</t>
        </r>
        <r>
          <rPr>
            <sz val="9"/>
            <color indexed="81"/>
            <rFont val="Tahoma"/>
            <family val="2"/>
          </rPr>
          <t xml:space="preserve"> or hiking</t>
        </r>
        <r>
          <rPr>
            <b/>
            <sz val="9"/>
            <color indexed="81"/>
            <rFont val="Tahoma"/>
            <family val="2"/>
          </rPr>
          <t>.</t>
        </r>
        <r>
          <rPr>
            <sz val="9"/>
            <color indexed="81"/>
            <rFont val="Tahoma"/>
            <family val="2"/>
          </rPr>
          <t xml:space="preserve"> Understand how your body will work while you're on your adventure. Read books or go online with an adult to find out more about working these body parts. This will help you know what to do to improve your strength and fitness level.</t>
        </r>
      </text>
    </comment>
    <comment ref="C806" authorId="0" shapeId="0" xr:uid="{6F5D1283-3897-4347-9FDC-6EA94997FE17}">
      <text>
        <r>
          <rPr>
            <sz val="9"/>
            <color indexed="81"/>
            <rFont val="Tahoma"/>
            <family val="2"/>
          </rPr>
          <t>Be prepared with the right gear for your adventure! Try to borrow gear from family or friends so you don't need to buy it.</t>
        </r>
      </text>
    </comment>
    <comment ref="C807" authorId="0" shapeId="0" xr:uid="{0EA96B71-812A-45C5-917F-D26C1A3C01D8}">
      <text>
        <r>
          <rPr>
            <b/>
            <sz val="9"/>
            <color indexed="81"/>
            <rFont val="Tahoma"/>
            <family val="2"/>
          </rPr>
          <t>Visit an outdoor adventure retailer.</t>
        </r>
        <r>
          <rPr>
            <sz val="9"/>
            <color indexed="81"/>
            <rFont val="Tahoma"/>
            <family val="2"/>
          </rPr>
          <t xml:space="preserve"> Ask someone who works there about your list of essential gear. Find out how and why each item is used. Make sure to ask what else should be on the list. Do you need any special gear or equipment for your adventure?</t>
        </r>
      </text>
    </comment>
    <comment ref="C808" authorId="0" shapeId="0" xr:uid="{256FE495-1FEB-4736-8353-55FD99AAA7FA}">
      <text>
        <r>
          <rPr>
            <b/>
            <sz val="9"/>
            <color indexed="81"/>
            <rFont val="Tahoma"/>
            <family val="2"/>
          </rPr>
          <t>Try out your gear.</t>
        </r>
        <r>
          <rPr>
            <sz val="9"/>
            <color indexed="81"/>
            <rFont val="Tahoma"/>
            <family val="2"/>
          </rPr>
          <t xml:space="preserve"> If you're </t>
        </r>
        <r>
          <rPr>
            <b/>
            <sz val="9"/>
            <color indexed="81"/>
            <rFont val="Tahoma"/>
            <family val="2"/>
          </rPr>
          <t>running</t>
        </r>
        <r>
          <rPr>
            <sz val="9"/>
            <color indexed="81"/>
            <rFont val="Tahoma"/>
            <family val="2"/>
          </rPr>
          <t xml:space="preserve"> or hiking with a daypack or new shoes, take a trail trek around your neighborhood with a trusted adult to make sure that everything is comfortable.</t>
        </r>
      </text>
    </comment>
    <comment ref="C809" authorId="0" shapeId="0" xr:uid="{B4682768-62E5-420C-8034-25BAFD9222B3}">
      <text>
        <r>
          <rPr>
            <b/>
            <sz val="9"/>
            <color indexed="81"/>
            <rFont val="Tahoma"/>
            <family val="2"/>
          </rPr>
          <t>Compare and share.</t>
        </r>
        <r>
          <rPr>
            <sz val="9"/>
            <color indexed="81"/>
            <rFont val="Tahoma"/>
            <family val="2"/>
          </rPr>
          <t xml:space="preserve"> Bring essential gear to a troop meeting to share and compare. See if you can borrow some things from friends or family. Do you know an adult with experience in your outdoor adventure who could help guide your meeting?</t>
        </r>
      </text>
    </comment>
    <comment ref="C810" authorId="0" shapeId="0" xr:uid="{E90B7DB0-0919-4C47-BCD2-263B2D619B96}">
      <text>
        <r>
          <rPr>
            <sz val="9"/>
            <color indexed="81"/>
            <rFont val="Tahoma"/>
            <family val="2"/>
          </rPr>
          <t>Before any outdoor adventure, you'll want to prepare mentally and physically for the challenge. The best way to do this is by setting goals and training.
TO COMPLETE THIS STEP, MAKE SURE YOU:
►Use the training tips. Referring to the list on page 9, come up with a plan and put together a training schedule.
►Follow safety tips. Train only with a trusted adult or friend. Make sure another adult (one who is not with you), knows your route and the estimated time you should return home.
►Practice your navigational skills. See some suggestions on page 7.
►Practice your first-aid skills. Know how to treat injuries such as sprains, cuts, and sunburn.</t>
        </r>
      </text>
    </comment>
    <comment ref="C811" authorId="0" shapeId="0" xr:uid="{1BE49A42-02F8-4223-B374-C0C243DB2EFB}">
      <text>
        <r>
          <rPr>
            <b/>
            <sz val="9"/>
            <color indexed="81"/>
            <rFont val="Tahoma"/>
            <family val="2"/>
          </rPr>
          <t>Practice mind training.</t>
        </r>
        <r>
          <rPr>
            <sz val="9"/>
            <color indexed="81"/>
            <rFont val="Tahoma"/>
            <family val="2"/>
          </rPr>
          <t xml:space="preserve"> Try different ways of preparing yourself mentally. Visualize your success - imagine you are at the end of your hike or run. Meditate by quieting your mind for ten minutes. Use your own name in positive self-talk, for example: "[Your name} is fast and strong!"</t>
        </r>
      </text>
    </comment>
    <comment ref="C812" authorId="0" shapeId="0" xr:uid="{B7E08F6D-1901-4C7B-8ED4-02D26E6EE289}">
      <text>
        <r>
          <rPr>
            <b/>
            <sz val="9"/>
            <color indexed="81"/>
            <rFont val="Tahoma"/>
            <family val="2"/>
          </rPr>
          <t>Take a practice run</t>
        </r>
        <r>
          <rPr>
            <sz val="9"/>
            <color indexed="81"/>
            <rFont val="Tahoma"/>
            <family val="2"/>
          </rPr>
          <t xml:space="preserve"> or hike. </t>
        </r>
        <r>
          <rPr>
            <b/>
            <sz val="9"/>
            <color indexed="81"/>
            <rFont val="Tahoma"/>
            <family val="2"/>
          </rPr>
          <t>Running</t>
        </r>
        <r>
          <rPr>
            <sz val="9"/>
            <color indexed="81"/>
            <rFont val="Tahoma"/>
            <family val="2"/>
          </rPr>
          <t xml:space="preserve">? Do a practice </t>
        </r>
        <r>
          <rPr>
            <b/>
            <sz val="9"/>
            <color indexed="81"/>
            <rFont val="Tahoma"/>
            <family val="2"/>
          </rPr>
          <t>run</t>
        </r>
        <r>
          <rPr>
            <sz val="9"/>
            <color indexed="81"/>
            <rFont val="Tahoma"/>
            <family val="2"/>
          </rPr>
          <t xml:space="preserve"> around your block or on a school track. Hiking? Take a short hike with a friend or family member. Team up with a trusted adult for both options, of course!</t>
        </r>
      </text>
    </comment>
    <comment ref="C813" authorId="0" shapeId="0" xr:uid="{1A028B85-5E49-44B7-BC04-6A05FEE24E99}">
      <text>
        <r>
          <rPr>
            <b/>
            <sz val="9"/>
            <color indexed="81"/>
            <rFont val="Tahoma"/>
            <family val="2"/>
          </rPr>
          <t>Get expert training tips.</t>
        </r>
        <r>
          <rPr>
            <sz val="9"/>
            <color indexed="81"/>
            <rFont val="Tahoma"/>
            <family val="2"/>
          </rPr>
          <t xml:space="preserve"> Ask a </t>
        </r>
        <r>
          <rPr>
            <b/>
            <sz val="9"/>
            <color indexed="81"/>
            <rFont val="Tahoma"/>
            <family val="2"/>
          </rPr>
          <t>track coach</t>
        </r>
        <r>
          <rPr>
            <sz val="9"/>
            <color indexed="81"/>
            <rFont val="Tahoma"/>
            <family val="2"/>
          </rPr>
          <t xml:space="preserve"> or experienced hiker to give you tips on goals and training.</t>
        </r>
      </text>
    </comment>
    <comment ref="C814" authorId="0" shapeId="0" xr:uid="{E5D90B1B-4110-4C27-9CA2-F4D91A0E6AFA}">
      <text>
        <r>
          <rPr>
            <sz val="9"/>
            <color indexed="81"/>
            <rFont val="Tahoma"/>
            <family val="2"/>
          </rPr>
          <t>Make it a lifetime memory - add fun games to your adventure, take action videos, or keep a goal journal.
BEFORE YOU TAKE THIS STEP, REVIEW THIS:
►Safety: Always run or hike with a buddy. Leave behind with an adult:
  &gt;Emergency contact names and numbers of everyone going on the adventure
  &gt;Where you are going, including trail names
  &gt;How to reach you in case of an emergency
  &gt;What time you're expected to return
►Permission: Get permission slips, if needed, from your Girl Scout council, parent, or guardian.
►Gear check: Make sure you have all the gear from Step 3 with you, including snacks and water in reusable containers and a first-aid kit.
►Weather: Always check the weather before leaving.</t>
        </r>
      </text>
    </comment>
    <comment ref="C815" authorId="0" shapeId="0" xr:uid="{91BA0155-4218-4C87-8D69-328272113649}">
      <text>
        <r>
          <rPr>
            <b/>
            <sz val="9"/>
            <color indexed="81"/>
            <rFont val="Tahoma"/>
            <family val="2"/>
          </rPr>
          <t>Shoot an action video.</t>
        </r>
        <r>
          <rPr>
            <sz val="9"/>
            <color indexed="81"/>
            <rFont val="Tahoma"/>
            <family val="2"/>
          </rPr>
          <t xml:space="preserve"> Before you go, practice with a smartphone or video camera. On the day of your adventure, take videos of you and your group. Tell the story of your adventure with your video.</t>
        </r>
      </text>
    </comment>
    <comment ref="C816" authorId="0" shapeId="0" xr:uid="{AC92915D-A2E9-4460-99A5-8B1B01A2F332}">
      <text>
        <r>
          <rPr>
            <b/>
            <sz val="9"/>
            <color indexed="81"/>
            <rFont val="Tahoma"/>
            <family val="2"/>
          </rPr>
          <t>Play an adventure game.</t>
        </r>
        <r>
          <rPr>
            <sz val="9"/>
            <color indexed="81"/>
            <rFont val="Tahoma"/>
            <family val="2"/>
          </rPr>
          <t xml:space="preserve"> Make your</t>
        </r>
        <r>
          <rPr>
            <b/>
            <sz val="9"/>
            <color indexed="81"/>
            <rFont val="Tahoma"/>
            <family val="2"/>
          </rPr>
          <t xml:space="preserve"> run</t>
        </r>
        <r>
          <rPr>
            <sz val="9"/>
            <color indexed="81"/>
            <rFont val="Tahoma"/>
            <family val="2"/>
          </rPr>
          <t xml:space="preserve"> or hike even more fun by playing a game (see "Adventure Activities" for ideas).</t>
        </r>
      </text>
    </comment>
    <comment ref="C817" authorId="0" shapeId="0" xr:uid="{6A0D541A-AA0B-4F8B-93E1-362E1398793D}">
      <text>
        <r>
          <rPr>
            <b/>
            <sz val="9"/>
            <color indexed="81"/>
            <rFont val="Tahoma"/>
            <family val="2"/>
          </rPr>
          <t>Keep an adventure journal.</t>
        </r>
        <r>
          <rPr>
            <sz val="9"/>
            <color indexed="81"/>
            <rFont val="Tahoma"/>
            <family val="2"/>
          </rPr>
          <t xml:space="preserve"> How far did you</t>
        </r>
        <r>
          <rPr>
            <b/>
            <sz val="9"/>
            <color indexed="81"/>
            <rFont val="Tahoma"/>
            <family val="2"/>
          </rPr>
          <t xml:space="preserve"> run</t>
        </r>
        <r>
          <rPr>
            <sz val="9"/>
            <color indexed="81"/>
            <rFont val="Tahoma"/>
            <family val="2"/>
          </rPr>
          <t xml:space="preserve"> or hike? What did you like most about </t>
        </r>
        <r>
          <rPr>
            <b/>
            <sz val="9"/>
            <color indexed="81"/>
            <rFont val="Tahoma"/>
            <family val="2"/>
          </rPr>
          <t>trail running</t>
        </r>
        <r>
          <rPr>
            <sz val="9"/>
            <color indexed="81"/>
            <rFont val="Tahoma"/>
            <family val="2"/>
          </rPr>
          <t xml:space="preserve"> or hiking? What do you want to improve for next time?</t>
        </r>
      </text>
    </comment>
    <comment ref="C822" authorId="2" shapeId="0" xr:uid="{8A77E733-5695-48B9-BBB9-786D6A027672}">
      <text>
        <r>
          <rPr>
            <sz val="9"/>
            <color indexed="81"/>
            <rFont val="Tahoma"/>
            <family val="2"/>
          </rPr>
          <t>Vehicles, like cars, trucks, and motorcycles, move people and things from place to place. They can be designed to work in all types of conditions, from snow to mud or even water!
Do you want to ride in your dream car? Before you can do that, you need to design it! Discover how to create vehicles by sketching and sculpting a model.</t>
        </r>
      </text>
    </comment>
    <comment ref="C823" authorId="2" shapeId="0" xr:uid="{DE9312B5-F283-441A-8385-23F19274A829}">
      <text>
        <r>
          <rPr>
            <b/>
            <sz val="9"/>
            <color rgb="FF000000"/>
            <rFont val="Tahoma"/>
            <family val="34"/>
          </rPr>
          <t xml:space="preserve">Do you like to ride a bike or scooter? </t>
        </r>
        <r>
          <rPr>
            <sz val="9"/>
            <color rgb="FF000000"/>
            <rFont val="Tahoma"/>
            <family val="34"/>
          </rPr>
          <t xml:space="preserve">Roller or ice skate? Have you ever ridden a horse or gone on a train? All of these things give you </t>
        </r>
        <r>
          <rPr>
            <b/>
            <sz val="9"/>
            <color rgb="FF000000"/>
            <rFont val="Tahoma"/>
            <family val="34"/>
          </rPr>
          <t>mobility</t>
        </r>
        <r>
          <rPr>
            <sz val="9"/>
            <color rgb="FF000000"/>
            <rFont val="Tahoma"/>
            <family val="34"/>
          </rPr>
          <t xml:space="preserve">, or the ability to move. 
</t>
        </r>
        <r>
          <rPr>
            <b/>
            <sz val="9"/>
            <color rgb="FF000000"/>
            <rFont val="Tahoma"/>
            <family val="34"/>
          </rPr>
          <t xml:space="preserve">Transportation </t>
        </r>
        <r>
          <rPr>
            <sz val="9"/>
            <color rgb="FF000000"/>
            <rFont val="Tahoma"/>
            <family val="34"/>
          </rPr>
          <t xml:space="preserve">is how people move themselves and things from one place to another. When someone rides in a vehicle, they’re a </t>
        </r>
        <r>
          <rPr>
            <b/>
            <sz val="9"/>
            <color rgb="FF000000"/>
            <rFont val="Tahoma"/>
            <family val="34"/>
          </rPr>
          <t>passenger</t>
        </r>
        <r>
          <rPr>
            <sz val="9"/>
            <color rgb="FF000000"/>
            <rFont val="Tahoma"/>
            <family val="34"/>
          </rPr>
          <t xml:space="preserve">, and if they carry things with them in the vehicle, those things are </t>
        </r>
        <r>
          <rPr>
            <b/>
            <sz val="9"/>
            <color rgb="FF000000"/>
            <rFont val="Tahoma"/>
            <family val="34"/>
          </rPr>
          <t>cargo</t>
        </r>
        <r>
          <rPr>
            <sz val="9"/>
            <color rgb="FF000000"/>
            <rFont val="Tahoma"/>
            <family val="34"/>
          </rPr>
          <t xml:space="preserve">. 
</t>
        </r>
        <r>
          <rPr>
            <sz val="9"/>
            <color rgb="FF000000"/>
            <rFont val="Tahoma"/>
            <family val="34"/>
          </rPr>
          <t xml:space="preserve">Transportation is constantly changing. In the past, we used horses, today we use cars, and in the future, our cars might be able to drive themselves! 
</t>
        </r>
        <r>
          <rPr>
            <sz val="9"/>
            <color rgb="FF000000"/>
            <rFont val="Tahoma"/>
            <family val="34"/>
          </rPr>
          <t xml:space="preserve">So, what’s your favorite way to go places? How do you think this will change in five years? Ten years? If you can imagine what transportation will be like in the future, you’re one step closer to turning it into a reality! </t>
        </r>
      </text>
    </comment>
    <comment ref="C824" authorId="2" shapeId="0" xr:uid="{1479D44B-0FC1-4DFF-A208-E2B1EE277C99}">
      <text>
        <r>
          <rPr>
            <b/>
            <sz val="9"/>
            <color rgb="FF000000"/>
            <rFont val="Tahoma"/>
            <family val="34"/>
          </rPr>
          <t xml:space="preserve">Conduct automotive market research
Have you ever thought of the perfect present for someone? </t>
        </r>
        <r>
          <rPr>
            <sz val="9"/>
            <color rgb="FF000000"/>
            <rFont val="Tahoma"/>
            <family val="34"/>
          </rPr>
          <t xml:space="preserve">If you have, it’s probably because you talked about it with them! Just like finding a gift someone will love, automotive designers ask their </t>
        </r>
        <r>
          <rPr>
            <b/>
            <sz val="9"/>
            <color rgb="FF000000"/>
            <rFont val="Tahoma"/>
            <family val="34"/>
          </rPr>
          <t>customers</t>
        </r>
        <r>
          <rPr>
            <sz val="9"/>
            <color rgb="FF000000"/>
            <rFont val="Tahoma"/>
            <family val="34"/>
          </rPr>
          <t xml:space="preserve">, the people who will be buying the cars, what they want and need. 
Automotive designers use </t>
        </r>
        <r>
          <rPr>
            <b/>
            <sz val="9"/>
            <color rgb="FF000000"/>
            <rFont val="Tahoma"/>
            <family val="34"/>
          </rPr>
          <t>market research</t>
        </r>
        <r>
          <rPr>
            <sz val="9"/>
            <color rgb="FF000000"/>
            <rFont val="Tahoma"/>
            <family val="34"/>
          </rPr>
          <t xml:space="preserve">, where they conduct interviews or surveys to gather a lot of information, or </t>
        </r>
        <r>
          <rPr>
            <b/>
            <sz val="9"/>
            <color rgb="FF000000"/>
            <rFont val="Tahoma"/>
            <family val="34"/>
          </rPr>
          <t>data</t>
        </r>
        <r>
          <rPr>
            <sz val="9"/>
            <color rgb="FF000000"/>
            <rFont val="Tahoma"/>
            <family val="34"/>
          </rPr>
          <t xml:space="preserve">.
They use the data to look for </t>
        </r>
        <r>
          <rPr>
            <b/>
            <sz val="9"/>
            <color rgb="FF000000"/>
            <rFont val="Tahoma"/>
            <family val="34"/>
          </rPr>
          <t xml:space="preserve">trends </t>
        </r>
        <r>
          <rPr>
            <sz val="9"/>
            <color rgb="FF000000"/>
            <rFont val="Tahoma"/>
            <family val="34"/>
          </rPr>
          <t xml:space="preserve">and find out what groups of people want. 
Interviewing your customers can help you find out what they want and need. Then, you can make a vehicle that’s just right for them. </t>
        </r>
      </text>
    </comment>
    <comment ref="C825" authorId="2" shapeId="0" xr:uid="{C09FC705-309B-4422-A531-881D9B372FE4}">
      <text>
        <r>
          <rPr>
            <b/>
            <sz val="9"/>
            <color rgb="FF000000"/>
            <rFont val="Tahoma"/>
            <family val="34"/>
          </rPr>
          <t xml:space="preserve">When you create something, it’s fun to make it special! </t>
        </r>
        <r>
          <rPr>
            <sz val="9"/>
            <color rgb="FF000000"/>
            <rFont val="Tahoma"/>
            <family val="34"/>
          </rPr>
          <t xml:space="preserve">For example, you might add a new flavor to a cake, a move to a dance routine, or bold colors to a painting. 
</t>
        </r>
        <r>
          <rPr>
            <b/>
            <sz val="9"/>
            <color rgb="FF000000"/>
            <rFont val="Tahoma"/>
            <family val="34"/>
          </rPr>
          <t xml:space="preserve">Creative designers </t>
        </r>
        <r>
          <rPr>
            <sz val="9"/>
            <color rgb="FF000000"/>
            <rFont val="Tahoma"/>
            <family val="34"/>
          </rPr>
          <t xml:space="preserve">are the people who imagine what new vehicles will look like. They have the job of choosing the </t>
        </r>
        <r>
          <rPr>
            <b/>
            <sz val="9"/>
            <color rgb="FF000000"/>
            <rFont val="Tahoma"/>
            <family val="34"/>
          </rPr>
          <t xml:space="preserve">design criteria </t>
        </r>
        <r>
          <rPr>
            <sz val="9"/>
            <color rgb="FF000000"/>
            <rFont val="Tahoma"/>
            <family val="34"/>
          </rPr>
          <t xml:space="preserve">for new vehicles. The criteria include the parts all vehicles have, like an engine, wheels, and axles, and other parts, or </t>
        </r>
        <r>
          <rPr>
            <b/>
            <sz val="9"/>
            <color rgb="FF000000"/>
            <rFont val="Tahoma"/>
            <family val="34"/>
          </rPr>
          <t>design features</t>
        </r>
        <r>
          <rPr>
            <sz val="9"/>
            <color rgb="FF000000"/>
            <rFont val="Tahoma"/>
            <family val="34"/>
          </rPr>
          <t xml:space="preserve">, to make the new vehicle especially useful, fun, or different from other vehicles. 
</t>
        </r>
        <r>
          <rPr>
            <sz val="9"/>
            <color rgb="FF000000"/>
            <rFont val="Tahoma"/>
            <family val="34"/>
          </rPr>
          <t xml:space="preserve">Once you know what vehicle parts to include and more about what your customer wants and needs, you can use what you’ve learned to choose the criteria for your specialized vehicle. </t>
        </r>
      </text>
    </comment>
    <comment ref="C826" authorId="2" shapeId="0" xr:uid="{2BF42F6F-1BAD-4CCC-956B-9080F264485D}">
      <text>
        <r>
          <rPr>
            <b/>
            <sz val="9"/>
            <color rgb="FF000000"/>
            <rFont val="Tahoma"/>
            <family val="2"/>
          </rPr>
          <t xml:space="preserve">Sketch a vehicle to meet your criteria
If you can imagine it, you can draw it! </t>
        </r>
        <r>
          <rPr>
            <sz val="9"/>
            <color rgb="FF000000"/>
            <rFont val="Tahoma"/>
            <family val="2"/>
          </rPr>
          <t xml:space="preserve">Creative designers draw their vehicles to share their ideas and let people see the special features they’re including. They use their design criteria as a list of things to include in their drawings. 
So, show others your automotive design ideas with a sketch! Imagine what your special vehicle looks like and draw the interior and exterior. Choose different angles to draw—front, side, back, or from above. Start with the general shape and then add details! </t>
        </r>
      </text>
    </comment>
    <comment ref="C827" authorId="2" shapeId="0" xr:uid="{628AC1F1-CF17-473D-89C4-2D33D3971AEC}">
      <text>
        <r>
          <rPr>
            <b/>
            <sz val="9"/>
            <color rgb="FF000000"/>
            <rFont val="Tahoma"/>
            <family val="34"/>
          </rPr>
          <t xml:space="preserve">Sketches are a great way to show people your ideas, but they’re flat, or two-dimensional (2D). </t>
        </r>
        <r>
          <rPr>
            <sz val="9"/>
            <color rgb="FF000000"/>
            <rFont val="Tahoma"/>
            <family val="34"/>
          </rPr>
          <t xml:space="preserve">A model, made of a material like clay or wood, lets people see your design’s shape in 3D. Three-dimensional models help the designers to show their ideas from all angles. 
</t>
        </r>
        <r>
          <rPr>
            <sz val="9"/>
            <color rgb="FF000000"/>
            <rFont val="Tahoma"/>
            <family val="34"/>
          </rPr>
          <t xml:space="preserve">Once you have a sketch of your vehicle, you can make a 3D model of your vehicle out of clay. You can then use your model, along with your sketches and design criteria, 
</t>
        </r>
        <r>
          <rPr>
            <sz val="9"/>
            <color rgb="FF000000"/>
            <rFont val="Tahoma"/>
            <family val="34"/>
          </rPr>
          <t xml:space="preserve">to share your automotive design! </t>
        </r>
      </text>
    </comment>
    <comment ref="C829" authorId="2" shapeId="0" xr:uid="{AC87A46B-FF29-4E38-B072-21D97E9F5447}">
      <text>
        <r>
          <rPr>
            <sz val="9"/>
            <color rgb="FF000000"/>
            <rFont val="Tahoma"/>
            <family val="2"/>
          </rPr>
          <t>If desginers imagine it, engineers build it! After designers come up with an idea for a vehicle, automotive engineers use what they know about math and science to build and test a working vehicle.
Find out how to turn a list of criteria into your own working model of a vehicle that's powered by alternative fuel!</t>
        </r>
      </text>
    </comment>
    <comment ref="C830" authorId="2" shapeId="0" xr:uid="{F93A5F57-E02B-4D82-8946-B4CAC06A5225}">
      <text>
        <r>
          <rPr>
            <b/>
            <sz val="9"/>
            <color rgb="FF000000"/>
            <rFont val="Tahoma"/>
            <family val="2"/>
          </rPr>
          <t xml:space="preserve">Learn about simple machines in vehicles
Have you ever tried to move something heavy? </t>
        </r>
        <r>
          <rPr>
            <sz val="9"/>
            <color rgb="FF000000"/>
            <rFont val="Tahoma"/>
            <family val="2"/>
          </rPr>
          <t xml:space="preserve">Did you wish there was a way to make it easier? A </t>
        </r>
        <r>
          <rPr>
            <b/>
            <sz val="9"/>
            <color rgb="FF000000"/>
            <rFont val="Tahoma"/>
            <family val="2"/>
          </rPr>
          <t xml:space="preserve">simple machine </t>
        </r>
        <r>
          <rPr>
            <sz val="9"/>
            <color rgb="FF000000"/>
            <rFont val="Tahoma"/>
            <family val="2"/>
          </rPr>
          <t xml:space="preserve">can help! It’s a tool that makes work easier by using less force. </t>
        </r>
        <r>
          <rPr>
            <b/>
            <sz val="9"/>
            <color rgb="FF000000"/>
            <rFont val="Tahoma"/>
            <family val="2"/>
          </rPr>
          <t xml:space="preserve">Force </t>
        </r>
        <r>
          <rPr>
            <sz val="9"/>
            <color rgb="FF000000"/>
            <rFont val="Tahoma"/>
            <family val="2"/>
          </rPr>
          <t xml:space="preserve">is the strength or energy that creates movement, like push and pull. 
There are six kinds of simple machines: wheel and axle, screw, inclined plane, lever, pulley, and wedge. When two or more simple machines work together, they make a </t>
        </r>
        <r>
          <rPr>
            <b/>
            <sz val="9"/>
            <color rgb="FF000000"/>
            <rFont val="Tahoma"/>
            <family val="2"/>
          </rPr>
          <t>compound machine</t>
        </r>
        <r>
          <rPr>
            <sz val="9"/>
            <color rgb="FF000000"/>
            <rFont val="Tahoma"/>
            <family val="2"/>
          </rPr>
          <t xml:space="preserve">. 
Now, where are the simple and compound machines in vehicles? You can find levers in the door handles and gear shift, pulleys in seat belts, and screws in gas caps, not to mention wheels and axles! </t>
        </r>
      </text>
    </comment>
    <comment ref="C831" authorId="2" shapeId="0" xr:uid="{8CC7E05A-4379-4718-BCF3-DF76E610C9CA}">
      <text>
        <r>
          <rPr>
            <b/>
            <sz val="9"/>
            <color rgb="FF000000"/>
            <rFont val="Tahoma"/>
            <family val="34"/>
          </rPr>
          <t xml:space="preserve">Engineer a vehicle that uses alternative fuel
Can you imagine a car that runs on sunshine? </t>
        </r>
        <r>
          <rPr>
            <sz val="9"/>
            <color rgb="FF000000"/>
            <rFont val="Tahoma"/>
            <family val="34"/>
          </rPr>
          <t xml:space="preserve">
Or leftover oil from making French fries? Sounds crazy, but these cars exist! These vehicles use </t>
        </r>
        <r>
          <rPr>
            <b/>
            <sz val="9"/>
            <color rgb="FF000000"/>
            <rFont val="Tahoma"/>
            <family val="34"/>
          </rPr>
          <t>alternative fuel</t>
        </r>
        <r>
          <rPr>
            <sz val="9"/>
            <color rgb="FF000000"/>
            <rFont val="Tahoma"/>
            <family val="34"/>
          </rPr>
          <t xml:space="preserve">, which means they run on a fuel other than gasoline or diesel. 
When engineers build an alternative-fuel vehicle, they have to solve a bunch of new challenges, like how the fuel makes the vehicle move, how heavy the vehicle is, and how the vehicle gets refueled. Some of the parts stay the same, like the steering wheel and the windshield wipers. Other parts, like the battery or the shape of the body, might need to be reengineered for the alternative fuel. 
Which changes would you make to a traditional vehicle so it can run on an alternative fuel? </t>
        </r>
      </text>
    </comment>
    <comment ref="C832" authorId="2" shapeId="0" xr:uid="{91A730BD-14CE-4086-A8D6-F17F2C91F34F}">
      <text>
        <r>
          <rPr>
            <b/>
            <sz val="9"/>
            <color rgb="FF000000"/>
            <rFont val="Tahoma"/>
            <family val="34"/>
          </rPr>
          <t xml:space="preserve">How do you take an idea and turn it into the real thing? </t>
        </r>
        <r>
          <rPr>
            <sz val="9"/>
            <color rgb="FF000000"/>
            <rFont val="Tahoma"/>
            <family val="34"/>
          </rPr>
          <t xml:space="preserve">Make a </t>
        </r>
        <r>
          <rPr>
            <b/>
            <sz val="9"/>
            <color rgb="FF000000"/>
            <rFont val="Tahoma"/>
            <family val="34"/>
          </rPr>
          <t>prototype</t>
        </r>
        <r>
          <rPr>
            <sz val="9"/>
            <color rgb="FF000000"/>
            <rFont val="Tahoma"/>
            <family val="34"/>
          </rPr>
          <t xml:space="preserve">! It’s a working model that engineers use to test out their ideas and make improvements. 
</t>
        </r>
        <r>
          <rPr>
            <sz val="9"/>
            <color rgb="FF000000"/>
            <rFont val="Tahoma"/>
            <family val="34"/>
          </rPr>
          <t xml:space="preserve">But how do you build a prototype that works? With the </t>
        </r>
        <r>
          <rPr>
            <b/>
            <sz val="9"/>
            <color rgb="FF000000"/>
            <rFont val="Tahoma"/>
            <family val="34"/>
          </rPr>
          <t>Design Thinking Process</t>
        </r>
        <r>
          <rPr>
            <sz val="9"/>
            <color rgb="FF000000"/>
            <rFont val="Tahoma"/>
            <family val="34"/>
          </rPr>
          <t xml:space="preserve">! Engineers start by defining their problem or project, like building a new vehicle that uses an alternative fuel. Then, they brainstorm and plan, build a prototype, test it, and improve it. It’s how they see if their ideas work and share them with others. 
</t>
        </r>
        <r>
          <rPr>
            <sz val="9"/>
            <color rgb="FF000000"/>
            <rFont val="Tahoma"/>
            <family val="34"/>
          </rPr>
          <t xml:space="preserve">Once you’ve finalized your criteria checklist, use your engineering plan to build a prototype of your alternative fuel vehicle! </t>
        </r>
      </text>
    </comment>
    <comment ref="C833" authorId="2" shapeId="0" xr:uid="{22314BBC-859A-4FCC-9DBF-2E6C25477838}">
      <text>
        <r>
          <rPr>
            <b/>
            <sz val="9"/>
            <color rgb="FF000000"/>
            <rFont val="Tahoma"/>
            <family val="34"/>
          </rPr>
          <t xml:space="preserve">Test and revise your vehicle prototype
What’s better—if your vehicle goes fast or far? </t>
        </r>
        <r>
          <rPr>
            <sz val="9"/>
            <color rgb="FF000000"/>
            <rFont val="Tahoma"/>
            <family val="34"/>
          </rPr>
          <t xml:space="preserve">
Automotive engineers want the vehicles they build to work well, be safe, and use as little fuel as possible. They have to test their designs for each of these things and look for ways to make them better. 
Every time an engineer makes changes to the vehicle, that’s called an </t>
        </r>
        <r>
          <rPr>
            <b/>
            <sz val="9"/>
            <color rgb="FF000000"/>
            <rFont val="Tahoma"/>
            <family val="34"/>
          </rPr>
          <t>iteration</t>
        </r>
        <r>
          <rPr>
            <sz val="9"/>
            <color rgb="FF000000"/>
            <rFont val="Tahoma"/>
            <family val="34"/>
          </rPr>
          <t xml:space="preserve">, or a new version of the design. 
Once you have a prototype, test your vehicle to see how well it works. If you find problems with your vehicle, remember that it’s a good thing! That means you know what needs to be fixed. </t>
        </r>
      </text>
    </comment>
    <comment ref="C834" authorId="2" shapeId="0" xr:uid="{97AB543F-B279-4714-8DF7-EC9FB1A8B7DF}">
      <text>
        <r>
          <rPr>
            <b/>
            <sz val="9"/>
            <color rgb="FF000000"/>
            <rFont val="Tahoma"/>
            <family val="34"/>
          </rPr>
          <t xml:space="preserve">Share your vehicle prototype and testing results
If you were an automotive engineer, you would make lots of iterations of your vehicle. </t>
        </r>
        <r>
          <rPr>
            <sz val="9"/>
            <color rgb="FF000000"/>
            <rFont val="Tahoma"/>
            <family val="34"/>
          </rPr>
          <t xml:space="preserve">Eventually, you’d make a prototype with parts made of metal and
other materials. 
Once the final prototype passes all the tests you want it to, the next step in the automotive process is called </t>
        </r>
        <r>
          <rPr>
            <b/>
            <sz val="9"/>
            <color rgb="FF000000"/>
            <rFont val="Tahoma"/>
            <family val="34"/>
          </rPr>
          <t>manufacturing</t>
        </r>
        <r>
          <rPr>
            <sz val="9"/>
            <color rgb="FF000000"/>
            <rFont val="Tahoma"/>
            <family val="34"/>
          </rPr>
          <t xml:space="preserve">. Manufacturing is when a lot of a product is made in a factory to eventually be sold to customers. 
Manufacturers use the final design from the engineering team to make lots of the same vehicle in a factory, over and over again. To get the manufacturing team started, the engineering team will share their plans and prototypes in a </t>
        </r>
        <r>
          <rPr>
            <b/>
            <sz val="9"/>
            <color rgb="FF000000"/>
            <rFont val="Tahoma"/>
            <family val="34"/>
          </rPr>
          <t>milestone review</t>
        </r>
        <r>
          <rPr>
            <sz val="9"/>
            <color rgb="FF000000"/>
            <rFont val="Tahoma"/>
            <family val="34"/>
          </rPr>
          <t xml:space="preserve">. 
In this type of presentation, the automotive team presents their work to see if the vehicle can be moved along in the process, from design to engineering to manufacturing. 
Sharing your ideas and getting feedback is an important part of the Design Thinking Process. It can help you identify problems and find ways to make your vehicle even better. </t>
        </r>
      </text>
    </comment>
    <comment ref="C836" authorId="2" shapeId="0" xr:uid="{D1F75C8E-4377-4E8F-8355-B2D9C23D6BC4}">
      <text>
        <r>
          <rPr>
            <sz val="9"/>
            <color rgb="FF000000"/>
            <rFont val="Tahoma"/>
            <family val="2"/>
          </rPr>
          <t>You've designed  and engineered a new vehicle, and now everybody wants to buy one. So, what do you do? Build a factory and start manufacturing!
Find out how people manufacture vehicles without wasting time and how they make sure the vehicles are safe and well made!</t>
        </r>
      </text>
    </comment>
    <comment ref="C837" authorId="2" shapeId="0" xr:uid="{4536AE8F-12F8-4661-9B9E-A5C81719F5C6}">
      <text>
        <r>
          <rPr>
            <b/>
            <sz val="9"/>
            <color rgb="FF000000"/>
            <rFont val="Tahoma"/>
            <family val="34"/>
          </rPr>
          <t xml:space="preserve">Experience the manufacturing process
Do you hate to waste time and effort? </t>
        </r>
        <r>
          <rPr>
            <sz val="9"/>
            <color rgb="FF000000"/>
            <rFont val="Tahoma"/>
            <family val="34"/>
          </rPr>
          <t xml:space="preserve">So do manufacturers! When manufacturers make a set of products, they want to do it </t>
        </r>
        <r>
          <rPr>
            <b/>
            <sz val="9"/>
            <color rgb="FF000000"/>
            <rFont val="Tahoma"/>
            <family val="34"/>
          </rPr>
          <t>efficiently</t>
        </r>
        <r>
          <rPr>
            <sz val="9"/>
            <color rgb="FF000000"/>
            <rFont val="Tahoma"/>
            <family val="34"/>
          </rPr>
          <t xml:space="preserve">, without wasting time or materials. 
The easiest way to do this is to use an </t>
        </r>
        <r>
          <rPr>
            <b/>
            <sz val="9"/>
            <color rgb="FF000000"/>
            <rFont val="Tahoma"/>
            <family val="34"/>
          </rPr>
          <t>assembly line</t>
        </r>
        <r>
          <rPr>
            <sz val="9"/>
            <color rgb="FF000000"/>
            <rFont val="Tahoma"/>
            <family val="34"/>
          </rPr>
          <t xml:space="preserve">, where workers, machines, and materials are arranged in a line to build a product. 
So, imagine what it’s like to have what you need to manufacture vehicles efficiently and how hard it might be without! An assembly line would help you to keep workers safe and not waste. </t>
        </r>
      </text>
    </comment>
    <comment ref="C838" authorId="2" shapeId="0" xr:uid="{3474BC07-1457-4E61-9BE4-5213914DC316}">
      <text>
        <r>
          <rPr>
            <b/>
            <sz val="9"/>
            <color rgb="FF000000"/>
            <rFont val="Tahoma"/>
            <family val="34"/>
          </rPr>
          <t xml:space="preserve">Learn about the automotive manufacturing process
If you’re going to sell something, you want it to be great! </t>
        </r>
        <r>
          <rPr>
            <sz val="9"/>
            <color rgb="FF000000"/>
            <rFont val="Tahoma"/>
            <family val="34"/>
          </rPr>
          <t xml:space="preserve">Manufacturers want to make </t>
        </r>
        <r>
          <rPr>
            <b/>
            <sz val="9"/>
            <color rgb="FF000000"/>
            <rFont val="Tahoma"/>
            <family val="34"/>
          </rPr>
          <t xml:space="preserve">high-quality </t>
        </r>
        <r>
          <rPr>
            <sz val="9"/>
            <color rgb="FF000000"/>
            <rFont val="Tahoma"/>
            <family val="34"/>
          </rPr>
          <t xml:space="preserve">products that are safe, well made, and have no mistakes. When manufacturers check their products, that’s </t>
        </r>
        <r>
          <rPr>
            <b/>
            <sz val="9"/>
            <color rgb="FF000000"/>
            <rFont val="Tahoma"/>
            <family val="34"/>
          </rPr>
          <t>quality control</t>
        </r>
        <r>
          <rPr>
            <sz val="9"/>
            <color rgb="FF000000"/>
            <rFont val="Tahoma"/>
            <family val="34"/>
          </rPr>
          <t xml:space="preserve">. 
Manufacturers also want their products to be consistent. This means the product will be the same, of good quality, each time its assembled. 
</t>
        </r>
        <r>
          <rPr>
            <b/>
            <sz val="9"/>
            <color rgb="FF000000"/>
            <rFont val="Tahoma"/>
            <family val="34"/>
          </rPr>
          <t xml:space="preserve">5S </t>
        </r>
        <r>
          <rPr>
            <sz val="9"/>
            <color rgb="FF000000"/>
            <rFont val="Tahoma"/>
            <family val="34"/>
          </rPr>
          <t xml:space="preserve">helps manufacturers to make high-quality products in a safe and efficient way. The 5 steps of 5S are: sort, set in order, shine, standardize (keep the same), and sustain (keep it going). </t>
        </r>
      </text>
    </comment>
    <comment ref="C839" authorId="2" shapeId="0" xr:uid="{BDB48584-574E-4DF1-A1FF-6A70853F5CD8}">
      <text>
        <r>
          <rPr>
            <b/>
            <sz val="9"/>
            <color rgb="FF000000"/>
            <rFont val="Tahoma"/>
            <family val="34"/>
          </rPr>
          <t xml:space="preserve">Plan your own automotive manufacturing process
Have you ever looked at something and thought, “How did they make that?” </t>
        </r>
        <r>
          <rPr>
            <sz val="9"/>
            <color rgb="FF000000"/>
            <rFont val="Tahoma"/>
            <family val="34"/>
          </rPr>
          <t xml:space="preserve">Take anything, like a great cookie or a beautiful dance routine. If you look at the finished item and use what you know about baking or dancing, you can reverse engineer it to figure out how it was made. 
You can also use </t>
        </r>
        <r>
          <rPr>
            <b/>
            <sz val="9"/>
            <color rgb="FF000000"/>
            <rFont val="Tahoma"/>
            <family val="34"/>
          </rPr>
          <t xml:space="preserve">reverse engineering </t>
        </r>
        <r>
          <rPr>
            <sz val="9"/>
            <color rgb="FF000000"/>
            <rFont val="Tahoma"/>
            <family val="34"/>
          </rPr>
          <t xml:space="preserve">to build a vehicle. Once you’ve figured out the steps, you can use them, over and over, to create an assembly line that’s safe and efficient. 
When you’ve decided on your manufacturing process, test it to see if it works. </t>
        </r>
      </text>
    </comment>
    <comment ref="C840" authorId="2" shapeId="0" xr:uid="{B6D46910-CB40-4B5C-8FD1-987BA6E2A51B}">
      <text>
        <r>
          <rPr>
            <b/>
            <sz val="9"/>
            <color rgb="FF000000"/>
            <rFont val="Tahoma"/>
            <family val="34"/>
          </rPr>
          <t xml:space="preserve">Ready, set, GO! </t>
        </r>
        <r>
          <rPr>
            <sz val="9"/>
            <color rgb="FF000000"/>
            <rFont val="Tahoma"/>
            <family val="34"/>
          </rPr>
          <t xml:space="preserve">Once you’ve tested your assembly line, it’s time to manufacture your set of model vehicles. 
</t>
        </r>
        <r>
          <rPr>
            <sz val="9"/>
            <color rgb="FF000000"/>
            <rFont val="Tahoma"/>
            <family val="34"/>
          </rPr>
          <t xml:space="preserve">Quality, efficiency, and safety are important, and 5S can help with all three. 5S helps with quality by focusing on consistency, the line being organized and tidy, and everyone knowing and doing their jobs. If everything is moving smoothly because of 5S, the manufacturing process is efficient. 
</t>
        </r>
        <r>
          <rPr>
            <sz val="9"/>
            <color rgb="FF000000"/>
            <rFont val="Tahoma"/>
            <family val="34"/>
          </rPr>
          <t xml:space="preserve">How do you think 5S helps with safety? Well, imagine what could go wrong on an assembly line without 5S! </t>
        </r>
      </text>
    </comment>
    <comment ref="C841" authorId="2" shapeId="0" xr:uid="{08A6EE5C-EACE-4D86-80FA-06941CB33CEB}">
      <text>
        <r>
          <rPr>
            <b/>
            <sz val="9"/>
            <color rgb="FF000000"/>
            <rFont val="Tahoma"/>
            <family val="34"/>
          </rPr>
          <t xml:space="preserve">Innovate your automotive manufacturing process
You’ve just created a manufacturing process that’s efficient, safe, and makes high-quality products. </t>
        </r>
        <r>
          <rPr>
            <sz val="9"/>
            <color rgb="FF000000"/>
            <rFont val="Tahoma"/>
            <family val="34"/>
          </rPr>
          <t xml:space="preserve">You’re thinking like an automotive manufacturer. 
Manufacturers are always innovating. Sometimes they change materials because the old ones aren’t available or better ones have been created. Sometimes they have to figure out how to work with fewer people because there’s a shortage of workers. When manufacturers make changes or improvements to their process, it’s called </t>
        </r>
        <r>
          <rPr>
            <b/>
            <sz val="9"/>
            <color rgb="FF000000"/>
            <rFont val="Tahoma"/>
            <family val="34"/>
          </rPr>
          <t>process innovation</t>
        </r>
        <r>
          <rPr>
            <sz val="9"/>
            <color rgb="FF000000"/>
            <rFont val="Tahoma"/>
            <family val="34"/>
          </rPr>
          <t xml:space="preserve">. 
Manufacturers also have other goals in mind, like protecting the environment and making the process safe for their workers. How could you innovate your process to reach these two goals? </t>
        </r>
      </text>
    </comment>
    <comment ref="C844" authorId="2" shapeId="0" xr:uid="{CA42654C-D47D-47B5-BBAD-7B414023E5A6}">
      <text>
        <r>
          <rPr>
            <sz val="9"/>
            <color rgb="FF000000"/>
            <rFont val="Tahoma"/>
            <family val="2"/>
          </rPr>
          <t>From tablets and laptops to microwave ovens, cars, and even stoplights, we use computers every day to help us in all sorts of ways. But how do the computers know what to do? People write instructions for them! When you learn to "talk to computers" by writing code, you'll be able to tell computers what to do!</t>
        </r>
      </text>
    </comment>
    <comment ref="C845" authorId="2" shapeId="0" xr:uid="{A99B428E-BE68-44E2-9F5C-0C9542FCD54D}">
      <text>
        <r>
          <rPr>
            <b/>
            <sz val="9"/>
            <color rgb="FF000000"/>
            <rFont val="Tahoma"/>
            <family val="2"/>
          </rPr>
          <t>Create algorithms for a computer that follow a sequence.</t>
        </r>
        <r>
          <rPr>
            <sz val="9"/>
            <color rgb="FF000000"/>
            <rFont val="Tahoma"/>
            <family val="2"/>
          </rPr>
          <t xml:space="preserve"> </t>
        </r>
        <r>
          <rPr>
            <b/>
            <sz val="9"/>
            <color rgb="FF000000"/>
            <rFont val="Tahoma"/>
            <family val="2"/>
          </rPr>
          <t xml:space="preserve">
</t>
        </r>
        <r>
          <rPr>
            <sz val="9"/>
            <color rgb="FF000000"/>
            <rFont val="Tahoma"/>
            <family val="2"/>
          </rPr>
          <t xml:space="preserve">Giving directions to someone can be tricky. Giving directions to a computer is even trickier.
</t>
        </r>
        <r>
          <rPr>
            <sz val="9"/>
            <color rgb="FF000000"/>
            <rFont val="Tahoma"/>
            <family val="2"/>
          </rPr>
          <t xml:space="preserve">Why? A computer can only do exactly what you tell it to do, in exactly the order you tell it. A computer can't ask questions or figure out what to do on its own if your directions are unclear.
</t>
        </r>
        <r>
          <rPr>
            <sz val="9"/>
            <color rgb="FF000000"/>
            <rFont val="Tahoma"/>
            <family val="2"/>
          </rPr>
          <t xml:space="preserve">The directions that programmers write is called an </t>
        </r>
        <r>
          <rPr>
            <b/>
            <sz val="9"/>
            <color rgb="FF000000"/>
            <rFont val="Tahoma"/>
            <family val="2"/>
          </rPr>
          <t>algorithm</t>
        </r>
        <r>
          <rPr>
            <sz val="9"/>
            <color rgb="FF000000"/>
            <rFont val="Tahoma"/>
            <family val="2"/>
          </rPr>
          <t xml:space="preserve">. The order of the directions is called a </t>
        </r>
        <r>
          <rPr>
            <b/>
            <sz val="9"/>
            <color rgb="FF000000"/>
            <rFont val="Tahoma"/>
            <family val="2"/>
          </rPr>
          <t>sequence</t>
        </r>
        <r>
          <rPr>
            <sz val="9"/>
            <color rgb="FF000000"/>
            <rFont val="Tahoma"/>
            <family val="2"/>
          </rPr>
          <t xml:space="preserve">.
</t>
        </r>
        <r>
          <rPr>
            <sz val="9"/>
            <color rgb="FF000000"/>
            <rFont val="Tahoma"/>
            <family val="2"/>
          </rPr>
          <t>Sometimes the order of actions matters, and sometimes it doesn't. Imagine you're setting up a campground. You need to find a flat space and clear away rocks and sticks BEFORE you set up your tent. The sequence of your actions matters in this case.</t>
        </r>
      </text>
    </comment>
    <comment ref="C846" authorId="2" shapeId="0" xr:uid="{D0589CEB-6F2D-4A34-BD59-509658C8C04B}">
      <text>
        <r>
          <rPr>
            <b/>
            <sz val="9"/>
            <color indexed="81"/>
            <rFont val="Tahoma"/>
            <family val="2"/>
          </rPr>
          <t>Use loops to improve your algorithm.</t>
        </r>
        <r>
          <rPr>
            <sz val="9"/>
            <color indexed="81"/>
            <rFont val="Tahoma"/>
            <family val="2"/>
          </rPr>
          <t xml:space="preserve"> 
Have you ever read the directions on a shampoo bottle? They often say, "Apply shampoo to your hair. Lather, rinse, repeat." Lather means rub the shampoo around in your wet hair to make lots of bubbles. Rinse means use lots of water to wash the bubbles out. And repeat means - do it all again!
"Lather" and "rinse" are the steps in a hair washing </t>
        </r>
        <r>
          <rPr>
            <b/>
            <sz val="9"/>
            <color indexed="81"/>
            <rFont val="Tahoma"/>
            <family val="2"/>
          </rPr>
          <t>algorithm</t>
        </r>
        <r>
          <rPr>
            <sz val="9"/>
            <color indexed="81"/>
            <rFont val="Tahoma"/>
            <family val="2"/>
          </rPr>
          <t xml:space="preserve">. "Repeat" is a </t>
        </r>
        <r>
          <rPr>
            <b/>
            <sz val="9"/>
            <color indexed="81"/>
            <rFont val="Tahoma"/>
            <family val="2"/>
          </rPr>
          <t>loop</t>
        </r>
        <r>
          <rPr>
            <sz val="9"/>
            <color indexed="81"/>
            <rFont val="Tahoma"/>
            <family val="2"/>
          </rPr>
          <t xml:space="preserve">. It means do the same thing - lather and rinse - over and over again.
Lather is a </t>
        </r>
        <r>
          <rPr>
            <b/>
            <sz val="9"/>
            <color indexed="81"/>
            <rFont val="Tahoma"/>
            <family val="2"/>
          </rPr>
          <t>nested loop</t>
        </r>
        <r>
          <rPr>
            <sz val="9"/>
            <color indexed="81"/>
            <rFont val="Tahoma"/>
            <family val="2"/>
          </rPr>
          <t>, because you need to rub the shampoo around on your head in lots of different places - on the top, on both sides by your ears, and in the back. You repeat, or loop, lathering. That repeated action happens within the loop of washing your hair twice.
Programmers use loops to tell computers to repeat actions in their programs. Loops make programs shorter, easier to write, and easier for computers to understand.</t>
        </r>
      </text>
    </comment>
    <comment ref="C847" authorId="2" shapeId="0" xr:uid="{FA95BD0A-5E95-469E-A105-B554BBDED6FB}">
      <text>
        <r>
          <rPr>
            <b/>
            <sz val="9"/>
            <color rgb="FF000000"/>
            <rFont val="Tahoma"/>
            <family val="2"/>
          </rPr>
          <t>Keep your code interesting with conditionals.</t>
        </r>
        <r>
          <rPr>
            <sz val="9"/>
            <color rgb="FF000000"/>
            <rFont val="Tahoma"/>
            <family val="2"/>
          </rPr>
          <t xml:space="preserve">
</t>
        </r>
        <r>
          <rPr>
            <sz val="9"/>
            <color rgb="FF000000"/>
            <rFont val="Tahoma"/>
            <family val="2"/>
          </rPr>
          <t xml:space="preserve">Computers are great at doing the same thing over and over again. To make them even more useful, programmers have figured out how to get computers to react to different situations. They write programs that say if one thing happens, do this. If it doesn't, do that. These computer commands are called </t>
        </r>
        <r>
          <rPr>
            <b/>
            <sz val="9"/>
            <color rgb="FF000000"/>
            <rFont val="Tahoma"/>
            <family val="2"/>
          </rPr>
          <t>conditionals</t>
        </r>
        <r>
          <rPr>
            <sz val="9"/>
            <color rgb="FF000000"/>
            <rFont val="Tahoma"/>
            <family val="2"/>
          </rPr>
          <t xml:space="preserve">, and you write them using an </t>
        </r>
        <r>
          <rPr>
            <b/>
            <sz val="9"/>
            <color rgb="FF000000"/>
            <rFont val="Tahoma"/>
            <family val="2"/>
          </rPr>
          <t>IF/ELSE statement</t>
        </r>
        <r>
          <rPr>
            <sz val="9"/>
            <color rgb="FF000000"/>
            <rFont val="Tahoma"/>
            <family val="2"/>
          </rPr>
          <t xml:space="preserve">.
</t>
        </r>
        <r>
          <rPr>
            <sz val="9"/>
            <color rgb="FF000000"/>
            <rFont val="Tahoma"/>
            <family val="2"/>
          </rPr>
          <t>For example, if you didn't have the option to wear different jackets to match the weather, you'd always have to wear the same coat. But, with a conditional, you can give options: IF it's snowing, wear a warm coat. ELSE wear a light jacket. By writing code that includes conditionals, such as determining different coats depending on the weather, programmers can make code more flexible and more interesting.</t>
        </r>
      </text>
    </comment>
    <comment ref="C848" authorId="2" shapeId="0" xr:uid="{26510933-E1D1-4B32-99AC-D54FC106E376}">
      <text>
        <r>
          <rPr>
            <b/>
            <sz val="9"/>
            <color indexed="81"/>
            <rFont val="Tahoma"/>
            <family val="2"/>
          </rPr>
          <t>Create your own set of commands that use conditionals.</t>
        </r>
        <r>
          <rPr>
            <sz val="9"/>
            <color indexed="81"/>
            <rFont val="Tahoma"/>
            <family val="2"/>
          </rPr>
          <t xml:space="preserve">
Being a leader means you have to make lots of decisions. So, when you're a leader, it's a good idea to prepare for what could happen and how you would react to all kinds of situations and surprises.
For example, if you're planning a camping trip, what will you do if it rains? Are there any friends allergic to certain foods? What kinds of meals should the troop plan?
Programmers do the same thing when they write conditionals in their code. Think about different situations in the program and tell the computer what to do IF that situation comes up.</t>
        </r>
      </text>
    </comment>
    <comment ref="C849" authorId="2" shapeId="0" xr:uid="{185EF42A-45CE-4BC3-B291-1FAF75B5CFCD}">
      <text>
        <r>
          <rPr>
            <b/>
            <sz val="9"/>
            <color indexed="81"/>
            <rFont val="Tahoma"/>
            <family val="2"/>
          </rPr>
          <t>Learn about women in computer science.</t>
        </r>
        <r>
          <rPr>
            <sz val="9"/>
            <color indexed="81"/>
            <rFont val="Tahoma"/>
            <family val="2"/>
          </rPr>
          <t xml:space="preserve">
Part of being a leader is thinking ahead, imagining what problems might come up, and figuring out how to solve them. The first computer program was written by a woman, and women have been leading the way ever since! Their leadership and creativity have shaped the world of computer science in many ways. They've designed and built new kinds of computers, invented new programming languages, and even used computers to design ships and send people to the moon!
What kinds of problems would you like to solve with the help of computers?</t>
        </r>
      </text>
    </comment>
    <comment ref="C851" authorId="2" shapeId="0" xr:uid="{42D793B5-2979-4335-9E07-E2108726AA5F}">
      <text>
        <r>
          <rPr>
            <sz val="9"/>
            <color indexed="81"/>
            <rFont val="Tahoma"/>
            <family val="2"/>
          </rPr>
          <t>What makes your favorite video game fun? Have you ever wondered how the creators included all the different challenges and choices? They used algorithms and conditionals to tell the computer what to do. Use what you've learned about coding to create a game that is fun and helps solve a problem!</t>
        </r>
      </text>
    </comment>
    <comment ref="C852" authorId="2" shapeId="0" xr:uid="{93D58332-21DE-429A-A39E-9AF3D94D3A56}">
      <text>
        <r>
          <rPr>
            <b/>
            <sz val="9"/>
            <color indexed="81"/>
            <rFont val="Tahoma"/>
            <family val="2"/>
          </rPr>
          <t>Discover how game design can be used "for good".</t>
        </r>
        <r>
          <rPr>
            <sz val="9"/>
            <color indexed="81"/>
            <rFont val="Tahoma"/>
            <family val="2"/>
          </rPr>
          <t xml:space="preserve">
You've learned how computers helped astronauts land on the moon. Did you know that video games can help people, too?
Some jobs use video games to teach people new skills. Doctors and nurses use computer programs that show virtual medical situations to improve their skills. Pilots do the same thing using a simulated cockpit of an airplane.
Games can teach us new things and even help us see things we may never experience. We can find out about places, people, and situations we might not otherwise know about! Through video games, you can visit the International Space Station, dive to the deepest parts of the ocean, or visit ancient cities.
What kind of game could you create to teach someone a new skill?</t>
        </r>
      </text>
    </comment>
    <comment ref="C853" authorId="2" shapeId="0" xr:uid="{51EF2AED-E95B-454C-86A2-8E0ACFADB90E}">
      <text>
        <r>
          <rPr>
            <b/>
            <sz val="9"/>
            <color indexed="81"/>
            <rFont val="Tahoma"/>
            <family val="2"/>
          </rPr>
          <t>Explore tools used to develop digital games.</t>
        </r>
        <r>
          <rPr>
            <sz val="9"/>
            <color indexed="81"/>
            <rFont val="Tahoma"/>
            <family val="2"/>
          </rPr>
          <t xml:space="preserve">
What do you need to know to make a video game? Computer programmers use the same ideas in every kind of program, including video games. You already know how to write </t>
        </r>
        <r>
          <rPr>
            <b/>
            <sz val="9"/>
            <color indexed="81"/>
            <rFont val="Tahoma"/>
            <family val="2"/>
          </rPr>
          <t>algorithms</t>
        </r>
        <r>
          <rPr>
            <sz val="9"/>
            <color indexed="81"/>
            <rFont val="Tahoma"/>
            <family val="2"/>
          </rPr>
          <t xml:space="preserve"> with </t>
        </r>
        <r>
          <rPr>
            <b/>
            <sz val="9"/>
            <color indexed="81"/>
            <rFont val="Tahoma"/>
            <family val="2"/>
          </rPr>
          <t>sequence</t>
        </r>
        <r>
          <rPr>
            <sz val="9"/>
            <color indexed="81"/>
            <rFont val="Tahoma"/>
            <family val="2"/>
          </rPr>
          <t xml:space="preserve"> and </t>
        </r>
        <r>
          <rPr>
            <b/>
            <sz val="9"/>
            <color indexed="81"/>
            <rFont val="Tahoma"/>
            <family val="2"/>
          </rPr>
          <t>loops</t>
        </r>
        <r>
          <rPr>
            <sz val="9"/>
            <color indexed="81"/>
            <rFont val="Tahoma"/>
            <family val="2"/>
          </rPr>
          <t xml:space="preserve">. Loops let players practice skills and get better.
You also know how conditionals create choices in the program. Game makers also use </t>
        </r>
        <r>
          <rPr>
            <b/>
            <sz val="9"/>
            <color indexed="81"/>
            <rFont val="Tahoma"/>
            <family val="2"/>
          </rPr>
          <t>conditionals</t>
        </r>
        <r>
          <rPr>
            <sz val="9"/>
            <color indexed="81"/>
            <rFont val="Tahoma"/>
            <family val="2"/>
          </rPr>
          <t xml:space="preserve"> to make the game more exciting. Conditionals in games let players experience different things.
Think about where there are conditionals and loops in your favorite video game. Then, brainstorm how you can add or adapt them for your own game.</t>
        </r>
      </text>
    </comment>
    <comment ref="C854" authorId="2" shapeId="0" xr:uid="{73A9EF6D-213A-4FD8-9D8F-BAC577A10FDD}">
      <text>
        <r>
          <rPr>
            <b/>
            <sz val="9"/>
            <color indexed="81"/>
            <rFont val="Tahoma"/>
            <family val="2"/>
          </rPr>
          <t>Plan a maze game.</t>
        </r>
        <r>
          <rPr>
            <sz val="9"/>
            <color indexed="81"/>
            <rFont val="Tahoma"/>
            <family val="2"/>
          </rPr>
          <t xml:space="preserve">
When you create a video game, you first need to decide what kind of game you want to make. Then, you plan, build, test, and improve it. When you're happy with the game you've created, you share it with others. These steps are parts of the game design process. You can use this process to create a level of a video game or to work on any big project.</t>
        </r>
      </text>
    </comment>
    <comment ref="C855" authorId="2" shapeId="0" xr:uid="{3F239F69-DE52-4979-9FCD-FB8F62392D66}">
      <text>
        <r>
          <rPr>
            <b/>
            <sz val="9"/>
            <color indexed="81"/>
            <rFont val="Tahoma"/>
            <family val="2"/>
          </rPr>
          <t>Build and test your maze game.</t>
        </r>
        <r>
          <rPr>
            <sz val="9"/>
            <color indexed="81"/>
            <rFont val="Tahoma"/>
            <family val="2"/>
          </rPr>
          <t xml:space="preserve">
Making anything new usually involves lots of trial and error. That means that the first version (or second, or third) probably won't work the way you want it to. You have to repeat the design process, practicing </t>
        </r>
        <r>
          <rPr>
            <b/>
            <sz val="9"/>
            <color indexed="81"/>
            <rFont val="Tahoma"/>
            <family val="2"/>
          </rPr>
          <t>perseverance</t>
        </r>
        <r>
          <rPr>
            <sz val="9"/>
            <color indexed="81"/>
            <rFont val="Tahoma"/>
            <family val="2"/>
          </rPr>
          <t xml:space="preserve">. Perseverance is when you keep working on a project, even though it's difficult.
Each time you repeat steps in the design process is an </t>
        </r>
        <r>
          <rPr>
            <b/>
            <sz val="9"/>
            <color indexed="81"/>
            <rFont val="Tahoma"/>
            <family val="2"/>
          </rPr>
          <t>iteration</t>
        </r>
        <r>
          <rPr>
            <sz val="9"/>
            <color indexed="81"/>
            <rFont val="Tahoma"/>
            <family val="2"/>
          </rPr>
          <t>. If you're trying to improve a cookie recipe, every time you make a batch, taste test, and change the recipe is an iteration.
Making a great video game also requires iteration and perseverance. As you test your game, you might find a mistake in your code that you need to fix. You might also think of a new feature you can add to make the game more fun.
Remember, if at first you don't succeed, try, try again!</t>
        </r>
      </text>
    </comment>
    <comment ref="C856" authorId="2" shapeId="0" xr:uid="{4957F74C-2B8D-4B12-B0D9-2A14E9331D61}">
      <text>
        <r>
          <rPr>
            <b/>
            <sz val="9"/>
            <color indexed="81"/>
            <rFont val="Tahoma"/>
            <family val="2"/>
          </rPr>
          <t>Share and improve your maze game.</t>
        </r>
        <r>
          <rPr>
            <sz val="9"/>
            <color indexed="81"/>
            <rFont val="Tahoma"/>
            <family val="2"/>
          </rPr>
          <t xml:space="preserve">
The best part of finishing a big project is sharing it with other people. When you share your game with others, you get to see how it works and how other people enjoy it.
They might also give you ideas about how to make your game better.
Even after game makers share their game with the public, they might still find mistakes or ways to make the game better. They'll send an update to game users to correct or improve the computer program. Game makers are always learning what works, what their players like, and making improvements.</t>
        </r>
      </text>
    </comment>
    <comment ref="C858" authorId="2" shapeId="0" xr:uid="{ABD43499-2162-4001-922B-E796D5BB001C}">
      <text>
        <r>
          <rPr>
            <sz val="9"/>
            <color indexed="81"/>
            <rFont val="Tahoma"/>
            <family val="2"/>
          </rPr>
          <t>Some programmers use their skills to help people by creating useful apps. Apps are software programs that run on computers. Some apps are just for fun - like games or programs to watch videos and listen to music. Other apps help people solve big problems. Can you develop an app that solves a problem for someone else?</t>
        </r>
      </text>
    </comment>
    <comment ref="C859" authorId="2" shapeId="0" xr:uid="{6774426A-1EF9-40E9-A2B9-5A593FB18288}">
      <text>
        <r>
          <rPr>
            <b/>
            <sz val="9"/>
            <color indexed="81"/>
            <rFont val="Tahoma"/>
            <family val="2"/>
          </rPr>
          <t>Discover the needs of others.</t>
        </r>
        <r>
          <rPr>
            <sz val="9"/>
            <color indexed="81"/>
            <rFont val="Tahoma"/>
            <family val="2"/>
          </rPr>
          <t xml:space="preserve"> 
Would you like an app that lets you check out ebooks from the library? What about an app that helps you identify stars and constellations in the night sky? And how about an app that lets you draw on your phone or tablet? These are all real apps!
Some apps are easy and fun to use. Others aren't so great. What's your favorite app? What features do you like? Which could you do without?
How do you think the computer programmers who make great apps decided what to include? Chances are they asked people lots of questions about what they needed the app to do. They listened carefully to their potential users and designed the app with those needs in mind. Understanding what people need is the first step in creating a great app.
When you start by thinking about what your app's users will need, you're creating your app with user-centered design.</t>
        </r>
      </text>
    </comment>
    <comment ref="C860" authorId="2" shapeId="0" xr:uid="{661E07F6-00C3-49DD-8A68-4127C5F02A91}">
      <text>
        <r>
          <rPr>
            <b/>
            <sz val="9"/>
            <color indexed="81"/>
            <rFont val="Tahoma"/>
            <family val="2"/>
          </rPr>
          <t>Decompose the needs of your app user.</t>
        </r>
        <r>
          <rPr>
            <sz val="9"/>
            <color indexed="81"/>
            <rFont val="Tahoma"/>
            <family val="2"/>
          </rPr>
          <t xml:space="preserve">
Making a great app is complicated. The best way to get started is to think about the people who will use it (your </t>
        </r>
        <r>
          <rPr>
            <b/>
            <sz val="9"/>
            <color indexed="81"/>
            <rFont val="Tahoma"/>
            <family val="2"/>
          </rPr>
          <t>users</t>
        </r>
        <r>
          <rPr>
            <sz val="9"/>
            <color indexed="81"/>
            <rFont val="Tahoma"/>
            <family val="2"/>
          </rPr>
          <t xml:space="preserve">). What do they need in an app? What do they want?
The list of what users need in an app can be really long. Computer programmers break the big list of needs into smaller lists of to-dos to build their app. User needs might include:
→what the screens need to look like
→if the app needs to link to their apps, such as weather, calendar, map, or clock apps
→what kind of tracking users need, such as the number of steps taken, foods eaten, or time spent reading.
Computer programmers call this </t>
        </r>
        <r>
          <rPr>
            <b/>
            <sz val="9"/>
            <color indexed="81"/>
            <rFont val="Tahoma"/>
            <family val="2"/>
          </rPr>
          <t>decomposition</t>
        </r>
        <r>
          <rPr>
            <sz val="9"/>
            <color indexed="81"/>
            <rFont val="Tahoma"/>
            <family val="2"/>
          </rPr>
          <t>. When you decompose the different needs a user has for an app, it makes it easier to design. Decomposing the problem lets you figure out which needs you can meet and which ones your app won't be able to help with. You can then work on each small part, one at a time. Breaking down big projects into smaller steps is a great problem-solving skill even when you aren't writing computer code!</t>
        </r>
      </text>
    </comment>
    <comment ref="C861" authorId="2" shapeId="0" xr:uid="{38EF9E57-F2F0-4CC7-B429-9D6AA83E5608}">
      <text>
        <r>
          <rPr>
            <b/>
            <sz val="9"/>
            <color indexed="81"/>
            <rFont val="Tahoma"/>
            <family val="2"/>
          </rPr>
          <t>Design your app screens.</t>
        </r>
        <r>
          <rPr>
            <sz val="9"/>
            <color indexed="81"/>
            <rFont val="Tahoma"/>
            <family val="2"/>
          </rPr>
          <t xml:space="preserve">
When you're building something new, it's always helpful to have a plan!
App developers start planning for a new app by drawing it on paper. This lets them share their new idea with others and gather feedback on how it could be better. Planning on paper lets programmers test out different ideas before they spend time coding.
Once you know what your user needs and what problem you want your app to solve, you can create a plan to build your app. First, you'll want to decide what app features you'll include. Then, you can draw different screens on paper to show how users will experience the app.</t>
        </r>
      </text>
    </comment>
    <comment ref="C862" authorId="2" shapeId="0" xr:uid="{805DD135-5627-407E-80BE-A7D0EAA650E1}">
      <text>
        <r>
          <rPr>
            <b/>
            <sz val="9"/>
            <color indexed="81"/>
            <rFont val="Tahoma"/>
            <family val="2"/>
          </rPr>
          <t>Include conditionals in your app design.</t>
        </r>
        <r>
          <rPr>
            <sz val="9"/>
            <color indexed="81"/>
            <rFont val="Tahoma"/>
            <family val="2"/>
          </rPr>
          <t xml:space="preserve">
Conditionals make your app more flexible by giving the user choices. They let your app react to different situations, like changing weather, your location, or time of day.
For example, a cooking app could include a conditional that rewrites recipes for vegetarians or people with food allergies. A map app could include conditionals for giving directions if you're in a car, walking, riding a bike, or taking the bus. These app features make the apps more useful. What kinds of conditionals would you add to your app idea?</t>
        </r>
      </text>
    </comment>
    <comment ref="C863" authorId="2" shapeId="0" xr:uid="{405A5E4A-7BF9-4C89-ADBB-367D6ACFB844}">
      <text>
        <r>
          <rPr>
            <b/>
            <sz val="9"/>
            <color indexed="81"/>
            <rFont val="Tahoma"/>
            <family val="2"/>
          </rPr>
          <t>Share and improve your app with user feedback.</t>
        </r>
        <r>
          <rPr>
            <sz val="9"/>
            <color indexed="81"/>
            <rFont val="Tahoma"/>
            <family val="2"/>
          </rPr>
          <t xml:space="preserve">
When you've created something, you've imagined it and worked hard to make it real. Once you create something, it's always a good idea to show your creation to other people for feedback.
Take your app, for example. You thought of the idea and designed it, but you don't know if it works for your user until you test it. Sharing the app and asking for feedback is the best way to improve your app.
When someone uses your app, they can tell you what works well and what doesn't. Getting feedback and improving your design is an important step in programming. Programmers will have users test their programs over and over to find problems and look for ways to improve. Giving feedback on someone else's design is also a great way to get new ideas to improve your own computer program.</t>
        </r>
      </text>
    </comment>
    <comment ref="C866" authorId="2" shapeId="0" xr:uid="{00000000-0006-0000-0500-000036020000}">
      <text>
        <r>
          <rPr>
            <sz val="9"/>
            <color indexed="81"/>
            <rFont val="Tahoma"/>
            <family val="2"/>
          </rPr>
          <t>More and more, computers run everything from city power grids, banks, and traffic lights to hospitals, schools, homes, cars, and phones. All those computers store information and data. It's important to keep that information safe-that's what cybersecurity is all about.</t>
        </r>
      </text>
    </comment>
    <comment ref="C867" authorId="2" shapeId="0" xr:uid="{00000000-0006-0000-0500-000037020000}">
      <text>
        <r>
          <rPr>
            <b/>
            <sz val="9"/>
            <color indexed="81"/>
            <rFont val="Tahoma"/>
            <family val="2"/>
          </rPr>
          <t xml:space="preserve">Find out how computers read information. </t>
        </r>
        <r>
          <rPr>
            <sz val="9"/>
            <color indexed="81"/>
            <rFont val="Tahoma"/>
            <family val="2"/>
          </rPr>
          <t>Computers have their own coded language to process information. This language uses the two numbers 0 and 1 in specific patterns to "speak" and share directions. It is called binary code. Any code that uses two elements is called a binary code.
When you go online or play a video game, binary code spells out what the computers should do.</t>
        </r>
      </text>
    </comment>
    <comment ref="C868" authorId="2" shapeId="0" xr:uid="{00000000-0006-0000-0500-000038020000}">
      <text>
        <r>
          <rPr>
            <b/>
            <sz val="9"/>
            <color indexed="81"/>
            <rFont val="Tahoma"/>
            <family val="2"/>
          </rPr>
          <t>Discover how networks work.</t>
        </r>
        <r>
          <rPr>
            <sz val="9"/>
            <color indexed="81"/>
            <rFont val="Tahoma"/>
            <family val="2"/>
          </rPr>
          <t xml:space="preserve"> Computers-and devices such as laptops, tablets, and smartphones-that are linked together are part of a network. Like tracks that connect train stations, computer networks are connected by the internet. Information such as photographs, emails, text messages, and files can be sent along the computer networks to reach different computers.
Every day you connect with a network of people For example, you connect with your parents, your brother or sister, your classmates, your teachers, your neighbor, your friends, and many others.</t>
        </r>
      </text>
    </comment>
    <comment ref="C869" authorId="2" shapeId="0" xr:uid="{00000000-0006-0000-0500-000039020000}">
      <text>
        <r>
          <rPr>
            <b/>
            <sz val="9"/>
            <color indexed="81"/>
            <rFont val="Tahoma"/>
            <family val="2"/>
          </rPr>
          <t>Find out what protocols are and how to create one.</t>
        </r>
        <r>
          <rPr>
            <sz val="9"/>
            <color indexed="81"/>
            <rFont val="Tahoma"/>
            <family val="2"/>
          </rPr>
          <t xml:space="preserve"> Protocols are important in everyday life. A protocol is a set of rules that says exactly how something should be done. We use protocols all the time.
For example, when a school bus stops and turns on its flashing red lights, drivers also stop. That helps keep children safe as they get off the bus. Before an airplane takes off, the pilot uses a checklist-a set of protocols- to make sure the equipment and instruments work properly.
When computers share data, they follow a set of rules or protocols that make it easier and safer to share information.</t>
        </r>
      </text>
    </comment>
    <comment ref="C870" authorId="2" shapeId="0" xr:uid="{00000000-0006-0000-0500-00003A020000}">
      <text>
        <r>
          <rPr>
            <b/>
            <sz val="9"/>
            <color indexed="81"/>
            <rFont val="Tahoma"/>
            <family val="2"/>
          </rPr>
          <t>Explore computer communication protocols.</t>
        </r>
        <r>
          <rPr>
            <sz val="9"/>
            <color indexed="81"/>
            <rFont val="Tahoma"/>
            <family val="2"/>
          </rPr>
          <t xml:space="preserve"> If you want to communicate or speak with a friend, you might tap her on her shoulder, call her name, or wave to get her attention. Once she sees you and is ready, then you can talk. You make a connection first.
For a computer to pass along any information it must make a connection between the host and the server. In order to do this, the computer follows a three-step protocol called a handshake.
</t>
        </r>
        <r>
          <rPr>
            <b/>
            <sz val="9"/>
            <color indexed="81"/>
            <rFont val="Tahoma"/>
            <family val="2"/>
          </rPr>
          <t>*Step 1</t>
        </r>
        <r>
          <rPr>
            <sz val="9"/>
            <color indexed="81"/>
            <rFont val="Tahoma"/>
            <family val="2"/>
          </rPr>
          <t xml:space="preserve"> A request is sent out.
</t>
        </r>
        <r>
          <rPr>
            <b/>
            <sz val="9"/>
            <color indexed="81"/>
            <rFont val="Tahoma"/>
            <family val="2"/>
          </rPr>
          <t>*Step 2</t>
        </r>
        <r>
          <rPr>
            <sz val="9"/>
            <color indexed="81"/>
            <rFont val="Tahoma"/>
            <family val="2"/>
          </rPr>
          <t xml:space="preserve"> The request is received and understood.
</t>
        </r>
        <r>
          <rPr>
            <b/>
            <sz val="9"/>
            <color indexed="81"/>
            <rFont val="Tahoma"/>
            <family val="2"/>
          </rPr>
          <t>*Step 3</t>
        </r>
        <r>
          <rPr>
            <sz val="9"/>
            <color indexed="81"/>
            <rFont val="Tahoma"/>
            <family val="2"/>
          </rPr>
          <t xml:space="preserve"> The request and the acceptance of the request is then acknowledged by the sender. Now messages can be sent.</t>
        </r>
      </text>
    </comment>
    <comment ref="C871" authorId="2" shapeId="0" xr:uid="{00000000-0006-0000-0500-00003B020000}">
      <text>
        <r>
          <rPr>
            <b/>
            <sz val="9"/>
            <color indexed="81"/>
            <rFont val="Tahoma"/>
            <family val="2"/>
          </rPr>
          <t>Find out what malware is.</t>
        </r>
        <r>
          <rPr>
            <sz val="9"/>
            <color indexed="81"/>
            <rFont val="Tahoma"/>
            <family val="2"/>
          </rPr>
          <t xml:space="preserve"> Combine the words "malicious" (meaning "harmful") and "software" and you get the word "malware." Malware is software that can attack computers, tablets, phones, and other digital devices and cause harm.
Computer viruses are one type of malware. Viruses can make their way into your computer or device when you download email attachments or content from someone else's flash drive. When you click on online ads or download programs from the internet, you also risk getting a virus. For this step, find out the ways that malware can enter your computer.</t>
        </r>
      </text>
    </comment>
    <comment ref="C873" authorId="2" shapeId="0" xr:uid="{00000000-0006-0000-0500-00003C020000}">
      <text>
        <r>
          <rPr>
            <sz val="9"/>
            <color indexed="81"/>
            <rFont val="Tahoma"/>
            <family val="2"/>
          </rPr>
          <t>Using computers and going online is fun and exciting, but there are certain rules that help you keep safe. Start by creating an online identity and protecting it. Then discover how to act responsibly, use devices safely, and figure out who is trustworthy online.</t>
        </r>
      </text>
    </comment>
    <comment ref="C874" authorId="2" shapeId="0" xr:uid="{00000000-0006-0000-0500-00003D020000}">
      <text>
        <r>
          <rPr>
            <b/>
            <sz val="9"/>
            <color indexed="81"/>
            <rFont val="Tahoma"/>
            <family val="2"/>
          </rPr>
          <t>Create and protect a username.</t>
        </r>
        <r>
          <rPr>
            <sz val="9"/>
            <color indexed="81"/>
            <rFont val="Tahoma"/>
            <family val="2"/>
          </rPr>
          <t xml:space="preserve"> Your identity is who you are, but when you go online you need to keep your private information private. One way to do that is to create an online identity called a username or screen name. Usernames don't include your real name or any identifying information. We use usernames so we don't have to share our private information-our real names-with strangers.</t>
        </r>
      </text>
    </comment>
    <comment ref="C875" authorId="2" shapeId="0" xr:uid="{00000000-0006-0000-0500-00003E020000}">
      <text>
        <r>
          <rPr>
            <b/>
            <sz val="9"/>
            <color indexed="81"/>
            <rFont val="Tahoma"/>
            <family val="2"/>
          </rPr>
          <t>Create and protect a password.</t>
        </r>
        <r>
          <rPr>
            <sz val="9"/>
            <color indexed="81"/>
            <rFont val="Tahoma"/>
            <family val="2"/>
          </rPr>
          <t xml:space="preserve"> When you go online, you need to protect your identity. Using a password is one way of doing this. Passwords are secret words and phrases that act as an online key to a locked door that keeps your private information safe.</t>
        </r>
      </text>
    </comment>
    <comment ref="C876" authorId="2" shapeId="0" xr:uid="{00000000-0006-0000-0500-00003F020000}">
      <text>
        <r>
          <rPr>
            <b/>
            <sz val="9"/>
            <color indexed="81"/>
            <rFont val="Tahoma"/>
            <family val="2"/>
          </rPr>
          <t>Discover how you share information and what to share.</t>
        </r>
        <r>
          <rPr>
            <sz val="9"/>
            <color indexed="81"/>
            <rFont val="Tahoma"/>
            <family val="2"/>
          </rPr>
          <t xml:space="preserve"> Being online is like real life. There are people who you know and trust. You can share information with them.
There are also people you don't know, so you don't know if you can trust them.
In real life, you wouldn't give someone you don't know private information, such as where you live or where you go to school. You should follow that rule online too.
Just remember: if you wouldn't do it in real life, you shouldn't do it online either.</t>
        </r>
      </text>
    </comment>
    <comment ref="C877" authorId="2" shapeId="0" xr:uid="{00000000-0006-0000-0500-000040020000}">
      <text>
        <r>
          <rPr>
            <b/>
            <sz val="9"/>
            <color indexed="81"/>
            <rFont val="Tahoma"/>
            <family val="2"/>
          </rPr>
          <t>Find out what information posted online lasts forever.</t>
        </r>
        <r>
          <rPr>
            <sz val="9"/>
            <color indexed="81"/>
            <rFont val="Tahoma"/>
            <family val="2"/>
          </rPr>
          <t xml:space="preserve"> You can never really take back what you say or show online. If you send a message, post a photo, or share something online, it never really goes away. You may decide later that you want to delete it, but most information is stored on a server (sometimes called "the cloud"). That information stays in the cloud forever-which means someone can find it later, even if you try to get rid of it.</t>
        </r>
      </text>
    </comment>
    <comment ref="C878" authorId="2" shapeId="0" xr:uid="{00000000-0006-0000-0500-000041020000}">
      <text>
        <r>
          <rPr>
            <b/>
            <sz val="9"/>
            <color indexed="81"/>
            <rFont val="Tahoma"/>
            <family val="2"/>
          </rPr>
          <t>Find out how to figure out who you can trust online.</t>
        </r>
        <r>
          <rPr>
            <sz val="9"/>
            <color indexed="81"/>
            <rFont val="Tahoma"/>
            <family val="2"/>
          </rPr>
          <t xml:space="preserve"> It's easy for someone to pretend to be someone else online. Why? Because no one can see them.
For example, an imposter could send you an email that says you can win a prize if you click on a link.
This may sound like a good deal, but clicking on the link could help the imposter steal your private information.
Imposters aren't easy to spot, but keep these rules in mind:
*If you get an email from someone you don't know, don't open it. Show it to your parents or another trusted adult.
*If you get an email from someone you do know asking you to click on a link-don't! It might have been sent by a computer worm that takes over email accounts and sends copies of itself to all the contacts. Show the email to your parents or another trusted adult.
*Never chat with someone you meet online without checking with your parents.</t>
        </r>
      </text>
    </comment>
    <comment ref="C880" authorId="2" shapeId="0" xr:uid="{00000000-0006-0000-0500-000042020000}">
      <text>
        <r>
          <rPr>
            <sz val="9"/>
            <color indexed="81"/>
            <rFont val="Tahoma"/>
            <family val="2"/>
          </rPr>
          <t>Cybersecurity professionals crack codes, delete malware, and defend against hackers. You'll become a cybersecurity investigator by finding out how to protect your online identity, cracking codes, and figuring out the difference between real and fake information.</t>
        </r>
      </text>
    </comment>
    <comment ref="C881" authorId="2" shapeId="0" xr:uid="{00000000-0006-0000-0500-000043020000}">
      <text>
        <r>
          <rPr>
            <b/>
            <sz val="9"/>
            <color indexed="81"/>
            <rFont val="Tahoma"/>
            <family val="2"/>
          </rPr>
          <t>Create and crack a shift cipher code.</t>
        </r>
        <r>
          <rPr>
            <sz val="9"/>
            <color indexed="81"/>
            <rFont val="Tahoma"/>
            <family val="2"/>
          </rPr>
          <t xml:space="preserve"> Computers use codes as their language. It's how computers communicate. And people who code computers, known as programmers, are always looking for ways to send coded information to protect private information, such as emails and bank accounts. It's called encryption.
Codes are a great way to change a message so it can't easily be understood. Another word for code is cipher. Codes replace letters with special numbers, letters, and symbols to make a message secret. When you crack the code, you decipher the message.</t>
        </r>
      </text>
    </comment>
    <comment ref="C882" authorId="2" shapeId="0" xr:uid="{00000000-0006-0000-0500-000044020000}">
      <text>
        <r>
          <rPr>
            <b/>
            <sz val="9"/>
            <color indexed="81"/>
            <rFont val="Tahoma"/>
            <family val="2"/>
          </rPr>
          <t>Find out how device updates can help your security.</t>
        </r>
        <r>
          <rPr>
            <sz val="9"/>
            <color indexed="81"/>
            <rFont val="Tahoma"/>
            <family val="2"/>
          </rPr>
          <t xml:space="preserve"> All digital devices have software that helps them run. That software gets updated regularly. Have you ever been on a digital device and had a window pop up telling you it's time to install a new update? Software updates add new features and remove old features, but their most important job is making your device's security better.</t>
        </r>
      </text>
    </comment>
    <comment ref="C883" authorId="2" shapeId="0" xr:uid="{00000000-0006-0000-0500-000045020000}">
      <text>
        <r>
          <rPr>
            <b/>
            <sz val="9"/>
            <color indexed="81"/>
            <rFont val="Tahoma"/>
            <family val="2"/>
          </rPr>
          <t>Explore identity theft.</t>
        </r>
        <r>
          <rPr>
            <sz val="9"/>
            <color indexed="81"/>
            <rFont val="Tahoma"/>
            <family val="2"/>
          </rPr>
          <t xml:space="preserve"> Your identity includes private information, such as your name, address, birthday, and, when you get older, credit card information. Identity theft is a crime where cyber criminals steal your private information and pretend to be you online. They can buy items with your money, and then use your name if they get in trouble. It's one of the fastest growing crimes in the world.</t>
        </r>
      </text>
    </comment>
    <comment ref="C884" authorId="2" shapeId="0" xr:uid="{00000000-0006-0000-0500-000046020000}">
      <text>
        <r>
          <rPr>
            <b/>
            <sz val="9"/>
            <color indexed="81"/>
            <rFont val="Tahoma"/>
            <family val="2"/>
          </rPr>
          <t>Find out what to do if your identity is stolen.</t>
        </r>
        <r>
          <rPr>
            <sz val="9"/>
            <color indexed="81"/>
            <rFont val="Tahoma"/>
            <family val="2"/>
          </rPr>
          <t xml:space="preserve"> Criminals who steal personal and private information are called identity thieves. Once they get enough information, such as a name, an address, or a social security, bank account, passport, or credit card number, they pretend to be that person. They can use the information to buy expensive items or apply for credit cards.
If you or someone you know has their identity stolen, there are some actions you can take to help. You have to act fast. Report the theft to a trusted adult as soon as possible.</t>
        </r>
      </text>
    </comment>
    <comment ref="C885" authorId="2" shapeId="0" xr:uid="{00000000-0006-0000-0500-000047020000}">
      <text>
        <r>
          <rPr>
            <b/>
            <sz val="9"/>
            <color indexed="81"/>
            <rFont val="Tahoma"/>
            <family val="2"/>
          </rPr>
          <t>Investigate if a message is real or fake.</t>
        </r>
        <r>
          <rPr>
            <sz val="9"/>
            <color indexed="81"/>
            <rFont val="Tahoma"/>
            <family val="2"/>
          </rPr>
          <t xml:space="preserve"> When cyber criminals want to find out information, they will sometimes create online scams called phishing. Phishing is when a cyber criminal tries to get your information-such as your username, password, and credit card details, and sometimes even money-by pretending to be someone who is trustworthy. They send you a message via text, email, or social media and invite you to click on a fake webpage. If you do, you'll give them your private information without even realizing it! That's why it's important to only talk to people you already know and trust when you're online.</t>
        </r>
      </text>
    </comment>
    <comment ref="C888" authorId="2" shapeId="0" xr:uid="{00000000-0006-0000-0500-00004E020000}">
      <text>
        <r>
          <rPr>
            <sz val="9"/>
            <color indexed="81"/>
            <rFont val="Tahoma"/>
            <family val="2"/>
          </rPr>
          <t>Can you imagine riding in a horse-drawn carriage to get to school? It wasn't so long ago that most people used animals as their main form of transportation, but over time we've come up with different ways to fuel our rides. Today, the gasoline-powdered car is how most people get around, but engineers continue to explore how other kinds of energy can move vehicles. In this badge, you'll learn about air power and create an alternative fuel car.</t>
        </r>
      </text>
    </comment>
    <comment ref="C889" authorId="2" shapeId="0" xr:uid="{00000000-0006-0000-0500-00004F020000}">
      <text>
        <r>
          <rPr>
            <b/>
            <sz val="9"/>
            <color indexed="81"/>
            <rFont val="Tahoma"/>
            <family val="2"/>
          </rPr>
          <t>Learn about potential and kinetic energy.</t>
        </r>
        <r>
          <rPr>
            <sz val="9"/>
            <color indexed="81"/>
            <rFont val="Tahoma"/>
            <family val="2"/>
          </rPr>
          <t xml:space="preserve"> Engineers have to understand all aspects of their project. That means knowing about the materials they can use, what those materials can do, and how scientific concepts can affect their project.
If an engineer wants to make an invention that moves, she has to know about potential and kinetic energy. There are lots of ways to store potential energy-in batteries, in springs, and even in your muscles. No matter how it is stored, when potential energy gets converted to kinetic energy, things MOVE! For example, when you bend your knees, they store potential energy that turns into kinetic energy that lets you launch up and jump!
How can you use air as your car's source of energy?</t>
        </r>
      </text>
    </comment>
    <comment ref="C890" authorId="2" shapeId="0" xr:uid="{00000000-0006-0000-0500-000050020000}">
      <text>
        <r>
          <rPr>
            <b/>
            <sz val="9"/>
            <color indexed="81"/>
            <rFont val="Tahoma"/>
            <family val="2"/>
          </rPr>
          <t>Design and build a balloon car.</t>
        </r>
        <r>
          <rPr>
            <sz val="9"/>
            <color indexed="81"/>
            <rFont val="Tahoma"/>
            <family val="2"/>
          </rPr>
          <t xml:space="preserve"> Engineers use ideas like potential and kinetic energy to build things. They also use the Design Thinking Process to guide them as they imagine, design, build, test, and improve their ideas.
Use what you know about energy, thrust, and jet propulsion to design and build your balloon car.</t>
        </r>
      </text>
    </comment>
    <comment ref="C891" authorId="2" shapeId="0" xr:uid="{00000000-0006-0000-0500-000051020000}">
      <text>
        <r>
          <rPr>
            <b/>
            <sz val="9"/>
            <color indexed="81"/>
            <rFont val="Tahoma"/>
            <family val="2"/>
          </rPr>
          <t>Test your balloon-powered car.</t>
        </r>
        <r>
          <rPr>
            <sz val="9"/>
            <color indexed="81"/>
            <rFont val="Tahoma"/>
            <family val="2"/>
          </rPr>
          <t xml:space="preserve"> In school, you take a test after a number of classes to measure how much you know. Engineers use tests </t>
        </r>
        <r>
          <rPr>
            <i/>
            <sz val="9"/>
            <color indexed="81"/>
            <rFont val="Tahoma"/>
            <family val="2"/>
          </rPr>
          <t>while</t>
        </r>
        <r>
          <rPr>
            <sz val="9"/>
            <color indexed="81"/>
            <rFont val="Tahoma"/>
            <family val="2"/>
          </rPr>
          <t xml:space="preserve"> they are developing new products to help them learn about what is working and what isn't.
In many ways, testing an invention isn't the end of the process, but a new beginning. Testing your balloon-powered car will let you see not only how fast it goes, but also if it does anything unexpected, like swerving off to the side.</t>
        </r>
      </text>
    </comment>
    <comment ref="C892" authorId="2" shapeId="0" xr:uid="{00000000-0006-0000-0500-000052020000}">
      <text>
        <r>
          <rPr>
            <b/>
            <sz val="9"/>
            <color indexed="81"/>
            <rFont val="Tahoma"/>
            <family val="2"/>
          </rPr>
          <t>Analyze and share your results.</t>
        </r>
        <r>
          <rPr>
            <sz val="9"/>
            <color indexed="81"/>
            <rFont val="Tahoma"/>
            <family val="2"/>
          </rPr>
          <t xml:space="preserve"> Engineers think about what their results mean after they test their inventions. For example, they might ask themselves questions like, "My car didn't drive straight-why?" or "My invention didn't work-what happened?" When an engineer thinks carefully about what happened during a product test, she analyzes her results. She can learn as much-and maybe even more-from analyzing a failure instead of a success.
By sharing, she invites others to offer their ideas about her project. She could also inspire someone else working on a different, or even similar, problem. Ask "why?" to find out what happened to your car during testing.</t>
        </r>
      </text>
    </comment>
    <comment ref="C893" authorId="2" shapeId="0" xr:uid="{00000000-0006-0000-0500-000053020000}">
      <text>
        <r>
          <rPr>
            <b/>
            <sz val="9"/>
            <color indexed="81"/>
            <rFont val="Tahoma"/>
            <family val="2"/>
          </rPr>
          <t>Brainstorm ways to improve your design.</t>
        </r>
        <r>
          <rPr>
            <sz val="9"/>
            <color indexed="81"/>
            <rFont val="Tahoma"/>
            <family val="2"/>
          </rPr>
          <t xml:space="preserve"> Engineering is a process-a series of steps to achieve a goal. An engineer's goal is to build the best possible solution to a problem. That means looking for ways to improve on her first (or second or third) design of a product.
Working with other people to imagine improvements is a good idea. If you only work alone, you might miss some good ideas for change. Brainstorm with others how to improve your balloon car design.</t>
        </r>
      </text>
    </comment>
    <comment ref="C895" authorId="2" shapeId="0" xr:uid="{00000000-0006-0000-0500-000054020000}">
      <text>
        <r>
          <rPr>
            <sz val="9"/>
            <color indexed="81"/>
            <rFont val="Tahoma"/>
            <family val="2"/>
          </rPr>
          <t>For thousands of years, people have used cranes to build very tall buildings and move heavy objects. As the size and shape of the buildings we make change, so has the crane's design. A crane might look complicated, but it's just a combination of simple machines. Learn about simple machines, and how they work together, and then build your own heavy-lifting crane.</t>
        </r>
      </text>
    </comment>
    <comment ref="C896" authorId="2" shapeId="0" xr:uid="{00000000-0006-0000-0500-000055020000}">
      <text>
        <r>
          <rPr>
            <b/>
            <sz val="9"/>
            <color indexed="81"/>
            <rFont val="Tahoma"/>
            <family val="2"/>
          </rPr>
          <t>Explore simple and compound machines.</t>
        </r>
        <r>
          <rPr>
            <sz val="9"/>
            <color indexed="81"/>
            <rFont val="Tahoma"/>
            <family val="2"/>
          </rPr>
          <t xml:space="preserve"> Archimedes was an ancient Greek philosopher, but he was also a scientist and an engineer. He discovered the principles of mechanical advantage, or how using a tool like a lever can multiply a person's strength or ability. He explored different types of simple machines and how they can be used together to make compound machines.
Be like Archimedes and learn about what simple and compound machines can do for you!</t>
        </r>
      </text>
    </comment>
    <comment ref="C897" authorId="2" shapeId="0" xr:uid="{00000000-0006-0000-0500-000056020000}">
      <text>
        <r>
          <rPr>
            <b/>
            <sz val="9"/>
            <color indexed="81"/>
            <rFont val="Tahoma"/>
            <family val="2"/>
          </rPr>
          <t>Design and build a crane.</t>
        </r>
        <r>
          <rPr>
            <sz val="9"/>
            <color indexed="81"/>
            <rFont val="Tahoma"/>
            <family val="2"/>
          </rPr>
          <t xml:space="preserve"> If you aren't super strong, you'll need help lifting something really heavy. That's okay, though, because as an engineer, you can design and build a crane to help you.
Engineers use the Design Thinking Process to imagine solutions to their problems, and then design and build a product that might work. They apply scientific ideas and use the materials available to make their invention. Now it's your turn to engineer a heavy-lifting crane. Use what you know about simple machines and the materials you have on hand to build your crane.</t>
        </r>
      </text>
    </comment>
    <comment ref="C898" authorId="2" shapeId="0" xr:uid="{00000000-0006-0000-0500-000057020000}">
      <text>
        <r>
          <rPr>
            <b/>
            <sz val="9"/>
            <color indexed="81"/>
            <rFont val="Tahoma"/>
            <family val="2"/>
          </rPr>
          <t>Test your crane.</t>
        </r>
        <r>
          <rPr>
            <sz val="9"/>
            <color indexed="81"/>
            <rFont val="Tahoma"/>
            <family val="2"/>
          </rPr>
          <t xml:space="preserve"> Before an engineer sends her newly designed crane to work on a big job, she wants to be sure her crane will perform the way she needs it to.
Engineers test their inventions as part of the Design Thinking Process, so that they can fix or improve things that don't work as well as they could.
Testing provides valuable information, or data, that engineers use to make a better final product.
Test your crane to see how much weight it can lift. Record your observations and results each time you test.</t>
        </r>
      </text>
    </comment>
    <comment ref="C899" authorId="2" shapeId="0" xr:uid="{00000000-0006-0000-0500-000058020000}">
      <text>
        <r>
          <rPr>
            <b/>
            <sz val="9"/>
            <color indexed="81"/>
            <rFont val="Tahoma"/>
            <family val="2"/>
          </rPr>
          <t>Analyze and share your results.</t>
        </r>
        <r>
          <rPr>
            <sz val="9"/>
            <color indexed="81"/>
            <rFont val="Tahoma"/>
            <family val="2"/>
          </rPr>
          <t xml:space="preserve"> Data is information that engineers receive, collect, or observe about their design. Collecting date about how an invention performs is one task an engineer does all the time. Using that data is another.
Engineers think carefully, or analyze, their test results to better understand how their inventions work or don't work. They share their results and analysis with others to get feedback on their project, looking for the best possible understanding of what happened.
When you analyze and share the results of your crane test with your fellow engineers, you are taking an important step in making a better crane.</t>
        </r>
      </text>
    </comment>
    <comment ref="C900" authorId="2" shapeId="0" xr:uid="{00000000-0006-0000-0500-000059020000}">
      <text>
        <r>
          <rPr>
            <b/>
            <sz val="9"/>
            <color indexed="81"/>
            <rFont val="Tahoma"/>
            <family val="2"/>
          </rPr>
          <t>Brainstorm ways to improve your design.</t>
        </r>
        <r>
          <rPr>
            <sz val="9"/>
            <color indexed="81"/>
            <rFont val="Tahoma"/>
            <family val="2"/>
          </rPr>
          <t xml:space="preserve"> Engineers love solving problems and working together to make the best inventions possible. Brainstorming, or working with others to imagine all kinds of improvements, is one way engineers help each other make their designs better.
When you are brainstorming, no idea is too crazy, so write them all down. Brainstorm ways to improve your heavy-lifting crane by analyzing your test results and using what you've learned.</t>
        </r>
      </text>
    </comment>
    <comment ref="C902" authorId="2" shapeId="0" xr:uid="{00000000-0006-0000-0500-000048020000}">
      <text>
        <r>
          <rPr>
            <sz val="9"/>
            <color indexed="81"/>
            <rFont val="Tahoma"/>
            <family val="2"/>
          </rPr>
          <t>People have been traveling by water for thousands of years. At first, boats, such as canoes, were powered by people. Later, boats were built to use other forms of energy to move, like catching wind in a sail.
While earning this badge, you'll explore how paddle boats work and use the Design Thinking Process to engineer your own paddle boat.</t>
        </r>
      </text>
    </comment>
    <comment ref="C903" authorId="2" shapeId="0" xr:uid="{00000000-0006-0000-0500-000049020000}">
      <text>
        <r>
          <rPr>
            <b/>
            <sz val="9"/>
            <color indexed="81"/>
            <rFont val="Tahoma"/>
            <family val="2"/>
          </rPr>
          <t>Explore how paddle boats work.</t>
        </r>
        <r>
          <rPr>
            <sz val="9"/>
            <color indexed="81"/>
            <rFont val="Tahoma"/>
            <family val="2"/>
          </rPr>
          <t xml:space="preserve"> If you've ever paddled a canoe or used the oars on a rowboat, you know that making a boat move takes a lot of energy. As boats got bigger, people had to find new kinds of energy (besides just rowing). Some ships use sails. Others have engines powered by steam or electricity. There are even some submarines powered by nuclear energy! All these boats move by using potential energy that is released into kinetic energy.</t>
        </r>
      </text>
    </comment>
    <comment ref="C904" authorId="2" shapeId="0" xr:uid="{00000000-0006-0000-0500-00004A020000}">
      <text>
        <r>
          <rPr>
            <b/>
            <sz val="9"/>
            <color indexed="81"/>
            <rFont val="Tahoma"/>
            <family val="2"/>
          </rPr>
          <t>Design and build a rubber band-powered paddle boat.</t>
        </r>
        <r>
          <rPr>
            <sz val="9"/>
            <color indexed="81"/>
            <rFont val="Tahoma"/>
            <family val="2"/>
          </rPr>
          <t xml:space="preserve"> Engineers solve problems. When an engineer is working on a project, she asks a lot of questions and then experiments to find the answers.
When tackling a problem, she follows certain steps which are called the Design Thinking Process. Use the Design Thinking Process to design and build your rubber band-powered paddle boat.</t>
        </r>
      </text>
    </comment>
    <comment ref="C905" authorId="2" shapeId="0" xr:uid="{00000000-0006-0000-0500-00004B020000}">
      <text>
        <r>
          <rPr>
            <b/>
            <sz val="9"/>
            <color indexed="81"/>
            <rFont val="Tahoma"/>
            <family val="2"/>
          </rPr>
          <t>Test your rubber band-powered paddle boat.</t>
        </r>
        <r>
          <rPr>
            <sz val="9"/>
            <color indexed="81"/>
            <rFont val="Tahoma"/>
            <family val="2"/>
          </rPr>
          <t xml:space="preserve"> So you build a paddle boat, but how do you know if it works? Engineers always test their inventions to learn about what works and what doesn't. They don't expect their products to work perfectly the first (or even second or third) time they test them.
In fact, engineers use what they learn from failures in their tests to change and improve their inventions. Failing is an important part of the design process. Now you have a chance to see your paddle boat in action!</t>
        </r>
      </text>
    </comment>
    <comment ref="C906" authorId="2" shapeId="0" xr:uid="{00000000-0006-0000-0500-00004C020000}">
      <text>
        <r>
          <rPr>
            <b/>
            <sz val="9"/>
            <color indexed="81"/>
            <rFont val="Tahoma"/>
            <family val="2"/>
          </rPr>
          <t>Analyze and share your results.</t>
        </r>
        <r>
          <rPr>
            <sz val="9"/>
            <color indexed="81"/>
            <rFont val="Tahoma"/>
            <family val="2"/>
          </rPr>
          <t xml:space="preserve"> When engineers test their inventions, they usually are surprised by what happens. They take time after the test to think about what happened and what they can learn from it. Thinking about test results carefully is called "analyzing."
Sharing your results with others is an important step, too, because other people may have great ideas about your project. Think carefully about what happened when you tested your paddle boat and talk with others about what happened and what you, and they, think it means.</t>
        </r>
      </text>
    </comment>
    <comment ref="C907" authorId="2" shapeId="0" xr:uid="{00000000-0006-0000-0500-00004D020000}">
      <text>
        <r>
          <rPr>
            <b/>
            <sz val="9"/>
            <color indexed="81"/>
            <rFont val="Tahoma"/>
            <family val="2"/>
          </rPr>
          <t>Brainstorm ways to improve your design.</t>
        </r>
        <r>
          <rPr>
            <sz val="9"/>
            <color indexed="81"/>
            <rFont val="Tahoma"/>
            <family val="2"/>
          </rPr>
          <t xml:space="preserve"> Engineering is about making things better. When you invent something, making changes to your original idea is part of the process.
Sometimes your test results will clearly show what kind of changes you should make, but sometimes you have to use your imagination. Brainstorming with fellow engineers is a great way to come up with design improvement ideas and add more ways of thinking about your problem.
Now that you've analyzed your testing results, how could you improve your paddle boat?</t>
        </r>
      </text>
    </comment>
    <comment ref="C911" authorId="0" shapeId="0" xr:uid="{00000000-0006-0000-0500-00005A020000}">
      <text>
        <r>
          <rPr>
            <sz val="9"/>
            <color indexed="81"/>
            <rFont val="Tahoma"/>
            <family val="2"/>
          </rPr>
          <t>Every day, we rely on a lot of things to make our lives easier, like school buses, chairs, and shoes. Some of these products we love, and some we dislike. So what makes a product great? Pick one choice to choose a product. Then make a callout chart like the one for the backpack. Label the parts of the product, then call out five things that make it great and five things you want to change.</t>
        </r>
      </text>
    </comment>
    <comment ref="C912" authorId="0" shapeId="0" xr:uid="{00000000-0006-0000-0500-00005B020000}">
      <text>
        <r>
          <rPr>
            <sz val="9"/>
            <color indexed="81"/>
            <rFont val="Tahoma"/>
            <family val="2"/>
          </rPr>
          <t>It's not always easy to tell why a product works and why it doesn't. Observing people using the product can be the best way to figure it out. If using a part of the product is difficult, it could be a sign that the product needs innovation!</t>
        </r>
      </text>
    </comment>
    <comment ref="C913" authorId="0" shapeId="0" xr:uid="{00000000-0006-0000-0500-00005C020000}">
      <text>
        <r>
          <rPr>
            <b/>
            <sz val="9"/>
            <color indexed="81"/>
            <rFont val="Tahoma"/>
            <family val="2"/>
          </rPr>
          <t>Figure out what's working and what's not.</t>
        </r>
        <r>
          <rPr>
            <sz val="9"/>
            <color indexed="81"/>
            <rFont val="Tahoma"/>
            <family val="2"/>
          </rPr>
          <t xml:space="preserve"> When you tie your shoes, you probably do things in the same order each time. You have to put the shoes on, then lace them up, then tie the laces. If you tie the laces before you put on the shoes, it just won't work! Innovators study every step of how people use products to uncover and solve problems.</t>
        </r>
      </text>
    </comment>
    <comment ref="C914" authorId="0" shapeId="0" xr:uid="{00000000-0006-0000-0500-00005D020000}">
      <text>
        <r>
          <rPr>
            <sz val="9"/>
            <color indexed="81"/>
            <rFont val="Tahoma"/>
            <family val="2"/>
          </rPr>
          <t>Choose the product you looked at in steps 1,2, and 3 that could use the most improvement. If you found more than one problem with the product, pick one to focus on. Try one of these activities to come up with as many solutions as you can.</t>
        </r>
      </text>
    </comment>
    <comment ref="C915" authorId="0" shapeId="0" xr:uid="{00000000-0006-0000-0500-00005E020000}">
      <text>
        <r>
          <rPr>
            <sz val="9"/>
            <color indexed="81"/>
            <rFont val="Tahoma"/>
            <family val="2"/>
          </rPr>
          <t>When making a product better, coming up with ideas is only the first step. Innovators aren't worried when their ideas aren't perfect, because the best products are developed over time, with lots of feedback from people who use them. Here, pick your best idea and find out why it doesn't work perfectly. Then, keep innovating!</t>
        </r>
      </text>
    </comment>
    <comment ref="C918" authorId="0" shapeId="0" xr:uid="{00000000-0006-0000-0500-00005F020000}">
      <text>
        <r>
          <rPr>
            <sz val="9"/>
            <color indexed="81"/>
            <rFont val="Tahoma"/>
            <family val="2"/>
          </rPr>
          <t>One of a detective's most important skills is the ability to watch people and situations very closely. Work on your observation skills with one of these activities.</t>
        </r>
      </text>
    </comment>
    <comment ref="C919" authorId="0" shapeId="0" xr:uid="{00000000-0006-0000-0500-000060020000}">
      <text>
        <r>
          <rPr>
            <sz val="9"/>
            <color indexed="81"/>
            <rFont val="Tahoma"/>
            <family val="2"/>
          </rPr>
          <t>Sometimes detectives, spies, or special agents can't talk to one another because of distance or the chance of being found out. They have to use other ways to get messages to each other. Try cracking one of these cool codes.</t>
        </r>
      </text>
    </comment>
    <comment ref="C920" authorId="0" shapeId="0" xr:uid="{00000000-0006-0000-0500-000061020000}">
      <text>
        <r>
          <rPr>
            <sz val="9"/>
            <color indexed="81"/>
            <rFont val="Tahoma"/>
            <family val="2"/>
          </rPr>
          <t xml:space="preserve">Fingerprinting is used to find criminals and identify missing or injured persons. Take prints using an ink pad, or you can use a pencil to color on a piece of paper. Rub your finger on the pencil marks, then stick a piece of transparent tape on your finger. Remove the tape and see your print!
</t>
        </r>
        <r>
          <rPr>
            <sz val="8"/>
            <color indexed="81"/>
            <rFont val="Tahoma"/>
            <family val="2"/>
          </rPr>
          <t xml:space="preserve">No matter your method, keep these pointers in mind:
 </t>
        </r>
        <r>
          <rPr>
            <sz val="8"/>
            <color indexed="81"/>
            <rFont val="Wingdings"/>
            <charset val="2"/>
          </rPr>
          <t></t>
        </r>
        <r>
          <rPr>
            <sz val="8"/>
            <color indexed="81"/>
            <rFont val="Tahoma"/>
            <family val="2"/>
          </rPr>
          <t xml:space="preserve">Roll your finger from one side to the other
 </t>
        </r>
        <r>
          <rPr>
            <sz val="8"/>
            <color indexed="81"/>
            <rFont val="Wingdings"/>
            <charset val="2"/>
          </rPr>
          <t></t>
        </r>
        <r>
          <rPr>
            <sz val="8"/>
            <color indexed="81"/>
            <rFont val="Tahoma"/>
            <family val="2"/>
          </rPr>
          <t xml:space="preserve">Press the finger hard to get a good print
</t>
        </r>
        <r>
          <rPr>
            <sz val="8"/>
            <color indexed="81"/>
            <rFont val="Wingdings"/>
            <charset val="2"/>
          </rPr>
          <t></t>
        </r>
        <r>
          <rPr>
            <sz val="8"/>
            <color indexed="81"/>
            <rFont val="Tahoma"/>
            <family val="2"/>
          </rPr>
          <t xml:space="preserve"> Take care not to smudge the print
</t>
        </r>
        <r>
          <rPr>
            <sz val="8"/>
            <color indexed="81"/>
            <rFont val="Wingdings"/>
            <charset val="2"/>
          </rPr>
          <t></t>
        </r>
        <r>
          <rPr>
            <sz val="8"/>
            <color indexed="81"/>
            <rFont val="Tahoma"/>
            <family val="2"/>
          </rPr>
          <t xml:space="preserve"> Now you're ready to get started!</t>
        </r>
      </text>
    </comment>
    <comment ref="C921" authorId="0" shapeId="0" xr:uid="{00000000-0006-0000-0500-000062020000}">
      <text>
        <r>
          <rPr>
            <sz val="9"/>
            <color indexed="81"/>
            <rFont val="Tahoma"/>
            <family val="2"/>
          </rPr>
          <t>Detectives use cutting-edge science to figure out what happened, whodunnit, and sometimes even to find a motive (the reason for an action). Try one of these.</t>
        </r>
      </text>
    </comment>
    <comment ref="C922" authorId="0" shapeId="0" xr:uid="{00000000-0006-0000-0500-000063020000}">
      <text>
        <r>
          <rPr>
            <sz val="9"/>
            <color indexed="81"/>
            <rFont val="Tahoma"/>
            <family val="2"/>
          </rPr>
          <t>Now that there's evidence you could make a great detective, put your skills into action. Try solving one of these mysteries.</t>
        </r>
      </text>
    </comment>
    <comment ref="C925" authorId="0" shapeId="0" xr:uid="{00000000-0006-0000-0500-000064020000}">
      <text>
        <r>
          <rPr>
            <b/>
            <sz val="9"/>
            <color indexed="81"/>
            <rFont val="Tahoma"/>
            <family val="2"/>
          </rPr>
          <t>After an engineer creates a prototype, she shares it with others.</t>
        </r>
        <r>
          <rPr>
            <sz val="9"/>
            <color indexed="81"/>
            <rFont val="Tahoma"/>
            <family val="2"/>
          </rPr>
          <t xml:space="preserve"> This is important because it gives her a chance to share her work, get feedback, and teach others how to build their prototype. Choose a way to share your prototype, and explain how you designed it.</t>
        </r>
      </text>
    </comment>
    <comment ref="C926" authorId="0" shapeId="0" xr:uid="{00000000-0006-0000-0500-000065020000}">
      <text>
        <r>
          <rPr>
            <b/>
            <sz val="9"/>
            <color indexed="81"/>
            <rFont val="Tahoma"/>
            <family val="2"/>
          </rPr>
          <t>Create a media presentation (video, photo collage, etc.)</t>
        </r>
        <r>
          <rPr>
            <sz val="9"/>
            <color indexed="81"/>
            <rFont val="Tahoma"/>
            <family val="2"/>
          </rPr>
          <t xml:space="preserve"> 
One way to share your prototype is with photos, videos, and other media. Work in your prototype design teams to create a presentation using craft materials or technology. You might need help from others to film, edit, or gather materials for your presentation.</t>
        </r>
      </text>
    </comment>
    <comment ref="C927" authorId="0" shapeId="0" xr:uid="{00000000-0006-0000-0500-000066020000}">
      <text>
        <r>
          <rPr>
            <b/>
            <sz val="9"/>
            <color indexed="81"/>
            <rFont val="Tahoma"/>
            <family val="2"/>
          </rPr>
          <t>Create a show-and-tell presentation.</t>
        </r>
        <r>
          <rPr>
            <sz val="9"/>
            <color indexed="81"/>
            <rFont val="Tahoma"/>
            <family val="2"/>
          </rPr>
          <t xml:space="preserve"> 
You can also share your prototype using your words, just like a show-and-tell. Prepare and practice a short presentation with your prototype design team. Make sure to explain the process you went through to design and build your prototype, including any problems you encountered along the way. Include a demonstration of your robot acting out its program to show others how you coded the robot.</t>
        </r>
      </text>
    </comment>
    <comment ref="C928" authorId="0" shapeId="0" xr:uid="{00000000-0006-0000-0500-000067020000}">
      <text>
        <r>
          <rPr>
            <b/>
            <sz val="9"/>
            <color indexed="81"/>
            <rFont val="Tahoma"/>
            <family val="2"/>
          </rPr>
          <t>Once you've created your presentation, it's time to share what you've made with an audience.</t>
        </r>
        <r>
          <rPr>
            <sz val="9"/>
            <color indexed="81"/>
            <rFont val="Tahoma"/>
            <family val="2"/>
          </rPr>
          <t xml:space="preserve">
Whether you've made a media presentation or prepared for a show-and-tell, demonstrate your robot prototype and explain how you designed it. Sharing your work is an important part of being an engineer. It's your chance to teach, inspire, and get feedback to improve your robot.</t>
        </r>
      </text>
    </comment>
    <comment ref="C929" authorId="0" shapeId="0" xr:uid="{00000000-0006-0000-0500-000068020000}">
      <text>
        <r>
          <rPr>
            <b/>
            <sz val="9"/>
            <color indexed="81"/>
            <rFont val="Tahoma"/>
            <family val="2"/>
          </rPr>
          <t>Share your video or presentation at a troop celebration for friends and family.</t>
        </r>
        <r>
          <rPr>
            <sz val="9"/>
            <color indexed="81"/>
            <rFont val="Tahoma"/>
            <family val="2"/>
          </rPr>
          <t xml:space="preserve"> 
Premier your video or share your media presentation at a troop celebration for friends and family.</t>
        </r>
      </text>
    </comment>
    <comment ref="C930" authorId="0" shapeId="0" xr:uid="{00000000-0006-0000-0500-000069020000}">
      <text>
        <r>
          <rPr>
            <b/>
            <sz val="9"/>
            <color indexed="81"/>
            <rFont val="Tahoma"/>
            <family val="2"/>
          </rPr>
          <t>Give a show-and-tell presentation at a school or community event.</t>
        </r>
        <r>
          <rPr>
            <sz val="9"/>
            <color indexed="81"/>
            <rFont val="Tahoma"/>
            <family val="2"/>
          </rPr>
          <t xml:space="preserve"> Share your prototype and what you have learned while designing it with others from your school or community. You can present to your class or community group, or create your own show-and-tell show for friends and family.</t>
        </r>
      </text>
    </comment>
    <comment ref="C931" authorId="0" shapeId="0" xr:uid="{00000000-0006-0000-0500-00006A020000}">
      <text>
        <r>
          <rPr>
            <b/>
            <sz val="9"/>
            <color indexed="81"/>
            <rFont val="Tahoma"/>
            <family val="2"/>
          </rPr>
          <t>There are a lot of places where you can meet other people who design robots.</t>
        </r>
        <r>
          <rPr>
            <sz val="9"/>
            <color indexed="81"/>
            <rFont val="Tahoma"/>
            <family val="2"/>
          </rPr>
          <t xml:space="preserve"> At robotics competitions, teams of engineers build robots that can navigate mazes, lift heavy objects, and solve other problems. Teams are posed with challenges, then design prototypes to solve the problem using robotics kits. Competitions like these are held around the world! Girls like you can sign up to join robotics teams to engineer and design robots. Choose a way to learn about robotics competitions.</t>
        </r>
      </text>
    </comment>
    <comment ref="C932" authorId="0" shapeId="0" xr:uid="{00000000-0006-0000-0500-00006B020000}">
      <text>
        <r>
          <rPr>
            <b/>
            <sz val="9"/>
            <color indexed="81"/>
            <rFont val="Tahoma"/>
            <family val="2"/>
          </rPr>
          <t xml:space="preserve">Go to a competition or science fair. 
</t>
        </r>
        <r>
          <rPr>
            <sz val="9"/>
            <color indexed="81"/>
            <rFont val="Tahoma"/>
            <family val="2"/>
          </rPr>
          <t>Engineering teams present their robots at competitions and science fairs. Take a trip to a robotics competitions or science fair to see how robots are being showcased. If you can, talk to other girls about why they are there and why they love being on a robotics team.</t>
        </r>
      </text>
    </comment>
    <comment ref="C933" authorId="0" shapeId="0" xr:uid="{00000000-0006-0000-0500-00006C020000}">
      <text>
        <r>
          <rPr>
            <b/>
            <sz val="9"/>
            <color indexed="81"/>
            <rFont val="Tahoma"/>
            <family val="2"/>
          </rPr>
          <t>Talk to someone who competed.</t>
        </r>
        <r>
          <rPr>
            <sz val="9"/>
            <color indexed="81"/>
            <rFont val="Tahoma"/>
            <family val="2"/>
          </rPr>
          <t xml:space="preserve"> 
Talk to an older girl, a robotics team coach, a GS volunteer, or anyone else who has attended or competed in a robotics competition to learn more. Prepare by brainstorming questions you'd like to ask ahead of time.</t>
        </r>
      </text>
    </comment>
    <comment ref="C934" authorId="0" shapeId="0" xr:uid="{00000000-0006-0000-0500-00006D020000}">
      <text>
        <r>
          <rPr>
            <b/>
            <sz val="9"/>
            <color indexed="81"/>
            <rFont val="Tahoma"/>
            <family val="2"/>
          </rPr>
          <t>Learn about competitions online.</t>
        </r>
        <r>
          <rPr>
            <sz val="9"/>
            <color indexed="81"/>
            <rFont val="Tahoma"/>
            <family val="2"/>
          </rPr>
          <t xml:space="preserve"> Watch videos to see what happens at robotics competitions. Take note of what you see robots doing in the competitions and how you see teams working together.</t>
        </r>
      </text>
    </comment>
    <comment ref="C935" authorId="0" shapeId="0" xr:uid="{00000000-0006-0000-0500-00006E020000}">
      <text>
        <r>
          <rPr>
            <b/>
            <sz val="9"/>
            <color indexed="81"/>
            <rFont val="Tahoma"/>
            <family val="2"/>
          </rPr>
          <t>Robotics teams are made up of dedicated members, each with their own talent or expertise to bring to the robot, from programming to driving to marketing the robot.</t>
        </r>
        <r>
          <rPr>
            <sz val="9"/>
            <color indexed="81"/>
            <rFont val="Tahoma"/>
            <family val="2"/>
          </rPr>
          <t xml:space="preserve"> Robotics teams work together, listen to each other, and make sure to be safe when creating their robots. Now that you've seen what teams do at robotics competitions, consider if you'd like to join a robotics team.</t>
        </r>
      </text>
    </comment>
    <comment ref="C936" authorId="0" shapeId="0" xr:uid="{00000000-0006-0000-0500-00006F020000}">
      <text>
        <r>
          <rPr>
            <b/>
            <sz val="9"/>
            <color indexed="81"/>
            <rFont val="Tahoma"/>
            <family val="2"/>
          </rPr>
          <t>Join or create a robotics team in your area.</t>
        </r>
        <r>
          <rPr>
            <sz val="9"/>
            <color indexed="81"/>
            <rFont val="Tahoma"/>
            <family val="2"/>
          </rPr>
          <t xml:space="preserve"> After all you've learned about robotics, you might want to join a team. See if any of your fellow Juniors would like to join with you or even create a brand new team. Research your options for robotics competitions and challenges to figure out next steps.</t>
        </r>
      </text>
    </comment>
    <comment ref="C937" authorId="0" shapeId="0" xr:uid="{00000000-0006-0000-0500-000070020000}">
      <text>
        <r>
          <rPr>
            <b/>
            <sz val="9"/>
            <color indexed="81"/>
            <rFont val="Tahoma"/>
            <family val="2"/>
          </rPr>
          <t>Talk to someone who has been part of a team.</t>
        </r>
        <r>
          <rPr>
            <sz val="9"/>
            <color indexed="81"/>
            <rFont val="Tahoma"/>
            <family val="2"/>
          </rPr>
          <t xml:space="preserve"> Talk to an older girl, a robotics team coach, a GS volunteer, or anyone else who has been part of a robotics team about their experience. Brainstorm what you'd like to ask.</t>
        </r>
      </text>
    </comment>
    <comment ref="C938" authorId="0" shapeId="0" xr:uid="{00000000-0006-0000-0500-000071020000}">
      <text>
        <r>
          <rPr>
            <b/>
            <sz val="9"/>
            <color indexed="81"/>
            <rFont val="Tahoma"/>
            <family val="2"/>
          </rPr>
          <t>Learn about robotics teams online.</t>
        </r>
        <r>
          <rPr>
            <sz val="9"/>
            <color indexed="81"/>
            <rFont val="Tahoma"/>
            <family val="2"/>
          </rPr>
          <t xml:space="preserve"> Watch videos to see how robotics teams work. Think about how you see teams working together and what sort of responsibilities different team members have.</t>
        </r>
      </text>
    </comment>
    <comment ref="C939" authorId="0" shapeId="0" xr:uid="{00000000-0006-0000-0500-000072020000}">
      <text>
        <r>
          <rPr>
            <b/>
            <sz val="9"/>
            <color indexed="81"/>
            <rFont val="Tahoma"/>
            <family val="2"/>
          </rPr>
          <t>Robots exist all around our everyday world.</t>
        </r>
        <r>
          <rPr>
            <sz val="9"/>
            <color indexed="81"/>
            <rFont val="Tahoma"/>
            <family val="2"/>
          </rPr>
          <t xml:space="preserve"> See a robot in action and reflect on everything you've learned. What does the robot do? What sort of parts do you see in the robot? Discover how engineers bring robots to life.</t>
        </r>
      </text>
    </comment>
    <comment ref="C940" authorId="0" shapeId="0" xr:uid="{00000000-0006-0000-0500-000073020000}">
      <text>
        <r>
          <rPr>
            <b/>
            <sz val="9"/>
            <color indexed="81"/>
            <rFont val="Tahoma"/>
            <family val="2"/>
          </rPr>
          <t>Go on a field trip to see a real robot.</t>
        </r>
        <r>
          <rPr>
            <sz val="9"/>
            <color indexed="81"/>
            <rFont val="Tahoma"/>
            <family val="2"/>
          </rPr>
          <t xml:space="preserve"> 
Find a robotics team with a robot, perhaps at the high school or local college, and visit their workspace. You can also visit a local business and learn how they use technology and/or robotics in their work. Explore the lab or watch the robot to see how a robot looks in action. Ask the engineers or business how the robot works.</t>
        </r>
      </text>
    </comment>
    <comment ref="C941" authorId="0" shapeId="0" xr:uid="{00000000-0006-0000-0500-000074020000}">
      <text>
        <r>
          <rPr>
            <b/>
            <sz val="9"/>
            <color indexed="81"/>
            <rFont val="Tahoma"/>
            <family val="2"/>
          </rPr>
          <t>Talk to someone who has been in a lab or used a robot.</t>
        </r>
        <r>
          <rPr>
            <sz val="9"/>
            <color indexed="81"/>
            <rFont val="Tahoma"/>
            <family val="2"/>
          </rPr>
          <t xml:space="preserve"> Talk to an older girl, a robotics team coach, a GS volunteer, or anyone else who has been in a robotics lab or used a robot. Before they arrive, brainstorm questions to ask them about their experience.</t>
        </r>
      </text>
    </comment>
    <comment ref="C942" authorId="0" shapeId="0" xr:uid="{00000000-0006-0000-0500-000075020000}">
      <text>
        <r>
          <rPr>
            <b/>
            <sz val="9"/>
            <color indexed="81"/>
            <rFont val="Tahoma"/>
            <family val="2"/>
          </rPr>
          <t>See a robotics lab online.</t>
        </r>
        <r>
          <rPr>
            <sz val="9"/>
            <color indexed="81"/>
            <rFont val="Tahoma"/>
            <family val="2"/>
          </rPr>
          <t xml:space="preserve"> 
With help from your parents or Leader, search online for "Robotics Lab Virtual Tours" to find videos and virtual tours of robotics labs around the world. Ask you look around, point out what robotics team members are working on and any robot parts you see.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Audra Edmunds</author>
  </authors>
  <commentList>
    <comment ref="C8" authorId="0" shapeId="0" xr:uid="{00000000-0006-0000-0600-000001000000}">
      <text>
        <r>
          <rPr>
            <sz val="9"/>
            <color indexed="81"/>
            <rFont val="Tahoma"/>
            <family val="2"/>
          </rPr>
          <t>story of a forgotten woman or girl from around the world who mobilized others and made a difference</t>
        </r>
      </text>
    </comment>
    <comment ref="C9" authorId="0" shapeId="0" xr:uid="{00000000-0006-0000-0600-000002000000}">
      <text>
        <r>
          <rPr>
            <sz val="9"/>
            <color indexed="81"/>
            <rFont val="Tahoma"/>
            <family val="2"/>
          </rPr>
          <t>discover all the ways their strengths and powers help them create change in the world</t>
        </r>
      </text>
    </comment>
    <comment ref="C10" authorId="0" shapeId="0" xr:uid="{00000000-0006-0000-0600-000003000000}">
      <text>
        <r>
          <rPr>
            <sz val="9"/>
            <color indexed="81"/>
            <rFont val="Tahoma"/>
            <family val="2"/>
          </rPr>
          <t>discover what the Girl Scout Law and true "heroines" share</t>
        </r>
      </text>
    </comment>
    <comment ref="C13" authorId="0" shapeId="0" xr:uid="{00000000-0006-0000-0600-000004000000}">
      <text>
        <r>
          <rPr>
            <sz val="9"/>
            <color indexed="81"/>
            <rFont val="Tahoma"/>
            <family val="2"/>
          </rPr>
          <t>create a short "Supergirl" story, comic, or TV script in which the characters take one small situation they care about and strive for long-lasting community change</t>
        </r>
      </text>
    </comment>
    <comment ref="C14" authorId="0" shapeId="0" xr:uid="{00000000-0006-0000-0600-000005000000}">
      <text>
        <r>
          <rPr>
            <sz val="9"/>
            <color indexed="81"/>
            <rFont val="Tahoma"/>
            <family val="2"/>
          </rPr>
          <t>make a team decision and write their team hopes for a Take Action Project that reaches into a community network to solve a problem together with community members</t>
        </r>
      </text>
    </comment>
    <comment ref="C17" authorId="0" shapeId="0" xr:uid="{00000000-0006-0000-0600-000006000000}">
      <text>
        <r>
          <rPr>
            <sz val="9"/>
            <color indexed="81"/>
            <rFont val="Tahoma"/>
            <family val="2"/>
          </rPr>
          <t>take action on their plan, reach out, join others and get them involved, and start something that snowballs into a change in their world</t>
        </r>
      </text>
    </comment>
    <comment ref="C18" authorId="0" shapeId="0" xr:uid="{00000000-0006-0000-0600-000007000000}">
      <text>
        <r>
          <rPr>
            <sz val="9"/>
            <color indexed="81"/>
            <rFont val="Tahoma"/>
            <family val="2"/>
          </rPr>
          <t>join in their Girl Scout Junior circle to reflect on what they accomplished and celebrate it</t>
        </r>
      </text>
    </comment>
    <comment ref="C25" authorId="0" shapeId="0" xr:uid="{00000000-0006-0000-0600-000008000000}">
      <text>
        <r>
          <rPr>
            <sz val="9"/>
            <color indexed="81"/>
            <rFont val="Tahoma"/>
            <family val="2"/>
          </rPr>
          <t>to reduce their energy use in one or more ways</t>
        </r>
      </text>
    </comment>
    <comment ref="C26" authorId="0" shapeId="0" xr:uid="{00000000-0006-0000-0600-000009000000}">
      <text>
        <r>
          <rPr>
            <sz val="9"/>
            <color indexed="81"/>
            <rFont val="Tahoma"/>
            <family val="2"/>
          </rPr>
          <t>activities suggested along the journey</t>
        </r>
      </text>
    </comment>
    <comment ref="C27" authorId="0" shapeId="0" xr:uid="{00000000-0006-0000-0600-00000A000000}">
      <text>
        <r>
          <rPr>
            <sz val="9"/>
            <color indexed="81"/>
            <rFont val="Tahoma"/>
            <family val="2"/>
          </rPr>
          <t>are tackling energy issues</t>
        </r>
      </text>
    </comment>
    <comment ref="C30" authorId="0" shapeId="0" xr:uid="{00000000-0006-0000-0600-00000B000000}">
      <text>
        <r>
          <rPr>
            <sz val="9"/>
            <color indexed="81"/>
            <rFont val="Tahoma"/>
            <family val="2"/>
          </rPr>
          <t>in their buildings</t>
        </r>
      </text>
    </comment>
    <comment ref="C31" authorId="0" shapeId="0" xr:uid="{00000000-0006-0000-0600-00000C000000}">
      <text>
        <r>
          <rPr>
            <sz val="9"/>
            <color indexed="81"/>
            <rFont val="Tahoma"/>
            <family val="2"/>
          </rPr>
          <t>to make an energy improvement at home</t>
        </r>
      </text>
    </comment>
    <comment ref="C32" authorId="0" shapeId="0" xr:uid="{00000000-0006-0000-0600-00000D000000}">
      <text>
        <r>
          <rPr>
            <sz val="9"/>
            <color indexed="81"/>
            <rFont val="Tahoma"/>
            <family val="2"/>
          </rPr>
          <t>in a community building and suggest ways to make it more energy-efficient</t>
        </r>
      </text>
    </comment>
    <comment ref="C35" authorId="0" shapeId="0" xr:uid="{00000000-0006-0000-0600-00000E000000}">
      <text>
        <r>
          <rPr>
            <sz val="9"/>
            <color indexed="81"/>
            <rFont val="Tahoma"/>
            <family val="2"/>
          </rPr>
          <t>in the community, research it, create a plan, and carry it out, all the while reaching out to others to join in, too.</t>
        </r>
      </text>
    </comment>
    <comment ref="C36" authorId="0" shapeId="0" xr:uid="{00000000-0006-0000-0600-00000F000000}">
      <text>
        <r>
          <rPr>
            <sz val="9"/>
            <color indexed="81"/>
            <rFont val="Tahoma"/>
            <family val="2"/>
          </rPr>
          <t>reflect on what they accomplished, and celebrate it.</t>
        </r>
      </text>
    </comment>
    <comment ref="C63" authorId="0" shapeId="0" xr:uid="{A0F9D99F-A024-4DAF-992C-3E239759C1B1}">
      <text>
        <r>
          <rPr>
            <sz val="9"/>
            <color indexed="81"/>
            <rFont val="Tahoma"/>
            <family val="2"/>
          </rPr>
          <t>make observations, collect data, and work with scientists to receive feedback on research.</t>
        </r>
      </text>
    </comment>
    <comment ref="C65" authorId="0" shapeId="0" xr:uid="{92A039B9-D9A5-4380-A573-D15697F5EE61}">
      <text>
        <r>
          <rPr>
            <sz val="9"/>
            <color indexed="81"/>
            <rFont val="Tahoma"/>
            <family val="2"/>
          </rPr>
          <t>sharpen your observation skills through 2 observation games</t>
        </r>
      </text>
    </comment>
    <comment ref="C74" authorId="0" shapeId="0" xr:uid="{830C5411-8175-40AF-95B8-AE91938B9393}">
      <text>
        <r>
          <rPr>
            <sz val="9"/>
            <color indexed="81"/>
            <rFont val="Tahoma"/>
            <family val="2"/>
          </rPr>
          <t>thinking to solve problems.</t>
        </r>
      </text>
    </comment>
    <comment ref="C75" authorId="0" shapeId="0" xr:uid="{DCD1E0BD-B8AE-4A61-99D3-0C59A4585F65}">
      <text>
        <r>
          <rPr>
            <sz val="9"/>
            <color indexed="81"/>
            <rFont val="Tahoma"/>
            <family val="2"/>
          </rPr>
          <t>activities</t>
        </r>
      </text>
    </comment>
    <comment ref="C76" authorId="0" shapeId="0" xr:uid="{7772A5AE-0BFA-46A0-BA78-B84B2B4C5DF1}">
      <text>
        <r>
          <rPr>
            <sz val="9"/>
            <color indexed="81"/>
            <rFont val="Tahoma"/>
            <family val="2"/>
          </rPr>
          <t>that can support the weight of heavy books</t>
        </r>
      </text>
    </comment>
    <comment ref="C77" authorId="0" shapeId="0" xr:uid="{75B5B70A-0EC1-4627-BE4D-4613BD603802}">
      <text>
        <r>
          <rPr>
            <sz val="9"/>
            <color indexed="81"/>
            <rFont val="Tahoma"/>
            <family val="2"/>
          </rPr>
          <t>shelter</t>
        </r>
      </text>
    </comment>
    <comment ref="C78" authorId="0" shapeId="0" xr:uid="{5094EF28-52B9-42AA-B426-BDBF3DC50780}">
      <text>
        <r>
          <rPr>
            <sz val="9"/>
            <color indexed="81"/>
            <rFont val="Tahoma"/>
            <family val="2"/>
          </rPr>
          <t>can withstand an earthquake's shaking</t>
        </r>
      </text>
    </comment>
    <comment ref="C85" authorId="0" shapeId="0" xr:uid="{F1400B02-4F3A-4F28-AF28-A8A65C1A4B2B}">
      <text>
        <r>
          <rPr>
            <sz val="9"/>
            <color indexed="81"/>
            <rFont val="Tahoma"/>
            <family val="2"/>
          </rPr>
          <t>computational thinking to solve problems.</t>
        </r>
      </text>
    </comment>
    <comment ref="C86" authorId="0" shapeId="0" xr:uid="{E182CE28-A0A9-4F60-8761-1CF5713598FD}">
      <text>
        <r>
          <rPr>
            <sz val="9"/>
            <color indexed="81"/>
            <rFont val="Tahoma"/>
            <family val="2"/>
          </rPr>
          <t>activities</t>
        </r>
      </text>
    </comment>
    <comment ref="C87" authorId="0" shapeId="0" xr:uid="{A50D0796-BF31-4213-B026-B4C6D25BA78E}">
      <text>
        <r>
          <rPr>
            <sz val="9"/>
            <color indexed="81"/>
            <rFont val="Tahoma"/>
            <family val="2"/>
          </rPr>
          <t>with tangrams</t>
        </r>
      </text>
    </comment>
    <comment ref="C88" authorId="0" shapeId="0" xr:uid="{9340743D-0055-46B9-AE23-501A42623EC4}">
      <text>
        <r>
          <rPr>
            <sz val="9"/>
            <color indexed="81"/>
            <rFont val="Tahoma"/>
            <family val="2"/>
          </rPr>
          <t>suncatchers to learn more about algorithms, abstraction, functions, and variables</t>
        </r>
      </text>
    </comment>
    <comment ref="C89" authorId="0" shapeId="0" xr:uid="{C293F5BF-33C9-4BC3-AB1E-F06409103FD6}">
      <text>
        <r>
          <rPr>
            <sz val="9"/>
            <color indexed="81"/>
            <rFont val="Tahoma"/>
            <family val="2"/>
          </rPr>
          <t>discover rapid prototyping</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Audra</author>
  </authors>
  <commentList>
    <comment ref="C7" authorId="0" shapeId="0" xr:uid="{00000000-0006-0000-0700-000001000000}">
      <text/>
    </comment>
    <comment ref="C8" authorId="0" shapeId="0" xr:uid="{00000000-0006-0000-0700-000002000000}">
      <text/>
    </comment>
    <comment ref="C9" authorId="0" shapeId="0" xr:uid="{00000000-0006-0000-0700-000003000000}">
      <text/>
    </comment>
    <comment ref="C10" authorId="0" shapeId="0" xr:uid="{00000000-0006-0000-0700-000004000000}">
      <text/>
    </comment>
    <comment ref="C11" authorId="0" shapeId="0" xr:uid="{00000000-0006-0000-0700-000005000000}">
      <text/>
    </comment>
    <comment ref="C12" authorId="0" shapeId="0" xr:uid="{00000000-0006-0000-0700-000006000000}">
      <text/>
    </comment>
    <comment ref="C13" authorId="0" shapeId="0" xr:uid="{00000000-0006-0000-0700-000007000000}">
      <text/>
    </comment>
    <comment ref="C14" authorId="0" shapeId="0" xr:uid="{00000000-0006-0000-0700-000008000000}">
      <text/>
    </comment>
    <comment ref="C15" authorId="0" shapeId="0" xr:uid="{00000000-0006-0000-0700-000009000000}">
      <text/>
    </comment>
    <comment ref="C16" authorId="0" shapeId="0" xr:uid="{00000000-0006-0000-0700-00000A000000}">
      <text/>
    </comment>
    <comment ref="C17" authorId="0" shapeId="0" xr:uid="{00000000-0006-0000-0700-00000B000000}">
      <text/>
    </comment>
    <comment ref="C18" authorId="0" shapeId="0" xr:uid="{00000000-0006-0000-0700-00000C000000}">
      <text/>
    </comment>
    <comment ref="C19" authorId="0" shapeId="0" xr:uid="{00000000-0006-0000-0700-00000D000000}">
      <text/>
    </comment>
    <comment ref="C20" authorId="0" shapeId="0" xr:uid="{00000000-0006-0000-0700-00000E000000}">
      <text/>
    </comment>
    <comment ref="C21" authorId="0" shapeId="0" xr:uid="{00000000-0006-0000-0700-00000F000000}">
      <text/>
    </comment>
    <comment ref="C22" authorId="0" shapeId="0" xr:uid="{00000000-0006-0000-0700-000010000000}">
      <text/>
    </comment>
    <comment ref="C23" authorId="0" shapeId="0" xr:uid="{00000000-0006-0000-0700-000011000000}">
      <text/>
    </comment>
    <comment ref="C24" authorId="0" shapeId="0" xr:uid="{00000000-0006-0000-0700-000012000000}">
      <text/>
    </comment>
    <comment ref="C25" authorId="0" shapeId="0" xr:uid="{00000000-0006-0000-0700-000013000000}">
      <text/>
    </comment>
    <comment ref="C26" authorId="0" shapeId="0" xr:uid="{00000000-0006-0000-0700-000014000000}">
      <text/>
    </comment>
    <comment ref="C31" authorId="0" shapeId="0" xr:uid="{00000000-0006-0000-0700-000015000000}">
      <text/>
    </comment>
    <comment ref="C32" authorId="0" shapeId="0" xr:uid="{00000000-0006-0000-0700-000016000000}">
      <text/>
    </comment>
    <comment ref="C33" authorId="0" shapeId="0" xr:uid="{00000000-0006-0000-0700-000017000000}">
      <text/>
    </comment>
    <comment ref="C34" authorId="0" shapeId="0" xr:uid="{00000000-0006-0000-0700-000018000000}">
      <text/>
    </comment>
    <comment ref="C35" authorId="0" shapeId="0" xr:uid="{00000000-0006-0000-0700-000019000000}">
      <text/>
    </comment>
    <comment ref="C36" authorId="0" shapeId="0" xr:uid="{00000000-0006-0000-0700-00001A000000}">
      <text/>
    </comment>
    <comment ref="C37" authorId="0" shapeId="0" xr:uid="{00000000-0006-0000-0700-00001B000000}">
      <text/>
    </comment>
    <comment ref="C38" authorId="0" shapeId="0" xr:uid="{00000000-0006-0000-0700-00001C000000}">
      <text/>
    </comment>
    <comment ref="C39" authorId="0" shapeId="0" xr:uid="{00000000-0006-0000-0700-00001D000000}">
      <text/>
    </comment>
    <comment ref="C40" authorId="0" shapeId="0" xr:uid="{00000000-0006-0000-0700-00001E000000}">
      <text/>
    </comment>
    <comment ref="C41" authorId="0" shapeId="0" xr:uid="{00000000-0006-0000-0700-00001F000000}">
      <text/>
    </comment>
    <comment ref="C42" authorId="0" shapeId="0" xr:uid="{00000000-0006-0000-0700-000020000000}">
      <text/>
    </comment>
    <comment ref="C43" authorId="0" shapeId="0" xr:uid="{00000000-0006-0000-0700-000021000000}">
      <text/>
    </comment>
    <comment ref="C44" authorId="0" shapeId="0" xr:uid="{00000000-0006-0000-0700-000022000000}">
      <text/>
    </comment>
    <comment ref="C45" authorId="0" shapeId="0" xr:uid="{00000000-0006-0000-0700-000023000000}">
      <text/>
    </comment>
    <comment ref="C46" authorId="0" shapeId="0" xr:uid="{00000000-0006-0000-0700-000024000000}">
      <text/>
    </comment>
    <comment ref="C47" authorId="0" shapeId="0" xr:uid="{00000000-0006-0000-0700-000025000000}">
      <text/>
    </comment>
    <comment ref="C48" authorId="0" shapeId="0" xr:uid="{00000000-0006-0000-0700-000026000000}">
      <text/>
    </comment>
    <comment ref="C49" authorId="0" shapeId="0" xr:uid="{00000000-0006-0000-0700-000027000000}">
      <text/>
    </comment>
    <comment ref="C50" authorId="0" shapeId="0" xr:uid="{00000000-0006-0000-0700-000028000000}">
      <text/>
    </comment>
    <comment ref="C55" authorId="0" shapeId="0" xr:uid="{00000000-0006-0000-0700-000029000000}">
      <text/>
    </comment>
    <comment ref="C56" authorId="0" shapeId="0" xr:uid="{00000000-0006-0000-0700-00002A000000}">
      <text/>
    </comment>
    <comment ref="C57" authorId="0" shapeId="0" xr:uid="{00000000-0006-0000-0700-00002B000000}">
      <text/>
    </comment>
    <comment ref="C58" authorId="0" shapeId="0" xr:uid="{00000000-0006-0000-0700-00002C000000}">
      <text/>
    </comment>
    <comment ref="C59" authorId="0" shapeId="0" xr:uid="{00000000-0006-0000-0700-00002D000000}">
      <text/>
    </comment>
    <comment ref="C60" authorId="0" shapeId="0" xr:uid="{00000000-0006-0000-0700-00002E000000}">
      <text/>
    </comment>
    <comment ref="C61" authorId="0" shapeId="0" xr:uid="{00000000-0006-0000-0700-00002F000000}">
      <text/>
    </comment>
    <comment ref="C62" authorId="0" shapeId="0" xr:uid="{00000000-0006-0000-0700-000030000000}">
      <text/>
    </comment>
    <comment ref="C63" authorId="0" shapeId="0" xr:uid="{00000000-0006-0000-0700-000031000000}">
      <text/>
    </comment>
    <comment ref="C64" authorId="0" shapeId="0" xr:uid="{00000000-0006-0000-0700-000032000000}">
      <text/>
    </comment>
    <comment ref="C65" authorId="0" shapeId="0" xr:uid="{00000000-0006-0000-0700-000033000000}">
      <text/>
    </comment>
    <comment ref="C66" authorId="0" shapeId="0" xr:uid="{00000000-0006-0000-0700-000034000000}">
      <text/>
    </comment>
    <comment ref="C67" authorId="0" shapeId="0" xr:uid="{00000000-0006-0000-0700-000035000000}">
      <text/>
    </comment>
    <comment ref="C68" authorId="0" shapeId="0" xr:uid="{00000000-0006-0000-0700-000036000000}">
      <text/>
    </comment>
    <comment ref="C69" authorId="0" shapeId="0" xr:uid="{00000000-0006-0000-0700-000037000000}">
      <text/>
    </comment>
    <comment ref="C70" authorId="0" shapeId="0" xr:uid="{00000000-0006-0000-0700-000038000000}">
      <text/>
    </comment>
    <comment ref="C71" authorId="0" shapeId="0" xr:uid="{00000000-0006-0000-0700-000039000000}">
      <text/>
    </comment>
    <comment ref="C72" authorId="0" shapeId="0" xr:uid="{00000000-0006-0000-0700-00003A000000}">
      <text/>
    </comment>
    <comment ref="C73" authorId="0" shapeId="0" xr:uid="{00000000-0006-0000-0700-00003B000000}">
      <text/>
    </comment>
    <comment ref="C74" authorId="0" shapeId="0" xr:uid="{00000000-0006-0000-0700-00003C000000}">
      <text/>
    </comment>
    <comment ref="C79" authorId="0" shapeId="0" xr:uid="{00000000-0006-0000-0700-00003D000000}">
      <text/>
    </comment>
    <comment ref="C80" authorId="0" shapeId="0" xr:uid="{00000000-0006-0000-0700-00003E000000}">
      <text/>
    </comment>
    <comment ref="C81" authorId="0" shapeId="0" xr:uid="{00000000-0006-0000-0700-00003F000000}">
      <text/>
    </comment>
    <comment ref="C82" authorId="0" shapeId="0" xr:uid="{00000000-0006-0000-0700-000040000000}">
      <text/>
    </comment>
    <comment ref="C83" authorId="0" shapeId="0" xr:uid="{00000000-0006-0000-0700-000041000000}">
      <text/>
    </comment>
    <comment ref="C84" authorId="0" shapeId="0" xr:uid="{00000000-0006-0000-0700-000042000000}">
      <text/>
    </comment>
    <comment ref="C85" authorId="0" shapeId="0" xr:uid="{00000000-0006-0000-0700-000043000000}">
      <text/>
    </comment>
    <comment ref="C86" authorId="0" shapeId="0" xr:uid="{00000000-0006-0000-0700-000044000000}">
      <text/>
    </comment>
    <comment ref="C87" authorId="0" shapeId="0" xr:uid="{00000000-0006-0000-0700-000045000000}">
      <text/>
    </comment>
    <comment ref="C88" authorId="0" shapeId="0" xr:uid="{00000000-0006-0000-0700-000046000000}">
      <text/>
    </comment>
    <comment ref="C89" authorId="0" shapeId="0" xr:uid="{00000000-0006-0000-0700-000047000000}">
      <text/>
    </comment>
    <comment ref="C90" authorId="0" shapeId="0" xr:uid="{00000000-0006-0000-0700-000048000000}">
      <text/>
    </comment>
    <comment ref="C91" authorId="0" shapeId="0" xr:uid="{00000000-0006-0000-0700-000049000000}">
      <text/>
    </comment>
    <comment ref="C92" authorId="0" shapeId="0" xr:uid="{00000000-0006-0000-0700-00004A000000}">
      <text/>
    </comment>
    <comment ref="C93" authorId="0" shapeId="0" xr:uid="{00000000-0006-0000-0700-00004B000000}">
      <text/>
    </comment>
    <comment ref="C94" authorId="0" shapeId="0" xr:uid="{00000000-0006-0000-0700-00004C000000}">
      <text/>
    </comment>
    <comment ref="C95" authorId="0" shapeId="0" xr:uid="{00000000-0006-0000-0700-00004D000000}">
      <text/>
    </comment>
    <comment ref="C96" authorId="0" shapeId="0" xr:uid="{00000000-0006-0000-0700-00004E000000}">
      <text/>
    </comment>
    <comment ref="C97" authorId="0" shapeId="0" xr:uid="{00000000-0006-0000-0700-00004F000000}">
      <text/>
    </comment>
    <comment ref="C98" authorId="0" shapeId="0" xr:uid="{00000000-0006-0000-0700-000050000000}">
      <text/>
    </comment>
    <comment ref="C103" authorId="0" shapeId="0" xr:uid="{00000000-0006-0000-0700-000051000000}">
      <text/>
    </comment>
    <comment ref="C104" authorId="0" shapeId="0" xr:uid="{00000000-0006-0000-0700-000052000000}">
      <text/>
    </comment>
    <comment ref="C105" authorId="0" shapeId="0" xr:uid="{00000000-0006-0000-0700-000053000000}">
      <text/>
    </comment>
    <comment ref="C106" authorId="0" shapeId="0" xr:uid="{00000000-0006-0000-0700-000054000000}">
      <text/>
    </comment>
    <comment ref="C107" authorId="0" shapeId="0" xr:uid="{00000000-0006-0000-0700-000055000000}">
      <text/>
    </comment>
    <comment ref="C108" authorId="0" shapeId="0" xr:uid="{00000000-0006-0000-0700-000056000000}">
      <text/>
    </comment>
    <comment ref="C109" authorId="0" shapeId="0" xr:uid="{00000000-0006-0000-0700-000057000000}">
      <text/>
    </comment>
    <comment ref="C110" authorId="0" shapeId="0" xr:uid="{00000000-0006-0000-0700-000058000000}">
      <text/>
    </comment>
    <comment ref="C111" authorId="0" shapeId="0" xr:uid="{00000000-0006-0000-0700-000059000000}">
      <text/>
    </comment>
    <comment ref="C112" authorId="0" shapeId="0" xr:uid="{00000000-0006-0000-0700-00005A000000}">
      <text/>
    </comment>
    <comment ref="C113" authorId="0" shapeId="0" xr:uid="{00000000-0006-0000-0700-00005B000000}">
      <text/>
    </comment>
    <comment ref="C114" authorId="0" shapeId="0" xr:uid="{00000000-0006-0000-0700-00005C000000}">
      <text/>
    </comment>
    <comment ref="C115" authorId="0" shapeId="0" xr:uid="{00000000-0006-0000-0700-00005D000000}">
      <text/>
    </comment>
    <comment ref="C116" authorId="0" shapeId="0" xr:uid="{00000000-0006-0000-0700-00005E000000}">
      <text/>
    </comment>
    <comment ref="C117" authorId="0" shapeId="0" xr:uid="{00000000-0006-0000-0700-00005F000000}">
      <text/>
    </comment>
    <comment ref="C118" authorId="0" shapeId="0" xr:uid="{00000000-0006-0000-0700-000060000000}">
      <text/>
    </comment>
    <comment ref="C119" authorId="0" shapeId="0" xr:uid="{00000000-0006-0000-0700-000061000000}">
      <text/>
    </comment>
    <comment ref="C120" authorId="0" shapeId="0" xr:uid="{00000000-0006-0000-0700-000062000000}">
      <text/>
    </comment>
    <comment ref="C121" authorId="0" shapeId="0" xr:uid="{00000000-0006-0000-0700-000063000000}">
      <text/>
    </comment>
    <comment ref="C122" authorId="0" shapeId="0" xr:uid="{00000000-0006-0000-0700-000064000000}">
      <text/>
    </comment>
    <comment ref="C127" authorId="0" shapeId="0" xr:uid="{786BABC4-1AA8-42BC-A013-4F91D88F2178}">
      <text/>
    </comment>
    <comment ref="C128" authorId="0" shapeId="0" xr:uid="{38377692-E9B9-406E-9C1D-688B08ED0962}">
      <text/>
    </comment>
    <comment ref="C129" authorId="0" shapeId="0" xr:uid="{120317FA-091C-42AD-9719-8A0C26C76639}">
      <text/>
    </comment>
    <comment ref="C130" authorId="0" shapeId="0" xr:uid="{DCD427DF-451C-45BE-9DCC-FEB5C93B63CF}">
      <text/>
    </comment>
    <comment ref="C131" authorId="0" shapeId="0" xr:uid="{1F57007B-FE9E-410A-86B0-FC68240FA09A}">
      <text/>
    </comment>
    <comment ref="C132" authorId="0" shapeId="0" xr:uid="{CE348BEF-7FAD-49D2-8FEF-E1E998077B9D}">
      <text/>
    </comment>
    <comment ref="C133" authorId="0" shapeId="0" xr:uid="{29819EF4-EEC8-49A8-8ADB-4FEAD4E5AB9C}">
      <text/>
    </comment>
    <comment ref="C134" authorId="0" shapeId="0" xr:uid="{D326F14A-2F1D-4B54-B5CB-2974797F425B}">
      <text/>
    </comment>
    <comment ref="C135" authorId="0" shapeId="0" xr:uid="{3D7CF5D3-BDE4-48E0-A3D5-57D9AF36ADD9}">
      <text/>
    </comment>
    <comment ref="C136" authorId="0" shapeId="0" xr:uid="{9505095D-6AAE-43D3-A979-54D5269BDCAB}">
      <text/>
    </comment>
    <comment ref="C137" authorId="0" shapeId="0" xr:uid="{2D3C91DD-4F4A-4F4D-B528-2C5A510BA621}">
      <text/>
    </comment>
    <comment ref="C138" authorId="0" shapeId="0" xr:uid="{2FEB7EB6-DBA4-4189-95B0-3658AFD0C52E}">
      <text/>
    </comment>
    <comment ref="C139" authorId="0" shapeId="0" xr:uid="{7067062F-65CB-493E-81C5-44B992B8D573}">
      <text/>
    </comment>
    <comment ref="C140" authorId="0" shapeId="0" xr:uid="{85F420FE-62A6-4E2B-9B5D-C6DD37D7D823}">
      <text/>
    </comment>
    <comment ref="C141" authorId="0" shapeId="0" xr:uid="{7BC4312F-1FFE-4832-812F-28772BF693C7}">
      <text/>
    </comment>
    <comment ref="C142" authorId="0" shapeId="0" xr:uid="{EDFE6366-FD11-4E08-8252-CA24AFE5603C}">
      <text/>
    </comment>
    <comment ref="C143" authorId="0" shapeId="0" xr:uid="{B58DE9DE-8B47-4171-BB5B-52466F45F0B3}">
      <text/>
    </comment>
    <comment ref="C144" authorId="0" shapeId="0" xr:uid="{CB7D1621-115B-4248-8F7B-2CEF15BBE91D}">
      <text/>
    </comment>
    <comment ref="C145" authorId="0" shapeId="0" xr:uid="{0F934052-3003-49A0-B3ED-544A4F816466}">
      <text/>
    </comment>
    <comment ref="C146" authorId="0" shapeId="0" xr:uid="{C45C6C06-61B0-46D7-9339-03AC08851741}">
      <text/>
    </comment>
    <comment ref="C151" authorId="0" shapeId="0" xr:uid="{2D24AD00-45B7-4F3D-90A0-2E3EABD35FA9}">
      <text/>
    </comment>
    <comment ref="C152" authorId="0" shapeId="0" xr:uid="{828F03DB-8D7A-476F-8558-1AA13B1EC69F}">
      <text/>
    </comment>
    <comment ref="C153" authorId="0" shapeId="0" xr:uid="{57A7B399-EF6F-4242-96C3-307FC5632A3E}">
      <text/>
    </comment>
    <comment ref="C154" authorId="0" shapeId="0" xr:uid="{2E537A1C-A0C3-4DC5-852D-786AA50FD809}">
      <text/>
    </comment>
    <comment ref="C155" authorId="0" shapeId="0" xr:uid="{1119DECE-430F-421D-8578-E48978BD07CB}">
      <text/>
    </comment>
    <comment ref="C156" authorId="0" shapeId="0" xr:uid="{0D2E696A-0756-40CE-8E16-44247603C2AE}">
      <text/>
    </comment>
    <comment ref="C157" authorId="0" shapeId="0" xr:uid="{A5089D65-4F39-4691-9AA0-C763BBD425E1}">
      <text/>
    </comment>
    <comment ref="C158" authorId="0" shapeId="0" xr:uid="{26B59AAA-B61B-45BF-B82C-D31540DE1D47}">
      <text/>
    </comment>
    <comment ref="C159" authorId="0" shapeId="0" xr:uid="{19CB2A3B-F203-4476-B541-75B14F99100B}">
      <text/>
    </comment>
    <comment ref="C160" authorId="0" shapeId="0" xr:uid="{F584B1E3-B07B-433A-832B-BA24F81C9A6B}">
      <text/>
    </comment>
    <comment ref="C161" authorId="0" shapeId="0" xr:uid="{73CEAD31-F8E6-4134-8C98-2EA98A0B80D2}">
      <text/>
    </comment>
    <comment ref="C162" authorId="0" shapeId="0" xr:uid="{5DF12C4D-2C19-4CDC-B558-C44814CA2E63}">
      <text/>
    </comment>
    <comment ref="C163" authorId="0" shapeId="0" xr:uid="{7571E4D9-25D3-443D-95FA-F65C3A355450}">
      <text/>
    </comment>
    <comment ref="C164" authorId="0" shapeId="0" xr:uid="{A1283EDE-0432-42BE-8136-40B56D00C24A}">
      <text/>
    </comment>
    <comment ref="C165" authorId="0" shapeId="0" xr:uid="{03B7694C-B6DA-496E-9A7A-C6162F565390}">
      <text/>
    </comment>
    <comment ref="C166" authorId="0" shapeId="0" xr:uid="{9E31D097-BF6F-46E9-9A2D-270AFB694009}">
      <text/>
    </comment>
    <comment ref="C167" authorId="0" shapeId="0" xr:uid="{15C68D2C-1AAC-4431-98B8-009081453CA2}">
      <text/>
    </comment>
    <comment ref="C168" authorId="0" shapeId="0" xr:uid="{33DA4DD5-C462-4094-9B61-FC8173E35B32}">
      <text/>
    </comment>
    <comment ref="C169" authorId="0" shapeId="0" xr:uid="{DF1BD639-265B-4030-8E3F-4CE24784F3D9}">
      <text/>
    </comment>
    <comment ref="C170" authorId="0" shapeId="0" xr:uid="{4CBB9D08-1532-4A32-BB31-5F351B49377A}">
      <text/>
    </comment>
    <comment ref="C175" authorId="0" shapeId="0" xr:uid="{8EDEBF1E-7024-49D6-B4F1-5DA63BCC8076}">
      <text/>
    </comment>
    <comment ref="C176" authorId="0" shapeId="0" xr:uid="{06D67E2A-9DC1-4807-A70F-DE9D725309B8}">
      <text/>
    </comment>
    <comment ref="C177" authorId="0" shapeId="0" xr:uid="{CD57B3B9-A603-4A31-B943-77D21593E255}">
      <text/>
    </comment>
    <comment ref="C178" authorId="0" shapeId="0" xr:uid="{69603DFD-5155-4420-803A-7E5DDF4508DC}">
      <text/>
    </comment>
    <comment ref="C179" authorId="0" shapeId="0" xr:uid="{60FE8B84-0F08-4895-AF53-633BB66A383D}">
      <text/>
    </comment>
    <comment ref="C180" authorId="0" shapeId="0" xr:uid="{5B1DFB13-EE61-4B5E-923C-43A582F7BD63}">
      <text/>
    </comment>
    <comment ref="C181" authorId="0" shapeId="0" xr:uid="{AA3D74B1-2C23-4357-BFE5-3A630E3F1365}">
      <text/>
    </comment>
    <comment ref="C182" authorId="0" shapeId="0" xr:uid="{895AF07E-EA8C-49B3-8CB0-90D5E1E21093}">
      <text/>
    </comment>
    <comment ref="C183" authorId="0" shapeId="0" xr:uid="{24B2CF25-0786-48E0-8341-18CF83477A90}">
      <text/>
    </comment>
    <comment ref="C184" authorId="0" shapeId="0" xr:uid="{B2A114F7-F215-4E62-A536-F3BF2DAE458D}">
      <text/>
    </comment>
    <comment ref="C185" authorId="0" shapeId="0" xr:uid="{EBF1584D-A300-4EEC-A290-22620E64FD42}">
      <text/>
    </comment>
    <comment ref="C186" authorId="0" shapeId="0" xr:uid="{7C9D2627-B14B-4D31-8757-1F7D74E20B5D}">
      <text/>
    </comment>
    <comment ref="C187" authorId="0" shapeId="0" xr:uid="{7D50E06F-AF47-4DB2-B783-C8FAC9C0CCB1}">
      <text/>
    </comment>
    <comment ref="C188" authorId="0" shapeId="0" xr:uid="{84F06B63-C9E4-4087-B11C-D97F6BBC544E}">
      <text/>
    </comment>
    <comment ref="C189" authorId="0" shapeId="0" xr:uid="{E9463EAF-7BE3-40BE-921C-802213FCC66B}">
      <text/>
    </comment>
    <comment ref="C190" authorId="0" shapeId="0" xr:uid="{56026929-9319-40CA-A428-4CACADA9AFE7}">
      <text/>
    </comment>
    <comment ref="C191" authorId="0" shapeId="0" xr:uid="{15F7426F-B907-4881-BDF8-3A2890C55CF5}">
      <text/>
    </comment>
    <comment ref="C192" authorId="0" shapeId="0" xr:uid="{CBB04B2C-E36C-4EFB-B3C0-DFFE8CDD2BC2}">
      <text/>
    </comment>
    <comment ref="C193" authorId="0" shapeId="0" xr:uid="{6805C7AA-0BE7-4553-9502-6E2318CB66E1}">
      <text/>
    </comment>
    <comment ref="C194" authorId="0" shapeId="0" xr:uid="{4930B959-1A2C-436C-B37B-877C91B51524}">
      <text/>
    </comment>
    <comment ref="C199" authorId="0" shapeId="0" xr:uid="{2EA6E0FE-2C64-4F77-94E3-06B2D090F362}">
      <text/>
    </comment>
    <comment ref="C200" authorId="0" shapeId="0" xr:uid="{11B48316-9066-4E00-95E9-7F842CABFD3F}">
      <text/>
    </comment>
    <comment ref="C201" authorId="0" shapeId="0" xr:uid="{93A72A94-A8D1-4C40-833C-B7EAAAA11B3A}">
      <text/>
    </comment>
    <comment ref="C202" authorId="0" shapeId="0" xr:uid="{F20DEF41-1103-425D-9B14-EB75CD716005}">
      <text/>
    </comment>
    <comment ref="C203" authorId="0" shapeId="0" xr:uid="{D9B4BD81-B204-44CE-B844-D1ABC66B4BE6}">
      <text/>
    </comment>
    <comment ref="C204" authorId="0" shapeId="0" xr:uid="{525B362F-7939-411E-86AD-63CFD0154E4D}">
      <text/>
    </comment>
    <comment ref="C205" authorId="0" shapeId="0" xr:uid="{53E918FA-3119-4753-B1AC-82F80EB40149}">
      <text/>
    </comment>
    <comment ref="C206" authorId="0" shapeId="0" xr:uid="{25074492-E817-4E35-AEAE-8B691D4240F6}">
      <text/>
    </comment>
    <comment ref="C207" authorId="0" shapeId="0" xr:uid="{C51DB651-7CEE-4860-A2C3-5A3905171E53}">
      <text/>
    </comment>
    <comment ref="C208" authorId="0" shapeId="0" xr:uid="{250D5FCE-93CE-4DED-8203-2B6DB4EF3C6F}">
      <text/>
    </comment>
    <comment ref="C209" authorId="0" shapeId="0" xr:uid="{D5ABA723-666C-44B3-A1A2-1B2D0313CF91}">
      <text/>
    </comment>
    <comment ref="C210" authorId="0" shapeId="0" xr:uid="{342ACDB8-B9D4-46AD-9ADD-6EBF19B9B881}">
      <text/>
    </comment>
    <comment ref="C211" authorId="0" shapeId="0" xr:uid="{69AF9407-2291-41A6-8560-3D32287A4DE6}">
      <text/>
    </comment>
    <comment ref="C212" authorId="0" shapeId="0" xr:uid="{22B676EF-B48C-4034-99B2-742A9C367296}">
      <text/>
    </comment>
    <comment ref="C213" authorId="0" shapeId="0" xr:uid="{FBEBB0C4-2359-47A7-A756-3EC0BDD62146}">
      <text/>
    </comment>
    <comment ref="C214" authorId="0" shapeId="0" xr:uid="{2B8DFAF9-C269-4900-812F-77610C0A8678}">
      <text/>
    </comment>
    <comment ref="C215" authorId="0" shapeId="0" xr:uid="{53827B5D-5AE8-422F-A378-8778F401C551}">
      <text/>
    </comment>
    <comment ref="C216" authorId="0" shapeId="0" xr:uid="{F2338C55-4C95-4BE4-B8F0-C139B2341EA3}">
      <text/>
    </comment>
    <comment ref="C217" authorId="0" shapeId="0" xr:uid="{D061C5DB-9514-4049-9176-C094828AFFA1}">
      <text/>
    </comment>
    <comment ref="C218" authorId="0" shapeId="0" xr:uid="{B9430B01-481B-4759-BECE-A82910907EFB}">
      <text/>
    </comment>
    <comment ref="C223" authorId="0" shapeId="0" xr:uid="{B15D683A-4BE1-4A5E-8B95-477A9D98F02A}">
      <text/>
    </comment>
    <comment ref="C224" authorId="0" shapeId="0" xr:uid="{253E3126-47D2-4716-B998-71416EC72829}">
      <text/>
    </comment>
    <comment ref="C225" authorId="0" shapeId="0" xr:uid="{F8246D18-D08F-461E-8908-7D6B1220E8C2}">
      <text/>
    </comment>
    <comment ref="C226" authorId="0" shapeId="0" xr:uid="{5736DC3F-3064-4252-A1C9-88E57093F390}">
      <text/>
    </comment>
    <comment ref="C227" authorId="0" shapeId="0" xr:uid="{F837F117-EA98-4F95-8734-FC24C62FC2FD}">
      <text/>
    </comment>
    <comment ref="C228" authorId="0" shapeId="0" xr:uid="{58160DC4-8DA1-4319-AFBD-C198AA8C7CF5}">
      <text/>
    </comment>
    <comment ref="C229" authorId="0" shapeId="0" xr:uid="{96736FD3-FBFE-4C08-A1AA-A209E3AB3168}">
      <text/>
    </comment>
    <comment ref="C230" authorId="0" shapeId="0" xr:uid="{A54E46D6-8502-4151-8E59-EFAE5AC7C396}">
      <text/>
    </comment>
    <comment ref="C231" authorId="0" shapeId="0" xr:uid="{1C660430-BD48-491F-98BF-848A6D61E288}">
      <text/>
    </comment>
    <comment ref="C232" authorId="0" shapeId="0" xr:uid="{33978916-85D6-4505-9DEA-353581BE02CE}">
      <text/>
    </comment>
    <comment ref="C233" authorId="0" shapeId="0" xr:uid="{42AF19F9-102D-436F-8DFF-C993D10B9987}">
      <text/>
    </comment>
    <comment ref="C234" authorId="0" shapeId="0" xr:uid="{4B936F16-0260-42D4-907C-00D50965AE4C}">
      <text/>
    </comment>
    <comment ref="C235" authorId="0" shapeId="0" xr:uid="{A52FE9CE-484D-42A0-983E-E86656B6C350}">
      <text/>
    </comment>
    <comment ref="C236" authorId="0" shapeId="0" xr:uid="{7409A15B-BC93-4749-8827-62D5FB2FDA8A}">
      <text/>
    </comment>
    <comment ref="C237" authorId="0" shapeId="0" xr:uid="{1D1E2ED2-C9E4-4D21-9B9E-E427CD03D61D}">
      <text/>
    </comment>
    <comment ref="C238" authorId="0" shapeId="0" xr:uid="{72E81B9E-3186-4C52-87BA-1F0BF7B00EDA}">
      <text/>
    </comment>
    <comment ref="C239" authorId="0" shapeId="0" xr:uid="{5078AFE9-FFB3-4BBB-980B-F4D7A8551C64}">
      <text/>
    </comment>
    <comment ref="C240" authorId="0" shapeId="0" xr:uid="{2126F642-E93A-4ED5-87FD-1F1B0F670293}">
      <text/>
    </comment>
    <comment ref="C241" authorId="0" shapeId="0" xr:uid="{5D27C0C8-30BA-4072-97D6-140C8333C78D}">
      <text/>
    </comment>
    <comment ref="C242" authorId="0" shapeId="0" xr:uid="{95FF6F0C-8128-4050-B28D-FC01A0669C56}">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Audra</author>
    <author>Audra Edmunds</author>
    <author>Frank Steele</author>
  </authors>
  <commentList>
    <comment ref="C6" authorId="0" shapeId="0" xr:uid="{3BF626A2-B7F6-4012-95E2-31B4A06DFAB3}">
      <text>
        <r>
          <rPr>
            <b/>
            <sz val="9"/>
            <color indexed="81"/>
            <rFont val="Tahoma"/>
            <family val="2"/>
          </rPr>
          <t>Strategize your sales.</t>
        </r>
        <r>
          <rPr>
            <sz val="9"/>
            <color indexed="81"/>
            <rFont val="Tahoma"/>
            <family val="2"/>
          </rPr>
          <t xml:space="preserve"> Talk with your family to figure out a realistic goal of how many cookies you think you can sell, then set a second goal focused on your sales method - like how many packages you'll sell digitally or how many customers you can upsell.</t>
        </r>
      </text>
    </comment>
    <comment ref="C7" authorId="0" shapeId="0" xr:uid="{17B61C20-3C9A-4DFE-BB31-3B9FD52ED80B}">
      <text>
        <r>
          <rPr>
            <b/>
            <sz val="9"/>
            <color indexed="81"/>
            <rFont val="Tahoma"/>
            <family val="2"/>
          </rPr>
          <t>Learn from the past.</t>
        </r>
        <r>
          <rPr>
            <sz val="9"/>
            <color indexed="81"/>
            <rFont val="Tahoma"/>
            <family val="2"/>
          </rPr>
          <t xml:space="preserve"> If you've sold Girl Scout Cookies before, think about what worked and what could have gone better. If this is your first time, ask a Girl Scout who knows the ropes to tell you about her experience. Make an "action plan" that includes everything you'll need to run your cookie business.</t>
        </r>
      </text>
    </comment>
    <comment ref="C8" authorId="0" shapeId="0" xr:uid="{B14C14C1-FB19-4A9B-B8A9-2757E6D5C70E}">
      <text>
        <r>
          <rPr>
            <b/>
            <sz val="9"/>
            <color indexed="81"/>
            <rFont val="Tahoma"/>
            <family val="2"/>
          </rPr>
          <t>Run the show.</t>
        </r>
        <r>
          <rPr>
            <sz val="9"/>
            <color indexed="81"/>
            <rFont val="Tahoma"/>
            <family val="2"/>
          </rPr>
          <t xml:space="preserve"> Although your family is responsible for keeping the money you collect safe, you're responsible for everything else - from counting money and giving change to managing your cookie inventory and meeting deadlines. Record the dates here, then track them on a family calendar and let your family know what specific help you need.</t>
        </r>
      </text>
    </comment>
    <comment ref="C9" authorId="0" shapeId="0" xr:uid="{B56AA69E-23AA-45E1-B4D9-30A135BCD53E}">
      <text>
        <r>
          <rPr>
            <b/>
            <sz val="9"/>
            <color indexed="81"/>
            <rFont val="Tahoma"/>
            <family val="2"/>
          </rPr>
          <t>Fine-tune your pitch.</t>
        </r>
        <r>
          <rPr>
            <sz val="9"/>
            <color indexed="81"/>
            <rFont val="Tahoma"/>
            <family val="2"/>
          </rPr>
          <t xml:space="preserve"> Improve your pitch using customer feedback and test it with your family. If your troop has not earned the </t>
        </r>
        <r>
          <rPr>
            <u/>
            <sz val="9"/>
            <color indexed="81"/>
            <rFont val="Tahoma"/>
            <family val="2"/>
          </rPr>
          <t>Customer Insights badge</t>
        </r>
        <r>
          <rPr>
            <sz val="9"/>
            <color indexed="81"/>
            <rFont val="Tahoma"/>
            <family val="2"/>
          </rPr>
          <t>, interview or survey past and potential customers about their cookie-buying habits.</t>
        </r>
      </text>
    </comment>
    <comment ref="C10" authorId="0" shapeId="0" xr:uid="{842BC78E-9852-4D46-8B00-2ACB2438BADD}">
      <text>
        <r>
          <rPr>
            <b/>
            <sz val="9"/>
            <color indexed="81"/>
            <rFont val="Tahoma"/>
            <family val="2"/>
          </rPr>
          <t>Know your product.</t>
        </r>
        <r>
          <rPr>
            <sz val="9"/>
            <color indexed="81"/>
            <rFont val="Tahoma"/>
            <family val="2"/>
          </rPr>
          <t xml:space="preserve"> Not every cookie is right for every customer! Learn which ones are gluten-free, vegan, and nut-free for those with allergies and dietary restrictions.</t>
        </r>
      </text>
    </comment>
    <comment ref="C13" authorId="0" shapeId="0" xr:uid="{857C90F3-BC92-42E2-8F2F-5C54AA6DA03F}">
      <text>
        <r>
          <rPr>
            <b/>
            <sz val="9"/>
            <color indexed="81"/>
            <rFont val="Tahoma"/>
            <family val="2"/>
          </rPr>
          <t>Strategize your sales.</t>
        </r>
        <r>
          <rPr>
            <sz val="9"/>
            <color indexed="81"/>
            <rFont val="Tahoma"/>
            <family val="2"/>
          </rPr>
          <t xml:space="preserve"> Talk with your family to figure out a realistic goal of how many cookies you think you can sell, then set a second goal focused on your sales method - like how many packages you'll sell digitally or how many customers you can upsell.</t>
        </r>
      </text>
    </comment>
    <comment ref="C14" authorId="0" shapeId="0" xr:uid="{F91DAC74-360C-4F25-9E4A-79D0D474187E}">
      <text>
        <r>
          <rPr>
            <b/>
            <sz val="9"/>
            <color indexed="81"/>
            <rFont val="Tahoma"/>
            <family val="2"/>
          </rPr>
          <t>Learn from the past.</t>
        </r>
        <r>
          <rPr>
            <sz val="9"/>
            <color indexed="81"/>
            <rFont val="Tahoma"/>
            <family val="2"/>
          </rPr>
          <t xml:space="preserve"> If you've sold Girl Scout Cookies before, think about what worked and what could have gone better. If this is your first time, ask a Girl Scout who knows the ropes to tell you about her experience. Make an "action plan" that includes everything you'll need to run your cookie business.</t>
        </r>
      </text>
    </comment>
    <comment ref="C15" authorId="0" shapeId="0" xr:uid="{0B7F6EEA-E78A-41B2-AD16-CA867221A140}">
      <text>
        <r>
          <rPr>
            <b/>
            <sz val="9"/>
            <color indexed="81"/>
            <rFont val="Tahoma"/>
            <family val="2"/>
          </rPr>
          <t>Run the show.</t>
        </r>
        <r>
          <rPr>
            <sz val="9"/>
            <color indexed="81"/>
            <rFont val="Tahoma"/>
            <family val="2"/>
          </rPr>
          <t xml:space="preserve"> Although your family is responsible for keeping the money you collect safe, you're responsible for everything else - from counting money and giving change to managing your cookie inventory and meeting deadlines. Record the dates here, then track them on a family calendar and let your family know what specific help you need.</t>
        </r>
      </text>
    </comment>
    <comment ref="C16" authorId="0" shapeId="0" xr:uid="{6D0C57F3-8837-4552-BF6F-EE646CF517C8}">
      <text>
        <r>
          <rPr>
            <b/>
            <sz val="9"/>
            <color indexed="81"/>
            <rFont val="Tahoma"/>
            <family val="2"/>
          </rPr>
          <t>Fine-tune your pitch.</t>
        </r>
        <r>
          <rPr>
            <sz val="9"/>
            <color indexed="81"/>
            <rFont val="Tahoma"/>
            <family val="2"/>
          </rPr>
          <t xml:space="preserve"> Improve your pitch using customer feedback and test it with your family. If your troop has not earned the </t>
        </r>
        <r>
          <rPr>
            <u/>
            <sz val="9"/>
            <color indexed="81"/>
            <rFont val="Tahoma"/>
            <family val="2"/>
          </rPr>
          <t>Customer Insights badge</t>
        </r>
        <r>
          <rPr>
            <sz val="9"/>
            <color indexed="81"/>
            <rFont val="Tahoma"/>
            <family val="2"/>
          </rPr>
          <t>, interview or survey past and potential customers about their cookie-buying habits.</t>
        </r>
      </text>
    </comment>
    <comment ref="C17" authorId="0" shapeId="0" xr:uid="{3F03E3A2-2931-43E5-9EBB-C974A49EB610}">
      <text>
        <r>
          <rPr>
            <b/>
            <sz val="9"/>
            <color indexed="81"/>
            <rFont val="Tahoma"/>
            <family val="2"/>
          </rPr>
          <t>Know your product.</t>
        </r>
        <r>
          <rPr>
            <sz val="9"/>
            <color indexed="81"/>
            <rFont val="Tahoma"/>
            <family val="2"/>
          </rPr>
          <t xml:space="preserve"> Not every cookie is right for every customer! Learn which ones are gluten-free, vegan, and nut-free for those with allergies and dietary restrictions.</t>
        </r>
      </text>
    </comment>
    <comment ref="C20" authorId="0" shapeId="0" xr:uid="{00000000-0006-0000-0A00-000005000000}">
      <text>
        <r>
          <rPr>
            <sz val="9"/>
            <color indexed="81"/>
            <rFont val="Tahoma"/>
            <family val="2"/>
          </rPr>
          <t>Find a story, song, or poem from your faith with the same ideas. Talk with your family or friends about what the Law and the story, song, or poem have in common.</t>
        </r>
      </text>
    </comment>
    <comment ref="C21" authorId="0" shapeId="0" xr:uid="{00000000-0006-0000-0A00-000006000000}">
      <text>
        <r>
          <rPr>
            <sz val="9"/>
            <color indexed="81"/>
            <rFont val="Tahoma"/>
            <family val="2"/>
          </rPr>
          <t>Find a woman in your own or another faith community. Ask her how she tries to use that line of the Law in her life.</t>
        </r>
      </text>
    </comment>
    <comment ref="C22" authorId="0" shapeId="0" xr:uid="{00000000-0006-0000-0A00-000007000000}">
      <text>
        <r>
          <rPr>
            <sz val="9"/>
            <color indexed="81"/>
            <rFont val="Tahoma"/>
            <family val="2"/>
          </rPr>
          <t>by women that fit with that line of the Girl Scout Law. Put them where you can see them every day!</t>
        </r>
      </text>
    </comment>
    <comment ref="C23" authorId="0" shapeId="0" xr:uid="{00000000-0006-0000-0A00-000008000000}">
      <text>
        <r>
          <rPr>
            <sz val="9"/>
            <color indexed="81"/>
            <rFont val="Tahoma"/>
            <family val="2"/>
          </rPr>
          <t>of what you've learned. It might be a drawing, painting, or poster. You could also make up a story or a skit.</t>
        </r>
      </text>
    </comment>
    <comment ref="C24" authorId="0" shapeId="0" xr:uid="{00000000-0006-0000-0A00-000009000000}">
      <text>
        <r>
          <rPr>
            <sz val="9"/>
            <color indexed="81"/>
            <rFont val="Tahoma"/>
            <family val="2"/>
          </rPr>
          <t>Make a commitment to live what you've learned. You may want to talk to your friends, family, or a group in your faith community about how you plan to keep the connection between your faith and the Law strong. Maybe you'd enjoy performing your skit or showing them what you just made! Or you can choose to make a personal commitment to yourself, by writing a commitment statement that you keep private.</t>
        </r>
      </text>
    </comment>
    <comment ref="C27" authorId="0" shapeId="0" xr:uid="{00000000-0006-0000-0A00-00000A000000}">
      <text>
        <r>
          <rPr>
            <sz val="9"/>
            <color indexed="81"/>
            <rFont val="Tahoma"/>
            <family val="2"/>
          </rPr>
          <t>Find a story, song, or poem from your faith with the same ideas. Talk with your family or friends about what the Law and the story, song, or poem have in common.</t>
        </r>
      </text>
    </comment>
    <comment ref="C28" authorId="0" shapeId="0" xr:uid="{00000000-0006-0000-0A00-00000B000000}">
      <text>
        <r>
          <rPr>
            <sz val="9"/>
            <color indexed="81"/>
            <rFont val="Tahoma"/>
            <family val="2"/>
          </rPr>
          <t>Find a woman in your own or another faith community. Ask her how she tries to use that line of the Law in her life.</t>
        </r>
      </text>
    </comment>
    <comment ref="C29" authorId="0" shapeId="0" xr:uid="{00000000-0006-0000-0A00-00000C000000}">
      <text>
        <r>
          <rPr>
            <sz val="9"/>
            <color indexed="81"/>
            <rFont val="Tahoma"/>
            <family val="2"/>
          </rPr>
          <t>by women that fit with that line of the Girl Scout Law. Put them where you can see them every day!</t>
        </r>
      </text>
    </comment>
    <comment ref="C30" authorId="0" shapeId="0" xr:uid="{00000000-0006-0000-0A00-00000D000000}">
      <text>
        <r>
          <rPr>
            <sz val="9"/>
            <color indexed="81"/>
            <rFont val="Tahoma"/>
            <family val="2"/>
          </rPr>
          <t>of what you've learned. It might be a drawing, painting, or poster. You could also make up a story or a skit.</t>
        </r>
      </text>
    </comment>
    <comment ref="C31" authorId="0" shapeId="0" xr:uid="{00000000-0006-0000-0A00-00000E000000}">
      <text>
        <r>
          <rPr>
            <sz val="9"/>
            <color indexed="81"/>
            <rFont val="Tahoma"/>
            <family val="2"/>
          </rPr>
          <t>Make a commitment to live what you've learned. You may want to talk to your friends, family, or a group in your faith community about how you plan to keep the connection between your faith and the Law strong. Maybe you'd enjoy performing your skit or showing them what you just made! Or you can choose to make a personal commitment to yourself, by writing a commitment statement that you keep private.</t>
        </r>
      </text>
    </comment>
    <comment ref="C34" authorId="0" shapeId="0" xr:uid="{00000000-0006-0000-0A00-00000F000000}">
      <text>
        <r>
          <rPr>
            <b/>
            <sz val="9"/>
            <color indexed="81"/>
            <rFont val="Tahoma"/>
            <family val="2"/>
          </rPr>
          <t>Find out what the most common injuries are for kids your age.</t>
        </r>
        <r>
          <rPr>
            <sz val="9"/>
            <color indexed="81"/>
            <rFont val="Tahoma"/>
            <family val="2"/>
          </rPr>
          <t xml:space="preserve"> Make a list of how you can prevent them. Then do a home safety audit to check for dangers around the house.</t>
        </r>
      </text>
    </comment>
    <comment ref="C35" authorId="0" shapeId="0" xr:uid="{00000000-0006-0000-0A00-000010000000}">
      <text>
        <r>
          <rPr>
            <b/>
            <sz val="9"/>
            <color indexed="81"/>
            <rFont val="Tahoma"/>
            <family val="2"/>
          </rPr>
          <t>Conduct an emergency evacuation drill</t>
        </r>
        <r>
          <rPr>
            <sz val="9"/>
            <color indexed="81"/>
            <rFont val="Tahoma"/>
            <family val="2"/>
          </rPr>
          <t xml:space="preserve"> of your home or the place your Girl Scout group meets. In the case of fire, know where your main exit is located, and plan an alternate way to get out if the first exit is blocked.</t>
        </r>
      </text>
    </comment>
    <comment ref="C36" authorId="0" shapeId="0" xr:uid="{00000000-0006-0000-0A00-000011000000}">
      <text>
        <r>
          <rPr>
            <b/>
            <sz val="9"/>
            <color indexed="81"/>
            <rFont val="Tahoma"/>
            <family val="2"/>
          </rPr>
          <t>Find out how to read weather signs</t>
        </r>
        <r>
          <rPr>
            <sz val="9"/>
            <color indexed="81"/>
            <rFont val="Tahoma"/>
            <family val="2"/>
          </rPr>
          <t xml:space="preserve"> so you know when to head indoors and get to safety.</t>
        </r>
      </text>
    </comment>
    <comment ref="C37" authorId="0" shapeId="0" xr:uid="{00000000-0006-0000-0A00-000012000000}">
      <text>
        <r>
          <rPr>
            <b/>
            <sz val="9"/>
            <color indexed="81"/>
            <rFont val="Tahoma"/>
            <family val="2"/>
          </rPr>
          <t>Learn about bicycle safety.</t>
        </r>
        <r>
          <rPr>
            <sz val="9"/>
            <color indexed="81"/>
            <rFont val="Tahoma"/>
            <family val="2"/>
          </rPr>
          <t xml:space="preserve"> Research why bike helmets are important and how to check if a helmet fits you properly.</t>
        </r>
      </text>
    </comment>
    <comment ref="C38" authorId="0" shapeId="0" xr:uid="{00000000-0006-0000-0A00-000013000000}">
      <text>
        <r>
          <rPr>
            <b/>
            <sz val="9"/>
            <color indexed="81"/>
            <rFont val="Tahoma"/>
            <family val="2"/>
          </rPr>
          <t>Go on a hazard-identification walk</t>
        </r>
        <r>
          <rPr>
            <sz val="9"/>
            <color indexed="81"/>
            <rFont val="Tahoma"/>
            <family val="2"/>
          </rPr>
          <t xml:space="preserve"> along a local hiking trail, bike trail, or horse trail.</t>
        </r>
      </text>
    </comment>
    <comment ref="C41" authorId="0" shapeId="0" xr:uid="{00000000-0006-0000-0A00-000004000000}">
      <text>
        <r>
          <rPr>
            <sz val="9"/>
            <color indexed="81"/>
            <rFont val="Tahoma"/>
            <family val="2"/>
          </rPr>
          <t>If you complete any three Junior Journeys, you'll earn this very special award.</t>
        </r>
      </text>
    </comment>
    <comment ref="C44" authorId="0" shapeId="0" xr:uid="{B1400BF1-F613-42FE-8D81-B69C568A7B44}">
      <text>
        <r>
          <rPr>
            <sz val="9"/>
            <color indexed="81"/>
            <rFont val="Tahoma"/>
            <family val="2"/>
          </rPr>
          <t>Find out what Gender Equality means</t>
        </r>
      </text>
    </comment>
    <comment ref="C45" authorId="0" shapeId="0" xr:uid="{947B35BC-E239-4CFE-9E76-90F04853D1FF}">
      <text>
        <r>
          <rPr>
            <b/>
            <sz val="9"/>
            <color indexed="81"/>
            <rFont val="Tahoma"/>
            <family val="2"/>
          </rPr>
          <t>Make a Gender Equality Connection</t>
        </r>
        <r>
          <rPr>
            <sz val="9"/>
            <color indexed="81"/>
            <rFont val="Tahoma"/>
            <family val="2"/>
          </rPr>
          <t xml:space="preserve"> 
Gender is social or cultural ideas about what boys and girls can or should do or be.
With a group of your friends, make three lists: </t>
        </r>
        <r>
          <rPr>
            <b/>
            <sz val="9"/>
            <color indexed="81"/>
            <rFont val="Tahoma"/>
            <family val="2"/>
          </rPr>
          <t>Girls, Boys, Both</t>
        </r>
        <r>
          <rPr>
            <sz val="9"/>
            <color indexed="81"/>
            <rFont val="Tahoma"/>
            <family val="2"/>
          </rPr>
          <t xml:space="preserve">.
For the lists, write down (or draw) things that only girls can have or do, only boys can have or do, and things that both girls and boys can have or do.
Once you’ve listed everything you can think of, look at the list of boy things. Ask, “If a man or a boy does not do this, is he still a male?” If he is, move the item into the “both” list. For example, if boys like pink, they’re still boys. Do you agree or disagree?
Then look at the girls’ list, and ask, “If a girl or woman does not do this, is she still a female?” If the answer is yes, move the item into the “both” list. For example, if girls like blue, they’re still girls. Do you agree or disagree?
Some differences between males and females are biological, like that females can have babies or have two X chromosomes. But a lot of differences between what boys do and girls do is because of gender norms - what people think boys and girls should be like.
</t>
        </r>
        <r>
          <rPr>
            <b/>
            <sz val="9"/>
            <color indexed="81"/>
            <rFont val="Tahoma"/>
            <family val="2"/>
          </rPr>
          <t>Gender equality</t>
        </r>
        <r>
          <rPr>
            <sz val="9"/>
            <color indexed="81"/>
            <rFont val="Tahoma"/>
            <family val="2"/>
          </rPr>
          <t xml:space="preserve"> is the right of women and men and girls and boys to have the same opportunities to achieve things, such as education, jobs, and income, and to be valued in the same way.
Draw a picture that represents gender equality to you. You might show men and women having the same job, a princess with big muscles, a boy superhero with long hair, or a superhero team with boys and girls. Let your imagination play! </t>
        </r>
      </text>
    </comment>
    <comment ref="C46" authorId="0" shapeId="0" xr:uid="{DABB71D6-3D7C-4E67-9B3E-DEBBCE5B53AB}">
      <text>
        <r>
          <rPr>
            <b/>
            <sz val="9"/>
            <color indexed="81"/>
            <rFont val="Tahoma"/>
            <family val="2"/>
          </rPr>
          <t>Fast Draw!</t>
        </r>
        <r>
          <rPr>
            <sz val="9"/>
            <color indexed="81"/>
            <rFont val="Tahoma"/>
            <family val="2"/>
          </rPr>
          <t xml:space="preserve"> 
On a piece of paper, quickly draw someone with the job below. Don’t worry about making a perfect drawing, just draw the first thing you think of! Stick figures are fine!
  ■Firefighter
  ■Nurse
  ■Doctor
  ■Lawyer
  ■Dancer
  ■Pilot
  ■Superhero
  ■Judge
Take a look over your drawings. Who did you draw as a woman or a man? Do you think a man could do the jobs you gave to women? Could a woman do a job that you gave to a man? Can you think of someone on television or in real life who has that job?
Choose one of the roles and try drawing both men and women in that job. This time, take your time. Be detailed. How do you think you can show that this job is for everyone?</t>
        </r>
      </text>
    </comment>
    <comment ref="C47" authorId="0" shapeId="0" xr:uid="{C3A91B5F-0321-48CD-807B-0E156B4BD362}">
      <text>
        <r>
          <rPr>
            <b/>
            <sz val="9"/>
            <color indexed="81"/>
            <rFont val="Tahoma"/>
            <family val="2"/>
          </rPr>
          <t>Role-play Switcheroo</t>
        </r>
        <r>
          <rPr>
            <sz val="9"/>
            <color indexed="81"/>
            <rFont val="Tahoma"/>
            <family val="2"/>
          </rPr>
          <t xml:space="preserve"> 
For this activity, you will need a group of girls to play with and two different colored rolls of ribbons that girls can tie on their wrists. Decide on one color of ribbon to represent “boys” and the other color to represent “girls.” Hand out “boy” ribbons to half the group and “girl” ribbons to the other half.
Then pretend that you are in the following situations:
  ■You are at home
  ■You are in a hospital
  ■You are a sports team with athletes, coaches, and
cheerleaders.
Decide who will do what. What do the boys do at home? What about the girls? What do boys or men do in a hospital? What about girls or women? Then play out each scene! 
After you have finished, talk about the way that everyone acted:
  ■</t>
        </r>
        <r>
          <rPr>
            <i/>
            <sz val="9"/>
            <color indexed="81"/>
            <rFont val="Tahoma"/>
            <family val="2"/>
          </rPr>
          <t>What were the “boys” like? What about the “girls”?</t>
        </r>
        <r>
          <rPr>
            <sz val="9"/>
            <color indexed="81"/>
            <rFont val="Tahoma"/>
            <family val="2"/>
          </rPr>
          <t xml:space="preserve">
  ■</t>
        </r>
        <r>
          <rPr>
            <i/>
            <sz val="9"/>
            <color indexed="81"/>
            <rFont val="Tahoma"/>
            <family val="2"/>
          </rPr>
          <t>Did boys and girls do the same things? Or different things? Why?</t>
        </r>
        <r>
          <rPr>
            <sz val="9"/>
            <color indexed="81"/>
            <rFont val="Tahoma"/>
            <family val="2"/>
          </rPr>
          <t xml:space="preserve">
  ■</t>
        </r>
        <r>
          <rPr>
            <i/>
            <sz val="9"/>
            <color indexed="81"/>
            <rFont val="Tahoma"/>
            <family val="2"/>
          </rPr>
          <t>Did anyone do anything because of the color of their
ribbon?</t>
        </r>
        <r>
          <rPr>
            <sz val="9"/>
            <color indexed="81"/>
            <rFont val="Tahoma"/>
            <family val="2"/>
          </rPr>
          <t xml:space="preserve">
  ■</t>
        </r>
        <r>
          <rPr>
            <i/>
            <sz val="9"/>
            <color indexed="81"/>
            <rFont val="Tahoma"/>
            <family val="2"/>
          </rPr>
          <t>What did it feel like to pretend to be a “boy”?</t>
        </r>
        <r>
          <rPr>
            <sz val="9"/>
            <color indexed="81"/>
            <rFont val="Tahoma"/>
            <family val="2"/>
          </rPr>
          <t xml:space="preserve">
If you have time, try switching ribbons and playing again with the same scenarios or ones you make up! </t>
        </r>
      </text>
    </comment>
    <comment ref="C48" authorId="0" shapeId="0" xr:uid="{F4C9FB8F-4868-4261-8804-EA2B49DF2B4E}">
      <text>
        <r>
          <rPr>
            <sz val="9"/>
            <color indexed="81"/>
            <rFont val="Tahoma"/>
            <family val="2"/>
          </rPr>
          <t xml:space="preserve">You decided which adventure to go on. But before you go, you have some planning to do!
TO COMPLETE THIS STEP, MAKE SURE YOU:
►Pick a place. Where do you want to go trail running or </t>
        </r>
        <r>
          <rPr>
            <b/>
            <sz val="9"/>
            <color indexed="81"/>
            <rFont val="Tahoma"/>
            <family val="2"/>
          </rPr>
          <t>hiking</t>
        </r>
        <r>
          <rPr>
            <sz val="9"/>
            <color indexed="81"/>
            <rFont val="Tahoma"/>
            <family val="2"/>
          </rPr>
          <t xml:space="preserve">? A local park? A nature preserve? A new place you'd like to visit? How will you get there?
►Choose a day and time. Find a day that will work for your adventure. How long do you think you'll need to be there? What will you do if it rains, snows, is really hot, or is really cold? Will you still go or will you pick a back-up day?
►Plan some activities to do along the trail. If you decided on </t>
        </r>
        <r>
          <rPr>
            <b/>
            <sz val="9"/>
            <color indexed="81"/>
            <rFont val="Tahoma"/>
            <family val="2"/>
          </rPr>
          <t>hiking</t>
        </r>
        <r>
          <rPr>
            <sz val="9"/>
            <color indexed="81"/>
            <rFont val="Tahoma"/>
            <family val="2"/>
          </rPr>
          <t>, decide what three types of hikes you would like to do for your outdoor adventure. See Adventure Options on page two for some ideas, but feel free to come up with your own! If you'll be trail running, write down some games you can play by yourself or with a partner while running. For example, you could call out items along the trail that start with each letter of the alphabet or count the number of living things - like birds, bugs, or squirrels - you see or hear.
►Come up with a budget. Make a list of all the expenses for your outdoor adventure. What will you need for food, travel, and gear? How will you pay for it? You and your troop may want to use Girl Scout Cookie™ earnings.</t>
        </r>
      </text>
    </comment>
    <comment ref="C49" authorId="0" shapeId="0" xr:uid="{D1EFA825-5136-4E12-A2E3-F0D54791087E}">
      <text>
        <r>
          <rPr>
            <b/>
            <sz val="9"/>
            <color indexed="81"/>
            <rFont val="Tahoma"/>
            <family val="2"/>
          </rPr>
          <t>Chore Charades</t>
        </r>
        <r>
          <rPr>
            <sz val="9"/>
            <color indexed="81"/>
            <rFont val="Tahoma"/>
            <family val="2"/>
          </rPr>
          <t xml:space="preserve">
Write the following chores down on index cards and mix them up:
  ■Collect firewood
  ■Collect water
  ■Wash clothes by hand
  ■Cook dinner
  ■Take care of children
  ■You can add more cards with the chores that you or your friends do at home!
Then play charades. To play, choose one card and act it out without using any words. Have the other players on your team try to guess what you are doing.
After everyone has had a chance to play, talk about the chores you acted out. How do these chores compare to the chores you do at home? The chores listed above are the most common chores for girls around the world. In some countries, girls between the ages of 5 and 14 spend almost twice as much time on chores as boys their age do. Does this seem fair to you? If girls have to spend more time on chores, what might they not have time to do? How can we help boys and girls do equal chores? Or make it so they don’t have to do some of these kinds of chores at all?</t>
        </r>
      </text>
    </comment>
    <comment ref="C50" authorId="0" shapeId="0" xr:uid="{2B11265A-9837-4A6D-A432-A76A71A31B9E}">
      <text>
        <r>
          <rPr>
            <b/>
            <sz val="9"/>
            <color indexed="81"/>
            <rFont val="Tahoma"/>
            <family val="2"/>
          </rPr>
          <t>Create a Gender Equality Collage</t>
        </r>
        <r>
          <rPr>
            <sz val="9"/>
            <color indexed="81"/>
            <rFont val="Tahoma"/>
            <family val="2"/>
          </rPr>
          <t xml:space="preserve"> 
Cut out pictures from magazines and catalogs that show women and girls doing things. Paste them all into a collage. Then cut out pictures of men and boys from magazines and catalogs. Make them into a different collage. When you are finished, compare your two pictures. Some questions you might want to consider are:
  ■</t>
        </r>
        <r>
          <rPr>
            <i/>
            <sz val="9"/>
            <color indexed="81"/>
            <rFont val="Tahoma"/>
            <family val="2"/>
          </rPr>
          <t xml:space="preserve">What are the boys and men doing?
</t>
        </r>
        <r>
          <rPr>
            <sz val="9"/>
            <color indexed="81"/>
            <rFont val="Tahoma"/>
            <family val="2"/>
          </rPr>
          <t xml:space="preserve">  ■</t>
        </r>
        <r>
          <rPr>
            <i/>
            <sz val="9"/>
            <color indexed="81"/>
            <rFont val="Tahoma"/>
            <family val="2"/>
          </rPr>
          <t xml:space="preserve">What about the girls and women?
 </t>
        </r>
        <r>
          <rPr>
            <sz val="9"/>
            <color indexed="81"/>
            <rFont val="Tahoma"/>
            <family val="2"/>
          </rPr>
          <t xml:space="preserve"> ■</t>
        </r>
        <r>
          <rPr>
            <i/>
            <sz val="9"/>
            <color indexed="81"/>
            <rFont val="Tahoma"/>
            <family val="2"/>
          </rPr>
          <t xml:space="preserve">What colors are used in the advertisements for girls versus the advertisements for boys?
 </t>
        </r>
        <r>
          <rPr>
            <sz val="9"/>
            <color indexed="81"/>
            <rFont val="Tahoma"/>
            <family val="2"/>
          </rPr>
          <t xml:space="preserve"> ■</t>
        </r>
        <r>
          <rPr>
            <i/>
            <sz val="9"/>
            <color indexed="81"/>
            <rFont val="Tahoma"/>
            <family val="2"/>
          </rPr>
          <t xml:space="preserve">Do you see any stereotypes?
 </t>
        </r>
        <r>
          <rPr>
            <sz val="9"/>
            <color indexed="81"/>
            <rFont val="Tahoma"/>
            <family val="2"/>
          </rPr>
          <t xml:space="preserve"> ■</t>
        </r>
        <r>
          <rPr>
            <i/>
            <sz val="9"/>
            <color indexed="81"/>
            <rFont val="Tahoma"/>
            <family val="2"/>
          </rPr>
          <t xml:space="preserve">Are there things the boys are doing that a girl might want to try?
 </t>
        </r>
        <r>
          <rPr>
            <sz val="9"/>
            <color indexed="81"/>
            <rFont val="Tahoma"/>
            <family val="2"/>
          </rPr>
          <t xml:space="preserve"> ■</t>
        </r>
        <r>
          <rPr>
            <i/>
            <sz val="9"/>
            <color indexed="81"/>
            <rFont val="Tahoma"/>
            <family val="2"/>
          </rPr>
          <t xml:space="preserve">What about things that the girls are doing? Is there anything a boy might like to try?
  </t>
        </r>
        <r>
          <rPr>
            <sz val="9"/>
            <color indexed="81"/>
            <rFont val="Tahoma"/>
            <family val="2"/>
          </rPr>
          <t>■</t>
        </r>
        <r>
          <rPr>
            <i/>
            <sz val="9"/>
            <color indexed="81"/>
            <rFont val="Tahoma"/>
            <family val="2"/>
          </rPr>
          <t xml:space="preserve">Are there any pictures of boys and girls doing the same things?
  </t>
        </r>
        <r>
          <rPr>
            <sz val="9"/>
            <color indexed="81"/>
            <rFont val="Tahoma"/>
            <family val="2"/>
          </rPr>
          <t>■</t>
        </r>
        <r>
          <rPr>
            <i/>
            <sz val="9"/>
            <color indexed="81"/>
            <rFont val="Tahoma"/>
            <family val="2"/>
          </rPr>
          <t xml:space="preserve">It’s okay for girls and boys to like the same things. Girls can enjoy sports, be good at math or science, and be leaders in their communities and the world. And boys can like to cook, be good at writing or art, and want to raise children—and still feel like boys. </t>
        </r>
      </text>
    </comment>
    <comment ref="C51" authorId="1" shapeId="0" xr:uid="{CA59EC09-1888-4CDC-9B5E-7B5BE10FE165}">
      <text>
        <r>
          <rPr>
            <b/>
            <sz val="9"/>
            <color indexed="81"/>
            <rFont val="Tahoma"/>
            <family val="2"/>
          </rPr>
          <t>Rewriting nursery rhymes</t>
        </r>
        <r>
          <rPr>
            <sz val="9"/>
            <color indexed="81"/>
            <rFont val="Tahoma"/>
            <family val="2"/>
          </rPr>
          <t xml:space="preserve"> 
Have you heard the nursery rhyme: </t>
        </r>
        <r>
          <rPr>
            <i/>
            <sz val="9"/>
            <color indexed="81"/>
            <rFont val="Tahoma"/>
            <family val="2"/>
          </rPr>
          <t>What are little boys made of? Snips and snails and puppy dog tails, that’s what little boys are made of! What are little girls made of? Sugar and spice and all things nice, that’s what little girls are made of!</t>
        </r>
        <r>
          <rPr>
            <sz val="9"/>
            <color indexed="81"/>
            <rFont val="Tahoma"/>
            <family val="2"/>
          </rPr>
          <t xml:space="preserve">
We know boys aren’t really made of snips and snails, just like girls aren’t always nice. Rhymes like this are “stereotypes” about how girls and boys are.
Write a new, gender-equal poem about what girls and boys are made of. If you’d rather make it a song, you can do that too!
If you need inspiration, remember what G.I.R.L. stands for in Girl Scouts? Go-getters, innovators, risk-takers, and leaders! That’s what girls can be!</t>
        </r>
      </text>
    </comment>
    <comment ref="C52" authorId="1" shapeId="0" xr:uid="{413F97E2-76D8-4CF5-BD84-1ACAC9C04DAC}">
      <text>
        <r>
          <rPr>
            <b/>
            <sz val="9"/>
            <color indexed="81"/>
            <rFont val="Tahoma"/>
            <family val="2"/>
          </rPr>
          <t>Hit the target!</t>
        </r>
        <r>
          <rPr>
            <sz val="9"/>
            <color indexed="81"/>
            <rFont val="Tahoma"/>
            <family val="2"/>
          </rPr>
          <t xml:space="preserve"> 
</t>
        </r>
        <r>
          <rPr>
            <i/>
            <sz val="9"/>
            <color indexed="81"/>
            <rFont val="Tahoma"/>
            <family val="2"/>
          </rPr>
          <t>(Note to volunteers: This step calls for using the issue action cards at the end of this activity pack. If there are issues that you or parents are uncomfortable discussing with girls, you can pull those cards or create your own.)</t>
        </r>
        <r>
          <rPr>
            <sz val="9"/>
            <color indexed="81"/>
            <rFont val="Tahoma"/>
            <family val="2"/>
          </rPr>
          <t xml:space="preserve"> </t>
        </r>
      </text>
    </comment>
    <comment ref="C53" authorId="1" shapeId="0" xr:uid="{93525FA1-0FC8-40B3-8C00-29E3538F4A30}">
      <text>
        <r>
          <rPr>
            <b/>
            <sz val="9"/>
            <color indexed="81"/>
            <rFont val="Tahoma"/>
            <family val="2"/>
          </rPr>
          <t>Act it out</t>
        </r>
        <r>
          <rPr>
            <sz val="9"/>
            <color indexed="81"/>
            <rFont val="Tahoma"/>
            <family val="2"/>
          </rPr>
          <t xml:space="preserve"> 
For this activity, you’ll need to cut out the global action issue cards and put them into a bowl.
Break into teams and have each team choose one card from the bowl. Take a few minutes with your team and discuss how you will act it out. Once you’ve had a few minutes to practice your skit, perform it for the other teams. After everyone has performed, vote on which issue you think is the most important.
Some questions you may want to talk about:
  ■</t>
        </r>
        <r>
          <rPr>
            <i/>
            <sz val="9"/>
            <color indexed="81"/>
            <rFont val="Tahoma"/>
            <family val="2"/>
          </rPr>
          <t xml:space="preserve">Why did you choose the issue you did?
</t>
        </r>
        <r>
          <rPr>
            <sz val="9"/>
            <color indexed="81"/>
            <rFont val="Tahoma"/>
            <family val="2"/>
          </rPr>
          <t xml:space="preserve">  ■</t>
        </r>
        <r>
          <rPr>
            <i/>
            <sz val="9"/>
            <color indexed="81"/>
            <rFont val="Tahoma"/>
            <family val="2"/>
          </rPr>
          <t xml:space="preserve">Who does this issue affect?
</t>
        </r>
        <r>
          <rPr>
            <sz val="9"/>
            <color indexed="81"/>
            <rFont val="Tahoma"/>
            <family val="2"/>
          </rPr>
          <t xml:space="preserve">  ■</t>
        </r>
        <r>
          <rPr>
            <i/>
            <sz val="9"/>
            <color indexed="81"/>
            <rFont val="Tahoma"/>
            <family val="2"/>
          </rPr>
          <t xml:space="preserve">Where does this issue take place? In our community? In our state, country, or world?
</t>
        </r>
        <r>
          <rPr>
            <sz val="9"/>
            <color indexed="81"/>
            <rFont val="Tahoma"/>
            <family val="2"/>
          </rPr>
          <t xml:space="preserve">  ■</t>
        </r>
        <r>
          <rPr>
            <i/>
            <sz val="9"/>
            <color indexed="81"/>
            <rFont val="Tahoma"/>
            <family val="2"/>
          </rPr>
          <t xml:space="preserve">Do any of the other issues you acted out relate to this issue?
</t>
        </r>
        <r>
          <rPr>
            <sz val="9"/>
            <color indexed="81"/>
            <rFont val="Tahoma"/>
            <family val="2"/>
          </rPr>
          <t xml:space="preserve">  ■</t>
        </r>
        <r>
          <rPr>
            <i/>
            <sz val="9"/>
            <color indexed="81"/>
            <rFont val="Tahoma"/>
            <family val="2"/>
          </rPr>
          <t xml:space="preserve">What could you do to help solve this issue? </t>
        </r>
      </text>
    </comment>
    <comment ref="C54" authorId="1" shapeId="0" xr:uid="{CE2DF333-3A0C-4187-B837-7A9C582935A2}">
      <text>
        <r>
          <rPr>
            <b/>
            <sz val="9"/>
            <color indexed="81"/>
            <rFont val="Tahoma"/>
            <family val="2"/>
          </rPr>
          <t>Stand up for an Issue</t>
        </r>
        <r>
          <rPr>
            <sz val="9"/>
            <color indexed="81"/>
            <rFont val="Tahoma"/>
            <family val="2"/>
          </rPr>
          <t xml:space="preserve"> 
Choose one of the global action issue cards you care about. On poster paper, write or draw a picture of the issue on poster board. You don’t have to copy it exactly as it is written on the card - put it in your own words. Don’t be too fancy—these posters are going to get stepped on later! Think about how this issue affects girls and women in your community or around the world.
When you’ve finished making your poster, share it with the rest of your group. Have everyone lay their posters on the ground and then call “go!” Everyone should run to step on the poster they think has the most important issue on it. Be careful not to slip!
Remember, there’s no right or wrong answer, and some girls in your group may have different ideas. Talk
as a group:
  ■</t>
        </r>
        <r>
          <rPr>
            <i/>
            <sz val="9"/>
            <color indexed="81"/>
            <rFont val="Tahoma"/>
            <family val="2"/>
          </rPr>
          <t>Why did you choose the issue you did?</t>
        </r>
        <r>
          <rPr>
            <sz val="9"/>
            <color indexed="81"/>
            <rFont val="Tahoma"/>
            <family val="2"/>
          </rPr>
          <t xml:space="preserve">
  ■</t>
        </r>
        <r>
          <rPr>
            <i/>
            <sz val="9"/>
            <color indexed="81"/>
            <rFont val="Tahoma"/>
            <family val="2"/>
          </rPr>
          <t>Who does this issue affect?</t>
        </r>
        <r>
          <rPr>
            <sz val="9"/>
            <color indexed="81"/>
            <rFont val="Tahoma"/>
            <family val="2"/>
          </rPr>
          <t xml:space="preserve">
  ■</t>
        </r>
        <r>
          <rPr>
            <i/>
            <sz val="9"/>
            <color indexed="81"/>
            <rFont val="Tahoma"/>
            <family val="2"/>
          </rPr>
          <t>Where does this issue take place? In our community? In our state, country or world?</t>
        </r>
        <r>
          <rPr>
            <sz val="9"/>
            <color indexed="81"/>
            <rFont val="Tahoma"/>
            <family val="2"/>
          </rPr>
          <t xml:space="preserve">
  ■</t>
        </r>
        <r>
          <rPr>
            <i/>
            <sz val="9"/>
            <color indexed="81"/>
            <rFont val="Tahoma"/>
            <family val="2"/>
          </rPr>
          <t>Do any of the other issues you acted out relate to this issue?</t>
        </r>
        <r>
          <rPr>
            <sz val="9"/>
            <color indexed="81"/>
            <rFont val="Tahoma"/>
            <family val="2"/>
          </rPr>
          <t xml:space="preserve">
  ■</t>
        </r>
        <r>
          <rPr>
            <i/>
            <sz val="9"/>
            <color indexed="81"/>
            <rFont val="Tahoma"/>
            <family val="2"/>
          </rPr>
          <t>What could you do to help solve this issue?</t>
        </r>
      </text>
    </comment>
    <comment ref="C55" authorId="1" shapeId="0" xr:uid="{BC07F89F-6A9F-4252-A40F-E9777136583F}">
      <text>
        <r>
          <rPr>
            <b/>
            <sz val="9"/>
            <color indexed="81"/>
            <rFont val="Tahoma"/>
            <family val="2"/>
          </rPr>
          <t>Gender Equality Issues Web</t>
        </r>
        <r>
          <rPr>
            <sz val="9"/>
            <color indexed="81"/>
            <rFont val="Tahoma"/>
            <family val="2"/>
          </rPr>
          <t xml:space="preserve"> 
Lay out all the Global Action Issue Cards in front of you. What connections do you see between the issues? For example, if girls are sick and can’t get health care, they may not be able to go to school, which affects their education.
On a piece of paper or poster board, glue or tape the issue cards and draw lines between the issues that you think are connected. Try to think of as many connections as you can! You may notice that some of the issues are connected to many other issues! Are there any issues you think are missing? Make more cards!</t>
        </r>
      </text>
    </comment>
    <comment ref="C56" authorId="1" shapeId="0" xr:uid="{C09A9CFB-9FDA-404D-A04E-E313B99AACCF}">
      <text>
        <r>
          <rPr>
            <b/>
            <sz val="9"/>
            <color indexed="81"/>
            <rFont val="Tahoma"/>
            <family val="2"/>
          </rPr>
          <t xml:space="preserve">Plan a </t>
        </r>
        <r>
          <rPr>
            <b/>
            <i/>
            <sz val="9"/>
            <color indexed="81"/>
            <rFont val="Tahoma"/>
            <family val="2"/>
          </rPr>
          <t>Take Action</t>
        </r>
        <r>
          <rPr>
            <b/>
            <sz val="9"/>
            <color indexed="81"/>
            <rFont val="Tahoma"/>
            <family val="2"/>
          </rPr>
          <t xml:space="preserve"> project for Gender Equality</t>
        </r>
        <r>
          <rPr>
            <sz val="9"/>
            <color indexed="81"/>
            <rFont val="Tahoma"/>
            <family val="2"/>
          </rPr>
          <t xml:space="preserve">  
Now that you’ve explored SDG 5 and your community, it’s time to act! In a Take Action project, you have to:
  ■Identify a problem
  ■Come up with a sustainable solution
  ■Develop a plan
  ■Put the plan into action
  ■Reflect and celebrate!
Based on the activities you tried in Steps 1–3, choose a problem that you care about. Some things to keep in mind as you make your plan are:
  ■</t>
        </r>
        <r>
          <rPr>
            <i/>
            <sz val="9"/>
            <color indexed="81"/>
            <rFont val="Tahoma"/>
            <family val="2"/>
          </rPr>
          <t>What’s the problem?</t>
        </r>
        <r>
          <rPr>
            <sz val="9"/>
            <color indexed="81"/>
            <rFont val="Tahoma"/>
            <family val="2"/>
          </rPr>
          <t xml:space="preserve">
  ■</t>
        </r>
        <r>
          <rPr>
            <i/>
            <sz val="9"/>
            <color indexed="81"/>
            <rFont val="Tahoma"/>
            <family val="2"/>
          </rPr>
          <t>Why did it happen?</t>
        </r>
        <r>
          <rPr>
            <sz val="9"/>
            <color indexed="81"/>
            <rFont val="Tahoma"/>
            <family val="2"/>
          </rPr>
          <t xml:space="preserve">
  ■</t>
        </r>
        <r>
          <rPr>
            <i/>
            <sz val="9"/>
            <color indexed="81"/>
            <rFont val="Tahoma"/>
            <family val="2"/>
          </rPr>
          <t>Who does it affect?</t>
        </r>
        <r>
          <rPr>
            <sz val="9"/>
            <color indexed="81"/>
            <rFont val="Tahoma"/>
            <family val="2"/>
          </rPr>
          <t xml:space="preserve">
  ■</t>
        </r>
        <r>
          <rPr>
            <i/>
            <sz val="9"/>
            <color indexed="81"/>
            <rFont val="Tahoma"/>
            <family val="2"/>
          </rPr>
          <t>How can we help?</t>
        </r>
        <r>
          <rPr>
            <sz val="9"/>
            <color indexed="81"/>
            <rFont val="Tahoma"/>
            <family val="2"/>
          </rPr>
          <t xml:space="preserve">
  ■</t>
        </r>
        <r>
          <rPr>
            <i/>
            <sz val="9"/>
            <color indexed="81"/>
            <rFont val="Tahoma"/>
            <family val="2"/>
          </rPr>
          <t>Which solution will help the most? How do we know</t>
        </r>
        <r>
          <rPr>
            <sz val="9"/>
            <color indexed="81"/>
            <rFont val="Tahoma"/>
            <family val="2"/>
          </rPr>
          <t>?
  ■</t>
        </r>
        <r>
          <rPr>
            <i/>
            <sz val="9"/>
            <color indexed="81"/>
            <rFont val="Tahoma"/>
            <family val="2"/>
          </rPr>
          <t>How can we make sure our solution is sustainable?</t>
        </r>
        <r>
          <rPr>
            <sz val="9"/>
            <color indexed="81"/>
            <rFont val="Tahoma"/>
            <family val="2"/>
          </rPr>
          <t xml:space="preserve">
You may also want to think about:
  ■</t>
        </r>
        <r>
          <rPr>
            <b/>
            <sz val="9"/>
            <color indexed="81"/>
            <rFont val="Tahoma"/>
            <family val="2"/>
          </rPr>
          <t>People</t>
        </r>
        <r>
          <rPr>
            <sz val="9"/>
            <color indexed="81"/>
            <rFont val="Tahoma"/>
            <family val="2"/>
          </rPr>
          <t>: Who can help with your project?
  ■</t>
        </r>
        <r>
          <rPr>
            <b/>
            <sz val="9"/>
            <color indexed="81"/>
            <rFont val="Tahoma"/>
            <family val="2"/>
          </rPr>
          <t>Supplies</t>
        </r>
        <r>
          <rPr>
            <sz val="9"/>
            <color indexed="81"/>
            <rFont val="Tahoma"/>
            <family val="2"/>
          </rPr>
          <t>: Will you need to create posters? Print handouts?
  ■</t>
        </r>
        <r>
          <rPr>
            <b/>
            <sz val="9"/>
            <color indexed="81"/>
            <rFont val="Tahoma"/>
            <family val="2"/>
          </rPr>
          <t>A space</t>
        </r>
        <r>
          <rPr>
            <sz val="9"/>
            <color indexed="81"/>
            <rFont val="Tahoma"/>
            <family val="2"/>
          </rPr>
          <t>: Will you need a place to carry out your project? For example, your school or community center? Do you need transportation to get somewhere?
  ■</t>
        </r>
        <r>
          <rPr>
            <b/>
            <sz val="9"/>
            <color indexed="81"/>
            <rFont val="Tahoma"/>
            <family val="2"/>
          </rPr>
          <t>Money</t>
        </r>
        <r>
          <rPr>
            <sz val="9"/>
            <color indexed="81"/>
            <rFont val="Tahoma"/>
            <family val="2"/>
          </rPr>
          <t>: Do you need to put together a budget? Will you use cookie earnings to support this project?
  ■</t>
        </r>
        <r>
          <rPr>
            <b/>
            <sz val="9"/>
            <color indexed="81"/>
            <rFont val="Tahoma"/>
            <family val="2"/>
          </rPr>
          <t>How will you know your project has worked?</t>
        </r>
        <r>
          <rPr>
            <sz val="9"/>
            <color indexed="81"/>
            <rFont val="Tahoma"/>
            <family val="2"/>
          </rPr>
          <t xml:space="preserve"> How will you measure success?
</t>
        </r>
        <r>
          <rPr>
            <b/>
            <sz val="9"/>
            <color indexed="81"/>
            <rFont val="Tahoma"/>
            <family val="2"/>
          </rPr>
          <t>Remember to make your project sustainable</t>
        </r>
        <r>
          <rPr>
            <sz val="9"/>
            <color indexed="81"/>
            <rFont val="Tahoma"/>
            <family val="2"/>
          </rPr>
          <t xml:space="preserve">. That means the benefits of your project will last even after your project is over. Here are three ways to make your project sustainable and an example of each!
</t>
        </r>
        <r>
          <rPr>
            <b/>
            <sz val="9"/>
            <color indexed="81"/>
            <rFont val="Tahoma"/>
            <family val="2"/>
          </rPr>
          <t>Make your solution permanent.</t>
        </r>
        <r>
          <rPr>
            <sz val="9"/>
            <color indexed="81"/>
            <rFont val="Tahoma"/>
            <family val="2"/>
          </rPr>
          <t xml:space="preserve"> For example, you might work with your library to start a computer or coding club for girls in your community.
</t>
        </r>
        <r>
          <rPr>
            <b/>
            <sz val="9"/>
            <color indexed="81"/>
            <rFont val="Tahoma"/>
            <family val="2"/>
          </rPr>
          <t>Educate and inspire others.</t>
        </r>
        <r>
          <rPr>
            <sz val="9"/>
            <color indexed="81"/>
            <rFont val="Tahoma"/>
            <family val="2"/>
          </rPr>
          <t xml:space="preserve"> Make a video celebrating the gender equality and share it with your network. Change a rule or law. Work with your principal to make sure that your school’s dress code applies equally to boys and girls.
The ideas are endless! Please do not choose a project from these examples. Instead, brainstorm ideas that will meet a need in your community, get feedback and come up with a plan.</t>
        </r>
      </text>
    </comment>
    <comment ref="C58" authorId="1" shapeId="0" xr:uid="{5B5B4C7E-AEA7-4B1D-9C9F-E65B450FED05}">
      <text>
        <r>
          <rPr>
            <b/>
            <sz val="9"/>
            <color indexed="81"/>
            <rFont val="Tahoma"/>
            <family val="2"/>
          </rPr>
          <t>Carry out your Take Action project for Gender Equality</t>
        </r>
        <r>
          <rPr>
            <sz val="9"/>
            <color indexed="81"/>
            <rFont val="Tahoma"/>
            <family val="2"/>
          </rPr>
          <t xml:space="preserve"> 
Once you’ve made your plan, it’s time to carry it out! Good luck! 
Once you’ve completed your Take Action project, be sure to celebrate what you’ve done and share it with your Girl Scout community!
Need more advice or inspiration? Use the G.I.R.L. Agenda resources to come up with more ways that you can step up, speak out, and take a stand for gender equality! </t>
        </r>
      </text>
    </comment>
    <comment ref="C62" authorId="0" shapeId="0" xr:uid="{B2BCAF5F-1473-40C2-BF25-9A1DFFBC8861}">
      <text>
        <r>
          <rPr>
            <sz val="9"/>
            <color rgb="FF000000"/>
            <rFont val="Tahoma"/>
            <family val="2"/>
          </rPr>
          <t>Find out what Gender Equality means</t>
        </r>
      </text>
    </comment>
    <comment ref="C63" authorId="0" shapeId="0" xr:uid="{0FEEF7C9-FCA6-4857-9477-197DB7401602}">
      <text>
        <r>
          <rPr>
            <b/>
            <sz val="9"/>
            <color indexed="81"/>
            <rFont val="Tahoma"/>
            <family val="2"/>
          </rPr>
          <t>Make a Gender Equality Connection</t>
        </r>
        <r>
          <rPr>
            <sz val="9"/>
            <color indexed="81"/>
            <rFont val="Tahoma"/>
            <family val="2"/>
          </rPr>
          <t xml:space="preserve"> 
Gender is social or cultural ideas about what boys and girls can or should do or be.
With a group of your friends, make three lists: </t>
        </r>
        <r>
          <rPr>
            <b/>
            <sz val="9"/>
            <color indexed="81"/>
            <rFont val="Tahoma"/>
            <family val="2"/>
          </rPr>
          <t>Girls, Boys, Both</t>
        </r>
        <r>
          <rPr>
            <sz val="9"/>
            <color indexed="81"/>
            <rFont val="Tahoma"/>
            <family val="2"/>
          </rPr>
          <t xml:space="preserve">.
For the lists, write down (or draw) things that only girls can have or do, only boys can have or do, and things that both girls and boys can have or do.
Once you’ve listed everything you can think of, look at the list of boy things. Ask, “If a man or a boy does not do this, is he still a male?” If he is, move the item into the “both” list. For example, if boys like pink, they’re still boys. Do you agree or disagree?
Then look at the girls’ list, and ask, “If a girl or woman does not do this, is she still a female?” If the answer is yes, move the item into the “both” list. For example, if girls like blue, they’re still girls. Do you agree or disagree?
Some differences between males and females are biological, like that females can have babies or have two X chromosomes. But a lot of differences between what boys do and girls do is because of gender norms - what people think boys and girls should be like.
</t>
        </r>
        <r>
          <rPr>
            <b/>
            <sz val="9"/>
            <color indexed="81"/>
            <rFont val="Tahoma"/>
            <family val="2"/>
          </rPr>
          <t>Gender equality</t>
        </r>
        <r>
          <rPr>
            <sz val="9"/>
            <color indexed="81"/>
            <rFont val="Tahoma"/>
            <family val="2"/>
          </rPr>
          <t xml:space="preserve"> is the right of women and men and girls and boys to have the same opportunities to achieve things, such as education, jobs, and income, and to be valued in the same way.
Draw a picture that represents gender equality to you. You might show men and women having the same job, a princess with big muscles, a boy superhero with long hair, or a superhero team with boys and girls. Let your imagination play! </t>
        </r>
      </text>
    </comment>
    <comment ref="C64" authorId="0" shapeId="0" xr:uid="{F713AA9C-B1F1-4C42-9644-50861BA190B8}">
      <text>
        <r>
          <rPr>
            <b/>
            <sz val="9"/>
            <color indexed="81"/>
            <rFont val="Tahoma"/>
            <family val="2"/>
          </rPr>
          <t>Fast Draw!</t>
        </r>
        <r>
          <rPr>
            <sz val="9"/>
            <color indexed="81"/>
            <rFont val="Tahoma"/>
            <family val="2"/>
          </rPr>
          <t xml:space="preserve"> 
On a piece of paper, quickly draw someone with the job below. Don’t worry about making a perfect drawing, just draw the first thing you think of! Stick figures are fine!
  ■Firefighter
  ■Nurse
  ■Doctor
  ■Lawyer
  ■Dancer
  ■Pilot
  ■Superhero
  ■Judge
Take a look over your drawings. Who did you draw as a woman or a man? Do you think a man could do the jobs you gave to women? Could a woman do a job that you gave to a man? Can you think of someone on television or in real life who has that job?
Choose one of the roles and try drawing both men and women in that job. This time, take your time. Be detailed. How do you think you can show that this job is for everyone?</t>
        </r>
      </text>
    </comment>
    <comment ref="C65" authorId="0" shapeId="0" xr:uid="{990E08A0-9D51-4A41-8FE0-3A9E838AFD17}">
      <text>
        <r>
          <rPr>
            <b/>
            <sz val="9"/>
            <color indexed="81"/>
            <rFont val="Tahoma"/>
            <family val="2"/>
          </rPr>
          <t>Role-play Switcheroo</t>
        </r>
        <r>
          <rPr>
            <sz val="9"/>
            <color indexed="81"/>
            <rFont val="Tahoma"/>
            <family val="2"/>
          </rPr>
          <t xml:space="preserve"> 
For this activity, you will need a group of girls to play with and two different colored rolls of ribbons that girls can tie on their wrists. Decide on one color of ribbon to represent “boys” and the other color to represent “girls.” Hand out “boy” ribbons to half the group and “girl” ribbons to the other half.
Then pretend that you are in the following situations:
  ■You are at home
  ■You are in a hospital
  ■You are a sports team with athletes, coaches, and
cheerleaders.
Decide who will do what. What do the boys do at home? What about the girls? What do boys or men do in a hospital? What about girls or women? Then play out each scene! 
After you have finished, talk about the way that everyone acted:
  ■</t>
        </r>
        <r>
          <rPr>
            <i/>
            <sz val="9"/>
            <color indexed="81"/>
            <rFont val="Tahoma"/>
            <family val="2"/>
          </rPr>
          <t>What were the “boys” like? What about the “girls”?</t>
        </r>
        <r>
          <rPr>
            <sz val="9"/>
            <color indexed="81"/>
            <rFont val="Tahoma"/>
            <family val="2"/>
          </rPr>
          <t xml:space="preserve">
  ■</t>
        </r>
        <r>
          <rPr>
            <i/>
            <sz val="9"/>
            <color indexed="81"/>
            <rFont val="Tahoma"/>
            <family val="2"/>
          </rPr>
          <t>Did boys and girls do the same things? Or different things? Why?</t>
        </r>
        <r>
          <rPr>
            <sz val="9"/>
            <color indexed="81"/>
            <rFont val="Tahoma"/>
            <family val="2"/>
          </rPr>
          <t xml:space="preserve">
  ■</t>
        </r>
        <r>
          <rPr>
            <i/>
            <sz val="9"/>
            <color indexed="81"/>
            <rFont val="Tahoma"/>
            <family val="2"/>
          </rPr>
          <t>Did anyone do anything because of the color of their
ribbon?</t>
        </r>
        <r>
          <rPr>
            <sz val="9"/>
            <color indexed="81"/>
            <rFont val="Tahoma"/>
            <family val="2"/>
          </rPr>
          <t xml:space="preserve">
  ■</t>
        </r>
        <r>
          <rPr>
            <i/>
            <sz val="9"/>
            <color indexed="81"/>
            <rFont val="Tahoma"/>
            <family val="2"/>
          </rPr>
          <t>What did it feel like to pretend to be a “boy”?</t>
        </r>
        <r>
          <rPr>
            <sz val="9"/>
            <color indexed="81"/>
            <rFont val="Tahoma"/>
            <family val="2"/>
          </rPr>
          <t xml:space="preserve">
If you have time, try switching ribbons and playing again with the same scenarios or ones you make up! </t>
        </r>
      </text>
    </comment>
    <comment ref="C66" authorId="0" shapeId="0" xr:uid="{BFC3AB22-A1C9-4031-A462-07F328994035}">
      <text>
        <r>
          <rPr>
            <sz val="9"/>
            <color indexed="81"/>
            <rFont val="Tahoma"/>
            <family val="2"/>
          </rPr>
          <t xml:space="preserve">You decided which adventure to go on. But before you go, you have some planning to do!
TO COMPLETE THIS STEP, MAKE SURE YOU:
►Pick a place. Where do you want to go trail running or </t>
        </r>
        <r>
          <rPr>
            <b/>
            <sz val="9"/>
            <color indexed="81"/>
            <rFont val="Tahoma"/>
            <family val="2"/>
          </rPr>
          <t>hiking</t>
        </r>
        <r>
          <rPr>
            <sz val="9"/>
            <color indexed="81"/>
            <rFont val="Tahoma"/>
            <family val="2"/>
          </rPr>
          <t xml:space="preserve">? A local park? A nature preserve? A new place you'd like to visit? How will you get there?
►Choose a day and time. Find a day that will work for your adventure. How long do you think you'll need to be there? What will you do if it rains, snows, is really hot, or is really cold? Will you still go or will you pick a back-up day?
►Plan some activities to do along the trail. If you decided on </t>
        </r>
        <r>
          <rPr>
            <b/>
            <sz val="9"/>
            <color indexed="81"/>
            <rFont val="Tahoma"/>
            <family val="2"/>
          </rPr>
          <t>hiking</t>
        </r>
        <r>
          <rPr>
            <sz val="9"/>
            <color indexed="81"/>
            <rFont val="Tahoma"/>
            <family val="2"/>
          </rPr>
          <t>, decide what three types of hikes you would like to do for your outdoor adventure. See Adventure Options on page two for some ideas, but feel free to come up with your own! If you'll be trail running, write down some games you can play by yourself or with a partner while running. For example, you could call out items along the trail that start with each letter of the alphabet or count the number of living things - like birds, bugs, or squirrels - you see or hear.
►Come up with a budget. Make a list of all the expenses for your outdoor adventure. What will you need for food, travel, and gear? How will you pay for it? You and your troop may want to use Girl Scout Cookie™ earnings.</t>
        </r>
      </text>
    </comment>
    <comment ref="C67" authorId="0" shapeId="0" xr:uid="{89FE5E46-126D-4004-885A-638DB394F975}">
      <text>
        <r>
          <rPr>
            <b/>
            <sz val="9"/>
            <color indexed="81"/>
            <rFont val="Tahoma"/>
            <family val="2"/>
          </rPr>
          <t>Chore Charades</t>
        </r>
        <r>
          <rPr>
            <sz val="9"/>
            <color indexed="81"/>
            <rFont val="Tahoma"/>
            <family val="2"/>
          </rPr>
          <t xml:space="preserve">
Write the following chores down on index cards and mix them up:
  ■Collect firewood
  ■Collect water
  ■Wash clothes by hand
  ■Cook dinner
  ■Take care of children
  ■You can add more cards with the chores that you or your friends do at home!
Then play charades. To play, choose one card and act it out without using any words. Have the other players on your team try to guess what you are doing.
After everyone has had a chance to play, talk about the chores you acted out. How do these chores compare to the chores you do at home? The chores listed above are the most common chores for girls around the world. In some countries, girls between the ages of 5 and 14 spend almost twice as much time on chores as boys their age do. Does this seem fair to you? If girls have to spend more time on chores, what might they not have time to do? How can we help boys and girls do equal chores? Or make it so they don’t have to do some of these kinds of chores at all?</t>
        </r>
      </text>
    </comment>
    <comment ref="C68" authorId="0" shapeId="0" xr:uid="{91178A89-C7AC-4C3A-92A6-297F91285B00}">
      <text>
        <r>
          <rPr>
            <b/>
            <sz val="9"/>
            <color indexed="81"/>
            <rFont val="Tahoma"/>
            <family val="2"/>
          </rPr>
          <t>Create a Gender Equality Collage</t>
        </r>
        <r>
          <rPr>
            <sz val="9"/>
            <color indexed="81"/>
            <rFont val="Tahoma"/>
            <family val="2"/>
          </rPr>
          <t xml:space="preserve"> 
Cut out pictures from magazines and catalogs that show women and girls doing things. Paste them all into a collage. Then cut out pictures of men and boys from magazines and catalogs. Make them into a different collage. When you are finished, compare your two pictures. Some questions you might want to consider are:
  ■</t>
        </r>
        <r>
          <rPr>
            <i/>
            <sz val="9"/>
            <color indexed="81"/>
            <rFont val="Tahoma"/>
            <family val="2"/>
          </rPr>
          <t xml:space="preserve">What are the boys and men doing?
</t>
        </r>
        <r>
          <rPr>
            <sz val="9"/>
            <color indexed="81"/>
            <rFont val="Tahoma"/>
            <family val="2"/>
          </rPr>
          <t xml:space="preserve">  ■</t>
        </r>
        <r>
          <rPr>
            <i/>
            <sz val="9"/>
            <color indexed="81"/>
            <rFont val="Tahoma"/>
            <family val="2"/>
          </rPr>
          <t xml:space="preserve">What about the girls and women?
 </t>
        </r>
        <r>
          <rPr>
            <sz val="9"/>
            <color indexed="81"/>
            <rFont val="Tahoma"/>
            <family val="2"/>
          </rPr>
          <t xml:space="preserve"> ■</t>
        </r>
        <r>
          <rPr>
            <i/>
            <sz val="9"/>
            <color indexed="81"/>
            <rFont val="Tahoma"/>
            <family val="2"/>
          </rPr>
          <t xml:space="preserve">What colors are used in the advertisements for girls versus the advertisements for boys?
 </t>
        </r>
        <r>
          <rPr>
            <sz val="9"/>
            <color indexed="81"/>
            <rFont val="Tahoma"/>
            <family val="2"/>
          </rPr>
          <t xml:space="preserve"> ■</t>
        </r>
        <r>
          <rPr>
            <i/>
            <sz val="9"/>
            <color indexed="81"/>
            <rFont val="Tahoma"/>
            <family val="2"/>
          </rPr>
          <t xml:space="preserve">Do you see any stereotypes?
 </t>
        </r>
        <r>
          <rPr>
            <sz val="9"/>
            <color indexed="81"/>
            <rFont val="Tahoma"/>
            <family val="2"/>
          </rPr>
          <t xml:space="preserve"> ■</t>
        </r>
        <r>
          <rPr>
            <i/>
            <sz val="9"/>
            <color indexed="81"/>
            <rFont val="Tahoma"/>
            <family val="2"/>
          </rPr>
          <t xml:space="preserve">Are there things the boys are doing that a girl might want to try?
 </t>
        </r>
        <r>
          <rPr>
            <sz val="9"/>
            <color indexed="81"/>
            <rFont val="Tahoma"/>
            <family val="2"/>
          </rPr>
          <t xml:space="preserve"> ■</t>
        </r>
        <r>
          <rPr>
            <i/>
            <sz val="9"/>
            <color indexed="81"/>
            <rFont val="Tahoma"/>
            <family val="2"/>
          </rPr>
          <t xml:space="preserve">What about things that the girls are doing? Is there anything a boy might like to try?
  </t>
        </r>
        <r>
          <rPr>
            <sz val="9"/>
            <color indexed="81"/>
            <rFont val="Tahoma"/>
            <family val="2"/>
          </rPr>
          <t>■</t>
        </r>
        <r>
          <rPr>
            <i/>
            <sz val="9"/>
            <color indexed="81"/>
            <rFont val="Tahoma"/>
            <family val="2"/>
          </rPr>
          <t xml:space="preserve">Are there any pictures of boys and girls doing the same things?
  </t>
        </r>
        <r>
          <rPr>
            <sz val="9"/>
            <color indexed="81"/>
            <rFont val="Tahoma"/>
            <family val="2"/>
          </rPr>
          <t>■</t>
        </r>
        <r>
          <rPr>
            <i/>
            <sz val="9"/>
            <color indexed="81"/>
            <rFont val="Tahoma"/>
            <family val="2"/>
          </rPr>
          <t xml:space="preserve">It’s okay for girls and boys to like the same things. Girls can enjoy sports, be good at math or science, and be leaders in their communities and the world. And boys can like to cook, be good at writing or art, and want to raise children—and still feel like boys. </t>
        </r>
      </text>
    </comment>
    <comment ref="C69" authorId="1" shapeId="0" xr:uid="{46FA9796-4760-4BBE-8276-D266915B89A6}">
      <text>
        <r>
          <rPr>
            <b/>
            <sz val="9"/>
            <color indexed="81"/>
            <rFont val="Tahoma"/>
            <family val="2"/>
          </rPr>
          <t>Rewriting nursery rhymes</t>
        </r>
        <r>
          <rPr>
            <sz val="9"/>
            <color indexed="81"/>
            <rFont val="Tahoma"/>
            <family val="2"/>
          </rPr>
          <t xml:space="preserve"> 
Have you heard the nursery rhyme: </t>
        </r>
        <r>
          <rPr>
            <i/>
            <sz val="9"/>
            <color indexed="81"/>
            <rFont val="Tahoma"/>
            <family val="2"/>
          </rPr>
          <t>What are little boys made of? Snips and snails and puppy dog tails, that’s what little boys are made of! What are little girls made of? Sugar and spice and all things nice, that’s what little girls are made of!</t>
        </r>
        <r>
          <rPr>
            <sz val="9"/>
            <color indexed="81"/>
            <rFont val="Tahoma"/>
            <family val="2"/>
          </rPr>
          <t xml:space="preserve">
We know boys aren’t really made of snips and snails, just like girls aren’t always nice. Rhymes like this are “stereotypes” about how girls and boys are.
Write a new, gender-equal poem about what girls and boys are made of. If you’d rather make it a song, you can do that too!
If you need inspiration, remember what G.I.R.L. stands for in Girl Scouts? Go-getters, innovators, risk-takers, and leaders! That’s what girls can be!</t>
        </r>
      </text>
    </comment>
    <comment ref="C70" authorId="1" shapeId="0" xr:uid="{B4C7DB5E-3F8F-44C9-83B5-661E751D56A6}">
      <text>
        <r>
          <rPr>
            <b/>
            <sz val="9"/>
            <color indexed="81"/>
            <rFont val="Tahoma"/>
            <family val="2"/>
          </rPr>
          <t>Hit the target!</t>
        </r>
        <r>
          <rPr>
            <sz val="9"/>
            <color indexed="81"/>
            <rFont val="Tahoma"/>
            <family val="2"/>
          </rPr>
          <t xml:space="preserve"> 
</t>
        </r>
        <r>
          <rPr>
            <i/>
            <sz val="9"/>
            <color indexed="81"/>
            <rFont val="Tahoma"/>
            <family val="2"/>
          </rPr>
          <t>(Note to volunteers: This step calls for using the issue action cards at the end of this activity pack. If there are issues that you or parents are uncomfortable discussing with girls, you can pull those cards or create your own.)</t>
        </r>
        <r>
          <rPr>
            <sz val="9"/>
            <color indexed="81"/>
            <rFont val="Tahoma"/>
            <family val="2"/>
          </rPr>
          <t xml:space="preserve"> </t>
        </r>
      </text>
    </comment>
    <comment ref="C71" authorId="1" shapeId="0" xr:uid="{A4F7C5C1-7DCF-44DE-B987-B2B52779EDC7}">
      <text>
        <r>
          <rPr>
            <b/>
            <sz val="9"/>
            <color indexed="81"/>
            <rFont val="Tahoma"/>
            <family val="2"/>
          </rPr>
          <t>Act it out</t>
        </r>
        <r>
          <rPr>
            <sz val="9"/>
            <color indexed="81"/>
            <rFont val="Tahoma"/>
            <family val="2"/>
          </rPr>
          <t xml:space="preserve"> 
For this activity, you’ll need to cut out the global action issue cards and put them into a bowl.
Break into teams and have each team choose one card from the bowl. Take a few minutes with your team and discuss how you will act it out. Once you’ve had a few minutes to practice your skit, perform it for the other teams. After everyone has performed, vote on which issue you think is the most important.
Some questions you may want to talk about:
  ■</t>
        </r>
        <r>
          <rPr>
            <i/>
            <sz val="9"/>
            <color indexed="81"/>
            <rFont val="Tahoma"/>
            <family val="2"/>
          </rPr>
          <t xml:space="preserve">Why did you choose the issue you did?
</t>
        </r>
        <r>
          <rPr>
            <sz val="9"/>
            <color indexed="81"/>
            <rFont val="Tahoma"/>
            <family val="2"/>
          </rPr>
          <t xml:space="preserve">  ■</t>
        </r>
        <r>
          <rPr>
            <i/>
            <sz val="9"/>
            <color indexed="81"/>
            <rFont val="Tahoma"/>
            <family val="2"/>
          </rPr>
          <t xml:space="preserve">Who does this issue affect?
</t>
        </r>
        <r>
          <rPr>
            <sz val="9"/>
            <color indexed="81"/>
            <rFont val="Tahoma"/>
            <family val="2"/>
          </rPr>
          <t xml:space="preserve">  ■</t>
        </r>
        <r>
          <rPr>
            <i/>
            <sz val="9"/>
            <color indexed="81"/>
            <rFont val="Tahoma"/>
            <family val="2"/>
          </rPr>
          <t xml:space="preserve">Where does this issue take place? In our community? In our state, country, or world?
</t>
        </r>
        <r>
          <rPr>
            <sz val="9"/>
            <color indexed="81"/>
            <rFont val="Tahoma"/>
            <family val="2"/>
          </rPr>
          <t xml:space="preserve">  ■</t>
        </r>
        <r>
          <rPr>
            <i/>
            <sz val="9"/>
            <color indexed="81"/>
            <rFont val="Tahoma"/>
            <family val="2"/>
          </rPr>
          <t xml:space="preserve">Do any of the other issues you acted out relate to this issue?
</t>
        </r>
        <r>
          <rPr>
            <sz val="9"/>
            <color indexed="81"/>
            <rFont val="Tahoma"/>
            <family val="2"/>
          </rPr>
          <t xml:space="preserve">  ■</t>
        </r>
        <r>
          <rPr>
            <i/>
            <sz val="9"/>
            <color indexed="81"/>
            <rFont val="Tahoma"/>
            <family val="2"/>
          </rPr>
          <t xml:space="preserve">What could you do to help solve this issue? </t>
        </r>
      </text>
    </comment>
    <comment ref="C72" authorId="1" shapeId="0" xr:uid="{2425C377-1AED-49D6-A0F6-CE9C76AF9CA1}">
      <text>
        <r>
          <rPr>
            <b/>
            <sz val="9"/>
            <color indexed="81"/>
            <rFont val="Tahoma"/>
            <family val="2"/>
          </rPr>
          <t>Stand up for an Issue</t>
        </r>
        <r>
          <rPr>
            <sz val="9"/>
            <color indexed="81"/>
            <rFont val="Tahoma"/>
            <family val="2"/>
          </rPr>
          <t xml:space="preserve"> 
Choose one of the global action issue cards you care about. On poster paper, write or draw a picture of the issue on poster board. You don’t have to copy it exactly as it is written on the card - put it in your own words. Don’t be too fancy—these posters are going to get stepped on later! Think about how this issue affects girls and women in your community or around the world.
When you’ve finished making your poster, share it with the rest of your group. Have everyone lay their posters on the ground and then call “go!” Everyone should run to step on the poster they think has the most important issue on it. Be careful not to slip!
Remember, there’s no right or wrong answer, and some girls in your group may have different ideas. Talk
as a group:
  ■</t>
        </r>
        <r>
          <rPr>
            <i/>
            <sz val="9"/>
            <color indexed="81"/>
            <rFont val="Tahoma"/>
            <family val="2"/>
          </rPr>
          <t>Why did you choose the issue you did?</t>
        </r>
        <r>
          <rPr>
            <sz val="9"/>
            <color indexed="81"/>
            <rFont val="Tahoma"/>
            <family val="2"/>
          </rPr>
          <t xml:space="preserve">
  ■</t>
        </r>
        <r>
          <rPr>
            <i/>
            <sz val="9"/>
            <color indexed="81"/>
            <rFont val="Tahoma"/>
            <family val="2"/>
          </rPr>
          <t>Who does this issue affect?</t>
        </r>
        <r>
          <rPr>
            <sz val="9"/>
            <color indexed="81"/>
            <rFont val="Tahoma"/>
            <family val="2"/>
          </rPr>
          <t xml:space="preserve">
  ■</t>
        </r>
        <r>
          <rPr>
            <i/>
            <sz val="9"/>
            <color indexed="81"/>
            <rFont val="Tahoma"/>
            <family val="2"/>
          </rPr>
          <t>Where does this issue take place? In our community? In our state, country or world?</t>
        </r>
        <r>
          <rPr>
            <sz val="9"/>
            <color indexed="81"/>
            <rFont val="Tahoma"/>
            <family val="2"/>
          </rPr>
          <t xml:space="preserve">
  ■</t>
        </r>
        <r>
          <rPr>
            <i/>
            <sz val="9"/>
            <color indexed="81"/>
            <rFont val="Tahoma"/>
            <family val="2"/>
          </rPr>
          <t>Do any of the other issues you acted out relate to this issue?</t>
        </r>
        <r>
          <rPr>
            <sz val="9"/>
            <color indexed="81"/>
            <rFont val="Tahoma"/>
            <family val="2"/>
          </rPr>
          <t xml:space="preserve">
  ■</t>
        </r>
        <r>
          <rPr>
            <i/>
            <sz val="9"/>
            <color indexed="81"/>
            <rFont val="Tahoma"/>
            <family val="2"/>
          </rPr>
          <t>What could you do to help solve this issue?</t>
        </r>
      </text>
    </comment>
    <comment ref="C73" authorId="1" shapeId="0" xr:uid="{84012B72-9EA5-4416-A502-444A8334B852}">
      <text>
        <r>
          <rPr>
            <b/>
            <sz val="9"/>
            <color indexed="81"/>
            <rFont val="Tahoma"/>
            <family val="2"/>
          </rPr>
          <t>Gender Equality Issues Web</t>
        </r>
        <r>
          <rPr>
            <sz val="9"/>
            <color indexed="81"/>
            <rFont val="Tahoma"/>
            <family val="2"/>
          </rPr>
          <t xml:space="preserve"> 
Lay out all the Global Action Issue Cards in front of you. What connections do you see between the issues? For example, if girls are sick and can’t get health care, they may not be able to go to school, which affects their education.
On a piece of paper or poster board, glue or tape the issue cards and draw lines between the issues that you think are connected. Try to think of as many connections as you can! You may notice that some of the issues are connected to many other issues! Are there any issues you think are missing? Make more cards!</t>
        </r>
      </text>
    </comment>
    <comment ref="C74" authorId="1" shapeId="0" xr:uid="{22964203-B75A-4D10-9EF1-9B031336B3EE}">
      <text>
        <r>
          <rPr>
            <b/>
            <sz val="9"/>
            <color indexed="81"/>
            <rFont val="Tahoma"/>
            <family val="2"/>
          </rPr>
          <t xml:space="preserve">Plan a </t>
        </r>
        <r>
          <rPr>
            <b/>
            <i/>
            <sz val="9"/>
            <color indexed="81"/>
            <rFont val="Tahoma"/>
            <family val="2"/>
          </rPr>
          <t>Take Action</t>
        </r>
        <r>
          <rPr>
            <b/>
            <sz val="9"/>
            <color indexed="81"/>
            <rFont val="Tahoma"/>
            <family val="2"/>
          </rPr>
          <t xml:space="preserve"> project for Gender Equality</t>
        </r>
        <r>
          <rPr>
            <sz val="9"/>
            <color indexed="81"/>
            <rFont val="Tahoma"/>
            <family val="2"/>
          </rPr>
          <t xml:space="preserve">  
Now that you’ve explored SDG 5 and your community, it’s time to act! In a Take Action project, you have to:
  ■Identify a problem
  ■Come up with a sustainable solution
  ■Develop a plan
  ■Put the plan into action
  ■Reflect and celebrate!
Based on the activities you tried in Steps 1–3, choose a problem that you care about. Some things to keep in mind as you make your plan are:
  ■</t>
        </r>
        <r>
          <rPr>
            <i/>
            <sz val="9"/>
            <color indexed="81"/>
            <rFont val="Tahoma"/>
            <family val="2"/>
          </rPr>
          <t>What’s the problem?</t>
        </r>
        <r>
          <rPr>
            <sz val="9"/>
            <color indexed="81"/>
            <rFont val="Tahoma"/>
            <family val="2"/>
          </rPr>
          <t xml:space="preserve">
  ■</t>
        </r>
        <r>
          <rPr>
            <i/>
            <sz val="9"/>
            <color indexed="81"/>
            <rFont val="Tahoma"/>
            <family val="2"/>
          </rPr>
          <t>Why did it happen?</t>
        </r>
        <r>
          <rPr>
            <sz val="9"/>
            <color indexed="81"/>
            <rFont val="Tahoma"/>
            <family val="2"/>
          </rPr>
          <t xml:space="preserve">
  ■</t>
        </r>
        <r>
          <rPr>
            <i/>
            <sz val="9"/>
            <color indexed="81"/>
            <rFont val="Tahoma"/>
            <family val="2"/>
          </rPr>
          <t>Who does it affect?</t>
        </r>
        <r>
          <rPr>
            <sz val="9"/>
            <color indexed="81"/>
            <rFont val="Tahoma"/>
            <family val="2"/>
          </rPr>
          <t xml:space="preserve">
  ■</t>
        </r>
        <r>
          <rPr>
            <i/>
            <sz val="9"/>
            <color indexed="81"/>
            <rFont val="Tahoma"/>
            <family val="2"/>
          </rPr>
          <t>How can we help?</t>
        </r>
        <r>
          <rPr>
            <sz val="9"/>
            <color indexed="81"/>
            <rFont val="Tahoma"/>
            <family val="2"/>
          </rPr>
          <t xml:space="preserve">
  ■</t>
        </r>
        <r>
          <rPr>
            <i/>
            <sz val="9"/>
            <color indexed="81"/>
            <rFont val="Tahoma"/>
            <family val="2"/>
          </rPr>
          <t>Which solution will help the most? How do we know</t>
        </r>
        <r>
          <rPr>
            <sz val="9"/>
            <color indexed="81"/>
            <rFont val="Tahoma"/>
            <family val="2"/>
          </rPr>
          <t>?
  ■</t>
        </r>
        <r>
          <rPr>
            <i/>
            <sz val="9"/>
            <color indexed="81"/>
            <rFont val="Tahoma"/>
            <family val="2"/>
          </rPr>
          <t>How can we make sure our solution is sustainable?</t>
        </r>
        <r>
          <rPr>
            <sz val="9"/>
            <color indexed="81"/>
            <rFont val="Tahoma"/>
            <family val="2"/>
          </rPr>
          <t xml:space="preserve">
You may also want to think about:
  ■</t>
        </r>
        <r>
          <rPr>
            <b/>
            <sz val="9"/>
            <color indexed="81"/>
            <rFont val="Tahoma"/>
            <family val="2"/>
          </rPr>
          <t>People</t>
        </r>
        <r>
          <rPr>
            <sz val="9"/>
            <color indexed="81"/>
            <rFont val="Tahoma"/>
            <family val="2"/>
          </rPr>
          <t>: Who can help with your project?
  ■</t>
        </r>
        <r>
          <rPr>
            <b/>
            <sz val="9"/>
            <color indexed="81"/>
            <rFont val="Tahoma"/>
            <family val="2"/>
          </rPr>
          <t>Supplies</t>
        </r>
        <r>
          <rPr>
            <sz val="9"/>
            <color indexed="81"/>
            <rFont val="Tahoma"/>
            <family val="2"/>
          </rPr>
          <t>: Will you need to create posters? Print handouts?
  ■</t>
        </r>
        <r>
          <rPr>
            <b/>
            <sz val="9"/>
            <color indexed="81"/>
            <rFont val="Tahoma"/>
            <family val="2"/>
          </rPr>
          <t>A space</t>
        </r>
        <r>
          <rPr>
            <sz val="9"/>
            <color indexed="81"/>
            <rFont val="Tahoma"/>
            <family val="2"/>
          </rPr>
          <t>: Will you need a place to carry out your project? For example, your school or community center? Do you need transportation to get somewhere?
  ■</t>
        </r>
        <r>
          <rPr>
            <b/>
            <sz val="9"/>
            <color indexed="81"/>
            <rFont val="Tahoma"/>
            <family val="2"/>
          </rPr>
          <t>Money</t>
        </r>
        <r>
          <rPr>
            <sz val="9"/>
            <color indexed="81"/>
            <rFont val="Tahoma"/>
            <family val="2"/>
          </rPr>
          <t>: Do you need to put together a budget? Will you use cookie earnings to support this project?
  ■</t>
        </r>
        <r>
          <rPr>
            <b/>
            <sz val="9"/>
            <color indexed="81"/>
            <rFont val="Tahoma"/>
            <family val="2"/>
          </rPr>
          <t>How will you know your project has worked?</t>
        </r>
        <r>
          <rPr>
            <sz val="9"/>
            <color indexed="81"/>
            <rFont val="Tahoma"/>
            <family val="2"/>
          </rPr>
          <t xml:space="preserve"> How will you measure success?
</t>
        </r>
        <r>
          <rPr>
            <b/>
            <sz val="9"/>
            <color indexed="81"/>
            <rFont val="Tahoma"/>
            <family val="2"/>
          </rPr>
          <t>Remember to make your project sustainable</t>
        </r>
        <r>
          <rPr>
            <sz val="9"/>
            <color indexed="81"/>
            <rFont val="Tahoma"/>
            <family val="2"/>
          </rPr>
          <t xml:space="preserve">. That means the benefits of your project will last even after your project is over. Here are three ways to make your project sustainable and an example of each!
</t>
        </r>
        <r>
          <rPr>
            <b/>
            <sz val="9"/>
            <color indexed="81"/>
            <rFont val="Tahoma"/>
            <family val="2"/>
          </rPr>
          <t>Make your solution permanent.</t>
        </r>
        <r>
          <rPr>
            <sz val="9"/>
            <color indexed="81"/>
            <rFont val="Tahoma"/>
            <family val="2"/>
          </rPr>
          <t xml:space="preserve"> For example, you might work with your library to start a computer or coding club for girls in your community.
</t>
        </r>
        <r>
          <rPr>
            <b/>
            <sz val="9"/>
            <color indexed="81"/>
            <rFont val="Tahoma"/>
            <family val="2"/>
          </rPr>
          <t>Educate and inspire others.</t>
        </r>
        <r>
          <rPr>
            <sz val="9"/>
            <color indexed="81"/>
            <rFont val="Tahoma"/>
            <family val="2"/>
          </rPr>
          <t xml:space="preserve"> Make a video celebrating the gender equality and share it with your network. Change a rule or law. Work with your principal to make sure that your school’s dress code applies equally to boys and girls.
The ideas are endless! Please do not choose a project from these examples. Instead, brainstorm ideas that will meet a need in your community, get feedback and come up with a plan.</t>
        </r>
      </text>
    </comment>
    <comment ref="C76" authorId="1" shapeId="0" xr:uid="{A1E6B768-AD52-4444-9952-CE883AD9D0BB}">
      <text>
        <r>
          <rPr>
            <b/>
            <sz val="9"/>
            <color indexed="81"/>
            <rFont val="Tahoma"/>
            <family val="2"/>
          </rPr>
          <t>Carry out your Take Action project for Gender Equality</t>
        </r>
        <r>
          <rPr>
            <sz val="9"/>
            <color indexed="81"/>
            <rFont val="Tahoma"/>
            <family val="2"/>
          </rPr>
          <t xml:space="preserve"> 
Once you’ve made your plan, it’s time to carry it out! Good luck! 
Once you’ve completed your Take Action project, be sure to celebrate what you’ve done and share it with your Girl Scout community!
Need more advice or inspiration? Use the G.I.R.L. Agenda resources to come up with more ways that you can step up, speak out, and take a stand for gender equality! </t>
        </r>
      </text>
    </comment>
    <comment ref="C80" authorId="0" shapeId="0" xr:uid="{535B1359-5157-4C91-8E39-39AE44426BD0}">
      <text>
        <r>
          <rPr>
            <sz val="9"/>
            <color indexed="81"/>
            <rFont val="Tahoma"/>
            <family val="2"/>
          </rPr>
          <t>Explore World Thinking Day and the diversity of the Girl Scout Movement</t>
        </r>
      </text>
    </comment>
    <comment ref="C81" authorId="0" shapeId="0" xr:uid="{F5277EC1-3A71-4FEE-9E6A-0E419AB4F685}">
      <text>
        <r>
          <rPr>
            <b/>
            <sz val="9"/>
            <color indexed="81"/>
            <rFont val="Tahoma"/>
            <family val="2"/>
          </rPr>
          <t>Make a Diversity, Equity, Inclusion Collage</t>
        </r>
        <r>
          <rPr>
            <sz val="9"/>
            <color indexed="81"/>
            <rFont val="Tahoma"/>
            <family val="2"/>
          </rPr>
          <t xml:space="preserve"> 
With your Girl Scout friends and an adult if you need help, look up the definitions for diversity, equity, and inclusion in the dictionary or the glossary at the end of this activity pack. Then split up into three teams and make a collage that represents one of the words. You can use magazines, poster board, crayons, markers, whatever supplies you have!
Once every team is finished, present your collage to the group. Make sure you all understand the meaning of diversity, equity, and inclusion by talking about what you created! You might want to talk about:
  ■Do you know someone who is different from you? What makes that person different?
  ■Do you know someone who is the same as you? What makes that person the same?
  ■Is it a good thing that some people are the same and some people are different? Why or why not?
  ■What does it mean to be included? What does it feel like?
  ■What are ways that you can include others?
  ■What does it mean to be fair? How are you fair at home or at school? </t>
        </r>
      </text>
    </comment>
    <comment ref="C82" authorId="0" shapeId="0" xr:uid="{3884D73F-F4E6-422A-B53D-2EC838BE64A6}">
      <text>
        <r>
          <rPr>
            <b/>
            <sz val="9"/>
            <color indexed="81"/>
            <rFont val="Tahoma"/>
            <family val="2"/>
          </rPr>
          <t>Create a World Thinking Day Song</t>
        </r>
        <r>
          <rPr>
            <sz val="9"/>
            <color indexed="81"/>
            <rFont val="Tahoma"/>
            <family val="2"/>
          </rPr>
          <t xml:space="preserve">
Singing songs is one of many fun Girl Scout traditions. You can sing while you are hiking, at meetings, at ceremonies, and around a campfire! Songs help bring us all together.
One song that connects all Girl Scouts and Girl Guides around the world is The World Song.
</t>
        </r>
        <r>
          <rPr>
            <b/>
            <sz val="9"/>
            <color indexed="81"/>
            <rFont val="Tahoma"/>
            <family val="2"/>
          </rPr>
          <t>The World Song¹</t>
        </r>
        <r>
          <rPr>
            <sz val="9"/>
            <color indexed="81"/>
            <rFont val="Tahoma"/>
            <family val="2"/>
          </rPr>
          <t xml:space="preserve">
</t>
        </r>
        <r>
          <rPr>
            <i/>
            <sz val="9"/>
            <color indexed="81"/>
            <rFont val="Tahoma"/>
            <family val="2"/>
          </rPr>
          <t>Our way is clear as we march on,
And see! Our flag on high,
Is never furled throughout the world,
For hope shall never die!
We must unite for what is right,
In friendship true and strong,
Until the earth,
In its rebirth,
Shall sing our song!
Shall sing our song!
All those who loved the true and good,
Whose promises were kept,
With humble mind, whose acts were kind,
whose honor never slept;
These were the free!
And we must be,
Prepared like them to live,
To give to all,
Both great and small,
All we can give.</t>
        </r>
        <r>
          <rPr>
            <sz val="9"/>
            <color indexed="81"/>
            <rFont val="Tahoma"/>
            <family val="2"/>
          </rPr>
          <t xml:space="preserve">
After singing the world song, make your own song for World Thinking Day (you can also make a poem if you prefer). Try to use some of these words: diversity, equity, inclusion, sisterhood, girls, and world.
Then teach your song to the group!
¹GSUSA acknowledges the World Association of Girl Guides and Girl Scouts. For more, </t>
        </r>
        <r>
          <rPr>
            <b/>
            <sz val="9"/>
            <color indexed="81"/>
            <rFont val="Tahoma"/>
            <family val="2"/>
          </rPr>
          <t>https://www.wagggs.org/en/terms-conditions/</t>
        </r>
        <r>
          <rPr>
            <sz val="9"/>
            <color indexed="81"/>
            <rFont val="Tahoma"/>
            <family val="2"/>
          </rPr>
          <t xml:space="preserve"> (accessed May 7, 2019)</t>
        </r>
      </text>
    </comment>
    <comment ref="C83" authorId="0" shapeId="0" xr:uid="{61A1631C-0116-4AE6-B6B8-625FBDCAD5A3}">
      <text>
        <r>
          <rPr>
            <b/>
            <sz val="9"/>
            <color indexed="81"/>
            <rFont val="Tahoma"/>
            <family val="2"/>
          </rPr>
          <t>Connect to Girl Scouts and Girl Guides around the World</t>
        </r>
        <r>
          <rPr>
            <sz val="9"/>
            <color indexed="81"/>
            <rFont val="Tahoma"/>
            <family val="2"/>
          </rPr>
          <t xml:space="preserve">
The Girl Guide/Girl Scout Global Sisterhood is huge! Did you know you have 10 million sisters in over 150 different countries? Take a look at the pictures of Girl Guides and Girl Scouts and see if you can find three similarities and
three differences between the girls in the pictures and Girl Scouts in your community. Then talk with a friend, family member, or other Girl Scout about what you see in
these pictures. Do these pictures represent diversity within our movement? How can you help girls in your community feel included in Girl Scouts and make sure that all girls are treated fairly?</t>
        </r>
      </text>
    </comment>
    <comment ref="C84" authorId="0" shapeId="0" xr:uid="{EE8F31B6-ABDF-4875-AA9D-F3F3162698F0}">
      <text>
        <r>
          <rPr>
            <sz val="9"/>
            <color indexed="81"/>
            <rFont val="Tahoma"/>
            <family val="2"/>
          </rPr>
          <t xml:space="preserve">You decided which adventure to go on. But before you go, you have some planning to do!
TO COMPLETE THIS STEP, MAKE SURE YOU:
►Pick a place. Where do you want to go trail running or </t>
        </r>
        <r>
          <rPr>
            <b/>
            <sz val="9"/>
            <color indexed="81"/>
            <rFont val="Tahoma"/>
            <family val="2"/>
          </rPr>
          <t>hiking</t>
        </r>
        <r>
          <rPr>
            <sz val="9"/>
            <color indexed="81"/>
            <rFont val="Tahoma"/>
            <family val="2"/>
          </rPr>
          <t xml:space="preserve">? A local park? A nature preserve? A new place you'd like to visit? How will you get there?
►Choose a day and time. Find a day that will work for your adventure. How long do you think you'll need to be there? What will you do if it rains, snows, is really hot, or is really cold? Will you still go or will you pick a back-up day?
►Plan some activities to do along the trail. If you decided on </t>
        </r>
        <r>
          <rPr>
            <b/>
            <sz val="9"/>
            <color indexed="81"/>
            <rFont val="Tahoma"/>
            <family val="2"/>
          </rPr>
          <t>hiking</t>
        </r>
        <r>
          <rPr>
            <sz val="9"/>
            <color indexed="81"/>
            <rFont val="Tahoma"/>
            <family val="2"/>
          </rPr>
          <t>, decide what three types of hikes you would like to do for your outdoor adventure. See Adventure Options on page two for some ideas, but feel free to come up with your own! If you'll be trail running, write down some games you can play by yourself or with a partner while running. For example, you could call out items along the trail that start with each letter of the alphabet or count the number of living things - like birds, bugs, or squirrels - you see or hear.
►Come up with a budget. Make a list of all the expenses for your outdoor adventure. What will you need for food, travel, and gear? How will you pay for it? You and your troop may want to use Girl Scout Cookie™ earnings.</t>
        </r>
      </text>
    </comment>
    <comment ref="C85" authorId="0" shapeId="0" xr:uid="{C28DA467-7468-4182-8FFF-78237DF1577E}">
      <text>
        <r>
          <rPr>
            <b/>
            <sz val="9"/>
            <color indexed="81"/>
            <rFont val="Tahoma"/>
            <family val="2"/>
          </rPr>
          <t>Play the Tight Hands Game</t>
        </r>
        <r>
          <rPr>
            <sz val="9"/>
            <color indexed="81"/>
            <rFont val="Tahoma"/>
            <family val="2"/>
          </rPr>
          <t xml:space="preserve"> 
You will need a group to play this game. Hold hands with other girls and make a circle. Have three girls be “outsiders.” The outsiders must try to get into the circle through spaces between people, while everyone else tries to keep them out - gently, no pushing or shoving allowed.
When the outsiders get into the circle, choose new girls to be “outsiders” until everyone has had a chance.
After everyone has had a chance to be the “outsider,” talk about what the game felt like. Some questions you might want to ask to get the conversation going are:
  ■</t>
        </r>
        <r>
          <rPr>
            <i/>
            <sz val="9"/>
            <color indexed="81"/>
            <rFont val="Tahoma"/>
            <family val="2"/>
          </rPr>
          <t>What did it feel like to be an outsider?</t>
        </r>
        <r>
          <rPr>
            <sz val="9"/>
            <color indexed="81"/>
            <rFont val="Tahoma"/>
            <family val="2"/>
          </rPr>
          <t xml:space="preserve">
  ■</t>
        </r>
        <r>
          <rPr>
            <i/>
            <sz val="9"/>
            <color indexed="81"/>
            <rFont val="Tahoma"/>
            <family val="2"/>
          </rPr>
          <t xml:space="preserve">Did anyone want to let the outsiders inside the circle?
  </t>
        </r>
        <r>
          <rPr>
            <sz val="9"/>
            <color indexed="81"/>
            <rFont val="Tahoma"/>
            <family val="2"/>
          </rPr>
          <t>■</t>
        </r>
        <r>
          <rPr>
            <i/>
            <sz val="9"/>
            <color indexed="81"/>
            <rFont val="Tahoma"/>
            <family val="2"/>
          </rPr>
          <t xml:space="preserve">Did you let her slip in? Why or why not?
  </t>
        </r>
        <r>
          <rPr>
            <sz val="9"/>
            <color indexed="81"/>
            <rFont val="Tahoma"/>
            <family val="2"/>
          </rPr>
          <t>■</t>
        </r>
        <r>
          <rPr>
            <i/>
            <sz val="9"/>
            <color indexed="81"/>
            <rFont val="Tahoma"/>
            <family val="2"/>
          </rPr>
          <t xml:space="preserve">Have you ever felt like an outsider in school? When? </t>
        </r>
        <r>
          <rPr>
            <sz val="9"/>
            <color indexed="81"/>
            <rFont val="Tahoma"/>
            <family val="2"/>
          </rPr>
          <t>After discussing the game, play again, but this time in addition to the three outsiders, one girl in the circle will be the “Peaceful Person.” As a Peaceful Person, this girl can help an outsider get into the circle. The other girls in the circle must follow the Peaceful Person’s directions, so if she says “Let her join” or “Release your hands,” the other members in the circle must do it. When an outsider gets into the circle, she becomes the new peaceful person. Play until everyone has had a chance to be an outsider and the peaceful person. Then talk about how this felt. You may want to ask:
  ■</t>
        </r>
        <r>
          <rPr>
            <i/>
            <sz val="9"/>
            <color indexed="81"/>
            <rFont val="Tahoma"/>
            <family val="2"/>
          </rPr>
          <t xml:space="preserve">What did it feel like to be an outsider in the first version of the game?
</t>
        </r>
        <r>
          <rPr>
            <sz val="9"/>
            <color indexed="81"/>
            <rFont val="Tahoma"/>
            <family val="2"/>
          </rPr>
          <t xml:space="preserve">  ■</t>
        </r>
        <r>
          <rPr>
            <i/>
            <sz val="9"/>
            <color indexed="81"/>
            <rFont val="Tahoma"/>
            <family val="2"/>
          </rPr>
          <t xml:space="preserve">What did it feel like to be part of the circle?
</t>
        </r>
        <r>
          <rPr>
            <sz val="9"/>
            <color indexed="81"/>
            <rFont val="Tahoma"/>
            <family val="2"/>
          </rPr>
          <t xml:space="preserve">  ■</t>
        </r>
        <r>
          <rPr>
            <i/>
            <sz val="9"/>
            <color indexed="81"/>
            <rFont val="Tahoma"/>
            <family val="2"/>
          </rPr>
          <t xml:space="preserve">What did it feel like to be a Peaceful Person?
</t>
        </r>
        <r>
          <rPr>
            <sz val="9"/>
            <color indexed="81"/>
            <rFont val="Tahoma"/>
            <family val="2"/>
          </rPr>
          <t xml:space="preserve">  ■</t>
        </r>
        <r>
          <rPr>
            <i/>
            <sz val="9"/>
            <color indexed="81"/>
            <rFont val="Tahoma"/>
            <family val="2"/>
          </rPr>
          <t xml:space="preserve">How did it feel to be left out?
</t>
        </r>
        <r>
          <rPr>
            <sz val="9"/>
            <color indexed="81"/>
            <rFont val="Tahoma"/>
            <family val="2"/>
          </rPr>
          <t xml:space="preserve">  ■</t>
        </r>
        <r>
          <rPr>
            <i/>
            <sz val="9"/>
            <color indexed="81"/>
            <rFont val="Tahoma"/>
            <family val="2"/>
          </rPr>
          <t>Are there any clubs or daily routines that exclude certain groups?
   What can we do to make sure everyone’s included?</t>
        </r>
        <r>
          <rPr>
            <b/>
            <sz val="9"/>
            <color indexed="81"/>
            <rFont val="Tahoma"/>
            <family val="2"/>
          </rPr>
          <t xml:space="preserve"> </t>
        </r>
      </text>
    </comment>
    <comment ref="C86" authorId="0" shapeId="0" xr:uid="{6366881A-DA6B-4A42-8B25-79B789E519A8}">
      <text>
        <r>
          <rPr>
            <b/>
            <sz val="9"/>
            <color indexed="81"/>
            <rFont val="Tahoma"/>
            <family val="2"/>
          </rPr>
          <t>Act Out a Piece of Girl Scouts History</t>
        </r>
        <r>
          <rPr>
            <sz val="9"/>
            <color indexed="81"/>
            <rFont val="Tahoma"/>
            <family val="2"/>
          </rPr>
          <t xml:space="preserve"> 
Girl Scouts has always been a movement that is diverse and inclusive. From the very beginning, Juliette Low thought that girls of every ability and background should be able to participate in Girl Scouts. The first 18 Girl Scouts in Savannah, Georgia, included girls from wealthy families as well as girls from the Female Orphan Asylum and Jewish girls from Congregation Mickve Israel.
Girl Scouts has also played an important role in difficult periods of our nation’s history. Girl Scout troops supported Japanese-American girls in internment camps during World War II in the 1940s, and by the 1950s Girl Scouts was leading the way to integrate all of its Girl Scout troops during the civil rights era.
Visit your local library, and check out </t>
        </r>
        <r>
          <rPr>
            <i/>
            <sz val="9"/>
            <color indexed="81"/>
            <rFont val="Tahoma"/>
            <family val="2"/>
          </rPr>
          <t>The Other Side</t>
        </r>
        <r>
          <rPr>
            <sz val="9"/>
            <color indexed="81"/>
            <rFont val="Tahoma"/>
            <family val="2"/>
          </rPr>
          <t xml:space="preserve"> by Jacqueline Woodson about two friends during the civil rights era or </t>
        </r>
        <r>
          <rPr>
            <i/>
            <sz val="9"/>
            <color indexed="81"/>
            <rFont val="Tahoma"/>
            <family val="2"/>
          </rPr>
          <t>A Place Where Sunflowers Grow</t>
        </r>
        <r>
          <rPr>
            <sz val="9"/>
            <color indexed="81"/>
            <rFont val="Tahoma"/>
            <family val="2"/>
          </rPr>
          <t xml:space="preserve"> by Amy Lee-Tai about a girl and her family during Japanese internment in World War II, or a picture book that addresses this year’s theme of Diversity, Equity, and Inclusion.
After reading, talk about the girls in these stories:
  ■</t>
        </r>
        <r>
          <rPr>
            <i/>
            <sz val="9"/>
            <color indexed="81"/>
            <rFont val="Tahoma"/>
            <family val="2"/>
          </rPr>
          <t>What did the main characters feel in the story?</t>
        </r>
        <r>
          <rPr>
            <sz val="9"/>
            <color indexed="81"/>
            <rFont val="Tahoma"/>
            <family val="2"/>
          </rPr>
          <t xml:space="preserve">
  ■</t>
        </r>
        <r>
          <rPr>
            <i/>
            <sz val="9"/>
            <color indexed="81"/>
            <rFont val="Tahoma"/>
            <family val="2"/>
          </rPr>
          <t>Why do you think they felt that way?</t>
        </r>
        <r>
          <rPr>
            <sz val="9"/>
            <color indexed="81"/>
            <rFont val="Tahoma"/>
            <family val="2"/>
          </rPr>
          <t xml:space="preserve">
  ■</t>
        </r>
        <r>
          <rPr>
            <i/>
            <sz val="9"/>
            <color indexed="81"/>
            <rFont val="Tahoma"/>
            <family val="2"/>
          </rPr>
          <t>How might you have felt if that happened to you?</t>
        </r>
        <r>
          <rPr>
            <sz val="9"/>
            <color indexed="81"/>
            <rFont val="Tahoma"/>
            <family val="2"/>
          </rPr>
          <t xml:space="preserve">
  ■</t>
        </r>
        <r>
          <rPr>
            <i/>
            <sz val="9"/>
            <color indexed="81"/>
            <rFont val="Tahoma"/>
            <family val="2"/>
          </rPr>
          <t>What do you think would happen if these girls joined Girl Scouts?</t>
        </r>
        <r>
          <rPr>
            <sz val="9"/>
            <color indexed="81"/>
            <rFont val="Tahoma"/>
            <family val="2"/>
          </rPr>
          <t xml:space="preserve">
</t>
        </r>
        <r>
          <rPr>
            <b/>
            <sz val="9"/>
            <color indexed="81"/>
            <rFont val="Tahoma"/>
            <family val="2"/>
          </rPr>
          <t>Then act it out!</t>
        </r>
        <r>
          <rPr>
            <sz val="9"/>
            <color indexed="81"/>
            <rFont val="Tahoma"/>
            <family val="2"/>
          </rPr>
          <t xml:space="preserve"> Pretend you are starting a troop in Clover and Annie’s town in </t>
        </r>
        <r>
          <rPr>
            <i/>
            <sz val="9"/>
            <color indexed="81"/>
            <rFont val="Tahoma"/>
            <family val="2"/>
          </rPr>
          <t>The Other Side</t>
        </r>
        <r>
          <rPr>
            <sz val="9"/>
            <color indexed="81"/>
            <rFont val="Tahoma"/>
            <family val="2"/>
          </rPr>
          <t xml:space="preserve"> or in Topaz, the internment camp where Mari and her family live in </t>
        </r>
        <r>
          <rPr>
            <i/>
            <sz val="9"/>
            <color indexed="81"/>
            <rFont val="Tahoma"/>
            <family val="2"/>
          </rPr>
          <t>A Place Where Sunflowers Grow</t>
        </r>
        <r>
          <rPr>
            <sz val="9"/>
            <color indexed="81"/>
            <rFont val="Tahoma"/>
            <family val="2"/>
          </rPr>
          <t xml:space="preserve">. Divide into roles of a troop leader, characters from the story, and other girls who might be in the troop they are imagining. Explore what it might have been like to be a Girl Scout in those circumstances—how might it have been challenging? How might it have been rewarding? </t>
        </r>
      </text>
    </comment>
    <comment ref="C87" authorId="1" shapeId="0" xr:uid="{EA04CF47-6B85-4254-80A5-31A1AC5033E9}">
      <text>
        <r>
          <rPr>
            <b/>
            <sz val="9"/>
            <color indexed="81"/>
            <rFont val="Tahoma"/>
            <family val="2"/>
          </rPr>
          <t>Make a Welcome Mat</t>
        </r>
        <r>
          <rPr>
            <sz val="9"/>
            <color indexed="81"/>
            <rFont val="Tahoma"/>
            <family val="2"/>
          </rPr>
          <t xml:space="preserve"> 
For this activity, you will need:
  ■</t>
        </r>
        <r>
          <rPr>
            <i/>
            <sz val="9"/>
            <color indexed="81"/>
            <rFont val="Tahoma"/>
            <family val="2"/>
          </rPr>
          <t>Plain coir mat</t>
        </r>
        <r>
          <rPr>
            <sz val="9"/>
            <color indexed="81"/>
            <rFont val="Tahoma"/>
            <family val="2"/>
          </rPr>
          <t xml:space="preserve">
  ■</t>
        </r>
        <r>
          <rPr>
            <i/>
            <sz val="9"/>
            <color indexed="81"/>
            <rFont val="Tahoma"/>
            <family val="2"/>
          </rPr>
          <t>Spray paint</t>
        </r>
        <r>
          <rPr>
            <sz val="9"/>
            <color indexed="81"/>
            <rFont val="Tahoma"/>
            <family val="2"/>
          </rPr>
          <t xml:space="preserve">
  ■</t>
        </r>
        <r>
          <rPr>
            <i/>
            <sz val="9"/>
            <color indexed="81"/>
            <rFont val="Tahoma"/>
            <family val="2"/>
          </rPr>
          <t>Masking tape</t>
        </r>
        <r>
          <rPr>
            <sz val="9"/>
            <color indexed="81"/>
            <rFont val="Tahoma"/>
            <family val="2"/>
          </rPr>
          <t xml:space="preserve">
  ■</t>
        </r>
        <r>
          <rPr>
            <i/>
            <sz val="9"/>
            <color indexed="81"/>
            <rFont val="Tahoma"/>
            <family val="2"/>
          </rPr>
          <t>Adhesive letters</t>
        </r>
        <r>
          <rPr>
            <sz val="9"/>
            <color indexed="81"/>
            <rFont val="Tahoma"/>
            <family val="2"/>
          </rPr>
          <t xml:space="preserve">
  ■</t>
        </r>
        <r>
          <rPr>
            <i/>
            <sz val="9"/>
            <color indexed="81"/>
            <rFont val="Tahoma"/>
            <family val="2"/>
          </rPr>
          <t>Rulers (optional)</t>
        </r>
        <r>
          <rPr>
            <sz val="9"/>
            <color indexed="81"/>
            <rFont val="Tahoma"/>
            <family val="2"/>
          </rPr>
          <t xml:space="preserve">
  ■</t>
        </r>
        <r>
          <rPr>
            <i/>
            <sz val="9"/>
            <color indexed="81"/>
            <rFont val="Tahoma"/>
            <family val="2"/>
          </rPr>
          <t>Newspaper or something to protect a worktable or floor.</t>
        </r>
        <r>
          <rPr>
            <sz val="9"/>
            <color indexed="81"/>
            <rFont val="Tahoma"/>
            <family val="2"/>
          </rPr>
          <t xml:space="preserve">
Think about a time when you might welcome others - for example, when someone new comes to your school or if you are having friends over to your house. When you welcome someone, that person feels included. How does it feel when you are included in something? How does it feel when you are left out of something?
In this activity, you’ll create a welcome mat using words in many other languages. Pick two or three of the words that mean welcome in another language (there are some examples below). Carefully apply adhesive letters to your coir rug, as straight as possible. When the letters are on, use masking tape to make a pattern. Then spray with spray paint and wait for the rug to dry. Once it is completely dry, remove the tape and letters to see your inclusive creation!
</t>
        </r>
        <r>
          <rPr>
            <b/>
            <sz val="9"/>
            <color indexed="81"/>
            <rFont val="Tahoma"/>
            <family val="2"/>
          </rPr>
          <t>Velkommen</t>
        </r>
        <r>
          <rPr>
            <sz val="9"/>
            <color indexed="81"/>
            <rFont val="Tahoma"/>
            <family val="2"/>
          </rPr>
          <t xml:space="preserve"> </t>
        </r>
        <r>
          <rPr>
            <i/>
            <sz val="9"/>
            <color indexed="81"/>
            <rFont val="Tahoma"/>
            <family val="2"/>
          </rPr>
          <t xml:space="preserve">(Danish—pronounced Vel-koh-men)
</t>
        </r>
        <r>
          <rPr>
            <b/>
            <sz val="9"/>
            <color indexed="81"/>
            <rFont val="Tahoma"/>
            <family val="2"/>
          </rPr>
          <t xml:space="preserve">Welkom </t>
        </r>
        <r>
          <rPr>
            <i/>
            <sz val="9"/>
            <color indexed="81"/>
            <rFont val="Tahoma"/>
            <family val="2"/>
          </rPr>
          <t xml:space="preserve">(Dutch—pronounced Wel-comb)
</t>
        </r>
        <r>
          <rPr>
            <b/>
            <sz val="9"/>
            <color indexed="81"/>
            <rFont val="Tahoma"/>
            <family val="2"/>
          </rPr>
          <t xml:space="preserve">Bienvenue </t>
        </r>
        <r>
          <rPr>
            <i/>
            <sz val="9"/>
            <color indexed="81"/>
            <rFont val="Tahoma"/>
            <family val="2"/>
          </rPr>
          <t xml:space="preserve">(French—pronounced Bee-ehn-ven-oo)
</t>
        </r>
        <r>
          <rPr>
            <b/>
            <sz val="9"/>
            <color indexed="81"/>
            <rFont val="Tahoma"/>
            <family val="2"/>
          </rPr>
          <t xml:space="preserve">Bienvenido </t>
        </r>
        <r>
          <rPr>
            <i/>
            <sz val="9"/>
            <color indexed="81"/>
            <rFont val="Tahoma"/>
            <family val="2"/>
          </rPr>
          <t xml:space="preserve">(Spanish—pronounced Bee-ehn-ve-nee-doh)
</t>
        </r>
        <r>
          <rPr>
            <b/>
            <sz val="9"/>
            <color indexed="81"/>
            <rFont val="Tahoma"/>
            <family val="2"/>
          </rPr>
          <t xml:space="preserve">Fòonying </t>
        </r>
        <r>
          <rPr>
            <i/>
            <sz val="9"/>
            <color indexed="81"/>
            <rFont val="Tahoma"/>
            <family val="2"/>
          </rPr>
          <t xml:space="preserve">(Chinese Cantonese—pronounced Foon-yen)
</t>
        </r>
        <r>
          <rPr>
            <b/>
            <sz val="9"/>
            <color indexed="81"/>
            <rFont val="Tahoma"/>
            <family val="2"/>
          </rPr>
          <t xml:space="preserve">Huanyíng </t>
        </r>
        <r>
          <rPr>
            <i/>
            <sz val="9"/>
            <color indexed="81"/>
            <rFont val="Tahoma"/>
            <family val="2"/>
          </rPr>
          <t xml:space="preserve">(Chinese Mandarin—pronounced Hoo-ahn-ying)
</t>
        </r>
        <r>
          <rPr>
            <b/>
            <sz val="9"/>
            <color indexed="81"/>
            <rFont val="Tahoma"/>
            <family val="2"/>
          </rPr>
          <t xml:space="preserve">Aloha </t>
        </r>
        <r>
          <rPr>
            <i/>
            <sz val="9"/>
            <color indexed="81"/>
            <rFont val="Tahoma"/>
            <family val="2"/>
          </rPr>
          <t xml:space="preserve">(Hawaiian—pronounced Ah-loh-ha)
</t>
        </r>
        <r>
          <rPr>
            <b/>
            <sz val="9"/>
            <color indexed="81"/>
            <rFont val="Tahoma"/>
            <family val="2"/>
          </rPr>
          <t xml:space="preserve">Svagat hain </t>
        </r>
        <r>
          <rPr>
            <i/>
            <sz val="9"/>
            <color indexed="81"/>
            <rFont val="Tahoma"/>
            <family val="2"/>
          </rPr>
          <t xml:space="preserve">(Hindi, a language spoken in India—pronounced Svagaht ha-AIN)
</t>
        </r>
        <r>
          <rPr>
            <b/>
            <sz val="9"/>
            <color indexed="81"/>
            <rFont val="Tahoma"/>
            <family val="2"/>
          </rPr>
          <t xml:space="preserve">Yokoso </t>
        </r>
        <r>
          <rPr>
            <i/>
            <sz val="9"/>
            <color indexed="81"/>
            <rFont val="Tahoma"/>
            <family val="2"/>
          </rPr>
          <t xml:space="preserve">(Japanese—pronounced Yo-o-ko-so)
</t>
        </r>
        <r>
          <rPr>
            <b/>
            <sz val="9"/>
            <color indexed="81"/>
            <rFont val="Tahoma"/>
            <family val="2"/>
          </rPr>
          <t>Hwangyong-Haminda</t>
        </r>
        <r>
          <rPr>
            <i/>
            <sz val="9"/>
            <color indexed="81"/>
            <rFont val="Tahoma"/>
            <family val="2"/>
          </rPr>
          <t xml:space="preserve"> (Korean—pronounced Hwan-yan Ham-eedoh)
</t>
        </r>
        <r>
          <rPr>
            <b/>
            <sz val="9"/>
            <color indexed="81"/>
            <rFont val="Tahoma"/>
            <family val="2"/>
          </rPr>
          <t xml:space="preserve">Mabuhay </t>
        </r>
        <r>
          <rPr>
            <i/>
            <sz val="9"/>
            <color indexed="81"/>
            <rFont val="Tahoma"/>
            <family val="2"/>
          </rPr>
          <t xml:space="preserve">(Filipino—pronounced Ma-BU-high)
</t>
        </r>
        <r>
          <rPr>
            <b/>
            <sz val="9"/>
            <color indexed="81"/>
            <rFont val="Tahoma"/>
            <family val="2"/>
          </rPr>
          <t xml:space="preserve">Ahlan ‘wa Sahlan </t>
        </r>
        <r>
          <rPr>
            <i/>
            <sz val="9"/>
            <color indexed="81"/>
            <rFont val="Tahoma"/>
            <family val="2"/>
          </rPr>
          <t xml:space="preserve">(Arabic—pronounced Ahh-lehn wa Sa-lehn)
</t>
        </r>
        <r>
          <rPr>
            <b/>
            <sz val="9"/>
            <color indexed="81"/>
            <rFont val="Tahoma"/>
            <family val="2"/>
          </rPr>
          <t xml:space="preserve">Shalom </t>
        </r>
        <r>
          <rPr>
            <i/>
            <sz val="9"/>
            <color indexed="81"/>
            <rFont val="Tahoma"/>
            <family val="2"/>
          </rPr>
          <t xml:space="preserve">(Hebrew, language spoken in Israel—pronounced Sha-loam)
</t>
        </r>
        <r>
          <rPr>
            <b/>
            <sz val="9"/>
            <color indexed="81"/>
            <rFont val="Tahoma"/>
            <family val="2"/>
          </rPr>
          <t xml:space="preserve">Karibu </t>
        </r>
        <r>
          <rPr>
            <i/>
            <sz val="9"/>
            <color indexed="81"/>
            <rFont val="Tahoma"/>
            <family val="2"/>
          </rPr>
          <t>(Swahili—pronounced Care-ee-boo)</t>
        </r>
        <r>
          <rPr>
            <sz val="9"/>
            <color indexed="81"/>
            <rFont val="Tahoma"/>
            <family val="2"/>
          </rPr>
          <t xml:space="preserve">
</t>
        </r>
        <r>
          <rPr>
            <b/>
            <sz val="9"/>
            <color indexed="81"/>
            <rFont val="Tahoma"/>
            <family val="2"/>
          </rPr>
          <t>Vitej</t>
        </r>
        <r>
          <rPr>
            <i/>
            <sz val="9"/>
            <color indexed="81"/>
            <rFont val="Tahoma"/>
            <family val="2"/>
          </rPr>
          <t xml:space="preserve"> (Czechoslovakia—pronounced Ve</t>
        </r>
        <r>
          <rPr>
            <sz val="9"/>
            <color indexed="81"/>
            <rFont val="Tahoma"/>
            <family val="2"/>
          </rPr>
          <t>e-tai)</t>
        </r>
      </text>
    </comment>
    <comment ref="C88" authorId="1" shapeId="0" xr:uid="{180742E1-B196-48A8-8069-2523A756EC93}">
      <text>
        <r>
          <rPr>
            <sz val="9"/>
            <color indexed="81"/>
            <rFont val="Tahoma"/>
            <family val="2"/>
          </rPr>
          <t>Part of being prepared is making sure you have the right gear for your adventure. Try to borrow gear from family or friends so you don't need to buy it.</t>
        </r>
      </text>
    </comment>
    <comment ref="C89" authorId="1" shapeId="0" xr:uid="{9873CE66-DF3C-4333-888C-3CC6D3CDEEDC}">
      <text>
        <r>
          <rPr>
            <b/>
            <sz val="9"/>
            <color indexed="81"/>
            <rFont val="Tahoma"/>
            <family val="2"/>
          </rPr>
          <t>Play the Bandage Game</t>
        </r>
        <r>
          <rPr>
            <sz val="9"/>
            <color indexed="81"/>
            <rFont val="Tahoma"/>
            <family val="2"/>
          </rPr>
          <t xml:space="preserve"> 
Write different types of sicknesses or health issues on index cards (for example: a cold, broken leg, cough, headache, knee scrape, paper cut, etc.), enough for one card for each girl who is playing this game. Give each girl a card and have everyone act out their card.
Once everyone has acted out their illness, give each girl a bandage to “cure” her illness. Then talk about whether this solved each girl’s problem. For girls who had a paper cut, a bandage might be a good solution, but it wouldn’t really help a girl with a cold. It was equal, but it wasn’t equity.
Even though everyone was treated equally in this situation (they received a bandage), everyone didn’t get what they needed. Equity means giving everyone what they need to be successful, even if what they need is different. People have different needs. In this case, equity would have meant giving people different treatments because they had different injuries.</t>
        </r>
      </text>
    </comment>
    <comment ref="C90" authorId="1" shapeId="0" xr:uid="{3D5A43C9-79A0-47A5-908E-C075CD95CDE5}">
      <text>
        <r>
          <rPr>
            <b/>
            <sz val="9"/>
            <color indexed="81"/>
            <rFont val="Tahoma"/>
            <family val="2"/>
          </rPr>
          <t>Find out “What’s Fair”</t>
        </r>
        <r>
          <rPr>
            <sz val="9"/>
            <color indexed="81"/>
            <rFont val="Tahoma"/>
            <family val="2"/>
          </rPr>
          <t xml:space="preserve"> 
For this activity, you will need small items, such as pieces of candy or marbles. Hand them out to everyone in the group, but don’t share them equally. Give some girls 5 or 6, some 3 or 4, and some girls should just have 1. Keep the most items for yourself.
After handing out the items, ask girls to write or draw how they feel about the stash they just received. For example, do they feel upset, angry, sad, pleased, or happy?
Once everyone has written down how they feel, ask the group to share their feelings. You might want to ask:
  ■</t>
        </r>
        <r>
          <rPr>
            <i/>
            <sz val="9"/>
            <color indexed="81"/>
            <rFont val="Tahoma"/>
            <family val="2"/>
          </rPr>
          <t>How did it feel when you didn’t have the same marbles (or candy) as the other girls?</t>
        </r>
        <r>
          <rPr>
            <sz val="9"/>
            <color indexed="81"/>
            <rFont val="Tahoma"/>
            <family val="2"/>
          </rPr>
          <t xml:space="preserve">
  ■</t>
        </r>
        <r>
          <rPr>
            <i/>
            <sz val="9"/>
            <color indexed="81"/>
            <rFont val="Tahoma"/>
            <family val="2"/>
          </rPr>
          <t>Is this fair? What would be equitable?</t>
        </r>
        <r>
          <rPr>
            <sz val="9"/>
            <color indexed="81"/>
            <rFont val="Tahoma"/>
            <family val="2"/>
          </rPr>
          <t xml:space="preserve">
  ■</t>
        </r>
        <r>
          <rPr>
            <i/>
            <sz val="9"/>
            <color indexed="81"/>
            <rFont val="Tahoma"/>
            <family val="2"/>
          </rPr>
          <t>Let’s say you know one of the girls already has marbles (or candy) at home. Should she still get some here? Is that fair?</t>
        </r>
        <r>
          <rPr>
            <sz val="9"/>
            <color indexed="81"/>
            <rFont val="Tahoma"/>
            <family val="2"/>
          </rPr>
          <t xml:space="preserve">
  ■</t>
        </r>
        <r>
          <rPr>
            <i/>
            <sz val="9"/>
            <color indexed="81"/>
            <rFont val="Tahoma"/>
            <family val="2"/>
          </rPr>
          <t>What would you do if one of you asked to bring some marbles (or candy) home for her brother or sister? Should everyone be able to bring something home?</t>
        </r>
        <r>
          <rPr>
            <sz val="9"/>
            <color indexed="81"/>
            <rFont val="Tahoma"/>
            <family val="2"/>
          </rPr>
          <t xml:space="preserve">
After talking about the piles and your feelings, decide as a group how you’d like to share the items to be more equitable.</t>
        </r>
      </text>
    </comment>
    <comment ref="C91" authorId="1" shapeId="0" xr:uid="{9640DB73-138C-448A-8BF3-E4FCDAD30FF7}">
      <text>
        <r>
          <rPr>
            <b/>
            <sz val="9"/>
            <color indexed="81"/>
            <rFont val="Tahoma"/>
            <family val="2"/>
          </rPr>
          <t>Take an Equal Hike</t>
        </r>
        <r>
          <rPr>
            <sz val="9"/>
            <color indexed="81"/>
            <rFont val="Tahoma"/>
            <family val="2"/>
          </rPr>
          <t xml:space="preserve"> 
Take a hike in a park or outdoor space in your community. As you are hiking, think about whether this hike is accessible to everyone, and how it could be made accessible. For example, could someone in a wheelchair use this path? What about someone with visual impairments? Or someone who speaks another language? Would they be able to read any signs?
Talk with a park ranger to find out more about accessible trails and why they are important. If possible, ask if there is an accessible trail available and compare it to the trail you hiked.</t>
        </r>
      </text>
    </comment>
    <comment ref="C92" authorId="1" shapeId="0" xr:uid="{3DBEEF53-DDEF-4D30-8E45-8FD326429915}">
      <text>
        <r>
          <rPr>
            <b/>
            <sz val="9"/>
            <color indexed="81"/>
            <rFont val="Tahoma"/>
            <family val="2"/>
          </rPr>
          <t xml:space="preserve">Prepare and plan a </t>
        </r>
        <r>
          <rPr>
            <b/>
            <i/>
            <sz val="9"/>
            <color indexed="81"/>
            <rFont val="Tahoma"/>
            <family val="2"/>
          </rPr>
          <t>Take Action</t>
        </r>
        <r>
          <rPr>
            <b/>
            <sz val="9"/>
            <color indexed="81"/>
            <rFont val="Tahoma"/>
            <family val="2"/>
          </rPr>
          <t xml:space="preserve"> project for World Thinking Day</t>
        </r>
        <r>
          <rPr>
            <sz val="9"/>
            <color indexed="81"/>
            <rFont val="Tahoma"/>
            <family val="2"/>
          </rPr>
          <t xml:space="preserve"> 
In a </t>
        </r>
        <r>
          <rPr>
            <i/>
            <sz val="9"/>
            <color indexed="81"/>
            <rFont val="Tahoma"/>
            <family val="2"/>
          </rPr>
          <t>Take Action</t>
        </r>
        <r>
          <rPr>
            <sz val="9"/>
            <color indexed="81"/>
            <rFont val="Tahoma"/>
            <family val="2"/>
          </rPr>
          <t xml:space="preserve"> project, you:
  ■Identify a problem
  ■Come up with a sustainable solution
  ■Develop a team plan
  ■Put the plan into action
  ■Reflect and celebrate!
To think of a problem for your World Thinking Day </t>
        </r>
        <r>
          <rPr>
            <i/>
            <sz val="9"/>
            <color indexed="81"/>
            <rFont val="Tahoma"/>
            <family val="2"/>
          </rPr>
          <t>Take Action</t>
        </r>
        <r>
          <rPr>
            <sz val="9"/>
            <color indexed="81"/>
            <rFont val="Tahoma"/>
            <family val="2"/>
          </rPr>
          <t xml:space="preserve"> project, you can ask yourself: are there times you have seen people excluded or treated unfairly? Do people feel welcome in your community?
Remember to make your project sustainable. That means the benefits of your project will last even after your project is over. Here are three ways to make your project sustainable and an example of each!
  ■</t>
        </r>
        <r>
          <rPr>
            <b/>
            <sz val="9"/>
            <color indexed="81"/>
            <rFont val="Tahoma"/>
            <family val="2"/>
          </rPr>
          <t>Make your solution permanent.</t>
        </r>
        <r>
          <rPr>
            <sz val="9"/>
            <color indexed="81"/>
            <rFont val="Tahoma"/>
            <family val="2"/>
          </rPr>
          <t xml:space="preserve"> For example, you might build a buddy bench at your school to help new students feel welcome and included.
  ■</t>
        </r>
        <r>
          <rPr>
            <b/>
            <sz val="9"/>
            <color indexed="81"/>
            <rFont val="Tahoma"/>
            <family val="2"/>
          </rPr>
          <t>Educate and inspire others.</t>
        </r>
        <r>
          <rPr>
            <sz val="9"/>
            <color indexed="81"/>
            <rFont val="Tahoma"/>
            <family val="2"/>
          </rPr>
          <t xml:space="preserve"> Make a video celebrating the diversity of your community and share it with your network.
  ■</t>
        </r>
        <r>
          <rPr>
            <b/>
            <sz val="9"/>
            <color indexed="81"/>
            <rFont val="Tahoma"/>
            <family val="2"/>
          </rPr>
          <t>Change a rule or law.</t>
        </r>
        <r>
          <rPr>
            <sz val="9"/>
            <color indexed="81"/>
            <rFont val="Tahoma"/>
            <family val="2"/>
          </rPr>
          <t xml:space="preserve"> Work with your city government to ensure that city resources are available
to the blind or visually impaired.
The ideas are endless! Please do not choose a project from these examples. Instead, brainstorm ideas that will meet a need in </t>
        </r>
        <r>
          <rPr>
            <b/>
            <sz val="9"/>
            <color indexed="81"/>
            <rFont val="Tahoma"/>
            <family val="2"/>
          </rPr>
          <t>your</t>
        </r>
        <r>
          <rPr>
            <sz val="9"/>
            <color indexed="81"/>
            <rFont val="Tahoma"/>
            <family val="2"/>
          </rPr>
          <t xml:space="preserve"> community, get feedback, and come up with a plan.</t>
        </r>
      </text>
    </comment>
    <comment ref="C94" authorId="1" shapeId="0" xr:uid="{AFF9FDC2-7C0B-4CC2-A8B1-5FD8EDF316DB}">
      <text>
        <r>
          <rPr>
            <b/>
            <sz val="9"/>
            <color indexed="81"/>
            <rFont val="Tahoma"/>
            <family val="2"/>
          </rPr>
          <t>Carry out your Take Action project</t>
        </r>
        <r>
          <rPr>
            <sz val="9"/>
            <color indexed="81"/>
            <rFont val="Tahoma"/>
            <family val="2"/>
          </rPr>
          <t xml:space="preserve"> 
Once you’ve created your plan, it’s time to carry it out! This step will depend on the plan you created in Step 4, but you might need to create something (posters, videos, presentations, etc.) or contact someone (your principal, a community member, an administrator, or a government official). Whatever your next step is, be sure to complete it!</t>
        </r>
        <r>
          <rPr>
            <b/>
            <sz val="9"/>
            <color indexed="81"/>
            <rFont val="Tahoma"/>
            <family val="2"/>
          </rPr>
          <t xml:space="preserve">
</t>
        </r>
        <r>
          <rPr>
            <sz val="9"/>
            <color indexed="81"/>
            <rFont val="Tahoma"/>
            <family val="2"/>
          </rPr>
          <t xml:space="preserve">Once you’ve finished your </t>
        </r>
        <r>
          <rPr>
            <i/>
            <sz val="9"/>
            <color indexed="81"/>
            <rFont val="Tahoma"/>
            <family val="2"/>
          </rPr>
          <t>Take Action</t>
        </r>
        <r>
          <rPr>
            <sz val="9"/>
            <color indexed="81"/>
            <rFont val="Tahoma"/>
            <family val="2"/>
          </rPr>
          <t xml:space="preserve"> project, take time to celebrate and reflect. What did you like about your </t>
        </r>
        <r>
          <rPr>
            <i/>
            <sz val="9"/>
            <color indexed="81"/>
            <rFont val="Tahoma"/>
            <family val="2"/>
          </rPr>
          <t>Take Action</t>
        </r>
        <r>
          <rPr>
            <sz val="9"/>
            <color indexed="81"/>
            <rFont val="Tahoma"/>
            <family val="2"/>
          </rPr>
          <t xml:space="preserve"> project? What did you learn? What might you change next time?
Congratulations on earning your World Thinking Day award and making the world a more diverse, equitable and inclusive place!</t>
        </r>
      </text>
    </comment>
    <comment ref="C98" authorId="0" shapeId="0" xr:uid="{14A4A572-FFBC-42A9-86A7-C2E0C5358D41}">
      <text>
        <r>
          <rPr>
            <sz val="9"/>
            <color indexed="81"/>
            <rFont val="Tahoma"/>
            <family val="2"/>
          </rPr>
          <t>Explore World Thinking Day and the diversity of the Girl Scout Movement</t>
        </r>
      </text>
    </comment>
    <comment ref="C99" authorId="0" shapeId="0" xr:uid="{F8F1A93F-204C-4852-9445-B5E835DB71D2}">
      <text>
        <r>
          <rPr>
            <b/>
            <sz val="9"/>
            <color indexed="81"/>
            <rFont val="Tahoma"/>
            <family val="2"/>
          </rPr>
          <t>Make a Diversity, Equity, Inclusion Collage</t>
        </r>
        <r>
          <rPr>
            <sz val="9"/>
            <color indexed="81"/>
            <rFont val="Tahoma"/>
            <family val="2"/>
          </rPr>
          <t xml:space="preserve"> 
With your Girl Scout friends and an adult if you need help, look up the definitions for diversity, equity, and inclusion in the dictionary or the glossary at the end of this activity pack. Then split up into three teams and make a collage that represents one of the words. You can use magazines, poster board, crayons, markers, whatever supplies you have!
Once every team is finished, present your collage to the group. Make sure you all understand the meaning of diversity, equity, and inclusion by talking about what you created! You might want to talk about:
  ■Do you know someone who is different from you? What makes that person different?
  ■Do you know someone who is the same as you? What makes that person the same?
  ■Is it a good thing that some people are the same and some people are different? Why or why not?
  ■What does it mean to be included? What does it feel like?
  ■What are ways that you can include others?
  ■What does it mean to be fair? How are you fair at home or at school? </t>
        </r>
      </text>
    </comment>
    <comment ref="C100" authorId="0" shapeId="0" xr:uid="{D45CFCCD-6D5C-4ED7-858F-57DB95454AFC}">
      <text>
        <r>
          <rPr>
            <b/>
            <sz val="9"/>
            <color indexed="81"/>
            <rFont val="Tahoma"/>
            <family val="2"/>
          </rPr>
          <t>Create a World Thinking Day Song</t>
        </r>
        <r>
          <rPr>
            <sz val="9"/>
            <color indexed="81"/>
            <rFont val="Tahoma"/>
            <family val="2"/>
          </rPr>
          <t xml:space="preserve">
Singing songs is one of many fun Girl Scout traditions. You can sing while you are hiking, at meetings, at ceremonies, and around a campfire! Songs help bring us all together.
One song that connects all Girl Scouts and Girl Guides around the world is The World Song.
</t>
        </r>
        <r>
          <rPr>
            <b/>
            <sz val="9"/>
            <color indexed="81"/>
            <rFont val="Tahoma"/>
            <family val="2"/>
          </rPr>
          <t>The World Song¹</t>
        </r>
        <r>
          <rPr>
            <sz val="9"/>
            <color indexed="81"/>
            <rFont val="Tahoma"/>
            <family val="2"/>
          </rPr>
          <t xml:space="preserve">
</t>
        </r>
        <r>
          <rPr>
            <i/>
            <sz val="9"/>
            <color indexed="81"/>
            <rFont val="Tahoma"/>
            <family val="2"/>
          </rPr>
          <t>Our way is clear as we march on,
And see! Our flag on high,
Is never furled throughout the world,
For hope shall never die!
We must unite for what is right,
In friendship true and strong,
Until the earth,
In its rebirth,
Shall sing our song!
Shall sing our song!
All those who loved the true and good,
Whose promises were kept,
With humble mind, whose acts were kind,
whose honor never slept;
These were the free!
And we must be,
Prepared like them to live,
To give to all,
Both great and small,
All we can give.</t>
        </r>
        <r>
          <rPr>
            <sz val="9"/>
            <color indexed="81"/>
            <rFont val="Tahoma"/>
            <family val="2"/>
          </rPr>
          <t xml:space="preserve">
After singing the world song, make your own song for World Thinking Day (you can also make a poem if you prefer). Try to use some of these words: diversity, equity, inclusion, sisterhood, girls, and world.
Then teach your song to the group!
¹GSUSA acknowledges the World Association of Girl Guides and Girl Scouts. For more, </t>
        </r>
        <r>
          <rPr>
            <b/>
            <sz val="9"/>
            <color indexed="81"/>
            <rFont val="Tahoma"/>
            <family val="2"/>
          </rPr>
          <t>https://www.wagggs.org/en/terms-conditions/</t>
        </r>
        <r>
          <rPr>
            <sz val="9"/>
            <color indexed="81"/>
            <rFont val="Tahoma"/>
            <family val="2"/>
          </rPr>
          <t xml:space="preserve"> (accessed May 7, 2019)</t>
        </r>
      </text>
    </comment>
    <comment ref="C101" authorId="0" shapeId="0" xr:uid="{D9D9BA24-2D4E-4A05-B310-C6BD12AF8CCC}">
      <text>
        <r>
          <rPr>
            <b/>
            <sz val="9"/>
            <color indexed="81"/>
            <rFont val="Tahoma"/>
            <family val="2"/>
          </rPr>
          <t>Connect to Girl Scouts and Girl Guides around the World</t>
        </r>
        <r>
          <rPr>
            <sz val="9"/>
            <color indexed="81"/>
            <rFont val="Tahoma"/>
            <family val="2"/>
          </rPr>
          <t xml:space="preserve">
The Girl Guide/Girl Scout Global Sisterhood is huge! Did you know you have 10 million sisters in over 150 different countries? Take a look at the pictures of Girl Guides and Girl Scouts and see if you can find three similarities and
three differences between the girls in the pictures and Girl Scouts in your community. Then talk with a friend, family member, or other Girl Scout about what you see in
these pictures. Do these pictures represent diversity within our movement? How can you help girls in your community feel included in Girl Scouts and make sure that all girls are treated fairly?</t>
        </r>
      </text>
    </comment>
    <comment ref="C102" authorId="0" shapeId="0" xr:uid="{9F2999BC-9687-43C9-8F9F-C0E61FEEFD5E}">
      <text>
        <r>
          <rPr>
            <sz val="9"/>
            <color indexed="81"/>
            <rFont val="Tahoma"/>
            <family val="2"/>
          </rPr>
          <t xml:space="preserve">You decided which adventure to go on. But before you go, you have some planning to do!
TO COMPLETE THIS STEP, MAKE SURE YOU:
►Pick a place. Where do you want to go trail running or </t>
        </r>
        <r>
          <rPr>
            <b/>
            <sz val="9"/>
            <color indexed="81"/>
            <rFont val="Tahoma"/>
            <family val="2"/>
          </rPr>
          <t>hiking</t>
        </r>
        <r>
          <rPr>
            <sz val="9"/>
            <color indexed="81"/>
            <rFont val="Tahoma"/>
            <family val="2"/>
          </rPr>
          <t xml:space="preserve">? A local park? A nature preserve? A new place you'd like to visit? How will you get there?
►Choose a day and time. Find a day that will work for your adventure. How long do you think you'll need to be there? What will you do if it rains, snows, is really hot, or is really cold? Will you still go or will you pick a back-up day?
►Plan some activities to do along the trail. If you decided on </t>
        </r>
        <r>
          <rPr>
            <b/>
            <sz val="9"/>
            <color indexed="81"/>
            <rFont val="Tahoma"/>
            <family val="2"/>
          </rPr>
          <t>hiking</t>
        </r>
        <r>
          <rPr>
            <sz val="9"/>
            <color indexed="81"/>
            <rFont val="Tahoma"/>
            <family val="2"/>
          </rPr>
          <t>, decide what three types of hikes you would like to do for your outdoor adventure. See Adventure Options on page two for some ideas, but feel free to come up with your own! If you'll be trail running, write down some games you can play by yourself or with a partner while running. For example, you could call out items along the trail that start with each letter of the alphabet or count the number of living things - like birds, bugs, or squirrels - you see or hear.
►Come up with a budget. Make a list of all the expenses for your outdoor adventure. What will you need for food, travel, and gear? How will you pay for it? You and your troop may want to use Girl Scout Cookie™ earnings.</t>
        </r>
      </text>
    </comment>
    <comment ref="C103" authorId="0" shapeId="0" xr:uid="{F4B5F2A3-9D8C-467B-B36B-8A36E9E70661}">
      <text>
        <r>
          <rPr>
            <b/>
            <sz val="9"/>
            <color indexed="81"/>
            <rFont val="Tahoma"/>
            <family val="2"/>
          </rPr>
          <t>Play the Tight Hands Game</t>
        </r>
        <r>
          <rPr>
            <sz val="9"/>
            <color indexed="81"/>
            <rFont val="Tahoma"/>
            <family val="2"/>
          </rPr>
          <t xml:space="preserve"> 
You will need a group to play this game. Hold hands with other girls and make a circle. Have three girls be “outsiders.” The outsiders must try to get into the circle through spaces between people, while everyone else tries to keep them out - gently, no pushing or shoving allowed.
When the outsiders get into the circle, choose new girls to be “outsiders” until everyone has had a chance.
After everyone has had a chance to be the “outsider,” talk about what the game felt like. Some questions you might want to ask to get the conversation going are:
  ■</t>
        </r>
        <r>
          <rPr>
            <i/>
            <sz val="9"/>
            <color indexed="81"/>
            <rFont val="Tahoma"/>
            <family val="2"/>
          </rPr>
          <t>What did it feel like to be an outsider?</t>
        </r>
        <r>
          <rPr>
            <sz val="9"/>
            <color indexed="81"/>
            <rFont val="Tahoma"/>
            <family val="2"/>
          </rPr>
          <t xml:space="preserve">
  ■</t>
        </r>
        <r>
          <rPr>
            <i/>
            <sz val="9"/>
            <color indexed="81"/>
            <rFont val="Tahoma"/>
            <family val="2"/>
          </rPr>
          <t xml:space="preserve">Did anyone want to let the outsiders inside the circle?
  </t>
        </r>
        <r>
          <rPr>
            <sz val="9"/>
            <color indexed="81"/>
            <rFont val="Tahoma"/>
            <family val="2"/>
          </rPr>
          <t>■</t>
        </r>
        <r>
          <rPr>
            <i/>
            <sz val="9"/>
            <color indexed="81"/>
            <rFont val="Tahoma"/>
            <family val="2"/>
          </rPr>
          <t xml:space="preserve">Did you let her slip in? Why or why not?
  </t>
        </r>
        <r>
          <rPr>
            <sz val="9"/>
            <color indexed="81"/>
            <rFont val="Tahoma"/>
            <family val="2"/>
          </rPr>
          <t>■</t>
        </r>
        <r>
          <rPr>
            <i/>
            <sz val="9"/>
            <color indexed="81"/>
            <rFont val="Tahoma"/>
            <family val="2"/>
          </rPr>
          <t xml:space="preserve">Have you ever felt like an outsider in school? When? </t>
        </r>
        <r>
          <rPr>
            <sz val="9"/>
            <color indexed="81"/>
            <rFont val="Tahoma"/>
            <family val="2"/>
          </rPr>
          <t>After discussing the game, play again, but this time in addition to the three outsiders, one girl in the circle will be the “Peaceful Person.” As a Peaceful Person, this girl can help an outsider get into the circle. The other girls in the circle must follow the Peaceful Person’s directions, so if she says “Let her join” or “Release your hands,” the other members in the circle must do it. When an outsider gets into the circle, she becomes the new peaceful person. Play until everyone has had a chance to be an outsider and the peaceful person. Then talk about how this felt. You may want to ask:
  ■</t>
        </r>
        <r>
          <rPr>
            <i/>
            <sz val="9"/>
            <color indexed="81"/>
            <rFont val="Tahoma"/>
            <family val="2"/>
          </rPr>
          <t xml:space="preserve">What did it feel like to be an outsider in the first version of the game?
</t>
        </r>
        <r>
          <rPr>
            <sz val="9"/>
            <color indexed="81"/>
            <rFont val="Tahoma"/>
            <family val="2"/>
          </rPr>
          <t xml:space="preserve">  ■</t>
        </r>
        <r>
          <rPr>
            <i/>
            <sz val="9"/>
            <color indexed="81"/>
            <rFont val="Tahoma"/>
            <family val="2"/>
          </rPr>
          <t xml:space="preserve">What did it feel like to be part of the circle?
</t>
        </r>
        <r>
          <rPr>
            <sz val="9"/>
            <color indexed="81"/>
            <rFont val="Tahoma"/>
            <family val="2"/>
          </rPr>
          <t xml:space="preserve">  ■</t>
        </r>
        <r>
          <rPr>
            <i/>
            <sz val="9"/>
            <color indexed="81"/>
            <rFont val="Tahoma"/>
            <family val="2"/>
          </rPr>
          <t xml:space="preserve">What did it feel like to be a Peaceful Person?
</t>
        </r>
        <r>
          <rPr>
            <sz val="9"/>
            <color indexed="81"/>
            <rFont val="Tahoma"/>
            <family val="2"/>
          </rPr>
          <t xml:space="preserve">  ■</t>
        </r>
        <r>
          <rPr>
            <i/>
            <sz val="9"/>
            <color indexed="81"/>
            <rFont val="Tahoma"/>
            <family val="2"/>
          </rPr>
          <t xml:space="preserve">How did it feel to be left out?
</t>
        </r>
        <r>
          <rPr>
            <sz val="9"/>
            <color indexed="81"/>
            <rFont val="Tahoma"/>
            <family val="2"/>
          </rPr>
          <t xml:space="preserve">  ■</t>
        </r>
        <r>
          <rPr>
            <i/>
            <sz val="9"/>
            <color indexed="81"/>
            <rFont val="Tahoma"/>
            <family val="2"/>
          </rPr>
          <t>Are there any clubs or daily routines that exclude certain groups?
   What can we do to make sure everyone’s included?</t>
        </r>
        <r>
          <rPr>
            <b/>
            <sz val="9"/>
            <color indexed="81"/>
            <rFont val="Tahoma"/>
            <family val="2"/>
          </rPr>
          <t xml:space="preserve"> </t>
        </r>
      </text>
    </comment>
    <comment ref="C104" authorId="0" shapeId="0" xr:uid="{FED785B4-9306-428D-9ABD-964150DE83EA}">
      <text>
        <r>
          <rPr>
            <b/>
            <sz val="9"/>
            <color indexed="81"/>
            <rFont val="Tahoma"/>
            <family val="2"/>
          </rPr>
          <t>Act Out a Piece of Girl Scouts History</t>
        </r>
        <r>
          <rPr>
            <sz val="9"/>
            <color indexed="81"/>
            <rFont val="Tahoma"/>
            <family val="2"/>
          </rPr>
          <t xml:space="preserve"> 
Girl Scouts has always been a movement that is diverse and inclusive. From the very beginning, Juliette Low thought that girls of every ability and background should be able to participate in Girl Scouts. The first 18 Girl Scouts in Savannah, Georgia, included girls from wealthy families as well as girls from the Female Orphan Asylum and Jewish girls from Congregation Mickve Israel.
Girl Scouts has also played an important role in difficult periods of our nation’s history. Girl Scout troops supported Japanese-American girls in internment camps during World War II in the 1940s, and by the 1950s Girl Scouts was leading the way to integrate all of its Girl Scout troops during the civil rights era.
Visit your local library, and check out </t>
        </r>
        <r>
          <rPr>
            <i/>
            <sz val="9"/>
            <color indexed="81"/>
            <rFont val="Tahoma"/>
            <family val="2"/>
          </rPr>
          <t>The Other Side</t>
        </r>
        <r>
          <rPr>
            <sz val="9"/>
            <color indexed="81"/>
            <rFont val="Tahoma"/>
            <family val="2"/>
          </rPr>
          <t xml:space="preserve"> by Jacqueline Woodson about two friends during the civil rights era or </t>
        </r>
        <r>
          <rPr>
            <i/>
            <sz val="9"/>
            <color indexed="81"/>
            <rFont val="Tahoma"/>
            <family val="2"/>
          </rPr>
          <t>A Place Where Sunflowers Grow</t>
        </r>
        <r>
          <rPr>
            <sz val="9"/>
            <color indexed="81"/>
            <rFont val="Tahoma"/>
            <family val="2"/>
          </rPr>
          <t xml:space="preserve"> by Amy Lee-Tai about a girl and her family during Japanese internment in World War II, or a picture book that addresses this year’s theme of Diversity, Equity, and Inclusion.
After reading, talk about the girls in these stories:
  ■</t>
        </r>
        <r>
          <rPr>
            <i/>
            <sz val="9"/>
            <color indexed="81"/>
            <rFont val="Tahoma"/>
            <family val="2"/>
          </rPr>
          <t>What did the main characters feel in the story?</t>
        </r>
        <r>
          <rPr>
            <sz val="9"/>
            <color indexed="81"/>
            <rFont val="Tahoma"/>
            <family val="2"/>
          </rPr>
          <t xml:space="preserve">
  ■</t>
        </r>
        <r>
          <rPr>
            <i/>
            <sz val="9"/>
            <color indexed="81"/>
            <rFont val="Tahoma"/>
            <family val="2"/>
          </rPr>
          <t>Why do you think they felt that way?</t>
        </r>
        <r>
          <rPr>
            <sz val="9"/>
            <color indexed="81"/>
            <rFont val="Tahoma"/>
            <family val="2"/>
          </rPr>
          <t xml:space="preserve">
  ■</t>
        </r>
        <r>
          <rPr>
            <i/>
            <sz val="9"/>
            <color indexed="81"/>
            <rFont val="Tahoma"/>
            <family val="2"/>
          </rPr>
          <t>How might you have felt if that happened to you?</t>
        </r>
        <r>
          <rPr>
            <sz val="9"/>
            <color indexed="81"/>
            <rFont val="Tahoma"/>
            <family val="2"/>
          </rPr>
          <t xml:space="preserve">
  ■</t>
        </r>
        <r>
          <rPr>
            <i/>
            <sz val="9"/>
            <color indexed="81"/>
            <rFont val="Tahoma"/>
            <family val="2"/>
          </rPr>
          <t>What do you think would happen if these girls joined Girl Scouts?</t>
        </r>
        <r>
          <rPr>
            <sz val="9"/>
            <color indexed="81"/>
            <rFont val="Tahoma"/>
            <family val="2"/>
          </rPr>
          <t xml:space="preserve">
</t>
        </r>
        <r>
          <rPr>
            <b/>
            <sz val="9"/>
            <color indexed="81"/>
            <rFont val="Tahoma"/>
            <family val="2"/>
          </rPr>
          <t>Then act it out!</t>
        </r>
        <r>
          <rPr>
            <sz val="9"/>
            <color indexed="81"/>
            <rFont val="Tahoma"/>
            <family val="2"/>
          </rPr>
          <t xml:space="preserve"> Pretend you are starting a troop in Clover and Annie’s town in </t>
        </r>
        <r>
          <rPr>
            <i/>
            <sz val="9"/>
            <color indexed="81"/>
            <rFont val="Tahoma"/>
            <family val="2"/>
          </rPr>
          <t>The Other Side</t>
        </r>
        <r>
          <rPr>
            <sz val="9"/>
            <color indexed="81"/>
            <rFont val="Tahoma"/>
            <family val="2"/>
          </rPr>
          <t xml:space="preserve"> or in Topaz, the internment camp where Mari and her family live in </t>
        </r>
        <r>
          <rPr>
            <i/>
            <sz val="9"/>
            <color indexed="81"/>
            <rFont val="Tahoma"/>
            <family val="2"/>
          </rPr>
          <t>A Place Where Sunflowers Grow</t>
        </r>
        <r>
          <rPr>
            <sz val="9"/>
            <color indexed="81"/>
            <rFont val="Tahoma"/>
            <family val="2"/>
          </rPr>
          <t xml:space="preserve">. Divide into roles of a troop leader, characters from the story, and other girls who might be in the troop they are imagining. Explore what it might have been like to be a Girl Scout in those circumstances—how might it have been challenging? How might it have been rewarding? </t>
        </r>
      </text>
    </comment>
    <comment ref="C105" authorId="1" shapeId="0" xr:uid="{514A0A65-9B53-4F4D-9F58-1F5F48CE9A89}">
      <text>
        <r>
          <rPr>
            <b/>
            <sz val="9"/>
            <color rgb="FF000000"/>
            <rFont val="Tahoma"/>
            <family val="2"/>
          </rPr>
          <t>Make a Welcome Mat</t>
        </r>
        <r>
          <rPr>
            <sz val="9"/>
            <color rgb="FF000000"/>
            <rFont val="Tahoma"/>
            <family val="2"/>
          </rPr>
          <t xml:space="preserve"> 
</t>
        </r>
        <r>
          <rPr>
            <sz val="9"/>
            <color rgb="FF000000"/>
            <rFont val="Tahoma"/>
            <family val="2"/>
          </rPr>
          <t xml:space="preserve">For this activity, you will need:
</t>
        </r>
        <r>
          <rPr>
            <sz val="9"/>
            <color rgb="FF000000"/>
            <rFont val="Tahoma"/>
            <family val="2"/>
          </rPr>
          <t xml:space="preserve">  </t>
        </r>
        <r>
          <rPr>
            <sz val="9"/>
            <color rgb="FF000000"/>
            <rFont val="Tahoma"/>
            <family val="2"/>
          </rPr>
          <t>■</t>
        </r>
        <r>
          <rPr>
            <i/>
            <sz val="9"/>
            <color rgb="FF000000"/>
            <rFont val="Tahoma"/>
            <family val="2"/>
          </rPr>
          <t>Plain coir mat</t>
        </r>
        <r>
          <rPr>
            <sz val="9"/>
            <color rgb="FF000000"/>
            <rFont val="Tahoma"/>
            <family val="2"/>
          </rPr>
          <t xml:space="preserve">
</t>
        </r>
        <r>
          <rPr>
            <sz val="9"/>
            <color rgb="FF000000"/>
            <rFont val="Tahoma"/>
            <family val="2"/>
          </rPr>
          <t xml:space="preserve">  </t>
        </r>
        <r>
          <rPr>
            <sz val="9"/>
            <color rgb="FF000000"/>
            <rFont val="Tahoma"/>
            <family val="2"/>
          </rPr>
          <t>■</t>
        </r>
        <r>
          <rPr>
            <i/>
            <sz val="9"/>
            <color rgb="FF000000"/>
            <rFont val="Tahoma"/>
            <family val="2"/>
          </rPr>
          <t>Spray paint</t>
        </r>
        <r>
          <rPr>
            <sz val="9"/>
            <color rgb="FF000000"/>
            <rFont val="Tahoma"/>
            <family val="2"/>
          </rPr>
          <t xml:space="preserve">
</t>
        </r>
        <r>
          <rPr>
            <sz val="9"/>
            <color rgb="FF000000"/>
            <rFont val="Tahoma"/>
            <family val="2"/>
          </rPr>
          <t xml:space="preserve">  </t>
        </r>
        <r>
          <rPr>
            <sz val="9"/>
            <color rgb="FF000000"/>
            <rFont val="Tahoma"/>
            <family val="2"/>
          </rPr>
          <t>■</t>
        </r>
        <r>
          <rPr>
            <i/>
            <sz val="9"/>
            <color rgb="FF000000"/>
            <rFont val="Tahoma"/>
            <family val="2"/>
          </rPr>
          <t>Masking tape</t>
        </r>
        <r>
          <rPr>
            <sz val="9"/>
            <color rgb="FF000000"/>
            <rFont val="Tahoma"/>
            <family val="2"/>
          </rPr>
          <t xml:space="preserve">
</t>
        </r>
        <r>
          <rPr>
            <sz val="9"/>
            <color rgb="FF000000"/>
            <rFont val="Tahoma"/>
            <family val="2"/>
          </rPr>
          <t xml:space="preserve">  </t>
        </r>
        <r>
          <rPr>
            <sz val="9"/>
            <color rgb="FF000000"/>
            <rFont val="Tahoma"/>
            <family val="2"/>
          </rPr>
          <t>■</t>
        </r>
        <r>
          <rPr>
            <i/>
            <sz val="9"/>
            <color rgb="FF000000"/>
            <rFont val="Tahoma"/>
            <family val="2"/>
          </rPr>
          <t>Adhesive letters</t>
        </r>
        <r>
          <rPr>
            <sz val="9"/>
            <color rgb="FF000000"/>
            <rFont val="Tahoma"/>
            <family val="2"/>
          </rPr>
          <t xml:space="preserve">
</t>
        </r>
        <r>
          <rPr>
            <sz val="9"/>
            <color rgb="FF000000"/>
            <rFont val="Tahoma"/>
            <family val="2"/>
          </rPr>
          <t xml:space="preserve">  </t>
        </r>
        <r>
          <rPr>
            <sz val="9"/>
            <color rgb="FF000000"/>
            <rFont val="Tahoma"/>
            <family val="2"/>
          </rPr>
          <t>■</t>
        </r>
        <r>
          <rPr>
            <i/>
            <sz val="9"/>
            <color rgb="FF000000"/>
            <rFont val="Tahoma"/>
            <family val="2"/>
          </rPr>
          <t>Rulers (optional)</t>
        </r>
        <r>
          <rPr>
            <sz val="9"/>
            <color rgb="FF000000"/>
            <rFont val="Tahoma"/>
            <family val="2"/>
          </rPr>
          <t xml:space="preserve">
</t>
        </r>
        <r>
          <rPr>
            <sz val="9"/>
            <color rgb="FF000000"/>
            <rFont val="Tahoma"/>
            <family val="2"/>
          </rPr>
          <t xml:space="preserve">  </t>
        </r>
        <r>
          <rPr>
            <sz val="9"/>
            <color rgb="FF000000"/>
            <rFont val="Tahoma"/>
            <family val="2"/>
          </rPr>
          <t>■</t>
        </r>
        <r>
          <rPr>
            <i/>
            <sz val="9"/>
            <color rgb="FF000000"/>
            <rFont val="Tahoma"/>
            <family val="2"/>
          </rPr>
          <t>Newspaper or something to protect a worktable or floor.</t>
        </r>
        <r>
          <rPr>
            <sz val="9"/>
            <color rgb="FF000000"/>
            <rFont val="Tahoma"/>
            <family val="2"/>
          </rPr>
          <t xml:space="preserve">
</t>
        </r>
        <r>
          <rPr>
            <sz val="9"/>
            <color rgb="FF000000"/>
            <rFont val="Tahoma"/>
            <family val="2"/>
          </rPr>
          <t xml:space="preserve">Think about a time when you might welcome others - for example, when someone new comes to your school or if you are having friends over to your house. When you welcome someone, that person feels included. How does it feel when you are included in something? How does it feel when you are left out of something?
</t>
        </r>
        <r>
          <rPr>
            <sz val="9"/>
            <color rgb="FF000000"/>
            <rFont val="Tahoma"/>
            <family val="2"/>
          </rPr>
          <t xml:space="preserve">In this activity, you’ll create a welcome mat using words in many other languages. Pick two or three of the words that mean welcome in another language (there are some examples below). Carefully apply adhesive letters to your coir rug, as straight as possible. When the letters are on, use masking tape to make a pattern. Then spray with spray paint and wait for the rug to dry. Once it is completely dry, remove the tape and letters to see your inclusive creation!
</t>
        </r>
        <r>
          <rPr>
            <b/>
            <sz val="9"/>
            <color rgb="FF000000"/>
            <rFont val="Tahoma"/>
            <family val="2"/>
          </rPr>
          <t>Velkommen</t>
        </r>
        <r>
          <rPr>
            <sz val="9"/>
            <color rgb="FF000000"/>
            <rFont val="Tahoma"/>
            <family val="2"/>
          </rPr>
          <t xml:space="preserve"> </t>
        </r>
        <r>
          <rPr>
            <i/>
            <sz val="9"/>
            <color rgb="FF000000"/>
            <rFont val="Tahoma"/>
            <family val="2"/>
          </rPr>
          <t xml:space="preserve">(Danish—pronounced Vel-koh-men)
</t>
        </r>
        <r>
          <rPr>
            <b/>
            <sz val="9"/>
            <color rgb="FF000000"/>
            <rFont val="Tahoma"/>
            <family val="2"/>
          </rPr>
          <t xml:space="preserve">Welkom </t>
        </r>
        <r>
          <rPr>
            <i/>
            <sz val="9"/>
            <color rgb="FF000000"/>
            <rFont val="Tahoma"/>
            <family val="2"/>
          </rPr>
          <t xml:space="preserve">(Dutch—pronounced Wel-comb)
</t>
        </r>
        <r>
          <rPr>
            <b/>
            <sz val="9"/>
            <color rgb="FF000000"/>
            <rFont val="Tahoma"/>
            <family val="2"/>
          </rPr>
          <t xml:space="preserve">Bienvenue </t>
        </r>
        <r>
          <rPr>
            <i/>
            <sz val="9"/>
            <color rgb="FF000000"/>
            <rFont val="Tahoma"/>
            <family val="2"/>
          </rPr>
          <t xml:space="preserve">(French—pronounced Bee-ehn-ven-oo)
</t>
        </r>
        <r>
          <rPr>
            <b/>
            <sz val="9"/>
            <color rgb="FF000000"/>
            <rFont val="Tahoma"/>
            <family val="2"/>
          </rPr>
          <t xml:space="preserve">Bienvenido </t>
        </r>
        <r>
          <rPr>
            <i/>
            <sz val="9"/>
            <color rgb="FF000000"/>
            <rFont val="Tahoma"/>
            <family val="2"/>
          </rPr>
          <t xml:space="preserve">(Spanish—pronounced Bee-ehn-ve-nee-doh)
</t>
        </r>
        <r>
          <rPr>
            <b/>
            <sz val="9"/>
            <color rgb="FF000000"/>
            <rFont val="Tahoma"/>
            <family val="2"/>
          </rPr>
          <t xml:space="preserve">Fòonying </t>
        </r>
        <r>
          <rPr>
            <i/>
            <sz val="9"/>
            <color rgb="FF000000"/>
            <rFont val="Tahoma"/>
            <family val="2"/>
          </rPr>
          <t xml:space="preserve">(Chinese Cantonese—pronounced Foon-yen)
</t>
        </r>
        <r>
          <rPr>
            <b/>
            <sz val="9"/>
            <color rgb="FF000000"/>
            <rFont val="Tahoma"/>
            <family val="2"/>
          </rPr>
          <t xml:space="preserve">Huanyíng </t>
        </r>
        <r>
          <rPr>
            <i/>
            <sz val="9"/>
            <color rgb="FF000000"/>
            <rFont val="Tahoma"/>
            <family val="2"/>
          </rPr>
          <t xml:space="preserve">(Chinese Mandarin—pronounced Hoo-ahn-ying)
</t>
        </r>
        <r>
          <rPr>
            <b/>
            <sz val="9"/>
            <color rgb="FF000000"/>
            <rFont val="Tahoma"/>
            <family val="2"/>
          </rPr>
          <t xml:space="preserve">Aloha </t>
        </r>
        <r>
          <rPr>
            <i/>
            <sz val="9"/>
            <color rgb="FF000000"/>
            <rFont val="Tahoma"/>
            <family val="2"/>
          </rPr>
          <t xml:space="preserve">(Hawaiian—pronounced Ah-loh-ha)
</t>
        </r>
        <r>
          <rPr>
            <b/>
            <sz val="9"/>
            <color rgb="FF000000"/>
            <rFont val="Tahoma"/>
            <family val="2"/>
          </rPr>
          <t xml:space="preserve">Svagat hain </t>
        </r>
        <r>
          <rPr>
            <i/>
            <sz val="9"/>
            <color rgb="FF000000"/>
            <rFont val="Tahoma"/>
            <family val="2"/>
          </rPr>
          <t xml:space="preserve">(Hindi, a language spoken in India—pronounced Svagaht ha-AIN)
</t>
        </r>
        <r>
          <rPr>
            <b/>
            <sz val="9"/>
            <color rgb="FF000000"/>
            <rFont val="Tahoma"/>
            <family val="2"/>
          </rPr>
          <t xml:space="preserve">Yokoso </t>
        </r>
        <r>
          <rPr>
            <i/>
            <sz val="9"/>
            <color rgb="FF000000"/>
            <rFont val="Tahoma"/>
            <family val="2"/>
          </rPr>
          <t xml:space="preserve">(Japanese—pronounced Yo-o-ko-so)
</t>
        </r>
        <r>
          <rPr>
            <b/>
            <sz val="9"/>
            <color rgb="FF000000"/>
            <rFont val="Tahoma"/>
            <family val="2"/>
          </rPr>
          <t>Hwangyong-Haminda</t>
        </r>
        <r>
          <rPr>
            <i/>
            <sz val="9"/>
            <color rgb="FF000000"/>
            <rFont val="Tahoma"/>
            <family val="2"/>
          </rPr>
          <t xml:space="preserve"> (Korean—pronounced Hwan-yan Ham-eedoh)
</t>
        </r>
        <r>
          <rPr>
            <b/>
            <sz val="9"/>
            <color rgb="FF000000"/>
            <rFont val="Tahoma"/>
            <family val="2"/>
          </rPr>
          <t xml:space="preserve">Mabuhay </t>
        </r>
        <r>
          <rPr>
            <i/>
            <sz val="9"/>
            <color rgb="FF000000"/>
            <rFont val="Tahoma"/>
            <family val="2"/>
          </rPr>
          <t xml:space="preserve">(Filipino—pronounced Ma-BU-high)
</t>
        </r>
        <r>
          <rPr>
            <b/>
            <sz val="9"/>
            <color rgb="FF000000"/>
            <rFont val="Tahoma"/>
            <family val="2"/>
          </rPr>
          <t xml:space="preserve">Ahlan ‘wa Sahlan </t>
        </r>
        <r>
          <rPr>
            <i/>
            <sz val="9"/>
            <color rgb="FF000000"/>
            <rFont val="Tahoma"/>
            <family val="2"/>
          </rPr>
          <t xml:space="preserve">(Arabic—pronounced Ahh-lehn wa Sa-lehn)
</t>
        </r>
        <r>
          <rPr>
            <b/>
            <sz val="9"/>
            <color rgb="FF000000"/>
            <rFont val="Tahoma"/>
            <family val="2"/>
          </rPr>
          <t xml:space="preserve">Shalom </t>
        </r>
        <r>
          <rPr>
            <i/>
            <sz val="9"/>
            <color rgb="FF000000"/>
            <rFont val="Tahoma"/>
            <family val="2"/>
          </rPr>
          <t xml:space="preserve">(Hebrew, language spoken in Israel—pronounced Sha-loam)
</t>
        </r>
        <r>
          <rPr>
            <b/>
            <sz val="9"/>
            <color rgb="FF000000"/>
            <rFont val="Tahoma"/>
            <family val="2"/>
          </rPr>
          <t xml:space="preserve">Karibu </t>
        </r>
        <r>
          <rPr>
            <i/>
            <sz val="9"/>
            <color rgb="FF000000"/>
            <rFont val="Tahoma"/>
            <family val="2"/>
          </rPr>
          <t>(Swahili—pronounced Care-ee-boo)</t>
        </r>
        <r>
          <rPr>
            <sz val="9"/>
            <color rgb="FF000000"/>
            <rFont val="Tahoma"/>
            <family val="2"/>
          </rPr>
          <t xml:space="preserve">
</t>
        </r>
        <r>
          <rPr>
            <b/>
            <sz val="9"/>
            <color rgb="FF000000"/>
            <rFont val="Tahoma"/>
            <family val="2"/>
          </rPr>
          <t>Vitej</t>
        </r>
        <r>
          <rPr>
            <i/>
            <sz val="9"/>
            <color rgb="FF000000"/>
            <rFont val="Tahoma"/>
            <family val="2"/>
          </rPr>
          <t xml:space="preserve"> (Czechoslovakia—pronounced Ve</t>
        </r>
        <r>
          <rPr>
            <sz val="9"/>
            <color rgb="FF000000"/>
            <rFont val="Tahoma"/>
            <family val="2"/>
          </rPr>
          <t>e-tai)</t>
        </r>
      </text>
    </comment>
    <comment ref="C106" authorId="1" shapeId="0" xr:uid="{3A9B9231-B5B2-4808-A8CB-D9F73C1DE15B}">
      <text>
        <r>
          <rPr>
            <sz val="9"/>
            <color indexed="81"/>
            <rFont val="Tahoma"/>
            <family val="2"/>
          </rPr>
          <t>Part of being prepared is making sure you have the right gear for your adventure. Try to borrow gear from family or friends so you don't need to buy it.</t>
        </r>
      </text>
    </comment>
    <comment ref="C107" authorId="1" shapeId="0" xr:uid="{1D74B701-A3AF-4092-90E4-F6094D8A1C0B}">
      <text>
        <r>
          <rPr>
            <b/>
            <sz val="9"/>
            <color indexed="81"/>
            <rFont val="Tahoma"/>
            <family val="2"/>
          </rPr>
          <t>Play the Bandage Game</t>
        </r>
        <r>
          <rPr>
            <sz val="9"/>
            <color indexed="81"/>
            <rFont val="Tahoma"/>
            <family val="2"/>
          </rPr>
          <t xml:space="preserve"> 
Write different types of sicknesses or health issues on index cards (for example: a cold, broken leg, cough, headache, knee scrape, paper cut, etc.), enough for one card for each girl who is playing this game. Give each girl a card and have everyone act out their card.
Once everyone has acted out their illness, give each girl a bandage to “cure” her illness. Then talk about whether this solved each girl’s problem. For girls who had a paper cut, a bandage might be a good solution, but it wouldn’t really help a girl with a cold. It was equal, but it wasn’t equity.
Even though everyone was treated equally in this situation (they received a bandage), everyone didn’t get what they needed. Equity means giving everyone what they need to be successful, even if what they need is different. People have different needs. In this case, equity would have meant giving people different treatments because they had different injuries.</t>
        </r>
      </text>
    </comment>
    <comment ref="C108" authorId="1" shapeId="0" xr:uid="{88E5FCAB-987B-4A2E-BFD0-D9C1E3F2E16C}">
      <text>
        <r>
          <rPr>
            <b/>
            <sz val="9"/>
            <color indexed="81"/>
            <rFont val="Tahoma"/>
            <family val="2"/>
          </rPr>
          <t>Find out “What’s Fair”</t>
        </r>
        <r>
          <rPr>
            <sz val="9"/>
            <color indexed="81"/>
            <rFont val="Tahoma"/>
            <family val="2"/>
          </rPr>
          <t xml:space="preserve"> 
For this activity, you will need small items, such as pieces of candy or marbles. Hand them out to everyone in the group, but don’t share them equally. Give some girls 5 or 6, some 3 or 4, and some girls should just have 1. Keep the most items for yourself.
After handing out the items, ask girls to write or draw how they feel about the stash they just received. For example, do they feel upset, angry, sad, pleased, or happy?
Once everyone has written down how they feel, ask the group to share their feelings. You might want to ask:
  ■</t>
        </r>
        <r>
          <rPr>
            <i/>
            <sz val="9"/>
            <color indexed="81"/>
            <rFont val="Tahoma"/>
            <family val="2"/>
          </rPr>
          <t>How did it feel when you didn’t have the same marbles (or candy) as the other girls?</t>
        </r>
        <r>
          <rPr>
            <sz val="9"/>
            <color indexed="81"/>
            <rFont val="Tahoma"/>
            <family val="2"/>
          </rPr>
          <t xml:space="preserve">
  ■</t>
        </r>
        <r>
          <rPr>
            <i/>
            <sz val="9"/>
            <color indexed="81"/>
            <rFont val="Tahoma"/>
            <family val="2"/>
          </rPr>
          <t>Is this fair? What would be equitable?</t>
        </r>
        <r>
          <rPr>
            <sz val="9"/>
            <color indexed="81"/>
            <rFont val="Tahoma"/>
            <family val="2"/>
          </rPr>
          <t xml:space="preserve">
  ■</t>
        </r>
        <r>
          <rPr>
            <i/>
            <sz val="9"/>
            <color indexed="81"/>
            <rFont val="Tahoma"/>
            <family val="2"/>
          </rPr>
          <t>Let’s say you know one of the girls already has marbles (or candy) at home. Should she still get some here? Is that fair?</t>
        </r>
        <r>
          <rPr>
            <sz val="9"/>
            <color indexed="81"/>
            <rFont val="Tahoma"/>
            <family val="2"/>
          </rPr>
          <t xml:space="preserve">
  ■</t>
        </r>
        <r>
          <rPr>
            <i/>
            <sz val="9"/>
            <color indexed="81"/>
            <rFont val="Tahoma"/>
            <family val="2"/>
          </rPr>
          <t>What would you do if one of you asked to bring some marbles (or candy) home for her brother or sister? Should everyone be able to bring something home?</t>
        </r>
        <r>
          <rPr>
            <sz val="9"/>
            <color indexed="81"/>
            <rFont val="Tahoma"/>
            <family val="2"/>
          </rPr>
          <t xml:space="preserve">
After talking about the piles and your feelings, decide as a group how you’d like to share the items to be more equitable.</t>
        </r>
      </text>
    </comment>
    <comment ref="C109" authorId="1" shapeId="0" xr:uid="{7284BC4A-F8F7-4EDA-A06F-EB1415478AB0}">
      <text>
        <r>
          <rPr>
            <b/>
            <sz val="9"/>
            <color indexed="81"/>
            <rFont val="Tahoma"/>
            <family val="2"/>
          </rPr>
          <t>Take an Equal Hike</t>
        </r>
        <r>
          <rPr>
            <sz val="9"/>
            <color indexed="81"/>
            <rFont val="Tahoma"/>
            <family val="2"/>
          </rPr>
          <t xml:space="preserve"> 
Take a hike in a park or outdoor space in your community. As you are hiking, think about whether this hike is accessible to everyone, and how it could be made accessible. For example, could someone in a wheelchair use this path? What about someone with visual impairments? Or someone who speaks another language? Would they be able to read any signs?
Talk with a park ranger to find out more about accessible trails and why they are important. If possible, ask if there is an accessible trail available and compare it to the trail you hiked.</t>
        </r>
      </text>
    </comment>
    <comment ref="C110" authorId="1" shapeId="0" xr:uid="{5CD37731-6342-40FA-B9D8-46FDEF06628C}">
      <text>
        <r>
          <rPr>
            <b/>
            <sz val="9"/>
            <color indexed="81"/>
            <rFont val="Tahoma"/>
            <family val="2"/>
          </rPr>
          <t xml:space="preserve">Prepare and plan a </t>
        </r>
        <r>
          <rPr>
            <b/>
            <i/>
            <sz val="9"/>
            <color indexed="81"/>
            <rFont val="Tahoma"/>
            <family val="2"/>
          </rPr>
          <t>Take Action</t>
        </r>
        <r>
          <rPr>
            <b/>
            <sz val="9"/>
            <color indexed="81"/>
            <rFont val="Tahoma"/>
            <family val="2"/>
          </rPr>
          <t xml:space="preserve"> project for World Thinking Day</t>
        </r>
        <r>
          <rPr>
            <sz val="9"/>
            <color indexed="81"/>
            <rFont val="Tahoma"/>
            <family val="2"/>
          </rPr>
          <t xml:space="preserve"> 
In a </t>
        </r>
        <r>
          <rPr>
            <i/>
            <sz val="9"/>
            <color indexed="81"/>
            <rFont val="Tahoma"/>
            <family val="2"/>
          </rPr>
          <t>Take Action</t>
        </r>
        <r>
          <rPr>
            <sz val="9"/>
            <color indexed="81"/>
            <rFont val="Tahoma"/>
            <family val="2"/>
          </rPr>
          <t xml:space="preserve"> project, you:
  ■Identify a problem
  ■Come up with a sustainable solution
  ■Develop a team plan
  ■Put the plan into action
  ■Reflect and celebrate!
To think of a problem for your World Thinking Day </t>
        </r>
        <r>
          <rPr>
            <i/>
            <sz val="9"/>
            <color indexed="81"/>
            <rFont val="Tahoma"/>
            <family val="2"/>
          </rPr>
          <t>Take Action</t>
        </r>
        <r>
          <rPr>
            <sz val="9"/>
            <color indexed="81"/>
            <rFont val="Tahoma"/>
            <family val="2"/>
          </rPr>
          <t xml:space="preserve"> project, you can ask yourself: are there times you have seen people excluded or treated unfairly? Do people feel welcome in your community?
Remember to make your project sustainable. That means the benefits of your project will last even after your project is over. Here are three ways to make your project sustainable and an example of each!
  ■</t>
        </r>
        <r>
          <rPr>
            <b/>
            <sz val="9"/>
            <color indexed="81"/>
            <rFont val="Tahoma"/>
            <family val="2"/>
          </rPr>
          <t>Make your solution permanent.</t>
        </r>
        <r>
          <rPr>
            <sz val="9"/>
            <color indexed="81"/>
            <rFont val="Tahoma"/>
            <family val="2"/>
          </rPr>
          <t xml:space="preserve"> For example, you might build a buddy bench at your school to help new students feel welcome and included.
  ■</t>
        </r>
        <r>
          <rPr>
            <b/>
            <sz val="9"/>
            <color indexed="81"/>
            <rFont val="Tahoma"/>
            <family val="2"/>
          </rPr>
          <t>Educate and inspire others.</t>
        </r>
        <r>
          <rPr>
            <sz val="9"/>
            <color indexed="81"/>
            <rFont val="Tahoma"/>
            <family val="2"/>
          </rPr>
          <t xml:space="preserve"> Make a video celebrating the diversity of your community and share it with your network.
  ■</t>
        </r>
        <r>
          <rPr>
            <b/>
            <sz val="9"/>
            <color indexed="81"/>
            <rFont val="Tahoma"/>
            <family val="2"/>
          </rPr>
          <t>Change a rule or law.</t>
        </r>
        <r>
          <rPr>
            <sz val="9"/>
            <color indexed="81"/>
            <rFont val="Tahoma"/>
            <family val="2"/>
          </rPr>
          <t xml:space="preserve"> Work with your city government to ensure that city resources are available
to the blind or visually impaired.
The ideas are endless! Please do not choose a project from these examples. Instead, brainstorm ideas that will meet a need in </t>
        </r>
        <r>
          <rPr>
            <b/>
            <sz val="9"/>
            <color indexed="81"/>
            <rFont val="Tahoma"/>
            <family val="2"/>
          </rPr>
          <t>your</t>
        </r>
        <r>
          <rPr>
            <sz val="9"/>
            <color indexed="81"/>
            <rFont val="Tahoma"/>
            <family val="2"/>
          </rPr>
          <t xml:space="preserve"> community, get feedback, and come up with a plan.</t>
        </r>
      </text>
    </comment>
    <comment ref="C112" authorId="1" shapeId="0" xr:uid="{BE6A2F21-6FF4-4294-B085-A46C3D12B6EE}">
      <text>
        <r>
          <rPr>
            <b/>
            <sz val="9"/>
            <color indexed="81"/>
            <rFont val="Tahoma"/>
            <family val="2"/>
          </rPr>
          <t>Carry out your Take Action project</t>
        </r>
        <r>
          <rPr>
            <sz val="9"/>
            <color indexed="81"/>
            <rFont val="Tahoma"/>
            <family val="2"/>
          </rPr>
          <t xml:space="preserve"> 
Once you’ve created your plan, it’s time to carry it out! This step will depend on the plan you created in Step 4, but you might need to create something (posters, videos, presentations, etc.) or contact someone (your principal, a community member, an administrator, or a government official). Whatever your next step is, be sure to complete it!</t>
        </r>
        <r>
          <rPr>
            <b/>
            <sz val="9"/>
            <color indexed="81"/>
            <rFont val="Tahoma"/>
            <family val="2"/>
          </rPr>
          <t xml:space="preserve">
</t>
        </r>
        <r>
          <rPr>
            <sz val="9"/>
            <color indexed="81"/>
            <rFont val="Tahoma"/>
            <family val="2"/>
          </rPr>
          <t xml:space="preserve">Once you’ve finished your </t>
        </r>
        <r>
          <rPr>
            <i/>
            <sz val="9"/>
            <color indexed="81"/>
            <rFont val="Tahoma"/>
            <family val="2"/>
          </rPr>
          <t>Take Action</t>
        </r>
        <r>
          <rPr>
            <sz val="9"/>
            <color indexed="81"/>
            <rFont val="Tahoma"/>
            <family val="2"/>
          </rPr>
          <t xml:space="preserve"> project, take time to celebrate and reflect. What did you like about your </t>
        </r>
        <r>
          <rPr>
            <i/>
            <sz val="9"/>
            <color indexed="81"/>
            <rFont val="Tahoma"/>
            <family val="2"/>
          </rPr>
          <t>Take Action</t>
        </r>
        <r>
          <rPr>
            <sz val="9"/>
            <color indexed="81"/>
            <rFont val="Tahoma"/>
            <family val="2"/>
          </rPr>
          <t xml:space="preserve"> project? What did you learn? What might you change next time?
Congratulations on earning your World Thinking Day award and making the world a more diverse, equitable and inclusive place!</t>
        </r>
      </text>
    </comment>
    <comment ref="C116" authorId="2" shapeId="0" xr:uid="{00000000-0006-0000-0A00-000001000000}">
      <text>
        <r>
          <rPr>
            <sz val="9"/>
            <color indexed="81"/>
            <rFont val="Tahoma"/>
            <family val="2"/>
          </rPr>
          <t>Talk with your Girl Scout leader or the person who is helping you in Girl Scouting about becoming a Junior Aide. With her help or the help of your Girl Scout council, find a troop or group of younger Girl Scouts you can work with.</t>
        </r>
      </text>
    </comment>
    <comment ref="C117" authorId="2" shapeId="0" xr:uid="{00000000-0006-0000-0A00-000002000000}">
      <text>
        <r>
          <rPr>
            <sz val="9"/>
            <color indexed="81"/>
            <rFont val="Tahoma"/>
            <family val="2"/>
          </rPr>
          <t xml:space="preserve">Talk to the adult volunteer who guides the group of younger Girl Scouts. Find out what you can do to help out. Arrange with the adult volunteer, the times, dates, and places that you will get together with the younger girls. Discuss with her the activities you would like to help with for at least three meetings. </t>
        </r>
      </text>
    </comment>
    <comment ref="C118" authorId="2" shapeId="0" xr:uid="{00000000-0006-0000-0A00-000003000000}">
      <text>
        <r>
          <rPr>
            <sz val="9"/>
            <color indexed="81"/>
            <rFont val="Tahoma"/>
            <family val="2"/>
          </rPr>
          <t>Meet with the younger girls. Partner with an adult volunteer to guide the activities you choose.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Audra</author>
  </authors>
  <commentList>
    <comment ref="C6" authorId="0" shapeId="0" xr:uid="{00000000-0006-0000-0900-000001000000}">
      <text>
        <r>
          <rPr>
            <sz val="9"/>
            <color indexed="81"/>
            <rFont val="Tahoma"/>
            <family val="2"/>
          </rPr>
          <t>Share your talents and skills by teaching younger Girl Scouts something you learned to do as a Junior.
This list has a few ideas to get you started. You only have to do one of these-or something like it-to complete the step.</t>
        </r>
      </text>
    </comment>
    <comment ref="C7" authorId="0" shapeId="0" xr:uid="{00000000-0006-0000-0900-000002000000}">
      <text>
        <r>
          <rPr>
            <b/>
            <sz val="9"/>
            <color indexed="81"/>
            <rFont val="Tahoma"/>
            <family val="2"/>
          </rPr>
          <t>Invite Brownies to attend one of your meetings,</t>
        </r>
        <r>
          <rPr>
            <sz val="9"/>
            <color indexed="81"/>
            <rFont val="Tahoma"/>
            <family val="2"/>
          </rPr>
          <t xml:space="preserve"> and share something that will make them look forward to being a Girl Scout Junior. For example, you could show them photos from a mystery hunt you went on for your Detective badge, demonstrate how to pack for  an overnight camping trip, or show a video of everyone in your group talking about their favorite Junior memories.</t>
        </r>
      </text>
    </comment>
    <comment ref="C8" authorId="0" shapeId="0" xr:uid="{00000000-0006-0000-0900-000003000000}">
      <text>
        <r>
          <rPr>
            <b/>
            <sz val="9"/>
            <color indexed="81"/>
            <rFont val="Tahoma"/>
            <family val="2"/>
          </rPr>
          <t>Invite girls your age who aren't Girl Scouts to join you in a fun activity-</t>
        </r>
        <r>
          <rPr>
            <sz val="9"/>
            <color indexed="81"/>
            <rFont val="Tahoma"/>
            <family val="2"/>
          </rPr>
          <t xml:space="preserve"> doing martial arts, learning sign language, or building a parade float. If you're doing a Take Action project, ask your buddies to tag along! Maybe you'll inspire them to pitch in.</t>
        </r>
      </text>
    </comment>
    <comment ref="C9" authorId="0" shapeId="0" xr:uid="{00000000-0006-0000-0900-000004000000}">
      <text>
        <r>
          <rPr>
            <b/>
            <sz val="9"/>
            <color indexed="81"/>
            <rFont val="Tahoma"/>
            <family val="2"/>
          </rPr>
          <t>Team up with the girls in your group who earned a Bronze Award,</t>
        </r>
        <r>
          <rPr>
            <sz val="9"/>
            <color indexed="81"/>
            <rFont val="Tahoma"/>
            <family val="2"/>
          </rPr>
          <t xml:space="preserve"> and hold a question-and-answer session for interested Brownies. Describe how you chose your project, planned it, and overcame obstacles along the way. Inspire them to go for the Bronze, too!</t>
        </r>
      </text>
    </comment>
    <comment ref="C10" authorId="0" shapeId="0" xr:uid="{00000000-0006-0000-0900-000005000000}">
      <text>
        <r>
          <rPr>
            <sz val="9"/>
            <color indexed="81"/>
            <rFont val="Tahoma"/>
            <family val="2"/>
          </rPr>
          <t>As a Cadette, you'll set your sights on the world outside your local area. There's no better way to find out what you have to look forward to than by talking with your Cadette sisters.
This list has a few ideas to get you started. You only have to do one of these-or something like it-to complete the step.</t>
        </r>
      </text>
    </comment>
    <comment ref="C11" authorId="0" shapeId="0" xr:uid="{00000000-0006-0000-0900-000006000000}">
      <text>
        <r>
          <rPr>
            <b/>
            <sz val="9"/>
            <color indexed="81"/>
            <rFont val="Tahoma"/>
            <family val="2"/>
          </rPr>
          <t>Ask a Girl Scout Cadette to talk to you about her experiences.</t>
        </r>
        <r>
          <rPr>
            <sz val="9"/>
            <color indexed="81"/>
            <rFont val="Tahoma"/>
            <family val="2"/>
          </rPr>
          <t xml:space="preserve"> What was her favorite activity as a Cadette? What new skills did she learn?</t>
        </r>
      </text>
    </comment>
    <comment ref="C12" authorId="0" shapeId="0" xr:uid="{00000000-0006-0000-0900-000007000000}">
      <text>
        <r>
          <rPr>
            <b/>
            <sz val="9"/>
            <color indexed="81"/>
            <rFont val="Tahoma"/>
            <family val="2"/>
          </rPr>
          <t>Do you want to work on your Girl Scout Silver Award?</t>
        </r>
        <r>
          <rPr>
            <sz val="9"/>
            <color indexed="81"/>
            <rFont val="Tahoma"/>
            <family val="2"/>
          </rPr>
          <t xml:space="preserve"> Find Cadettes who have earned this honor, and ask them for tips. Find out how they formed their teams, how they selected a project, and what they learned along the way. If you have some ideas for your project, ask them for advice.</t>
        </r>
      </text>
    </comment>
    <comment ref="C13" authorId="0" shapeId="0" xr:uid="{00000000-0006-0000-0900-000008000000}">
      <text>
        <r>
          <rPr>
            <b/>
            <sz val="9"/>
            <color indexed="81"/>
            <rFont val="Tahoma"/>
            <family val="2"/>
          </rPr>
          <t>Talk to Cadettes about which Journeys they went on.</t>
        </r>
        <r>
          <rPr>
            <sz val="9"/>
            <color indexed="81"/>
            <rFont val="Tahoma"/>
            <family val="2"/>
          </rPr>
          <t xml:space="preserve"> What did they enjoy about the experience? How did they make their community better? Ask them to share their best moments from their Journey with you.</t>
        </r>
      </text>
    </comment>
    <comment ref="C15" authorId="0" shapeId="0" xr:uid="{00000000-0006-0000-0900-000009000000}">
      <text>
        <r>
          <rPr>
            <sz val="9"/>
            <color indexed="81"/>
            <rFont val="Tahoma"/>
            <family val="2"/>
          </rPr>
          <t>Congratulations! You've earned your Bridge to Girl Scout Cadette Award! Celebrate with a favorite ceremony you learned on your Junior adventure—or make up a new one. Then add your award to your Cadette sash or vest.</t>
        </r>
      </text>
    </comment>
  </commentList>
</comments>
</file>

<file path=xl/sharedStrings.xml><?xml version="1.0" encoding="utf-8"?>
<sst xmlns="http://schemas.openxmlformats.org/spreadsheetml/2006/main" count="5174" uniqueCount="1161">
  <si>
    <t>meeting
totals</t>
  </si>
  <si>
    <t>yearly total (per girl)</t>
  </si>
  <si>
    <t>JuniorTrax 1.4</t>
  </si>
  <si>
    <t>JuniorTrax 1.5</t>
  </si>
  <si>
    <t>- fixed minor silly glitches that I missed</t>
  </si>
  <si>
    <t>It's Your Story -- Tell It!</t>
  </si>
  <si>
    <t>The Summary page:</t>
  </si>
  <si>
    <t>The Order page:</t>
  </si>
  <si>
    <t>Troubleshooting &amp; Frequently Asked Questions</t>
  </si>
  <si>
    <t>http://trax.boy-scouts.net/faq.htm</t>
  </si>
  <si>
    <t xml:space="preserve">If neither of these has helped, then please e-mail me and ask.  However, I ask that you please exhaust the above resources before you e-mail me.  I get several e-mails per day asking for help, and to be honest, if they ask a question which I've already covered in these instructions and/or the FAQ page, I'm very likely to ignore the e-mail.  Please read before you e-mail me. </t>
  </si>
  <si>
    <t>What about sharing and editing this sheet?</t>
  </si>
  <si>
    <t>4.  You have my permission to e-mail me with suggestions for improvements you'd like to see, but please don't be offended if I don't use your suggestions.</t>
  </si>
  <si>
    <t>How can you contact me?</t>
  </si>
  <si>
    <t>aedmunds@bellsouth.net</t>
  </si>
  <si>
    <t>- Fixed minor glitches and added Journey Awards</t>
  </si>
  <si>
    <t>- Widespread Commercial release of software</t>
  </si>
  <si>
    <t>How to enter Junior Names in the spreadsheet:</t>
  </si>
  <si>
    <t>What's the purpose of the individual Junior pages?</t>
  </si>
  <si>
    <t>JuniorTrax 1.1</t>
  </si>
  <si>
    <t>JuniorTrax 1.2</t>
  </si>
  <si>
    <t>Badges</t>
  </si>
  <si>
    <t>Energize Award</t>
  </si>
  <si>
    <t>Make an Energy Pledge</t>
  </si>
  <si>
    <t>Try at least two other Energize</t>
  </si>
  <si>
    <t>Check out how other people</t>
  </si>
  <si>
    <t>Investigate Award</t>
  </si>
  <si>
    <t xml:space="preserve">Learn about energy use </t>
  </si>
  <si>
    <t>Work with their families</t>
  </si>
  <si>
    <t>Investigate energy use</t>
  </si>
  <si>
    <t>Innovate Award</t>
  </si>
  <si>
    <t>Identify an energy issue</t>
  </si>
  <si>
    <t>Share the news</t>
  </si>
  <si>
    <t>Investiture</t>
  </si>
  <si>
    <t>JuniorTrax 1.7</t>
  </si>
  <si>
    <t>Annual Fund</t>
  </si>
  <si>
    <r>
      <t xml:space="preserve">   Enter </t>
    </r>
    <r>
      <rPr>
        <b/>
        <sz val="9"/>
        <rFont val="Arial"/>
        <family val="2"/>
      </rPr>
      <t>A</t>
    </r>
    <r>
      <rPr>
        <sz val="9"/>
        <rFont val="Arial"/>
        <family val="2"/>
      </rPr>
      <t xml:space="preserve"> to indicated Attendance at the Event.</t>
    </r>
  </si>
  <si>
    <t>&lt;&lt;Last Name&gt;&gt;</t>
  </si>
  <si>
    <t>- Added new Journey, more minor glitches fixed, added tab for council's own</t>
  </si>
  <si>
    <t>Get Ready</t>
  </si>
  <si>
    <t>Get Set</t>
  </si>
  <si>
    <t>Go!</t>
  </si>
  <si>
    <t>Date of Birth:</t>
  </si>
  <si>
    <t xml:space="preserve">Service Unit: </t>
  </si>
  <si>
    <t xml:space="preserve">Troop: </t>
  </si>
  <si>
    <t>It's Your Planet -- Love It!</t>
  </si>
  <si>
    <t>It's Your World -- Change It!</t>
  </si>
  <si>
    <t>GET MOVING!</t>
  </si>
  <si>
    <t xml:space="preserve"> </t>
  </si>
  <si>
    <t>Status: (P)artial or (C)omplete</t>
  </si>
  <si>
    <t>What's the password?</t>
  </si>
  <si>
    <t>1.  You have my permission to share this spreadsheet, absolutely free of charge, to any scouter anywhere.</t>
  </si>
  <si>
    <t>3.  You have my permission to modify this sheet in any way to suit your own needs, however, if you do, please don't post your modified version anywhere on the internet.</t>
  </si>
  <si>
    <t>Version History</t>
  </si>
  <si>
    <t>- Initial release of the software package.</t>
  </si>
  <si>
    <t>Summary
Page</t>
  </si>
  <si>
    <t>Primary Adult</t>
  </si>
  <si>
    <t>Second Adult</t>
  </si>
  <si>
    <t xml:space="preserve">Relationship: </t>
  </si>
  <si>
    <t xml:space="preserve">City, State  ZIP: </t>
  </si>
  <si>
    <t xml:space="preserve">Name: </t>
  </si>
  <si>
    <t xml:space="preserve">Address: </t>
  </si>
  <si>
    <t xml:space="preserve">Work Phone: </t>
  </si>
  <si>
    <t xml:space="preserve">Home Phone: </t>
  </si>
  <si>
    <t xml:space="preserve">Work e-mail: </t>
  </si>
  <si>
    <t xml:space="preserve">Cell Phone: </t>
  </si>
  <si>
    <t xml:space="preserve">Home e-mail: </t>
  </si>
  <si>
    <t>The Parent Contact Info page is simply there to give you a place to collect parent info for your scouts.  Use it or not.  It will have no effect on the rest of the sheet.  This is just there as a tool for you.</t>
  </si>
  <si>
    <t>Date</t>
  </si>
  <si>
    <t>The Parent Contact Info page:</t>
  </si>
  <si>
    <t>The Attendance page:</t>
  </si>
  <si>
    <t>First, please enter your Service Unit in the box:</t>
  </si>
  <si>
    <t>Next, please enter your Troop number in this box:</t>
  </si>
  <si>
    <t xml:space="preserve">     The Girl Scout Trax Website:  </t>
  </si>
  <si>
    <t>- fixed issues with conversion, modified individual pages, added dues page</t>
  </si>
  <si>
    <t>&lt;LIST PATCH HERE&gt;</t>
  </si>
  <si>
    <t>Girl Scout Council Dues</t>
  </si>
  <si>
    <t>Service Unit Dues</t>
  </si>
  <si>
    <t>Fun Patches</t>
  </si>
  <si>
    <t>Leader 1</t>
  </si>
  <si>
    <t>Leader 2</t>
  </si>
  <si>
    <t>Leader 3</t>
  </si>
  <si>
    <t>Leader 4</t>
  </si>
  <si>
    <t>Leader 5</t>
  </si>
  <si>
    <t>Leader 6</t>
  </si>
  <si>
    <t>Leader 7</t>
  </si>
  <si>
    <t>Registration Papers</t>
  </si>
  <si>
    <t>Health History</t>
  </si>
  <si>
    <t xml:space="preserve">     EMERGENCY CONTACT</t>
  </si>
  <si>
    <t>Relationship:</t>
  </si>
  <si>
    <t>JuniorTrax 1.0</t>
  </si>
  <si>
    <t xml:space="preserve"> Earned</t>
  </si>
  <si>
    <t xml:space="preserve"> Awarded</t>
  </si>
  <si>
    <t>Dance</t>
  </si>
  <si>
    <t>Jeweler</t>
  </si>
  <si>
    <t>Junior Aide Award</t>
  </si>
  <si>
    <r>
      <t xml:space="preserve">Enter </t>
    </r>
    <r>
      <rPr>
        <b/>
        <sz val="10"/>
        <rFont val="Arial"/>
        <family val="2"/>
      </rPr>
      <t>A</t>
    </r>
    <r>
      <rPr>
        <sz val="10"/>
        <rFont val="Arial"/>
        <family val="2"/>
      </rPr>
      <t xml:space="preserve"> for credit</t>
    </r>
  </si>
  <si>
    <t>Agent of Change</t>
  </si>
  <si>
    <t>The Power of One Award</t>
  </si>
  <si>
    <t>The Power of Team Award</t>
  </si>
  <si>
    <t>The Power of Community Award</t>
  </si>
  <si>
    <t>JuniorTrax 1.3</t>
  </si>
  <si>
    <t>Service Unit:</t>
  </si>
  <si>
    <t>Troop:</t>
  </si>
  <si>
    <t>- Modified formulas to make spreadsheet work on both Microsoft Excel and OpenOffice Calc.</t>
  </si>
  <si>
    <t>JuniorTrax 1.6</t>
  </si>
  <si>
    <t>http://trax.boy-scouts.net/gstrax.htm</t>
  </si>
  <si>
    <t>Investiture &amp; Rededication Patches</t>
  </si>
  <si>
    <t>Bridging to Cadettes</t>
  </si>
  <si>
    <t>Journey Awards</t>
  </si>
  <si>
    <t>Immediately after you download:</t>
  </si>
  <si>
    <t>JuniorTrax 1.8</t>
  </si>
  <si>
    <t>-fixing issues with minor glitches…again, that I missed</t>
  </si>
  <si>
    <t>You must save your spreadsheet to your hard drive.  If you don't, it won't let you propogate the names throughout the spreadsheet, and it will act as though the spreadsheet is read-only.</t>
  </si>
  <si>
    <t>The Registration page:</t>
  </si>
  <si>
    <t>The Attendance page is used to help you keep track of who was present at various events, such as Meetings, Campouts, etc.</t>
  </si>
  <si>
    <t>Enter amount
   received</t>
  </si>
  <si>
    <t>The Dues page:</t>
  </si>
  <si>
    <t>Conduct an emergency evacuation</t>
  </si>
  <si>
    <t>Reach Out</t>
  </si>
  <si>
    <t>girl's email</t>
  </si>
  <si>
    <t>aMUSE</t>
  </si>
  <si>
    <t>Go on a Girl Scout Junior Journey</t>
  </si>
  <si>
    <t>Build your Girl Scout Junior Team</t>
  </si>
  <si>
    <t>Choose your Bronze project</t>
  </si>
  <si>
    <t>Make a plan</t>
  </si>
  <si>
    <t>Put your plan in motion</t>
  </si>
  <si>
    <t>Spread the word</t>
  </si>
  <si>
    <t>The Bronze Award</t>
  </si>
  <si>
    <t>Speak Out</t>
  </si>
  <si>
    <t>Try Out</t>
  </si>
  <si>
    <t>JuniorTrax 1.9</t>
  </si>
  <si>
    <t>-added new journey</t>
  </si>
  <si>
    <t>Service Unit</t>
  </si>
  <si>
    <t>Troop</t>
  </si>
  <si>
    <t>Read all about it</t>
  </si>
  <si>
    <t>Share sisterhood</t>
  </si>
  <si>
    <t>Leave a place better than you found</t>
  </si>
  <si>
    <t>Enjoy Girl Scout traditions</t>
  </si>
  <si>
    <t>Digital Photographer</t>
  </si>
  <si>
    <t>Staying Fit</t>
  </si>
  <si>
    <t>Musician</t>
  </si>
  <si>
    <t>Scribe</t>
  </si>
  <si>
    <t>Gardener</t>
  </si>
  <si>
    <t>Detective</t>
  </si>
  <si>
    <t>Camper</t>
  </si>
  <si>
    <t>Independence</t>
  </si>
  <si>
    <t>Animal Habitats</t>
  </si>
  <si>
    <t>Playing the Past</t>
  </si>
  <si>
    <t>Product Designer</t>
  </si>
  <si>
    <t>Social Butterfly</t>
  </si>
  <si>
    <t>Drawing</t>
  </si>
  <si>
    <t>Practice with Purpose</t>
  </si>
  <si>
    <t>Inside Government</t>
  </si>
  <si>
    <t>Simple Meals</t>
  </si>
  <si>
    <t>Flowers</t>
  </si>
  <si>
    <t>Business Owner</t>
  </si>
  <si>
    <t>Savvy Shopper</t>
  </si>
  <si>
    <t>Cookie CEO</t>
  </si>
  <si>
    <t>Customer Insights</t>
  </si>
  <si>
    <t>Experiment with different materials</t>
  </si>
  <si>
    <t>Try black and white</t>
  </si>
  <si>
    <t>Use color</t>
  </si>
  <si>
    <t>Mix and match</t>
  </si>
  <si>
    <t>Learn how to add shading</t>
  </si>
  <si>
    <t>Draw a picture of something that</t>
  </si>
  <si>
    <t>Use hatching and crosshatching</t>
  </si>
  <si>
    <t>Use smudging to make shadows</t>
  </si>
  <si>
    <t>Get some perspective</t>
  </si>
  <si>
    <t>Draw an outdoor scene</t>
  </si>
  <si>
    <t>Zoom in on an object</t>
  </si>
  <si>
    <t>Take a bug's-eye view</t>
  </si>
  <si>
    <t>Use your imagination like a graphic</t>
  </si>
  <si>
    <t>Draw a new cover for your</t>
  </si>
  <si>
    <t>Draw a cartoon</t>
  </si>
  <si>
    <t>Draw a logo</t>
  </si>
  <si>
    <t>Make your masterpiece-and show</t>
  </si>
  <si>
    <t>Host an art show at a group</t>
  </si>
  <si>
    <t>Host an art gallery party at</t>
  </si>
  <si>
    <t>Create a special art scrapbook</t>
  </si>
  <si>
    <t>Decide on your goal</t>
  </si>
  <si>
    <t>Increase your endurance</t>
  </si>
  <si>
    <t>Build up your strength</t>
  </si>
  <si>
    <t>Drill for skill</t>
  </si>
  <si>
    <t>Practice, practice, practice!</t>
  </si>
  <si>
    <t>Rededication (1st year)</t>
  </si>
  <si>
    <t>Rededication (2nd year)</t>
  </si>
  <si>
    <t>Rededication (3rd year)</t>
  </si>
  <si>
    <t>Rededication (4th year)</t>
  </si>
  <si>
    <t>Rededication (5th year)</t>
  </si>
  <si>
    <r>
      <t xml:space="preserve">My Promise, My Faith </t>
    </r>
    <r>
      <rPr>
        <sz val="10"/>
        <rFont val="Arial"/>
        <family val="2"/>
      </rPr>
      <t>(Year 1)</t>
    </r>
  </si>
  <si>
    <t>Choose one line from the Law</t>
  </si>
  <si>
    <t>Find a woman in your community</t>
  </si>
  <si>
    <t>Gather three inspirational quotes</t>
  </si>
  <si>
    <t>Make something to remind you</t>
  </si>
  <si>
    <r>
      <t xml:space="preserve">My Promise, My Faith </t>
    </r>
    <r>
      <rPr>
        <sz val="10"/>
        <rFont val="Arial"/>
        <family val="2"/>
      </rPr>
      <t>(Year 2)</t>
    </r>
  </si>
  <si>
    <t xml:space="preserve">Make a commitment to live what </t>
  </si>
  <si>
    <t>Global Action Award</t>
  </si>
  <si>
    <t>Find out what the most common</t>
  </si>
  <si>
    <t>Find out how to read weather signs</t>
  </si>
  <si>
    <t>Learn about bicycle safety</t>
  </si>
  <si>
    <t>Go on a hazard-identification walk</t>
  </si>
  <si>
    <t>Pass It On!</t>
  </si>
  <si>
    <t>Look Ahead!</t>
  </si>
  <si>
    <t>Plan a Ceremony</t>
  </si>
  <si>
    <t>Invite Brownies to attend one of your</t>
  </si>
  <si>
    <t>Invite girls your age who aren't Girl</t>
  </si>
  <si>
    <t>Team up with the girls in your group</t>
  </si>
  <si>
    <t>Ask a Girl Scout Cadette to talk to you</t>
  </si>
  <si>
    <t>Do you want to work on your Girl Scout</t>
  </si>
  <si>
    <t>Talk to Cadettes about which Journeys</t>
  </si>
  <si>
    <t>Bronze Award</t>
  </si>
  <si>
    <t>Ask a coach for advice</t>
  </si>
  <si>
    <t>Speak to a trainer at a gym or</t>
  </si>
  <si>
    <t>Talk with a physical education or</t>
  </si>
  <si>
    <t>Run</t>
  </si>
  <si>
    <t>Work out routine!</t>
  </si>
  <si>
    <t xml:space="preserve">Work with an older athlete in </t>
  </si>
  <si>
    <t>Work with an expert, coach</t>
  </si>
  <si>
    <t xml:space="preserve">Find a video with strength </t>
  </si>
  <si>
    <t>Talk to a coach or gym teacher</t>
  </si>
  <si>
    <t>Work with a friend who likes the</t>
  </si>
  <si>
    <t>Find a drill in a book or online</t>
  </si>
  <si>
    <t>Discuss the process with a</t>
  </si>
  <si>
    <t>Write a "Top 10 Tips for</t>
  </si>
  <si>
    <t>Make a short video or photo</t>
  </si>
  <si>
    <t>Decide what being an active</t>
  </si>
  <si>
    <t>Go inside government</t>
  </si>
  <si>
    <t>Look into laws</t>
  </si>
  <si>
    <t>Report on the issues</t>
  </si>
  <si>
    <t>Get involved in government</t>
  </si>
  <si>
    <t>Be an active citizen in action</t>
  </si>
  <si>
    <t>Take a poll</t>
  </si>
  <si>
    <t>Get a global view</t>
  </si>
  <si>
    <t>Visit a branch of the city, town</t>
  </si>
  <si>
    <t>Interview an elected official</t>
  </si>
  <si>
    <t>Chart the government structure</t>
  </si>
  <si>
    <t>Hold a "mock vote" on</t>
  </si>
  <si>
    <t>For 24 hours, list the laws that</t>
  </si>
  <si>
    <t>Think about laws you might</t>
  </si>
  <si>
    <t>Report on a government meeting</t>
  </si>
  <si>
    <t>Follow the local news every day</t>
  </si>
  <si>
    <t>Interview a local historian or</t>
  </si>
  <si>
    <t>Plan a campaign as if you were</t>
  </si>
  <si>
    <t>Work on someone else's</t>
  </si>
  <si>
    <t>Create a pamphlet or poster</t>
  </si>
  <si>
    <t>Step up your skills with a pro</t>
  </si>
  <si>
    <t>Whip up a great breakfast</t>
  </si>
  <si>
    <t>Fix a healthy lunch or dinner</t>
  </si>
  <si>
    <t>Create a delicious dessert</t>
  </si>
  <si>
    <t>Make your own meal</t>
  </si>
  <si>
    <t>Visit a restaurant</t>
  </si>
  <si>
    <t>Invite a great cook to your Girl</t>
  </si>
  <si>
    <t>Tour a kitchen</t>
  </si>
  <si>
    <t>Make easy weekday breakfasts</t>
  </si>
  <si>
    <t>Create an egg dish</t>
  </si>
  <si>
    <t>Make a weekend breakfast</t>
  </si>
  <si>
    <t>International sandwich</t>
  </si>
  <si>
    <t>Pocket food</t>
  </si>
  <si>
    <t>Make a dessert you've never</t>
  </si>
  <si>
    <t>Make a favorite dessert healthier</t>
  </si>
  <si>
    <t>Make a holiday dessert</t>
  </si>
  <si>
    <t xml:space="preserve">Make a salad meal using a </t>
  </si>
  <si>
    <t>Make a soup, stew, or other</t>
  </si>
  <si>
    <t>Make three dishes for one meal</t>
  </si>
  <si>
    <t>Learn the first steps to take in an</t>
  </si>
  <si>
    <t>Talk to first responders</t>
  </si>
  <si>
    <t>Make a portable first aid kit</t>
  </si>
  <si>
    <t>Find out how to handle urgent first</t>
  </si>
  <si>
    <t>Know how to take care of someone</t>
  </si>
  <si>
    <t>Make posters</t>
  </si>
  <si>
    <t>Create a skit</t>
  </si>
  <si>
    <t xml:space="preserve">Make a short video  </t>
  </si>
  <si>
    <t>Talk to an EMT or firefighter</t>
  </si>
  <si>
    <t>Talk to police officers</t>
  </si>
  <si>
    <t>Tour an emergency room or</t>
  </si>
  <si>
    <t xml:space="preserve">Make a first aid kit that fits in </t>
  </si>
  <si>
    <t>Make a kit that fits in a car's</t>
  </si>
  <si>
    <t>Make a personal kit</t>
  </si>
  <si>
    <t>With your Junior friends, organize</t>
  </si>
  <si>
    <t>Research situations that require</t>
  </si>
  <si>
    <t>Go on a field trip to an ER</t>
  </si>
  <si>
    <t>Read about illnesses and how to</t>
  </si>
  <si>
    <t>Visit a medical clinic</t>
  </si>
  <si>
    <t>Talk to family members and</t>
  </si>
  <si>
    <t>Match songs to an occasion</t>
  </si>
  <si>
    <t>Find lift-the-spirit songs</t>
  </si>
  <si>
    <t>Pick songs for a ceremony or</t>
  </si>
  <si>
    <t>Make up a song to share a</t>
  </si>
  <si>
    <t>Celebrate the Girl Scout birthday</t>
  </si>
  <si>
    <t>Celebrate the Girl Scout Promise</t>
  </si>
  <si>
    <t xml:space="preserve">Imagine yourself as one of the </t>
  </si>
  <si>
    <t>Help a Brownie or Daisy group</t>
  </si>
  <si>
    <t>Make a time capsule</t>
  </si>
  <si>
    <t>Scouts' Own for sisterhood</t>
  </si>
  <si>
    <t>Sisters across time</t>
  </si>
  <si>
    <t>Improve part of a park in your</t>
  </si>
  <si>
    <t>Tackle a problem in your</t>
  </si>
  <si>
    <t>Make a walking tour for your</t>
  </si>
  <si>
    <t>Try a tradition from the past</t>
  </si>
  <si>
    <t>Create a game about Girl Scout</t>
  </si>
  <si>
    <t>Start a Dez chain story</t>
  </si>
  <si>
    <t>Uncover the science of one flower</t>
  </si>
  <si>
    <t>Look under the petals</t>
  </si>
  <si>
    <t>Find out how flowers help people</t>
  </si>
  <si>
    <t>Have fun with flowers</t>
  </si>
  <si>
    <t>Send a message in flower code</t>
  </si>
  <si>
    <t>Go on a flower hunt</t>
  </si>
  <si>
    <t>Grow your flower</t>
  </si>
  <si>
    <t>Talk to a real botanist and learn</t>
  </si>
  <si>
    <t>Dye a flower</t>
  </si>
  <si>
    <t>Stop and smell the flowers</t>
  </si>
  <si>
    <t>Meet flower families</t>
  </si>
  <si>
    <t>Flowers are fruits in disguise</t>
  </si>
  <si>
    <t>Flowers are healers</t>
  </si>
  <si>
    <t>Flowers are calming</t>
  </si>
  <si>
    <t>Make a flower necklace</t>
  </si>
  <si>
    <t>Dried-flower art</t>
  </si>
  <si>
    <t>Fun with flower look-alikes</t>
  </si>
  <si>
    <t>Bouquet</t>
  </si>
  <si>
    <t>Corsage</t>
  </si>
  <si>
    <t>Arrangement</t>
  </si>
  <si>
    <t>Explore businesses you might like</t>
  </si>
  <si>
    <t>Learn the basics of running a</t>
  </si>
  <si>
    <t>Find out what kind of support</t>
  </si>
  <si>
    <t>Investigate what makes great</t>
  </si>
  <si>
    <t>Understand the importance of</t>
  </si>
  <si>
    <t>Go straight to the source</t>
  </si>
  <si>
    <t>Get associated</t>
  </si>
  <si>
    <t>Follow in someone's footsteps</t>
  </si>
  <si>
    <t>Get on the phone</t>
  </si>
  <si>
    <t>Invite an expert speaker</t>
  </si>
  <si>
    <t>Take it to the bank</t>
  </si>
  <si>
    <t>Meet the Chamber of Commerce</t>
  </si>
  <si>
    <t>Find out about the Small</t>
  </si>
  <si>
    <t>Create a customer-service pledge</t>
  </si>
  <si>
    <t>Learn from the best</t>
  </si>
  <si>
    <t>Invite some experts</t>
  </si>
  <si>
    <t>Pitch your pretend business</t>
  </si>
  <si>
    <t>Conduct a "focus group"</t>
  </si>
  <si>
    <t>Do a survey</t>
  </si>
  <si>
    <t>Explore your needs and wants</t>
  </si>
  <si>
    <t>Look into why you want what you</t>
  </si>
  <si>
    <t>Find out what makes people happy</t>
  </si>
  <si>
    <t>Learn how to decide what to buy</t>
  </si>
  <si>
    <t>Make a plan to buy something</t>
  </si>
  <si>
    <t>Go on a home tour</t>
  </si>
  <si>
    <t>Make a collage</t>
  </si>
  <si>
    <t>Take a survey</t>
  </si>
  <si>
    <t>Log your wants</t>
  </si>
  <si>
    <t>Investigate the latest trends</t>
  </si>
  <si>
    <t>Do some time travel</t>
  </si>
  <si>
    <t>Family stories</t>
  </si>
  <si>
    <t>Trade stories with friends</t>
  </si>
  <si>
    <t>Analyze customer reviews</t>
  </si>
  <si>
    <t>Visit the mall</t>
  </si>
  <si>
    <t>Shop for groceries</t>
  </si>
  <si>
    <t>Go on a comparison scavenger</t>
  </si>
  <si>
    <t>Help with a family purchase</t>
  </si>
  <si>
    <t>Make a plan for your cookie</t>
  </si>
  <si>
    <t>Look into your future</t>
  </si>
  <si>
    <t>Set a group goal</t>
  </si>
  <si>
    <t>Explore how a small business</t>
  </si>
  <si>
    <t>Create a cookie sale job list</t>
  </si>
  <si>
    <t>Learn to make a good impression</t>
  </si>
  <si>
    <t>Track your sales</t>
  </si>
  <si>
    <t>Decide how many boxes of</t>
  </si>
  <si>
    <t>There are many different tasks</t>
  </si>
  <si>
    <t>Brainstorm with your group</t>
  </si>
  <si>
    <t>Who is more likely to make a</t>
  </si>
  <si>
    <t>Your sales numbers are the key</t>
  </si>
  <si>
    <t>Ask an expert what customers want</t>
  </si>
  <si>
    <t>Find out who buys cookies and why</t>
  </si>
  <si>
    <t>Learn from people who don't buy</t>
  </si>
  <si>
    <t>Talk to a female business owner</t>
  </si>
  <si>
    <t>Walk through the aisles with your</t>
  </si>
  <si>
    <t>Many companies, including the</t>
  </si>
  <si>
    <t>Hearing people say, "No, thanks"</t>
  </si>
  <si>
    <t>Every step has three choices. Do ONE choice to complete each step.</t>
  </si>
  <si>
    <t>Learn about digital cameras from an</t>
  </si>
  <si>
    <t>Take tons of photographs</t>
  </si>
  <si>
    <t>Edit three photos</t>
  </si>
  <si>
    <t>Make a digital photo project</t>
  </si>
  <si>
    <t>Share your photos</t>
  </si>
  <si>
    <t>Interview a local photographer or</t>
  </si>
  <si>
    <t>Visit a camera store</t>
  </si>
  <si>
    <t>Teach yourself the basics</t>
  </si>
  <si>
    <t>Photograph a friend or group of</t>
  </si>
  <si>
    <t>Photograph a pet</t>
  </si>
  <si>
    <t>Photograph a landscape</t>
  </si>
  <si>
    <t>Fix something</t>
  </si>
  <si>
    <t>Change something</t>
  </si>
  <si>
    <t>Add something</t>
  </si>
  <si>
    <t>Create a collage</t>
  </si>
  <si>
    <t>Create a panoramic photo to</t>
  </si>
  <si>
    <t>Make a gift for someone special</t>
  </si>
  <si>
    <t>Make a digital album</t>
  </si>
  <si>
    <t>Stage an art show</t>
  </si>
  <si>
    <t>Start an online photo journal</t>
  </si>
  <si>
    <t>Start moving</t>
  </si>
  <si>
    <t>Try 30 minutes of aerobic activity</t>
  </si>
  <si>
    <t>Find a way to make your day more</t>
  </si>
  <si>
    <t>Forget being a couch potato</t>
  </si>
  <si>
    <t>Keep your fit body fueled</t>
  </si>
  <si>
    <t>Be a food-label detective</t>
  </si>
  <si>
    <t>Play a brainstorm game</t>
  </si>
  <si>
    <t>Nutrient scavenger hunt</t>
  </si>
  <si>
    <t>Know how to stress less</t>
  </si>
  <si>
    <t>Dear self</t>
  </si>
  <si>
    <t>Helping others help us</t>
  </si>
  <si>
    <t>Create a stress-free zone</t>
  </si>
  <si>
    <t>Get the truth about health</t>
  </si>
  <si>
    <t>Review health websites</t>
  </si>
  <si>
    <t>Talk to a health professional</t>
  </si>
  <si>
    <t>Find truth in advertising</t>
  </si>
  <si>
    <t>Help your family stay fit</t>
  </si>
  <si>
    <t>Have a "slow food" dinner</t>
  </si>
  <si>
    <t>Come up with an active family</t>
  </si>
  <si>
    <t>Have a family check-in night</t>
  </si>
  <si>
    <t>Explore how music is made</t>
  </si>
  <si>
    <t>Find out about three different</t>
  </si>
  <si>
    <t>Be a conductor</t>
  </si>
  <si>
    <t>Get in the musical mood</t>
  </si>
  <si>
    <t>Travel around the world of music</t>
  </si>
  <si>
    <t>Listen to one pop song from three</t>
  </si>
  <si>
    <t>Find out more about three</t>
  </si>
  <si>
    <t>Oh say, can you see</t>
  </si>
  <si>
    <t>Check out the music in your life</t>
  </si>
  <si>
    <t>Take a music poll</t>
  </si>
  <si>
    <t>Go to a live musical performance</t>
  </si>
  <si>
    <t>Interview someone with a job in</t>
  </si>
  <si>
    <t>Make your own music</t>
  </si>
  <si>
    <t>Make a simple instrument</t>
  </si>
  <si>
    <t>Compose your own song</t>
  </si>
  <si>
    <t>Make up lyrics to a song</t>
  </si>
  <si>
    <t>Perform your music</t>
  </si>
  <si>
    <t>Create a performance</t>
  </si>
  <si>
    <t>Perform in a musical event</t>
  </si>
  <si>
    <t>Add to your skills</t>
  </si>
  <si>
    <t>Entertainment Technology</t>
  </si>
  <si>
    <t>Animate your own artwork</t>
  </si>
  <si>
    <t>Make a flip book</t>
  </si>
  <si>
    <t>Play around with stop-action</t>
  </si>
  <si>
    <t>Make your own thaumatrope</t>
  </si>
  <si>
    <t>Dig into video game development</t>
  </si>
  <si>
    <t>Use a free downloadable program</t>
  </si>
  <si>
    <t>Go onto an interactive site</t>
  </si>
  <si>
    <t>Talk to a developer</t>
  </si>
  <si>
    <t>Try the science of amusement park</t>
  </si>
  <si>
    <t>Create a roller coaster with marbles</t>
  </si>
  <si>
    <t>Catapult some stuff</t>
  </si>
  <si>
    <t>Figure out centrifugal force</t>
  </si>
  <si>
    <t>Create your own special effects</t>
  </si>
  <si>
    <t>Try the blue screen</t>
  </si>
  <si>
    <t>Play makeup artist</t>
  </si>
  <si>
    <t>Make your own 3-D glasses</t>
  </si>
  <si>
    <t>Surf a sound wave</t>
  </si>
  <si>
    <t>Experiment with acoustics</t>
  </si>
  <si>
    <t>Go on an elephant hike</t>
  </si>
  <si>
    <t>Make a ringtone for yourself, a</t>
  </si>
  <si>
    <t>Start with a poem</t>
  </si>
  <si>
    <t>Write one sonnet</t>
  </si>
  <si>
    <t>Write one haiku and one limerick</t>
  </si>
  <si>
    <t>Write a free-verse poem</t>
  </si>
  <si>
    <t>Create a short story</t>
  </si>
  <si>
    <t>Mystery</t>
  </si>
  <si>
    <t>Humor</t>
  </si>
  <si>
    <t>Adventure</t>
  </si>
  <si>
    <t>use words to share who you are</t>
  </si>
  <si>
    <t>A favorite Girl Scout memory</t>
  </si>
  <si>
    <t>A memorable day</t>
  </si>
  <si>
    <t>A big adventure</t>
  </si>
  <si>
    <t>Write an article</t>
  </si>
  <si>
    <t>An interview article</t>
  </si>
  <si>
    <t>A news story</t>
  </si>
  <si>
    <t>A "roundup" article</t>
  </si>
  <si>
    <t>Tell the world what you think</t>
  </si>
  <si>
    <t>A favorite animal</t>
  </si>
  <si>
    <t>A place you'd like to visit</t>
  </si>
  <si>
    <t>Your favorite book</t>
  </si>
  <si>
    <t>Get to know the tools of the trade</t>
  </si>
  <si>
    <t>Visit a jewelry store or jewelry artist</t>
  </si>
  <si>
    <t>Visit a museum with an exhibit on</t>
  </si>
  <si>
    <t>Invite a jewelry maker to talk to your</t>
  </si>
  <si>
    <t>Make jewelry with metal</t>
  </si>
  <si>
    <t>Make a chain-loop necklace or</t>
  </si>
  <si>
    <t>Make a pendant with a photo or</t>
  </si>
  <si>
    <t>Make earrings by twisting wire into</t>
  </si>
  <si>
    <t>Turn everyday objects into jewelry</t>
  </si>
  <si>
    <t>Make a bead bracelet</t>
  </si>
  <si>
    <t>Make two necklaces with different</t>
  </si>
  <si>
    <t>Make jewelry from nature</t>
  </si>
  <si>
    <t>Create jewelry inspired by another</t>
  </si>
  <si>
    <t>Friendship ring from Ireland</t>
  </si>
  <si>
    <t>American Indian animal jewelry</t>
  </si>
  <si>
    <t>Name pendant from Egypt</t>
  </si>
  <si>
    <t>Make a sparkling gift</t>
  </si>
  <si>
    <t>Make jewelry for a friend</t>
  </si>
  <si>
    <t>Make jewelry for the girls in your</t>
  </si>
  <si>
    <t>Make jewelry for a relative</t>
  </si>
  <si>
    <t>Visit a garden</t>
  </si>
  <si>
    <t>Visit an outdoor garden</t>
  </si>
  <si>
    <t>Visit an indoor garden</t>
  </si>
  <si>
    <t>Visit a landscaped garden</t>
  </si>
  <si>
    <t>Explore garden design</t>
  </si>
  <si>
    <t>Plan your dream garden</t>
  </si>
  <si>
    <t>Look into surprising gardens</t>
  </si>
  <si>
    <t>Make a mini Zen garden</t>
  </si>
  <si>
    <t>Learn how to choose garden plants</t>
  </si>
  <si>
    <t>Find six plants that will grow in your</t>
  </si>
  <si>
    <t>Find six plants that grow in different</t>
  </si>
  <si>
    <t>Find six seasonal plants</t>
  </si>
  <si>
    <t>Experiment with seeds</t>
  </si>
  <si>
    <t>Experiment with soil</t>
  </si>
  <si>
    <t>Experiment with water</t>
  </si>
  <si>
    <t>Experiment with sunlight</t>
  </si>
  <si>
    <t>Grow your own garden</t>
  </si>
  <si>
    <t>Plant an outdoor garden</t>
  </si>
  <si>
    <t>Plant an indoor garden</t>
  </si>
  <si>
    <t>Help with planting at a community</t>
  </si>
  <si>
    <t>Practice the power of observation</t>
  </si>
  <si>
    <t>Ask an adult helper to find and</t>
  </si>
  <si>
    <t>Shake up a room</t>
  </si>
  <si>
    <t>Take notice</t>
  </si>
  <si>
    <t>Communicate in code</t>
  </si>
  <si>
    <t>Learn some classic codes</t>
  </si>
  <si>
    <t>Create your own code with your</t>
  </si>
  <si>
    <t>Make invisible inks</t>
  </si>
  <si>
    <t>Fingerprint for fun</t>
  </si>
  <si>
    <t>Study three sets of prints</t>
  </si>
  <si>
    <t>Make your own identity card</t>
  </si>
  <si>
    <t>Get fingerprinted at your local police</t>
  </si>
  <si>
    <t>Try out detective science</t>
  </si>
  <si>
    <t>Look at three kinds of "evidence"</t>
  </si>
  <si>
    <t>Find out about DNA</t>
  </si>
  <si>
    <t>Detect handwriting details</t>
  </si>
  <si>
    <t>Follow the clues to solve a real</t>
  </si>
  <si>
    <t>Ask friends to create a clue hunt</t>
  </si>
  <si>
    <t>Find clues "on the scene"</t>
  </si>
  <si>
    <t>Solve three online mysteries.</t>
  </si>
  <si>
    <t>Age-Level Awards</t>
  </si>
  <si>
    <t>(do all five)</t>
  </si>
  <si>
    <t>Safety Award</t>
  </si>
  <si>
    <t>Council's Own</t>
  </si>
  <si>
    <t>discover and share the powerful</t>
  </si>
  <si>
    <t>use their own "power log" to</t>
  </si>
  <si>
    <t>discover what the Girl Scout Law</t>
  </si>
  <si>
    <t>make a team decision</t>
  </si>
  <si>
    <t>join in their Girl Scout Junior circle</t>
  </si>
  <si>
    <t>take action on your plan, reach</t>
  </si>
  <si>
    <t>Start planning your adventure</t>
  </si>
  <si>
    <t>Talk to an experienced camper</t>
  </si>
  <si>
    <t>Go to an outdoor store</t>
  </si>
  <si>
    <t>Look at campsite maps for your</t>
  </si>
  <si>
    <t>Gain a new camping skill</t>
  </si>
  <si>
    <t>Tie useful knots</t>
  </si>
  <si>
    <t>Use a map and compass or GPS</t>
  </si>
  <si>
    <t>Build a campfire</t>
  </si>
  <si>
    <t>Find your inner camp chef</t>
  </si>
  <si>
    <t>Make a one-pot meal</t>
  </si>
  <si>
    <t>Cook in foil</t>
  </si>
  <si>
    <t>Cook a meal on a stick</t>
  </si>
  <si>
    <t>Try a new activity</t>
  </si>
  <si>
    <t>Have some Leave No Trace fun</t>
  </si>
  <si>
    <t>Be a scientist-and keep a journal</t>
  </si>
  <si>
    <t>Try a new adventure</t>
  </si>
  <si>
    <t>Head out on your trip-and have</t>
  </si>
  <si>
    <t>Gather around the campfire</t>
  </si>
  <si>
    <t>Do a night watch</t>
  </si>
  <si>
    <t>Have fun with flashlights</t>
  </si>
  <si>
    <t>Get transportation smart</t>
  </si>
  <si>
    <t>Get a bike ready to ride</t>
  </si>
  <si>
    <t>Help take care of a car</t>
  </si>
  <si>
    <t>Use public transportation</t>
  </si>
  <si>
    <t>Make your clothes look great</t>
  </si>
  <si>
    <t>Become a laundry expert</t>
  </si>
  <si>
    <t>Learn two basic sewing skills-and</t>
  </si>
  <si>
    <t>Try on the role of clothes</t>
  </si>
  <si>
    <t>Break a bad habit</t>
  </si>
  <si>
    <t>At school</t>
  </si>
  <si>
    <t>At home</t>
  </si>
  <si>
    <t>With your friends</t>
  </si>
  <si>
    <t>Help around the house</t>
  </si>
  <si>
    <t>Solve a pesky plumbing problem</t>
  </si>
  <si>
    <t>Clean to the beat</t>
  </si>
  <si>
    <t>Hang something up</t>
  </si>
  <si>
    <t>Show off your independence</t>
  </si>
  <si>
    <t>Stay home alone</t>
  </si>
  <si>
    <t>Run a family errand</t>
  </si>
  <si>
    <t>Go out with a friend</t>
  </si>
  <si>
    <t>Prepare for your adventure</t>
  </si>
  <si>
    <t>With an adult, visit an official</t>
  </si>
  <si>
    <t>Invite a geocacher to talk to you</t>
  </si>
  <si>
    <t>Attend a geocaching event</t>
  </si>
  <si>
    <t>Learn to use a GPS receiver</t>
  </si>
  <si>
    <t>Find the GPS coordinates of three</t>
  </si>
  <si>
    <t>Hide an item for a friend to find</t>
  </si>
  <si>
    <t>Go on a photo hunt</t>
  </si>
  <si>
    <t>Make a trade item</t>
  </si>
  <si>
    <t>Make something that represents</t>
  </si>
  <si>
    <t>Make a piece of jewelry</t>
  </si>
  <si>
    <t>Go on a geocaching adventure</t>
  </si>
  <si>
    <t>Make it a hiking adventure</t>
  </si>
  <si>
    <t>Take a multi-cache adventure</t>
  </si>
  <si>
    <t>Go on a themed adventure</t>
  </si>
  <si>
    <t>Take part in a bug's travels!</t>
  </si>
  <si>
    <t>Make a bug go around the world</t>
  </si>
  <si>
    <t>Have your bug follow the girls</t>
  </si>
  <si>
    <t>Track a bug's travels</t>
  </si>
  <si>
    <t>Find out about wild animals</t>
  </si>
  <si>
    <t>Observe a pet or tame animal</t>
  </si>
  <si>
    <t>Make a skit or puppet show about</t>
  </si>
  <si>
    <t>List wild animals near your home,</t>
  </si>
  <si>
    <t>Investigate an animal habitat</t>
  </si>
  <si>
    <t>Visit a zoo or animal sanctuary</t>
  </si>
  <si>
    <t>Explore an animal habitat near</t>
  </si>
  <si>
    <t>Make a habitat collage</t>
  </si>
  <si>
    <t>Create an animal house</t>
  </si>
  <si>
    <t>Check out baby-animal habitats</t>
  </si>
  <si>
    <t>Make your own animal house</t>
  </si>
  <si>
    <t>Insulate your own "nest."</t>
  </si>
  <si>
    <t>Explore endangered habitats</t>
  </si>
  <si>
    <t>The Artic Circle</t>
  </si>
  <si>
    <t>The Gulf of Mexico</t>
  </si>
  <si>
    <t>The Amazon rain forest</t>
  </si>
  <si>
    <t>Help protect animal habitats</t>
  </si>
  <si>
    <t>Wildlife awareness party</t>
  </si>
  <si>
    <t>Create a backyard habitat</t>
  </si>
  <si>
    <t>Help clean up an animal habitat</t>
  </si>
  <si>
    <t>Decide who you are</t>
  </si>
  <si>
    <t>Write her diary</t>
  </si>
  <si>
    <t>Write a speech for your character</t>
  </si>
  <si>
    <t>Play a game of 20 questions</t>
  </si>
  <si>
    <t>Create a costume</t>
  </si>
  <si>
    <t>Do it yourself</t>
  </si>
  <si>
    <t>Make two or three accessories</t>
  </si>
  <si>
    <t>Draw it out</t>
  </si>
  <si>
    <t>Experience daily life</t>
  </si>
  <si>
    <t>What are your chores/duties</t>
  </si>
  <si>
    <t>Food and meals</t>
  </si>
  <si>
    <t>Home Sweet Home</t>
  </si>
  <si>
    <t>Have some old-fashioned fun</t>
  </si>
  <si>
    <t>Make music</t>
  </si>
  <si>
    <t>Play a game-or two</t>
  </si>
  <si>
    <t>Create art</t>
  </si>
  <si>
    <t>Become your character</t>
  </si>
  <si>
    <t>Make your own event</t>
  </si>
  <si>
    <t>Have a living-history party</t>
  </si>
  <si>
    <t>Attend a history-oriented event in</t>
  </si>
  <si>
    <t>Observe what makes a great</t>
  </si>
  <si>
    <t>Choose a product you use at school</t>
  </si>
  <si>
    <t>Choose a product from a hobby</t>
  </si>
  <si>
    <t>Choose a home product</t>
  </si>
  <si>
    <t>Be an innovation detective</t>
  </si>
  <si>
    <t>Observe</t>
  </si>
  <si>
    <t>Interview</t>
  </si>
  <si>
    <t>Photograph</t>
  </si>
  <si>
    <t>Figure out what's working and</t>
  </si>
  <si>
    <t>Step by step</t>
  </si>
  <si>
    <t>Draw the product</t>
  </si>
  <si>
    <t>Analyze a group of products</t>
  </si>
  <si>
    <t>Innovate to find solutions</t>
  </si>
  <si>
    <t>Troubleshoot</t>
  </si>
  <si>
    <t>Fire the product, keep the job</t>
  </si>
  <si>
    <t>Mess up so you can try again</t>
  </si>
  <si>
    <t>Draw your idea</t>
  </si>
  <si>
    <t>Build a prototype</t>
  </si>
  <si>
    <t>Make your change on the original</t>
  </si>
  <si>
    <t>From terrible to terrific</t>
  </si>
  <si>
    <t>Hold a conversation</t>
  </si>
  <si>
    <t>Practice conversation starters</t>
  </si>
  <si>
    <t>Invite an expert to come talk about</t>
  </si>
  <si>
    <t>Make a poster with 10 conversation</t>
  </si>
  <si>
    <t>Use table manners</t>
  </si>
  <si>
    <t>Brainstorm five things not to do at</t>
  </si>
  <si>
    <t>Set the table</t>
  </si>
  <si>
    <t>Study table manners from other</t>
  </si>
  <si>
    <t>Be prepared for special occasions</t>
  </si>
  <si>
    <t>Wedding</t>
  </si>
  <si>
    <t>Funeral or wake</t>
  </si>
  <si>
    <t>Coming-of-age ceremony</t>
  </si>
  <si>
    <t>Say thank you</t>
  </si>
  <si>
    <t>Thank the host</t>
  </si>
  <si>
    <t>Handwrite a thank-you note</t>
  </si>
  <si>
    <t>Make a thank-you gift</t>
  </si>
  <si>
    <t>Practice being at ease</t>
  </si>
  <si>
    <t>Other Girl Scouts</t>
  </si>
  <si>
    <t>Your friends and their parents</t>
  </si>
  <si>
    <t>Everyone in your class</t>
  </si>
  <si>
    <t>&lt;List Requirement Here&gt;</t>
  </si>
  <si>
    <t xml:space="preserve">  These I modeled after all the others.  If you can attain a picture, you may paste it in the space to the left of the name. You will enter the name of the badge, and all the requirements under the name. I've left the comments open so that you may enter the specific requirements here. Everything will transfer through to all the other necessary sheets.
  The status portion is set the same at 1 step for each requirements to complete.  You may change if you know how, otherwise, just enter the A's if they're done.</t>
  </si>
  <si>
    <t>World Thinking Day</t>
  </si>
  <si>
    <t>JuniorTrax 2.0</t>
  </si>
  <si>
    <t>-amended to reflect changes in new Girl's Guide for Scouting. Removed all other badges. Contains new requirements for Bronze Award, reflects the Age-Level Awards as in Girl's Guide for Scouting. Modified Individual Junior pages as well.</t>
  </si>
  <si>
    <t>Journey Summit Pin</t>
  </si>
  <si>
    <t>JuniorTrax 2.1</t>
  </si>
  <si>
    <t>-added Summit Pin to Age-Level, Summary, Order and Individual Tabs</t>
  </si>
  <si>
    <t>Horseback Riding</t>
  </si>
  <si>
    <t>Know the basics of horseback riding</t>
  </si>
  <si>
    <t>Take care of a horse and learn about</t>
  </si>
  <si>
    <t>Prepare for your ride</t>
  </si>
  <si>
    <t>Practice your ride</t>
  </si>
  <si>
    <t>Go for a ride</t>
  </si>
  <si>
    <t>Interview a horse expert</t>
  </si>
  <si>
    <t>Invite an expert to talk to your</t>
  </si>
  <si>
    <t>Take a horse workshop at a GS</t>
  </si>
  <si>
    <t xml:space="preserve">Spend time with a groom at a </t>
  </si>
  <si>
    <t>Spend time with a large-animal</t>
  </si>
  <si>
    <t>Take part in horseback riding at</t>
  </si>
  <si>
    <t>Take lessons at a horseback</t>
  </si>
  <si>
    <t>Ask a local horseback-riding</t>
  </si>
  <si>
    <r>
      <t xml:space="preserve">Enter </t>
    </r>
    <r>
      <rPr>
        <b/>
        <sz val="12"/>
        <rFont val="Arial"/>
        <family val="2"/>
      </rPr>
      <t>Y</t>
    </r>
    <r>
      <rPr>
        <sz val="12"/>
        <rFont val="Arial"/>
        <family val="2"/>
      </rPr>
      <t xml:space="preserve"> for yes when you have presented the award</t>
    </r>
  </si>
  <si>
    <t>JuniorTrax 2.2</t>
  </si>
  <si>
    <t>Instructions, Setup, &amp; Data Entry FAQs (Frequently Asked Questions):</t>
  </si>
  <si>
    <t>-added new Girls' Choice Outdoor badge, reworked individual pages, small changes to keep consistent, changed bridging picture</t>
  </si>
  <si>
    <t>JuniorTrax 2.3</t>
  </si>
  <si>
    <t>-fixed bug regarding My Family, My Faith not populating</t>
  </si>
  <si>
    <t>JuniorTrax 2.4</t>
  </si>
  <si>
    <t>Outdoor Art Explorer</t>
  </si>
  <si>
    <t>Explore outdoor art</t>
  </si>
  <si>
    <t>Create art inspired by wildlife</t>
  </si>
  <si>
    <t>Compare indoor and outdoor</t>
  </si>
  <si>
    <t>Talk to an artist</t>
  </si>
  <si>
    <t>Make something</t>
  </si>
  <si>
    <t>Make something wearable</t>
  </si>
  <si>
    <t>Make something with wood</t>
  </si>
  <si>
    <t>Make an impression</t>
  </si>
  <si>
    <t>Find music in nature</t>
  </si>
  <si>
    <t>Sing outdoors</t>
  </si>
  <si>
    <t>Make rainy day music</t>
  </si>
  <si>
    <t>Create "nature's symphony."</t>
  </si>
  <si>
    <t>Be a nature photographer</t>
  </si>
  <si>
    <t>Play with light</t>
  </si>
  <si>
    <t>Explore structures</t>
  </si>
  <si>
    <t>Go big and small</t>
  </si>
  <si>
    <t>Design with nature</t>
  </si>
  <si>
    <t>Design outdoor art</t>
  </si>
  <si>
    <t>Design a bird, bat, or owl house</t>
  </si>
  <si>
    <t>Design a terrarium</t>
  </si>
  <si>
    <t>PLEASE BEGIN HERE AND READ THROUGH THE INSTRUCTIONS. THIS WILL ELIMINATE 95% OF QUESTIONS I RECEIVE. -thank you</t>
  </si>
  <si>
    <t>-added new Outdoor Art Explorer badge</t>
  </si>
  <si>
    <t>Geocacher</t>
  </si>
  <si>
    <t>Customers often give you clues</t>
  </si>
  <si>
    <t>Designing Robots</t>
  </si>
  <si>
    <t>Eco Camper</t>
  </si>
  <si>
    <t>Programming Robots</t>
  </si>
  <si>
    <t>Showcasing Robots</t>
  </si>
  <si>
    <t>STEM</t>
  </si>
  <si>
    <t>Robotics</t>
  </si>
  <si>
    <t>Learn how robots work</t>
  </si>
  <si>
    <t>Discover the robot brain</t>
  </si>
  <si>
    <t>Learn about programming</t>
  </si>
  <si>
    <t>Try simple programming</t>
  </si>
  <si>
    <t>Code a robot</t>
  </si>
  <si>
    <t>Discover the future of robots</t>
  </si>
  <si>
    <t>Determine your robot's expertise</t>
  </si>
  <si>
    <t>Plan your robot</t>
  </si>
  <si>
    <t>Create a prototype</t>
  </si>
  <si>
    <t>Get feedback on your robot</t>
  </si>
  <si>
    <t xml:space="preserve">Create a presentation to share how </t>
  </si>
  <si>
    <t>Tell others how you designed your</t>
  </si>
  <si>
    <t>Learn about robotics competitions</t>
  </si>
  <si>
    <t>Learn about robotics teams</t>
  </si>
  <si>
    <t>See robots in action</t>
  </si>
  <si>
    <t>Think Like a Citizen Scientist</t>
  </si>
  <si>
    <t>Think Like a Programmer</t>
  </si>
  <si>
    <t>Think Like an Engineer</t>
  </si>
  <si>
    <t>Take Action</t>
  </si>
  <si>
    <t>Think Like:</t>
  </si>
  <si>
    <r>
      <t xml:space="preserve">Enter </t>
    </r>
    <r>
      <rPr>
        <b/>
        <sz val="10"/>
        <rFont val="Arial"/>
        <family val="2"/>
      </rPr>
      <t>C</t>
    </r>
    <r>
      <rPr>
        <sz val="10"/>
        <rFont val="Arial"/>
        <family val="2"/>
      </rPr>
      <t xml:space="preserve"> for credit</t>
    </r>
  </si>
  <si>
    <t>Learn the Leave No Trace Seven</t>
  </si>
  <si>
    <t>Make a Leave No Trace</t>
  </si>
  <si>
    <t>Interview an experienced camper</t>
  </si>
  <si>
    <t xml:space="preserve">Share the Leave No Trace Seven </t>
  </si>
  <si>
    <t>Plan meals with the environment in</t>
  </si>
  <si>
    <t>Prepare and package snacks for</t>
  </si>
  <si>
    <t>Make a solar box cooker and cook</t>
  </si>
  <si>
    <t>Practice making a no-trash camp</t>
  </si>
  <si>
    <t>Prepare a minimal impact campsite</t>
  </si>
  <si>
    <t>Set up a campsite kitchen and</t>
  </si>
  <si>
    <t>Set up a sleeping area</t>
  </si>
  <si>
    <t>Set up a campfire area if you plan</t>
  </si>
  <si>
    <t>Have fun with Leave No Trace</t>
  </si>
  <si>
    <t>Play a Leave No Trace game</t>
  </si>
  <si>
    <t>Perform a Leave No Trace skit</t>
  </si>
  <si>
    <t>Secure your dunk line</t>
  </si>
  <si>
    <t>Take a conservation hike</t>
  </si>
  <si>
    <t>Spot natural habitat in your</t>
  </si>
  <si>
    <t>Record wildlife</t>
  </si>
  <si>
    <t>Come up with a conservation plan</t>
  </si>
  <si>
    <r>
      <t xml:space="preserve">   Enter </t>
    </r>
    <r>
      <rPr>
        <b/>
        <sz val="10"/>
        <rFont val="Arial"/>
        <family val="2"/>
      </rPr>
      <t>C</t>
    </r>
    <r>
      <rPr>
        <sz val="10"/>
        <rFont val="Arial"/>
        <family val="2"/>
      </rPr>
      <t xml:space="preserve"> for credit</t>
    </r>
  </si>
  <si>
    <t>Outdoor</t>
  </si>
  <si>
    <t>Bridge to Cadettes</t>
  </si>
  <si>
    <t>JuniorTrax 3.0</t>
  </si>
  <si>
    <t>-added new badges, modified individual pages to accommodate upcoming badges</t>
  </si>
  <si>
    <t>JuniorTrax 3.1</t>
  </si>
  <si>
    <t>-fixed error on cookies, small bug fixes</t>
  </si>
  <si>
    <t>Create a show-and-tell</t>
  </si>
  <si>
    <t>Share your video or presentation at</t>
  </si>
  <si>
    <t>Give a show-and-tell presentation at</t>
  </si>
  <si>
    <t>Go to a competition or science fair</t>
  </si>
  <si>
    <t>Talk to someone who competed</t>
  </si>
  <si>
    <t>Learn about competitions online</t>
  </si>
  <si>
    <t>Join or create a robotics team in</t>
  </si>
  <si>
    <t>Talk to someone who has been part</t>
  </si>
  <si>
    <t>Learn about robotics teams online</t>
  </si>
  <si>
    <t>Go on a field trip to see a real robot</t>
  </si>
  <si>
    <t>Talk to someone who has been in</t>
  </si>
  <si>
    <t>See a robotics lab online</t>
  </si>
  <si>
    <t>JuniorTrax 3.2</t>
  </si>
  <si>
    <t>-fixed error on robotics, small bug fixes</t>
  </si>
  <si>
    <t>JuniorTrax 3.3</t>
  </si>
  <si>
    <t>-fixed error on individual pages and adjusted comments on badges page, other small bug fixes</t>
  </si>
  <si>
    <t>JuniorTrax 3.4</t>
  </si>
  <si>
    <t>-updated with new badges</t>
  </si>
  <si>
    <t>Cybersecurity</t>
  </si>
  <si>
    <t>Cybersecurity Basics</t>
  </si>
  <si>
    <t>Cybersecurity Safeguards</t>
  </si>
  <si>
    <t>Cybersecurity Investigator</t>
  </si>
  <si>
    <t>Find out how computers read</t>
  </si>
  <si>
    <t>Discover how networks work</t>
  </si>
  <si>
    <t>Find out what protocols are and</t>
  </si>
  <si>
    <t>Explore computer communication</t>
  </si>
  <si>
    <t>Find out what malware is</t>
  </si>
  <si>
    <t>Create and protect a username</t>
  </si>
  <si>
    <t>Create and protect a password</t>
  </si>
  <si>
    <t>Find out that information posted</t>
  </si>
  <si>
    <t>Find out how to figure out who you</t>
  </si>
  <si>
    <t>Discover how you share information</t>
  </si>
  <si>
    <t>Create and crack a shift cipher</t>
  </si>
  <si>
    <t>Find out how device updates can</t>
  </si>
  <si>
    <t>Explore identity theft</t>
  </si>
  <si>
    <t>Find out what to do if your identity</t>
  </si>
  <si>
    <t>Investigate if a message is real or</t>
  </si>
  <si>
    <t>Paddle Boat Design</t>
  </si>
  <si>
    <t>Balloon Car Design</t>
  </si>
  <si>
    <t>Crane Design</t>
  </si>
  <si>
    <t>Explore how paddle boats work</t>
  </si>
  <si>
    <t>Test your rubber band-powered</t>
  </si>
  <si>
    <t>Analyze and share your results</t>
  </si>
  <si>
    <t>Brainstorm ways to improve your</t>
  </si>
  <si>
    <t>Learn about potential and kinetic</t>
  </si>
  <si>
    <t>Design and build a balloon car</t>
  </si>
  <si>
    <t>Test your balloon-powered car</t>
  </si>
  <si>
    <t>Explore simple and compound</t>
  </si>
  <si>
    <t>Design and build a crane</t>
  </si>
  <si>
    <t>Test your crane</t>
  </si>
  <si>
    <t>Space Science Investigator</t>
  </si>
  <si>
    <t>Model the Solar System</t>
  </si>
  <si>
    <t>Discover the stars</t>
  </si>
  <si>
    <t>Use tools to explore</t>
  </si>
  <si>
    <t>Share your sky</t>
  </si>
  <si>
    <t>Make models of the planets</t>
  </si>
  <si>
    <t>Find a scale model of the Earth-</t>
  </si>
  <si>
    <t>Take a Solar System walk</t>
  </si>
  <si>
    <t>Circle the Sun</t>
  </si>
  <si>
    <t>Dance the Earth's year</t>
  </si>
  <si>
    <t>Find your age on other planets</t>
  </si>
  <si>
    <t>Show your years in pictures</t>
  </si>
  <si>
    <t>Make a 3-D constellation</t>
  </si>
  <si>
    <t>Create your "Girl Scout Minute"</t>
  </si>
  <si>
    <t>Go on a night sky scavenger hunt</t>
  </si>
  <si>
    <t>Be a mission specialist for a planet</t>
  </si>
  <si>
    <t>Make a Mars rover</t>
  </si>
  <si>
    <t>Use tools for finding your way</t>
  </si>
  <si>
    <t>Attend a Star Party</t>
  </si>
  <si>
    <t>Create a space show</t>
  </si>
  <si>
    <t>Share with younger Girl Scouts</t>
  </si>
  <si>
    <t>JuniorTrax 3.5</t>
  </si>
  <si>
    <r>
      <t xml:space="preserve">Cookie Entrepreneur Family </t>
    </r>
    <r>
      <rPr>
        <sz val="10"/>
        <rFont val="Arial"/>
        <family val="2"/>
      </rPr>
      <t>(Year 1)</t>
    </r>
  </si>
  <si>
    <r>
      <t>Cookie Entrepreneur Family</t>
    </r>
    <r>
      <rPr>
        <sz val="10"/>
        <rFont val="Arial"/>
        <family val="2"/>
      </rPr>
      <t xml:space="preserve"> (Year 2)</t>
    </r>
  </si>
  <si>
    <t>Strategize your sales</t>
  </si>
  <si>
    <t>Learn from the past</t>
  </si>
  <si>
    <t>Run the show</t>
  </si>
  <si>
    <t>Fine-tune your pitch</t>
  </si>
  <si>
    <t>Know your product</t>
  </si>
  <si>
    <t>Choose your outdoor adventure</t>
  </si>
  <si>
    <t>Plan and prepare</t>
  </si>
  <si>
    <t>Gather your gear</t>
  </si>
  <si>
    <t>Go on your outdoor adventure</t>
  </si>
  <si>
    <t xml:space="preserve">Talk to an expert trail runner and </t>
  </si>
  <si>
    <t>Experience both, then choose your</t>
  </si>
  <si>
    <t>Create a mood board</t>
  </si>
  <si>
    <t>Know the language for your</t>
  </si>
  <si>
    <t>Get planning tips from an expert</t>
  </si>
  <si>
    <t>Find out what muscle groups you</t>
  </si>
  <si>
    <t>Visit an outdoor adventure retailer</t>
  </si>
  <si>
    <t>Try out your gear</t>
  </si>
  <si>
    <t>Compare and share</t>
  </si>
  <si>
    <t>Practice mind training</t>
  </si>
  <si>
    <r>
      <t xml:space="preserve">Take a practice run or </t>
    </r>
    <r>
      <rPr>
        <b/>
        <sz val="10"/>
        <rFont val="Arial"/>
        <family val="2"/>
      </rPr>
      <t>hike</t>
    </r>
  </si>
  <si>
    <t>Get expert training tips</t>
  </si>
  <si>
    <t>Set a goal and train for your adventure</t>
  </si>
  <si>
    <t>Shoot an action video</t>
  </si>
  <si>
    <t>Play an adventure game</t>
  </si>
  <si>
    <t>Keep an adventure journal</t>
  </si>
  <si>
    <r>
      <t xml:space="preserve">Take a practice </t>
    </r>
    <r>
      <rPr>
        <b/>
        <sz val="10"/>
        <rFont val="Arial"/>
        <family val="2"/>
      </rPr>
      <t>run</t>
    </r>
    <r>
      <rPr>
        <sz val="10"/>
        <rFont val="Arial"/>
        <family val="2"/>
      </rPr>
      <t xml:space="preserve"> or hike</t>
    </r>
  </si>
  <si>
    <r>
      <t>Snow</t>
    </r>
    <r>
      <rPr>
        <sz val="11"/>
        <rFont val="Arial"/>
        <family val="2"/>
      </rPr>
      <t xml:space="preserve"> or Climbing</t>
    </r>
    <r>
      <rPr>
        <b/>
        <sz val="11"/>
        <rFont val="Arial"/>
        <family val="2"/>
      </rPr>
      <t xml:space="preserve"> Adventure</t>
    </r>
  </si>
  <si>
    <r>
      <t xml:space="preserve">Talk to an expert </t>
    </r>
    <r>
      <rPr>
        <b/>
        <sz val="10"/>
        <rFont val="Arial"/>
        <family val="2"/>
      </rPr>
      <t>downhill skier/</t>
    </r>
  </si>
  <si>
    <r>
      <t xml:space="preserve">Watch videos about </t>
    </r>
    <r>
      <rPr>
        <b/>
        <sz val="10"/>
        <rFont val="Arial"/>
        <family val="2"/>
      </rPr>
      <t>snowboarding</t>
    </r>
  </si>
  <si>
    <t>Act out what you will do</t>
  </si>
  <si>
    <t>Practice yoga to help increase</t>
  </si>
  <si>
    <t>Take your skills up a notch</t>
  </si>
  <si>
    <r>
      <rPr>
        <sz val="11"/>
        <rFont val="Arial"/>
        <family val="2"/>
      </rPr>
      <t xml:space="preserve">Snow or </t>
    </r>
    <r>
      <rPr>
        <b/>
        <sz val="11"/>
        <rFont val="Arial"/>
        <family val="2"/>
      </rPr>
      <t>Climbing Adventure</t>
    </r>
  </si>
  <si>
    <t>Talk to an expert downhill skier/</t>
  </si>
  <si>
    <t>Watch videos about snowboarding</t>
  </si>
  <si>
    <t>Coding for Good</t>
  </si>
  <si>
    <t>Coding Basics</t>
  </si>
  <si>
    <t>Digital Game Design</t>
  </si>
  <si>
    <t>App Development</t>
  </si>
  <si>
    <t>Create algorithms for a computer</t>
  </si>
  <si>
    <t>Use loops to improve your algorithm</t>
  </si>
  <si>
    <t>Keep your code interesting with</t>
  </si>
  <si>
    <t>Create your own set of commands</t>
  </si>
  <si>
    <t>Learn about women in computer</t>
  </si>
  <si>
    <t>Discover how game design can be</t>
  </si>
  <si>
    <t>Explore tools used to develop</t>
  </si>
  <si>
    <t>Plan a maze game</t>
  </si>
  <si>
    <t>Build and test your maze game</t>
  </si>
  <si>
    <t>Share and improve your maze game</t>
  </si>
  <si>
    <t>Discover the needs of others</t>
  </si>
  <si>
    <t>Decompose the needs of your app</t>
  </si>
  <si>
    <t>Design your app screens</t>
  </si>
  <si>
    <t>Include conditionals in your app</t>
  </si>
  <si>
    <t>Share and improve your app with</t>
  </si>
  <si>
    <r>
      <t xml:space="preserve">Snow or </t>
    </r>
    <r>
      <rPr>
        <b/>
        <sz val="10"/>
        <rFont val="Arial"/>
        <family val="2"/>
      </rPr>
      <t>Climbing Adventure</t>
    </r>
  </si>
  <si>
    <r>
      <t>Snow</t>
    </r>
    <r>
      <rPr>
        <sz val="10"/>
        <rFont val="Arial"/>
        <family val="2"/>
      </rPr>
      <t xml:space="preserve"> or Climbing </t>
    </r>
    <r>
      <rPr>
        <b/>
        <sz val="10"/>
        <rFont val="Arial"/>
        <family val="2"/>
      </rPr>
      <t>Adventure</t>
    </r>
  </si>
  <si>
    <t>Talk to an expert skier, snow-</t>
  </si>
  <si>
    <t>Flatbread</t>
  </si>
  <si>
    <r>
      <t xml:space="preserve">Talk to an expert </t>
    </r>
    <r>
      <rPr>
        <b/>
        <sz val="10"/>
        <rFont val="Arial"/>
        <family val="2"/>
      </rPr>
      <t>skier, snow-</t>
    </r>
  </si>
  <si>
    <t>Design and build a rubber band-</t>
  </si>
  <si>
    <t>Create a media presentation (video</t>
  </si>
  <si>
    <t>create a short "Supergirl" story,</t>
  </si>
  <si>
    <r>
      <t>Global Action Award</t>
    </r>
    <r>
      <rPr>
        <sz val="10"/>
        <rFont val="Arial"/>
        <family val="2"/>
      </rPr>
      <t xml:space="preserve"> (Year 1)</t>
    </r>
  </si>
  <si>
    <r>
      <t>Global Action Award</t>
    </r>
    <r>
      <rPr>
        <sz val="10"/>
        <rFont val="Arial"/>
        <family val="2"/>
      </rPr>
      <t xml:space="preserve"> (Year 2)</t>
    </r>
  </si>
  <si>
    <r>
      <t xml:space="preserve">(1st of </t>
    </r>
    <r>
      <rPr>
        <i/>
        <sz val="8"/>
        <color rgb="FF0070C0"/>
        <rFont val="Arial"/>
        <family val="2"/>
      </rPr>
      <t>Coding for Good</t>
    </r>
    <r>
      <rPr>
        <i/>
        <sz val="8"/>
        <rFont val="Arial"/>
        <family val="2"/>
      </rPr>
      <t xml:space="preserve"> Badges. You must earn this one first)</t>
    </r>
  </si>
  <si>
    <r>
      <t xml:space="preserve">(2nd of </t>
    </r>
    <r>
      <rPr>
        <i/>
        <sz val="8"/>
        <color rgb="FF0070C0"/>
        <rFont val="Arial"/>
        <family val="2"/>
      </rPr>
      <t>Coding for Good</t>
    </r>
    <r>
      <rPr>
        <i/>
        <sz val="8"/>
        <rFont val="Arial"/>
        <family val="2"/>
      </rPr>
      <t xml:space="preserve"> Badges. You earn this one second)</t>
    </r>
  </si>
  <si>
    <r>
      <t xml:space="preserve">(3rd of </t>
    </r>
    <r>
      <rPr>
        <i/>
        <sz val="8"/>
        <color rgb="FF0070C0"/>
        <rFont val="Arial"/>
        <family val="2"/>
      </rPr>
      <t>Coding for Good</t>
    </r>
    <r>
      <rPr>
        <i/>
        <sz val="8"/>
        <rFont val="Arial"/>
        <family val="2"/>
      </rPr>
      <t xml:space="preserve"> Badges. You earn this one last)</t>
    </r>
  </si>
  <si>
    <r>
      <t xml:space="preserve">(1st of </t>
    </r>
    <r>
      <rPr>
        <i/>
        <sz val="8"/>
        <color rgb="FF0070C0"/>
        <rFont val="Arial"/>
        <family val="2"/>
      </rPr>
      <t>Cyber Security</t>
    </r>
    <r>
      <rPr>
        <i/>
        <sz val="8"/>
        <rFont val="Arial"/>
        <family val="2"/>
      </rPr>
      <t xml:space="preserve"> Badges. You must earn this one first)</t>
    </r>
  </si>
  <si>
    <r>
      <t xml:space="preserve">(2nd of </t>
    </r>
    <r>
      <rPr>
        <i/>
        <sz val="8"/>
        <color rgb="FF0070C0"/>
        <rFont val="Arial"/>
        <family val="2"/>
      </rPr>
      <t>Cyber Security</t>
    </r>
    <r>
      <rPr>
        <i/>
        <sz val="8"/>
        <rFont val="Arial"/>
        <family val="2"/>
      </rPr>
      <t xml:space="preserve"> Badges. You earn this one second)</t>
    </r>
  </si>
  <si>
    <r>
      <t xml:space="preserve">(3rd of </t>
    </r>
    <r>
      <rPr>
        <i/>
        <sz val="8"/>
        <color rgb="FF0070C0"/>
        <rFont val="Arial"/>
        <family val="2"/>
      </rPr>
      <t>Cyber Security</t>
    </r>
    <r>
      <rPr>
        <i/>
        <sz val="8"/>
        <rFont val="Arial"/>
        <family val="2"/>
      </rPr>
      <t xml:space="preserve"> Badges. You earn this one last)</t>
    </r>
  </si>
  <si>
    <t>Mechanical Engineering</t>
  </si>
  <si>
    <t>Explore your community</t>
  </si>
  <si>
    <r>
      <t xml:space="preserve">(3rd of </t>
    </r>
    <r>
      <rPr>
        <i/>
        <sz val="8"/>
        <color rgb="FF0070C0"/>
        <rFont val="Arial"/>
        <family val="2"/>
      </rPr>
      <t>Robotics</t>
    </r>
    <r>
      <rPr>
        <i/>
        <sz val="8"/>
        <rFont val="Arial"/>
        <family val="2"/>
      </rPr>
      <t xml:space="preserve"> Badge. You earn this one last)</t>
    </r>
  </si>
  <si>
    <r>
      <t xml:space="preserve">(2nd of </t>
    </r>
    <r>
      <rPr>
        <i/>
        <sz val="8"/>
        <color rgb="FF0070C0"/>
        <rFont val="Arial"/>
        <family val="2"/>
      </rPr>
      <t>Robotics</t>
    </r>
    <r>
      <rPr>
        <i/>
        <sz val="8"/>
        <rFont val="Arial"/>
        <family val="2"/>
      </rPr>
      <t xml:space="preserve"> Badge. You must earn this one second)</t>
    </r>
  </si>
  <si>
    <r>
      <t xml:space="preserve">(1st of </t>
    </r>
    <r>
      <rPr>
        <i/>
        <sz val="8"/>
        <color rgb="FF0070C0"/>
        <rFont val="Arial"/>
        <family val="2"/>
      </rPr>
      <t>Robotics</t>
    </r>
    <r>
      <rPr>
        <i/>
        <sz val="8"/>
        <rFont val="Arial"/>
        <family val="2"/>
      </rPr>
      <t xml:space="preserve"> Badge. You must earn this one first)</t>
    </r>
  </si>
  <si>
    <t>Name:</t>
  </si>
  <si>
    <t>Power of One Award</t>
  </si>
  <si>
    <t>Power of Team Award</t>
  </si>
  <si>
    <t>Power of Community Award</t>
  </si>
  <si>
    <t>First Aid</t>
  </si>
  <si>
    <t>Get Moving</t>
  </si>
  <si>
    <t>Girl Scout Way</t>
  </si>
  <si>
    <t>Reach Out! Award</t>
  </si>
  <si>
    <t>Speak Out! Award</t>
  </si>
  <si>
    <t>Try Out! Award</t>
  </si>
  <si>
    <t>1) Camper</t>
  </si>
  <si>
    <t>2) Animal Habitats</t>
  </si>
  <si>
    <t>3) Eco Camper</t>
  </si>
  <si>
    <r>
      <t>Outdoor Journey</t>
    </r>
    <r>
      <rPr>
        <sz val="10"/>
        <color theme="1"/>
        <rFont val="Arial Narrow"/>
        <family val="2"/>
      </rPr>
      <t xml:space="preserve"> - Take Action Project</t>
    </r>
  </si>
  <si>
    <t>Citizen Scientist - Take Action Project</t>
  </si>
  <si>
    <t>Engineer - Take Action Project</t>
  </si>
  <si>
    <t>Snow or Climbing Adventure: Climb</t>
  </si>
  <si>
    <t>Snow or Climbing Adventure: Snow</t>
  </si>
  <si>
    <t>Programmer - Take Action Project</t>
  </si>
  <si>
    <t>Trail Adventure: Hiking</t>
  </si>
  <si>
    <t>Trail Adventure: Trail Running</t>
  </si>
  <si>
    <t>Coding for Good: Coding Basics</t>
  </si>
  <si>
    <r>
      <t xml:space="preserve">Coding for Good: </t>
    </r>
    <r>
      <rPr>
        <sz val="9"/>
        <color theme="1"/>
        <rFont val="Arial Narrow"/>
        <family val="2"/>
      </rPr>
      <t>Digital Game Design</t>
    </r>
  </si>
  <si>
    <t>Coding for Good: App Development</t>
  </si>
  <si>
    <t>Cybersecurity: Basics</t>
  </si>
  <si>
    <t>Cybersecurity: Safeguards</t>
  </si>
  <si>
    <t>Cybersecurity: Investigator</t>
  </si>
  <si>
    <t>Robotics: Programming Robots</t>
  </si>
  <si>
    <t>Robotics: Designing Robots</t>
  </si>
  <si>
    <t>Robotics: Showcasing Robots</t>
  </si>
  <si>
    <t>Cookie Entrepreneur: Year 1</t>
  </si>
  <si>
    <t>Cookie Entrepreneur: Year 2</t>
  </si>
  <si>
    <t>My Promise, My Faith: Year 1</t>
  </si>
  <si>
    <t>My Promise, My Faith: Year 2</t>
  </si>
  <si>
    <t>Journey Summit Award</t>
  </si>
  <si>
    <t>Global Action: Year 1</t>
  </si>
  <si>
    <t>Global Action: Year 2</t>
  </si>
  <si>
    <t>World Thinking Day: Year 1</t>
  </si>
  <si>
    <t>World Thinking Day: Year 2</t>
  </si>
  <si>
    <t>Junior Aide</t>
  </si>
  <si>
    <t>Listen for clues and ask great</t>
  </si>
  <si>
    <t>Do some research at the grocery</t>
  </si>
  <si>
    <r>
      <t>Trail</t>
    </r>
    <r>
      <rPr>
        <sz val="11"/>
        <rFont val="Arial"/>
        <family val="2"/>
      </rPr>
      <t xml:space="preserve"> (Hiking) </t>
    </r>
    <r>
      <rPr>
        <b/>
        <sz val="11"/>
        <rFont val="Arial"/>
        <family val="2"/>
      </rPr>
      <t>Adventure</t>
    </r>
  </si>
  <si>
    <r>
      <t xml:space="preserve">Trail </t>
    </r>
    <r>
      <rPr>
        <sz val="11"/>
        <rFont val="Arial"/>
        <family val="2"/>
      </rPr>
      <t>(Running)</t>
    </r>
    <r>
      <rPr>
        <b/>
        <sz val="11"/>
        <rFont val="Arial"/>
        <family val="2"/>
      </rPr>
      <t xml:space="preserve"> Adventure</t>
    </r>
  </si>
  <si>
    <r>
      <t>Thinking Day</t>
    </r>
    <r>
      <rPr>
        <sz val="10"/>
        <rFont val="Arial"/>
        <family val="2"/>
      </rPr>
      <t xml:space="preserve"> (Year 1)</t>
    </r>
  </si>
  <si>
    <t>Explore WTD and the diversity of</t>
  </si>
  <si>
    <t>Make a Diversity, Equity, Inclusion</t>
  </si>
  <si>
    <t>Create a WTD song</t>
  </si>
  <si>
    <t>Connect to GS and GG around</t>
  </si>
  <si>
    <t>Explore inclusion and diversity</t>
  </si>
  <si>
    <t>Play the Tight Hands Game</t>
  </si>
  <si>
    <t>Act Out a Piece of GS History</t>
  </si>
  <si>
    <t>Make a Welcome Mat</t>
  </si>
  <si>
    <t>Explore equity</t>
  </si>
  <si>
    <t>Play the Bandage Game</t>
  </si>
  <si>
    <t>Find out "What's Fair"</t>
  </si>
  <si>
    <t>Take an Equal Hike</t>
  </si>
  <si>
    <t>Prepare and plan a TA project for</t>
  </si>
  <si>
    <t>Carry out your TA project</t>
  </si>
  <si>
    <r>
      <t>Thinking Day</t>
    </r>
    <r>
      <rPr>
        <sz val="10"/>
        <rFont val="Arial"/>
        <family val="2"/>
      </rPr>
      <t xml:space="preserve"> (Year 2)</t>
    </r>
  </si>
  <si>
    <t>Find out what gender equality</t>
  </si>
  <si>
    <t>Make a Gender Equality</t>
  </si>
  <si>
    <t>Fast Draw!</t>
  </si>
  <si>
    <t>Role-play Switcheroo</t>
  </si>
  <si>
    <t>Explore gender equality issues</t>
  </si>
  <si>
    <t>Chore Charades</t>
  </si>
  <si>
    <t>Create a Gender Equality Collage</t>
  </si>
  <si>
    <t>Rewriting nursery rhymes</t>
  </si>
  <si>
    <t>Hit the target!</t>
  </si>
  <si>
    <t>Act it out</t>
  </si>
  <si>
    <t>Stand up for an Issue</t>
  </si>
  <si>
    <t>Gender Equality Issues Web</t>
  </si>
  <si>
    <t>Trail Adventure</t>
  </si>
  <si>
    <t>Find out how citizen scientists</t>
  </si>
  <si>
    <t>Do 3 citizen scientist activities</t>
  </si>
  <si>
    <t>sharpen your observation skills</t>
  </si>
  <si>
    <t>do a SciStarter project</t>
  </si>
  <si>
    <t>Plan a Take Action project</t>
  </si>
  <si>
    <t>Complete a Take Action project</t>
  </si>
  <si>
    <t>Find out how engineers use design</t>
  </si>
  <si>
    <t>Do 3 design thinking activites</t>
  </si>
  <si>
    <t>Find out how programmers use</t>
  </si>
  <si>
    <t>Do 3 computational thinking</t>
  </si>
  <si>
    <t>create a personal innovation to</t>
  </si>
  <si>
    <t xml:space="preserve">Formatting of the individual girl pages was provided by Emilee Rea. You can access other GS leader resources on her site: </t>
  </si>
  <si>
    <t>gs-emilee.blogspot.com</t>
  </si>
  <si>
    <t>OR</t>
  </si>
  <si>
    <t>https://www.facebook.com/groups/GirlScoutTrax/</t>
  </si>
  <si>
    <t>-updated to new badges, adjusted grammar, added a different individual tab provided by Emilee Rea and basically lost my mind</t>
  </si>
  <si>
    <t>design and build a paper structure</t>
  </si>
  <si>
    <t xml:space="preserve">design and build an emergency </t>
  </si>
  <si>
    <t>build a prototype of a structure that</t>
  </si>
  <si>
    <t>create algorithms to make images</t>
  </si>
  <si>
    <t xml:space="preserve">create mad libs and craft </t>
  </si>
  <si>
    <t>Outdoor Take Action</t>
  </si>
  <si>
    <t>JuniorTrax 3.6</t>
  </si>
  <si>
    <t>-fixed error on Cookie CEO and Customer Insight, adjusted hyperlinks and corrected Journey Summit requirements</t>
  </si>
  <si>
    <t>JuniorTrax 3.7</t>
  </si>
  <si>
    <t>-small bug fixes</t>
  </si>
  <si>
    <r>
      <t xml:space="preserve">Double-Click on the Tabs at the bottom of the page that read "Junior 1", "Junior 2", etc.  That will highlight the text.  Simply type the girl's </t>
    </r>
    <r>
      <rPr>
        <b/>
        <i/>
        <sz val="10"/>
        <rFont val="Arial"/>
        <family val="2"/>
      </rPr>
      <t>first</t>
    </r>
    <r>
      <rPr>
        <sz val="10"/>
        <rFont val="Arial"/>
        <family val="2"/>
      </rPr>
      <t xml:space="preserve"> name on the tab.  That will cause her name to proliferate throughout the spreadsheet.</t>
    </r>
  </si>
  <si>
    <t>The FT page:</t>
  </si>
  <si>
    <t>Enter dues as you receive them.  The sheet is set up for you to record money.  Simply type in what they were able to contribute.  This page also has no bearing elsewhere in this worksheet.</t>
  </si>
  <si>
    <r>
      <t xml:space="preserve">To enter credit on the Achievement page, enter a </t>
    </r>
    <r>
      <rPr>
        <b/>
        <sz val="10"/>
        <rFont val="Arial"/>
        <family val="2"/>
      </rPr>
      <t>C</t>
    </r>
    <r>
      <rPr>
        <sz val="10"/>
        <rFont val="Arial"/>
        <family val="2"/>
      </rPr>
      <t xml:space="preserve"> as a Daisy completes each requirement.  Make sure you enter a </t>
    </r>
    <r>
      <rPr>
        <b/>
        <sz val="10"/>
        <rFont val="Arial"/>
        <family val="2"/>
      </rPr>
      <t>C</t>
    </r>
    <r>
      <rPr>
        <sz val="10"/>
        <rFont val="Arial"/>
        <family val="2"/>
      </rPr>
      <t xml:space="preserve">.  If you enter anything else, it won't register.  The spreadsheet is set up to count only </t>
    </r>
    <r>
      <rPr>
        <b/>
        <sz val="10"/>
        <rFont val="Arial"/>
        <family val="2"/>
      </rPr>
      <t>C</t>
    </r>
    <r>
      <rPr>
        <sz val="10"/>
        <rFont val="Arial"/>
        <family val="2"/>
      </rPr>
      <t>'s.</t>
    </r>
  </si>
  <si>
    <r>
      <t xml:space="preserve">The summary page is for keeping track, at a glance, of where you are patches-wise.  You can quickly see, at a glance, what you have already awarded to the girls, and what you still owe them.  As you enter completion information in other parts of the spreadsheet, as soon as a girl is complete for an award, it will automatically pop up an </t>
    </r>
    <r>
      <rPr>
        <b/>
        <sz val="10"/>
        <rFont val="Arial"/>
        <family val="2"/>
      </rPr>
      <t>E</t>
    </r>
    <r>
      <rPr>
        <sz val="10"/>
        <rFont val="Arial"/>
        <family val="2"/>
      </rPr>
      <t xml:space="preserve"> (and highlight it) on the Summary page.  When you present the award to the girl, enter a </t>
    </r>
    <r>
      <rPr>
        <b/>
        <sz val="10"/>
        <rFont val="Arial"/>
        <family val="2"/>
      </rPr>
      <t>Y</t>
    </r>
    <r>
      <rPr>
        <sz val="10"/>
        <rFont val="Arial"/>
        <family val="2"/>
      </rPr>
      <t xml:space="preserve"> beside that award for that girl (and the highlight goes away).</t>
    </r>
  </si>
  <si>
    <t>These pages are for you to occasionally print out and hand to the parents.  You can use them to let a parent know what their daughter has and has not completed.  You can also use that page to make homework assignments to help girls catch up.
All of the information that is on the first page (when you print) is automatically populated from elsewhere within the sheets. You cannot enter information onto those areas. You can however, enter any "Other Awards" the girls have earned. These are not gleened from anywhere else in this sheet and do not populate anywhere else. The "Other Awards" area is the ONLY place you can enter information.</t>
  </si>
  <si>
    <r>
      <rPr>
        <b/>
        <i/>
        <u/>
        <sz val="10"/>
        <rFont val="Arial"/>
        <family val="2"/>
      </rPr>
      <t>First, most issues can be solved by carefully reading these instructions.</t>
    </r>
    <r>
      <rPr>
        <sz val="10"/>
        <rFont val="Arial"/>
        <family val="2"/>
      </rPr>
      <t xml:space="preserve">  I encourage you to re-read this entire page before you do anything else.  If that doesn't help, then the home site has a troubleshooting and FAQ page:</t>
    </r>
  </si>
  <si>
    <t>2.  You have my permission to post this spreadsheet on any server willing to host it.  I will, however, ask that if you DO post this spreadsheet on a server somewhere, that you occasionally check back to the two main sites that will host this sheet to check for updates (to make sure you have the latest version available.  
The sites are:</t>
  </si>
  <si>
    <t>Field Trip</t>
  </si>
  <si>
    <t>RSVP</t>
  </si>
  <si>
    <t>pd</t>
  </si>
  <si>
    <t>forms</t>
  </si>
  <si>
    <t>Democracy for Juniors</t>
  </si>
  <si>
    <t>Automotive</t>
  </si>
  <si>
    <t>Automotive Design</t>
  </si>
  <si>
    <t>Automotive Engineering</t>
  </si>
  <si>
    <t>Automotive Manufacturing</t>
  </si>
  <si>
    <r>
      <t xml:space="preserve">(1st of </t>
    </r>
    <r>
      <rPr>
        <i/>
        <sz val="8"/>
        <color rgb="FF0070C0"/>
        <rFont val="Arial"/>
        <family val="2"/>
      </rPr>
      <t>Automotive</t>
    </r>
    <r>
      <rPr>
        <i/>
        <sz val="8"/>
        <rFont val="Arial"/>
        <family val="2"/>
      </rPr>
      <t xml:space="preserve"> Badges. You must earn this one first)</t>
    </r>
  </si>
  <si>
    <r>
      <t xml:space="preserve">(2nd of </t>
    </r>
    <r>
      <rPr>
        <i/>
        <sz val="8"/>
        <color rgb="FF0070C0"/>
        <rFont val="Arial"/>
        <family val="2"/>
      </rPr>
      <t>Automotive</t>
    </r>
    <r>
      <rPr>
        <i/>
        <sz val="8"/>
        <rFont val="Arial"/>
        <family val="2"/>
      </rPr>
      <t xml:space="preserve"> Badges. You earn this one second)</t>
    </r>
  </si>
  <si>
    <r>
      <t xml:space="preserve">(3rd of </t>
    </r>
    <r>
      <rPr>
        <i/>
        <sz val="8"/>
        <color rgb="FF0070C0"/>
        <rFont val="Arial"/>
        <family val="2"/>
      </rPr>
      <t>Automotive</t>
    </r>
    <r>
      <rPr>
        <i/>
        <sz val="8"/>
        <rFont val="Arial"/>
        <family val="2"/>
      </rPr>
      <t xml:space="preserve"> Badges. You earn this one last)</t>
    </r>
  </si>
  <si>
    <t>&lt;&lt;List Badge 1 Here&gt;&gt;</t>
  </si>
  <si>
    <t>&lt;&lt;List Badge 2 Here&gt;&gt;</t>
  </si>
  <si>
    <t>&lt;&lt;List Badge 3 Here&gt;&gt;</t>
  </si>
  <si>
    <t>&lt;&lt;List Badge 4 Here&gt;&gt;</t>
  </si>
  <si>
    <t>&lt;&lt;List Badge 5 Here&gt;&gt;</t>
  </si>
  <si>
    <t>&lt;&lt;List Badge 6 Here&gt;&gt;</t>
  </si>
  <si>
    <t>&lt;&lt;List Badge 7 Here&gt;&gt;</t>
  </si>
  <si>
    <t>&lt;&lt;List Badge 8 Here&gt;&gt;</t>
  </si>
  <si>
    <t>&lt;&lt;List Badge 9 Here&gt;&gt;</t>
  </si>
  <si>
    <t>&lt;&lt;List Badge 10 Here&gt;&gt;</t>
  </si>
  <si>
    <r>
      <t xml:space="preserve">Event Attended </t>
    </r>
    <r>
      <rPr>
        <sz val="10"/>
        <rFont val="Arial"/>
        <family val="2"/>
      </rPr>
      <t>(Meeting, Camping, Outing,etc.)</t>
    </r>
  </si>
  <si>
    <t>Business Jumpstart</t>
  </si>
  <si>
    <t>STEM Career Exploration</t>
  </si>
  <si>
    <t>Automotive: Design</t>
  </si>
  <si>
    <t>Automotive: Engineering</t>
  </si>
  <si>
    <t>Automotive: Manufacturing</t>
  </si>
  <si>
    <t>Mechanical Engineer: Balloon Car</t>
  </si>
  <si>
    <t>Mechanical Engineer: Crane</t>
  </si>
  <si>
    <t>Mechanical Engineer: Paddle Boat</t>
  </si>
  <si>
    <t>Get feedback</t>
  </si>
  <si>
    <t>Revise your prototype</t>
  </si>
  <si>
    <t xml:space="preserve">Come up with a pitch </t>
  </si>
  <si>
    <t xml:space="preserve">Pitch your idea to an audience </t>
  </si>
  <si>
    <t>Show your ideas</t>
  </si>
  <si>
    <t>Pitch your idea to your friends</t>
  </si>
  <si>
    <t>Pitch your idea at school</t>
  </si>
  <si>
    <t>Write a pitch with friends and family</t>
  </si>
  <si>
    <t>Create a poster or an ad</t>
  </si>
  <si>
    <t>Conduct a survey</t>
  </si>
  <si>
    <t>Talk to your future customers</t>
  </si>
  <si>
    <t>Look around your community</t>
  </si>
  <si>
    <t>Look around where you live</t>
  </si>
  <si>
    <t>Start over</t>
  </si>
  <si>
    <t>Find out about local government</t>
  </si>
  <si>
    <t>Find out about state government</t>
  </si>
  <si>
    <t>Talk to an expert</t>
  </si>
  <si>
    <t xml:space="preserve">Go to a city or town hall meeting </t>
  </si>
  <si>
    <t>Visit your state capitol building</t>
  </si>
  <si>
    <t>Campaign for governor</t>
  </si>
  <si>
    <t xml:space="preserve">Explore an issue </t>
  </si>
  <si>
    <t xml:space="preserve">Draft a bill </t>
  </si>
  <si>
    <t xml:space="preserve">Map the country </t>
  </si>
  <si>
    <t xml:space="preserve">Talk about representation </t>
  </si>
  <si>
    <t xml:space="preserve">Create a presidential trivia contest </t>
  </si>
  <si>
    <t xml:space="preserve">Craft branches </t>
  </si>
  <si>
    <t xml:space="preserve">Talk to a lawyer </t>
  </si>
  <si>
    <t xml:space="preserve">Talk to a judge </t>
  </si>
  <si>
    <t>Explore your interests</t>
  </si>
  <si>
    <t>Discover the possibilities</t>
  </si>
  <si>
    <t>Explore mobility across time</t>
  </si>
  <si>
    <t xml:space="preserve">Create your vehicle’s design criteria </t>
  </si>
  <si>
    <t xml:space="preserve">Sculpt and share your vehicle </t>
  </si>
  <si>
    <t>Build a vehicle prototype</t>
  </si>
  <si>
    <t>Manufacture a set of vehicles</t>
  </si>
  <si>
    <t>Create a prototype that solves a</t>
  </si>
  <si>
    <t>Talk to a female entrepreneur or</t>
  </si>
  <si>
    <t>Make a change to improve your</t>
  </si>
  <si>
    <t>Come up with two different proto-</t>
  </si>
  <si>
    <t>Watch or listen to an enrepreneur's</t>
  </si>
  <si>
    <t>Pitch your idea to your family or</t>
  </si>
  <si>
    <t>Conduct automotive market\</t>
  </si>
  <si>
    <t>Sketch a vehicle to meet your</t>
  </si>
  <si>
    <t>Learn about simple machines in</t>
  </si>
  <si>
    <t>Engineer a vehicle that uses alter-</t>
  </si>
  <si>
    <t>Test and revise your vehicle proto-</t>
  </si>
  <si>
    <t xml:space="preserve">Share your vehicle prototype and </t>
  </si>
  <si>
    <t>Experience the manufacturing</t>
  </si>
  <si>
    <t xml:space="preserve">Learn about the automotive </t>
  </si>
  <si>
    <t xml:space="preserve">Plan your own automotive </t>
  </si>
  <si>
    <t xml:space="preserve">Innovate your automotive </t>
  </si>
  <si>
    <t xml:space="preserve">Visit your town hall, city hall, or </t>
  </si>
  <si>
    <t>Find out about our country’s</t>
  </si>
  <si>
    <t>Compare presidents and prime</t>
  </si>
  <si>
    <t>Find out about our country’s judicial</t>
  </si>
  <si>
    <t>Talk to a social studies, history, or</t>
  </si>
  <si>
    <t>Take Action Project</t>
  </si>
  <si>
    <t>Snow or Climbing Adventure</t>
  </si>
  <si>
    <t>How to enter credit on the Badges, Journey, Council Own, Age-Level, Bronze, Bridging and Fun Patches pages:</t>
  </si>
  <si>
    <t>This is a mostly automated page that gleens information from the Summary page.  When it is time for you to turn in your request for awards from your awards chair, simply go to the Order page for that information.  Every time a girl earns a patch, the numbers on this page increase.  When you award the patch to the girl (and enter an A on the Summary page), the numbers decrease.
There are now two pages. The first page is for awards contained within the trax sheets. The purple highlighed columns are the only place where you will enter information on this page (for the preformatted awards). The second page is for you to fill in as you see fit with the exception of the gray highlighted column as that will tally automatically.</t>
  </si>
  <si>
    <r>
      <rPr>
        <sz val="10"/>
        <color rgb="FF7030A0"/>
        <rFont val="Arial Narrow"/>
        <family val="2"/>
      </rPr>
      <t>Girl Scout Trax available at http://trax.boy-scouts.net/gstrax.htm or on Facebook in a Group called Girl Scout Trax.</t>
    </r>
    <r>
      <rPr>
        <sz val="10"/>
        <color theme="1"/>
        <rFont val="Arial Narrow"/>
        <family val="2"/>
      </rPr>
      <t xml:space="preserve">   PDF and spreadsheet available at GS-Emilee.blogspot.com.</t>
    </r>
  </si>
  <si>
    <t>Learn about the day-to-day</t>
  </si>
  <si>
    <t>Brainstorm your next steps</t>
  </si>
  <si>
    <t>Share your goals</t>
  </si>
  <si>
    <t>This page is to track Field Trips. The first column listed as "RSVP", "pd" and "forms" in red can be changed. When you change these, it will change the other columns. These do not populate anywhere else on the sheet.</t>
  </si>
  <si>
    <t>-updated with new badges, made new Order page with pictures, went through all sheets to make them more uniform, bug fixes</t>
  </si>
  <si>
    <r>
      <t xml:space="preserve">First, I wouldn't recommend unprotecting the spreadsheet.  It has been locked for your protection.  Basically, it has been locked to keep you from messing up the formulas.  It's designed as such that if you are getting a message telling you that a cell is protected, then you are trying to type in the wrong box.  But if you must know, the password is:  </t>
    </r>
    <r>
      <rPr>
        <b/>
        <sz val="10"/>
        <rFont val="Arial"/>
        <family val="2"/>
      </rPr>
      <t>AudraEdmunds</t>
    </r>
  </si>
  <si>
    <t>JuniorTrax 3.8</t>
  </si>
  <si>
    <t>JuniorTrax '20.1</t>
  </si>
  <si>
    <t>-bug fixes</t>
  </si>
  <si>
    <t>JuniorTrax '20.2</t>
  </si>
  <si>
    <t>-fixed error on order page</t>
  </si>
  <si>
    <t>JuniorTrax '20.3</t>
  </si>
  <si>
    <t>-fixed error on journey tabs, bug fixes</t>
  </si>
  <si>
    <t>JuniorTrax '20.4</t>
  </si>
  <si>
    <t>-fixed error on journey tabs (AGAIN), bug fixes</t>
  </si>
  <si>
    <t>The Registration page is there to give you some help in remembering who has given you their registration papers, health history, paid their money to your council and your service unit.  This will not spread anywhere else on the sheet.  
For the leader names, simply click on the names to change your leaders' names.
The tabs highlighted in blue are unprotected so you can change them to reflect ones specific to your Council.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</si>
</sst>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164" formatCode="[$-409]mmm\-yy;@"/>
    <numFmt numFmtId="165" formatCode="m/d/yy;@"/>
    <numFmt numFmtId="166" formatCode="mm/dd/yy;@"/>
    <numFmt numFmtId="167" formatCode="[&lt;=9999999]###\-####;\(###\)\ ###\-####"/>
    <numFmt numFmtId="168" formatCode="[$-409]d\-mmm;@"/>
  </numFmts>
  <fonts count="91">
    <font>
      <sz val="10"/>
      <name val="Arial"/>
    </font>
    <font>
      <sz val="10"/>
      <name val="Arial"/>
      <family val="2"/>
    </font>
    <font>
      <sz val="8"/>
      <name val="Arial"/>
      <family val="2"/>
    </font>
    <font>
      <b/>
      <sz val="10"/>
      <name val="Arial"/>
      <family val="2"/>
    </font>
    <font>
      <sz val="10"/>
      <name val="Arial"/>
      <family val="2"/>
    </font>
    <font>
      <b/>
      <sz val="12"/>
      <name val="Arial"/>
      <family val="2"/>
    </font>
    <font>
      <b/>
      <sz val="11"/>
      <name val="Arial"/>
      <family val="2"/>
    </font>
    <font>
      <b/>
      <sz val="8"/>
      <name val="Arial"/>
      <family val="2"/>
    </font>
    <font>
      <sz val="8"/>
      <name val="Arial"/>
      <family val="2"/>
    </font>
    <font>
      <b/>
      <u/>
      <sz val="10"/>
      <name val="Arial"/>
      <family val="2"/>
    </font>
    <font>
      <sz val="9"/>
      <name val="Arial"/>
      <family val="2"/>
    </font>
    <font>
      <u/>
      <sz val="10"/>
      <color indexed="12"/>
      <name val="Arial"/>
      <family val="2"/>
    </font>
    <font>
      <sz val="9"/>
      <name val="Arial"/>
      <family val="2"/>
    </font>
    <font>
      <b/>
      <sz val="9"/>
      <name val="Arial"/>
      <family val="2"/>
    </font>
    <font>
      <b/>
      <sz val="9"/>
      <name val="Arial"/>
      <family val="2"/>
    </font>
    <font>
      <b/>
      <sz val="12"/>
      <color indexed="9"/>
      <name val="Arial"/>
      <family val="2"/>
    </font>
    <font>
      <b/>
      <sz val="10"/>
      <color indexed="9"/>
      <name val="Arial"/>
      <family val="2"/>
    </font>
    <font>
      <sz val="10"/>
      <color indexed="9"/>
      <name val="Arial"/>
      <family val="2"/>
    </font>
    <font>
      <sz val="12"/>
      <name val="Arial"/>
      <family val="2"/>
    </font>
    <font>
      <b/>
      <sz val="14"/>
      <color indexed="9"/>
      <name val="Arial"/>
      <family val="2"/>
    </font>
    <font>
      <sz val="9"/>
      <color indexed="81"/>
      <name val="Tahoma"/>
      <family val="2"/>
    </font>
    <font>
      <sz val="11"/>
      <color indexed="8"/>
      <name val="Verdana"/>
      <family val="2"/>
    </font>
    <font>
      <sz val="7.35"/>
      <color indexed="8"/>
      <name val="Arial"/>
      <family val="2"/>
    </font>
    <font>
      <sz val="10"/>
      <name val="Arial Narrow"/>
      <family val="2"/>
    </font>
    <font>
      <b/>
      <sz val="10"/>
      <name val="Arial"/>
      <family val="2"/>
    </font>
    <font>
      <sz val="10"/>
      <name val="Arial"/>
      <family val="2"/>
    </font>
    <font>
      <i/>
      <sz val="9"/>
      <color indexed="81"/>
      <name val="Tahoma"/>
      <family val="2"/>
    </font>
    <font>
      <sz val="10"/>
      <color indexed="20"/>
      <name val="Arial"/>
      <family val="2"/>
    </font>
    <font>
      <b/>
      <sz val="9"/>
      <color indexed="81"/>
      <name val="Tahoma"/>
      <family val="2"/>
    </font>
    <font>
      <sz val="11"/>
      <name val="Arial Narrow"/>
      <family val="2"/>
    </font>
    <font>
      <b/>
      <sz val="14"/>
      <color indexed="2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i/>
      <sz val="10"/>
      <name val="Arial"/>
      <family val="2"/>
    </font>
    <font>
      <sz val="9"/>
      <color theme="0"/>
      <name val="Arial"/>
      <family val="2"/>
    </font>
    <font>
      <sz val="9"/>
      <color indexed="81"/>
      <name val="Wingdings"/>
      <charset val="2"/>
    </font>
    <font>
      <sz val="11"/>
      <name val="Arial"/>
      <family val="2"/>
    </font>
    <font>
      <sz val="8"/>
      <color theme="0"/>
      <name val="Arial"/>
      <family val="2"/>
    </font>
    <font>
      <b/>
      <sz val="8"/>
      <color indexed="81"/>
      <name val="Tahoma"/>
      <family val="2"/>
    </font>
    <font>
      <i/>
      <sz val="8"/>
      <name val="Arial"/>
      <family val="2"/>
    </font>
    <font>
      <sz val="8"/>
      <color indexed="81"/>
      <name val="Tahoma"/>
      <family val="2"/>
    </font>
    <font>
      <sz val="8"/>
      <color indexed="81"/>
      <name val="Wingdings"/>
      <charset val="2"/>
    </font>
    <font>
      <sz val="12"/>
      <color indexed="9"/>
      <name val="Arial"/>
      <family val="2"/>
    </font>
    <font>
      <b/>
      <sz val="9"/>
      <color indexed="81"/>
      <name val="Wingdings"/>
      <charset val="2"/>
    </font>
    <font>
      <u/>
      <sz val="9"/>
      <color rgb="FF00AE58"/>
      <name val="Verdana"/>
      <family val="2"/>
    </font>
    <font>
      <b/>
      <u/>
      <sz val="12"/>
      <name val="Arial"/>
      <family val="2"/>
    </font>
    <font>
      <sz val="8"/>
      <color rgb="FF444444"/>
      <name val="Arial"/>
      <family val="2"/>
    </font>
    <font>
      <b/>
      <sz val="14"/>
      <color theme="0"/>
      <name val="Arial"/>
      <family val="2"/>
    </font>
    <font>
      <sz val="10"/>
      <color rgb="FFFF0000"/>
      <name val="Arial"/>
      <family val="2"/>
    </font>
    <font>
      <b/>
      <sz val="11"/>
      <color indexed="54"/>
      <name val="Arial"/>
      <family val="2"/>
    </font>
    <font>
      <b/>
      <sz val="11"/>
      <color indexed="20"/>
      <name val="Arial"/>
      <family val="2"/>
    </font>
    <font>
      <sz val="10"/>
      <color theme="0"/>
      <name val="Arial"/>
      <family val="2"/>
    </font>
    <font>
      <b/>
      <sz val="10"/>
      <color theme="0"/>
      <name val="Arial"/>
      <family val="2"/>
    </font>
    <font>
      <b/>
      <sz val="10"/>
      <color rgb="FF99CCFF"/>
      <name val="Arial"/>
      <family val="2"/>
    </font>
    <font>
      <u/>
      <sz val="9"/>
      <color indexed="81"/>
      <name val="Tahoma"/>
      <family val="2"/>
    </font>
    <font>
      <i/>
      <sz val="8"/>
      <color rgb="FF0070C0"/>
      <name val="Arial"/>
      <family val="2"/>
    </font>
    <font>
      <sz val="11"/>
      <color theme="1"/>
      <name val="Calibri"/>
      <family val="2"/>
      <scheme val="minor"/>
    </font>
    <font>
      <sz val="26"/>
      <color theme="1"/>
      <name val="Omnes_GirlScouts Semibold"/>
      <family val="3"/>
    </font>
    <font>
      <sz val="26"/>
      <color theme="0"/>
      <name val="Omnes_GirlScouts Semibold"/>
      <family val="3"/>
    </font>
    <font>
      <sz val="10"/>
      <color theme="1"/>
      <name val="Arial Narrow"/>
      <family val="2"/>
    </font>
    <font>
      <sz val="8"/>
      <color theme="1"/>
      <name val="Arial Narrow"/>
      <family val="2"/>
    </font>
    <font>
      <sz val="10"/>
      <color theme="0"/>
      <name val="Arial Narrow"/>
      <family val="2"/>
    </font>
    <font>
      <b/>
      <sz val="10"/>
      <color theme="1"/>
      <name val="Arial Narrow"/>
      <family val="2"/>
    </font>
    <font>
      <sz val="9"/>
      <color theme="1"/>
      <name val="Arial Narrow"/>
      <family val="2"/>
    </font>
    <font>
      <b/>
      <i/>
      <sz val="9"/>
      <color indexed="81"/>
      <name val="Tahoma"/>
      <family val="2"/>
    </font>
    <font>
      <b/>
      <i/>
      <u/>
      <sz val="10"/>
      <name val="Arial"/>
      <family val="2"/>
    </font>
    <font>
      <b/>
      <sz val="9"/>
      <color rgb="FF000000"/>
      <name val="Tahoma"/>
      <family val="2"/>
    </font>
    <font>
      <sz val="9"/>
      <color rgb="FF000000"/>
      <name val="Tahoma"/>
      <family val="2"/>
    </font>
    <font>
      <b/>
      <sz val="9"/>
      <color rgb="FF000000"/>
      <name val="Tahoma"/>
      <family val="34"/>
    </font>
    <font>
      <sz val="9"/>
      <color rgb="FF000000"/>
      <name val="Tahoma"/>
      <family val="34"/>
    </font>
    <font>
      <sz val="9"/>
      <color rgb="FF000000"/>
      <name val="Arial"/>
      <family val="2"/>
    </font>
    <font>
      <sz val="9"/>
      <color rgb="FF000000"/>
      <name val="Wingdings"/>
      <charset val="2"/>
    </font>
    <font>
      <sz val="10"/>
      <color rgb="FF7030A0"/>
      <name val="Arial Narrow"/>
      <family val="2"/>
    </font>
    <font>
      <sz val="10"/>
      <color rgb="FFFF0000"/>
      <name val="Arial Narrow"/>
      <family val="2"/>
    </font>
    <font>
      <i/>
      <sz val="9"/>
      <color rgb="FF000000"/>
      <name val="Tahoma"/>
      <family val="2"/>
    </font>
    <font>
      <sz val="10"/>
      <color theme="9" tint="-0.499984740745262"/>
      <name val="Arial"/>
      <family val="2"/>
    </font>
  </fonts>
  <fills count="4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indexed="22"/>
        <bgColor indexed="64"/>
      </patternFill>
    </fill>
    <fill>
      <patternFill patternType="solid">
        <fgColor indexed="9"/>
        <bgColor indexed="64"/>
      </patternFill>
    </fill>
    <fill>
      <patternFill patternType="solid">
        <fgColor indexed="14"/>
        <bgColor indexed="64"/>
      </patternFill>
    </fill>
    <fill>
      <patternFill patternType="solid">
        <fgColor theme="5" tint="0.59999389629810485"/>
        <bgColor indexed="64"/>
      </patternFill>
    </fill>
    <fill>
      <patternFill patternType="solid">
        <fgColor theme="3" tint="0.79998168889431442"/>
        <bgColor indexed="64"/>
      </patternFill>
    </fill>
    <fill>
      <patternFill patternType="solid">
        <fgColor theme="6" tint="-0.499984740745262"/>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tint="-0.14999847407452621"/>
        <bgColor indexed="64"/>
      </patternFill>
    </fill>
    <fill>
      <patternFill patternType="solid">
        <fgColor rgb="FF99CCFF"/>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rgb="FFF8E5FF"/>
        <bgColor indexed="64"/>
      </patternFill>
    </fill>
    <fill>
      <patternFill patternType="solid">
        <fgColor theme="4" tint="0.79998168889431442"/>
        <bgColor indexed="64"/>
      </patternFill>
    </fill>
  </fills>
  <borders count="8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thick">
        <color indexed="64"/>
      </left>
      <right style="double">
        <color indexed="64"/>
      </right>
      <top style="thick">
        <color indexed="64"/>
      </top>
      <bottom style="thin">
        <color indexed="64"/>
      </bottom>
      <diagonal/>
    </border>
    <border>
      <left style="thick">
        <color indexed="64"/>
      </left>
      <right/>
      <top style="thin">
        <color indexed="64"/>
      </top>
      <bottom style="thin">
        <color indexed="64"/>
      </bottom>
      <diagonal/>
    </border>
    <border>
      <left style="thick">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hair">
        <color indexed="64"/>
      </bottom>
      <diagonal/>
    </border>
    <border>
      <left style="thick">
        <color indexed="64"/>
      </left>
      <right/>
      <top style="thin">
        <color indexed="64"/>
      </top>
      <bottom/>
      <diagonal/>
    </border>
    <border>
      <left style="thick">
        <color indexed="64"/>
      </left>
      <right/>
      <top/>
      <bottom style="thin">
        <color indexed="64"/>
      </bottom>
      <diagonal/>
    </border>
    <border>
      <left/>
      <right style="thin">
        <color indexed="64"/>
      </right>
      <top style="thin">
        <color indexed="64"/>
      </top>
      <bottom/>
      <diagonal/>
    </border>
    <border>
      <left style="thin">
        <color indexed="64"/>
      </left>
      <right style="thick">
        <color indexed="64"/>
      </right>
      <top style="thin">
        <color indexed="64"/>
      </top>
      <bottom style="thin">
        <color indexed="64"/>
      </bottom>
      <diagonal/>
    </border>
    <border>
      <left style="thin">
        <color indexed="64"/>
      </left>
      <right style="double">
        <color indexed="64"/>
      </right>
      <top style="thin">
        <color indexed="64"/>
      </top>
      <bottom/>
      <diagonal/>
    </border>
    <border>
      <left style="thin">
        <color indexed="64"/>
      </left>
      <right style="double">
        <color indexed="64"/>
      </right>
      <top style="thin">
        <color indexed="64"/>
      </top>
      <bottom style="dotted">
        <color indexed="64"/>
      </bottom>
      <diagonal/>
    </border>
    <border>
      <left style="thin">
        <color indexed="64"/>
      </left>
      <right style="double">
        <color indexed="64"/>
      </right>
      <top style="thin">
        <color indexed="64"/>
      </top>
      <bottom style="thick">
        <color indexed="64"/>
      </bottom>
      <diagonal/>
    </border>
    <border>
      <left/>
      <right style="thick">
        <color indexed="64"/>
      </right>
      <top style="thin">
        <color indexed="64"/>
      </top>
      <bottom style="thin">
        <color indexed="64"/>
      </bottom>
      <diagonal/>
    </border>
    <border>
      <left style="thin">
        <color indexed="64"/>
      </left>
      <right style="thick">
        <color indexed="64"/>
      </right>
      <top style="thin">
        <color indexed="64"/>
      </top>
      <bottom style="dotted">
        <color indexed="64"/>
      </bottom>
      <diagonal/>
    </border>
    <border>
      <left style="thin">
        <color indexed="64"/>
      </left>
      <right style="thick">
        <color indexed="64"/>
      </right>
      <top style="thin">
        <color indexed="64"/>
      </top>
      <bottom/>
      <diagonal/>
    </border>
    <border>
      <left style="thin">
        <color indexed="64"/>
      </left>
      <right style="thick">
        <color indexed="64"/>
      </right>
      <top style="thin">
        <color indexed="64"/>
      </top>
      <bottom style="thick">
        <color indexed="64"/>
      </bottom>
      <diagonal/>
    </border>
    <border>
      <left style="thick">
        <color indexed="64"/>
      </left>
      <right style="double">
        <color indexed="64"/>
      </right>
      <top style="thin">
        <color indexed="64"/>
      </top>
      <bottom/>
      <diagonal/>
    </border>
    <border>
      <left style="thick">
        <color indexed="64"/>
      </left>
      <right style="double">
        <color indexed="64"/>
      </right>
      <top style="thin">
        <color indexed="64"/>
      </top>
      <bottom style="thick">
        <color indexed="64"/>
      </bottom>
      <diagonal/>
    </border>
    <border>
      <left style="double">
        <color indexed="64"/>
      </left>
      <right style="thin">
        <color indexed="64"/>
      </right>
      <top style="thin">
        <color indexed="64"/>
      </top>
      <bottom style="thick">
        <color indexed="64"/>
      </bottom>
      <diagonal/>
    </border>
    <border>
      <left/>
      <right style="thick">
        <color indexed="64"/>
      </right>
      <top style="thin">
        <color indexed="64"/>
      </top>
      <bottom/>
      <diagonal/>
    </border>
    <border>
      <left/>
      <right style="thick">
        <color indexed="64"/>
      </right>
      <top/>
      <bottom style="thin">
        <color indexed="64"/>
      </bottom>
      <diagonal/>
    </border>
    <border>
      <left/>
      <right style="medium">
        <color indexed="64"/>
      </right>
      <top/>
      <bottom/>
      <diagonal/>
    </border>
    <border>
      <left style="medium">
        <color indexed="64"/>
      </left>
      <right/>
      <top style="medium">
        <color indexed="64"/>
      </top>
      <bottom style="medium">
        <color indexed="64"/>
      </bottom>
      <diagonal/>
    </border>
    <border>
      <left style="thin">
        <color indexed="64"/>
      </left>
      <right style="thin">
        <color indexed="64"/>
      </right>
      <top/>
      <bottom/>
      <diagonal/>
    </border>
    <border>
      <left style="double">
        <color indexed="64"/>
      </left>
      <right style="double">
        <color indexed="64"/>
      </right>
      <top style="thick">
        <color indexed="64"/>
      </top>
      <bottom style="thin">
        <color indexed="64"/>
      </bottom>
      <diagonal/>
    </border>
    <border>
      <left style="double">
        <color indexed="64"/>
      </left>
      <right style="thick">
        <color indexed="64"/>
      </right>
      <top style="thick">
        <color indexed="64"/>
      </top>
      <bottom style="thin">
        <color indexed="64"/>
      </bottom>
      <diagonal/>
    </border>
    <border>
      <left/>
      <right/>
      <top style="medium">
        <color indexed="64"/>
      </top>
      <bottom/>
      <diagonal/>
    </border>
    <border>
      <left style="thin">
        <color rgb="FF000000"/>
      </left>
      <right style="thin">
        <color rgb="FF000000"/>
      </right>
      <top style="thin">
        <color rgb="FF000000"/>
      </top>
      <bottom style="thin">
        <color rgb="FF000000"/>
      </bottom>
      <diagonal/>
    </border>
    <border>
      <left/>
      <right/>
      <top style="medium">
        <color indexed="64"/>
      </top>
      <bottom style="thin">
        <color indexed="64"/>
      </bottom>
      <diagonal/>
    </border>
    <border>
      <left/>
      <right/>
      <top/>
      <bottom style="medium">
        <color auto="1"/>
      </bottom>
      <diagonal/>
    </border>
    <border>
      <left style="medium">
        <color auto="1"/>
      </left>
      <right/>
      <top/>
      <bottom style="thin">
        <color auto="1"/>
      </bottom>
      <diagonal/>
    </border>
    <border>
      <left style="medium">
        <color indexed="64"/>
      </left>
      <right/>
      <top style="thin">
        <color auto="1"/>
      </top>
      <bottom style="thin">
        <color auto="1"/>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auto="1"/>
      </left>
      <right/>
      <top style="thin">
        <color auto="1"/>
      </top>
      <bottom/>
      <diagonal/>
    </border>
    <border>
      <left style="medium">
        <color auto="1"/>
      </left>
      <right/>
      <top style="medium">
        <color indexed="64"/>
      </top>
      <bottom style="thin">
        <color indexed="64"/>
      </bottom>
      <diagonal/>
    </border>
    <border>
      <left style="medium">
        <color auto="1"/>
      </left>
      <right/>
      <top style="thin">
        <color indexed="64"/>
      </top>
      <bottom style="medium">
        <color auto="1"/>
      </bottom>
      <diagonal/>
    </border>
    <border>
      <left/>
      <right/>
      <top style="thin">
        <color indexed="64"/>
      </top>
      <bottom style="medium">
        <color auto="1"/>
      </bottom>
      <diagonal/>
    </border>
    <border>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style="thin">
        <color indexed="64"/>
      </right>
      <top style="medium">
        <color auto="1"/>
      </top>
      <bottom style="thin">
        <color indexed="64"/>
      </bottom>
      <diagonal/>
    </border>
    <border>
      <left style="thin">
        <color indexed="64"/>
      </left>
      <right style="thin">
        <color indexed="64"/>
      </right>
      <top style="medium">
        <color auto="1"/>
      </top>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thin">
        <color auto="1"/>
      </top>
      <bottom/>
      <diagonal/>
    </border>
    <border>
      <left style="medium">
        <color auto="1"/>
      </left>
      <right style="thin">
        <color auto="1"/>
      </right>
      <top/>
      <bottom style="thin">
        <color auto="1"/>
      </bottom>
      <diagonal/>
    </border>
    <border>
      <left/>
      <right style="thin">
        <color theme="0"/>
      </right>
      <top style="medium">
        <color auto="1"/>
      </top>
      <bottom/>
      <diagonal/>
    </border>
    <border>
      <left/>
      <right style="thin">
        <color theme="0"/>
      </right>
      <top style="thin">
        <color auto="1"/>
      </top>
      <bottom/>
      <diagonal/>
    </border>
    <border>
      <left style="thin">
        <color indexed="64"/>
      </left>
      <right style="hair">
        <color indexed="64"/>
      </right>
      <top style="dotted">
        <color indexed="64"/>
      </top>
      <bottom style="thin">
        <color indexed="64"/>
      </bottom>
      <diagonal/>
    </border>
    <border>
      <left style="hair">
        <color indexed="64"/>
      </left>
      <right style="hair">
        <color indexed="64"/>
      </right>
      <top style="dotted">
        <color indexed="64"/>
      </top>
      <bottom style="thin">
        <color indexed="64"/>
      </bottom>
      <diagonal/>
    </border>
    <border>
      <left style="hair">
        <color indexed="64"/>
      </left>
      <right style="thin">
        <color indexed="64"/>
      </right>
      <top style="dotted">
        <color indexed="64"/>
      </top>
      <bottom style="thin">
        <color indexed="64"/>
      </bottom>
      <diagonal/>
    </border>
    <border>
      <left style="hair">
        <color indexed="64"/>
      </left>
      <right style="hair">
        <color indexed="64"/>
      </right>
      <top style="thin">
        <color indexed="64"/>
      </top>
      <bottom style="thin">
        <color indexed="64"/>
      </bottom>
      <diagonal/>
    </border>
    <border>
      <left style="thin">
        <color auto="1"/>
      </left>
      <right style="thin">
        <color auto="1"/>
      </right>
      <top style="medium">
        <color auto="1"/>
      </top>
      <bottom style="medium">
        <color auto="1"/>
      </bottom>
      <diagonal/>
    </border>
    <border>
      <left style="medium">
        <color auto="1"/>
      </left>
      <right/>
      <top/>
      <bottom/>
      <diagonal/>
    </border>
    <border>
      <left style="thin">
        <color indexed="64"/>
      </left>
      <right/>
      <top/>
      <bottom style="medium">
        <color indexed="64"/>
      </bottom>
      <diagonal/>
    </border>
  </borders>
  <cellStyleXfs count="46">
    <xf numFmtId="0" fontId="0" fillId="0" borderId="0"/>
    <xf numFmtId="0" fontId="31" fillId="2" borderId="0" applyNumberFormat="0" applyBorder="0" applyAlignment="0" applyProtection="0"/>
    <xf numFmtId="0" fontId="31" fillId="3" borderId="0" applyNumberFormat="0" applyBorder="0" applyAlignment="0" applyProtection="0"/>
    <xf numFmtId="0" fontId="31" fillId="4" borderId="0" applyNumberFormat="0" applyBorder="0" applyAlignment="0" applyProtection="0"/>
    <xf numFmtId="0" fontId="31" fillId="5" borderId="0" applyNumberFormat="0" applyBorder="0" applyAlignment="0" applyProtection="0"/>
    <xf numFmtId="0" fontId="31" fillId="6" borderId="0" applyNumberFormat="0" applyBorder="0" applyAlignment="0" applyProtection="0"/>
    <xf numFmtId="0" fontId="31" fillId="7" borderId="0" applyNumberFormat="0" applyBorder="0" applyAlignment="0" applyProtection="0"/>
    <xf numFmtId="0" fontId="31" fillId="8"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5" borderId="0" applyNumberFormat="0" applyBorder="0" applyAlignment="0" applyProtection="0"/>
    <xf numFmtId="0" fontId="31" fillId="8" borderId="0" applyNumberFormat="0" applyBorder="0" applyAlignment="0" applyProtection="0"/>
    <xf numFmtId="0" fontId="31" fillId="11" borderId="0" applyNumberFormat="0" applyBorder="0" applyAlignment="0" applyProtection="0"/>
    <xf numFmtId="0" fontId="32" fillId="12" borderId="0" applyNumberFormat="0" applyBorder="0" applyAlignment="0" applyProtection="0"/>
    <xf numFmtId="0" fontId="32" fillId="9" borderId="0" applyNumberFormat="0" applyBorder="0" applyAlignment="0" applyProtection="0"/>
    <xf numFmtId="0" fontId="32" fillId="10"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32" fillId="18"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9" borderId="0" applyNumberFormat="0" applyBorder="0" applyAlignment="0" applyProtection="0"/>
    <xf numFmtId="0" fontId="33" fillId="3" borderId="0" applyNumberFormat="0" applyBorder="0" applyAlignment="0" applyProtection="0"/>
    <xf numFmtId="0" fontId="34" fillId="20" borderId="1" applyNumberFormat="0" applyAlignment="0" applyProtection="0"/>
    <xf numFmtId="0" fontId="35" fillId="21" borderId="2" applyNumberFormat="0" applyAlignment="0" applyProtection="0"/>
    <xf numFmtId="44" fontId="1" fillId="0" borderId="0" applyFont="0" applyFill="0" applyBorder="0" applyAlignment="0" applyProtection="0"/>
    <xf numFmtId="0" fontId="36" fillId="0" borderId="0" applyNumberFormat="0" applyFill="0" applyBorder="0" applyAlignment="0" applyProtection="0"/>
    <xf numFmtId="0" fontId="37" fillId="4" borderId="0" applyNumberFormat="0" applyBorder="0" applyAlignment="0" applyProtection="0"/>
    <xf numFmtId="0" fontId="38" fillId="0" borderId="3" applyNumberFormat="0" applyFill="0" applyAlignment="0" applyProtection="0"/>
    <xf numFmtId="0" fontId="39" fillId="0" borderId="4" applyNumberFormat="0" applyFill="0" applyAlignment="0" applyProtection="0"/>
    <xf numFmtId="0" fontId="40" fillId="0" borderId="5" applyNumberFormat="0" applyFill="0" applyAlignment="0" applyProtection="0"/>
    <xf numFmtId="0" fontId="40" fillId="0" borderId="0" applyNumberFormat="0" applyFill="0" applyBorder="0" applyAlignment="0" applyProtection="0"/>
    <xf numFmtId="0" fontId="11" fillId="0" borderId="0" applyNumberFormat="0" applyFill="0" applyBorder="0" applyAlignment="0" applyProtection="0">
      <alignment vertical="top"/>
      <protection locked="0"/>
    </xf>
    <xf numFmtId="0" fontId="41" fillId="7" borderId="1" applyNumberFormat="0" applyAlignment="0" applyProtection="0"/>
    <xf numFmtId="0" fontId="42" fillId="0" borderId="6" applyNumberFormat="0" applyFill="0" applyAlignment="0" applyProtection="0"/>
    <xf numFmtId="0" fontId="43" fillId="22" borderId="0" applyNumberFormat="0" applyBorder="0" applyAlignment="0" applyProtection="0"/>
    <xf numFmtId="0" fontId="1" fillId="23" borderId="7" applyNumberFormat="0" applyFont="0" applyAlignment="0" applyProtection="0"/>
    <xf numFmtId="0" fontId="44" fillId="20" borderId="8" applyNumberFormat="0" applyAlignment="0" applyProtection="0"/>
    <xf numFmtId="0" fontId="45" fillId="0" borderId="0" applyNumberFormat="0" applyFill="0" applyBorder="0" applyAlignment="0" applyProtection="0"/>
    <xf numFmtId="0" fontId="46" fillId="0" borderId="9" applyNumberFormat="0" applyFill="0" applyAlignment="0" applyProtection="0"/>
    <xf numFmtId="0" fontId="47" fillId="0" borderId="0" applyNumberFormat="0" applyFill="0" applyBorder="0" applyAlignment="0" applyProtection="0"/>
    <xf numFmtId="0" fontId="1" fillId="0" borderId="0"/>
    <xf numFmtId="0" fontId="71" fillId="0" borderId="0"/>
  </cellStyleXfs>
  <cellXfs count="593">
    <xf numFmtId="0" fontId="0" fillId="0" borderId="0" xfId="0"/>
    <xf numFmtId="0" fontId="3" fillId="0" borderId="0" xfId="0" applyFont="1"/>
    <xf numFmtId="0" fontId="0" fillId="0" borderId="10" xfId="0" applyBorder="1" applyAlignment="1">
      <alignment horizontal="right"/>
    </xf>
    <xf numFmtId="0" fontId="0" fillId="0" borderId="0" xfId="0" applyAlignment="1">
      <alignment horizontal="right"/>
    </xf>
    <xf numFmtId="0" fontId="3" fillId="0" borderId="0" xfId="0" applyFont="1" applyAlignment="1">
      <alignment horizontal="right"/>
    </xf>
    <xf numFmtId="0" fontId="4" fillId="0" borderId="0" xfId="0" applyFont="1"/>
    <xf numFmtId="0" fontId="0" fillId="0" borderId="0" xfId="0" applyAlignment="1">
      <alignment horizontal="center"/>
    </xf>
    <xf numFmtId="0" fontId="0" fillId="0" borderId="0" xfId="0" applyAlignment="1">
      <alignment wrapText="1"/>
    </xf>
    <xf numFmtId="0" fontId="0" fillId="0" borderId="12" xfId="0" applyBorder="1" applyAlignment="1" applyProtection="1">
      <alignment horizontal="center"/>
      <protection locked="0"/>
    </xf>
    <xf numFmtId="0" fontId="0" fillId="0" borderId="13" xfId="0" applyBorder="1" applyAlignment="1" applyProtection="1">
      <alignment horizontal="center"/>
      <protection locked="0"/>
    </xf>
    <xf numFmtId="0" fontId="3" fillId="0" borderId="14" xfId="0" applyFont="1" applyBorder="1" applyAlignment="1">
      <alignment horizontal="center"/>
    </xf>
    <xf numFmtId="165" fontId="0" fillId="0" borderId="0" xfId="0" applyNumberFormat="1" applyAlignment="1">
      <alignment horizontal="center"/>
    </xf>
    <xf numFmtId="0" fontId="0" fillId="0" borderId="0" xfId="0" quotePrefix="1"/>
    <xf numFmtId="0" fontId="0" fillId="0" borderId="0" xfId="0" applyAlignment="1">
      <alignment horizontal="left" vertical="top" wrapText="1"/>
    </xf>
    <xf numFmtId="166" fontId="0" fillId="0" borderId="0" xfId="0" applyNumberFormat="1" applyAlignment="1">
      <alignment horizontal="center"/>
    </xf>
    <xf numFmtId="0" fontId="3" fillId="0" borderId="15" xfId="0" applyFont="1" applyBorder="1" applyAlignment="1">
      <alignment horizontal="right"/>
    </xf>
    <xf numFmtId="0" fontId="0" fillId="0" borderId="10" xfId="0" applyBorder="1" applyProtection="1">
      <protection locked="0"/>
    </xf>
    <xf numFmtId="0" fontId="0" fillId="0" borderId="16" xfId="0" applyBorder="1" applyProtection="1">
      <protection locked="0"/>
    </xf>
    <xf numFmtId="0" fontId="0" fillId="0" borderId="0" xfId="0" applyProtection="1">
      <protection locked="0"/>
    </xf>
    <xf numFmtId="0" fontId="0" fillId="0" borderId="15" xfId="0" applyBorder="1" applyProtection="1">
      <protection locked="0"/>
    </xf>
    <xf numFmtId="0" fontId="3" fillId="0" borderId="0" xfId="0" applyFont="1" applyAlignment="1">
      <alignment horizontal="center"/>
    </xf>
    <xf numFmtId="0" fontId="0" fillId="0" borderId="12" xfId="0" applyBorder="1" applyAlignment="1" applyProtection="1">
      <alignment horizontal="left"/>
      <protection locked="0"/>
    </xf>
    <xf numFmtId="0" fontId="4" fillId="0" borderId="12" xfId="0" applyFont="1" applyBorder="1" applyAlignment="1" applyProtection="1">
      <alignment horizontal="center"/>
      <protection locked="0"/>
    </xf>
    <xf numFmtId="0" fontId="0" fillId="0" borderId="12" xfId="0" applyBorder="1" applyProtection="1">
      <protection locked="0"/>
    </xf>
    <xf numFmtId="0" fontId="0" fillId="0" borderId="17" xfId="0" applyBorder="1" applyProtection="1">
      <protection locked="0"/>
    </xf>
    <xf numFmtId="0" fontId="0" fillId="0" borderId="17" xfId="0" applyBorder="1" applyAlignment="1" applyProtection="1">
      <alignment horizontal="left"/>
      <protection locked="0"/>
    </xf>
    <xf numFmtId="0" fontId="10" fillId="0" borderId="17" xfId="0" applyFont="1" applyBorder="1" applyAlignment="1" applyProtection="1">
      <alignment horizontal="left"/>
      <protection locked="0"/>
    </xf>
    <xf numFmtId="0" fontId="1" fillId="0" borderId="17" xfId="0" applyFont="1" applyBorder="1" applyAlignment="1" applyProtection="1">
      <alignment horizontal="left"/>
      <protection locked="0"/>
    </xf>
    <xf numFmtId="0" fontId="0" fillId="0" borderId="18" xfId="0" applyBorder="1" applyAlignment="1" applyProtection="1">
      <alignment horizontal="left"/>
      <protection locked="0"/>
    </xf>
    <xf numFmtId="0" fontId="0" fillId="0" borderId="18" xfId="0" applyBorder="1" applyProtection="1">
      <protection locked="0"/>
    </xf>
    <xf numFmtId="0" fontId="3" fillId="0" borderId="19" xfId="0" applyFont="1" applyBorder="1" applyAlignment="1">
      <alignment horizontal="center"/>
    </xf>
    <xf numFmtId="166" fontId="4" fillId="0" borderId="12" xfId="0" applyNumberFormat="1" applyFont="1" applyBorder="1" applyAlignment="1" applyProtection="1">
      <alignment horizontal="center"/>
      <protection locked="0"/>
    </xf>
    <xf numFmtId="0" fontId="5" fillId="0" borderId="0" xfId="0" applyFont="1" applyAlignment="1">
      <alignment horizontal="center" vertical="top" textRotation="90"/>
    </xf>
    <xf numFmtId="0" fontId="5" fillId="0" borderId="0" xfId="0" applyFont="1" applyAlignment="1">
      <alignment horizontal="center" vertical="top"/>
    </xf>
    <xf numFmtId="0" fontId="10" fillId="0" borderId="12" xfId="0" applyFont="1" applyBorder="1" applyAlignment="1" applyProtection="1">
      <alignment horizontal="center"/>
      <protection locked="0"/>
    </xf>
    <xf numFmtId="0" fontId="14" fillId="0" borderId="14" xfId="0" applyFont="1" applyBorder="1" applyAlignment="1">
      <alignment horizontal="center"/>
    </xf>
    <xf numFmtId="14" fontId="3" fillId="0" borderId="0" xfId="0" applyNumberFormat="1" applyFont="1" applyAlignment="1">
      <alignment horizontal="center" textRotation="90"/>
    </xf>
    <xf numFmtId="14" fontId="0" fillId="0" borderId="0" xfId="0" applyNumberFormat="1" applyAlignment="1">
      <alignment horizontal="left"/>
    </xf>
    <xf numFmtId="0" fontId="4" fillId="0" borderId="0" xfId="0" applyFont="1" applyAlignment="1" applyProtection="1">
      <alignment horizontal="center"/>
      <protection locked="0"/>
    </xf>
    <xf numFmtId="0" fontId="0" fillId="0" borderId="15" xfId="0" applyBorder="1"/>
    <xf numFmtId="0" fontId="5" fillId="0" borderId="0" xfId="0" quotePrefix="1" applyFont="1"/>
    <xf numFmtId="0" fontId="5" fillId="0" borderId="0" xfId="0" applyFont="1" applyProtection="1">
      <protection locked="0"/>
    </xf>
    <xf numFmtId="14" fontId="0" fillId="0" borderId="0" xfId="0" applyNumberFormat="1" applyAlignment="1" applyProtection="1">
      <alignment horizontal="left"/>
      <protection locked="0"/>
    </xf>
    <xf numFmtId="0" fontId="0" fillId="0" borderId="0" xfId="0" applyAlignment="1" applyProtection="1">
      <alignment horizontal="left"/>
      <protection locked="0"/>
    </xf>
    <xf numFmtId="0" fontId="0" fillId="25" borderId="20" xfId="0" applyFill="1" applyBorder="1" applyAlignment="1">
      <alignment horizontal="center"/>
    </xf>
    <xf numFmtId="0" fontId="0" fillId="25" borderId="11" xfId="0" applyFill="1" applyBorder="1" applyAlignment="1">
      <alignment horizontal="center"/>
    </xf>
    <xf numFmtId="0" fontId="0" fillId="25" borderId="21" xfId="0" applyFill="1" applyBorder="1" applyAlignment="1">
      <alignment horizontal="center"/>
    </xf>
    <xf numFmtId="0" fontId="0" fillId="25" borderId="15" xfId="0" applyFill="1" applyBorder="1" applyAlignment="1">
      <alignment horizontal="center"/>
    </xf>
    <xf numFmtId="0" fontId="0" fillId="0" borderId="22" xfId="0" applyBorder="1" applyAlignment="1">
      <alignment horizontal="left"/>
    </xf>
    <xf numFmtId="0" fontId="4" fillId="0" borderId="0" xfId="0" applyFont="1" applyAlignment="1">
      <alignment horizontal="right"/>
    </xf>
    <xf numFmtId="0" fontId="4" fillId="0" borderId="0" xfId="0" applyFont="1" applyProtection="1">
      <protection locked="0"/>
    </xf>
    <xf numFmtId="0" fontId="3" fillId="0" borderId="11" xfId="0" applyFont="1" applyBorder="1" applyAlignment="1">
      <alignment horizontal="center"/>
    </xf>
    <xf numFmtId="0" fontId="0" fillId="0" borderId="12" xfId="0" applyBorder="1" applyAlignment="1">
      <alignment horizontal="left"/>
    </xf>
    <xf numFmtId="0" fontId="4" fillId="0" borderId="11" xfId="0" applyFont="1" applyBorder="1" applyAlignment="1">
      <alignment vertical="top" wrapText="1"/>
    </xf>
    <xf numFmtId="0" fontId="10" fillId="0" borderId="12" xfId="0" applyFont="1" applyBorder="1" applyAlignment="1" applyProtection="1">
      <alignment horizontal="center" vertical="top"/>
      <protection locked="0"/>
    </xf>
    <xf numFmtId="0" fontId="5" fillId="0" borderId="0" xfId="0" applyFont="1" applyAlignment="1">
      <alignment horizontal="center" vertical="top" textRotation="90" wrapText="1"/>
    </xf>
    <xf numFmtId="0" fontId="4" fillId="0" borderId="11" xfId="0" applyFont="1" applyBorder="1"/>
    <xf numFmtId="0" fontId="4" fillId="0" borderId="12" xfId="0" applyFont="1" applyBorder="1"/>
    <xf numFmtId="0" fontId="10" fillId="0" borderId="0" xfId="0" applyFont="1"/>
    <xf numFmtId="0" fontId="0" fillId="0" borderId="12" xfId="0" applyBorder="1"/>
    <xf numFmtId="0" fontId="10" fillId="0" borderId="12" xfId="0" applyFont="1" applyBorder="1" applyAlignment="1" applyProtection="1">
      <alignment horizontal="center" vertical="center" wrapText="1"/>
      <protection locked="0"/>
    </xf>
    <xf numFmtId="0" fontId="10" fillId="0" borderId="12" xfId="0" applyFont="1" applyBorder="1" applyAlignment="1" applyProtection="1">
      <alignment horizontal="center" vertical="center"/>
      <protection locked="0"/>
    </xf>
    <xf numFmtId="0" fontId="14" fillId="0" borderId="14" xfId="0" applyFont="1" applyBorder="1" applyAlignment="1">
      <alignment horizontal="center" vertical="center"/>
    </xf>
    <xf numFmtId="0" fontId="5" fillId="0" borderId="24" xfId="0" applyFont="1" applyBorder="1" applyAlignment="1">
      <alignment horizontal="center" vertical="center" wrapText="1"/>
    </xf>
    <xf numFmtId="0" fontId="3" fillId="0" borderId="25" xfId="0" applyFont="1" applyBorder="1" applyAlignment="1">
      <alignment horizontal="left"/>
    </xf>
    <xf numFmtId="0" fontId="4" fillId="0" borderId="26" xfId="0" applyFont="1" applyBorder="1" applyAlignment="1">
      <alignment horizontal="left" indent="1"/>
    </xf>
    <xf numFmtId="0" fontId="0" fillId="0" borderId="26" xfId="0" applyBorder="1" applyAlignment="1">
      <alignment horizontal="left" indent="1"/>
    </xf>
    <xf numFmtId="0" fontId="0" fillId="0" borderId="0" xfId="0" applyAlignment="1">
      <alignment horizontal="left" wrapText="1"/>
    </xf>
    <xf numFmtId="0" fontId="0" fillId="0" borderId="25" xfId="0" applyBorder="1" applyAlignment="1">
      <alignment horizontal="left" indent="1"/>
    </xf>
    <xf numFmtId="0" fontId="4" fillId="0" borderId="25" xfId="0" applyFont="1" applyBorder="1" applyAlignment="1">
      <alignment horizontal="left" indent="1"/>
    </xf>
    <xf numFmtId="0" fontId="4" fillId="0" borderId="25" xfId="0" applyFont="1" applyBorder="1" applyAlignment="1">
      <alignment horizontal="left" indent="2"/>
    </xf>
    <xf numFmtId="0" fontId="1" fillId="0" borderId="27" xfId="0" applyFont="1" applyBorder="1" applyAlignment="1">
      <alignment horizontal="center" textRotation="90"/>
    </xf>
    <xf numFmtId="0" fontId="1" fillId="0" borderId="28" xfId="0" applyFont="1" applyBorder="1" applyAlignment="1">
      <alignment horizontal="center" textRotation="90"/>
    </xf>
    <xf numFmtId="0" fontId="25" fillId="0" borderId="17" xfId="0" applyFont="1" applyBorder="1" applyAlignment="1">
      <alignment horizontal="center"/>
    </xf>
    <xf numFmtId="0" fontId="24" fillId="0" borderId="29" xfId="0" applyFont="1" applyBorder="1" applyAlignment="1">
      <alignment horizontal="center"/>
    </xf>
    <xf numFmtId="0" fontId="24" fillId="0" borderId="17" xfId="0" applyFont="1" applyBorder="1" applyAlignment="1">
      <alignment horizontal="center"/>
    </xf>
    <xf numFmtId="0" fontId="24" fillId="0" borderId="11" xfId="0" applyFont="1" applyBorder="1" applyAlignment="1">
      <alignment horizontal="center"/>
    </xf>
    <xf numFmtId="0" fontId="3" fillId="0" borderId="30" xfId="0" applyFont="1" applyBorder="1" applyAlignment="1">
      <alignment horizontal="left"/>
    </xf>
    <xf numFmtId="0" fontId="4" fillId="0" borderId="31" xfId="0" applyFont="1" applyBorder="1" applyAlignment="1">
      <alignment horizontal="left" indent="1"/>
    </xf>
    <xf numFmtId="0" fontId="25" fillId="0" borderId="15" xfId="0" applyFont="1" applyBorder="1" applyAlignment="1">
      <alignment horizontal="center"/>
    </xf>
    <xf numFmtId="0" fontId="3" fillId="0" borderId="0" xfId="0" applyFont="1" applyAlignment="1">
      <alignment horizontal="left"/>
    </xf>
    <xf numFmtId="0" fontId="0" fillId="0" borderId="0" xfId="0" applyAlignment="1">
      <alignment vertical="top" wrapText="1"/>
    </xf>
    <xf numFmtId="0" fontId="3" fillId="0" borderId="0" xfId="0" applyFont="1" applyAlignment="1">
      <alignment horizontal="center" vertical="top" textRotation="90"/>
    </xf>
    <xf numFmtId="0" fontId="0" fillId="0" borderId="12" xfId="0" applyBorder="1" applyAlignment="1" applyProtection="1">
      <alignment horizontal="center" vertical="center"/>
      <protection locked="0"/>
    </xf>
    <xf numFmtId="0" fontId="1" fillId="0" borderId="12" xfId="0" applyFont="1" applyBorder="1" applyAlignment="1" applyProtection="1">
      <alignment horizontal="center"/>
      <protection locked="0"/>
    </xf>
    <xf numFmtId="0" fontId="8" fillId="0" borderId="0" xfId="0" applyFont="1"/>
    <xf numFmtId="0" fontId="4" fillId="0" borderId="10" xfId="0" applyFont="1" applyBorder="1" applyAlignment="1">
      <alignment horizontal="left" vertical="top"/>
    </xf>
    <xf numFmtId="0" fontId="0" fillId="0" borderId="0" xfId="0" applyAlignment="1">
      <alignment horizontal="right" vertical="top"/>
    </xf>
    <xf numFmtId="0" fontId="22" fillId="0" borderId="0" xfId="0" applyFont="1" applyAlignment="1">
      <alignment horizontal="center"/>
    </xf>
    <xf numFmtId="0" fontId="24" fillId="0" borderId="14" xfId="0" applyFont="1" applyBorder="1" applyAlignment="1">
      <alignment horizontal="center"/>
    </xf>
    <xf numFmtId="0" fontId="4" fillId="0" borderId="0" xfId="0" applyFont="1" applyAlignment="1">
      <alignment horizontal="center"/>
    </xf>
    <xf numFmtId="0" fontId="4" fillId="0" borderId="11" xfId="0" applyFont="1" applyBorder="1" applyAlignment="1">
      <alignment horizontal="right"/>
    </xf>
    <xf numFmtId="0" fontId="6" fillId="0" borderId="0" xfId="0" applyFont="1" applyAlignment="1">
      <alignment horizontal="right"/>
    </xf>
    <xf numFmtId="0" fontId="4" fillId="0" borderId="32" xfId="0" applyFont="1" applyBorder="1" applyAlignment="1">
      <alignment horizontal="left"/>
    </xf>
    <xf numFmtId="0" fontId="6" fillId="0" borderId="10" xfId="0" applyFont="1" applyBorder="1" applyAlignment="1">
      <alignment horizontal="left" wrapText="1"/>
    </xf>
    <xf numFmtId="164" fontId="2" fillId="0" borderId="33" xfId="0" applyNumberFormat="1" applyFont="1" applyBorder="1" applyAlignment="1" applyProtection="1">
      <alignment horizontal="center"/>
      <protection locked="0"/>
    </xf>
    <xf numFmtId="164" fontId="2" fillId="0" borderId="28" xfId="0" applyNumberFormat="1" applyFont="1" applyBorder="1" applyAlignment="1" applyProtection="1">
      <alignment horizontal="center"/>
      <protection locked="0"/>
    </xf>
    <xf numFmtId="164" fontId="2" fillId="0" borderId="34" xfId="0" applyNumberFormat="1" applyFont="1" applyBorder="1" applyAlignment="1" applyProtection="1">
      <alignment horizontal="center"/>
      <protection locked="0"/>
    </xf>
    <xf numFmtId="164" fontId="2" fillId="0" borderId="35" xfId="0" applyNumberFormat="1" applyFont="1" applyBorder="1" applyAlignment="1" applyProtection="1">
      <alignment horizontal="center"/>
      <protection locked="0"/>
    </xf>
    <xf numFmtId="164" fontId="2" fillId="0" borderId="36" xfId="0" applyNumberFormat="1" applyFont="1" applyBorder="1" applyAlignment="1" applyProtection="1">
      <alignment horizontal="center"/>
      <protection locked="0"/>
    </xf>
    <xf numFmtId="164" fontId="2" fillId="0" borderId="38" xfId="0" applyNumberFormat="1" applyFont="1" applyBorder="1" applyAlignment="1" applyProtection="1">
      <alignment horizontal="center"/>
      <protection locked="0"/>
    </xf>
    <xf numFmtId="164" fontId="2" fillId="0" borderId="39" xfId="0" applyNumberFormat="1" applyFont="1" applyBorder="1" applyAlignment="1" applyProtection="1">
      <alignment horizontal="center"/>
      <protection locked="0"/>
    </xf>
    <xf numFmtId="164" fontId="2" fillId="0" borderId="40" xfId="0" applyNumberFormat="1" applyFont="1" applyBorder="1" applyAlignment="1" applyProtection="1">
      <alignment horizontal="center"/>
      <protection locked="0"/>
    </xf>
    <xf numFmtId="164" fontId="2" fillId="0" borderId="17" xfId="0" applyNumberFormat="1" applyFont="1" applyBorder="1" applyAlignment="1">
      <alignment horizontal="center"/>
    </xf>
    <xf numFmtId="0" fontId="0" fillId="0" borderId="41" xfId="0" applyBorder="1" applyAlignment="1">
      <alignment horizontal="left" indent="1"/>
    </xf>
    <xf numFmtId="0" fontId="1" fillId="0" borderId="33" xfId="0" applyFont="1" applyBorder="1" applyAlignment="1">
      <alignment horizontal="center" textRotation="90"/>
    </xf>
    <xf numFmtId="0" fontId="3" fillId="0" borderId="0" xfId="0" applyFont="1" applyAlignment="1">
      <alignment vertical="top"/>
    </xf>
    <xf numFmtId="166" fontId="0" fillId="0" borderId="0" xfId="0" applyNumberFormat="1" applyAlignment="1">
      <alignment horizontal="center" vertical="top"/>
    </xf>
    <xf numFmtId="0" fontId="13" fillId="0" borderId="14" xfId="0" applyFont="1" applyBorder="1" applyAlignment="1">
      <alignment horizontal="center"/>
    </xf>
    <xf numFmtId="167" fontId="0" fillId="0" borderId="10" xfId="0" applyNumberFormat="1" applyBorder="1" applyProtection="1">
      <protection locked="0"/>
    </xf>
    <xf numFmtId="167" fontId="0" fillId="0" borderId="0" xfId="0" applyNumberFormat="1" applyProtection="1">
      <protection locked="0"/>
    </xf>
    <xf numFmtId="167" fontId="0" fillId="0" borderId="0" xfId="0" applyNumberFormat="1"/>
    <xf numFmtId="0" fontId="0" fillId="0" borderId="18" xfId="0" applyBorder="1" applyAlignment="1" applyProtection="1">
      <alignment horizontal="center"/>
      <protection locked="0"/>
    </xf>
    <xf numFmtId="0" fontId="0" fillId="0" borderId="12" xfId="0" applyBorder="1" applyAlignment="1" applyProtection="1">
      <alignment horizontal="left" indent="1"/>
      <protection locked="0"/>
    </xf>
    <xf numFmtId="0" fontId="0" fillId="0" borderId="42" xfId="0" applyBorder="1" applyAlignment="1">
      <alignment horizontal="left" indent="1"/>
    </xf>
    <xf numFmtId="0" fontId="24" fillId="0" borderId="43" xfId="0" applyFont="1" applyBorder="1" applyAlignment="1">
      <alignment horizontal="center"/>
    </xf>
    <xf numFmtId="0" fontId="1" fillId="0" borderId="10" xfId="0" applyFont="1" applyBorder="1" applyProtection="1">
      <protection locked="0"/>
    </xf>
    <xf numFmtId="1" fontId="6" fillId="0" borderId="10" xfId="0" applyNumberFormat="1" applyFont="1" applyBorder="1" applyAlignment="1">
      <alignment horizontal="left" wrapText="1"/>
    </xf>
    <xf numFmtId="164" fontId="2" fillId="0" borderId="37" xfId="0" applyNumberFormat="1" applyFont="1" applyBorder="1" applyAlignment="1">
      <alignment horizontal="center"/>
    </xf>
    <xf numFmtId="164" fontId="2" fillId="0" borderId="11" xfId="0" applyNumberFormat="1" applyFont="1" applyBorder="1" applyAlignment="1">
      <alignment horizontal="center"/>
    </xf>
    <xf numFmtId="164" fontId="2" fillId="0" borderId="44" xfId="0" applyNumberFormat="1" applyFont="1" applyBorder="1" applyAlignment="1">
      <alignment horizontal="center"/>
    </xf>
    <xf numFmtId="164" fontId="2" fillId="0" borderId="15" xfId="0" applyNumberFormat="1" applyFont="1" applyBorder="1" applyAlignment="1">
      <alignment horizontal="center"/>
    </xf>
    <xf numFmtId="164" fontId="2" fillId="0" borderId="45" xfId="0" applyNumberFormat="1" applyFont="1" applyBorder="1" applyAlignment="1">
      <alignment horizontal="center"/>
    </xf>
    <xf numFmtId="44" fontId="1" fillId="0" borderId="12" xfId="28" applyBorder="1" applyProtection="1">
      <protection locked="0"/>
    </xf>
    <xf numFmtId="44" fontId="1" fillId="0" borderId="12" xfId="28" applyBorder="1"/>
    <xf numFmtId="44" fontId="1" fillId="0" borderId="12" xfId="28" applyBorder="1" applyAlignment="1">
      <alignment wrapText="1"/>
    </xf>
    <xf numFmtId="167" fontId="0" fillId="0" borderId="0" xfId="0" applyNumberFormat="1" applyAlignment="1" applyProtection="1">
      <alignment horizontal="left"/>
      <protection locked="0"/>
    </xf>
    <xf numFmtId="0" fontId="23" fillId="0" borderId="0" xfId="0" applyFont="1" applyAlignment="1">
      <alignment horizontal="center" textRotation="90"/>
    </xf>
    <xf numFmtId="0" fontId="11" fillId="0" borderId="0" xfId="35" applyAlignment="1" applyProtection="1">
      <alignment horizontal="left"/>
    </xf>
    <xf numFmtId="0" fontId="1" fillId="0" borderId="0" xfId="0" quotePrefix="1" applyFont="1"/>
    <xf numFmtId="0" fontId="1" fillId="0" borderId="0" xfId="44"/>
    <xf numFmtId="0" fontId="3" fillId="0" borderId="0" xfId="44" applyFont="1" applyAlignment="1">
      <alignment horizontal="center"/>
    </xf>
    <xf numFmtId="0" fontId="1" fillId="0" borderId="18" xfId="44" applyBorder="1" applyProtection="1">
      <protection locked="0"/>
    </xf>
    <xf numFmtId="14" fontId="1" fillId="0" borderId="18" xfId="44" applyNumberFormat="1" applyBorder="1" applyProtection="1">
      <protection locked="0"/>
    </xf>
    <xf numFmtId="0" fontId="1" fillId="0" borderId="18" xfId="44" applyBorder="1" applyAlignment="1">
      <alignment horizontal="center" wrapText="1"/>
    </xf>
    <xf numFmtId="44" fontId="3" fillId="0" borderId="14" xfId="28" applyFont="1" applyBorder="1" applyAlignment="1">
      <alignment wrapText="1"/>
    </xf>
    <xf numFmtId="0" fontId="1" fillId="0" borderId="0" xfId="0" applyFont="1" applyAlignment="1">
      <alignment horizontal="right"/>
    </xf>
    <xf numFmtId="0" fontId="1" fillId="0" borderId="0" xfId="0" applyFont="1" applyAlignment="1">
      <alignment horizontal="left"/>
    </xf>
    <xf numFmtId="0" fontId="3" fillId="0" borderId="0" xfId="0" applyFont="1" applyAlignment="1">
      <alignment horizontal="left" wrapText="1"/>
    </xf>
    <xf numFmtId="0" fontId="6" fillId="0" borderId="0" xfId="0" applyFont="1"/>
    <xf numFmtId="0" fontId="0" fillId="0" borderId="10" xfId="0" applyBorder="1"/>
    <xf numFmtId="0" fontId="0" fillId="0" borderId="17" xfId="0" applyBorder="1"/>
    <xf numFmtId="0" fontId="49" fillId="0" borderId="17" xfId="0" applyFont="1" applyBorder="1" applyAlignment="1">
      <alignment horizontal="center"/>
    </xf>
    <xf numFmtId="0" fontId="6" fillId="0" borderId="0" xfId="0" applyFont="1" applyAlignment="1">
      <alignment horizontal="center"/>
    </xf>
    <xf numFmtId="0" fontId="1" fillId="0" borderId="15" xfId="0" applyFont="1" applyBorder="1" applyAlignment="1">
      <alignment vertical="top" wrapText="1"/>
    </xf>
    <xf numFmtId="0" fontId="10" fillId="0" borderId="15" xfId="0" applyFont="1" applyBorder="1" applyAlignment="1">
      <alignment horizontal="center" vertical="top"/>
    </xf>
    <xf numFmtId="0" fontId="10" fillId="0" borderId="15" xfId="0" applyFont="1" applyBorder="1" applyAlignment="1">
      <alignment horizontal="center"/>
    </xf>
    <xf numFmtId="0" fontId="1" fillId="0" borderId="17" xfId="0" applyFont="1" applyBorder="1"/>
    <xf numFmtId="0" fontId="1" fillId="0" borderId="17" xfId="0" applyFont="1" applyBorder="1" applyAlignment="1">
      <alignment wrapText="1"/>
    </xf>
    <xf numFmtId="0" fontId="1" fillId="0" borderId="0" xfId="0" applyFont="1" applyAlignment="1">
      <alignment horizontal="left" vertical="top" wrapText="1" indent="1"/>
    </xf>
    <xf numFmtId="0" fontId="1" fillId="0" borderId="0" xfId="0" applyFont="1" applyAlignment="1">
      <alignment horizontal="left" vertical="top" wrapText="1"/>
    </xf>
    <xf numFmtId="0" fontId="1" fillId="0" borderId="12" xfId="0" applyFont="1" applyBorder="1"/>
    <xf numFmtId="0" fontId="1" fillId="0" borderId="0" xfId="0" applyFont="1"/>
    <xf numFmtId="0" fontId="3" fillId="0" borderId="0" xfId="44" applyFont="1" applyAlignment="1">
      <alignment horizontal="left"/>
    </xf>
    <xf numFmtId="0" fontId="1" fillId="0" borderId="0" xfId="44" applyAlignment="1">
      <alignment horizontal="center"/>
    </xf>
    <xf numFmtId="0" fontId="1" fillId="0" borderId="12" xfId="44" applyBorder="1"/>
    <xf numFmtId="0" fontId="1" fillId="0" borderId="12" xfId="44" applyBorder="1" applyAlignment="1" applyProtection="1">
      <alignment horizontal="center"/>
      <protection locked="0"/>
    </xf>
    <xf numFmtId="0" fontId="3" fillId="0" borderId="14" xfId="44" applyFont="1" applyBorder="1" applyAlignment="1">
      <alignment horizontal="center"/>
    </xf>
    <xf numFmtId="0" fontId="1" fillId="0" borderId="22" xfId="0" applyFont="1" applyBorder="1" applyAlignment="1">
      <alignment horizontal="left" vertical="top"/>
    </xf>
    <xf numFmtId="0" fontId="6" fillId="0" borderId="0" xfId="44" applyFont="1" applyAlignment="1">
      <alignment horizontal="right"/>
    </xf>
    <xf numFmtId="0" fontId="5" fillId="0" borderId="10" xfId="44" applyFont="1" applyBorder="1" applyAlignment="1">
      <alignment horizontal="left" wrapText="1"/>
    </xf>
    <xf numFmtId="0" fontId="3" fillId="0" borderId="11" xfId="44" applyFont="1" applyBorder="1"/>
    <xf numFmtId="0" fontId="1" fillId="0" borderId="11" xfId="44" applyBorder="1"/>
    <xf numFmtId="0" fontId="3" fillId="0" borderId="0" xfId="44" applyFont="1"/>
    <xf numFmtId="0" fontId="3" fillId="0" borderId="15" xfId="44" applyFont="1" applyBorder="1"/>
    <xf numFmtId="0" fontId="1" fillId="0" borderId="15" xfId="44" applyBorder="1"/>
    <xf numFmtId="0" fontId="7" fillId="0" borderId="15" xfId="44" applyFont="1" applyBorder="1" applyAlignment="1">
      <alignment horizontal="left" wrapText="1"/>
    </xf>
    <xf numFmtId="0" fontId="2" fillId="0" borderId="15" xfId="44" applyFont="1" applyBorder="1" applyAlignment="1">
      <alignment horizontal="left" wrapText="1"/>
    </xf>
    <xf numFmtId="0" fontId="1" fillId="0" borderId="0" xfId="44" applyAlignment="1">
      <alignment horizontal="right"/>
    </xf>
    <xf numFmtId="0" fontId="1" fillId="0" borderId="10" xfId="44" applyBorder="1" applyAlignment="1">
      <alignment horizontal="right"/>
    </xf>
    <xf numFmtId="0" fontId="1" fillId="0" borderId="22" xfId="44" applyBorder="1" applyAlignment="1">
      <alignment horizontal="left" vertical="top"/>
    </xf>
    <xf numFmtId="0" fontId="52" fillId="0" borderId="0" xfId="44" applyFont="1"/>
    <xf numFmtId="0" fontId="52" fillId="0" borderId="11" xfId="44" applyFont="1" applyBorder="1" applyAlignment="1">
      <alignment horizontal="center"/>
    </xf>
    <xf numFmtId="0" fontId="52" fillId="0" borderId="0" xfId="44" applyFont="1" applyAlignment="1">
      <alignment horizontal="right"/>
    </xf>
    <xf numFmtId="0" fontId="52" fillId="0" borderId="11" xfId="44" applyFont="1" applyBorder="1" applyAlignment="1">
      <alignment horizontal="left" vertical="top"/>
    </xf>
    <xf numFmtId="0" fontId="11" fillId="0" borderId="0" xfId="35" applyAlignment="1" applyProtection="1"/>
    <xf numFmtId="0" fontId="0" fillId="28" borderId="14" xfId="0" applyFill="1" applyBorder="1" applyProtection="1">
      <protection locked="0"/>
    </xf>
    <xf numFmtId="0" fontId="0" fillId="29" borderId="12" xfId="0" applyFill="1" applyBorder="1" applyAlignment="1" applyProtection="1">
      <alignment horizontal="center"/>
      <protection locked="0"/>
    </xf>
    <xf numFmtId="0" fontId="2" fillId="0" borderId="0" xfId="0" applyFont="1"/>
    <xf numFmtId="0" fontId="3" fillId="0" borderId="12" xfId="0" applyFont="1" applyBorder="1" applyAlignment="1">
      <alignment horizontal="left"/>
    </xf>
    <xf numFmtId="0" fontId="1" fillId="0" borderId="12" xfId="0" applyFont="1" applyBorder="1" applyAlignment="1">
      <alignment horizontal="left"/>
    </xf>
    <xf numFmtId="0" fontId="1" fillId="0" borderId="11" xfId="0" applyFont="1" applyBorder="1" applyAlignment="1">
      <alignment vertical="top" wrapText="1"/>
    </xf>
    <xf numFmtId="0" fontId="1" fillId="0" borderId="11" xfId="0" applyFont="1" applyBorder="1" applyAlignment="1">
      <alignment wrapText="1"/>
    </xf>
    <xf numFmtId="0" fontId="1" fillId="0" borderId="12" xfId="0" applyFont="1" applyBorder="1" applyAlignment="1">
      <alignment wrapText="1"/>
    </xf>
    <xf numFmtId="0" fontId="1" fillId="0" borderId="12" xfId="0" applyFont="1" applyBorder="1" applyAlignment="1">
      <alignment horizontal="left" wrapText="1"/>
    </xf>
    <xf numFmtId="0" fontId="5" fillId="0" borderId="0" xfId="44" applyFont="1" applyAlignment="1">
      <alignment horizontal="center" vertical="top" textRotation="90"/>
    </xf>
    <xf numFmtId="0" fontId="1" fillId="0" borderId="10" xfId="44" applyBorder="1" applyAlignment="1">
      <alignment horizontal="left"/>
    </xf>
    <xf numFmtId="0" fontId="3" fillId="0" borderId="0" xfId="44" applyFont="1" applyAlignment="1">
      <alignment horizontal="center" vertical="top" textRotation="90"/>
    </xf>
    <xf numFmtId="0" fontId="6" fillId="0" borderId="10" xfId="44" applyFont="1" applyBorder="1" applyAlignment="1">
      <alignment horizontal="left" wrapText="1"/>
    </xf>
    <xf numFmtId="0" fontId="18" fillId="0" borderId="0" xfId="44" applyFont="1"/>
    <xf numFmtId="0" fontId="5" fillId="0" borderId="0" xfId="44" applyFont="1" applyAlignment="1">
      <alignment horizontal="center" vertical="top"/>
    </xf>
    <xf numFmtId="0" fontId="21" fillId="0" borderId="0" xfId="44" applyFont="1"/>
    <xf numFmtId="0" fontId="1" fillId="0" borderId="0" xfId="44" applyAlignment="1" applyProtection="1">
      <alignment horizontal="left"/>
      <protection locked="0"/>
    </xf>
    <xf numFmtId="0" fontId="1" fillId="0" borderId="10" xfId="44" applyBorder="1"/>
    <xf numFmtId="0" fontId="49" fillId="0" borderId="17" xfId="44" applyFont="1" applyBorder="1" applyAlignment="1">
      <alignment horizontal="center"/>
    </xf>
    <xf numFmtId="0" fontId="1" fillId="0" borderId="0" xfId="44" applyAlignment="1">
      <alignment horizontal="center" vertical="top"/>
    </xf>
    <xf numFmtId="0" fontId="13" fillId="0" borderId="14" xfId="44" applyFont="1" applyBorder="1" applyAlignment="1">
      <alignment horizontal="center"/>
    </xf>
    <xf numFmtId="0" fontId="10" fillId="0" borderId="0" xfId="44" applyFont="1"/>
    <xf numFmtId="0" fontId="5" fillId="0" borderId="0" xfId="0" applyFont="1"/>
    <xf numFmtId="0" fontId="4" fillId="0" borderId="10" xfId="0" applyFont="1" applyBorder="1" applyAlignment="1">
      <alignment horizontal="left"/>
    </xf>
    <xf numFmtId="0" fontId="1" fillId="0" borderId="10" xfId="44" applyBorder="1" applyAlignment="1">
      <alignment horizontal="left" wrapText="1"/>
    </xf>
    <xf numFmtId="0" fontId="51" fillId="0" borderId="0" xfId="44" applyFont="1"/>
    <xf numFmtId="0" fontId="1" fillId="0" borderId="22" xfId="44" applyBorder="1"/>
    <xf numFmtId="0" fontId="13" fillId="31" borderId="12" xfId="0" applyFont="1" applyFill="1" applyBorder="1" applyAlignment="1">
      <alignment horizontal="center"/>
    </xf>
    <xf numFmtId="0" fontId="59" fillId="0" borderId="0" xfId="0" applyFont="1"/>
    <xf numFmtId="0" fontId="18" fillId="32" borderId="25" xfId="0" applyFont="1" applyFill="1" applyBorder="1" applyAlignment="1">
      <alignment horizontal="center" vertical="center" wrapText="1"/>
    </xf>
    <xf numFmtId="0" fontId="61" fillId="0" borderId="0" xfId="0" applyFont="1"/>
    <xf numFmtId="0" fontId="1" fillId="0" borderId="11" xfId="0" applyFont="1" applyBorder="1" applyAlignment="1">
      <alignment horizontal="left" vertical="top" wrapText="1"/>
    </xf>
    <xf numFmtId="0" fontId="1" fillId="0" borderId="12" xfId="0" applyFont="1" applyBorder="1" applyAlignment="1">
      <alignment horizontal="left" vertical="top" wrapText="1"/>
    </xf>
    <xf numFmtId="0" fontId="3" fillId="0" borderId="12" xfId="0" applyFont="1" applyBorder="1" applyAlignment="1">
      <alignment vertical="top" wrapText="1"/>
    </xf>
    <xf numFmtId="0" fontId="3" fillId="0" borderId="12" xfId="0" applyFont="1" applyBorder="1"/>
    <xf numFmtId="0" fontId="63" fillId="0" borderId="0" xfId="0" applyFont="1" applyAlignment="1">
      <alignment horizontal="center"/>
    </xf>
    <xf numFmtId="0" fontId="1" fillId="0" borderId="22" xfId="0" applyFont="1" applyBorder="1"/>
    <xf numFmtId="0" fontId="3" fillId="34" borderId="52" xfId="44" applyFont="1" applyFill="1" applyBorder="1" applyAlignment="1">
      <alignment horizontal="center"/>
    </xf>
    <xf numFmtId="0" fontId="3" fillId="0" borderId="11" xfId="0" applyFont="1" applyBorder="1" applyAlignment="1">
      <alignment horizontal="left"/>
    </xf>
    <xf numFmtId="0" fontId="64" fillId="0" borderId="11" xfId="0" applyFont="1" applyBorder="1" applyAlignment="1">
      <alignment horizontal="center"/>
    </xf>
    <xf numFmtId="168" fontId="65" fillId="0" borderId="11" xfId="0" applyNumberFormat="1" applyFont="1" applyBorder="1" applyAlignment="1">
      <alignment horizontal="center"/>
    </xf>
    <xf numFmtId="168" fontId="65" fillId="0" borderId="44" xfId="0" applyNumberFormat="1" applyFont="1" applyBorder="1" applyAlignment="1">
      <alignment horizontal="center"/>
    </xf>
    <xf numFmtId="0" fontId="51" fillId="0" borderId="0" xfId="0" applyFont="1"/>
    <xf numFmtId="164" fontId="2" fillId="0" borderId="11" xfId="0" applyNumberFormat="1" applyFont="1" applyBorder="1" applyAlignment="1" applyProtection="1">
      <alignment horizontal="center"/>
      <protection locked="0"/>
    </xf>
    <xf numFmtId="164" fontId="2" fillId="0" borderId="44" xfId="0" applyNumberFormat="1" applyFont="1" applyBorder="1" applyAlignment="1" applyProtection="1">
      <alignment horizontal="center"/>
      <protection locked="0"/>
    </xf>
    <xf numFmtId="0" fontId="1" fillId="0" borderId="30" xfId="0" applyFont="1" applyBorder="1" applyAlignment="1">
      <alignment horizontal="left" indent="1"/>
    </xf>
    <xf numFmtId="0" fontId="4" fillId="0" borderId="26" xfId="0" applyFont="1" applyBorder="1" applyAlignment="1">
      <alignment horizontal="left" indent="2"/>
    </xf>
    <xf numFmtId="0" fontId="1" fillId="0" borderId="12" xfId="0" applyFont="1" applyBorder="1" applyAlignment="1">
      <alignment horizontal="center"/>
    </xf>
    <xf numFmtId="0" fontId="1" fillId="0" borderId="19" xfId="0" applyFont="1" applyBorder="1" applyAlignment="1">
      <alignment horizontal="center"/>
    </xf>
    <xf numFmtId="0" fontId="66" fillId="0" borderId="53" xfId="0" applyFont="1" applyBorder="1" applyAlignment="1">
      <alignment horizontal="center" vertical="center"/>
    </xf>
    <xf numFmtId="0" fontId="67" fillId="0" borderId="0" xfId="0" applyFont="1" applyAlignment="1">
      <alignment horizontal="center"/>
    </xf>
    <xf numFmtId="0" fontId="66" fillId="0" borderId="51" xfId="0" applyFont="1" applyBorder="1" applyAlignment="1">
      <alignment horizontal="center" vertical="center"/>
    </xf>
    <xf numFmtId="0" fontId="0" fillId="0" borderId="10" xfId="0" applyBorder="1" applyAlignment="1">
      <alignment horizontal="right" vertical="top"/>
    </xf>
    <xf numFmtId="0" fontId="0" fillId="0" borderId="10" xfId="0" applyBorder="1" applyAlignment="1">
      <alignment horizontal="right" vertical="top" wrapText="1"/>
    </xf>
    <xf numFmtId="0" fontId="3" fillId="0" borderId="0" xfId="0" applyFont="1" applyAlignment="1">
      <alignment horizontal="left" vertical="center"/>
    </xf>
    <xf numFmtId="165" fontId="0" fillId="0" borderId="0" xfId="0" applyNumberFormat="1" applyAlignment="1">
      <alignment horizontal="center" vertical="center"/>
    </xf>
    <xf numFmtId="0" fontId="66" fillId="0" borderId="0" xfId="44" applyFont="1" applyAlignment="1">
      <alignment horizontal="center"/>
    </xf>
    <xf numFmtId="0" fontId="19" fillId="24" borderId="0" xfId="0" applyFont="1" applyFill="1" applyAlignment="1">
      <alignment vertical="center"/>
    </xf>
    <xf numFmtId="0" fontId="17" fillId="24" borderId="0" xfId="0" applyFont="1" applyFill="1" applyAlignment="1">
      <alignment vertical="center"/>
    </xf>
    <xf numFmtId="0" fontId="68" fillId="35" borderId="0" xfId="44" applyFont="1" applyFill="1" applyAlignment="1">
      <alignment horizontal="center"/>
    </xf>
    <xf numFmtId="0" fontId="1" fillId="0" borderId="12" xfId="44" applyBorder="1" applyProtection="1">
      <protection locked="0"/>
    </xf>
    <xf numFmtId="0" fontId="1" fillId="0" borderId="17" xfId="44" applyBorder="1" applyProtection="1">
      <protection locked="0"/>
    </xf>
    <xf numFmtId="0" fontId="1" fillId="26" borderId="12" xfId="0" applyFont="1" applyFill="1" applyBorder="1" applyAlignment="1" applyProtection="1">
      <alignment horizontal="center"/>
      <protection locked="0"/>
    </xf>
    <xf numFmtId="0" fontId="3" fillId="0" borderId="0" xfId="0" applyFont="1" applyAlignment="1">
      <alignment horizontal="center"/>
    </xf>
    <xf numFmtId="0" fontId="1" fillId="0" borderId="0" xfId="44" applyAlignment="1">
      <alignment horizontal="center"/>
    </xf>
    <xf numFmtId="0" fontId="3" fillId="0" borderId="0" xfId="44" applyFont="1" applyAlignment="1">
      <alignment horizontal="left"/>
    </xf>
    <xf numFmtId="0" fontId="1" fillId="0" borderId="12" xfId="44" applyBorder="1"/>
    <xf numFmtId="0" fontId="3"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xf>
    <xf numFmtId="0" fontId="1" fillId="0" borderId="26" xfId="0" applyFont="1" applyBorder="1" applyAlignment="1">
      <alignment horizontal="left" indent="1"/>
    </xf>
    <xf numFmtId="0" fontId="3" fillId="0" borderId="26" xfId="0" applyFont="1" applyBorder="1" applyAlignment="1">
      <alignment horizontal="left" indent="1"/>
    </xf>
    <xf numFmtId="0" fontId="1" fillId="0" borderId="22" xfId="0" applyFont="1" applyBorder="1" applyAlignment="1">
      <alignment horizontal="left"/>
    </xf>
    <xf numFmtId="0" fontId="3" fillId="0" borderId="0" xfId="0" applyFont="1" applyAlignment="1">
      <alignment horizontal="left"/>
    </xf>
    <xf numFmtId="0" fontId="1" fillId="0" borderId="0" xfId="0" applyFont="1" applyAlignment="1">
      <alignment horizontal="left" vertical="top" wrapText="1"/>
    </xf>
    <xf numFmtId="0" fontId="3" fillId="0" borderId="0" xfId="0" applyFont="1" applyAlignment="1">
      <alignment horizontal="center"/>
    </xf>
    <xf numFmtId="0" fontId="0" fillId="0" borderId="0" xfId="0" applyAlignment="1">
      <alignment horizontal="left"/>
    </xf>
    <xf numFmtId="0" fontId="72" fillId="0" borderId="0" xfId="45" applyFont="1" applyAlignment="1">
      <alignment vertical="center"/>
    </xf>
    <xf numFmtId="0" fontId="72" fillId="0" borderId="0" xfId="45" applyFont="1" applyAlignment="1">
      <alignment horizontal="right" vertical="center"/>
    </xf>
    <xf numFmtId="0" fontId="73" fillId="0" borderId="0" xfId="45" applyFont="1" applyAlignment="1">
      <alignment horizontal="left" vertical="center"/>
    </xf>
    <xf numFmtId="165" fontId="72" fillId="0" borderId="0" xfId="45" applyNumberFormat="1" applyFont="1" applyAlignment="1">
      <alignment vertical="center"/>
    </xf>
    <xf numFmtId="165" fontId="72" fillId="0" borderId="0" xfId="45" applyNumberFormat="1" applyFont="1" applyAlignment="1">
      <alignment horizontal="center" vertical="center"/>
    </xf>
    <xf numFmtId="0" fontId="74" fillId="0" borderId="0" xfId="45" applyFont="1" applyAlignment="1">
      <alignment vertical="center"/>
    </xf>
    <xf numFmtId="0" fontId="74" fillId="0" borderId="0" xfId="45" applyFont="1" applyAlignment="1">
      <alignment horizontal="center" vertical="center"/>
    </xf>
    <xf numFmtId="165" fontId="74" fillId="0" borderId="0" xfId="45" applyNumberFormat="1" applyFont="1" applyAlignment="1">
      <alignment horizontal="center" vertical="center"/>
    </xf>
    <xf numFmtId="165" fontId="74" fillId="0" borderId="0" xfId="45" applyNumberFormat="1" applyFont="1" applyAlignment="1">
      <alignment vertical="center"/>
    </xf>
    <xf numFmtId="0" fontId="74" fillId="0" borderId="46" xfId="45" applyFont="1" applyBorder="1" applyAlignment="1">
      <alignment vertical="center"/>
    </xf>
    <xf numFmtId="0" fontId="74" fillId="0" borderId="16" xfId="45" applyFont="1" applyBorder="1" applyAlignment="1">
      <alignment vertical="center"/>
    </xf>
    <xf numFmtId="165" fontId="74" fillId="0" borderId="19" xfId="45" applyNumberFormat="1" applyFont="1" applyBorder="1" applyAlignment="1" applyProtection="1">
      <alignment horizontal="center" vertical="center"/>
      <protection locked="0"/>
    </xf>
    <xf numFmtId="165" fontId="74" fillId="0" borderId="21" xfId="45" applyNumberFormat="1" applyFont="1" applyBorder="1" applyAlignment="1" applyProtection="1">
      <alignment horizontal="center" vertical="center"/>
      <protection locked="0"/>
    </xf>
    <xf numFmtId="0" fontId="76" fillId="0" borderId="0" xfId="45" applyFont="1" applyAlignment="1">
      <alignment vertical="center"/>
    </xf>
    <xf numFmtId="0" fontId="77" fillId="0" borderId="55" xfId="45" applyFont="1" applyBorder="1" applyAlignment="1">
      <alignment vertical="center"/>
    </xf>
    <xf numFmtId="0" fontId="74" fillId="0" borderId="15" xfId="45" applyFont="1" applyBorder="1" applyAlignment="1">
      <alignment horizontal="center" vertical="center"/>
    </xf>
    <xf numFmtId="165" fontId="74" fillId="0" borderId="15" xfId="45" applyNumberFormat="1" applyFont="1" applyBorder="1" applyAlignment="1">
      <alignment horizontal="center" vertical="center"/>
    </xf>
    <xf numFmtId="0" fontId="74" fillId="0" borderId="0" xfId="45" applyFont="1" applyAlignment="1" applyProtection="1">
      <alignment vertical="center"/>
      <protection locked="0"/>
    </xf>
    <xf numFmtId="0" fontId="74" fillId="0" borderId="55" xfId="45" applyFont="1" applyBorder="1" applyAlignment="1">
      <alignment vertical="center"/>
    </xf>
    <xf numFmtId="0" fontId="74" fillId="0" borderId="16" xfId="45" applyFont="1" applyBorder="1" applyAlignment="1">
      <alignment horizontal="center" vertical="center"/>
    </xf>
    <xf numFmtId="165" fontId="74" fillId="0" borderId="12" xfId="45" applyNumberFormat="1" applyFont="1" applyBorder="1" applyAlignment="1" applyProtection="1">
      <alignment horizontal="center" vertical="center"/>
      <protection locked="0"/>
    </xf>
    <xf numFmtId="165" fontId="74" fillId="0" borderId="22" xfId="45" applyNumberFormat="1" applyFont="1" applyBorder="1" applyAlignment="1" applyProtection="1">
      <alignment horizontal="center" vertical="center"/>
      <protection locked="0"/>
    </xf>
    <xf numFmtId="0" fontId="74" fillId="0" borderId="18" xfId="45" applyFont="1" applyBorder="1" applyAlignment="1" applyProtection="1">
      <alignment vertical="center"/>
      <protection locked="0"/>
    </xf>
    <xf numFmtId="0" fontId="74" fillId="0" borderId="32" xfId="45" applyFont="1" applyBorder="1" applyAlignment="1">
      <alignment vertical="center"/>
    </xf>
    <xf numFmtId="165" fontId="74" fillId="0" borderId="13" xfId="45" applyNumberFormat="1" applyFont="1" applyBorder="1" applyAlignment="1" applyProtection="1">
      <alignment horizontal="center" vertical="center"/>
      <protection locked="0"/>
    </xf>
    <xf numFmtId="165" fontId="74" fillId="0" borderId="20" xfId="45" applyNumberFormat="1" applyFont="1" applyBorder="1" applyAlignment="1" applyProtection="1">
      <alignment horizontal="center" vertical="center"/>
      <protection locked="0"/>
    </xf>
    <xf numFmtId="0" fontId="74" fillId="0" borderId="56" xfId="45" applyFont="1" applyBorder="1" applyAlignment="1">
      <alignment vertical="center"/>
    </xf>
    <xf numFmtId="0" fontId="74" fillId="0" borderId="17" xfId="45" applyFont="1" applyBorder="1" applyAlignment="1">
      <alignment horizontal="center" vertical="center"/>
    </xf>
    <xf numFmtId="0" fontId="74" fillId="0" borderId="18" xfId="45" applyFont="1" applyBorder="1" applyAlignment="1">
      <alignment horizontal="center" vertical="center"/>
    </xf>
    <xf numFmtId="0" fontId="74" fillId="0" borderId="57" xfId="45" applyFont="1" applyBorder="1" applyAlignment="1">
      <alignment vertical="center"/>
    </xf>
    <xf numFmtId="0" fontId="74" fillId="0" borderId="59" xfId="45" applyFont="1" applyBorder="1" applyAlignment="1">
      <alignment vertical="center"/>
    </xf>
    <xf numFmtId="0" fontId="74" fillId="0" borderId="11" xfId="45" applyFont="1" applyBorder="1" applyAlignment="1">
      <alignment horizontal="center" vertical="center"/>
    </xf>
    <xf numFmtId="0" fontId="74" fillId="0" borderId="32" xfId="45" applyFont="1" applyBorder="1" applyAlignment="1">
      <alignment horizontal="center" vertical="center"/>
    </xf>
    <xf numFmtId="0" fontId="74" fillId="0" borderId="18" xfId="45" applyFont="1" applyBorder="1" applyAlignment="1">
      <alignment vertical="center"/>
    </xf>
    <xf numFmtId="0" fontId="77" fillId="0" borderId="60" xfId="45" applyFont="1" applyBorder="1" applyAlignment="1">
      <alignment vertical="center"/>
    </xf>
    <xf numFmtId="0" fontId="74" fillId="0" borderId="53" xfId="45" applyFont="1" applyBorder="1" applyAlignment="1">
      <alignment horizontal="center" vertical="center"/>
    </xf>
    <xf numFmtId="165" fontId="74" fillId="0" borderId="53" xfId="45" applyNumberFormat="1" applyFont="1" applyBorder="1" applyAlignment="1">
      <alignment horizontal="center" vertical="center"/>
    </xf>
    <xf numFmtId="0" fontId="74" fillId="0" borderId="61" xfId="45" applyFont="1" applyBorder="1" applyAlignment="1">
      <alignment vertical="center"/>
    </xf>
    <xf numFmtId="0" fontId="74" fillId="0" borderId="62" xfId="45" applyFont="1" applyBorder="1" applyAlignment="1">
      <alignment horizontal="center" vertical="center"/>
    </xf>
    <xf numFmtId="0" fontId="74" fillId="0" borderId="63" xfId="45" applyFont="1" applyBorder="1" applyAlignment="1">
      <alignment horizontal="center" vertical="center"/>
    </xf>
    <xf numFmtId="0" fontId="74" fillId="0" borderId="63" xfId="45" applyFont="1" applyBorder="1" applyAlignment="1">
      <alignment vertical="center"/>
    </xf>
    <xf numFmtId="0" fontId="74" fillId="0" borderId="65" xfId="45" applyFont="1" applyBorder="1" applyAlignment="1">
      <alignment vertical="center"/>
    </xf>
    <xf numFmtId="0" fontId="74" fillId="0" borderId="67" xfId="45" applyFont="1" applyBorder="1" applyAlignment="1">
      <alignment vertical="center"/>
    </xf>
    <xf numFmtId="0" fontId="77" fillId="0" borderId="61" xfId="45" applyFont="1" applyBorder="1" applyAlignment="1">
      <alignment vertical="center"/>
    </xf>
    <xf numFmtId="0" fontId="74" fillId="0" borderId="57" xfId="45" applyFont="1" applyBorder="1" applyAlignment="1">
      <alignment horizontal="center" vertical="center"/>
    </xf>
    <xf numFmtId="0" fontId="74" fillId="0" borderId="68" xfId="45" applyFont="1" applyBorder="1" applyAlignment="1">
      <alignment vertical="center"/>
    </xf>
    <xf numFmtId="0" fontId="74" fillId="0" borderId="69" xfId="45" applyFont="1" applyBorder="1" applyAlignment="1">
      <alignment vertical="center"/>
    </xf>
    <xf numFmtId="0" fontId="74" fillId="0" borderId="70" xfId="45" applyFont="1" applyBorder="1" applyAlignment="1">
      <alignment vertical="center"/>
    </xf>
    <xf numFmtId="165" fontId="76" fillId="0" borderId="0" xfId="45" applyNumberFormat="1" applyFont="1" applyAlignment="1">
      <alignment horizontal="right" vertical="center"/>
    </xf>
    <xf numFmtId="0" fontId="74" fillId="0" borderId="11" xfId="45" applyFont="1" applyBorder="1" applyAlignment="1">
      <alignment vertical="center"/>
    </xf>
    <xf numFmtId="0" fontId="74" fillId="0" borderId="15" xfId="45" applyFont="1" applyBorder="1" applyAlignment="1">
      <alignment vertical="center"/>
    </xf>
    <xf numFmtId="0" fontId="74" fillId="0" borderId="62" xfId="45" applyFont="1" applyBorder="1" applyAlignment="1">
      <alignment vertical="center"/>
    </xf>
    <xf numFmtId="0" fontId="74" fillId="0" borderId="71" xfId="45" applyFont="1" applyBorder="1" applyAlignment="1">
      <alignment vertical="center"/>
    </xf>
    <xf numFmtId="0" fontId="74" fillId="0" borderId="72" xfId="45" applyFont="1" applyBorder="1" applyAlignment="1">
      <alignment vertical="center"/>
    </xf>
    <xf numFmtId="0" fontId="74" fillId="0" borderId="32" xfId="45" applyFont="1" applyBorder="1" applyAlignment="1" applyProtection="1">
      <alignment vertical="center"/>
      <protection locked="0"/>
    </xf>
    <xf numFmtId="0" fontId="75" fillId="0" borderId="19" xfId="45" applyFont="1" applyBorder="1" applyAlignment="1">
      <alignment horizontal="center" vertical="center"/>
    </xf>
    <xf numFmtId="0" fontId="75" fillId="0" borderId="58" xfId="45" applyFont="1" applyBorder="1" applyAlignment="1">
      <alignment horizontal="center" vertical="center"/>
    </xf>
    <xf numFmtId="0" fontId="75" fillId="0" borderId="66" xfId="45" applyFont="1" applyBorder="1" applyAlignment="1">
      <alignment horizontal="center" vertical="center"/>
    </xf>
    <xf numFmtId="0" fontId="75" fillId="0" borderId="12" xfId="45" applyFont="1" applyBorder="1" applyAlignment="1">
      <alignment horizontal="center" vertical="center"/>
    </xf>
    <xf numFmtId="0" fontId="66" fillId="0" borderId="17" xfId="0" applyFont="1" applyBorder="1" applyAlignment="1">
      <alignment horizontal="center"/>
    </xf>
    <xf numFmtId="0" fontId="0" fillId="0" borderId="0" xfId="0" applyBorder="1"/>
    <xf numFmtId="0" fontId="1" fillId="0" borderId="0" xfId="0" applyFont="1" applyBorder="1" applyAlignment="1">
      <alignment horizontal="left"/>
    </xf>
    <xf numFmtId="0" fontId="75" fillId="0" borderId="13" xfId="45" applyFont="1" applyBorder="1" applyAlignment="1">
      <alignment horizontal="center" vertical="center"/>
    </xf>
    <xf numFmtId="0" fontId="75" fillId="0" borderId="64" xfId="45" applyFont="1" applyBorder="1" applyAlignment="1">
      <alignment horizontal="center" vertical="center"/>
    </xf>
    <xf numFmtId="0" fontId="75" fillId="0" borderId="48" xfId="45" applyFont="1" applyBorder="1" applyAlignment="1">
      <alignment horizontal="center" vertical="center"/>
    </xf>
    <xf numFmtId="0" fontId="15" fillId="0" borderId="0" xfId="0" applyFont="1" applyAlignment="1">
      <alignment horizontal="center" vertical="center" textRotation="90"/>
    </xf>
    <xf numFmtId="0" fontId="11" fillId="0" borderId="11" xfId="35" applyBorder="1" applyAlignment="1" applyProtection="1">
      <alignment horizontal="left"/>
    </xf>
    <xf numFmtId="0" fontId="0" fillId="0" borderId="11" xfId="0" applyBorder="1" applyAlignment="1">
      <alignment horizontal="center"/>
    </xf>
    <xf numFmtId="0" fontId="66" fillId="0" borderId="15" xfId="0" applyFont="1" applyBorder="1" applyAlignment="1">
      <alignment horizontal="center"/>
    </xf>
    <xf numFmtId="0" fontId="63" fillId="0" borderId="17" xfId="0" applyFont="1" applyBorder="1" applyAlignment="1">
      <alignment horizontal="center"/>
    </xf>
    <xf numFmtId="0" fontId="1" fillId="0" borderId="15" xfId="0" applyFont="1" applyBorder="1" applyAlignment="1">
      <alignment horizontal="left" vertical="top" wrapText="1"/>
    </xf>
    <xf numFmtId="0" fontId="3" fillId="0" borderId="46" xfId="0" applyFont="1" applyBorder="1" applyAlignment="1">
      <alignment horizontal="center"/>
    </xf>
    <xf numFmtId="0" fontId="1" fillId="0" borderId="58" xfId="0" applyFont="1" applyBorder="1" applyAlignment="1">
      <alignment horizontal="center"/>
    </xf>
    <xf numFmtId="0" fontId="1" fillId="0" borderId="64" xfId="0" applyFont="1" applyBorder="1" applyAlignment="1">
      <alignment horizontal="center"/>
    </xf>
    <xf numFmtId="0" fontId="1" fillId="0" borderId="12" xfId="44" applyBorder="1" applyAlignment="1">
      <alignment horizontal="left" vertical="top" wrapText="1"/>
    </xf>
    <xf numFmtId="0" fontId="1" fillId="0" borderId="17" xfId="44" applyBorder="1" applyAlignment="1">
      <alignment horizontal="left" vertical="top" wrapText="1"/>
    </xf>
    <xf numFmtId="0" fontId="1" fillId="0" borderId="12" xfId="0" applyFont="1" applyBorder="1" applyAlignment="1">
      <alignment vertical="top" wrapText="1"/>
    </xf>
    <xf numFmtId="0" fontId="1" fillId="0" borderId="0" xfId="0" applyFont="1" applyAlignment="1">
      <alignment vertical="top" wrapText="1"/>
    </xf>
    <xf numFmtId="0" fontId="1" fillId="0" borderId="0" xfId="0" applyFont="1" applyAlignment="1">
      <alignment horizontal="left" wrapText="1"/>
    </xf>
    <xf numFmtId="0" fontId="1" fillId="0" borderId="0" xfId="0" applyFont="1" applyAlignment="1">
      <alignment horizontal="right" wrapText="1"/>
    </xf>
    <xf numFmtId="0" fontId="1" fillId="0" borderId="22" xfId="44" applyBorder="1" applyAlignment="1">
      <alignment horizontal="left" vertical="top" wrapText="1"/>
    </xf>
    <xf numFmtId="165" fontId="74" fillId="0" borderId="0" xfId="45" applyNumberFormat="1" applyFont="1" applyBorder="1" applyAlignment="1" applyProtection="1">
      <alignment horizontal="center" vertical="center"/>
      <protection locked="0"/>
    </xf>
    <xf numFmtId="0" fontId="74" fillId="0" borderId="0" xfId="45" applyFont="1" applyBorder="1" applyAlignment="1" applyProtection="1">
      <alignment vertical="center"/>
      <protection locked="0"/>
    </xf>
    <xf numFmtId="0" fontId="74" fillId="0" borderId="16" xfId="45" applyFont="1" applyBorder="1" applyAlignment="1" applyProtection="1">
      <alignment vertical="center"/>
    </xf>
    <xf numFmtId="0" fontId="1" fillId="0" borderId="66" xfId="0" applyFont="1" applyBorder="1" applyAlignment="1" applyProtection="1">
      <alignment horizontal="center"/>
    </xf>
    <xf numFmtId="0" fontId="74" fillId="0" borderId="18" xfId="45" applyFont="1" applyBorder="1" applyAlignment="1" applyProtection="1">
      <alignment vertical="center"/>
    </xf>
    <xf numFmtId="0" fontId="1" fillId="0" borderId="12" xfId="0" applyFont="1" applyBorder="1" applyAlignment="1" applyProtection="1">
      <alignment horizontal="center"/>
    </xf>
    <xf numFmtId="0" fontId="74" fillId="0" borderId="32" xfId="45" applyFont="1" applyBorder="1" applyAlignment="1" applyProtection="1">
      <alignment vertical="center"/>
    </xf>
    <xf numFmtId="0" fontId="1" fillId="0" borderId="13" xfId="0" applyFont="1" applyBorder="1" applyAlignment="1" applyProtection="1">
      <alignment horizontal="center"/>
    </xf>
    <xf numFmtId="0" fontId="1" fillId="0" borderId="19" xfId="0" applyFont="1" applyBorder="1" applyAlignment="1" applyProtection="1">
      <alignment horizontal="center"/>
    </xf>
    <xf numFmtId="0" fontId="1" fillId="0" borderId="64" xfId="0" applyFont="1" applyBorder="1" applyAlignment="1" applyProtection="1">
      <alignment horizontal="center"/>
    </xf>
    <xf numFmtId="0" fontId="1" fillId="0" borderId="25" xfId="0" applyFont="1" applyBorder="1" applyAlignment="1">
      <alignment horizontal="left" indent="1"/>
    </xf>
    <xf numFmtId="0" fontId="1" fillId="0" borderId="25" xfId="0" applyFont="1" applyBorder="1" applyAlignment="1">
      <alignment horizontal="left" indent="2"/>
    </xf>
    <xf numFmtId="0" fontId="1" fillId="0" borderId="13" xfId="0" applyFont="1" applyBorder="1" applyAlignment="1">
      <alignment horizontal="center"/>
    </xf>
    <xf numFmtId="14" fontId="0" fillId="0" borderId="0" xfId="0" applyNumberFormat="1" applyAlignment="1">
      <alignment horizontal="center" vertical="center"/>
    </xf>
    <xf numFmtId="0" fontId="3" fillId="0" borderId="0" xfId="0" applyFont="1" applyAlignment="1">
      <alignment vertical="center"/>
    </xf>
    <xf numFmtId="14" fontId="0" fillId="0" borderId="0" xfId="0" applyNumberFormat="1" applyAlignment="1">
      <alignment horizontal="center" vertical="center"/>
    </xf>
    <xf numFmtId="0" fontId="1" fillId="0" borderId="0" xfId="0" applyFont="1" applyAlignment="1">
      <alignment horizontal="left" vertical="top" wrapText="1"/>
    </xf>
    <xf numFmtId="0" fontId="0" fillId="0" borderId="0" xfId="0" applyAlignment="1" applyProtection="1">
      <alignment horizontal="left"/>
      <protection locked="0"/>
    </xf>
    <xf numFmtId="0" fontId="1" fillId="0" borderId="0" xfId="44" applyAlignment="1">
      <alignment horizontal="center"/>
    </xf>
    <xf numFmtId="0" fontId="3" fillId="0" borderId="0" xfId="0" applyFont="1" applyAlignment="1">
      <alignment horizontal="center"/>
    </xf>
    <xf numFmtId="0" fontId="1" fillId="0" borderId="0" xfId="44" applyAlignment="1">
      <alignment horizontal="center"/>
    </xf>
    <xf numFmtId="0" fontId="3" fillId="0" borderId="0" xfId="0" applyFont="1" applyAlignment="1"/>
    <xf numFmtId="0" fontId="1" fillId="0" borderId="0" xfId="44"/>
    <xf numFmtId="165" fontId="3" fillId="0" borderId="0" xfId="44" applyNumberFormat="1" applyFont="1" applyAlignment="1">
      <alignment horizontal="center"/>
    </xf>
    <xf numFmtId="0" fontId="23" fillId="36" borderId="73" xfId="44" applyFont="1" applyFill="1" applyBorder="1" applyAlignment="1">
      <alignment horizontal="center" textRotation="90"/>
    </xf>
    <xf numFmtId="0" fontId="23" fillId="37" borderId="74" xfId="44" applyFont="1" applyFill="1" applyBorder="1" applyAlignment="1">
      <alignment horizontal="center" textRotation="90"/>
    </xf>
    <xf numFmtId="0" fontId="23" fillId="38" borderId="75" xfId="44" applyFont="1" applyFill="1" applyBorder="1" applyAlignment="1">
      <alignment horizontal="center" textRotation="90"/>
    </xf>
    <xf numFmtId="165" fontId="1" fillId="0" borderId="12" xfId="44" applyNumberFormat="1" applyBorder="1" applyProtection="1">
      <protection locked="0"/>
    </xf>
    <xf numFmtId="0" fontId="1" fillId="36" borderId="22" xfId="44" applyFill="1" applyBorder="1" applyAlignment="1" applyProtection="1">
      <alignment horizontal="center"/>
      <protection locked="0"/>
    </xf>
    <xf numFmtId="0" fontId="1" fillId="37" borderId="76" xfId="44" applyFill="1" applyBorder="1" applyAlignment="1" applyProtection="1">
      <alignment horizontal="center"/>
      <protection locked="0"/>
    </xf>
    <xf numFmtId="0" fontId="1" fillId="38" borderId="18" xfId="44" applyFill="1" applyBorder="1" applyAlignment="1" applyProtection="1">
      <alignment horizontal="center"/>
      <protection locked="0"/>
    </xf>
    <xf numFmtId="165" fontId="1" fillId="0" borderId="0" xfId="44" applyNumberFormat="1"/>
    <xf numFmtId="0" fontId="3" fillId="0" borderId="0" xfId="0" applyFont="1" applyAlignment="1">
      <alignment horizontal="center"/>
    </xf>
    <xf numFmtId="0" fontId="1" fillId="0" borderId="0" xfId="44"/>
    <xf numFmtId="0" fontId="1" fillId="0" borderId="0" xfId="44" applyAlignment="1">
      <alignment horizontal="center"/>
    </xf>
    <xf numFmtId="0" fontId="13" fillId="0" borderId="0" xfId="44" applyFont="1" applyBorder="1" applyAlignment="1">
      <alignment horizontal="center"/>
    </xf>
    <xf numFmtId="0" fontId="1" fillId="0" borderId="30" xfId="0" applyFont="1" applyBorder="1" applyAlignment="1">
      <alignment horizontal="left" indent="2"/>
    </xf>
    <xf numFmtId="0" fontId="1" fillId="0" borderId="0" xfId="0" applyFont="1"/>
    <xf numFmtId="0" fontId="11" fillId="0" borderId="15" xfId="35" applyBorder="1" applyAlignment="1" applyProtection="1">
      <protection locked="0"/>
    </xf>
    <xf numFmtId="0" fontId="11" fillId="0" borderId="11" xfId="35" applyBorder="1" applyAlignment="1" applyProtection="1">
      <protection locked="0"/>
    </xf>
    <xf numFmtId="0" fontId="72" fillId="0" borderId="54" xfId="45" applyFont="1" applyBorder="1" applyAlignment="1">
      <alignment horizontal="center" vertical="center"/>
    </xf>
    <xf numFmtId="165" fontId="72" fillId="0" borderId="54" xfId="45" applyNumberFormat="1" applyFont="1" applyBorder="1" applyAlignment="1">
      <alignment horizontal="center" vertical="center"/>
    </xf>
    <xf numFmtId="0" fontId="72" fillId="0" borderId="54" xfId="45" applyFont="1" applyBorder="1" applyAlignment="1">
      <alignment horizontal="right" vertical="center"/>
    </xf>
    <xf numFmtId="165" fontId="72" fillId="0" borderId="54" xfId="45" applyNumberFormat="1" applyFont="1" applyBorder="1" applyAlignment="1">
      <alignment horizontal="right" vertical="center"/>
    </xf>
    <xf numFmtId="165" fontId="72" fillId="0" borderId="54" xfId="45" applyNumberFormat="1" applyFont="1" applyBorder="1" applyAlignment="1" applyProtection="1">
      <alignment horizontal="right" vertical="center"/>
      <protection locked="0"/>
    </xf>
    <xf numFmtId="0" fontId="75" fillId="0" borderId="11" xfId="45" applyFont="1" applyBorder="1" applyAlignment="1">
      <alignment horizontal="center" vertical="center"/>
    </xf>
    <xf numFmtId="0" fontId="75" fillId="0" borderId="32" xfId="45" applyFont="1" applyBorder="1" applyAlignment="1">
      <alignment horizontal="center" vertical="center"/>
    </xf>
    <xf numFmtId="0" fontId="75" fillId="0" borderId="51" xfId="45" applyFont="1" applyBorder="1" applyAlignment="1">
      <alignment horizontal="center" vertical="center"/>
    </xf>
    <xf numFmtId="0" fontId="1" fillId="0" borderId="0" xfId="0" applyFont="1"/>
    <xf numFmtId="0" fontId="1" fillId="0" borderId="0" xfId="44" applyFill="1" applyBorder="1"/>
    <xf numFmtId="0" fontId="13" fillId="0" borderId="11" xfId="0" applyFont="1" applyFill="1" applyBorder="1" applyAlignment="1">
      <alignment horizontal="center"/>
    </xf>
    <xf numFmtId="0" fontId="3" fillId="0" borderId="0" xfId="0" applyFont="1" applyBorder="1" applyAlignment="1">
      <alignment horizontal="center"/>
    </xf>
    <xf numFmtId="0" fontId="0" fillId="0" borderId="0" xfId="0" applyBorder="1" applyAlignment="1">
      <alignment horizontal="left"/>
    </xf>
    <xf numFmtId="0" fontId="11" fillId="0" borderId="0" xfId="35" applyBorder="1" applyAlignment="1" applyProtection="1">
      <protection locked="0"/>
    </xf>
    <xf numFmtId="0" fontId="0" fillId="0" borderId="0" xfId="0" applyBorder="1" applyAlignment="1">
      <alignment horizontal="center"/>
    </xf>
    <xf numFmtId="0" fontId="14" fillId="0" borderId="51" xfId="0" applyFont="1" applyBorder="1" applyAlignment="1">
      <alignment horizontal="center"/>
    </xf>
    <xf numFmtId="0" fontId="14" fillId="0" borderId="0" xfId="0" applyFont="1" applyBorder="1" applyAlignment="1">
      <alignment horizontal="center"/>
    </xf>
    <xf numFmtId="0" fontId="74" fillId="0" borderId="0" xfId="45" applyFont="1" applyBorder="1" applyAlignment="1" applyProtection="1">
      <alignment horizontal="left" vertical="center"/>
    </xf>
    <xf numFmtId="0" fontId="74" fillId="0" borderId="0" xfId="45" applyFont="1" applyBorder="1" applyAlignment="1">
      <alignment vertical="center"/>
    </xf>
    <xf numFmtId="0" fontId="74" fillId="0" borderId="0" xfId="45" applyFont="1" applyBorder="1" applyAlignment="1">
      <alignment horizontal="center" vertical="center"/>
    </xf>
    <xf numFmtId="0" fontId="1" fillId="0" borderId="0" xfId="0" applyFont="1" applyBorder="1" applyAlignment="1">
      <alignment horizontal="center"/>
    </xf>
    <xf numFmtId="0" fontId="1" fillId="0" borderId="0" xfId="0" applyFont="1" applyBorder="1" applyAlignment="1" applyProtection="1">
      <alignment horizontal="center"/>
    </xf>
    <xf numFmtId="0" fontId="74" fillId="0" borderId="16" xfId="45" applyFont="1" applyBorder="1" applyAlignment="1" applyProtection="1">
      <alignment vertical="center"/>
      <protection locked="0"/>
    </xf>
    <xf numFmtId="0" fontId="75" fillId="0" borderId="15" xfId="45" applyFont="1" applyBorder="1" applyAlignment="1">
      <alignment horizontal="center" vertical="center"/>
    </xf>
    <xf numFmtId="0" fontId="75" fillId="0" borderId="16" xfId="45" applyFont="1" applyBorder="1" applyAlignment="1">
      <alignment horizontal="center" vertical="center"/>
    </xf>
    <xf numFmtId="0" fontId="75" fillId="0" borderId="16" xfId="45" applyFont="1" applyBorder="1" applyAlignment="1" applyProtection="1">
      <alignment horizontal="center" vertical="center"/>
    </xf>
    <xf numFmtId="0" fontId="1" fillId="0" borderId="0" xfId="0" applyFont="1" applyAlignment="1">
      <alignment horizontal="left" vertical="top" wrapText="1"/>
    </xf>
    <xf numFmtId="0" fontId="0" fillId="0" borderId="0" xfId="0" applyAlignment="1">
      <alignment horizontal="left" wrapText="1"/>
    </xf>
    <xf numFmtId="0" fontId="0" fillId="0" borderId="0" xfId="0" applyAlignment="1">
      <alignment horizontal="left" vertical="top" wrapText="1"/>
    </xf>
    <xf numFmtId="0" fontId="3" fillId="0" borderId="0" xfId="0" applyFont="1"/>
    <xf numFmtId="0" fontId="3" fillId="0" borderId="0" xfId="0" applyFont="1" applyAlignment="1">
      <alignment horizontal="left"/>
    </xf>
    <xf numFmtId="165" fontId="74" fillId="40" borderId="21" xfId="45" applyNumberFormat="1" applyFont="1" applyFill="1" applyBorder="1" applyAlignment="1" applyProtection="1">
      <alignment horizontal="center" vertical="center"/>
      <protection locked="0"/>
    </xf>
    <xf numFmtId="165" fontId="74" fillId="40" borderId="22" xfId="45" applyNumberFormat="1" applyFont="1" applyFill="1" applyBorder="1" applyAlignment="1" applyProtection="1">
      <alignment horizontal="center" vertical="center"/>
      <protection locked="0"/>
    </xf>
    <xf numFmtId="165" fontId="74" fillId="40" borderId="20" xfId="45" applyNumberFormat="1" applyFont="1" applyFill="1" applyBorder="1" applyAlignment="1" applyProtection="1">
      <alignment horizontal="center" vertical="center"/>
      <protection locked="0"/>
    </xf>
    <xf numFmtId="0" fontId="88" fillId="36" borderId="73" xfId="44" applyFont="1" applyFill="1" applyBorder="1" applyAlignment="1" applyProtection="1">
      <alignment horizontal="center" textRotation="90"/>
      <protection locked="0"/>
    </xf>
    <xf numFmtId="0" fontId="88" fillId="37" borderId="74" xfId="44" applyFont="1" applyFill="1" applyBorder="1" applyAlignment="1" applyProtection="1">
      <alignment horizontal="center" textRotation="90"/>
      <protection locked="0"/>
    </xf>
    <xf numFmtId="0" fontId="88" fillId="38" borderId="75" xfId="44" applyFont="1" applyFill="1" applyBorder="1" applyAlignment="1" applyProtection="1">
      <alignment horizontal="center" textRotation="90"/>
      <protection locked="0"/>
    </xf>
    <xf numFmtId="0" fontId="1" fillId="0" borderId="18" xfId="0" applyFont="1" applyBorder="1" applyAlignment="1" applyProtection="1">
      <alignment horizontal="center"/>
      <protection locked="0"/>
    </xf>
    <xf numFmtId="0" fontId="1" fillId="0" borderId="19" xfId="0" applyFont="1" applyBorder="1" applyAlignment="1" applyProtection="1">
      <alignment horizontal="center"/>
      <protection locked="0"/>
    </xf>
    <xf numFmtId="0" fontId="1" fillId="0" borderId="16" xfId="0" applyFont="1" applyBorder="1" applyAlignment="1" applyProtection="1">
      <alignment horizontal="center"/>
      <protection locked="0"/>
    </xf>
    <xf numFmtId="0" fontId="0" fillId="0" borderId="12" xfId="0" applyFill="1" applyBorder="1" applyAlignment="1" applyProtection="1">
      <alignment horizontal="center"/>
      <protection locked="0"/>
    </xf>
    <xf numFmtId="14" fontId="0" fillId="0" borderId="0" xfId="0" applyNumberFormat="1" applyAlignment="1">
      <alignment horizontal="center" vertical="center"/>
    </xf>
    <xf numFmtId="14" fontId="0" fillId="0" borderId="0" xfId="0" applyNumberFormat="1" applyAlignment="1">
      <alignment horizontal="center" vertical="center"/>
    </xf>
    <xf numFmtId="14" fontId="0" fillId="0" borderId="0" xfId="0" applyNumberFormat="1" applyAlignment="1">
      <alignment horizontal="center" vertical="center"/>
    </xf>
    <xf numFmtId="0" fontId="72" fillId="0" borderId="0" xfId="45" applyFont="1" applyAlignment="1" applyProtection="1">
      <alignment vertical="center"/>
    </xf>
    <xf numFmtId="0" fontId="72" fillId="0" borderId="0" xfId="45" applyFont="1" applyAlignment="1" applyProtection="1">
      <alignment horizontal="right" vertical="center"/>
    </xf>
    <xf numFmtId="165" fontId="72" fillId="0" borderId="0" xfId="45" applyNumberFormat="1" applyFont="1" applyBorder="1" applyAlignment="1" applyProtection="1">
      <alignment horizontal="center" vertical="center"/>
    </xf>
    <xf numFmtId="0" fontId="72" fillId="0" borderId="0" xfId="45" applyFont="1" applyBorder="1" applyAlignment="1" applyProtection="1">
      <alignment horizontal="right" vertical="center"/>
    </xf>
    <xf numFmtId="165" fontId="72" fillId="0" borderId="0" xfId="45" applyNumberFormat="1" applyFont="1" applyBorder="1" applyAlignment="1" applyProtection="1">
      <alignment horizontal="right" vertical="center"/>
    </xf>
    <xf numFmtId="0" fontId="73" fillId="0" borderId="0" xfId="45" applyFont="1" applyAlignment="1" applyProtection="1">
      <alignment horizontal="left" vertical="center"/>
    </xf>
    <xf numFmtId="165" fontId="72" fillId="0" borderId="0" xfId="45" applyNumberFormat="1" applyFont="1" applyAlignment="1" applyProtection="1">
      <alignment vertical="center"/>
    </xf>
    <xf numFmtId="165" fontId="72" fillId="0" borderId="0" xfId="45" applyNumberFormat="1" applyFont="1" applyAlignment="1" applyProtection="1">
      <alignment horizontal="center" vertical="center"/>
    </xf>
    <xf numFmtId="0" fontId="74" fillId="0" borderId="0" xfId="45" applyFont="1" applyAlignment="1" applyProtection="1">
      <alignment vertical="center"/>
    </xf>
    <xf numFmtId="165" fontId="74" fillId="0" borderId="0" xfId="45" applyNumberFormat="1" applyFont="1" applyAlignment="1" applyProtection="1">
      <alignment horizontal="center" vertical="center"/>
    </xf>
    <xf numFmtId="165" fontId="74" fillId="0" borderId="0" xfId="45" applyNumberFormat="1" applyFont="1" applyAlignment="1" applyProtection="1">
      <alignment vertical="center"/>
    </xf>
    <xf numFmtId="0" fontId="74" fillId="0" borderId="46" xfId="45" applyFont="1" applyBorder="1" applyAlignment="1" applyProtection="1">
      <alignment vertical="center"/>
    </xf>
    <xf numFmtId="0" fontId="74" fillId="0" borderId="70" xfId="45" applyFont="1" applyBorder="1" applyAlignment="1" applyProtection="1">
      <alignment vertical="center"/>
    </xf>
    <xf numFmtId="0" fontId="3" fillId="0" borderId="12" xfId="0" applyFont="1" applyFill="1" applyBorder="1" applyAlignment="1" applyProtection="1">
      <alignment horizontal="center"/>
    </xf>
    <xf numFmtId="0" fontId="1" fillId="39" borderId="66" xfId="0" applyFont="1" applyFill="1" applyBorder="1" applyAlignment="1" applyProtection="1">
      <alignment horizontal="center"/>
    </xf>
    <xf numFmtId="0" fontId="77" fillId="0" borderId="78" xfId="45" applyFont="1" applyBorder="1" applyAlignment="1" applyProtection="1">
      <alignment vertical="center"/>
    </xf>
    <xf numFmtId="165" fontId="74" fillId="0" borderId="19" xfId="45" applyNumberFormat="1" applyFont="1" applyBorder="1" applyAlignment="1" applyProtection="1">
      <alignment horizontal="center" vertical="center"/>
    </xf>
    <xf numFmtId="0" fontId="1" fillId="39" borderId="58" xfId="0" applyFont="1" applyFill="1" applyBorder="1" applyAlignment="1" applyProtection="1">
      <alignment horizontal="center"/>
    </xf>
    <xf numFmtId="0" fontId="74" fillId="0" borderId="67" xfId="45" applyFont="1" applyBorder="1" applyAlignment="1" applyProtection="1">
      <alignment vertical="center"/>
    </xf>
    <xf numFmtId="0" fontId="1" fillId="39" borderId="12" xfId="0" applyFont="1" applyFill="1" applyBorder="1" applyAlignment="1" applyProtection="1">
      <alignment horizontal="center"/>
    </xf>
    <xf numFmtId="0" fontId="77" fillId="0" borderId="56" xfId="45" applyFont="1" applyBorder="1" applyAlignment="1" applyProtection="1">
      <alignment vertical="center"/>
    </xf>
    <xf numFmtId="0" fontId="74" fillId="0" borderId="69" xfId="45" applyFont="1" applyBorder="1" applyAlignment="1" applyProtection="1">
      <alignment vertical="center"/>
    </xf>
    <xf numFmtId="0" fontId="3" fillId="0" borderId="64" xfId="0" applyFont="1" applyFill="1" applyBorder="1" applyAlignment="1" applyProtection="1">
      <alignment horizontal="center"/>
    </xf>
    <xf numFmtId="0" fontId="1" fillId="39" borderId="64" xfId="0" applyFont="1" applyFill="1" applyBorder="1" applyAlignment="1" applyProtection="1">
      <alignment horizontal="center"/>
    </xf>
    <xf numFmtId="0" fontId="76" fillId="0" borderId="0" xfId="45" applyFont="1" applyAlignment="1" applyProtection="1">
      <alignment vertical="center"/>
    </xf>
    <xf numFmtId="0" fontId="77" fillId="0" borderId="55" xfId="45" applyFont="1" applyBorder="1" applyAlignment="1" applyProtection="1">
      <alignment vertical="center"/>
    </xf>
    <xf numFmtId="0" fontId="74" fillId="0" borderId="65" xfId="45" applyFont="1" applyBorder="1" applyAlignment="1" applyProtection="1">
      <alignment vertical="center"/>
    </xf>
    <xf numFmtId="0" fontId="3" fillId="0" borderId="19" xfId="0" applyFont="1" applyFill="1" applyBorder="1" applyAlignment="1" applyProtection="1">
      <alignment horizontal="center"/>
    </xf>
    <xf numFmtId="0" fontId="1" fillId="39" borderId="19" xfId="0" applyFont="1" applyFill="1" applyBorder="1" applyAlignment="1" applyProtection="1">
      <alignment horizontal="center"/>
    </xf>
    <xf numFmtId="0" fontId="74" fillId="0" borderId="68" xfId="45" applyFont="1" applyBorder="1" applyAlignment="1" applyProtection="1">
      <alignment vertical="center"/>
    </xf>
    <xf numFmtId="0" fontId="74" fillId="0" borderId="47" xfId="45" applyFont="1" applyBorder="1" applyAlignment="1" applyProtection="1">
      <alignment vertical="center"/>
    </xf>
    <xf numFmtId="0" fontId="77" fillId="0" borderId="60" xfId="45" applyFont="1" applyBorder="1" applyAlignment="1" applyProtection="1">
      <alignment vertical="center"/>
    </xf>
    <xf numFmtId="0" fontId="74" fillId="0" borderId="0" xfId="45" applyFont="1" applyBorder="1" applyAlignment="1" applyProtection="1">
      <alignment vertical="center"/>
    </xf>
    <xf numFmtId="0" fontId="74" fillId="0" borderId="0" xfId="45" applyFont="1" applyAlignment="1" applyProtection="1">
      <alignment textRotation="90"/>
    </xf>
    <xf numFmtId="0" fontId="74" fillId="0" borderId="63" xfId="45" applyFont="1" applyBorder="1" applyAlignment="1" applyProtection="1">
      <alignment vertical="center"/>
    </xf>
    <xf numFmtId="0" fontId="1" fillId="39" borderId="48" xfId="0" applyFont="1" applyFill="1" applyBorder="1" applyAlignment="1" applyProtection="1">
      <alignment horizontal="center"/>
    </xf>
    <xf numFmtId="165" fontId="74" fillId="0" borderId="0" xfId="45" applyNumberFormat="1" applyFont="1" applyBorder="1" applyAlignment="1" applyProtection="1">
      <alignment horizontal="center" vertical="center"/>
    </xf>
    <xf numFmtId="165" fontId="76" fillId="0" borderId="0" xfId="45" applyNumberFormat="1" applyFont="1" applyAlignment="1" applyProtection="1">
      <alignment horizontal="right" vertical="center"/>
    </xf>
    <xf numFmtId="165" fontId="74" fillId="0" borderId="21" xfId="45" applyNumberFormat="1" applyFont="1" applyBorder="1" applyAlignment="1" applyProtection="1">
      <alignment horizontal="center" vertical="center"/>
    </xf>
    <xf numFmtId="0" fontId="3" fillId="0" borderId="58" xfId="0" applyFont="1" applyFill="1" applyBorder="1" applyAlignment="1" applyProtection="1">
      <alignment horizontal="center"/>
    </xf>
    <xf numFmtId="0" fontId="74" fillId="0" borderId="57" xfId="45" applyFont="1" applyBorder="1" applyAlignment="1" applyProtection="1">
      <alignment vertical="center"/>
    </xf>
    <xf numFmtId="0" fontId="74" fillId="0" borderId="15" xfId="45" applyFont="1" applyBorder="1" applyAlignment="1" applyProtection="1">
      <alignment vertical="center"/>
    </xf>
    <xf numFmtId="0" fontId="74" fillId="0" borderId="11" xfId="45" applyFont="1" applyBorder="1" applyAlignment="1" applyProtection="1">
      <alignment vertical="center"/>
    </xf>
    <xf numFmtId="0" fontId="24" fillId="0" borderId="64" xfId="0" applyFont="1" applyFill="1" applyBorder="1" applyAlignment="1" applyProtection="1">
      <alignment horizontal="center"/>
    </xf>
    <xf numFmtId="0" fontId="74" fillId="0" borderId="62" xfId="45" applyFont="1" applyBorder="1" applyAlignment="1" applyProtection="1">
      <alignment vertical="center"/>
    </xf>
    <xf numFmtId="0" fontId="1" fillId="39" borderId="13" xfId="0" applyFont="1" applyFill="1" applyBorder="1" applyAlignment="1" applyProtection="1">
      <alignment horizontal="center"/>
    </xf>
    <xf numFmtId="0" fontId="74" fillId="0" borderId="71" xfId="45" applyFont="1" applyBorder="1" applyAlignment="1" applyProtection="1">
      <alignment vertical="center"/>
    </xf>
    <xf numFmtId="0" fontId="74" fillId="0" borderId="72" xfId="45" applyFont="1" applyBorder="1" applyAlignment="1" applyProtection="1">
      <alignment vertical="center"/>
    </xf>
    <xf numFmtId="0" fontId="1" fillId="40" borderId="58" xfId="0" applyFont="1" applyFill="1" applyBorder="1" applyAlignment="1" applyProtection="1">
      <alignment horizontal="center"/>
      <protection locked="0"/>
    </xf>
    <xf numFmtId="0" fontId="1" fillId="40" borderId="12" xfId="0" applyFont="1" applyFill="1" applyBorder="1" applyAlignment="1" applyProtection="1">
      <alignment horizontal="center"/>
      <protection locked="0"/>
    </xf>
    <xf numFmtId="0" fontId="1" fillId="40" borderId="13" xfId="0" applyFont="1" applyFill="1" applyBorder="1" applyAlignment="1" applyProtection="1">
      <alignment horizontal="center"/>
      <protection locked="0"/>
    </xf>
    <xf numFmtId="0" fontId="1" fillId="40" borderId="64" xfId="0" applyFont="1" applyFill="1" applyBorder="1" applyAlignment="1" applyProtection="1">
      <alignment horizontal="center"/>
      <protection locked="0"/>
    </xf>
    <xf numFmtId="0" fontId="1" fillId="40" borderId="19" xfId="0" applyFont="1" applyFill="1" applyBorder="1" applyAlignment="1" applyProtection="1">
      <alignment horizontal="center"/>
      <protection locked="0"/>
    </xf>
    <xf numFmtId="0" fontId="1" fillId="40" borderId="66" xfId="0" applyFont="1" applyFill="1" applyBorder="1" applyAlignment="1" applyProtection="1">
      <alignment horizontal="center"/>
      <protection locked="0"/>
    </xf>
    <xf numFmtId="165" fontId="74" fillId="40" borderId="23" xfId="45" applyNumberFormat="1" applyFont="1" applyFill="1" applyBorder="1" applyAlignment="1" applyProtection="1">
      <alignment horizontal="center" vertical="center"/>
      <protection locked="0"/>
    </xf>
    <xf numFmtId="165" fontId="74" fillId="40" borderId="79" xfId="45" applyNumberFormat="1" applyFont="1" applyFill="1" applyBorder="1" applyAlignment="1" applyProtection="1">
      <alignment horizontal="center" vertical="center"/>
      <protection locked="0"/>
    </xf>
    <xf numFmtId="0" fontId="1" fillId="40" borderId="48" xfId="0" applyFont="1" applyFill="1" applyBorder="1" applyAlignment="1" applyProtection="1">
      <alignment horizontal="center"/>
      <protection locked="0"/>
    </xf>
    <xf numFmtId="0" fontId="1" fillId="40" borderId="77" xfId="0" applyFont="1" applyFill="1" applyBorder="1" applyAlignment="1" applyProtection="1">
      <alignment horizontal="center"/>
      <protection locked="0"/>
    </xf>
    <xf numFmtId="0" fontId="90" fillId="0" borderId="0" xfId="44" applyFont="1" applyAlignment="1">
      <alignment horizontal="center"/>
    </xf>
    <xf numFmtId="0" fontId="3" fillId="0" borderId="29" xfId="0" applyFont="1" applyBorder="1" applyAlignment="1">
      <alignment horizontal="center"/>
    </xf>
    <xf numFmtId="14" fontId="0" fillId="0" borderId="0" xfId="0" applyNumberFormat="1" applyAlignment="1">
      <alignment horizontal="center" vertical="center"/>
    </xf>
    <xf numFmtId="0" fontId="1" fillId="0" borderId="0" xfId="0" quotePrefix="1" applyFont="1" applyAlignment="1">
      <alignment horizontal="left" vertical="top" wrapText="1"/>
    </xf>
    <xf numFmtId="0" fontId="0" fillId="0" borderId="0" xfId="0" quotePrefix="1" applyAlignment="1">
      <alignment wrapText="1"/>
    </xf>
    <xf numFmtId="0" fontId="0" fillId="0" borderId="0" xfId="0" applyAlignment="1">
      <alignment wrapText="1"/>
    </xf>
    <xf numFmtId="0" fontId="1" fillId="0" borderId="0" xfId="0" quotePrefix="1" applyFont="1" applyAlignment="1">
      <alignment horizontal="left" vertical="center" wrapText="1"/>
    </xf>
    <xf numFmtId="0" fontId="62" fillId="33" borderId="0" xfId="0" applyFont="1" applyFill="1" applyAlignment="1">
      <alignment horizontal="center" vertical="center" wrapText="1"/>
    </xf>
    <xf numFmtId="0" fontId="60" fillId="32" borderId="0" xfId="0" applyFont="1" applyFill="1" applyAlignment="1">
      <alignment horizontal="center" vertical="center"/>
    </xf>
    <xf numFmtId="0" fontId="1" fillId="0" borderId="0" xfId="0" quotePrefix="1" applyFont="1" applyAlignment="1">
      <alignment horizontal="left" wrapText="1"/>
    </xf>
    <xf numFmtId="0" fontId="1" fillId="0" borderId="0" xfId="0" quotePrefix="1" applyFont="1" applyAlignment="1">
      <alignment wrapText="1"/>
    </xf>
    <xf numFmtId="0" fontId="1" fillId="0" borderId="0" xfId="0" applyFont="1" applyAlignment="1">
      <alignment horizontal="left" wrapText="1"/>
    </xf>
    <xf numFmtId="0" fontId="0" fillId="0" borderId="0" xfId="0" applyAlignment="1">
      <alignment horizontal="left" wrapText="1"/>
    </xf>
    <xf numFmtId="0" fontId="1" fillId="0" borderId="0" xfId="0" applyFont="1" applyAlignment="1">
      <alignment horizontal="left" vertical="top" wrapText="1"/>
    </xf>
    <xf numFmtId="0" fontId="0" fillId="0" borderId="0" xfId="0" applyAlignment="1">
      <alignment horizontal="left" vertical="top" wrapText="1"/>
    </xf>
    <xf numFmtId="0" fontId="3" fillId="0" borderId="0" xfId="0" applyFont="1" applyAlignment="1">
      <alignment horizontal="left" wrapText="1"/>
    </xf>
    <xf numFmtId="0" fontId="0" fillId="0" borderId="0" xfId="0" quotePrefix="1" applyAlignment="1">
      <alignment horizontal="left"/>
    </xf>
    <xf numFmtId="0" fontId="11" fillId="0" borderId="0" xfId="35" applyAlignment="1" applyProtection="1">
      <alignment horizontal="left" wrapText="1"/>
    </xf>
    <xf numFmtId="0" fontId="3" fillId="0" borderId="0" xfId="0" applyFont="1"/>
    <xf numFmtId="0" fontId="1" fillId="0" borderId="0" xfId="0" applyFont="1"/>
    <xf numFmtId="0" fontId="1" fillId="0" borderId="0" xfId="0" applyFont="1" applyAlignment="1">
      <alignment horizontal="left" vertical="center" wrapText="1"/>
    </xf>
    <xf numFmtId="0" fontId="9" fillId="0" borderId="0" xfId="0" applyFont="1" applyAlignment="1">
      <alignment horizontal="left"/>
    </xf>
    <xf numFmtId="0" fontId="11" fillId="0" borderId="0" xfId="35" applyAlignment="1" applyProtection="1">
      <alignment horizontal="left" vertical="top" wrapText="1"/>
    </xf>
    <xf numFmtId="0" fontId="11" fillId="0" borderId="0" xfId="35" applyAlignment="1" applyProtection="1">
      <alignment horizontal="left" vertical="top"/>
    </xf>
    <xf numFmtId="0" fontId="3" fillId="0" borderId="0" xfId="0" applyFont="1" applyAlignment="1">
      <alignment horizontal="left" vertical="center"/>
    </xf>
    <xf numFmtId="14" fontId="0" fillId="0" borderId="0" xfId="0" applyNumberFormat="1" applyAlignment="1">
      <alignment horizontal="center" vertical="center"/>
    </xf>
    <xf numFmtId="0" fontId="0" fillId="0" borderId="0" xfId="0" applyAlignment="1">
      <alignment horizontal="center" vertical="center"/>
    </xf>
    <xf numFmtId="0" fontId="0" fillId="0" borderId="0" xfId="0" quotePrefix="1" applyAlignment="1">
      <alignment horizontal="left" wrapText="1"/>
    </xf>
    <xf numFmtId="14" fontId="16" fillId="33" borderId="0" xfId="0" applyNumberFormat="1" applyFont="1" applyFill="1" applyAlignment="1">
      <alignment horizontal="left" textRotation="90"/>
    </xf>
    <xf numFmtId="0" fontId="16" fillId="33" borderId="0" xfId="0" applyFont="1" applyFill="1" applyAlignment="1">
      <alignment horizontal="left" textRotation="90"/>
    </xf>
    <xf numFmtId="0" fontId="16" fillId="33" borderId="15" xfId="0" applyFont="1" applyFill="1" applyBorder="1" applyAlignment="1">
      <alignment horizontal="left" textRotation="90"/>
    </xf>
    <xf numFmtId="0" fontId="3" fillId="0" borderId="0" xfId="0" applyFont="1" applyAlignment="1">
      <alignment horizontal="center"/>
    </xf>
    <xf numFmtId="0" fontId="23" fillId="0" borderId="13" xfId="0" applyFont="1" applyBorder="1" applyAlignment="1">
      <alignment horizontal="center" textRotation="90"/>
    </xf>
    <xf numFmtId="0" fontId="23" fillId="0" borderId="48" xfId="0" applyFont="1" applyBorder="1" applyAlignment="1">
      <alignment horizontal="center" textRotation="90"/>
    </xf>
    <xf numFmtId="0" fontId="23" fillId="0" borderId="19" xfId="0" applyFont="1" applyBorder="1" applyAlignment="1">
      <alignment horizontal="center" textRotation="90"/>
    </xf>
    <xf numFmtId="0" fontId="23" fillId="29" borderId="13" xfId="0" applyFont="1" applyFill="1" applyBorder="1" applyAlignment="1" applyProtection="1">
      <alignment horizontal="center" textRotation="90"/>
      <protection locked="0"/>
    </xf>
    <xf numFmtId="0" fontId="23" fillId="29" borderId="48" xfId="0" applyFont="1" applyFill="1" applyBorder="1" applyAlignment="1" applyProtection="1">
      <alignment horizontal="center" textRotation="90"/>
      <protection locked="0"/>
    </xf>
    <xf numFmtId="0" fontId="23" fillId="29" borderId="19" xfId="0" applyFont="1" applyFill="1" applyBorder="1" applyAlignment="1" applyProtection="1">
      <alignment horizontal="center" textRotation="90"/>
      <protection locked="0"/>
    </xf>
    <xf numFmtId="0" fontId="0" fillId="32" borderId="0" xfId="0" applyFill="1" applyAlignment="1">
      <alignment horizontal="center"/>
    </xf>
    <xf numFmtId="0" fontId="0" fillId="32" borderId="10" xfId="0" applyFill="1" applyBorder="1" applyAlignment="1">
      <alignment horizontal="center"/>
    </xf>
    <xf numFmtId="0" fontId="0" fillId="41" borderId="22" xfId="0" applyFill="1" applyBorder="1" applyAlignment="1" applyProtection="1">
      <alignment horizontal="left"/>
      <protection locked="0"/>
    </xf>
    <xf numFmtId="0" fontId="0" fillId="41" borderId="18" xfId="0" applyFill="1" applyBorder="1" applyAlignment="1" applyProtection="1">
      <alignment horizontal="left"/>
      <protection locked="0"/>
    </xf>
    <xf numFmtId="0" fontId="0" fillId="41" borderId="12" xfId="0" applyFill="1" applyBorder="1" applyAlignment="1" applyProtection="1">
      <alignment horizontal="left"/>
      <protection locked="0"/>
    </xf>
    <xf numFmtId="0" fontId="0" fillId="0" borderId="22" xfId="0" applyBorder="1" applyAlignment="1">
      <alignment horizontal="left"/>
    </xf>
    <xf numFmtId="0" fontId="0" fillId="0" borderId="18" xfId="0" applyBorder="1" applyAlignment="1">
      <alignment horizontal="left"/>
    </xf>
    <xf numFmtId="0" fontId="0" fillId="0" borderId="12" xfId="0" applyBorder="1" applyAlignment="1">
      <alignment horizontal="left"/>
    </xf>
    <xf numFmtId="0" fontId="12" fillId="0" borderId="15" xfId="0" applyFont="1" applyBorder="1" applyAlignment="1">
      <alignment horizontal="right"/>
    </xf>
    <xf numFmtId="0" fontId="12" fillId="0" borderId="0" xfId="0" applyFont="1" applyAlignment="1">
      <alignment horizontal="right"/>
    </xf>
    <xf numFmtId="0" fontId="12" fillId="0" borderId="11" xfId="0" applyFont="1" applyBorder="1" applyAlignment="1">
      <alignment horizontal="right"/>
    </xf>
    <xf numFmtId="0" fontId="12" fillId="0" borderId="17" xfId="0" applyFont="1" applyBorder="1" applyAlignment="1">
      <alignment horizontal="right"/>
    </xf>
    <xf numFmtId="0" fontId="23" fillId="29" borderId="32" xfId="0" applyFont="1" applyFill="1" applyBorder="1" applyAlignment="1" applyProtection="1">
      <alignment horizontal="center" textRotation="90"/>
      <protection locked="0"/>
    </xf>
    <xf numFmtId="0" fontId="23" fillId="29" borderId="10" xfId="0" applyFont="1" applyFill="1" applyBorder="1" applyAlignment="1" applyProtection="1">
      <alignment horizontal="center" textRotation="90"/>
      <protection locked="0"/>
    </xf>
    <xf numFmtId="0" fontId="23" fillId="29" borderId="16" xfId="0" applyFont="1" applyFill="1" applyBorder="1" applyAlignment="1" applyProtection="1">
      <alignment horizontal="center" textRotation="90"/>
      <protection locked="0"/>
    </xf>
    <xf numFmtId="0" fontId="0" fillId="0" borderId="0" xfId="0" applyAlignment="1">
      <alignment horizontal="left"/>
    </xf>
    <xf numFmtId="0" fontId="0" fillId="0" borderId="10" xfId="0" applyBorder="1" applyAlignment="1">
      <alignment horizontal="left"/>
    </xf>
    <xf numFmtId="0" fontId="1" fillId="0" borderId="0" xfId="44" applyAlignment="1">
      <alignment wrapText="1"/>
    </xf>
    <xf numFmtId="44" fontId="1" fillId="0" borderId="48" xfId="28" applyBorder="1" applyAlignment="1">
      <alignment horizontal="center" vertical="center" textRotation="90" wrapText="1"/>
    </xf>
    <xf numFmtId="44" fontId="1" fillId="0" borderId="19" xfId="28" applyBorder="1" applyAlignment="1">
      <alignment horizontal="center" vertical="center" textRotation="90" wrapText="1"/>
    </xf>
    <xf numFmtId="0" fontId="10" fillId="32" borderId="23" xfId="0" applyFont="1" applyFill="1" applyBorder="1" applyAlignment="1">
      <alignment horizontal="center" vertical="top"/>
    </xf>
    <xf numFmtId="0" fontId="10" fillId="32" borderId="10" xfId="0" applyFont="1" applyFill="1" applyBorder="1" applyAlignment="1">
      <alignment horizontal="center" vertical="top"/>
    </xf>
    <xf numFmtId="0" fontId="23" fillId="0" borderId="23" xfId="44" applyFont="1" applyBorder="1" applyAlignment="1">
      <alignment horizontal="center" textRotation="90"/>
    </xf>
    <xf numFmtId="0" fontId="23" fillId="0" borderId="0" xfId="44" applyFont="1" applyAlignment="1">
      <alignment horizontal="center" textRotation="90"/>
    </xf>
    <xf numFmtId="0" fontId="23" fillId="0" borderId="10" xfId="44" applyFont="1" applyBorder="1" applyAlignment="1">
      <alignment horizontal="center" textRotation="90"/>
    </xf>
    <xf numFmtId="0" fontId="5" fillId="0" borderId="0" xfId="44" applyFont="1" applyAlignment="1">
      <alignment horizontal="center"/>
    </xf>
    <xf numFmtId="0" fontId="1" fillId="0" borderId="0" xfId="44"/>
    <xf numFmtId="0" fontId="30" fillId="27" borderId="0" xfId="0" applyFont="1" applyFill="1" applyAlignment="1">
      <alignment horizontal="center" vertical="center"/>
    </xf>
    <xf numFmtId="0" fontId="17" fillId="27" borderId="0" xfId="0" applyFont="1" applyFill="1" applyAlignment="1">
      <alignment horizontal="center" vertical="center"/>
    </xf>
    <xf numFmtId="0" fontId="54" fillId="0" borderId="0" xfId="44" applyFont="1" applyAlignment="1">
      <alignment horizontal="left"/>
    </xf>
    <xf numFmtId="0" fontId="2" fillId="0" borderId="0" xfId="44" applyFont="1" applyAlignment="1">
      <alignment horizontal="left"/>
    </xf>
    <xf numFmtId="0" fontId="1" fillId="32" borderId="0" xfId="0" applyFont="1" applyFill="1" applyAlignment="1">
      <alignment horizontal="center" vertical="center"/>
    </xf>
    <xf numFmtId="0" fontId="0" fillId="32" borderId="0" xfId="0" applyFill="1" applyAlignment="1">
      <alignment horizontal="center" vertical="center"/>
    </xf>
    <xf numFmtId="0" fontId="0" fillId="32" borderId="10" xfId="0" applyFill="1" applyBorder="1" applyAlignment="1">
      <alignment horizontal="center" vertical="center"/>
    </xf>
    <xf numFmtId="0" fontId="19" fillId="24" borderId="0" xfId="0" applyFont="1" applyFill="1" applyAlignment="1">
      <alignment horizontal="left" vertical="center"/>
    </xf>
    <xf numFmtId="0" fontId="17" fillId="24" borderId="0" xfId="0" applyFont="1" applyFill="1" applyAlignment="1">
      <alignment horizontal="left" vertical="center"/>
    </xf>
    <xf numFmtId="0" fontId="54" fillId="0" borderId="0" xfId="0" applyFont="1" applyAlignment="1">
      <alignment horizontal="left"/>
    </xf>
    <xf numFmtId="0" fontId="4" fillId="0" borderId="0" xfId="0" applyFont="1" applyAlignment="1">
      <alignment horizontal="center"/>
    </xf>
    <xf numFmtId="0" fontId="1" fillId="32" borderId="23" xfId="0" applyFont="1" applyFill="1" applyBorder="1" applyAlignment="1">
      <alignment horizontal="center" vertical="top"/>
    </xf>
    <xf numFmtId="0" fontId="4" fillId="32" borderId="0" xfId="0" applyFont="1" applyFill="1" applyAlignment="1">
      <alignment horizontal="center" vertical="top"/>
    </xf>
    <xf numFmtId="0" fontId="4" fillId="32" borderId="10" xfId="0" applyFont="1" applyFill="1" applyBorder="1" applyAlignment="1">
      <alignment horizontal="center" vertical="top"/>
    </xf>
    <xf numFmtId="0" fontId="6" fillId="0" borderId="0" xfId="44" applyFont="1" applyAlignment="1" applyProtection="1">
      <alignment horizontal="left"/>
      <protection locked="0"/>
    </xf>
    <xf numFmtId="0" fontId="0" fillId="0" borderId="0" xfId="0" applyAlignment="1" applyProtection="1">
      <alignment horizontal="left"/>
      <protection locked="0"/>
    </xf>
    <xf numFmtId="0" fontId="1" fillId="0" borderId="0" xfId="44" applyAlignment="1">
      <alignment horizontal="left"/>
    </xf>
    <xf numFmtId="0" fontId="27" fillId="0" borderId="0" xfId="44" applyFont="1" applyAlignment="1">
      <alignment horizontal="left" vertical="center" wrapText="1"/>
    </xf>
    <xf numFmtId="0" fontId="1" fillId="0" borderId="0" xfId="44" applyAlignment="1">
      <alignment horizontal="left" vertical="center" wrapText="1"/>
    </xf>
    <xf numFmtId="0" fontId="1" fillId="0" borderId="0" xfId="44" applyAlignment="1">
      <alignment horizontal="center"/>
    </xf>
    <xf numFmtId="0" fontId="1" fillId="0" borderId="10" xfId="44" applyBorder="1" applyAlignment="1">
      <alignment horizontal="center"/>
    </xf>
    <xf numFmtId="0" fontId="1" fillId="32" borderId="0" xfId="44" applyFill="1" applyAlignment="1">
      <alignment horizontal="center" vertical="top"/>
    </xf>
    <xf numFmtId="0" fontId="1" fillId="32" borderId="10" xfId="44" applyFill="1" applyBorder="1" applyAlignment="1">
      <alignment horizontal="center" vertical="top"/>
    </xf>
    <xf numFmtId="0" fontId="15" fillId="30" borderId="0" xfId="44" applyFont="1" applyFill="1" applyAlignment="1">
      <alignment horizontal="left" vertical="center"/>
    </xf>
    <xf numFmtId="0" fontId="57" fillId="30" borderId="0" xfId="44" applyFont="1" applyFill="1" applyAlignment="1">
      <alignment horizontal="left" vertical="center"/>
    </xf>
    <xf numFmtId="0" fontId="1" fillId="32" borderId="0" xfId="0" applyFont="1" applyFill="1" applyAlignment="1">
      <alignment horizontal="center" vertical="top"/>
    </xf>
    <xf numFmtId="0" fontId="3" fillId="0" borderId="0" xfId="0" applyFont="1" applyAlignment="1">
      <alignment horizontal="left"/>
    </xf>
    <xf numFmtId="0" fontId="4" fillId="0" borderId="10" xfId="0" applyFont="1" applyBorder="1" applyAlignment="1">
      <alignment horizontal="center"/>
    </xf>
    <xf numFmtId="0" fontId="11" fillId="0" borderId="15" xfId="35" applyBorder="1" applyAlignment="1" applyProtection="1">
      <alignment horizontal="left"/>
      <protection locked="0"/>
    </xf>
    <xf numFmtId="0" fontId="0" fillId="0" borderId="15" xfId="0" applyBorder="1" applyAlignment="1">
      <alignment horizontal="center"/>
    </xf>
    <xf numFmtId="0" fontId="0" fillId="0" borderId="16" xfId="0" applyBorder="1" applyAlignment="1">
      <alignment horizontal="center"/>
    </xf>
    <xf numFmtId="0" fontId="1" fillId="32" borderId="0" xfId="0" applyFont="1" applyFill="1" applyAlignment="1">
      <alignment horizontal="center"/>
    </xf>
    <xf numFmtId="0" fontId="7" fillId="0" borderId="11" xfId="44" applyFont="1" applyBorder="1" applyAlignment="1">
      <alignment horizontal="left" wrapText="1"/>
    </xf>
    <xf numFmtId="0" fontId="2" fillId="0" borderId="11" xfId="44" applyFont="1" applyBorder="1" applyAlignment="1">
      <alignment horizontal="left" wrapText="1"/>
    </xf>
    <xf numFmtId="0" fontId="1" fillId="0" borderId="10" xfId="44" applyBorder="1" applyAlignment="1">
      <alignment horizontal="left"/>
    </xf>
    <xf numFmtId="0" fontId="1" fillId="32" borderId="15" xfId="44" applyFill="1" applyBorder="1" applyAlignment="1">
      <alignment horizontal="center"/>
    </xf>
    <xf numFmtId="0" fontId="1" fillId="32" borderId="16" xfId="44" applyFill="1" applyBorder="1" applyAlignment="1">
      <alignment horizontal="center"/>
    </xf>
    <xf numFmtId="0" fontId="29" fillId="0" borderId="49" xfId="0" applyFont="1" applyBorder="1" applyAlignment="1">
      <alignment horizontal="center" textRotation="90"/>
    </xf>
    <xf numFmtId="0" fontId="29" fillId="0" borderId="50" xfId="0" applyFont="1" applyBorder="1" applyAlignment="1">
      <alignment horizontal="center" textRotation="90"/>
    </xf>
    <xf numFmtId="0" fontId="74" fillId="0" borderId="17" xfId="45" applyFont="1" applyBorder="1" applyAlignment="1" applyProtection="1">
      <alignment horizontal="left" vertical="center"/>
    </xf>
    <xf numFmtId="0" fontId="74" fillId="0" borderId="15" xfId="45" applyFont="1" applyBorder="1" applyAlignment="1" applyProtection="1">
      <alignment horizontal="left" vertical="center"/>
    </xf>
    <xf numFmtId="0" fontId="74" fillId="0" borderId="11" xfId="45" applyFont="1" applyBorder="1" applyAlignment="1" applyProtection="1">
      <alignment horizontal="left" vertical="center"/>
    </xf>
    <xf numFmtId="0" fontId="74" fillId="0" borderId="15" xfId="45" applyFont="1" applyBorder="1" applyAlignment="1" applyProtection="1">
      <alignment horizontal="left" vertical="center"/>
      <protection locked="0"/>
    </xf>
    <xf numFmtId="0" fontId="74" fillId="0" borderId="62" xfId="45" applyFont="1" applyBorder="1" applyAlignment="1" applyProtection="1">
      <alignment horizontal="left" vertical="center"/>
    </xf>
    <xf numFmtId="0" fontId="74" fillId="0" borderId="17" xfId="45" applyFont="1" applyBorder="1" applyAlignment="1" applyProtection="1">
      <alignment horizontal="left" vertical="center"/>
      <protection locked="0"/>
    </xf>
    <xf numFmtId="0" fontId="74" fillId="0" borderId="0" xfId="45" applyFont="1" applyAlignment="1">
      <alignment horizontal="left" textRotation="90"/>
    </xf>
    <xf numFmtId="0" fontId="74" fillId="0" borderId="16" xfId="45" applyFont="1" applyBorder="1" applyAlignment="1" applyProtection="1">
      <alignment horizontal="left" vertical="center"/>
      <protection locked="0"/>
    </xf>
    <xf numFmtId="0" fontId="74" fillId="0" borderId="18" xfId="45" applyFont="1" applyBorder="1" applyAlignment="1" applyProtection="1">
      <alignment horizontal="left" vertical="center"/>
      <protection locked="0"/>
    </xf>
    <xf numFmtId="0" fontId="74" fillId="0" borderId="18" xfId="45" applyFont="1" applyBorder="1" applyAlignment="1" applyProtection="1">
      <alignment horizontal="left" vertical="center"/>
    </xf>
    <xf numFmtId="0" fontId="74" fillId="0" borderId="16" xfId="45" applyFont="1" applyBorder="1" applyAlignment="1" applyProtection="1">
      <alignment horizontal="left" vertical="center"/>
    </xf>
    <xf numFmtId="0" fontId="74" fillId="0" borderId="32" xfId="45" applyFont="1" applyBorder="1" applyAlignment="1" applyProtection="1">
      <alignment horizontal="left" vertical="center"/>
    </xf>
    <xf numFmtId="0" fontId="74" fillId="0" borderId="63" xfId="45" applyFont="1" applyBorder="1" applyAlignment="1" applyProtection="1">
      <alignment horizontal="left" vertical="center"/>
    </xf>
  </cellXfs>
  <cellStyles count="46">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urrency" xfId="28" builtinId="4"/>
    <cellStyle name="Explanatory Text" xfId="29" builtinId="53" customBuiltin="1"/>
    <cellStyle name="Good" xfId="30" builtinId="26" customBuiltin="1"/>
    <cellStyle name="Heading 1" xfId="31" builtinId="16" customBuiltin="1"/>
    <cellStyle name="Heading 2" xfId="32" builtinId="17" customBuiltin="1"/>
    <cellStyle name="Heading 3" xfId="33" builtinId="18" customBuiltin="1"/>
    <cellStyle name="Heading 4" xfId="34" builtinId="19" customBuiltin="1"/>
    <cellStyle name="Hyperlink" xfId="35" builtinId="8"/>
    <cellStyle name="Input" xfId="36" builtinId="20" customBuiltin="1"/>
    <cellStyle name="Linked Cell" xfId="37" builtinId="24" customBuiltin="1"/>
    <cellStyle name="Neutral" xfId="38" builtinId="28" customBuiltin="1"/>
    <cellStyle name="Normal" xfId="0" builtinId="0"/>
    <cellStyle name="Normal 2" xfId="44" xr:uid="{00000000-0005-0000-0000-000027000000}"/>
    <cellStyle name="Normal 3" xfId="45" xr:uid="{4F49824C-4AAC-45B2-8720-385410EC3586}"/>
    <cellStyle name="Note" xfId="39" builtinId="10" customBuiltin="1"/>
    <cellStyle name="Output" xfId="40" builtinId="21" customBuiltin="1"/>
    <cellStyle name="Title" xfId="41" builtinId="15" customBuiltin="1"/>
    <cellStyle name="Total" xfId="42" builtinId="25" customBuiltin="1"/>
    <cellStyle name="Warning Text" xfId="43" builtinId="11" customBuiltin="1"/>
  </cellStyles>
  <dxfs count="140">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ndense val="0"/>
        <extend val="0"/>
        <color indexed="9"/>
      </font>
      <fill>
        <patternFill>
          <bgColor theme="7" tint="0.39994506668294322"/>
        </patternFill>
      </fill>
    </dxf>
    <dxf>
      <font>
        <b/>
        <i val="0"/>
        <condense val="0"/>
        <extend val="0"/>
        <color indexed="9"/>
      </font>
      <fill>
        <patternFill>
          <bgColor theme="7" tint="0.39994506668294322"/>
        </patternFill>
      </fill>
    </dxf>
    <dxf>
      <font>
        <b/>
        <i val="0"/>
        <condense val="0"/>
        <extend val="0"/>
        <color indexed="9"/>
      </font>
      <fill>
        <patternFill>
          <bgColor theme="7" tint="0.39994506668294322"/>
        </patternFill>
      </fill>
    </dxf>
    <dxf>
      <font>
        <b/>
        <i val="0"/>
        <condense val="0"/>
        <extend val="0"/>
        <color indexed="9"/>
      </font>
      <fill>
        <patternFill>
          <bgColor theme="7" tint="0.39994506668294322"/>
        </patternFill>
      </fill>
    </dxf>
    <dxf>
      <font>
        <b/>
        <i val="0"/>
        <condense val="0"/>
        <extend val="0"/>
        <color indexed="9"/>
      </font>
      <fill>
        <patternFill>
          <bgColor theme="7" tint="0.39994506668294322"/>
        </patternFill>
      </fill>
    </dxf>
    <dxf>
      <font>
        <b/>
        <i val="0"/>
        <condense val="0"/>
        <extend val="0"/>
        <color indexed="9"/>
      </font>
      <fill>
        <patternFill>
          <bgColor theme="7" tint="0.39994506668294322"/>
        </patternFill>
      </fill>
    </dxf>
    <dxf>
      <font>
        <b/>
        <i val="0"/>
        <condense val="0"/>
        <extend val="0"/>
        <color indexed="9"/>
      </font>
      <fill>
        <patternFill>
          <bgColor theme="7" tint="0.39994506668294322"/>
        </patternFill>
      </fill>
    </dxf>
    <dxf>
      <font>
        <b/>
        <i val="0"/>
        <condense val="0"/>
        <extend val="0"/>
        <color indexed="9"/>
      </font>
      <fill>
        <patternFill>
          <bgColor theme="7" tint="0.39994506668294322"/>
        </patternFill>
      </fill>
    </dxf>
    <dxf>
      <font>
        <b/>
        <i val="0"/>
        <condense val="0"/>
        <extend val="0"/>
        <color indexed="9"/>
      </font>
      <fill>
        <patternFill>
          <bgColor theme="7" tint="0.39994506668294322"/>
        </patternFill>
      </fill>
    </dxf>
    <dxf>
      <font>
        <b/>
        <i val="0"/>
        <condense val="0"/>
        <extend val="0"/>
        <color indexed="9"/>
      </font>
      <fill>
        <patternFill>
          <bgColor theme="7" tint="0.39994506668294322"/>
        </patternFill>
      </fill>
    </dxf>
    <dxf>
      <font>
        <b/>
        <i val="0"/>
        <condense val="0"/>
        <extend val="0"/>
        <color indexed="9"/>
      </font>
      <fill>
        <patternFill>
          <bgColor theme="7" tint="0.39994506668294322"/>
        </patternFill>
      </fill>
    </dxf>
    <dxf>
      <font>
        <b/>
        <i val="0"/>
        <strike val="0"/>
        <condense val="0"/>
        <extend val="0"/>
        <u val="none"/>
        <color indexed="9"/>
      </font>
      <fill>
        <patternFill>
          <bgColor theme="7" tint="0.39994506668294322"/>
        </patternFill>
      </fill>
    </dxf>
    <dxf>
      <font>
        <b/>
        <i val="0"/>
        <condense val="0"/>
        <extend val="0"/>
        <color indexed="9"/>
      </font>
      <fill>
        <patternFill>
          <bgColor theme="7" tint="0.39994506668294322"/>
        </patternFill>
      </fill>
    </dxf>
    <dxf>
      <font>
        <b/>
        <i val="0"/>
        <condense val="0"/>
        <extend val="0"/>
        <color indexed="9"/>
      </font>
      <fill>
        <patternFill>
          <bgColor theme="7" tint="0.39994506668294322"/>
        </patternFill>
      </fill>
    </dxf>
    <dxf>
      <font>
        <b/>
        <i val="0"/>
        <condense val="0"/>
        <extend val="0"/>
        <color indexed="9"/>
      </font>
      <fill>
        <patternFill>
          <bgColor theme="7" tint="0.39994506668294322"/>
        </patternFill>
      </fill>
    </dxf>
    <dxf>
      <font>
        <b/>
        <i val="0"/>
        <condense val="0"/>
        <extend val="0"/>
        <color indexed="9"/>
      </font>
      <fill>
        <patternFill>
          <bgColor theme="7" tint="0.39994506668294322"/>
        </patternFill>
      </fill>
    </dxf>
    <dxf>
      <font>
        <b/>
        <i val="0"/>
        <condense val="0"/>
        <extend val="0"/>
        <color indexed="9"/>
      </font>
      <fill>
        <patternFill>
          <bgColor theme="7" tint="0.39994506668294322"/>
        </patternFill>
      </fill>
    </dxf>
    <dxf>
      <font>
        <b/>
        <i val="0"/>
        <condense val="0"/>
        <extend val="0"/>
        <color indexed="9"/>
      </font>
      <fill>
        <patternFill>
          <bgColor theme="7" tint="0.39994506668294322"/>
        </patternFill>
      </fill>
    </dxf>
    <dxf>
      <font>
        <b/>
        <i val="0"/>
        <condense val="0"/>
        <extend val="0"/>
        <color indexed="9"/>
      </font>
      <fill>
        <patternFill>
          <bgColor theme="7" tint="0.39994506668294322"/>
        </patternFill>
      </fill>
    </dxf>
    <dxf>
      <font>
        <b/>
        <i val="0"/>
        <condense val="0"/>
        <extend val="0"/>
        <color indexed="9"/>
      </font>
      <fill>
        <patternFill>
          <bgColor theme="7" tint="0.39994506668294322"/>
        </patternFill>
      </fill>
    </dxf>
    <dxf>
      <font>
        <b/>
        <i val="0"/>
        <condense val="0"/>
        <extend val="0"/>
        <color indexed="9"/>
      </font>
      <fill>
        <patternFill>
          <bgColor theme="7" tint="0.39994506668294322"/>
        </patternFill>
      </fill>
    </dxf>
    <dxf>
      <font>
        <b/>
        <i val="0"/>
        <condense val="0"/>
        <extend val="0"/>
        <color indexed="9"/>
      </font>
      <fill>
        <patternFill>
          <bgColor theme="7" tint="0.39994506668294322"/>
        </patternFill>
      </fill>
    </dxf>
    <dxf>
      <font>
        <b/>
        <i val="0"/>
        <condense val="0"/>
        <extend val="0"/>
        <color indexed="9"/>
      </font>
      <fill>
        <patternFill>
          <bgColor theme="7" tint="0.39994506668294322"/>
        </patternFill>
      </fill>
    </dxf>
    <dxf>
      <font>
        <b/>
        <i val="0"/>
        <strike val="0"/>
        <condense val="0"/>
        <extend val="0"/>
        <u val="none"/>
        <color indexed="9"/>
      </font>
      <fill>
        <patternFill>
          <bgColor theme="7" tint="0.39994506668294322"/>
        </patternFill>
      </fill>
    </dxf>
    <dxf>
      <font>
        <b/>
        <i val="0"/>
        <condense val="0"/>
        <extend val="0"/>
        <color indexed="9"/>
      </font>
      <fill>
        <patternFill>
          <bgColor theme="7" tint="0.39994506668294322"/>
        </patternFill>
      </fill>
    </dxf>
    <dxf>
      <font>
        <b/>
        <i val="0"/>
        <condense val="0"/>
        <extend val="0"/>
        <color indexed="9"/>
      </font>
      <fill>
        <patternFill>
          <bgColor theme="7" tint="0.39994506668294322"/>
        </patternFill>
      </fill>
    </dxf>
    <dxf>
      <font>
        <b/>
        <i val="0"/>
        <condense val="0"/>
        <extend val="0"/>
        <color indexed="9"/>
      </font>
      <fill>
        <patternFill>
          <bgColor theme="7" tint="0.39994506668294322"/>
        </patternFill>
      </fill>
    </dxf>
    <dxf>
      <font>
        <b/>
        <i val="0"/>
        <condense val="0"/>
        <extend val="0"/>
        <color indexed="9"/>
      </font>
      <fill>
        <patternFill>
          <bgColor theme="7" tint="0.39994506668294322"/>
        </patternFill>
      </fill>
    </dxf>
    <dxf>
      <font>
        <b/>
        <i val="0"/>
        <condense val="0"/>
        <extend val="0"/>
        <color indexed="9"/>
      </font>
      <fill>
        <patternFill>
          <bgColor theme="7" tint="0.39994506668294322"/>
        </patternFill>
      </fill>
    </dxf>
    <dxf>
      <font>
        <b/>
        <i val="0"/>
        <condense val="0"/>
        <extend val="0"/>
        <color indexed="9"/>
      </font>
      <fill>
        <patternFill>
          <bgColor theme="7" tint="0.39994506668294322"/>
        </patternFill>
      </fill>
    </dxf>
    <dxf>
      <font>
        <b/>
        <i val="0"/>
        <condense val="0"/>
        <extend val="0"/>
        <color indexed="9"/>
      </font>
      <fill>
        <patternFill>
          <bgColor theme="7" tint="0.39994506668294322"/>
        </patternFill>
      </fill>
    </dxf>
    <dxf>
      <font>
        <b/>
        <i val="0"/>
        <condense val="0"/>
        <extend val="0"/>
        <color indexed="9"/>
      </font>
      <fill>
        <patternFill>
          <bgColor theme="7" tint="0.39994506668294322"/>
        </patternFill>
      </fill>
    </dxf>
    <dxf>
      <font>
        <b/>
        <i val="0"/>
        <condense val="0"/>
        <extend val="0"/>
        <color indexed="9"/>
      </font>
      <fill>
        <patternFill>
          <bgColor theme="7" tint="0.39994506668294322"/>
        </patternFill>
      </fill>
    </dxf>
    <dxf>
      <font>
        <b/>
        <i val="0"/>
        <condense val="0"/>
        <extend val="0"/>
        <color indexed="9"/>
      </font>
      <fill>
        <patternFill>
          <bgColor theme="7" tint="0.39994506668294322"/>
        </patternFill>
      </fill>
    </dxf>
    <dxf>
      <font>
        <b/>
        <i val="0"/>
        <condense val="0"/>
        <extend val="0"/>
        <color indexed="9"/>
      </font>
      <fill>
        <patternFill>
          <bgColor theme="7" tint="0.39994506668294322"/>
        </patternFill>
      </fill>
    </dxf>
    <dxf>
      <font>
        <b/>
        <i val="0"/>
        <strike val="0"/>
        <condense val="0"/>
        <extend val="0"/>
        <u val="none"/>
        <color indexed="9"/>
      </font>
      <fill>
        <patternFill>
          <bgColor theme="7" tint="0.39994506668294322"/>
        </patternFill>
      </fill>
    </dxf>
    <dxf>
      <font>
        <b/>
        <i val="0"/>
        <condense val="0"/>
        <extend val="0"/>
        <color indexed="9"/>
      </font>
      <fill>
        <patternFill>
          <bgColor theme="7" tint="0.39994506668294322"/>
        </patternFill>
      </fill>
    </dxf>
    <dxf>
      <font>
        <b/>
        <i val="0"/>
        <condense val="0"/>
        <extend val="0"/>
        <color indexed="9"/>
      </font>
      <fill>
        <patternFill>
          <bgColor theme="7" tint="0.39994506668294322"/>
        </patternFill>
      </fill>
    </dxf>
    <dxf>
      <font>
        <b/>
        <i val="0"/>
        <condense val="0"/>
        <extend val="0"/>
        <color indexed="9"/>
      </font>
      <fill>
        <patternFill>
          <bgColor theme="7" tint="0.39994506668294322"/>
        </patternFill>
      </fill>
    </dxf>
    <dxf>
      <fill>
        <patternFill>
          <bgColor rgb="FF92D050"/>
        </patternFill>
      </fill>
    </dxf>
    <dxf>
      <fill>
        <patternFill>
          <bgColor theme="4" tint="0.39994506668294322"/>
        </patternFill>
      </fill>
    </dxf>
    <dxf>
      <fill>
        <patternFill>
          <bgColor rgb="FF92D050"/>
        </patternFill>
      </fill>
    </dxf>
    <dxf>
      <fill>
        <patternFill>
          <bgColor theme="4" tint="0.39994506668294322"/>
        </patternFill>
      </fill>
    </dxf>
    <dxf>
      <fill>
        <patternFill>
          <bgColor theme="4" tint="0.39994506668294322"/>
        </patternFill>
      </fill>
    </dxf>
    <dxf>
      <fill>
        <patternFill>
          <bgColor rgb="FF92D050"/>
        </patternFill>
      </fill>
    </dxf>
    <dxf>
      <fill>
        <patternFill>
          <bgColor rgb="FF92D050"/>
        </patternFill>
      </fill>
    </dxf>
    <dxf>
      <fill>
        <patternFill>
          <bgColor theme="4" tint="0.3999450666829432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EAEAEA"/>
    </indexedColors>
    <mruColors>
      <color rgb="FFF8E5FF"/>
      <color rgb="FFF4D5FF"/>
      <color rgb="FF9900CC"/>
      <color rgb="FF3366FF"/>
      <color rgb="FFCC66FF"/>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47" Type="http://schemas.openxmlformats.org/officeDocument/2006/relationships/image" Target="../media/image47.png"/><Relationship Id="rId50" Type="http://schemas.openxmlformats.org/officeDocument/2006/relationships/image" Target="../media/image50.png"/><Relationship Id="rId7" Type="http://schemas.openxmlformats.org/officeDocument/2006/relationships/image" Target="../media/image7.png"/><Relationship Id="rId2" Type="http://schemas.openxmlformats.org/officeDocument/2006/relationships/image" Target="../media/image2.png"/><Relationship Id="rId16" Type="http://schemas.openxmlformats.org/officeDocument/2006/relationships/image" Target="../media/image16.png"/><Relationship Id="rId29" Type="http://schemas.openxmlformats.org/officeDocument/2006/relationships/image" Target="../media/image29.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4" Type="http://schemas.openxmlformats.org/officeDocument/2006/relationships/image" Target="../media/image44.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8" Type="http://schemas.openxmlformats.org/officeDocument/2006/relationships/image" Target="../media/image8.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20" Type="http://schemas.openxmlformats.org/officeDocument/2006/relationships/image" Target="../media/image20.png"/><Relationship Id="rId41" Type="http://schemas.openxmlformats.org/officeDocument/2006/relationships/image" Target="../media/image41.png"/><Relationship Id="rId1" Type="http://schemas.openxmlformats.org/officeDocument/2006/relationships/image" Target="../media/image1.png"/><Relationship Id="rId6" Type="http://schemas.openxmlformats.org/officeDocument/2006/relationships/image" Target="../media/image6.png"/></Relationships>
</file>

<file path=xl/drawings/_rels/drawing10.xml.rels><?xml version="1.0" encoding="UTF-8" standalone="yes"?>
<Relationships xmlns="http://schemas.openxmlformats.org/package/2006/relationships"><Relationship Id="rId13" Type="http://schemas.openxmlformats.org/officeDocument/2006/relationships/image" Target="../media/image84.png"/><Relationship Id="rId18" Type="http://schemas.openxmlformats.org/officeDocument/2006/relationships/image" Target="../media/image89.png"/><Relationship Id="rId26" Type="http://schemas.openxmlformats.org/officeDocument/2006/relationships/image" Target="../media/image97.png"/><Relationship Id="rId39" Type="http://schemas.openxmlformats.org/officeDocument/2006/relationships/image" Target="../media/image110.png"/><Relationship Id="rId21" Type="http://schemas.openxmlformats.org/officeDocument/2006/relationships/image" Target="../media/image92.png"/><Relationship Id="rId34" Type="http://schemas.openxmlformats.org/officeDocument/2006/relationships/image" Target="../media/image105.png"/><Relationship Id="rId42" Type="http://schemas.openxmlformats.org/officeDocument/2006/relationships/image" Target="../media/image113.png"/><Relationship Id="rId47" Type="http://schemas.openxmlformats.org/officeDocument/2006/relationships/image" Target="../media/image118.png"/><Relationship Id="rId50" Type="http://schemas.openxmlformats.org/officeDocument/2006/relationships/image" Target="../media/image121.png"/><Relationship Id="rId7" Type="http://schemas.openxmlformats.org/officeDocument/2006/relationships/image" Target="../media/image133.png"/><Relationship Id="rId2" Type="http://schemas.openxmlformats.org/officeDocument/2006/relationships/image" Target="../media/image75.png"/><Relationship Id="rId16" Type="http://schemas.openxmlformats.org/officeDocument/2006/relationships/image" Target="../media/image87.png"/><Relationship Id="rId29" Type="http://schemas.openxmlformats.org/officeDocument/2006/relationships/image" Target="../media/image100.png"/><Relationship Id="rId11" Type="http://schemas.openxmlformats.org/officeDocument/2006/relationships/image" Target="../media/image82.png"/><Relationship Id="rId24" Type="http://schemas.openxmlformats.org/officeDocument/2006/relationships/image" Target="../media/image95.png"/><Relationship Id="rId32" Type="http://schemas.openxmlformats.org/officeDocument/2006/relationships/image" Target="../media/image103.png"/><Relationship Id="rId37" Type="http://schemas.openxmlformats.org/officeDocument/2006/relationships/image" Target="../media/image108.png"/><Relationship Id="rId40" Type="http://schemas.openxmlformats.org/officeDocument/2006/relationships/image" Target="../media/image111.png"/><Relationship Id="rId45" Type="http://schemas.openxmlformats.org/officeDocument/2006/relationships/image" Target="../media/image116.png"/><Relationship Id="rId5" Type="http://schemas.openxmlformats.org/officeDocument/2006/relationships/image" Target="../media/image131.png"/><Relationship Id="rId15" Type="http://schemas.openxmlformats.org/officeDocument/2006/relationships/image" Target="../media/image86.png"/><Relationship Id="rId23" Type="http://schemas.openxmlformats.org/officeDocument/2006/relationships/image" Target="../media/image94.png"/><Relationship Id="rId28" Type="http://schemas.openxmlformats.org/officeDocument/2006/relationships/image" Target="../media/image99.png"/><Relationship Id="rId36" Type="http://schemas.openxmlformats.org/officeDocument/2006/relationships/image" Target="../media/image107.png"/><Relationship Id="rId49" Type="http://schemas.openxmlformats.org/officeDocument/2006/relationships/image" Target="../media/image120.png"/><Relationship Id="rId10" Type="http://schemas.openxmlformats.org/officeDocument/2006/relationships/image" Target="../media/image81.png"/><Relationship Id="rId19" Type="http://schemas.openxmlformats.org/officeDocument/2006/relationships/image" Target="../media/image90.png"/><Relationship Id="rId31" Type="http://schemas.openxmlformats.org/officeDocument/2006/relationships/image" Target="../media/image102.png"/><Relationship Id="rId44" Type="http://schemas.openxmlformats.org/officeDocument/2006/relationships/image" Target="../media/image115.png"/><Relationship Id="rId52" Type="http://schemas.openxmlformats.org/officeDocument/2006/relationships/image" Target="../media/image123.png"/><Relationship Id="rId4" Type="http://schemas.openxmlformats.org/officeDocument/2006/relationships/image" Target="../media/image130.png"/><Relationship Id="rId9" Type="http://schemas.openxmlformats.org/officeDocument/2006/relationships/image" Target="../media/image80.png"/><Relationship Id="rId14" Type="http://schemas.openxmlformats.org/officeDocument/2006/relationships/image" Target="../media/image85.png"/><Relationship Id="rId22" Type="http://schemas.openxmlformats.org/officeDocument/2006/relationships/image" Target="../media/image93.png"/><Relationship Id="rId27" Type="http://schemas.openxmlformats.org/officeDocument/2006/relationships/image" Target="../media/image134.png"/><Relationship Id="rId30" Type="http://schemas.openxmlformats.org/officeDocument/2006/relationships/image" Target="../media/image101.png"/><Relationship Id="rId35" Type="http://schemas.openxmlformats.org/officeDocument/2006/relationships/image" Target="../media/image106.png"/><Relationship Id="rId43" Type="http://schemas.openxmlformats.org/officeDocument/2006/relationships/image" Target="../media/image114.png"/><Relationship Id="rId48" Type="http://schemas.openxmlformats.org/officeDocument/2006/relationships/image" Target="../media/image119.png"/><Relationship Id="rId8" Type="http://schemas.openxmlformats.org/officeDocument/2006/relationships/image" Target="../media/image79.png"/><Relationship Id="rId51" Type="http://schemas.openxmlformats.org/officeDocument/2006/relationships/image" Target="../media/image122.png"/><Relationship Id="rId3" Type="http://schemas.openxmlformats.org/officeDocument/2006/relationships/image" Target="../media/image129.png"/><Relationship Id="rId12" Type="http://schemas.openxmlformats.org/officeDocument/2006/relationships/image" Target="../media/image83.png"/><Relationship Id="rId17" Type="http://schemas.openxmlformats.org/officeDocument/2006/relationships/image" Target="../media/image88.png"/><Relationship Id="rId25" Type="http://schemas.openxmlformats.org/officeDocument/2006/relationships/image" Target="../media/image96.png"/><Relationship Id="rId33" Type="http://schemas.openxmlformats.org/officeDocument/2006/relationships/image" Target="../media/image104.png"/><Relationship Id="rId38" Type="http://schemas.openxmlformats.org/officeDocument/2006/relationships/image" Target="../media/image109.png"/><Relationship Id="rId46" Type="http://schemas.openxmlformats.org/officeDocument/2006/relationships/image" Target="../media/image117.png"/><Relationship Id="rId20" Type="http://schemas.openxmlformats.org/officeDocument/2006/relationships/image" Target="../media/image91.png"/><Relationship Id="rId41" Type="http://schemas.openxmlformats.org/officeDocument/2006/relationships/image" Target="../media/image135.png"/><Relationship Id="rId1" Type="http://schemas.openxmlformats.org/officeDocument/2006/relationships/image" Target="../media/image74.jpeg"/><Relationship Id="rId6" Type="http://schemas.openxmlformats.org/officeDocument/2006/relationships/image" Target="../media/image132.png"/></Relationships>
</file>

<file path=xl/drawings/_rels/drawing11.xml.rels><?xml version="1.0" encoding="UTF-8" standalone="yes"?>
<Relationships xmlns="http://schemas.openxmlformats.org/package/2006/relationships"><Relationship Id="rId13" Type="http://schemas.openxmlformats.org/officeDocument/2006/relationships/image" Target="../media/image84.png"/><Relationship Id="rId18" Type="http://schemas.openxmlformats.org/officeDocument/2006/relationships/image" Target="../media/image89.png"/><Relationship Id="rId26" Type="http://schemas.openxmlformats.org/officeDocument/2006/relationships/image" Target="../media/image97.png"/><Relationship Id="rId39" Type="http://schemas.openxmlformats.org/officeDocument/2006/relationships/image" Target="../media/image110.png"/><Relationship Id="rId21" Type="http://schemas.openxmlformats.org/officeDocument/2006/relationships/image" Target="../media/image92.png"/><Relationship Id="rId34" Type="http://schemas.openxmlformats.org/officeDocument/2006/relationships/image" Target="../media/image105.png"/><Relationship Id="rId42" Type="http://schemas.openxmlformats.org/officeDocument/2006/relationships/image" Target="../media/image113.png"/><Relationship Id="rId47" Type="http://schemas.openxmlformats.org/officeDocument/2006/relationships/image" Target="../media/image118.png"/><Relationship Id="rId50" Type="http://schemas.openxmlformats.org/officeDocument/2006/relationships/image" Target="../media/image121.png"/><Relationship Id="rId7" Type="http://schemas.openxmlformats.org/officeDocument/2006/relationships/image" Target="../media/image133.png"/><Relationship Id="rId2" Type="http://schemas.openxmlformats.org/officeDocument/2006/relationships/image" Target="../media/image75.png"/><Relationship Id="rId16" Type="http://schemas.openxmlformats.org/officeDocument/2006/relationships/image" Target="../media/image87.png"/><Relationship Id="rId29" Type="http://schemas.openxmlformats.org/officeDocument/2006/relationships/image" Target="../media/image100.png"/><Relationship Id="rId11" Type="http://schemas.openxmlformats.org/officeDocument/2006/relationships/image" Target="../media/image82.png"/><Relationship Id="rId24" Type="http://schemas.openxmlformats.org/officeDocument/2006/relationships/image" Target="../media/image95.png"/><Relationship Id="rId32" Type="http://schemas.openxmlformats.org/officeDocument/2006/relationships/image" Target="../media/image103.png"/><Relationship Id="rId37" Type="http://schemas.openxmlformats.org/officeDocument/2006/relationships/image" Target="../media/image108.png"/><Relationship Id="rId40" Type="http://schemas.openxmlformats.org/officeDocument/2006/relationships/image" Target="../media/image111.png"/><Relationship Id="rId45" Type="http://schemas.openxmlformats.org/officeDocument/2006/relationships/image" Target="../media/image116.png"/><Relationship Id="rId5" Type="http://schemas.openxmlformats.org/officeDocument/2006/relationships/image" Target="../media/image131.png"/><Relationship Id="rId15" Type="http://schemas.openxmlformats.org/officeDocument/2006/relationships/image" Target="../media/image86.png"/><Relationship Id="rId23" Type="http://schemas.openxmlformats.org/officeDocument/2006/relationships/image" Target="../media/image94.png"/><Relationship Id="rId28" Type="http://schemas.openxmlformats.org/officeDocument/2006/relationships/image" Target="../media/image99.png"/><Relationship Id="rId36" Type="http://schemas.openxmlformats.org/officeDocument/2006/relationships/image" Target="../media/image107.png"/><Relationship Id="rId49" Type="http://schemas.openxmlformats.org/officeDocument/2006/relationships/image" Target="../media/image120.png"/><Relationship Id="rId10" Type="http://schemas.openxmlformats.org/officeDocument/2006/relationships/image" Target="../media/image81.png"/><Relationship Id="rId19" Type="http://schemas.openxmlformats.org/officeDocument/2006/relationships/image" Target="../media/image90.png"/><Relationship Id="rId31" Type="http://schemas.openxmlformats.org/officeDocument/2006/relationships/image" Target="../media/image102.png"/><Relationship Id="rId44" Type="http://schemas.openxmlformats.org/officeDocument/2006/relationships/image" Target="../media/image115.png"/><Relationship Id="rId52" Type="http://schemas.openxmlformats.org/officeDocument/2006/relationships/image" Target="../media/image123.png"/><Relationship Id="rId4" Type="http://schemas.openxmlformats.org/officeDocument/2006/relationships/image" Target="../media/image130.png"/><Relationship Id="rId9" Type="http://schemas.openxmlformats.org/officeDocument/2006/relationships/image" Target="../media/image80.png"/><Relationship Id="rId14" Type="http://schemas.openxmlformats.org/officeDocument/2006/relationships/image" Target="../media/image85.png"/><Relationship Id="rId22" Type="http://schemas.openxmlformats.org/officeDocument/2006/relationships/image" Target="../media/image93.png"/><Relationship Id="rId27" Type="http://schemas.openxmlformats.org/officeDocument/2006/relationships/image" Target="../media/image134.png"/><Relationship Id="rId30" Type="http://schemas.openxmlformats.org/officeDocument/2006/relationships/image" Target="../media/image101.png"/><Relationship Id="rId35" Type="http://schemas.openxmlformats.org/officeDocument/2006/relationships/image" Target="../media/image106.png"/><Relationship Id="rId43" Type="http://schemas.openxmlformats.org/officeDocument/2006/relationships/image" Target="../media/image114.png"/><Relationship Id="rId48" Type="http://schemas.openxmlformats.org/officeDocument/2006/relationships/image" Target="../media/image119.png"/><Relationship Id="rId8" Type="http://schemas.openxmlformats.org/officeDocument/2006/relationships/image" Target="../media/image79.png"/><Relationship Id="rId51" Type="http://schemas.openxmlformats.org/officeDocument/2006/relationships/image" Target="../media/image122.png"/><Relationship Id="rId3" Type="http://schemas.openxmlformats.org/officeDocument/2006/relationships/image" Target="../media/image129.png"/><Relationship Id="rId12" Type="http://schemas.openxmlformats.org/officeDocument/2006/relationships/image" Target="../media/image83.png"/><Relationship Id="rId17" Type="http://schemas.openxmlformats.org/officeDocument/2006/relationships/image" Target="../media/image88.png"/><Relationship Id="rId25" Type="http://schemas.openxmlformats.org/officeDocument/2006/relationships/image" Target="../media/image96.png"/><Relationship Id="rId33" Type="http://schemas.openxmlformats.org/officeDocument/2006/relationships/image" Target="../media/image104.png"/><Relationship Id="rId38" Type="http://schemas.openxmlformats.org/officeDocument/2006/relationships/image" Target="../media/image109.png"/><Relationship Id="rId46" Type="http://schemas.openxmlformats.org/officeDocument/2006/relationships/image" Target="../media/image117.png"/><Relationship Id="rId20" Type="http://schemas.openxmlformats.org/officeDocument/2006/relationships/image" Target="../media/image91.png"/><Relationship Id="rId41" Type="http://schemas.openxmlformats.org/officeDocument/2006/relationships/image" Target="../media/image135.png"/><Relationship Id="rId1" Type="http://schemas.openxmlformats.org/officeDocument/2006/relationships/image" Target="../media/image74.jpeg"/><Relationship Id="rId6" Type="http://schemas.openxmlformats.org/officeDocument/2006/relationships/image" Target="../media/image132.png"/></Relationships>
</file>

<file path=xl/drawings/_rels/drawing12.xml.rels><?xml version="1.0" encoding="UTF-8" standalone="yes"?>
<Relationships xmlns="http://schemas.openxmlformats.org/package/2006/relationships"><Relationship Id="rId13" Type="http://schemas.openxmlformats.org/officeDocument/2006/relationships/image" Target="../media/image84.png"/><Relationship Id="rId18" Type="http://schemas.openxmlformats.org/officeDocument/2006/relationships/image" Target="../media/image89.png"/><Relationship Id="rId26" Type="http://schemas.openxmlformats.org/officeDocument/2006/relationships/image" Target="../media/image97.png"/><Relationship Id="rId39" Type="http://schemas.openxmlformats.org/officeDocument/2006/relationships/image" Target="../media/image110.png"/><Relationship Id="rId21" Type="http://schemas.openxmlformats.org/officeDocument/2006/relationships/image" Target="../media/image92.png"/><Relationship Id="rId34" Type="http://schemas.openxmlformats.org/officeDocument/2006/relationships/image" Target="../media/image105.png"/><Relationship Id="rId42" Type="http://schemas.openxmlformats.org/officeDocument/2006/relationships/image" Target="../media/image113.png"/><Relationship Id="rId47" Type="http://schemas.openxmlformats.org/officeDocument/2006/relationships/image" Target="../media/image118.png"/><Relationship Id="rId50" Type="http://schemas.openxmlformats.org/officeDocument/2006/relationships/image" Target="../media/image121.png"/><Relationship Id="rId7" Type="http://schemas.openxmlformats.org/officeDocument/2006/relationships/image" Target="../media/image133.png"/><Relationship Id="rId2" Type="http://schemas.openxmlformats.org/officeDocument/2006/relationships/image" Target="../media/image75.png"/><Relationship Id="rId16" Type="http://schemas.openxmlformats.org/officeDocument/2006/relationships/image" Target="../media/image87.png"/><Relationship Id="rId29" Type="http://schemas.openxmlformats.org/officeDocument/2006/relationships/image" Target="../media/image100.png"/><Relationship Id="rId11" Type="http://schemas.openxmlformats.org/officeDocument/2006/relationships/image" Target="../media/image82.png"/><Relationship Id="rId24" Type="http://schemas.openxmlformats.org/officeDocument/2006/relationships/image" Target="../media/image95.png"/><Relationship Id="rId32" Type="http://schemas.openxmlformats.org/officeDocument/2006/relationships/image" Target="../media/image103.png"/><Relationship Id="rId37" Type="http://schemas.openxmlformats.org/officeDocument/2006/relationships/image" Target="../media/image108.png"/><Relationship Id="rId40" Type="http://schemas.openxmlformats.org/officeDocument/2006/relationships/image" Target="../media/image111.png"/><Relationship Id="rId45" Type="http://schemas.openxmlformats.org/officeDocument/2006/relationships/image" Target="../media/image116.png"/><Relationship Id="rId5" Type="http://schemas.openxmlformats.org/officeDocument/2006/relationships/image" Target="../media/image131.png"/><Relationship Id="rId15" Type="http://schemas.openxmlformats.org/officeDocument/2006/relationships/image" Target="../media/image86.png"/><Relationship Id="rId23" Type="http://schemas.openxmlformats.org/officeDocument/2006/relationships/image" Target="../media/image94.png"/><Relationship Id="rId28" Type="http://schemas.openxmlformats.org/officeDocument/2006/relationships/image" Target="../media/image99.png"/><Relationship Id="rId36" Type="http://schemas.openxmlformats.org/officeDocument/2006/relationships/image" Target="../media/image107.png"/><Relationship Id="rId49" Type="http://schemas.openxmlformats.org/officeDocument/2006/relationships/image" Target="../media/image120.png"/><Relationship Id="rId10" Type="http://schemas.openxmlformats.org/officeDocument/2006/relationships/image" Target="../media/image81.png"/><Relationship Id="rId19" Type="http://schemas.openxmlformats.org/officeDocument/2006/relationships/image" Target="../media/image90.png"/><Relationship Id="rId31" Type="http://schemas.openxmlformats.org/officeDocument/2006/relationships/image" Target="../media/image102.png"/><Relationship Id="rId44" Type="http://schemas.openxmlformats.org/officeDocument/2006/relationships/image" Target="../media/image115.png"/><Relationship Id="rId52" Type="http://schemas.openxmlformats.org/officeDocument/2006/relationships/image" Target="../media/image123.png"/><Relationship Id="rId4" Type="http://schemas.openxmlformats.org/officeDocument/2006/relationships/image" Target="../media/image130.png"/><Relationship Id="rId9" Type="http://schemas.openxmlformats.org/officeDocument/2006/relationships/image" Target="../media/image80.png"/><Relationship Id="rId14" Type="http://schemas.openxmlformats.org/officeDocument/2006/relationships/image" Target="../media/image85.png"/><Relationship Id="rId22" Type="http://schemas.openxmlformats.org/officeDocument/2006/relationships/image" Target="../media/image93.png"/><Relationship Id="rId27" Type="http://schemas.openxmlformats.org/officeDocument/2006/relationships/image" Target="../media/image134.png"/><Relationship Id="rId30" Type="http://schemas.openxmlformats.org/officeDocument/2006/relationships/image" Target="../media/image101.png"/><Relationship Id="rId35" Type="http://schemas.openxmlformats.org/officeDocument/2006/relationships/image" Target="../media/image106.png"/><Relationship Id="rId43" Type="http://schemas.openxmlformats.org/officeDocument/2006/relationships/image" Target="../media/image114.png"/><Relationship Id="rId48" Type="http://schemas.openxmlformats.org/officeDocument/2006/relationships/image" Target="../media/image119.png"/><Relationship Id="rId8" Type="http://schemas.openxmlformats.org/officeDocument/2006/relationships/image" Target="../media/image79.png"/><Relationship Id="rId51" Type="http://schemas.openxmlformats.org/officeDocument/2006/relationships/image" Target="../media/image122.png"/><Relationship Id="rId3" Type="http://schemas.openxmlformats.org/officeDocument/2006/relationships/image" Target="../media/image129.png"/><Relationship Id="rId12" Type="http://schemas.openxmlformats.org/officeDocument/2006/relationships/image" Target="../media/image83.png"/><Relationship Id="rId17" Type="http://schemas.openxmlformats.org/officeDocument/2006/relationships/image" Target="../media/image88.png"/><Relationship Id="rId25" Type="http://schemas.openxmlformats.org/officeDocument/2006/relationships/image" Target="../media/image96.png"/><Relationship Id="rId33" Type="http://schemas.openxmlformats.org/officeDocument/2006/relationships/image" Target="../media/image104.png"/><Relationship Id="rId38" Type="http://schemas.openxmlformats.org/officeDocument/2006/relationships/image" Target="../media/image109.png"/><Relationship Id="rId46" Type="http://schemas.openxmlformats.org/officeDocument/2006/relationships/image" Target="../media/image117.png"/><Relationship Id="rId20" Type="http://schemas.openxmlformats.org/officeDocument/2006/relationships/image" Target="../media/image91.png"/><Relationship Id="rId41" Type="http://schemas.openxmlformats.org/officeDocument/2006/relationships/image" Target="../media/image135.png"/><Relationship Id="rId1" Type="http://schemas.openxmlformats.org/officeDocument/2006/relationships/image" Target="../media/image74.jpeg"/><Relationship Id="rId6" Type="http://schemas.openxmlformats.org/officeDocument/2006/relationships/image" Target="../media/image132.png"/></Relationships>
</file>

<file path=xl/drawings/_rels/drawing13.xml.rels><?xml version="1.0" encoding="UTF-8" standalone="yes"?>
<Relationships xmlns="http://schemas.openxmlformats.org/package/2006/relationships"><Relationship Id="rId13" Type="http://schemas.openxmlformats.org/officeDocument/2006/relationships/image" Target="../media/image84.png"/><Relationship Id="rId18" Type="http://schemas.openxmlformats.org/officeDocument/2006/relationships/image" Target="../media/image89.png"/><Relationship Id="rId26" Type="http://schemas.openxmlformats.org/officeDocument/2006/relationships/image" Target="../media/image97.png"/><Relationship Id="rId39" Type="http://schemas.openxmlformats.org/officeDocument/2006/relationships/image" Target="../media/image110.png"/><Relationship Id="rId21" Type="http://schemas.openxmlformats.org/officeDocument/2006/relationships/image" Target="../media/image92.png"/><Relationship Id="rId34" Type="http://schemas.openxmlformats.org/officeDocument/2006/relationships/image" Target="../media/image105.png"/><Relationship Id="rId42" Type="http://schemas.openxmlformats.org/officeDocument/2006/relationships/image" Target="../media/image113.png"/><Relationship Id="rId47" Type="http://schemas.openxmlformats.org/officeDocument/2006/relationships/image" Target="../media/image118.png"/><Relationship Id="rId50" Type="http://schemas.openxmlformats.org/officeDocument/2006/relationships/image" Target="../media/image121.png"/><Relationship Id="rId7" Type="http://schemas.openxmlformats.org/officeDocument/2006/relationships/image" Target="../media/image133.png"/><Relationship Id="rId2" Type="http://schemas.openxmlformats.org/officeDocument/2006/relationships/image" Target="../media/image75.png"/><Relationship Id="rId16" Type="http://schemas.openxmlformats.org/officeDocument/2006/relationships/image" Target="../media/image87.png"/><Relationship Id="rId29" Type="http://schemas.openxmlformats.org/officeDocument/2006/relationships/image" Target="../media/image100.png"/><Relationship Id="rId11" Type="http://schemas.openxmlformats.org/officeDocument/2006/relationships/image" Target="../media/image82.png"/><Relationship Id="rId24" Type="http://schemas.openxmlformats.org/officeDocument/2006/relationships/image" Target="../media/image95.png"/><Relationship Id="rId32" Type="http://schemas.openxmlformats.org/officeDocument/2006/relationships/image" Target="../media/image103.png"/><Relationship Id="rId37" Type="http://schemas.openxmlformats.org/officeDocument/2006/relationships/image" Target="../media/image108.png"/><Relationship Id="rId40" Type="http://schemas.openxmlformats.org/officeDocument/2006/relationships/image" Target="../media/image111.png"/><Relationship Id="rId45" Type="http://schemas.openxmlformats.org/officeDocument/2006/relationships/image" Target="../media/image116.png"/><Relationship Id="rId5" Type="http://schemas.openxmlformats.org/officeDocument/2006/relationships/image" Target="../media/image131.png"/><Relationship Id="rId15" Type="http://schemas.openxmlformats.org/officeDocument/2006/relationships/image" Target="../media/image86.png"/><Relationship Id="rId23" Type="http://schemas.openxmlformats.org/officeDocument/2006/relationships/image" Target="../media/image94.png"/><Relationship Id="rId28" Type="http://schemas.openxmlformats.org/officeDocument/2006/relationships/image" Target="../media/image99.png"/><Relationship Id="rId36" Type="http://schemas.openxmlformats.org/officeDocument/2006/relationships/image" Target="../media/image107.png"/><Relationship Id="rId49" Type="http://schemas.openxmlformats.org/officeDocument/2006/relationships/image" Target="../media/image120.png"/><Relationship Id="rId10" Type="http://schemas.openxmlformats.org/officeDocument/2006/relationships/image" Target="../media/image81.png"/><Relationship Id="rId19" Type="http://schemas.openxmlformats.org/officeDocument/2006/relationships/image" Target="../media/image90.png"/><Relationship Id="rId31" Type="http://schemas.openxmlformats.org/officeDocument/2006/relationships/image" Target="../media/image102.png"/><Relationship Id="rId44" Type="http://schemas.openxmlformats.org/officeDocument/2006/relationships/image" Target="../media/image115.png"/><Relationship Id="rId52" Type="http://schemas.openxmlformats.org/officeDocument/2006/relationships/image" Target="../media/image123.png"/><Relationship Id="rId4" Type="http://schemas.openxmlformats.org/officeDocument/2006/relationships/image" Target="../media/image130.png"/><Relationship Id="rId9" Type="http://schemas.openxmlformats.org/officeDocument/2006/relationships/image" Target="../media/image80.png"/><Relationship Id="rId14" Type="http://schemas.openxmlformats.org/officeDocument/2006/relationships/image" Target="../media/image85.png"/><Relationship Id="rId22" Type="http://schemas.openxmlformats.org/officeDocument/2006/relationships/image" Target="../media/image93.png"/><Relationship Id="rId27" Type="http://schemas.openxmlformats.org/officeDocument/2006/relationships/image" Target="../media/image134.png"/><Relationship Id="rId30" Type="http://schemas.openxmlformats.org/officeDocument/2006/relationships/image" Target="../media/image101.png"/><Relationship Id="rId35" Type="http://schemas.openxmlformats.org/officeDocument/2006/relationships/image" Target="../media/image106.png"/><Relationship Id="rId43" Type="http://schemas.openxmlformats.org/officeDocument/2006/relationships/image" Target="../media/image114.png"/><Relationship Id="rId48" Type="http://schemas.openxmlformats.org/officeDocument/2006/relationships/image" Target="../media/image119.png"/><Relationship Id="rId8" Type="http://schemas.openxmlformats.org/officeDocument/2006/relationships/image" Target="../media/image79.png"/><Relationship Id="rId51" Type="http://schemas.openxmlformats.org/officeDocument/2006/relationships/image" Target="../media/image122.png"/><Relationship Id="rId3" Type="http://schemas.openxmlformats.org/officeDocument/2006/relationships/image" Target="../media/image129.png"/><Relationship Id="rId12" Type="http://schemas.openxmlformats.org/officeDocument/2006/relationships/image" Target="../media/image83.png"/><Relationship Id="rId17" Type="http://schemas.openxmlformats.org/officeDocument/2006/relationships/image" Target="../media/image88.png"/><Relationship Id="rId25" Type="http://schemas.openxmlformats.org/officeDocument/2006/relationships/image" Target="../media/image96.png"/><Relationship Id="rId33" Type="http://schemas.openxmlformats.org/officeDocument/2006/relationships/image" Target="../media/image104.png"/><Relationship Id="rId38" Type="http://schemas.openxmlformats.org/officeDocument/2006/relationships/image" Target="../media/image109.png"/><Relationship Id="rId46" Type="http://schemas.openxmlformats.org/officeDocument/2006/relationships/image" Target="../media/image117.png"/><Relationship Id="rId20" Type="http://schemas.openxmlformats.org/officeDocument/2006/relationships/image" Target="../media/image91.png"/><Relationship Id="rId41" Type="http://schemas.openxmlformats.org/officeDocument/2006/relationships/image" Target="../media/image135.png"/><Relationship Id="rId1" Type="http://schemas.openxmlformats.org/officeDocument/2006/relationships/image" Target="../media/image74.jpeg"/><Relationship Id="rId6" Type="http://schemas.openxmlformats.org/officeDocument/2006/relationships/image" Target="../media/image132.png"/></Relationships>
</file>

<file path=xl/drawings/_rels/drawing14.xml.rels><?xml version="1.0" encoding="UTF-8" standalone="yes"?>
<Relationships xmlns="http://schemas.openxmlformats.org/package/2006/relationships"><Relationship Id="rId13" Type="http://schemas.openxmlformats.org/officeDocument/2006/relationships/image" Target="../media/image84.png"/><Relationship Id="rId18" Type="http://schemas.openxmlformats.org/officeDocument/2006/relationships/image" Target="../media/image89.png"/><Relationship Id="rId26" Type="http://schemas.openxmlformats.org/officeDocument/2006/relationships/image" Target="../media/image97.png"/><Relationship Id="rId39" Type="http://schemas.openxmlformats.org/officeDocument/2006/relationships/image" Target="../media/image110.png"/><Relationship Id="rId21" Type="http://schemas.openxmlformats.org/officeDocument/2006/relationships/image" Target="../media/image92.png"/><Relationship Id="rId34" Type="http://schemas.openxmlformats.org/officeDocument/2006/relationships/image" Target="../media/image105.png"/><Relationship Id="rId42" Type="http://schemas.openxmlformats.org/officeDocument/2006/relationships/image" Target="../media/image113.png"/><Relationship Id="rId47" Type="http://schemas.openxmlformats.org/officeDocument/2006/relationships/image" Target="../media/image118.png"/><Relationship Id="rId50" Type="http://schemas.openxmlformats.org/officeDocument/2006/relationships/image" Target="../media/image121.png"/><Relationship Id="rId7" Type="http://schemas.openxmlformats.org/officeDocument/2006/relationships/image" Target="../media/image133.png"/><Relationship Id="rId2" Type="http://schemas.openxmlformats.org/officeDocument/2006/relationships/image" Target="../media/image75.png"/><Relationship Id="rId16" Type="http://schemas.openxmlformats.org/officeDocument/2006/relationships/image" Target="../media/image87.png"/><Relationship Id="rId29" Type="http://schemas.openxmlformats.org/officeDocument/2006/relationships/image" Target="../media/image100.png"/><Relationship Id="rId11" Type="http://schemas.openxmlformats.org/officeDocument/2006/relationships/image" Target="../media/image82.png"/><Relationship Id="rId24" Type="http://schemas.openxmlformats.org/officeDocument/2006/relationships/image" Target="../media/image95.png"/><Relationship Id="rId32" Type="http://schemas.openxmlformats.org/officeDocument/2006/relationships/image" Target="../media/image103.png"/><Relationship Id="rId37" Type="http://schemas.openxmlformats.org/officeDocument/2006/relationships/image" Target="../media/image108.png"/><Relationship Id="rId40" Type="http://schemas.openxmlformats.org/officeDocument/2006/relationships/image" Target="../media/image111.png"/><Relationship Id="rId45" Type="http://schemas.openxmlformats.org/officeDocument/2006/relationships/image" Target="../media/image116.png"/><Relationship Id="rId5" Type="http://schemas.openxmlformats.org/officeDocument/2006/relationships/image" Target="../media/image131.png"/><Relationship Id="rId15" Type="http://schemas.openxmlformats.org/officeDocument/2006/relationships/image" Target="../media/image86.png"/><Relationship Id="rId23" Type="http://schemas.openxmlformats.org/officeDocument/2006/relationships/image" Target="../media/image94.png"/><Relationship Id="rId28" Type="http://schemas.openxmlformats.org/officeDocument/2006/relationships/image" Target="../media/image99.png"/><Relationship Id="rId36" Type="http://schemas.openxmlformats.org/officeDocument/2006/relationships/image" Target="../media/image107.png"/><Relationship Id="rId49" Type="http://schemas.openxmlformats.org/officeDocument/2006/relationships/image" Target="../media/image120.png"/><Relationship Id="rId10" Type="http://schemas.openxmlformats.org/officeDocument/2006/relationships/image" Target="../media/image81.png"/><Relationship Id="rId19" Type="http://schemas.openxmlformats.org/officeDocument/2006/relationships/image" Target="../media/image90.png"/><Relationship Id="rId31" Type="http://schemas.openxmlformats.org/officeDocument/2006/relationships/image" Target="../media/image102.png"/><Relationship Id="rId44" Type="http://schemas.openxmlformats.org/officeDocument/2006/relationships/image" Target="../media/image115.png"/><Relationship Id="rId52" Type="http://schemas.openxmlformats.org/officeDocument/2006/relationships/image" Target="../media/image123.png"/><Relationship Id="rId4" Type="http://schemas.openxmlformats.org/officeDocument/2006/relationships/image" Target="../media/image130.png"/><Relationship Id="rId9" Type="http://schemas.openxmlformats.org/officeDocument/2006/relationships/image" Target="../media/image80.png"/><Relationship Id="rId14" Type="http://schemas.openxmlformats.org/officeDocument/2006/relationships/image" Target="../media/image85.png"/><Relationship Id="rId22" Type="http://schemas.openxmlformats.org/officeDocument/2006/relationships/image" Target="../media/image93.png"/><Relationship Id="rId27" Type="http://schemas.openxmlformats.org/officeDocument/2006/relationships/image" Target="../media/image134.png"/><Relationship Id="rId30" Type="http://schemas.openxmlformats.org/officeDocument/2006/relationships/image" Target="../media/image101.png"/><Relationship Id="rId35" Type="http://schemas.openxmlformats.org/officeDocument/2006/relationships/image" Target="../media/image106.png"/><Relationship Id="rId43" Type="http://schemas.openxmlformats.org/officeDocument/2006/relationships/image" Target="../media/image114.png"/><Relationship Id="rId48" Type="http://schemas.openxmlformats.org/officeDocument/2006/relationships/image" Target="../media/image119.png"/><Relationship Id="rId8" Type="http://schemas.openxmlformats.org/officeDocument/2006/relationships/image" Target="../media/image79.png"/><Relationship Id="rId51" Type="http://schemas.openxmlformats.org/officeDocument/2006/relationships/image" Target="../media/image122.png"/><Relationship Id="rId3" Type="http://schemas.openxmlformats.org/officeDocument/2006/relationships/image" Target="../media/image129.png"/><Relationship Id="rId12" Type="http://schemas.openxmlformats.org/officeDocument/2006/relationships/image" Target="../media/image83.png"/><Relationship Id="rId17" Type="http://schemas.openxmlformats.org/officeDocument/2006/relationships/image" Target="../media/image88.png"/><Relationship Id="rId25" Type="http://schemas.openxmlformats.org/officeDocument/2006/relationships/image" Target="../media/image96.png"/><Relationship Id="rId33" Type="http://schemas.openxmlformats.org/officeDocument/2006/relationships/image" Target="../media/image104.png"/><Relationship Id="rId38" Type="http://schemas.openxmlformats.org/officeDocument/2006/relationships/image" Target="../media/image109.png"/><Relationship Id="rId46" Type="http://schemas.openxmlformats.org/officeDocument/2006/relationships/image" Target="../media/image117.png"/><Relationship Id="rId20" Type="http://schemas.openxmlformats.org/officeDocument/2006/relationships/image" Target="../media/image91.png"/><Relationship Id="rId41" Type="http://schemas.openxmlformats.org/officeDocument/2006/relationships/image" Target="../media/image135.png"/><Relationship Id="rId1" Type="http://schemas.openxmlformats.org/officeDocument/2006/relationships/image" Target="../media/image74.jpeg"/><Relationship Id="rId6" Type="http://schemas.openxmlformats.org/officeDocument/2006/relationships/image" Target="../media/image132.png"/></Relationships>
</file>

<file path=xl/drawings/_rels/drawing15.xml.rels><?xml version="1.0" encoding="UTF-8" standalone="yes"?>
<Relationships xmlns="http://schemas.openxmlformats.org/package/2006/relationships"><Relationship Id="rId13" Type="http://schemas.openxmlformats.org/officeDocument/2006/relationships/image" Target="../media/image84.png"/><Relationship Id="rId18" Type="http://schemas.openxmlformats.org/officeDocument/2006/relationships/image" Target="../media/image89.png"/><Relationship Id="rId26" Type="http://schemas.openxmlformats.org/officeDocument/2006/relationships/image" Target="../media/image97.png"/><Relationship Id="rId39" Type="http://schemas.openxmlformats.org/officeDocument/2006/relationships/image" Target="../media/image110.png"/><Relationship Id="rId21" Type="http://schemas.openxmlformats.org/officeDocument/2006/relationships/image" Target="../media/image92.png"/><Relationship Id="rId34" Type="http://schemas.openxmlformats.org/officeDocument/2006/relationships/image" Target="../media/image105.png"/><Relationship Id="rId42" Type="http://schemas.openxmlformats.org/officeDocument/2006/relationships/image" Target="../media/image113.png"/><Relationship Id="rId47" Type="http://schemas.openxmlformats.org/officeDocument/2006/relationships/image" Target="../media/image118.png"/><Relationship Id="rId50" Type="http://schemas.openxmlformats.org/officeDocument/2006/relationships/image" Target="../media/image121.png"/><Relationship Id="rId7" Type="http://schemas.openxmlformats.org/officeDocument/2006/relationships/image" Target="../media/image133.png"/><Relationship Id="rId2" Type="http://schemas.openxmlformats.org/officeDocument/2006/relationships/image" Target="../media/image75.png"/><Relationship Id="rId16" Type="http://schemas.openxmlformats.org/officeDocument/2006/relationships/image" Target="../media/image87.png"/><Relationship Id="rId29" Type="http://schemas.openxmlformats.org/officeDocument/2006/relationships/image" Target="../media/image100.png"/><Relationship Id="rId11" Type="http://schemas.openxmlformats.org/officeDocument/2006/relationships/image" Target="../media/image82.png"/><Relationship Id="rId24" Type="http://schemas.openxmlformats.org/officeDocument/2006/relationships/image" Target="../media/image95.png"/><Relationship Id="rId32" Type="http://schemas.openxmlformats.org/officeDocument/2006/relationships/image" Target="../media/image103.png"/><Relationship Id="rId37" Type="http://schemas.openxmlformats.org/officeDocument/2006/relationships/image" Target="../media/image108.png"/><Relationship Id="rId40" Type="http://schemas.openxmlformats.org/officeDocument/2006/relationships/image" Target="../media/image111.png"/><Relationship Id="rId45" Type="http://schemas.openxmlformats.org/officeDocument/2006/relationships/image" Target="../media/image116.png"/><Relationship Id="rId5" Type="http://schemas.openxmlformats.org/officeDocument/2006/relationships/image" Target="../media/image131.png"/><Relationship Id="rId15" Type="http://schemas.openxmlformats.org/officeDocument/2006/relationships/image" Target="../media/image86.png"/><Relationship Id="rId23" Type="http://schemas.openxmlformats.org/officeDocument/2006/relationships/image" Target="../media/image94.png"/><Relationship Id="rId28" Type="http://schemas.openxmlformats.org/officeDocument/2006/relationships/image" Target="../media/image99.png"/><Relationship Id="rId36" Type="http://schemas.openxmlformats.org/officeDocument/2006/relationships/image" Target="../media/image107.png"/><Relationship Id="rId49" Type="http://schemas.openxmlformats.org/officeDocument/2006/relationships/image" Target="../media/image120.png"/><Relationship Id="rId10" Type="http://schemas.openxmlformats.org/officeDocument/2006/relationships/image" Target="../media/image81.png"/><Relationship Id="rId19" Type="http://schemas.openxmlformats.org/officeDocument/2006/relationships/image" Target="../media/image90.png"/><Relationship Id="rId31" Type="http://schemas.openxmlformats.org/officeDocument/2006/relationships/image" Target="../media/image102.png"/><Relationship Id="rId44" Type="http://schemas.openxmlformats.org/officeDocument/2006/relationships/image" Target="../media/image115.png"/><Relationship Id="rId52" Type="http://schemas.openxmlformats.org/officeDocument/2006/relationships/image" Target="../media/image123.png"/><Relationship Id="rId4" Type="http://schemas.openxmlformats.org/officeDocument/2006/relationships/image" Target="../media/image130.png"/><Relationship Id="rId9" Type="http://schemas.openxmlformats.org/officeDocument/2006/relationships/image" Target="../media/image80.png"/><Relationship Id="rId14" Type="http://schemas.openxmlformats.org/officeDocument/2006/relationships/image" Target="../media/image85.png"/><Relationship Id="rId22" Type="http://schemas.openxmlformats.org/officeDocument/2006/relationships/image" Target="../media/image93.png"/><Relationship Id="rId27" Type="http://schemas.openxmlformats.org/officeDocument/2006/relationships/image" Target="../media/image134.png"/><Relationship Id="rId30" Type="http://schemas.openxmlformats.org/officeDocument/2006/relationships/image" Target="../media/image101.png"/><Relationship Id="rId35" Type="http://schemas.openxmlformats.org/officeDocument/2006/relationships/image" Target="../media/image106.png"/><Relationship Id="rId43" Type="http://schemas.openxmlformats.org/officeDocument/2006/relationships/image" Target="../media/image114.png"/><Relationship Id="rId48" Type="http://schemas.openxmlformats.org/officeDocument/2006/relationships/image" Target="../media/image119.png"/><Relationship Id="rId8" Type="http://schemas.openxmlformats.org/officeDocument/2006/relationships/image" Target="../media/image79.png"/><Relationship Id="rId51" Type="http://schemas.openxmlformats.org/officeDocument/2006/relationships/image" Target="../media/image122.png"/><Relationship Id="rId3" Type="http://schemas.openxmlformats.org/officeDocument/2006/relationships/image" Target="../media/image129.png"/><Relationship Id="rId12" Type="http://schemas.openxmlformats.org/officeDocument/2006/relationships/image" Target="../media/image83.png"/><Relationship Id="rId17" Type="http://schemas.openxmlformats.org/officeDocument/2006/relationships/image" Target="../media/image88.png"/><Relationship Id="rId25" Type="http://schemas.openxmlformats.org/officeDocument/2006/relationships/image" Target="../media/image96.png"/><Relationship Id="rId33" Type="http://schemas.openxmlformats.org/officeDocument/2006/relationships/image" Target="../media/image104.png"/><Relationship Id="rId38" Type="http://schemas.openxmlformats.org/officeDocument/2006/relationships/image" Target="../media/image109.png"/><Relationship Id="rId46" Type="http://schemas.openxmlformats.org/officeDocument/2006/relationships/image" Target="../media/image117.png"/><Relationship Id="rId20" Type="http://schemas.openxmlformats.org/officeDocument/2006/relationships/image" Target="../media/image91.png"/><Relationship Id="rId41" Type="http://schemas.openxmlformats.org/officeDocument/2006/relationships/image" Target="../media/image135.png"/><Relationship Id="rId1" Type="http://schemas.openxmlformats.org/officeDocument/2006/relationships/image" Target="../media/image74.jpeg"/><Relationship Id="rId6" Type="http://schemas.openxmlformats.org/officeDocument/2006/relationships/image" Target="../media/image132.png"/></Relationships>
</file>

<file path=xl/drawings/_rels/drawing16.xml.rels><?xml version="1.0" encoding="UTF-8" standalone="yes"?>
<Relationships xmlns="http://schemas.openxmlformats.org/package/2006/relationships"><Relationship Id="rId13" Type="http://schemas.openxmlformats.org/officeDocument/2006/relationships/image" Target="../media/image84.png"/><Relationship Id="rId18" Type="http://schemas.openxmlformats.org/officeDocument/2006/relationships/image" Target="../media/image89.png"/><Relationship Id="rId26" Type="http://schemas.openxmlformats.org/officeDocument/2006/relationships/image" Target="../media/image97.png"/><Relationship Id="rId39" Type="http://schemas.openxmlformats.org/officeDocument/2006/relationships/image" Target="../media/image110.png"/><Relationship Id="rId21" Type="http://schemas.openxmlformats.org/officeDocument/2006/relationships/image" Target="../media/image92.png"/><Relationship Id="rId34" Type="http://schemas.openxmlformats.org/officeDocument/2006/relationships/image" Target="../media/image105.png"/><Relationship Id="rId42" Type="http://schemas.openxmlformats.org/officeDocument/2006/relationships/image" Target="../media/image113.png"/><Relationship Id="rId47" Type="http://schemas.openxmlformats.org/officeDocument/2006/relationships/image" Target="../media/image118.png"/><Relationship Id="rId50" Type="http://schemas.openxmlformats.org/officeDocument/2006/relationships/image" Target="../media/image121.png"/><Relationship Id="rId7" Type="http://schemas.openxmlformats.org/officeDocument/2006/relationships/image" Target="../media/image133.png"/><Relationship Id="rId2" Type="http://schemas.openxmlformats.org/officeDocument/2006/relationships/image" Target="../media/image75.png"/><Relationship Id="rId16" Type="http://schemas.openxmlformats.org/officeDocument/2006/relationships/image" Target="../media/image87.png"/><Relationship Id="rId29" Type="http://schemas.openxmlformats.org/officeDocument/2006/relationships/image" Target="../media/image100.png"/><Relationship Id="rId11" Type="http://schemas.openxmlformats.org/officeDocument/2006/relationships/image" Target="../media/image82.png"/><Relationship Id="rId24" Type="http://schemas.openxmlformats.org/officeDocument/2006/relationships/image" Target="../media/image95.png"/><Relationship Id="rId32" Type="http://schemas.openxmlformats.org/officeDocument/2006/relationships/image" Target="../media/image103.png"/><Relationship Id="rId37" Type="http://schemas.openxmlformats.org/officeDocument/2006/relationships/image" Target="../media/image108.png"/><Relationship Id="rId40" Type="http://schemas.openxmlformats.org/officeDocument/2006/relationships/image" Target="../media/image111.png"/><Relationship Id="rId45" Type="http://schemas.openxmlformats.org/officeDocument/2006/relationships/image" Target="../media/image116.png"/><Relationship Id="rId5" Type="http://schemas.openxmlformats.org/officeDocument/2006/relationships/image" Target="../media/image131.png"/><Relationship Id="rId15" Type="http://schemas.openxmlformats.org/officeDocument/2006/relationships/image" Target="../media/image86.png"/><Relationship Id="rId23" Type="http://schemas.openxmlformats.org/officeDocument/2006/relationships/image" Target="../media/image94.png"/><Relationship Id="rId28" Type="http://schemas.openxmlformats.org/officeDocument/2006/relationships/image" Target="../media/image99.png"/><Relationship Id="rId36" Type="http://schemas.openxmlformats.org/officeDocument/2006/relationships/image" Target="../media/image107.png"/><Relationship Id="rId49" Type="http://schemas.openxmlformats.org/officeDocument/2006/relationships/image" Target="../media/image120.png"/><Relationship Id="rId10" Type="http://schemas.openxmlformats.org/officeDocument/2006/relationships/image" Target="../media/image81.png"/><Relationship Id="rId19" Type="http://schemas.openxmlformats.org/officeDocument/2006/relationships/image" Target="../media/image90.png"/><Relationship Id="rId31" Type="http://schemas.openxmlformats.org/officeDocument/2006/relationships/image" Target="../media/image102.png"/><Relationship Id="rId44" Type="http://schemas.openxmlformats.org/officeDocument/2006/relationships/image" Target="../media/image115.png"/><Relationship Id="rId52" Type="http://schemas.openxmlformats.org/officeDocument/2006/relationships/image" Target="../media/image123.png"/><Relationship Id="rId4" Type="http://schemas.openxmlformats.org/officeDocument/2006/relationships/image" Target="../media/image130.png"/><Relationship Id="rId9" Type="http://schemas.openxmlformats.org/officeDocument/2006/relationships/image" Target="../media/image80.png"/><Relationship Id="rId14" Type="http://schemas.openxmlformats.org/officeDocument/2006/relationships/image" Target="../media/image85.png"/><Relationship Id="rId22" Type="http://schemas.openxmlformats.org/officeDocument/2006/relationships/image" Target="../media/image93.png"/><Relationship Id="rId27" Type="http://schemas.openxmlformats.org/officeDocument/2006/relationships/image" Target="../media/image134.png"/><Relationship Id="rId30" Type="http://schemas.openxmlformats.org/officeDocument/2006/relationships/image" Target="../media/image101.png"/><Relationship Id="rId35" Type="http://schemas.openxmlformats.org/officeDocument/2006/relationships/image" Target="../media/image106.png"/><Relationship Id="rId43" Type="http://schemas.openxmlformats.org/officeDocument/2006/relationships/image" Target="../media/image114.png"/><Relationship Id="rId48" Type="http://schemas.openxmlformats.org/officeDocument/2006/relationships/image" Target="../media/image119.png"/><Relationship Id="rId8" Type="http://schemas.openxmlformats.org/officeDocument/2006/relationships/image" Target="../media/image79.png"/><Relationship Id="rId51" Type="http://schemas.openxmlformats.org/officeDocument/2006/relationships/image" Target="../media/image122.png"/><Relationship Id="rId3" Type="http://schemas.openxmlformats.org/officeDocument/2006/relationships/image" Target="../media/image129.png"/><Relationship Id="rId12" Type="http://schemas.openxmlformats.org/officeDocument/2006/relationships/image" Target="../media/image83.png"/><Relationship Id="rId17" Type="http://schemas.openxmlformats.org/officeDocument/2006/relationships/image" Target="../media/image88.png"/><Relationship Id="rId25" Type="http://schemas.openxmlformats.org/officeDocument/2006/relationships/image" Target="../media/image96.png"/><Relationship Id="rId33" Type="http://schemas.openxmlformats.org/officeDocument/2006/relationships/image" Target="../media/image104.png"/><Relationship Id="rId38" Type="http://schemas.openxmlformats.org/officeDocument/2006/relationships/image" Target="../media/image109.png"/><Relationship Id="rId46" Type="http://schemas.openxmlformats.org/officeDocument/2006/relationships/image" Target="../media/image117.png"/><Relationship Id="rId20" Type="http://schemas.openxmlformats.org/officeDocument/2006/relationships/image" Target="../media/image91.png"/><Relationship Id="rId41" Type="http://schemas.openxmlformats.org/officeDocument/2006/relationships/image" Target="../media/image135.png"/><Relationship Id="rId1" Type="http://schemas.openxmlformats.org/officeDocument/2006/relationships/image" Target="../media/image74.jpeg"/><Relationship Id="rId6" Type="http://schemas.openxmlformats.org/officeDocument/2006/relationships/image" Target="../media/image132.png"/></Relationships>
</file>

<file path=xl/drawings/_rels/drawing17.xml.rels><?xml version="1.0" encoding="UTF-8" standalone="yes"?>
<Relationships xmlns="http://schemas.openxmlformats.org/package/2006/relationships"><Relationship Id="rId13" Type="http://schemas.openxmlformats.org/officeDocument/2006/relationships/image" Target="../media/image84.png"/><Relationship Id="rId18" Type="http://schemas.openxmlformats.org/officeDocument/2006/relationships/image" Target="../media/image89.png"/><Relationship Id="rId26" Type="http://schemas.openxmlformats.org/officeDocument/2006/relationships/image" Target="../media/image97.png"/><Relationship Id="rId39" Type="http://schemas.openxmlformats.org/officeDocument/2006/relationships/image" Target="../media/image110.png"/><Relationship Id="rId21" Type="http://schemas.openxmlformats.org/officeDocument/2006/relationships/image" Target="../media/image92.png"/><Relationship Id="rId34" Type="http://schemas.openxmlformats.org/officeDocument/2006/relationships/image" Target="../media/image105.png"/><Relationship Id="rId42" Type="http://schemas.openxmlformats.org/officeDocument/2006/relationships/image" Target="../media/image113.png"/><Relationship Id="rId47" Type="http://schemas.openxmlformats.org/officeDocument/2006/relationships/image" Target="../media/image118.png"/><Relationship Id="rId50" Type="http://schemas.openxmlformats.org/officeDocument/2006/relationships/image" Target="../media/image121.png"/><Relationship Id="rId7" Type="http://schemas.openxmlformats.org/officeDocument/2006/relationships/image" Target="../media/image133.png"/><Relationship Id="rId2" Type="http://schemas.openxmlformats.org/officeDocument/2006/relationships/image" Target="../media/image75.png"/><Relationship Id="rId16" Type="http://schemas.openxmlformats.org/officeDocument/2006/relationships/image" Target="../media/image87.png"/><Relationship Id="rId29" Type="http://schemas.openxmlformats.org/officeDocument/2006/relationships/image" Target="../media/image100.png"/><Relationship Id="rId11" Type="http://schemas.openxmlformats.org/officeDocument/2006/relationships/image" Target="../media/image82.png"/><Relationship Id="rId24" Type="http://schemas.openxmlformats.org/officeDocument/2006/relationships/image" Target="../media/image95.png"/><Relationship Id="rId32" Type="http://schemas.openxmlformats.org/officeDocument/2006/relationships/image" Target="../media/image103.png"/><Relationship Id="rId37" Type="http://schemas.openxmlformats.org/officeDocument/2006/relationships/image" Target="../media/image108.png"/><Relationship Id="rId40" Type="http://schemas.openxmlformats.org/officeDocument/2006/relationships/image" Target="../media/image111.png"/><Relationship Id="rId45" Type="http://schemas.openxmlformats.org/officeDocument/2006/relationships/image" Target="../media/image116.png"/><Relationship Id="rId5" Type="http://schemas.openxmlformats.org/officeDocument/2006/relationships/image" Target="../media/image131.png"/><Relationship Id="rId15" Type="http://schemas.openxmlformats.org/officeDocument/2006/relationships/image" Target="../media/image86.png"/><Relationship Id="rId23" Type="http://schemas.openxmlformats.org/officeDocument/2006/relationships/image" Target="../media/image94.png"/><Relationship Id="rId28" Type="http://schemas.openxmlformats.org/officeDocument/2006/relationships/image" Target="../media/image99.png"/><Relationship Id="rId36" Type="http://schemas.openxmlformats.org/officeDocument/2006/relationships/image" Target="../media/image107.png"/><Relationship Id="rId49" Type="http://schemas.openxmlformats.org/officeDocument/2006/relationships/image" Target="../media/image120.png"/><Relationship Id="rId10" Type="http://schemas.openxmlformats.org/officeDocument/2006/relationships/image" Target="../media/image81.png"/><Relationship Id="rId19" Type="http://schemas.openxmlformats.org/officeDocument/2006/relationships/image" Target="../media/image90.png"/><Relationship Id="rId31" Type="http://schemas.openxmlformats.org/officeDocument/2006/relationships/image" Target="../media/image102.png"/><Relationship Id="rId44" Type="http://schemas.openxmlformats.org/officeDocument/2006/relationships/image" Target="../media/image115.png"/><Relationship Id="rId52" Type="http://schemas.openxmlformats.org/officeDocument/2006/relationships/image" Target="../media/image123.png"/><Relationship Id="rId4" Type="http://schemas.openxmlformats.org/officeDocument/2006/relationships/image" Target="../media/image130.png"/><Relationship Id="rId9" Type="http://schemas.openxmlformats.org/officeDocument/2006/relationships/image" Target="../media/image80.png"/><Relationship Id="rId14" Type="http://schemas.openxmlformats.org/officeDocument/2006/relationships/image" Target="../media/image85.png"/><Relationship Id="rId22" Type="http://schemas.openxmlformats.org/officeDocument/2006/relationships/image" Target="../media/image93.png"/><Relationship Id="rId27" Type="http://schemas.openxmlformats.org/officeDocument/2006/relationships/image" Target="../media/image134.png"/><Relationship Id="rId30" Type="http://schemas.openxmlformats.org/officeDocument/2006/relationships/image" Target="../media/image101.png"/><Relationship Id="rId35" Type="http://schemas.openxmlformats.org/officeDocument/2006/relationships/image" Target="../media/image106.png"/><Relationship Id="rId43" Type="http://schemas.openxmlformats.org/officeDocument/2006/relationships/image" Target="../media/image114.png"/><Relationship Id="rId48" Type="http://schemas.openxmlformats.org/officeDocument/2006/relationships/image" Target="../media/image119.png"/><Relationship Id="rId8" Type="http://schemas.openxmlformats.org/officeDocument/2006/relationships/image" Target="../media/image79.png"/><Relationship Id="rId51" Type="http://schemas.openxmlformats.org/officeDocument/2006/relationships/image" Target="../media/image122.png"/><Relationship Id="rId3" Type="http://schemas.openxmlformats.org/officeDocument/2006/relationships/image" Target="../media/image129.png"/><Relationship Id="rId12" Type="http://schemas.openxmlformats.org/officeDocument/2006/relationships/image" Target="../media/image83.png"/><Relationship Id="rId17" Type="http://schemas.openxmlformats.org/officeDocument/2006/relationships/image" Target="../media/image88.png"/><Relationship Id="rId25" Type="http://schemas.openxmlformats.org/officeDocument/2006/relationships/image" Target="../media/image96.png"/><Relationship Id="rId33" Type="http://schemas.openxmlformats.org/officeDocument/2006/relationships/image" Target="../media/image104.png"/><Relationship Id="rId38" Type="http://schemas.openxmlformats.org/officeDocument/2006/relationships/image" Target="../media/image109.png"/><Relationship Id="rId46" Type="http://schemas.openxmlformats.org/officeDocument/2006/relationships/image" Target="../media/image117.png"/><Relationship Id="rId20" Type="http://schemas.openxmlformats.org/officeDocument/2006/relationships/image" Target="../media/image91.png"/><Relationship Id="rId41" Type="http://schemas.openxmlformats.org/officeDocument/2006/relationships/image" Target="../media/image135.png"/><Relationship Id="rId1" Type="http://schemas.openxmlformats.org/officeDocument/2006/relationships/image" Target="../media/image74.jpeg"/><Relationship Id="rId6" Type="http://schemas.openxmlformats.org/officeDocument/2006/relationships/image" Target="../media/image132.png"/></Relationships>
</file>

<file path=xl/drawings/_rels/drawing18.xml.rels><?xml version="1.0" encoding="UTF-8" standalone="yes"?>
<Relationships xmlns="http://schemas.openxmlformats.org/package/2006/relationships"><Relationship Id="rId13" Type="http://schemas.openxmlformats.org/officeDocument/2006/relationships/image" Target="../media/image84.png"/><Relationship Id="rId18" Type="http://schemas.openxmlformats.org/officeDocument/2006/relationships/image" Target="../media/image89.png"/><Relationship Id="rId26" Type="http://schemas.openxmlformats.org/officeDocument/2006/relationships/image" Target="../media/image97.png"/><Relationship Id="rId39" Type="http://schemas.openxmlformats.org/officeDocument/2006/relationships/image" Target="../media/image110.png"/><Relationship Id="rId21" Type="http://schemas.openxmlformats.org/officeDocument/2006/relationships/image" Target="../media/image92.png"/><Relationship Id="rId34" Type="http://schemas.openxmlformats.org/officeDocument/2006/relationships/image" Target="../media/image105.png"/><Relationship Id="rId42" Type="http://schemas.openxmlformats.org/officeDocument/2006/relationships/image" Target="../media/image113.png"/><Relationship Id="rId47" Type="http://schemas.openxmlformats.org/officeDocument/2006/relationships/image" Target="../media/image118.png"/><Relationship Id="rId50" Type="http://schemas.openxmlformats.org/officeDocument/2006/relationships/image" Target="../media/image121.png"/><Relationship Id="rId7" Type="http://schemas.openxmlformats.org/officeDocument/2006/relationships/image" Target="../media/image133.png"/><Relationship Id="rId2" Type="http://schemas.openxmlformats.org/officeDocument/2006/relationships/image" Target="../media/image75.png"/><Relationship Id="rId16" Type="http://schemas.openxmlformats.org/officeDocument/2006/relationships/image" Target="../media/image87.png"/><Relationship Id="rId29" Type="http://schemas.openxmlformats.org/officeDocument/2006/relationships/image" Target="../media/image100.png"/><Relationship Id="rId11" Type="http://schemas.openxmlformats.org/officeDocument/2006/relationships/image" Target="../media/image82.png"/><Relationship Id="rId24" Type="http://schemas.openxmlformats.org/officeDocument/2006/relationships/image" Target="../media/image95.png"/><Relationship Id="rId32" Type="http://schemas.openxmlformats.org/officeDocument/2006/relationships/image" Target="../media/image103.png"/><Relationship Id="rId37" Type="http://schemas.openxmlformats.org/officeDocument/2006/relationships/image" Target="../media/image108.png"/><Relationship Id="rId40" Type="http://schemas.openxmlformats.org/officeDocument/2006/relationships/image" Target="../media/image111.png"/><Relationship Id="rId45" Type="http://schemas.openxmlformats.org/officeDocument/2006/relationships/image" Target="../media/image116.png"/><Relationship Id="rId5" Type="http://schemas.openxmlformats.org/officeDocument/2006/relationships/image" Target="../media/image131.png"/><Relationship Id="rId15" Type="http://schemas.openxmlformats.org/officeDocument/2006/relationships/image" Target="../media/image86.png"/><Relationship Id="rId23" Type="http://schemas.openxmlformats.org/officeDocument/2006/relationships/image" Target="../media/image94.png"/><Relationship Id="rId28" Type="http://schemas.openxmlformats.org/officeDocument/2006/relationships/image" Target="../media/image99.png"/><Relationship Id="rId36" Type="http://schemas.openxmlformats.org/officeDocument/2006/relationships/image" Target="../media/image107.png"/><Relationship Id="rId49" Type="http://schemas.openxmlformats.org/officeDocument/2006/relationships/image" Target="../media/image120.png"/><Relationship Id="rId10" Type="http://schemas.openxmlformats.org/officeDocument/2006/relationships/image" Target="../media/image81.png"/><Relationship Id="rId19" Type="http://schemas.openxmlformats.org/officeDocument/2006/relationships/image" Target="../media/image90.png"/><Relationship Id="rId31" Type="http://schemas.openxmlformats.org/officeDocument/2006/relationships/image" Target="../media/image102.png"/><Relationship Id="rId44" Type="http://schemas.openxmlformats.org/officeDocument/2006/relationships/image" Target="../media/image115.png"/><Relationship Id="rId52" Type="http://schemas.openxmlformats.org/officeDocument/2006/relationships/image" Target="../media/image123.png"/><Relationship Id="rId4" Type="http://schemas.openxmlformats.org/officeDocument/2006/relationships/image" Target="../media/image130.png"/><Relationship Id="rId9" Type="http://schemas.openxmlformats.org/officeDocument/2006/relationships/image" Target="../media/image80.png"/><Relationship Id="rId14" Type="http://schemas.openxmlformats.org/officeDocument/2006/relationships/image" Target="../media/image85.png"/><Relationship Id="rId22" Type="http://schemas.openxmlformats.org/officeDocument/2006/relationships/image" Target="../media/image93.png"/><Relationship Id="rId27" Type="http://schemas.openxmlformats.org/officeDocument/2006/relationships/image" Target="../media/image134.png"/><Relationship Id="rId30" Type="http://schemas.openxmlformats.org/officeDocument/2006/relationships/image" Target="../media/image101.png"/><Relationship Id="rId35" Type="http://schemas.openxmlformats.org/officeDocument/2006/relationships/image" Target="../media/image106.png"/><Relationship Id="rId43" Type="http://schemas.openxmlformats.org/officeDocument/2006/relationships/image" Target="../media/image114.png"/><Relationship Id="rId48" Type="http://schemas.openxmlformats.org/officeDocument/2006/relationships/image" Target="../media/image119.png"/><Relationship Id="rId8" Type="http://schemas.openxmlformats.org/officeDocument/2006/relationships/image" Target="../media/image79.png"/><Relationship Id="rId51" Type="http://schemas.openxmlformats.org/officeDocument/2006/relationships/image" Target="../media/image122.png"/><Relationship Id="rId3" Type="http://schemas.openxmlformats.org/officeDocument/2006/relationships/image" Target="../media/image129.png"/><Relationship Id="rId12" Type="http://schemas.openxmlformats.org/officeDocument/2006/relationships/image" Target="../media/image83.png"/><Relationship Id="rId17" Type="http://schemas.openxmlformats.org/officeDocument/2006/relationships/image" Target="../media/image88.png"/><Relationship Id="rId25" Type="http://schemas.openxmlformats.org/officeDocument/2006/relationships/image" Target="../media/image96.png"/><Relationship Id="rId33" Type="http://schemas.openxmlformats.org/officeDocument/2006/relationships/image" Target="../media/image104.png"/><Relationship Id="rId38" Type="http://schemas.openxmlformats.org/officeDocument/2006/relationships/image" Target="../media/image109.png"/><Relationship Id="rId46" Type="http://schemas.openxmlformats.org/officeDocument/2006/relationships/image" Target="../media/image117.png"/><Relationship Id="rId20" Type="http://schemas.openxmlformats.org/officeDocument/2006/relationships/image" Target="../media/image91.png"/><Relationship Id="rId41" Type="http://schemas.openxmlformats.org/officeDocument/2006/relationships/image" Target="../media/image135.png"/><Relationship Id="rId1" Type="http://schemas.openxmlformats.org/officeDocument/2006/relationships/image" Target="../media/image74.jpeg"/><Relationship Id="rId6" Type="http://schemas.openxmlformats.org/officeDocument/2006/relationships/image" Target="../media/image132.png"/></Relationships>
</file>

<file path=xl/drawings/_rels/drawing19.xml.rels><?xml version="1.0" encoding="UTF-8" standalone="yes"?>
<Relationships xmlns="http://schemas.openxmlformats.org/package/2006/relationships"><Relationship Id="rId13" Type="http://schemas.openxmlformats.org/officeDocument/2006/relationships/image" Target="../media/image84.png"/><Relationship Id="rId18" Type="http://schemas.openxmlformats.org/officeDocument/2006/relationships/image" Target="../media/image89.png"/><Relationship Id="rId26" Type="http://schemas.openxmlformats.org/officeDocument/2006/relationships/image" Target="../media/image97.png"/><Relationship Id="rId39" Type="http://schemas.openxmlformats.org/officeDocument/2006/relationships/image" Target="../media/image110.png"/><Relationship Id="rId21" Type="http://schemas.openxmlformats.org/officeDocument/2006/relationships/image" Target="../media/image92.png"/><Relationship Id="rId34" Type="http://schemas.openxmlformats.org/officeDocument/2006/relationships/image" Target="../media/image105.png"/><Relationship Id="rId42" Type="http://schemas.openxmlformats.org/officeDocument/2006/relationships/image" Target="../media/image113.png"/><Relationship Id="rId47" Type="http://schemas.openxmlformats.org/officeDocument/2006/relationships/image" Target="../media/image118.png"/><Relationship Id="rId50" Type="http://schemas.openxmlformats.org/officeDocument/2006/relationships/image" Target="../media/image121.png"/><Relationship Id="rId7" Type="http://schemas.openxmlformats.org/officeDocument/2006/relationships/image" Target="../media/image133.png"/><Relationship Id="rId2" Type="http://schemas.openxmlformats.org/officeDocument/2006/relationships/image" Target="../media/image75.png"/><Relationship Id="rId16" Type="http://schemas.openxmlformats.org/officeDocument/2006/relationships/image" Target="../media/image87.png"/><Relationship Id="rId29" Type="http://schemas.openxmlformats.org/officeDocument/2006/relationships/image" Target="../media/image100.png"/><Relationship Id="rId11" Type="http://schemas.openxmlformats.org/officeDocument/2006/relationships/image" Target="../media/image82.png"/><Relationship Id="rId24" Type="http://schemas.openxmlformats.org/officeDocument/2006/relationships/image" Target="../media/image95.png"/><Relationship Id="rId32" Type="http://schemas.openxmlformats.org/officeDocument/2006/relationships/image" Target="../media/image103.png"/><Relationship Id="rId37" Type="http://schemas.openxmlformats.org/officeDocument/2006/relationships/image" Target="../media/image108.png"/><Relationship Id="rId40" Type="http://schemas.openxmlformats.org/officeDocument/2006/relationships/image" Target="../media/image111.png"/><Relationship Id="rId45" Type="http://schemas.openxmlformats.org/officeDocument/2006/relationships/image" Target="../media/image116.png"/><Relationship Id="rId5" Type="http://schemas.openxmlformats.org/officeDocument/2006/relationships/image" Target="../media/image131.png"/><Relationship Id="rId15" Type="http://schemas.openxmlformats.org/officeDocument/2006/relationships/image" Target="../media/image86.png"/><Relationship Id="rId23" Type="http://schemas.openxmlformats.org/officeDocument/2006/relationships/image" Target="../media/image94.png"/><Relationship Id="rId28" Type="http://schemas.openxmlformats.org/officeDocument/2006/relationships/image" Target="../media/image99.png"/><Relationship Id="rId36" Type="http://schemas.openxmlformats.org/officeDocument/2006/relationships/image" Target="../media/image107.png"/><Relationship Id="rId49" Type="http://schemas.openxmlformats.org/officeDocument/2006/relationships/image" Target="../media/image120.png"/><Relationship Id="rId10" Type="http://schemas.openxmlformats.org/officeDocument/2006/relationships/image" Target="../media/image81.png"/><Relationship Id="rId19" Type="http://schemas.openxmlformats.org/officeDocument/2006/relationships/image" Target="../media/image90.png"/><Relationship Id="rId31" Type="http://schemas.openxmlformats.org/officeDocument/2006/relationships/image" Target="../media/image102.png"/><Relationship Id="rId44" Type="http://schemas.openxmlformats.org/officeDocument/2006/relationships/image" Target="../media/image115.png"/><Relationship Id="rId52" Type="http://schemas.openxmlformats.org/officeDocument/2006/relationships/image" Target="../media/image123.png"/><Relationship Id="rId4" Type="http://schemas.openxmlformats.org/officeDocument/2006/relationships/image" Target="../media/image130.png"/><Relationship Id="rId9" Type="http://schemas.openxmlformats.org/officeDocument/2006/relationships/image" Target="../media/image80.png"/><Relationship Id="rId14" Type="http://schemas.openxmlformats.org/officeDocument/2006/relationships/image" Target="../media/image85.png"/><Relationship Id="rId22" Type="http://schemas.openxmlformats.org/officeDocument/2006/relationships/image" Target="../media/image93.png"/><Relationship Id="rId27" Type="http://schemas.openxmlformats.org/officeDocument/2006/relationships/image" Target="../media/image134.png"/><Relationship Id="rId30" Type="http://schemas.openxmlformats.org/officeDocument/2006/relationships/image" Target="../media/image101.png"/><Relationship Id="rId35" Type="http://schemas.openxmlformats.org/officeDocument/2006/relationships/image" Target="../media/image106.png"/><Relationship Id="rId43" Type="http://schemas.openxmlformats.org/officeDocument/2006/relationships/image" Target="../media/image114.png"/><Relationship Id="rId48" Type="http://schemas.openxmlformats.org/officeDocument/2006/relationships/image" Target="../media/image119.png"/><Relationship Id="rId8" Type="http://schemas.openxmlformats.org/officeDocument/2006/relationships/image" Target="../media/image79.png"/><Relationship Id="rId51" Type="http://schemas.openxmlformats.org/officeDocument/2006/relationships/image" Target="../media/image122.png"/><Relationship Id="rId3" Type="http://schemas.openxmlformats.org/officeDocument/2006/relationships/image" Target="../media/image129.png"/><Relationship Id="rId12" Type="http://schemas.openxmlformats.org/officeDocument/2006/relationships/image" Target="../media/image83.png"/><Relationship Id="rId17" Type="http://schemas.openxmlformats.org/officeDocument/2006/relationships/image" Target="../media/image88.png"/><Relationship Id="rId25" Type="http://schemas.openxmlformats.org/officeDocument/2006/relationships/image" Target="../media/image96.png"/><Relationship Id="rId33" Type="http://schemas.openxmlformats.org/officeDocument/2006/relationships/image" Target="../media/image104.png"/><Relationship Id="rId38" Type="http://schemas.openxmlformats.org/officeDocument/2006/relationships/image" Target="../media/image109.png"/><Relationship Id="rId46" Type="http://schemas.openxmlformats.org/officeDocument/2006/relationships/image" Target="../media/image117.png"/><Relationship Id="rId20" Type="http://schemas.openxmlformats.org/officeDocument/2006/relationships/image" Target="../media/image91.png"/><Relationship Id="rId41" Type="http://schemas.openxmlformats.org/officeDocument/2006/relationships/image" Target="../media/image135.png"/><Relationship Id="rId1" Type="http://schemas.openxmlformats.org/officeDocument/2006/relationships/image" Target="../media/image74.jpeg"/><Relationship Id="rId6" Type="http://schemas.openxmlformats.org/officeDocument/2006/relationships/image" Target="../media/image132.png"/></Relationships>
</file>

<file path=xl/drawings/_rels/drawing2.xml.rels><?xml version="1.0" encoding="UTF-8" standalone="yes"?>
<Relationships xmlns="http://schemas.openxmlformats.org/package/2006/relationships"><Relationship Id="rId8" Type="http://schemas.openxmlformats.org/officeDocument/2006/relationships/image" Target="../media/image58.jpeg"/><Relationship Id="rId13" Type="http://schemas.openxmlformats.org/officeDocument/2006/relationships/image" Target="../media/image63.png"/><Relationship Id="rId3" Type="http://schemas.openxmlformats.org/officeDocument/2006/relationships/image" Target="../media/image53.jpeg"/><Relationship Id="rId7" Type="http://schemas.openxmlformats.org/officeDocument/2006/relationships/image" Target="../media/image57.JPG"/><Relationship Id="rId12" Type="http://schemas.openxmlformats.org/officeDocument/2006/relationships/image" Target="../media/image62.png"/><Relationship Id="rId2" Type="http://schemas.openxmlformats.org/officeDocument/2006/relationships/image" Target="../media/image52.png"/><Relationship Id="rId1" Type="http://schemas.openxmlformats.org/officeDocument/2006/relationships/image" Target="../media/image51.jpeg"/><Relationship Id="rId6" Type="http://schemas.openxmlformats.org/officeDocument/2006/relationships/image" Target="../media/image56.jpeg"/><Relationship Id="rId11" Type="http://schemas.openxmlformats.org/officeDocument/2006/relationships/image" Target="../media/image61.png"/><Relationship Id="rId5" Type="http://schemas.openxmlformats.org/officeDocument/2006/relationships/image" Target="../media/image55.jpeg"/><Relationship Id="rId10" Type="http://schemas.openxmlformats.org/officeDocument/2006/relationships/image" Target="../media/image60.png"/><Relationship Id="rId4" Type="http://schemas.openxmlformats.org/officeDocument/2006/relationships/image" Target="../media/image54.jpeg"/><Relationship Id="rId9" Type="http://schemas.openxmlformats.org/officeDocument/2006/relationships/image" Target="../media/image59.jpeg"/><Relationship Id="rId14" Type="http://schemas.openxmlformats.org/officeDocument/2006/relationships/image" Target="../media/image64.png"/></Relationships>
</file>

<file path=xl/drawings/_rels/drawing20.xml.rels><?xml version="1.0" encoding="UTF-8" standalone="yes"?>
<Relationships xmlns="http://schemas.openxmlformats.org/package/2006/relationships"><Relationship Id="rId13" Type="http://schemas.openxmlformats.org/officeDocument/2006/relationships/image" Target="../media/image84.png"/><Relationship Id="rId18" Type="http://schemas.openxmlformats.org/officeDocument/2006/relationships/image" Target="../media/image89.png"/><Relationship Id="rId26" Type="http://schemas.openxmlformats.org/officeDocument/2006/relationships/image" Target="../media/image97.png"/><Relationship Id="rId39" Type="http://schemas.openxmlformats.org/officeDocument/2006/relationships/image" Target="../media/image110.png"/><Relationship Id="rId21" Type="http://schemas.openxmlformats.org/officeDocument/2006/relationships/image" Target="../media/image92.png"/><Relationship Id="rId34" Type="http://schemas.openxmlformats.org/officeDocument/2006/relationships/image" Target="../media/image105.png"/><Relationship Id="rId42" Type="http://schemas.openxmlformats.org/officeDocument/2006/relationships/image" Target="../media/image113.png"/><Relationship Id="rId47" Type="http://schemas.openxmlformats.org/officeDocument/2006/relationships/image" Target="../media/image118.png"/><Relationship Id="rId50" Type="http://schemas.openxmlformats.org/officeDocument/2006/relationships/image" Target="../media/image121.png"/><Relationship Id="rId7" Type="http://schemas.openxmlformats.org/officeDocument/2006/relationships/image" Target="../media/image133.png"/><Relationship Id="rId2" Type="http://schemas.openxmlformats.org/officeDocument/2006/relationships/image" Target="../media/image75.png"/><Relationship Id="rId16" Type="http://schemas.openxmlformats.org/officeDocument/2006/relationships/image" Target="../media/image87.png"/><Relationship Id="rId29" Type="http://schemas.openxmlformats.org/officeDocument/2006/relationships/image" Target="../media/image100.png"/><Relationship Id="rId11" Type="http://schemas.openxmlformats.org/officeDocument/2006/relationships/image" Target="../media/image82.png"/><Relationship Id="rId24" Type="http://schemas.openxmlformats.org/officeDocument/2006/relationships/image" Target="../media/image95.png"/><Relationship Id="rId32" Type="http://schemas.openxmlformats.org/officeDocument/2006/relationships/image" Target="../media/image103.png"/><Relationship Id="rId37" Type="http://schemas.openxmlformats.org/officeDocument/2006/relationships/image" Target="../media/image108.png"/><Relationship Id="rId40" Type="http://schemas.openxmlformats.org/officeDocument/2006/relationships/image" Target="../media/image111.png"/><Relationship Id="rId45" Type="http://schemas.openxmlformats.org/officeDocument/2006/relationships/image" Target="../media/image116.png"/><Relationship Id="rId5" Type="http://schemas.openxmlformats.org/officeDocument/2006/relationships/image" Target="../media/image131.png"/><Relationship Id="rId15" Type="http://schemas.openxmlformats.org/officeDocument/2006/relationships/image" Target="../media/image86.png"/><Relationship Id="rId23" Type="http://schemas.openxmlformats.org/officeDocument/2006/relationships/image" Target="../media/image94.png"/><Relationship Id="rId28" Type="http://schemas.openxmlformats.org/officeDocument/2006/relationships/image" Target="../media/image99.png"/><Relationship Id="rId36" Type="http://schemas.openxmlformats.org/officeDocument/2006/relationships/image" Target="../media/image107.png"/><Relationship Id="rId49" Type="http://schemas.openxmlformats.org/officeDocument/2006/relationships/image" Target="../media/image120.png"/><Relationship Id="rId10" Type="http://schemas.openxmlformats.org/officeDocument/2006/relationships/image" Target="../media/image81.png"/><Relationship Id="rId19" Type="http://schemas.openxmlformats.org/officeDocument/2006/relationships/image" Target="../media/image90.png"/><Relationship Id="rId31" Type="http://schemas.openxmlformats.org/officeDocument/2006/relationships/image" Target="../media/image102.png"/><Relationship Id="rId44" Type="http://schemas.openxmlformats.org/officeDocument/2006/relationships/image" Target="../media/image115.png"/><Relationship Id="rId52" Type="http://schemas.openxmlformats.org/officeDocument/2006/relationships/image" Target="../media/image123.png"/><Relationship Id="rId4" Type="http://schemas.openxmlformats.org/officeDocument/2006/relationships/image" Target="../media/image130.png"/><Relationship Id="rId9" Type="http://schemas.openxmlformats.org/officeDocument/2006/relationships/image" Target="../media/image80.png"/><Relationship Id="rId14" Type="http://schemas.openxmlformats.org/officeDocument/2006/relationships/image" Target="../media/image85.png"/><Relationship Id="rId22" Type="http://schemas.openxmlformats.org/officeDocument/2006/relationships/image" Target="../media/image93.png"/><Relationship Id="rId27" Type="http://schemas.openxmlformats.org/officeDocument/2006/relationships/image" Target="../media/image134.png"/><Relationship Id="rId30" Type="http://schemas.openxmlformats.org/officeDocument/2006/relationships/image" Target="../media/image101.png"/><Relationship Id="rId35" Type="http://schemas.openxmlformats.org/officeDocument/2006/relationships/image" Target="../media/image106.png"/><Relationship Id="rId43" Type="http://schemas.openxmlformats.org/officeDocument/2006/relationships/image" Target="../media/image114.png"/><Relationship Id="rId48" Type="http://schemas.openxmlformats.org/officeDocument/2006/relationships/image" Target="../media/image119.png"/><Relationship Id="rId8" Type="http://schemas.openxmlformats.org/officeDocument/2006/relationships/image" Target="../media/image79.png"/><Relationship Id="rId51" Type="http://schemas.openxmlformats.org/officeDocument/2006/relationships/image" Target="../media/image122.png"/><Relationship Id="rId3" Type="http://schemas.openxmlformats.org/officeDocument/2006/relationships/image" Target="../media/image129.png"/><Relationship Id="rId12" Type="http://schemas.openxmlformats.org/officeDocument/2006/relationships/image" Target="../media/image83.png"/><Relationship Id="rId17" Type="http://schemas.openxmlformats.org/officeDocument/2006/relationships/image" Target="../media/image88.png"/><Relationship Id="rId25" Type="http://schemas.openxmlformats.org/officeDocument/2006/relationships/image" Target="../media/image96.png"/><Relationship Id="rId33" Type="http://schemas.openxmlformats.org/officeDocument/2006/relationships/image" Target="../media/image104.png"/><Relationship Id="rId38" Type="http://schemas.openxmlformats.org/officeDocument/2006/relationships/image" Target="../media/image109.png"/><Relationship Id="rId46" Type="http://schemas.openxmlformats.org/officeDocument/2006/relationships/image" Target="../media/image117.png"/><Relationship Id="rId20" Type="http://schemas.openxmlformats.org/officeDocument/2006/relationships/image" Target="../media/image91.png"/><Relationship Id="rId41" Type="http://schemas.openxmlformats.org/officeDocument/2006/relationships/image" Target="../media/image135.png"/><Relationship Id="rId1" Type="http://schemas.openxmlformats.org/officeDocument/2006/relationships/image" Target="../media/image74.jpeg"/><Relationship Id="rId6" Type="http://schemas.openxmlformats.org/officeDocument/2006/relationships/image" Target="../media/image132.png"/></Relationships>
</file>

<file path=xl/drawings/_rels/drawing21.xml.rels><?xml version="1.0" encoding="UTF-8" standalone="yes"?>
<Relationships xmlns="http://schemas.openxmlformats.org/package/2006/relationships"><Relationship Id="rId13" Type="http://schemas.openxmlformats.org/officeDocument/2006/relationships/image" Target="../media/image84.png"/><Relationship Id="rId18" Type="http://schemas.openxmlformats.org/officeDocument/2006/relationships/image" Target="../media/image89.png"/><Relationship Id="rId26" Type="http://schemas.openxmlformats.org/officeDocument/2006/relationships/image" Target="../media/image97.png"/><Relationship Id="rId39" Type="http://schemas.openxmlformats.org/officeDocument/2006/relationships/image" Target="../media/image110.png"/><Relationship Id="rId21" Type="http://schemas.openxmlformats.org/officeDocument/2006/relationships/image" Target="../media/image92.png"/><Relationship Id="rId34" Type="http://schemas.openxmlformats.org/officeDocument/2006/relationships/image" Target="../media/image105.png"/><Relationship Id="rId42" Type="http://schemas.openxmlformats.org/officeDocument/2006/relationships/image" Target="../media/image113.png"/><Relationship Id="rId47" Type="http://schemas.openxmlformats.org/officeDocument/2006/relationships/image" Target="../media/image118.png"/><Relationship Id="rId50" Type="http://schemas.openxmlformats.org/officeDocument/2006/relationships/image" Target="../media/image121.png"/><Relationship Id="rId7" Type="http://schemas.openxmlformats.org/officeDocument/2006/relationships/image" Target="../media/image133.png"/><Relationship Id="rId2" Type="http://schemas.openxmlformats.org/officeDocument/2006/relationships/image" Target="../media/image75.png"/><Relationship Id="rId16" Type="http://schemas.openxmlformats.org/officeDocument/2006/relationships/image" Target="../media/image87.png"/><Relationship Id="rId29" Type="http://schemas.openxmlformats.org/officeDocument/2006/relationships/image" Target="../media/image100.png"/><Relationship Id="rId11" Type="http://schemas.openxmlformats.org/officeDocument/2006/relationships/image" Target="../media/image82.png"/><Relationship Id="rId24" Type="http://schemas.openxmlformats.org/officeDocument/2006/relationships/image" Target="../media/image95.png"/><Relationship Id="rId32" Type="http://schemas.openxmlformats.org/officeDocument/2006/relationships/image" Target="../media/image103.png"/><Relationship Id="rId37" Type="http://schemas.openxmlformats.org/officeDocument/2006/relationships/image" Target="../media/image108.png"/><Relationship Id="rId40" Type="http://schemas.openxmlformats.org/officeDocument/2006/relationships/image" Target="../media/image111.png"/><Relationship Id="rId45" Type="http://schemas.openxmlformats.org/officeDocument/2006/relationships/image" Target="../media/image116.png"/><Relationship Id="rId5" Type="http://schemas.openxmlformats.org/officeDocument/2006/relationships/image" Target="../media/image131.png"/><Relationship Id="rId15" Type="http://schemas.openxmlformats.org/officeDocument/2006/relationships/image" Target="../media/image86.png"/><Relationship Id="rId23" Type="http://schemas.openxmlformats.org/officeDocument/2006/relationships/image" Target="../media/image94.png"/><Relationship Id="rId28" Type="http://schemas.openxmlformats.org/officeDocument/2006/relationships/image" Target="../media/image99.png"/><Relationship Id="rId36" Type="http://schemas.openxmlformats.org/officeDocument/2006/relationships/image" Target="../media/image107.png"/><Relationship Id="rId49" Type="http://schemas.openxmlformats.org/officeDocument/2006/relationships/image" Target="../media/image120.png"/><Relationship Id="rId10" Type="http://schemas.openxmlformats.org/officeDocument/2006/relationships/image" Target="../media/image81.png"/><Relationship Id="rId19" Type="http://schemas.openxmlformats.org/officeDocument/2006/relationships/image" Target="../media/image90.png"/><Relationship Id="rId31" Type="http://schemas.openxmlformats.org/officeDocument/2006/relationships/image" Target="../media/image102.png"/><Relationship Id="rId44" Type="http://schemas.openxmlformats.org/officeDocument/2006/relationships/image" Target="../media/image115.png"/><Relationship Id="rId52" Type="http://schemas.openxmlformats.org/officeDocument/2006/relationships/image" Target="../media/image123.png"/><Relationship Id="rId4" Type="http://schemas.openxmlformats.org/officeDocument/2006/relationships/image" Target="../media/image130.png"/><Relationship Id="rId9" Type="http://schemas.openxmlformats.org/officeDocument/2006/relationships/image" Target="../media/image80.png"/><Relationship Id="rId14" Type="http://schemas.openxmlformats.org/officeDocument/2006/relationships/image" Target="../media/image85.png"/><Relationship Id="rId22" Type="http://schemas.openxmlformats.org/officeDocument/2006/relationships/image" Target="../media/image93.png"/><Relationship Id="rId27" Type="http://schemas.openxmlformats.org/officeDocument/2006/relationships/image" Target="../media/image134.png"/><Relationship Id="rId30" Type="http://schemas.openxmlformats.org/officeDocument/2006/relationships/image" Target="../media/image101.png"/><Relationship Id="rId35" Type="http://schemas.openxmlformats.org/officeDocument/2006/relationships/image" Target="../media/image106.png"/><Relationship Id="rId43" Type="http://schemas.openxmlformats.org/officeDocument/2006/relationships/image" Target="../media/image114.png"/><Relationship Id="rId48" Type="http://schemas.openxmlformats.org/officeDocument/2006/relationships/image" Target="../media/image119.png"/><Relationship Id="rId8" Type="http://schemas.openxmlformats.org/officeDocument/2006/relationships/image" Target="../media/image79.png"/><Relationship Id="rId51" Type="http://schemas.openxmlformats.org/officeDocument/2006/relationships/image" Target="../media/image122.png"/><Relationship Id="rId3" Type="http://schemas.openxmlformats.org/officeDocument/2006/relationships/image" Target="../media/image129.png"/><Relationship Id="rId12" Type="http://schemas.openxmlformats.org/officeDocument/2006/relationships/image" Target="../media/image83.png"/><Relationship Id="rId17" Type="http://schemas.openxmlformats.org/officeDocument/2006/relationships/image" Target="../media/image88.png"/><Relationship Id="rId25" Type="http://schemas.openxmlformats.org/officeDocument/2006/relationships/image" Target="../media/image96.png"/><Relationship Id="rId33" Type="http://schemas.openxmlformats.org/officeDocument/2006/relationships/image" Target="../media/image104.png"/><Relationship Id="rId38" Type="http://schemas.openxmlformats.org/officeDocument/2006/relationships/image" Target="../media/image109.png"/><Relationship Id="rId46" Type="http://schemas.openxmlformats.org/officeDocument/2006/relationships/image" Target="../media/image117.png"/><Relationship Id="rId20" Type="http://schemas.openxmlformats.org/officeDocument/2006/relationships/image" Target="../media/image91.png"/><Relationship Id="rId41" Type="http://schemas.openxmlformats.org/officeDocument/2006/relationships/image" Target="../media/image135.png"/><Relationship Id="rId1" Type="http://schemas.openxmlformats.org/officeDocument/2006/relationships/image" Target="../media/image74.jpeg"/><Relationship Id="rId6" Type="http://schemas.openxmlformats.org/officeDocument/2006/relationships/image" Target="../media/image132.png"/></Relationships>
</file>

<file path=xl/drawings/_rels/drawing22.xml.rels><?xml version="1.0" encoding="UTF-8" standalone="yes"?>
<Relationships xmlns="http://schemas.openxmlformats.org/package/2006/relationships"><Relationship Id="rId13" Type="http://schemas.openxmlformats.org/officeDocument/2006/relationships/image" Target="../media/image84.png"/><Relationship Id="rId18" Type="http://schemas.openxmlformats.org/officeDocument/2006/relationships/image" Target="../media/image89.png"/><Relationship Id="rId26" Type="http://schemas.openxmlformats.org/officeDocument/2006/relationships/image" Target="../media/image97.png"/><Relationship Id="rId39" Type="http://schemas.openxmlformats.org/officeDocument/2006/relationships/image" Target="../media/image110.png"/><Relationship Id="rId21" Type="http://schemas.openxmlformats.org/officeDocument/2006/relationships/image" Target="../media/image92.png"/><Relationship Id="rId34" Type="http://schemas.openxmlformats.org/officeDocument/2006/relationships/image" Target="../media/image105.png"/><Relationship Id="rId42" Type="http://schemas.openxmlformats.org/officeDocument/2006/relationships/image" Target="../media/image113.png"/><Relationship Id="rId47" Type="http://schemas.openxmlformats.org/officeDocument/2006/relationships/image" Target="../media/image118.png"/><Relationship Id="rId50" Type="http://schemas.openxmlformats.org/officeDocument/2006/relationships/image" Target="../media/image121.png"/><Relationship Id="rId7" Type="http://schemas.openxmlformats.org/officeDocument/2006/relationships/image" Target="../media/image133.png"/><Relationship Id="rId2" Type="http://schemas.openxmlformats.org/officeDocument/2006/relationships/image" Target="../media/image75.png"/><Relationship Id="rId16" Type="http://schemas.openxmlformats.org/officeDocument/2006/relationships/image" Target="../media/image87.png"/><Relationship Id="rId29" Type="http://schemas.openxmlformats.org/officeDocument/2006/relationships/image" Target="../media/image100.png"/><Relationship Id="rId11" Type="http://schemas.openxmlformats.org/officeDocument/2006/relationships/image" Target="../media/image82.png"/><Relationship Id="rId24" Type="http://schemas.openxmlformats.org/officeDocument/2006/relationships/image" Target="../media/image95.png"/><Relationship Id="rId32" Type="http://schemas.openxmlformats.org/officeDocument/2006/relationships/image" Target="../media/image103.png"/><Relationship Id="rId37" Type="http://schemas.openxmlformats.org/officeDocument/2006/relationships/image" Target="../media/image108.png"/><Relationship Id="rId40" Type="http://schemas.openxmlformats.org/officeDocument/2006/relationships/image" Target="../media/image111.png"/><Relationship Id="rId45" Type="http://schemas.openxmlformats.org/officeDocument/2006/relationships/image" Target="../media/image116.png"/><Relationship Id="rId5" Type="http://schemas.openxmlformats.org/officeDocument/2006/relationships/image" Target="../media/image131.png"/><Relationship Id="rId15" Type="http://schemas.openxmlformats.org/officeDocument/2006/relationships/image" Target="../media/image86.png"/><Relationship Id="rId23" Type="http://schemas.openxmlformats.org/officeDocument/2006/relationships/image" Target="../media/image94.png"/><Relationship Id="rId28" Type="http://schemas.openxmlformats.org/officeDocument/2006/relationships/image" Target="../media/image99.png"/><Relationship Id="rId36" Type="http://schemas.openxmlformats.org/officeDocument/2006/relationships/image" Target="../media/image107.png"/><Relationship Id="rId49" Type="http://schemas.openxmlformats.org/officeDocument/2006/relationships/image" Target="../media/image120.png"/><Relationship Id="rId10" Type="http://schemas.openxmlformats.org/officeDocument/2006/relationships/image" Target="../media/image81.png"/><Relationship Id="rId19" Type="http://schemas.openxmlformats.org/officeDocument/2006/relationships/image" Target="../media/image90.png"/><Relationship Id="rId31" Type="http://schemas.openxmlformats.org/officeDocument/2006/relationships/image" Target="../media/image102.png"/><Relationship Id="rId44" Type="http://schemas.openxmlformats.org/officeDocument/2006/relationships/image" Target="../media/image115.png"/><Relationship Id="rId52" Type="http://schemas.openxmlformats.org/officeDocument/2006/relationships/image" Target="../media/image123.png"/><Relationship Id="rId4" Type="http://schemas.openxmlformats.org/officeDocument/2006/relationships/image" Target="../media/image130.png"/><Relationship Id="rId9" Type="http://schemas.openxmlformats.org/officeDocument/2006/relationships/image" Target="../media/image80.png"/><Relationship Id="rId14" Type="http://schemas.openxmlformats.org/officeDocument/2006/relationships/image" Target="../media/image85.png"/><Relationship Id="rId22" Type="http://schemas.openxmlformats.org/officeDocument/2006/relationships/image" Target="../media/image93.png"/><Relationship Id="rId27" Type="http://schemas.openxmlformats.org/officeDocument/2006/relationships/image" Target="../media/image134.png"/><Relationship Id="rId30" Type="http://schemas.openxmlformats.org/officeDocument/2006/relationships/image" Target="../media/image101.png"/><Relationship Id="rId35" Type="http://schemas.openxmlformats.org/officeDocument/2006/relationships/image" Target="../media/image106.png"/><Relationship Id="rId43" Type="http://schemas.openxmlformats.org/officeDocument/2006/relationships/image" Target="../media/image114.png"/><Relationship Id="rId48" Type="http://schemas.openxmlformats.org/officeDocument/2006/relationships/image" Target="../media/image119.png"/><Relationship Id="rId8" Type="http://schemas.openxmlformats.org/officeDocument/2006/relationships/image" Target="../media/image79.png"/><Relationship Id="rId51" Type="http://schemas.openxmlformats.org/officeDocument/2006/relationships/image" Target="../media/image122.png"/><Relationship Id="rId3" Type="http://schemas.openxmlformats.org/officeDocument/2006/relationships/image" Target="../media/image129.png"/><Relationship Id="rId12" Type="http://schemas.openxmlformats.org/officeDocument/2006/relationships/image" Target="../media/image83.png"/><Relationship Id="rId17" Type="http://schemas.openxmlformats.org/officeDocument/2006/relationships/image" Target="../media/image88.png"/><Relationship Id="rId25" Type="http://schemas.openxmlformats.org/officeDocument/2006/relationships/image" Target="../media/image96.png"/><Relationship Id="rId33" Type="http://schemas.openxmlformats.org/officeDocument/2006/relationships/image" Target="../media/image104.png"/><Relationship Id="rId38" Type="http://schemas.openxmlformats.org/officeDocument/2006/relationships/image" Target="../media/image109.png"/><Relationship Id="rId46" Type="http://schemas.openxmlformats.org/officeDocument/2006/relationships/image" Target="../media/image117.png"/><Relationship Id="rId20" Type="http://schemas.openxmlformats.org/officeDocument/2006/relationships/image" Target="../media/image91.png"/><Relationship Id="rId41" Type="http://schemas.openxmlformats.org/officeDocument/2006/relationships/image" Target="../media/image135.png"/><Relationship Id="rId1" Type="http://schemas.openxmlformats.org/officeDocument/2006/relationships/image" Target="../media/image74.jpeg"/><Relationship Id="rId6" Type="http://schemas.openxmlformats.org/officeDocument/2006/relationships/image" Target="../media/image132.png"/></Relationships>
</file>

<file path=xl/drawings/_rels/drawing23.xml.rels><?xml version="1.0" encoding="UTF-8" standalone="yes"?>
<Relationships xmlns="http://schemas.openxmlformats.org/package/2006/relationships"><Relationship Id="rId13" Type="http://schemas.openxmlformats.org/officeDocument/2006/relationships/image" Target="../media/image84.png"/><Relationship Id="rId18" Type="http://schemas.openxmlformats.org/officeDocument/2006/relationships/image" Target="../media/image89.png"/><Relationship Id="rId26" Type="http://schemas.openxmlformats.org/officeDocument/2006/relationships/image" Target="../media/image97.png"/><Relationship Id="rId39" Type="http://schemas.openxmlformats.org/officeDocument/2006/relationships/image" Target="../media/image110.png"/><Relationship Id="rId21" Type="http://schemas.openxmlformats.org/officeDocument/2006/relationships/image" Target="../media/image92.png"/><Relationship Id="rId34" Type="http://schemas.openxmlformats.org/officeDocument/2006/relationships/image" Target="../media/image105.png"/><Relationship Id="rId42" Type="http://schemas.openxmlformats.org/officeDocument/2006/relationships/image" Target="../media/image113.png"/><Relationship Id="rId47" Type="http://schemas.openxmlformats.org/officeDocument/2006/relationships/image" Target="../media/image118.png"/><Relationship Id="rId50" Type="http://schemas.openxmlformats.org/officeDocument/2006/relationships/image" Target="../media/image121.png"/><Relationship Id="rId7" Type="http://schemas.openxmlformats.org/officeDocument/2006/relationships/image" Target="../media/image133.png"/><Relationship Id="rId2" Type="http://schemas.openxmlformats.org/officeDocument/2006/relationships/image" Target="../media/image75.png"/><Relationship Id="rId16" Type="http://schemas.openxmlformats.org/officeDocument/2006/relationships/image" Target="../media/image87.png"/><Relationship Id="rId29" Type="http://schemas.openxmlformats.org/officeDocument/2006/relationships/image" Target="../media/image100.png"/><Relationship Id="rId11" Type="http://schemas.openxmlformats.org/officeDocument/2006/relationships/image" Target="../media/image82.png"/><Relationship Id="rId24" Type="http://schemas.openxmlformats.org/officeDocument/2006/relationships/image" Target="../media/image95.png"/><Relationship Id="rId32" Type="http://schemas.openxmlformats.org/officeDocument/2006/relationships/image" Target="../media/image103.png"/><Relationship Id="rId37" Type="http://schemas.openxmlformats.org/officeDocument/2006/relationships/image" Target="../media/image108.png"/><Relationship Id="rId40" Type="http://schemas.openxmlformats.org/officeDocument/2006/relationships/image" Target="../media/image111.png"/><Relationship Id="rId45" Type="http://schemas.openxmlformats.org/officeDocument/2006/relationships/image" Target="../media/image116.png"/><Relationship Id="rId5" Type="http://schemas.openxmlformats.org/officeDocument/2006/relationships/image" Target="../media/image131.png"/><Relationship Id="rId15" Type="http://schemas.openxmlformats.org/officeDocument/2006/relationships/image" Target="../media/image86.png"/><Relationship Id="rId23" Type="http://schemas.openxmlformats.org/officeDocument/2006/relationships/image" Target="../media/image94.png"/><Relationship Id="rId28" Type="http://schemas.openxmlformats.org/officeDocument/2006/relationships/image" Target="../media/image99.png"/><Relationship Id="rId36" Type="http://schemas.openxmlformats.org/officeDocument/2006/relationships/image" Target="../media/image107.png"/><Relationship Id="rId49" Type="http://schemas.openxmlformats.org/officeDocument/2006/relationships/image" Target="../media/image120.png"/><Relationship Id="rId10" Type="http://schemas.openxmlformats.org/officeDocument/2006/relationships/image" Target="../media/image81.png"/><Relationship Id="rId19" Type="http://schemas.openxmlformats.org/officeDocument/2006/relationships/image" Target="../media/image90.png"/><Relationship Id="rId31" Type="http://schemas.openxmlformats.org/officeDocument/2006/relationships/image" Target="../media/image102.png"/><Relationship Id="rId44" Type="http://schemas.openxmlformats.org/officeDocument/2006/relationships/image" Target="../media/image115.png"/><Relationship Id="rId52" Type="http://schemas.openxmlformats.org/officeDocument/2006/relationships/image" Target="../media/image123.png"/><Relationship Id="rId4" Type="http://schemas.openxmlformats.org/officeDocument/2006/relationships/image" Target="../media/image130.png"/><Relationship Id="rId9" Type="http://schemas.openxmlformats.org/officeDocument/2006/relationships/image" Target="../media/image80.png"/><Relationship Id="rId14" Type="http://schemas.openxmlformats.org/officeDocument/2006/relationships/image" Target="../media/image85.png"/><Relationship Id="rId22" Type="http://schemas.openxmlformats.org/officeDocument/2006/relationships/image" Target="../media/image93.png"/><Relationship Id="rId27" Type="http://schemas.openxmlformats.org/officeDocument/2006/relationships/image" Target="../media/image134.png"/><Relationship Id="rId30" Type="http://schemas.openxmlformats.org/officeDocument/2006/relationships/image" Target="../media/image101.png"/><Relationship Id="rId35" Type="http://schemas.openxmlformats.org/officeDocument/2006/relationships/image" Target="../media/image106.png"/><Relationship Id="rId43" Type="http://schemas.openxmlformats.org/officeDocument/2006/relationships/image" Target="../media/image114.png"/><Relationship Id="rId48" Type="http://schemas.openxmlformats.org/officeDocument/2006/relationships/image" Target="../media/image119.png"/><Relationship Id="rId8" Type="http://schemas.openxmlformats.org/officeDocument/2006/relationships/image" Target="../media/image79.png"/><Relationship Id="rId51" Type="http://schemas.openxmlformats.org/officeDocument/2006/relationships/image" Target="../media/image122.png"/><Relationship Id="rId3" Type="http://schemas.openxmlformats.org/officeDocument/2006/relationships/image" Target="../media/image129.png"/><Relationship Id="rId12" Type="http://schemas.openxmlformats.org/officeDocument/2006/relationships/image" Target="../media/image83.png"/><Relationship Id="rId17" Type="http://schemas.openxmlformats.org/officeDocument/2006/relationships/image" Target="../media/image88.png"/><Relationship Id="rId25" Type="http://schemas.openxmlformats.org/officeDocument/2006/relationships/image" Target="../media/image96.png"/><Relationship Id="rId33" Type="http://schemas.openxmlformats.org/officeDocument/2006/relationships/image" Target="../media/image104.png"/><Relationship Id="rId38" Type="http://schemas.openxmlformats.org/officeDocument/2006/relationships/image" Target="../media/image109.png"/><Relationship Id="rId46" Type="http://schemas.openxmlformats.org/officeDocument/2006/relationships/image" Target="../media/image117.png"/><Relationship Id="rId20" Type="http://schemas.openxmlformats.org/officeDocument/2006/relationships/image" Target="../media/image91.png"/><Relationship Id="rId41" Type="http://schemas.openxmlformats.org/officeDocument/2006/relationships/image" Target="../media/image135.png"/><Relationship Id="rId1" Type="http://schemas.openxmlformats.org/officeDocument/2006/relationships/image" Target="../media/image74.jpeg"/><Relationship Id="rId6" Type="http://schemas.openxmlformats.org/officeDocument/2006/relationships/image" Target="../media/image132.png"/></Relationships>
</file>

<file path=xl/drawings/_rels/drawing24.xml.rels><?xml version="1.0" encoding="UTF-8" standalone="yes"?>
<Relationships xmlns="http://schemas.openxmlformats.org/package/2006/relationships"><Relationship Id="rId13" Type="http://schemas.openxmlformats.org/officeDocument/2006/relationships/image" Target="../media/image84.png"/><Relationship Id="rId18" Type="http://schemas.openxmlformats.org/officeDocument/2006/relationships/image" Target="../media/image89.png"/><Relationship Id="rId26" Type="http://schemas.openxmlformats.org/officeDocument/2006/relationships/image" Target="../media/image97.png"/><Relationship Id="rId39" Type="http://schemas.openxmlformats.org/officeDocument/2006/relationships/image" Target="../media/image110.png"/><Relationship Id="rId21" Type="http://schemas.openxmlformats.org/officeDocument/2006/relationships/image" Target="../media/image92.png"/><Relationship Id="rId34" Type="http://schemas.openxmlformats.org/officeDocument/2006/relationships/image" Target="../media/image105.png"/><Relationship Id="rId42" Type="http://schemas.openxmlformats.org/officeDocument/2006/relationships/image" Target="../media/image113.png"/><Relationship Id="rId47" Type="http://schemas.openxmlformats.org/officeDocument/2006/relationships/image" Target="../media/image118.png"/><Relationship Id="rId50" Type="http://schemas.openxmlformats.org/officeDocument/2006/relationships/image" Target="../media/image121.png"/><Relationship Id="rId7" Type="http://schemas.openxmlformats.org/officeDocument/2006/relationships/image" Target="../media/image133.png"/><Relationship Id="rId2" Type="http://schemas.openxmlformats.org/officeDocument/2006/relationships/image" Target="../media/image75.png"/><Relationship Id="rId16" Type="http://schemas.openxmlformats.org/officeDocument/2006/relationships/image" Target="../media/image87.png"/><Relationship Id="rId29" Type="http://schemas.openxmlformats.org/officeDocument/2006/relationships/image" Target="../media/image100.png"/><Relationship Id="rId11" Type="http://schemas.openxmlformats.org/officeDocument/2006/relationships/image" Target="../media/image82.png"/><Relationship Id="rId24" Type="http://schemas.openxmlformats.org/officeDocument/2006/relationships/image" Target="../media/image95.png"/><Relationship Id="rId32" Type="http://schemas.openxmlformats.org/officeDocument/2006/relationships/image" Target="../media/image103.png"/><Relationship Id="rId37" Type="http://schemas.openxmlformats.org/officeDocument/2006/relationships/image" Target="../media/image108.png"/><Relationship Id="rId40" Type="http://schemas.openxmlformats.org/officeDocument/2006/relationships/image" Target="../media/image111.png"/><Relationship Id="rId45" Type="http://schemas.openxmlformats.org/officeDocument/2006/relationships/image" Target="../media/image116.png"/><Relationship Id="rId5" Type="http://schemas.openxmlformats.org/officeDocument/2006/relationships/image" Target="../media/image131.png"/><Relationship Id="rId15" Type="http://schemas.openxmlformats.org/officeDocument/2006/relationships/image" Target="../media/image86.png"/><Relationship Id="rId23" Type="http://schemas.openxmlformats.org/officeDocument/2006/relationships/image" Target="../media/image94.png"/><Relationship Id="rId28" Type="http://schemas.openxmlformats.org/officeDocument/2006/relationships/image" Target="../media/image99.png"/><Relationship Id="rId36" Type="http://schemas.openxmlformats.org/officeDocument/2006/relationships/image" Target="../media/image107.png"/><Relationship Id="rId49" Type="http://schemas.openxmlformats.org/officeDocument/2006/relationships/image" Target="../media/image120.png"/><Relationship Id="rId10" Type="http://schemas.openxmlformats.org/officeDocument/2006/relationships/image" Target="../media/image81.png"/><Relationship Id="rId19" Type="http://schemas.openxmlformats.org/officeDocument/2006/relationships/image" Target="../media/image90.png"/><Relationship Id="rId31" Type="http://schemas.openxmlformats.org/officeDocument/2006/relationships/image" Target="../media/image102.png"/><Relationship Id="rId44" Type="http://schemas.openxmlformats.org/officeDocument/2006/relationships/image" Target="../media/image115.png"/><Relationship Id="rId52" Type="http://schemas.openxmlformats.org/officeDocument/2006/relationships/image" Target="../media/image123.png"/><Relationship Id="rId4" Type="http://schemas.openxmlformats.org/officeDocument/2006/relationships/image" Target="../media/image130.png"/><Relationship Id="rId9" Type="http://schemas.openxmlformats.org/officeDocument/2006/relationships/image" Target="../media/image80.png"/><Relationship Id="rId14" Type="http://schemas.openxmlformats.org/officeDocument/2006/relationships/image" Target="../media/image85.png"/><Relationship Id="rId22" Type="http://schemas.openxmlformats.org/officeDocument/2006/relationships/image" Target="../media/image93.png"/><Relationship Id="rId27" Type="http://schemas.openxmlformats.org/officeDocument/2006/relationships/image" Target="../media/image134.png"/><Relationship Id="rId30" Type="http://schemas.openxmlformats.org/officeDocument/2006/relationships/image" Target="../media/image101.png"/><Relationship Id="rId35" Type="http://schemas.openxmlformats.org/officeDocument/2006/relationships/image" Target="../media/image106.png"/><Relationship Id="rId43" Type="http://schemas.openxmlformats.org/officeDocument/2006/relationships/image" Target="../media/image114.png"/><Relationship Id="rId48" Type="http://schemas.openxmlformats.org/officeDocument/2006/relationships/image" Target="../media/image119.png"/><Relationship Id="rId8" Type="http://schemas.openxmlformats.org/officeDocument/2006/relationships/image" Target="../media/image79.png"/><Relationship Id="rId51" Type="http://schemas.openxmlformats.org/officeDocument/2006/relationships/image" Target="../media/image122.png"/><Relationship Id="rId3" Type="http://schemas.openxmlformats.org/officeDocument/2006/relationships/image" Target="../media/image129.png"/><Relationship Id="rId12" Type="http://schemas.openxmlformats.org/officeDocument/2006/relationships/image" Target="../media/image83.png"/><Relationship Id="rId17" Type="http://schemas.openxmlformats.org/officeDocument/2006/relationships/image" Target="../media/image88.png"/><Relationship Id="rId25" Type="http://schemas.openxmlformats.org/officeDocument/2006/relationships/image" Target="../media/image96.png"/><Relationship Id="rId33" Type="http://schemas.openxmlformats.org/officeDocument/2006/relationships/image" Target="../media/image104.png"/><Relationship Id="rId38" Type="http://schemas.openxmlformats.org/officeDocument/2006/relationships/image" Target="../media/image109.png"/><Relationship Id="rId46" Type="http://schemas.openxmlformats.org/officeDocument/2006/relationships/image" Target="../media/image117.png"/><Relationship Id="rId20" Type="http://schemas.openxmlformats.org/officeDocument/2006/relationships/image" Target="../media/image91.png"/><Relationship Id="rId41" Type="http://schemas.openxmlformats.org/officeDocument/2006/relationships/image" Target="../media/image135.png"/><Relationship Id="rId1" Type="http://schemas.openxmlformats.org/officeDocument/2006/relationships/image" Target="../media/image74.jpeg"/><Relationship Id="rId6" Type="http://schemas.openxmlformats.org/officeDocument/2006/relationships/image" Target="../media/image132.png"/></Relationships>
</file>

<file path=xl/drawings/_rels/drawing25.xml.rels><?xml version="1.0" encoding="UTF-8" standalone="yes"?>
<Relationships xmlns="http://schemas.openxmlformats.org/package/2006/relationships"><Relationship Id="rId13" Type="http://schemas.openxmlformats.org/officeDocument/2006/relationships/image" Target="../media/image84.png"/><Relationship Id="rId18" Type="http://schemas.openxmlformats.org/officeDocument/2006/relationships/image" Target="../media/image89.png"/><Relationship Id="rId26" Type="http://schemas.openxmlformats.org/officeDocument/2006/relationships/image" Target="../media/image97.png"/><Relationship Id="rId39" Type="http://schemas.openxmlformats.org/officeDocument/2006/relationships/image" Target="../media/image110.png"/><Relationship Id="rId21" Type="http://schemas.openxmlformats.org/officeDocument/2006/relationships/image" Target="../media/image92.png"/><Relationship Id="rId34" Type="http://schemas.openxmlformats.org/officeDocument/2006/relationships/image" Target="../media/image105.png"/><Relationship Id="rId42" Type="http://schemas.openxmlformats.org/officeDocument/2006/relationships/image" Target="../media/image113.png"/><Relationship Id="rId47" Type="http://schemas.openxmlformats.org/officeDocument/2006/relationships/image" Target="../media/image118.png"/><Relationship Id="rId50" Type="http://schemas.openxmlformats.org/officeDocument/2006/relationships/image" Target="../media/image121.png"/><Relationship Id="rId7" Type="http://schemas.openxmlformats.org/officeDocument/2006/relationships/image" Target="../media/image133.png"/><Relationship Id="rId2" Type="http://schemas.openxmlformats.org/officeDocument/2006/relationships/image" Target="../media/image75.png"/><Relationship Id="rId16" Type="http://schemas.openxmlformats.org/officeDocument/2006/relationships/image" Target="../media/image87.png"/><Relationship Id="rId29" Type="http://schemas.openxmlformats.org/officeDocument/2006/relationships/image" Target="../media/image100.png"/><Relationship Id="rId11" Type="http://schemas.openxmlformats.org/officeDocument/2006/relationships/image" Target="../media/image82.png"/><Relationship Id="rId24" Type="http://schemas.openxmlformats.org/officeDocument/2006/relationships/image" Target="../media/image95.png"/><Relationship Id="rId32" Type="http://schemas.openxmlformats.org/officeDocument/2006/relationships/image" Target="../media/image103.png"/><Relationship Id="rId37" Type="http://schemas.openxmlformats.org/officeDocument/2006/relationships/image" Target="../media/image108.png"/><Relationship Id="rId40" Type="http://schemas.openxmlformats.org/officeDocument/2006/relationships/image" Target="../media/image111.png"/><Relationship Id="rId45" Type="http://schemas.openxmlformats.org/officeDocument/2006/relationships/image" Target="../media/image116.png"/><Relationship Id="rId5" Type="http://schemas.openxmlformats.org/officeDocument/2006/relationships/image" Target="../media/image131.png"/><Relationship Id="rId15" Type="http://schemas.openxmlformats.org/officeDocument/2006/relationships/image" Target="../media/image86.png"/><Relationship Id="rId23" Type="http://schemas.openxmlformats.org/officeDocument/2006/relationships/image" Target="../media/image94.png"/><Relationship Id="rId28" Type="http://schemas.openxmlformats.org/officeDocument/2006/relationships/image" Target="../media/image99.png"/><Relationship Id="rId36" Type="http://schemas.openxmlformats.org/officeDocument/2006/relationships/image" Target="../media/image107.png"/><Relationship Id="rId49" Type="http://schemas.openxmlformats.org/officeDocument/2006/relationships/image" Target="../media/image120.png"/><Relationship Id="rId10" Type="http://schemas.openxmlformats.org/officeDocument/2006/relationships/image" Target="../media/image81.png"/><Relationship Id="rId19" Type="http://schemas.openxmlformats.org/officeDocument/2006/relationships/image" Target="../media/image90.png"/><Relationship Id="rId31" Type="http://schemas.openxmlformats.org/officeDocument/2006/relationships/image" Target="../media/image102.png"/><Relationship Id="rId44" Type="http://schemas.openxmlformats.org/officeDocument/2006/relationships/image" Target="../media/image115.png"/><Relationship Id="rId52" Type="http://schemas.openxmlformats.org/officeDocument/2006/relationships/image" Target="../media/image123.png"/><Relationship Id="rId4" Type="http://schemas.openxmlformats.org/officeDocument/2006/relationships/image" Target="../media/image130.png"/><Relationship Id="rId9" Type="http://schemas.openxmlformats.org/officeDocument/2006/relationships/image" Target="../media/image80.png"/><Relationship Id="rId14" Type="http://schemas.openxmlformats.org/officeDocument/2006/relationships/image" Target="../media/image85.png"/><Relationship Id="rId22" Type="http://schemas.openxmlformats.org/officeDocument/2006/relationships/image" Target="../media/image93.png"/><Relationship Id="rId27" Type="http://schemas.openxmlformats.org/officeDocument/2006/relationships/image" Target="../media/image134.png"/><Relationship Id="rId30" Type="http://schemas.openxmlformats.org/officeDocument/2006/relationships/image" Target="../media/image101.png"/><Relationship Id="rId35" Type="http://schemas.openxmlformats.org/officeDocument/2006/relationships/image" Target="../media/image106.png"/><Relationship Id="rId43" Type="http://schemas.openxmlformats.org/officeDocument/2006/relationships/image" Target="../media/image114.png"/><Relationship Id="rId48" Type="http://schemas.openxmlformats.org/officeDocument/2006/relationships/image" Target="../media/image119.png"/><Relationship Id="rId8" Type="http://schemas.openxmlformats.org/officeDocument/2006/relationships/image" Target="../media/image79.png"/><Relationship Id="rId51" Type="http://schemas.openxmlformats.org/officeDocument/2006/relationships/image" Target="../media/image122.png"/><Relationship Id="rId3" Type="http://schemas.openxmlformats.org/officeDocument/2006/relationships/image" Target="../media/image129.png"/><Relationship Id="rId12" Type="http://schemas.openxmlformats.org/officeDocument/2006/relationships/image" Target="../media/image83.png"/><Relationship Id="rId17" Type="http://schemas.openxmlformats.org/officeDocument/2006/relationships/image" Target="../media/image88.png"/><Relationship Id="rId25" Type="http://schemas.openxmlformats.org/officeDocument/2006/relationships/image" Target="../media/image96.png"/><Relationship Id="rId33" Type="http://schemas.openxmlformats.org/officeDocument/2006/relationships/image" Target="../media/image104.png"/><Relationship Id="rId38" Type="http://schemas.openxmlformats.org/officeDocument/2006/relationships/image" Target="../media/image109.png"/><Relationship Id="rId46" Type="http://schemas.openxmlformats.org/officeDocument/2006/relationships/image" Target="../media/image117.png"/><Relationship Id="rId20" Type="http://schemas.openxmlformats.org/officeDocument/2006/relationships/image" Target="../media/image91.png"/><Relationship Id="rId41" Type="http://schemas.openxmlformats.org/officeDocument/2006/relationships/image" Target="../media/image135.png"/><Relationship Id="rId1" Type="http://schemas.openxmlformats.org/officeDocument/2006/relationships/image" Target="../media/image74.jpeg"/><Relationship Id="rId6" Type="http://schemas.openxmlformats.org/officeDocument/2006/relationships/image" Target="../media/image132.png"/></Relationships>
</file>

<file path=xl/drawings/_rels/drawing26.xml.rels><?xml version="1.0" encoding="UTF-8" standalone="yes"?>
<Relationships xmlns="http://schemas.openxmlformats.org/package/2006/relationships"><Relationship Id="rId13" Type="http://schemas.openxmlformats.org/officeDocument/2006/relationships/image" Target="../media/image84.png"/><Relationship Id="rId18" Type="http://schemas.openxmlformats.org/officeDocument/2006/relationships/image" Target="../media/image89.png"/><Relationship Id="rId26" Type="http://schemas.openxmlformats.org/officeDocument/2006/relationships/image" Target="../media/image97.png"/><Relationship Id="rId39" Type="http://schemas.openxmlformats.org/officeDocument/2006/relationships/image" Target="../media/image110.png"/><Relationship Id="rId21" Type="http://schemas.openxmlformats.org/officeDocument/2006/relationships/image" Target="../media/image92.png"/><Relationship Id="rId34" Type="http://schemas.openxmlformats.org/officeDocument/2006/relationships/image" Target="../media/image105.png"/><Relationship Id="rId42" Type="http://schemas.openxmlformats.org/officeDocument/2006/relationships/image" Target="../media/image113.png"/><Relationship Id="rId47" Type="http://schemas.openxmlformats.org/officeDocument/2006/relationships/image" Target="../media/image118.png"/><Relationship Id="rId50" Type="http://schemas.openxmlformats.org/officeDocument/2006/relationships/image" Target="../media/image121.png"/><Relationship Id="rId7" Type="http://schemas.openxmlformats.org/officeDocument/2006/relationships/image" Target="../media/image133.png"/><Relationship Id="rId2" Type="http://schemas.openxmlformats.org/officeDocument/2006/relationships/image" Target="../media/image75.png"/><Relationship Id="rId16" Type="http://schemas.openxmlformats.org/officeDocument/2006/relationships/image" Target="../media/image87.png"/><Relationship Id="rId29" Type="http://schemas.openxmlformats.org/officeDocument/2006/relationships/image" Target="../media/image100.png"/><Relationship Id="rId11" Type="http://schemas.openxmlformats.org/officeDocument/2006/relationships/image" Target="../media/image82.png"/><Relationship Id="rId24" Type="http://schemas.openxmlformats.org/officeDocument/2006/relationships/image" Target="../media/image95.png"/><Relationship Id="rId32" Type="http://schemas.openxmlformats.org/officeDocument/2006/relationships/image" Target="../media/image103.png"/><Relationship Id="rId37" Type="http://schemas.openxmlformats.org/officeDocument/2006/relationships/image" Target="../media/image108.png"/><Relationship Id="rId40" Type="http://schemas.openxmlformats.org/officeDocument/2006/relationships/image" Target="../media/image111.png"/><Relationship Id="rId45" Type="http://schemas.openxmlformats.org/officeDocument/2006/relationships/image" Target="../media/image116.png"/><Relationship Id="rId5" Type="http://schemas.openxmlformats.org/officeDocument/2006/relationships/image" Target="../media/image131.png"/><Relationship Id="rId15" Type="http://schemas.openxmlformats.org/officeDocument/2006/relationships/image" Target="../media/image86.png"/><Relationship Id="rId23" Type="http://schemas.openxmlformats.org/officeDocument/2006/relationships/image" Target="../media/image94.png"/><Relationship Id="rId28" Type="http://schemas.openxmlformats.org/officeDocument/2006/relationships/image" Target="../media/image99.png"/><Relationship Id="rId36" Type="http://schemas.openxmlformats.org/officeDocument/2006/relationships/image" Target="../media/image107.png"/><Relationship Id="rId49" Type="http://schemas.openxmlformats.org/officeDocument/2006/relationships/image" Target="../media/image120.png"/><Relationship Id="rId10" Type="http://schemas.openxmlformats.org/officeDocument/2006/relationships/image" Target="../media/image81.png"/><Relationship Id="rId19" Type="http://schemas.openxmlformats.org/officeDocument/2006/relationships/image" Target="../media/image90.png"/><Relationship Id="rId31" Type="http://schemas.openxmlformats.org/officeDocument/2006/relationships/image" Target="../media/image102.png"/><Relationship Id="rId44" Type="http://schemas.openxmlformats.org/officeDocument/2006/relationships/image" Target="../media/image115.png"/><Relationship Id="rId52" Type="http://schemas.openxmlformats.org/officeDocument/2006/relationships/image" Target="../media/image123.png"/><Relationship Id="rId4" Type="http://schemas.openxmlformats.org/officeDocument/2006/relationships/image" Target="../media/image130.png"/><Relationship Id="rId9" Type="http://schemas.openxmlformats.org/officeDocument/2006/relationships/image" Target="../media/image80.png"/><Relationship Id="rId14" Type="http://schemas.openxmlformats.org/officeDocument/2006/relationships/image" Target="../media/image85.png"/><Relationship Id="rId22" Type="http://schemas.openxmlformats.org/officeDocument/2006/relationships/image" Target="../media/image93.png"/><Relationship Id="rId27" Type="http://schemas.openxmlformats.org/officeDocument/2006/relationships/image" Target="../media/image134.png"/><Relationship Id="rId30" Type="http://schemas.openxmlformats.org/officeDocument/2006/relationships/image" Target="../media/image101.png"/><Relationship Id="rId35" Type="http://schemas.openxmlformats.org/officeDocument/2006/relationships/image" Target="../media/image106.png"/><Relationship Id="rId43" Type="http://schemas.openxmlformats.org/officeDocument/2006/relationships/image" Target="../media/image114.png"/><Relationship Id="rId48" Type="http://schemas.openxmlformats.org/officeDocument/2006/relationships/image" Target="../media/image119.png"/><Relationship Id="rId8" Type="http://schemas.openxmlformats.org/officeDocument/2006/relationships/image" Target="../media/image79.png"/><Relationship Id="rId51" Type="http://schemas.openxmlformats.org/officeDocument/2006/relationships/image" Target="../media/image122.png"/><Relationship Id="rId3" Type="http://schemas.openxmlformats.org/officeDocument/2006/relationships/image" Target="../media/image129.png"/><Relationship Id="rId12" Type="http://schemas.openxmlformats.org/officeDocument/2006/relationships/image" Target="../media/image83.png"/><Relationship Id="rId17" Type="http://schemas.openxmlformats.org/officeDocument/2006/relationships/image" Target="../media/image88.png"/><Relationship Id="rId25" Type="http://schemas.openxmlformats.org/officeDocument/2006/relationships/image" Target="../media/image96.png"/><Relationship Id="rId33" Type="http://schemas.openxmlformats.org/officeDocument/2006/relationships/image" Target="../media/image104.png"/><Relationship Id="rId38" Type="http://schemas.openxmlformats.org/officeDocument/2006/relationships/image" Target="../media/image109.png"/><Relationship Id="rId46" Type="http://schemas.openxmlformats.org/officeDocument/2006/relationships/image" Target="../media/image117.png"/><Relationship Id="rId20" Type="http://schemas.openxmlformats.org/officeDocument/2006/relationships/image" Target="../media/image91.png"/><Relationship Id="rId41" Type="http://schemas.openxmlformats.org/officeDocument/2006/relationships/image" Target="../media/image135.png"/><Relationship Id="rId1" Type="http://schemas.openxmlformats.org/officeDocument/2006/relationships/image" Target="../media/image74.jpeg"/><Relationship Id="rId6" Type="http://schemas.openxmlformats.org/officeDocument/2006/relationships/image" Target="../media/image132.png"/></Relationships>
</file>

<file path=xl/drawings/_rels/drawing27.xml.rels><?xml version="1.0" encoding="UTF-8" standalone="yes"?>
<Relationships xmlns="http://schemas.openxmlformats.org/package/2006/relationships"><Relationship Id="rId13" Type="http://schemas.openxmlformats.org/officeDocument/2006/relationships/image" Target="../media/image84.png"/><Relationship Id="rId18" Type="http://schemas.openxmlformats.org/officeDocument/2006/relationships/image" Target="../media/image89.png"/><Relationship Id="rId26" Type="http://schemas.openxmlformats.org/officeDocument/2006/relationships/image" Target="../media/image97.png"/><Relationship Id="rId39" Type="http://schemas.openxmlformats.org/officeDocument/2006/relationships/image" Target="../media/image110.png"/><Relationship Id="rId21" Type="http://schemas.openxmlformats.org/officeDocument/2006/relationships/image" Target="../media/image92.png"/><Relationship Id="rId34" Type="http://schemas.openxmlformats.org/officeDocument/2006/relationships/image" Target="../media/image105.png"/><Relationship Id="rId42" Type="http://schemas.openxmlformats.org/officeDocument/2006/relationships/image" Target="../media/image113.png"/><Relationship Id="rId47" Type="http://schemas.openxmlformats.org/officeDocument/2006/relationships/image" Target="../media/image118.png"/><Relationship Id="rId50" Type="http://schemas.openxmlformats.org/officeDocument/2006/relationships/image" Target="../media/image121.png"/><Relationship Id="rId7" Type="http://schemas.openxmlformats.org/officeDocument/2006/relationships/image" Target="../media/image133.png"/><Relationship Id="rId2" Type="http://schemas.openxmlformats.org/officeDocument/2006/relationships/image" Target="../media/image75.png"/><Relationship Id="rId16" Type="http://schemas.openxmlformats.org/officeDocument/2006/relationships/image" Target="../media/image87.png"/><Relationship Id="rId29" Type="http://schemas.openxmlformats.org/officeDocument/2006/relationships/image" Target="../media/image100.png"/><Relationship Id="rId11" Type="http://schemas.openxmlformats.org/officeDocument/2006/relationships/image" Target="../media/image82.png"/><Relationship Id="rId24" Type="http://schemas.openxmlformats.org/officeDocument/2006/relationships/image" Target="../media/image95.png"/><Relationship Id="rId32" Type="http://schemas.openxmlformats.org/officeDocument/2006/relationships/image" Target="../media/image103.png"/><Relationship Id="rId37" Type="http://schemas.openxmlformats.org/officeDocument/2006/relationships/image" Target="../media/image108.png"/><Relationship Id="rId40" Type="http://schemas.openxmlformats.org/officeDocument/2006/relationships/image" Target="../media/image111.png"/><Relationship Id="rId45" Type="http://schemas.openxmlformats.org/officeDocument/2006/relationships/image" Target="../media/image116.png"/><Relationship Id="rId5" Type="http://schemas.openxmlformats.org/officeDocument/2006/relationships/image" Target="../media/image131.png"/><Relationship Id="rId15" Type="http://schemas.openxmlformats.org/officeDocument/2006/relationships/image" Target="../media/image86.png"/><Relationship Id="rId23" Type="http://schemas.openxmlformats.org/officeDocument/2006/relationships/image" Target="../media/image94.png"/><Relationship Id="rId28" Type="http://schemas.openxmlformats.org/officeDocument/2006/relationships/image" Target="../media/image99.png"/><Relationship Id="rId36" Type="http://schemas.openxmlformats.org/officeDocument/2006/relationships/image" Target="../media/image107.png"/><Relationship Id="rId49" Type="http://schemas.openxmlformats.org/officeDocument/2006/relationships/image" Target="../media/image120.png"/><Relationship Id="rId10" Type="http://schemas.openxmlformats.org/officeDocument/2006/relationships/image" Target="../media/image81.png"/><Relationship Id="rId19" Type="http://schemas.openxmlformats.org/officeDocument/2006/relationships/image" Target="../media/image90.png"/><Relationship Id="rId31" Type="http://schemas.openxmlformats.org/officeDocument/2006/relationships/image" Target="../media/image102.png"/><Relationship Id="rId44" Type="http://schemas.openxmlformats.org/officeDocument/2006/relationships/image" Target="../media/image115.png"/><Relationship Id="rId52" Type="http://schemas.openxmlformats.org/officeDocument/2006/relationships/image" Target="../media/image123.png"/><Relationship Id="rId4" Type="http://schemas.openxmlformats.org/officeDocument/2006/relationships/image" Target="../media/image130.png"/><Relationship Id="rId9" Type="http://schemas.openxmlformats.org/officeDocument/2006/relationships/image" Target="../media/image80.png"/><Relationship Id="rId14" Type="http://schemas.openxmlformats.org/officeDocument/2006/relationships/image" Target="../media/image85.png"/><Relationship Id="rId22" Type="http://schemas.openxmlformats.org/officeDocument/2006/relationships/image" Target="../media/image93.png"/><Relationship Id="rId27" Type="http://schemas.openxmlformats.org/officeDocument/2006/relationships/image" Target="../media/image134.png"/><Relationship Id="rId30" Type="http://schemas.openxmlformats.org/officeDocument/2006/relationships/image" Target="../media/image101.png"/><Relationship Id="rId35" Type="http://schemas.openxmlformats.org/officeDocument/2006/relationships/image" Target="../media/image106.png"/><Relationship Id="rId43" Type="http://schemas.openxmlformats.org/officeDocument/2006/relationships/image" Target="../media/image114.png"/><Relationship Id="rId48" Type="http://schemas.openxmlformats.org/officeDocument/2006/relationships/image" Target="../media/image119.png"/><Relationship Id="rId8" Type="http://schemas.openxmlformats.org/officeDocument/2006/relationships/image" Target="../media/image79.png"/><Relationship Id="rId51" Type="http://schemas.openxmlformats.org/officeDocument/2006/relationships/image" Target="../media/image122.png"/><Relationship Id="rId3" Type="http://schemas.openxmlformats.org/officeDocument/2006/relationships/image" Target="../media/image129.png"/><Relationship Id="rId12" Type="http://schemas.openxmlformats.org/officeDocument/2006/relationships/image" Target="../media/image83.png"/><Relationship Id="rId17" Type="http://schemas.openxmlformats.org/officeDocument/2006/relationships/image" Target="../media/image88.png"/><Relationship Id="rId25" Type="http://schemas.openxmlformats.org/officeDocument/2006/relationships/image" Target="../media/image96.png"/><Relationship Id="rId33" Type="http://schemas.openxmlformats.org/officeDocument/2006/relationships/image" Target="../media/image104.png"/><Relationship Id="rId38" Type="http://schemas.openxmlformats.org/officeDocument/2006/relationships/image" Target="../media/image109.png"/><Relationship Id="rId46" Type="http://schemas.openxmlformats.org/officeDocument/2006/relationships/image" Target="../media/image117.png"/><Relationship Id="rId20" Type="http://schemas.openxmlformats.org/officeDocument/2006/relationships/image" Target="../media/image91.png"/><Relationship Id="rId41" Type="http://schemas.openxmlformats.org/officeDocument/2006/relationships/image" Target="../media/image135.png"/><Relationship Id="rId1" Type="http://schemas.openxmlformats.org/officeDocument/2006/relationships/image" Target="../media/image74.jpeg"/><Relationship Id="rId6" Type="http://schemas.openxmlformats.org/officeDocument/2006/relationships/image" Target="../media/image132.png"/></Relationships>
</file>

<file path=xl/drawings/_rels/drawing28.xml.rels><?xml version="1.0" encoding="UTF-8" standalone="yes"?>
<Relationships xmlns="http://schemas.openxmlformats.org/package/2006/relationships"><Relationship Id="rId13" Type="http://schemas.openxmlformats.org/officeDocument/2006/relationships/image" Target="../media/image84.png"/><Relationship Id="rId18" Type="http://schemas.openxmlformats.org/officeDocument/2006/relationships/image" Target="../media/image89.png"/><Relationship Id="rId26" Type="http://schemas.openxmlformats.org/officeDocument/2006/relationships/image" Target="../media/image97.png"/><Relationship Id="rId39" Type="http://schemas.openxmlformats.org/officeDocument/2006/relationships/image" Target="../media/image110.png"/><Relationship Id="rId21" Type="http://schemas.openxmlformats.org/officeDocument/2006/relationships/image" Target="../media/image92.png"/><Relationship Id="rId34" Type="http://schemas.openxmlformats.org/officeDocument/2006/relationships/image" Target="../media/image105.png"/><Relationship Id="rId42" Type="http://schemas.openxmlformats.org/officeDocument/2006/relationships/image" Target="../media/image113.png"/><Relationship Id="rId47" Type="http://schemas.openxmlformats.org/officeDocument/2006/relationships/image" Target="../media/image118.png"/><Relationship Id="rId50" Type="http://schemas.openxmlformats.org/officeDocument/2006/relationships/image" Target="../media/image121.png"/><Relationship Id="rId7" Type="http://schemas.openxmlformats.org/officeDocument/2006/relationships/image" Target="../media/image133.png"/><Relationship Id="rId2" Type="http://schemas.openxmlformats.org/officeDocument/2006/relationships/image" Target="../media/image75.png"/><Relationship Id="rId16" Type="http://schemas.openxmlformats.org/officeDocument/2006/relationships/image" Target="../media/image87.png"/><Relationship Id="rId29" Type="http://schemas.openxmlformats.org/officeDocument/2006/relationships/image" Target="../media/image100.png"/><Relationship Id="rId11" Type="http://schemas.openxmlformats.org/officeDocument/2006/relationships/image" Target="../media/image82.png"/><Relationship Id="rId24" Type="http://schemas.openxmlformats.org/officeDocument/2006/relationships/image" Target="../media/image95.png"/><Relationship Id="rId32" Type="http://schemas.openxmlformats.org/officeDocument/2006/relationships/image" Target="../media/image103.png"/><Relationship Id="rId37" Type="http://schemas.openxmlformats.org/officeDocument/2006/relationships/image" Target="../media/image108.png"/><Relationship Id="rId40" Type="http://schemas.openxmlformats.org/officeDocument/2006/relationships/image" Target="../media/image111.png"/><Relationship Id="rId45" Type="http://schemas.openxmlformats.org/officeDocument/2006/relationships/image" Target="../media/image116.png"/><Relationship Id="rId5" Type="http://schemas.openxmlformats.org/officeDocument/2006/relationships/image" Target="../media/image131.png"/><Relationship Id="rId15" Type="http://schemas.openxmlformats.org/officeDocument/2006/relationships/image" Target="../media/image86.png"/><Relationship Id="rId23" Type="http://schemas.openxmlformats.org/officeDocument/2006/relationships/image" Target="../media/image94.png"/><Relationship Id="rId28" Type="http://schemas.openxmlformats.org/officeDocument/2006/relationships/image" Target="../media/image99.png"/><Relationship Id="rId36" Type="http://schemas.openxmlformats.org/officeDocument/2006/relationships/image" Target="../media/image107.png"/><Relationship Id="rId49" Type="http://schemas.openxmlformats.org/officeDocument/2006/relationships/image" Target="../media/image120.png"/><Relationship Id="rId10" Type="http://schemas.openxmlformats.org/officeDocument/2006/relationships/image" Target="../media/image81.png"/><Relationship Id="rId19" Type="http://schemas.openxmlformats.org/officeDocument/2006/relationships/image" Target="../media/image90.png"/><Relationship Id="rId31" Type="http://schemas.openxmlformats.org/officeDocument/2006/relationships/image" Target="../media/image102.png"/><Relationship Id="rId44" Type="http://schemas.openxmlformats.org/officeDocument/2006/relationships/image" Target="../media/image115.png"/><Relationship Id="rId52" Type="http://schemas.openxmlformats.org/officeDocument/2006/relationships/image" Target="../media/image123.png"/><Relationship Id="rId4" Type="http://schemas.openxmlformats.org/officeDocument/2006/relationships/image" Target="../media/image130.png"/><Relationship Id="rId9" Type="http://schemas.openxmlformats.org/officeDocument/2006/relationships/image" Target="../media/image80.png"/><Relationship Id="rId14" Type="http://schemas.openxmlformats.org/officeDocument/2006/relationships/image" Target="../media/image85.png"/><Relationship Id="rId22" Type="http://schemas.openxmlformats.org/officeDocument/2006/relationships/image" Target="../media/image93.png"/><Relationship Id="rId27" Type="http://schemas.openxmlformats.org/officeDocument/2006/relationships/image" Target="../media/image134.png"/><Relationship Id="rId30" Type="http://schemas.openxmlformats.org/officeDocument/2006/relationships/image" Target="../media/image101.png"/><Relationship Id="rId35" Type="http://schemas.openxmlformats.org/officeDocument/2006/relationships/image" Target="../media/image106.png"/><Relationship Id="rId43" Type="http://schemas.openxmlformats.org/officeDocument/2006/relationships/image" Target="../media/image114.png"/><Relationship Id="rId48" Type="http://schemas.openxmlformats.org/officeDocument/2006/relationships/image" Target="../media/image119.png"/><Relationship Id="rId8" Type="http://schemas.openxmlformats.org/officeDocument/2006/relationships/image" Target="../media/image79.png"/><Relationship Id="rId51" Type="http://schemas.openxmlformats.org/officeDocument/2006/relationships/image" Target="../media/image122.png"/><Relationship Id="rId3" Type="http://schemas.openxmlformats.org/officeDocument/2006/relationships/image" Target="../media/image129.png"/><Relationship Id="rId12" Type="http://schemas.openxmlformats.org/officeDocument/2006/relationships/image" Target="../media/image83.png"/><Relationship Id="rId17" Type="http://schemas.openxmlformats.org/officeDocument/2006/relationships/image" Target="../media/image88.png"/><Relationship Id="rId25" Type="http://schemas.openxmlformats.org/officeDocument/2006/relationships/image" Target="../media/image96.png"/><Relationship Id="rId33" Type="http://schemas.openxmlformats.org/officeDocument/2006/relationships/image" Target="../media/image104.png"/><Relationship Id="rId38" Type="http://schemas.openxmlformats.org/officeDocument/2006/relationships/image" Target="../media/image109.png"/><Relationship Id="rId46" Type="http://schemas.openxmlformats.org/officeDocument/2006/relationships/image" Target="../media/image117.png"/><Relationship Id="rId20" Type="http://schemas.openxmlformats.org/officeDocument/2006/relationships/image" Target="../media/image91.png"/><Relationship Id="rId41" Type="http://schemas.openxmlformats.org/officeDocument/2006/relationships/image" Target="../media/image135.png"/><Relationship Id="rId1" Type="http://schemas.openxmlformats.org/officeDocument/2006/relationships/image" Target="../media/image74.jpeg"/><Relationship Id="rId6" Type="http://schemas.openxmlformats.org/officeDocument/2006/relationships/image" Target="../media/image132.png"/></Relationships>
</file>

<file path=xl/drawings/_rels/drawing29.xml.rels><?xml version="1.0" encoding="UTF-8" standalone="yes"?>
<Relationships xmlns="http://schemas.openxmlformats.org/package/2006/relationships"><Relationship Id="rId13" Type="http://schemas.openxmlformats.org/officeDocument/2006/relationships/image" Target="../media/image84.png"/><Relationship Id="rId18" Type="http://schemas.openxmlformats.org/officeDocument/2006/relationships/image" Target="../media/image89.png"/><Relationship Id="rId26" Type="http://schemas.openxmlformats.org/officeDocument/2006/relationships/image" Target="../media/image97.png"/><Relationship Id="rId39" Type="http://schemas.openxmlformats.org/officeDocument/2006/relationships/image" Target="../media/image110.png"/><Relationship Id="rId21" Type="http://schemas.openxmlformats.org/officeDocument/2006/relationships/image" Target="../media/image92.png"/><Relationship Id="rId34" Type="http://schemas.openxmlformats.org/officeDocument/2006/relationships/image" Target="../media/image105.png"/><Relationship Id="rId42" Type="http://schemas.openxmlformats.org/officeDocument/2006/relationships/image" Target="../media/image113.png"/><Relationship Id="rId47" Type="http://schemas.openxmlformats.org/officeDocument/2006/relationships/image" Target="../media/image118.png"/><Relationship Id="rId50" Type="http://schemas.openxmlformats.org/officeDocument/2006/relationships/image" Target="../media/image121.png"/><Relationship Id="rId7" Type="http://schemas.openxmlformats.org/officeDocument/2006/relationships/image" Target="../media/image133.png"/><Relationship Id="rId2" Type="http://schemas.openxmlformats.org/officeDocument/2006/relationships/image" Target="../media/image75.png"/><Relationship Id="rId16" Type="http://schemas.openxmlformats.org/officeDocument/2006/relationships/image" Target="../media/image87.png"/><Relationship Id="rId29" Type="http://schemas.openxmlformats.org/officeDocument/2006/relationships/image" Target="../media/image100.png"/><Relationship Id="rId11" Type="http://schemas.openxmlformats.org/officeDocument/2006/relationships/image" Target="../media/image82.png"/><Relationship Id="rId24" Type="http://schemas.openxmlformats.org/officeDocument/2006/relationships/image" Target="../media/image95.png"/><Relationship Id="rId32" Type="http://schemas.openxmlformats.org/officeDocument/2006/relationships/image" Target="../media/image103.png"/><Relationship Id="rId37" Type="http://schemas.openxmlformats.org/officeDocument/2006/relationships/image" Target="../media/image108.png"/><Relationship Id="rId40" Type="http://schemas.openxmlformats.org/officeDocument/2006/relationships/image" Target="../media/image111.png"/><Relationship Id="rId45" Type="http://schemas.openxmlformats.org/officeDocument/2006/relationships/image" Target="../media/image116.png"/><Relationship Id="rId5" Type="http://schemas.openxmlformats.org/officeDocument/2006/relationships/image" Target="../media/image131.png"/><Relationship Id="rId15" Type="http://schemas.openxmlformats.org/officeDocument/2006/relationships/image" Target="../media/image86.png"/><Relationship Id="rId23" Type="http://schemas.openxmlformats.org/officeDocument/2006/relationships/image" Target="../media/image94.png"/><Relationship Id="rId28" Type="http://schemas.openxmlformats.org/officeDocument/2006/relationships/image" Target="../media/image99.png"/><Relationship Id="rId36" Type="http://schemas.openxmlformats.org/officeDocument/2006/relationships/image" Target="../media/image107.png"/><Relationship Id="rId49" Type="http://schemas.openxmlformats.org/officeDocument/2006/relationships/image" Target="../media/image120.png"/><Relationship Id="rId10" Type="http://schemas.openxmlformats.org/officeDocument/2006/relationships/image" Target="../media/image81.png"/><Relationship Id="rId19" Type="http://schemas.openxmlformats.org/officeDocument/2006/relationships/image" Target="../media/image90.png"/><Relationship Id="rId31" Type="http://schemas.openxmlformats.org/officeDocument/2006/relationships/image" Target="../media/image102.png"/><Relationship Id="rId44" Type="http://schemas.openxmlformats.org/officeDocument/2006/relationships/image" Target="../media/image115.png"/><Relationship Id="rId52" Type="http://schemas.openxmlformats.org/officeDocument/2006/relationships/image" Target="../media/image123.png"/><Relationship Id="rId4" Type="http://schemas.openxmlformats.org/officeDocument/2006/relationships/image" Target="../media/image130.png"/><Relationship Id="rId9" Type="http://schemas.openxmlformats.org/officeDocument/2006/relationships/image" Target="../media/image80.png"/><Relationship Id="rId14" Type="http://schemas.openxmlformats.org/officeDocument/2006/relationships/image" Target="../media/image85.png"/><Relationship Id="rId22" Type="http://schemas.openxmlformats.org/officeDocument/2006/relationships/image" Target="../media/image93.png"/><Relationship Id="rId27" Type="http://schemas.openxmlformats.org/officeDocument/2006/relationships/image" Target="../media/image134.png"/><Relationship Id="rId30" Type="http://schemas.openxmlformats.org/officeDocument/2006/relationships/image" Target="../media/image101.png"/><Relationship Id="rId35" Type="http://schemas.openxmlformats.org/officeDocument/2006/relationships/image" Target="../media/image106.png"/><Relationship Id="rId43" Type="http://schemas.openxmlformats.org/officeDocument/2006/relationships/image" Target="../media/image114.png"/><Relationship Id="rId48" Type="http://schemas.openxmlformats.org/officeDocument/2006/relationships/image" Target="../media/image119.png"/><Relationship Id="rId8" Type="http://schemas.openxmlformats.org/officeDocument/2006/relationships/image" Target="../media/image79.png"/><Relationship Id="rId51" Type="http://schemas.openxmlformats.org/officeDocument/2006/relationships/image" Target="../media/image122.png"/><Relationship Id="rId3" Type="http://schemas.openxmlformats.org/officeDocument/2006/relationships/image" Target="../media/image129.png"/><Relationship Id="rId12" Type="http://schemas.openxmlformats.org/officeDocument/2006/relationships/image" Target="../media/image83.png"/><Relationship Id="rId17" Type="http://schemas.openxmlformats.org/officeDocument/2006/relationships/image" Target="../media/image88.png"/><Relationship Id="rId25" Type="http://schemas.openxmlformats.org/officeDocument/2006/relationships/image" Target="../media/image96.png"/><Relationship Id="rId33" Type="http://schemas.openxmlformats.org/officeDocument/2006/relationships/image" Target="../media/image104.png"/><Relationship Id="rId38" Type="http://schemas.openxmlformats.org/officeDocument/2006/relationships/image" Target="../media/image109.png"/><Relationship Id="rId46" Type="http://schemas.openxmlformats.org/officeDocument/2006/relationships/image" Target="../media/image117.png"/><Relationship Id="rId20" Type="http://schemas.openxmlformats.org/officeDocument/2006/relationships/image" Target="../media/image91.png"/><Relationship Id="rId41" Type="http://schemas.openxmlformats.org/officeDocument/2006/relationships/image" Target="../media/image135.png"/><Relationship Id="rId1" Type="http://schemas.openxmlformats.org/officeDocument/2006/relationships/image" Target="../media/image74.jpeg"/><Relationship Id="rId6" Type="http://schemas.openxmlformats.org/officeDocument/2006/relationships/image" Target="../media/image132.png"/></Relationships>
</file>

<file path=xl/drawings/_rels/drawing3.xml.rels><?xml version="1.0" encoding="UTF-8" standalone="yes"?>
<Relationships xmlns="http://schemas.openxmlformats.org/package/2006/relationships"><Relationship Id="rId3" Type="http://schemas.openxmlformats.org/officeDocument/2006/relationships/image" Target="../media/image67.png"/><Relationship Id="rId7" Type="http://schemas.openxmlformats.org/officeDocument/2006/relationships/image" Target="../media/image71.png"/><Relationship Id="rId2" Type="http://schemas.openxmlformats.org/officeDocument/2006/relationships/image" Target="../media/image66.png"/><Relationship Id="rId1" Type="http://schemas.openxmlformats.org/officeDocument/2006/relationships/image" Target="../media/image65.jpeg"/><Relationship Id="rId6" Type="http://schemas.openxmlformats.org/officeDocument/2006/relationships/image" Target="../media/image70.png"/><Relationship Id="rId5" Type="http://schemas.openxmlformats.org/officeDocument/2006/relationships/image" Target="../media/image69.png"/><Relationship Id="rId4" Type="http://schemas.openxmlformats.org/officeDocument/2006/relationships/image" Target="../media/image68.png"/></Relationships>
</file>

<file path=xl/drawings/_rels/drawing30.xml.rels><?xml version="1.0" encoding="UTF-8" standalone="yes"?>
<Relationships xmlns="http://schemas.openxmlformats.org/package/2006/relationships"><Relationship Id="rId13" Type="http://schemas.openxmlformats.org/officeDocument/2006/relationships/image" Target="../media/image84.png"/><Relationship Id="rId18" Type="http://schemas.openxmlformats.org/officeDocument/2006/relationships/image" Target="../media/image89.png"/><Relationship Id="rId26" Type="http://schemas.openxmlformats.org/officeDocument/2006/relationships/image" Target="../media/image97.png"/><Relationship Id="rId39" Type="http://schemas.openxmlformats.org/officeDocument/2006/relationships/image" Target="../media/image110.png"/><Relationship Id="rId21" Type="http://schemas.openxmlformats.org/officeDocument/2006/relationships/image" Target="../media/image92.png"/><Relationship Id="rId34" Type="http://schemas.openxmlformats.org/officeDocument/2006/relationships/image" Target="../media/image105.png"/><Relationship Id="rId42" Type="http://schemas.openxmlformats.org/officeDocument/2006/relationships/image" Target="../media/image113.png"/><Relationship Id="rId47" Type="http://schemas.openxmlformats.org/officeDocument/2006/relationships/image" Target="../media/image118.png"/><Relationship Id="rId50" Type="http://schemas.openxmlformats.org/officeDocument/2006/relationships/image" Target="../media/image121.png"/><Relationship Id="rId7" Type="http://schemas.openxmlformats.org/officeDocument/2006/relationships/image" Target="../media/image133.png"/><Relationship Id="rId2" Type="http://schemas.openxmlformats.org/officeDocument/2006/relationships/image" Target="../media/image75.png"/><Relationship Id="rId16" Type="http://schemas.openxmlformats.org/officeDocument/2006/relationships/image" Target="../media/image87.png"/><Relationship Id="rId29" Type="http://schemas.openxmlformats.org/officeDocument/2006/relationships/image" Target="../media/image100.png"/><Relationship Id="rId11" Type="http://schemas.openxmlformats.org/officeDocument/2006/relationships/image" Target="../media/image82.png"/><Relationship Id="rId24" Type="http://schemas.openxmlformats.org/officeDocument/2006/relationships/image" Target="../media/image95.png"/><Relationship Id="rId32" Type="http://schemas.openxmlformats.org/officeDocument/2006/relationships/image" Target="../media/image103.png"/><Relationship Id="rId37" Type="http://schemas.openxmlformats.org/officeDocument/2006/relationships/image" Target="../media/image108.png"/><Relationship Id="rId40" Type="http://schemas.openxmlformats.org/officeDocument/2006/relationships/image" Target="../media/image111.png"/><Relationship Id="rId45" Type="http://schemas.openxmlformats.org/officeDocument/2006/relationships/image" Target="../media/image116.png"/><Relationship Id="rId5" Type="http://schemas.openxmlformats.org/officeDocument/2006/relationships/image" Target="../media/image131.png"/><Relationship Id="rId15" Type="http://schemas.openxmlformats.org/officeDocument/2006/relationships/image" Target="../media/image86.png"/><Relationship Id="rId23" Type="http://schemas.openxmlformats.org/officeDocument/2006/relationships/image" Target="../media/image94.png"/><Relationship Id="rId28" Type="http://schemas.openxmlformats.org/officeDocument/2006/relationships/image" Target="../media/image99.png"/><Relationship Id="rId36" Type="http://schemas.openxmlformats.org/officeDocument/2006/relationships/image" Target="../media/image107.png"/><Relationship Id="rId49" Type="http://schemas.openxmlformats.org/officeDocument/2006/relationships/image" Target="../media/image120.png"/><Relationship Id="rId10" Type="http://schemas.openxmlformats.org/officeDocument/2006/relationships/image" Target="../media/image81.png"/><Relationship Id="rId19" Type="http://schemas.openxmlformats.org/officeDocument/2006/relationships/image" Target="../media/image90.png"/><Relationship Id="rId31" Type="http://schemas.openxmlformats.org/officeDocument/2006/relationships/image" Target="../media/image102.png"/><Relationship Id="rId44" Type="http://schemas.openxmlformats.org/officeDocument/2006/relationships/image" Target="../media/image115.png"/><Relationship Id="rId52" Type="http://schemas.openxmlformats.org/officeDocument/2006/relationships/image" Target="../media/image123.png"/><Relationship Id="rId4" Type="http://schemas.openxmlformats.org/officeDocument/2006/relationships/image" Target="../media/image130.png"/><Relationship Id="rId9" Type="http://schemas.openxmlformats.org/officeDocument/2006/relationships/image" Target="../media/image80.png"/><Relationship Id="rId14" Type="http://schemas.openxmlformats.org/officeDocument/2006/relationships/image" Target="../media/image85.png"/><Relationship Id="rId22" Type="http://schemas.openxmlformats.org/officeDocument/2006/relationships/image" Target="../media/image93.png"/><Relationship Id="rId27" Type="http://schemas.openxmlformats.org/officeDocument/2006/relationships/image" Target="../media/image134.png"/><Relationship Id="rId30" Type="http://schemas.openxmlformats.org/officeDocument/2006/relationships/image" Target="../media/image101.png"/><Relationship Id="rId35" Type="http://schemas.openxmlformats.org/officeDocument/2006/relationships/image" Target="../media/image106.png"/><Relationship Id="rId43" Type="http://schemas.openxmlformats.org/officeDocument/2006/relationships/image" Target="../media/image114.png"/><Relationship Id="rId48" Type="http://schemas.openxmlformats.org/officeDocument/2006/relationships/image" Target="../media/image119.png"/><Relationship Id="rId8" Type="http://schemas.openxmlformats.org/officeDocument/2006/relationships/image" Target="../media/image79.png"/><Relationship Id="rId51" Type="http://schemas.openxmlformats.org/officeDocument/2006/relationships/image" Target="../media/image122.png"/><Relationship Id="rId3" Type="http://schemas.openxmlformats.org/officeDocument/2006/relationships/image" Target="../media/image129.png"/><Relationship Id="rId12" Type="http://schemas.openxmlformats.org/officeDocument/2006/relationships/image" Target="../media/image83.png"/><Relationship Id="rId17" Type="http://schemas.openxmlformats.org/officeDocument/2006/relationships/image" Target="../media/image88.png"/><Relationship Id="rId25" Type="http://schemas.openxmlformats.org/officeDocument/2006/relationships/image" Target="../media/image96.png"/><Relationship Id="rId33" Type="http://schemas.openxmlformats.org/officeDocument/2006/relationships/image" Target="../media/image104.png"/><Relationship Id="rId38" Type="http://schemas.openxmlformats.org/officeDocument/2006/relationships/image" Target="../media/image109.png"/><Relationship Id="rId46" Type="http://schemas.openxmlformats.org/officeDocument/2006/relationships/image" Target="../media/image117.png"/><Relationship Id="rId20" Type="http://schemas.openxmlformats.org/officeDocument/2006/relationships/image" Target="../media/image91.png"/><Relationship Id="rId41" Type="http://schemas.openxmlformats.org/officeDocument/2006/relationships/image" Target="../media/image135.png"/><Relationship Id="rId1" Type="http://schemas.openxmlformats.org/officeDocument/2006/relationships/image" Target="../media/image74.jpeg"/><Relationship Id="rId6" Type="http://schemas.openxmlformats.org/officeDocument/2006/relationships/image" Target="../media/image132.png"/></Relationships>
</file>

<file path=xl/drawings/_rels/drawing31.xml.rels><?xml version="1.0" encoding="UTF-8" standalone="yes"?>
<Relationships xmlns="http://schemas.openxmlformats.org/package/2006/relationships"><Relationship Id="rId13" Type="http://schemas.openxmlformats.org/officeDocument/2006/relationships/image" Target="../media/image84.png"/><Relationship Id="rId18" Type="http://schemas.openxmlformats.org/officeDocument/2006/relationships/image" Target="../media/image89.png"/><Relationship Id="rId26" Type="http://schemas.openxmlformats.org/officeDocument/2006/relationships/image" Target="../media/image97.png"/><Relationship Id="rId39" Type="http://schemas.openxmlformats.org/officeDocument/2006/relationships/image" Target="../media/image110.png"/><Relationship Id="rId21" Type="http://schemas.openxmlformats.org/officeDocument/2006/relationships/image" Target="../media/image92.png"/><Relationship Id="rId34" Type="http://schemas.openxmlformats.org/officeDocument/2006/relationships/image" Target="../media/image105.png"/><Relationship Id="rId42" Type="http://schemas.openxmlformats.org/officeDocument/2006/relationships/image" Target="../media/image113.png"/><Relationship Id="rId47" Type="http://schemas.openxmlformats.org/officeDocument/2006/relationships/image" Target="../media/image118.png"/><Relationship Id="rId50" Type="http://schemas.openxmlformats.org/officeDocument/2006/relationships/image" Target="../media/image121.png"/><Relationship Id="rId7" Type="http://schemas.openxmlformats.org/officeDocument/2006/relationships/image" Target="../media/image133.png"/><Relationship Id="rId2" Type="http://schemas.openxmlformats.org/officeDocument/2006/relationships/image" Target="../media/image75.png"/><Relationship Id="rId16" Type="http://schemas.openxmlformats.org/officeDocument/2006/relationships/image" Target="../media/image87.png"/><Relationship Id="rId29" Type="http://schemas.openxmlformats.org/officeDocument/2006/relationships/image" Target="../media/image100.png"/><Relationship Id="rId11" Type="http://schemas.openxmlformats.org/officeDocument/2006/relationships/image" Target="../media/image82.png"/><Relationship Id="rId24" Type="http://schemas.openxmlformats.org/officeDocument/2006/relationships/image" Target="../media/image95.png"/><Relationship Id="rId32" Type="http://schemas.openxmlformats.org/officeDocument/2006/relationships/image" Target="../media/image103.png"/><Relationship Id="rId37" Type="http://schemas.openxmlformats.org/officeDocument/2006/relationships/image" Target="../media/image108.png"/><Relationship Id="rId40" Type="http://schemas.openxmlformats.org/officeDocument/2006/relationships/image" Target="../media/image111.png"/><Relationship Id="rId45" Type="http://schemas.openxmlformats.org/officeDocument/2006/relationships/image" Target="../media/image116.png"/><Relationship Id="rId5" Type="http://schemas.openxmlformats.org/officeDocument/2006/relationships/image" Target="../media/image131.png"/><Relationship Id="rId15" Type="http://schemas.openxmlformats.org/officeDocument/2006/relationships/image" Target="../media/image86.png"/><Relationship Id="rId23" Type="http://schemas.openxmlformats.org/officeDocument/2006/relationships/image" Target="../media/image94.png"/><Relationship Id="rId28" Type="http://schemas.openxmlformats.org/officeDocument/2006/relationships/image" Target="../media/image99.png"/><Relationship Id="rId36" Type="http://schemas.openxmlformats.org/officeDocument/2006/relationships/image" Target="../media/image107.png"/><Relationship Id="rId49" Type="http://schemas.openxmlformats.org/officeDocument/2006/relationships/image" Target="../media/image120.png"/><Relationship Id="rId10" Type="http://schemas.openxmlformats.org/officeDocument/2006/relationships/image" Target="../media/image81.png"/><Relationship Id="rId19" Type="http://schemas.openxmlformats.org/officeDocument/2006/relationships/image" Target="../media/image90.png"/><Relationship Id="rId31" Type="http://schemas.openxmlformats.org/officeDocument/2006/relationships/image" Target="../media/image102.png"/><Relationship Id="rId44" Type="http://schemas.openxmlformats.org/officeDocument/2006/relationships/image" Target="../media/image115.png"/><Relationship Id="rId52" Type="http://schemas.openxmlformats.org/officeDocument/2006/relationships/image" Target="../media/image123.png"/><Relationship Id="rId4" Type="http://schemas.openxmlformats.org/officeDocument/2006/relationships/image" Target="../media/image130.png"/><Relationship Id="rId9" Type="http://schemas.openxmlformats.org/officeDocument/2006/relationships/image" Target="../media/image80.png"/><Relationship Id="rId14" Type="http://schemas.openxmlformats.org/officeDocument/2006/relationships/image" Target="../media/image85.png"/><Relationship Id="rId22" Type="http://schemas.openxmlformats.org/officeDocument/2006/relationships/image" Target="../media/image93.png"/><Relationship Id="rId27" Type="http://schemas.openxmlformats.org/officeDocument/2006/relationships/image" Target="../media/image134.png"/><Relationship Id="rId30" Type="http://schemas.openxmlformats.org/officeDocument/2006/relationships/image" Target="../media/image101.png"/><Relationship Id="rId35" Type="http://schemas.openxmlformats.org/officeDocument/2006/relationships/image" Target="../media/image106.png"/><Relationship Id="rId43" Type="http://schemas.openxmlformats.org/officeDocument/2006/relationships/image" Target="../media/image114.png"/><Relationship Id="rId48" Type="http://schemas.openxmlformats.org/officeDocument/2006/relationships/image" Target="../media/image119.png"/><Relationship Id="rId8" Type="http://schemas.openxmlformats.org/officeDocument/2006/relationships/image" Target="../media/image79.png"/><Relationship Id="rId51" Type="http://schemas.openxmlformats.org/officeDocument/2006/relationships/image" Target="../media/image122.png"/><Relationship Id="rId3" Type="http://schemas.openxmlformats.org/officeDocument/2006/relationships/image" Target="../media/image129.png"/><Relationship Id="rId12" Type="http://schemas.openxmlformats.org/officeDocument/2006/relationships/image" Target="../media/image83.png"/><Relationship Id="rId17" Type="http://schemas.openxmlformats.org/officeDocument/2006/relationships/image" Target="../media/image88.png"/><Relationship Id="rId25" Type="http://schemas.openxmlformats.org/officeDocument/2006/relationships/image" Target="../media/image96.png"/><Relationship Id="rId33" Type="http://schemas.openxmlformats.org/officeDocument/2006/relationships/image" Target="../media/image104.png"/><Relationship Id="rId38" Type="http://schemas.openxmlformats.org/officeDocument/2006/relationships/image" Target="../media/image109.png"/><Relationship Id="rId46" Type="http://schemas.openxmlformats.org/officeDocument/2006/relationships/image" Target="../media/image117.png"/><Relationship Id="rId20" Type="http://schemas.openxmlformats.org/officeDocument/2006/relationships/image" Target="../media/image91.png"/><Relationship Id="rId41" Type="http://schemas.openxmlformats.org/officeDocument/2006/relationships/image" Target="../media/image135.png"/><Relationship Id="rId1" Type="http://schemas.openxmlformats.org/officeDocument/2006/relationships/image" Target="../media/image74.jpeg"/><Relationship Id="rId6" Type="http://schemas.openxmlformats.org/officeDocument/2006/relationships/image" Target="../media/image132.png"/></Relationships>
</file>

<file path=xl/drawings/_rels/drawing32.xml.rels><?xml version="1.0" encoding="UTF-8" standalone="yes"?>
<Relationships xmlns="http://schemas.openxmlformats.org/package/2006/relationships"><Relationship Id="rId13" Type="http://schemas.openxmlformats.org/officeDocument/2006/relationships/image" Target="../media/image84.png"/><Relationship Id="rId18" Type="http://schemas.openxmlformats.org/officeDocument/2006/relationships/image" Target="../media/image89.png"/><Relationship Id="rId26" Type="http://schemas.openxmlformats.org/officeDocument/2006/relationships/image" Target="../media/image97.png"/><Relationship Id="rId39" Type="http://schemas.openxmlformats.org/officeDocument/2006/relationships/image" Target="../media/image110.png"/><Relationship Id="rId21" Type="http://schemas.openxmlformats.org/officeDocument/2006/relationships/image" Target="../media/image92.png"/><Relationship Id="rId34" Type="http://schemas.openxmlformats.org/officeDocument/2006/relationships/image" Target="../media/image105.png"/><Relationship Id="rId42" Type="http://schemas.openxmlformats.org/officeDocument/2006/relationships/image" Target="../media/image113.png"/><Relationship Id="rId47" Type="http://schemas.openxmlformats.org/officeDocument/2006/relationships/image" Target="../media/image118.png"/><Relationship Id="rId50" Type="http://schemas.openxmlformats.org/officeDocument/2006/relationships/image" Target="../media/image121.png"/><Relationship Id="rId7" Type="http://schemas.openxmlformats.org/officeDocument/2006/relationships/image" Target="../media/image133.png"/><Relationship Id="rId2" Type="http://schemas.openxmlformats.org/officeDocument/2006/relationships/image" Target="../media/image75.png"/><Relationship Id="rId16" Type="http://schemas.openxmlformats.org/officeDocument/2006/relationships/image" Target="../media/image87.png"/><Relationship Id="rId29" Type="http://schemas.openxmlformats.org/officeDocument/2006/relationships/image" Target="../media/image100.png"/><Relationship Id="rId11" Type="http://schemas.openxmlformats.org/officeDocument/2006/relationships/image" Target="../media/image82.png"/><Relationship Id="rId24" Type="http://schemas.openxmlformats.org/officeDocument/2006/relationships/image" Target="../media/image95.png"/><Relationship Id="rId32" Type="http://schemas.openxmlformats.org/officeDocument/2006/relationships/image" Target="../media/image103.png"/><Relationship Id="rId37" Type="http://schemas.openxmlformats.org/officeDocument/2006/relationships/image" Target="../media/image108.png"/><Relationship Id="rId40" Type="http://schemas.openxmlformats.org/officeDocument/2006/relationships/image" Target="../media/image111.png"/><Relationship Id="rId45" Type="http://schemas.openxmlformats.org/officeDocument/2006/relationships/image" Target="../media/image116.png"/><Relationship Id="rId5" Type="http://schemas.openxmlformats.org/officeDocument/2006/relationships/image" Target="../media/image131.png"/><Relationship Id="rId15" Type="http://schemas.openxmlformats.org/officeDocument/2006/relationships/image" Target="../media/image86.png"/><Relationship Id="rId23" Type="http://schemas.openxmlformats.org/officeDocument/2006/relationships/image" Target="../media/image94.png"/><Relationship Id="rId28" Type="http://schemas.openxmlformats.org/officeDocument/2006/relationships/image" Target="../media/image99.png"/><Relationship Id="rId36" Type="http://schemas.openxmlformats.org/officeDocument/2006/relationships/image" Target="../media/image107.png"/><Relationship Id="rId49" Type="http://schemas.openxmlformats.org/officeDocument/2006/relationships/image" Target="../media/image120.png"/><Relationship Id="rId10" Type="http://schemas.openxmlformats.org/officeDocument/2006/relationships/image" Target="../media/image81.png"/><Relationship Id="rId19" Type="http://schemas.openxmlformats.org/officeDocument/2006/relationships/image" Target="../media/image90.png"/><Relationship Id="rId31" Type="http://schemas.openxmlformats.org/officeDocument/2006/relationships/image" Target="../media/image102.png"/><Relationship Id="rId44" Type="http://schemas.openxmlformats.org/officeDocument/2006/relationships/image" Target="../media/image115.png"/><Relationship Id="rId52" Type="http://schemas.openxmlformats.org/officeDocument/2006/relationships/image" Target="../media/image123.png"/><Relationship Id="rId4" Type="http://schemas.openxmlformats.org/officeDocument/2006/relationships/image" Target="../media/image130.png"/><Relationship Id="rId9" Type="http://schemas.openxmlformats.org/officeDocument/2006/relationships/image" Target="../media/image80.png"/><Relationship Id="rId14" Type="http://schemas.openxmlformats.org/officeDocument/2006/relationships/image" Target="../media/image85.png"/><Relationship Id="rId22" Type="http://schemas.openxmlformats.org/officeDocument/2006/relationships/image" Target="../media/image93.png"/><Relationship Id="rId27" Type="http://schemas.openxmlformats.org/officeDocument/2006/relationships/image" Target="../media/image134.png"/><Relationship Id="rId30" Type="http://schemas.openxmlformats.org/officeDocument/2006/relationships/image" Target="../media/image101.png"/><Relationship Id="rId35" Type="http://schemas.openxmlformats.org/officeDocument/2006/relationships/image" Target="../media/image106.png"/><Relationship Id="rId43" Type="http://schemas.openxmlformats.org/officeDocument/2006/relationships/image" Target="../media/image114.png"/><Relationship Id="rId48" Type="http://schemas.openxmlformats.org/officeDocument/2006/relationships/image" Target="../media/image119.png"/><Relationship Id="rId8" Type="http://schemas.openxmlformats.org/officeDocument/2006/relationships/image" Target="../media/image79.png"/><Relationship Id="rId51" Type="http://schemas.openxmlformats.org/officeDocument/2006/relationships/image" Target="../media/image122.png"/><Relationship Id="rId3" Type="http://schemas.openxmlformats.org/officeDocument/2006/relationships/image" Target="../media/image129.png"/><Relationship Id="rId12" Type="http://schemas.openxmlformats.org/officeDocument/2006/relationships/image" Target="../media/image83.png"/><Relationship Id="rId17" Type="http://schemas.openxmlformats.org/officeDocument/2006/relationships/image" Target="../media/image88.png"/><Relationship Id="rId25" Type="http://schemas.openxmlformats.org/officeDocument/2006/relationships/image" Target="../media/image96.png"/><Relationship Id="rId33" Type="http://schemas.openxmlformats.org/officeDocument/2006/relationships/image" Target="../media/image104.png"/><Relationship Id="rId38" Type="http://schemas.openxmlformats.org/officeDocument/2006/relationships/image" Target="../media/image109.png"/><Relationship Id="rId46" Type="http://schemas.openxmlformats.org/officeDocument/2006/relationships/image" Target="../media/image117.png"/><Relationship Id="rId20" Type="http://schemas.openxmlformats.org/officeDocument/2006/relationships/image" Target="../media/image91.png"/><Relationship Id="rId41" Type="http://schemas.openxmlformats.org/officeDocument/2006/relationships/image" Target="../media/image135.png"/><Relationship Id="rId1" Type="http://schemas.openxmlformats.org/officeDocument/2006/relationships/image" Target="../media/image74.jpeg"/><Relationship Id="rId6" Type="http://schemas.openxmlformats.org/officeDocument/2006/relationships/image" Target="../media/image132.png"/></Relationships>
</file>

<file path=xl/drawings/_rels/drawing33.xml.rels><?xml version="1.0" encoding="UTF-8" standalone="yes"?>
<Relationships xmlns="http://schemas.openxmlformats.org/package/2006/relationships"><Relationship Id="rId13" Type="http://schemas.openxmlformats.org/officeDocument/2006/relationships/image" Target="../media/image84.png"/><Relationship Id="rId18" Type="http://schemas.openxmlformats.org/officeDocument/2006/relationships/image" Target="../media/image89.png"/><Relationship Id="rId26" Type="http://schemas.openxmlformats.org/officeDocument/2006/relationships/image" Target="../media/image97.png"/><Relationship Id="rId39" Type="http://schemas.openxmlformats.org/officeDocument/2006/relationships/image" Target="../media/image110.png"/><Relationship Id="rId21" Type="http://schemas.openxmlformats.org/officeDocument/2006/relationships/image" Target="../media/image92.png"/><Relationship Id="rId34" Type="http://schemas.openxmlformats.org/officeDocument/2006/relationships/image" Target="../media/image105.png"/><Relationship Id="rId42" Type="http://schemas.openxmlformats.org/officeDocument/2006/relationships/image" Target="../media/image113.png"/><Relationship Id="rId47" Type="http://schemas.openxmlformats.org/officeDocument/2006/relationships/image" Target="../media/image118.png"/><Relationship Id="rId50" Type="http://schemas.openxmlformats.org/officeDocument/2006/relationships/image" Target="../media/image121.png"/><Relationship Id="rId7" Type="http://schemas.openxmlformats.org/officeDocument/2006/relationships/image" Target="../media/image133.png"/><Relationship Id="rId2" Type="http://schemas.openxmlformats.org/officeDocument/2006/relationships/image" Target="../media/image75.png"/><Relationship Id="rId16" Type="http://schemas.openxmlformats.org/officeDocument/2006/relationships/image" Target="../media/image87.png"/><Relationship Id="rId29" Type="http://schemas.openxmlformats.org/officeDocument/2006/relationships/image" Target="../media/image100.png"/><Relationship Id="rId11" Type="http://schemas.openxmlformats.org/officeDocument/2006/relationships/image" Target="../media/image82.png"/><Relationship Id="rId24" Type="http://schemas.openxmlformats.org/officeDocument/2006/relationships/image" Target="../media/image95.png"/><Relationship Id="rId32" Type="http://schemas.openxmlformats.org/officeDocument/2006/relationships/image" Target="../media/image103.png"/><Relationship Id="rId37" Type="http://schemas.openxmlformats.org/officeDocument/2006/relationships/image" Target="../media/image108.png"/><Relationship Id="rId40" Type="http://schemas.openxmlformats.org/officeDocument/2006/relationships/image" Target="../media/image111.png"/><Relationship Id="rId45" Type="http://schemas.openxmlformats.org/officeDocument/2006/relationships/image" Target="../media/image116.png"/><Relationship Id="rId5" Type="http://schemas.openxmlformats.org/officeDocument/2006/relationships/image" Target="../media/image131.png"/><Relationship Id="rId15" Type="http://schemas.openxmlformats.org/officeDocument/2006/relationships/image" Target="../media/image86.png"/><Relationship Id="rId23" Type="http://schemas.openxmlformats.org/officeDocument/2006/relationships/image" Target="../media/image94.png"/><Relationship Id="rId28" Type="http://schemas.openxmlformats.org/officeDocument/2006/relationships/image" Target="../media/image99.png"/><Relationship Id="rId36" Type="http://schemas.openxmlformats.org/officeDocument/2006/relationships/image" Target="../media/image107.png"/><Relationship Id="rId49" Type="http://schemas.openxmlformats.org/officeDocument/2006/relationships/image" Target="../media/image120.png"/><Relationship Id="rId10" Type="http://schemas.openxmlformats.org/officeDocument/2006/relationships/image" Target="../media/image81.png"/><Relationship Id="rId19" Type="http://schemas.openxmlformats.org/officeDocument/2006/relationships/image" Target="../media/image90.png"/><Relationship Id="rId31" Type="http://schemas.openxmlformats.org/officeDocument/2006/relationships/image" Target="../media/image102.png"/><Relationship Id="rId44" Type="http://schemas.openxmlformats.org/officeDocument/2006/relationships/image" Target="../media/image115.png"/><Relationship Id="rId52" Type="http://schemas.openxmlformats.org/officeDocument/2006/relationships/image" Target="../media/image123.png"/><Relationship Id="rId4" Type="http://schemas.openxmlformats.org/officeDocument/2006/relationships/image" Target="../media/image130.png"/><Relationship Id="rId9" Type="http://schemas.openxmlformats.org/officeDocument/2006/relationships/image" Target="../media/image80.png"/><Relationship Id="rId14" Type="http://schemas.openxmlformats.org/officeDocument/2006/relationships/image" Target="../media/image85.png"/><Relationship Id="rId22" Type="http://schemas.openxmlformats.org/officeDocument/2006/relationships/image" Target="../media/image93.png"/><Relationship Id="rId27" Type="http://schemas.openxmlformats.org/officeDocument/2006/relationships/image" Target="../media/image134.png"/><Relationship Id="rId30" Type="http://schemas.openxmlformats.org/officeDocument/2006/relationships/image" Target="../media/image101.png"/><Relationship Id="rId35" Type="http://schemas.openxmlformats.org/officeDocument/2006/relationships/image" Target="../media/image106.png"/><Relationship Id="rId43" Type="http://schemas.openxmlformats.org/officeDocument/2006/relationships/image" Target="../media/image114.png"/><Relationship Id="rId48" Type="http://schemas.openxmlformats.org/officeDocument/2006/relationships/image" Target="../media/image119.png"/><Relationship Id="rId8" Type="http://schemas.openxmlformats.org/officeDocument/2006/relationships/image" Target="../media/image79.png"/><Relationship Id="rId51" Type="http://schemas.openxmlformats.org/officeDocument/2006/relationships/image" Target="../media/image122.png"/><Relationship Id="rId3" Type="http://schemas.openxmlformats.org/officeDocument/2006/relationships/image" Target="../media/image129.png"/><Relationship Id="rId12" Type="http://schemas.openxmlformats.org/officeDocument/2006/relationships/image" Target="../media/image83.png"/><Relationship Id="rId17" Type="http://schemas.openxmlformats.org/officeDocument/2006/relationships/image" Target="../media/image88.png"/><Relationship Id="rId25" Type="http://schemas.openxmlformats.org/officeDocument/2006/relationships/image" Target="../media/image96.png"/><Relationship Id="rId33" Type="http://schemas.openxmlformats.org/officeDocument/2006/relationships/image" Target="../media/image104.png"/><Relationship Id="rId38" Type="http://schemas.openxmlformats.org/officeDocument/2006/relationships/image" Target="../media/image109.png"/><Relationship Id="rId46" Type="http://schemas.openxmlformats.org/officeDocument/2006/relationships/image" Target="../media/image117.png"/><Relationship Id="rId20" Type="http://schemas.openxmlformats.org/officeDocument/2006/relationships/image" Target="../media/image91.png"/><Relationship Id="rId41" Type="http://schemas.openxmlformats.org/officeDocument/2006/relationships/image" Target="../media/image135.png"/><Relationship Id="rId1" Type="http://schemas.openxmlformats.org/officeDocument/2006/relationships/image" Target="../media/image74.jpeg"/><Relationship Id="rId6" Type="http://schemas.openxmlformats.org/officeDocument/2006/relationships/image" Target="../media/image132.png"/></Relationships>
</file>

<file path=xl/drawings/_rels/drawing34.xml.rels><?xml version="1.0" encoding="UTF-8" standalone="yes"?>
<Relationships xmlns="http://schemas.openxmlformats.org/package/2006/relationships"><Relationship Id="rId13" Type="http://schemas.openxmlformats.org/officeDocument/2006/relationships/image" Target="../media/image84.png"/><Relationship Id="rId18" Type="http://schemas.openxmlformats.org/officeDocument/2006/relationships/image" Target="../media/image89.png"/><Relationship Id="rId26" Type="http://schemas.openxmlformats.org/officeDocument/2006/relationships/image" Target="../media/image97.png"/><Relationship Id="rId39" Type="http://schemas.openxmlformats.org/officeDocument/2006/relationships/image" Target="../media/image110.png"/><Relationship Id="rId21" Type="http://schemas.openxmlformats.org/officeDocument/2006/relationships/image" Target="../media/image92.png"/><Relationship Id="rId34" Type="http://schemas.openxmlformats.org/officeDocument/2006/relationships/image" Target="../media/image105.png"/><Relationship Id="rId42" Type="http://schemas.openxmlformats.org/officeDocument/2006/relationships/image" Target="../media/image113.png"/><Relationship Id="rId47" Type="http://schemas.openxmlformats.org/officeDocument/2006/relationships/image" Target="../media/image118.png"/><Relationship Id="rId50" Type="http://schemas.openxmlformats.org/officeDocument/2006/relationships/image" Target="../media/image121.png"/><Relationship Id="rId7" Type="http://schemas.openxmlformats.org/officeDocument/2006/relationships/image" Target="../media/image133.png"/><Relationship Id="rId2" Type="http://schemas.openxmlformats.org/officeDocument/2006/relationships/image" Target="../media/image75.png"/><Relationship Id="rId16" Type="http://schemas.openxmlformats.org/officeDocument/2006/relationships/image" Target="../media/image87.png"/><Relationship Id="rId29" Type="http://schemas.openxmlformats.org/officeDocument/2006/relationships/image" Target="../media/image100.png"/><Relationship Id="rId11" Type="http://schemas.openxmlformats.org/officeDocument/2006/relationships/image" Target="../media/image82.png"/><Relationship Id="rId24" Type="http://schemas.openxmlformats.org/officeDocument/2006/relationships/image" Target="../media/image95.png"/><Relationship Id="rId32" Type="http://schemas.openxmlformats.org/officeDocument/2006/relationships/image" Target="../media/image103.png"/><Relationship Id="rId37" Type="http://schemas.openxmlformats.org/officeDocument/2006/relationships/image" Target="../media/image108.png"/><Relationship Id="rId40" Type="http://schemas.openxmlformats.org/officeDocument/2006/relationships/image" Target="../media/image111.png"/><Relationship Id="rId45" Type="http://schemas.openxmlformats.org/officeDocument/2006/relationships/image" Target="../media/image116.png"/><Relationship Id="rId5" Type="http://schemas.openxmlformats.org/officeDocument/2006/relationships/image" Target="../media/image131.png"/><Relationship Id="rId15" Type="http://schemas.openxmlformats.org/officeDocument/2006/relationships/image" Target="../media/image86.png"/><Relationship Id="rId23" Type="http://schemas.openxmlformats.org/officeDocument/2006/relationships/image" Target="../media/image94.png"/><Relationship Id="rId28" Type="http://schemas.openxmlformats.org/officeDocument/2006/relationships/image" Target="../media/image99.png"/><Relationship Id="rId36" Type="http://schemas.openxmlformats.org/officeDocument/2006/relationships/image" Target="../media/image107.png"/><Relationship Id="rId49" Type="http://schemas.openxmlformats.org/officeDocument/2006/relationships/image" Target="../media/image120.png"/><Relationship Id="rId10" Type="http://schemas.openxmlformats.org/officeDocument/2006/relationships/image" Target="../media/image81.png"/><Relationship Id="rId19" Type="http://schemas.openxmlformats.org/officeDocument/2006/relationships/image" Target="../media/image90.png"/><Relationship Id="rId31" Type="http://schemas.openxmlformats.org/officeDocument/2006/relationships/image" Target="../media/image102.png"/><Relationship Id="rId44" Type="http://schemas.openxmlformats.org/officeDocument/2006/relationships/image" Target="../media/image115.png"/><Relationship Id="rId52" Type="http://schemas.openxmlformats.org/officeDocument/2006/relationships/image" Target="../media/image123.png"/><Relationship Id="rId4" Type="http://schemas.openxmlformats.org/officeDocument/2006/relationships/image" Target="../media/image130.png"/><Relationship Id="rId9" Type="http://schemas.openxmlformats.org/officeDocument/2006/relationships/image" Target="../media/image80.png"/><Relationship Id="rId14" Type="http://schemas.openxmlformats.org/officeDocument/2006/relationships/image" Target="../media/image85.png"/><Relationship Id="rId22" Type="http://schemas.openxmlformats.org/officeDocument/2006/relationships/image" Target="../media/image93.png"/><Relationship Id="rId27" Type="http://schemas.openxmlformats.org/officeDocument/2006/relationships/image" Target="../media/image134.png"/><Relationship Id="rId30" Type="http://schemas.openxmlformats.org/officeDocument/2006/relationships/image" Target="../media/image101.png"/><Relationship Id="rId35" Type="http://schemas.openxmlformats.org/officeDocument/2006/relationships/image" Target="../media/image106.png"/><Relationship Id="rId43" Type="http://schemas.openxmlformats.org/officeDocument/2006/relationships/image" Target="../media/image114.png"/><Relationship Id="rId48" Type="http://schemas.openxmlformats.org/officeDocument/2006/relationships/image" Target="../media/image119.png"/><Relationship Id="rId8" Type="http://schemas.openxmlformats.org/officeDocument/2006/relationships/image" Target="../media/image79.png"/><Relationship Id="rId51" Type="http://schemas.openxmlformats.org/officeDocument/2006/relationships/image" Target="../media/image122.png"/><Relationship Id="rId3" Type="http://schemas.openxmlformats.org/officeDocument/2006/relationships/image" Target="../media/image129.png"/><Relationship Id="rId12" Type="http://schemas.openxmlformats.org/officeDocument/2006/relationships/image" Target="../media/image83.png"/><Relationship Id="rId17" Type="http://schemas.openxmlformats.org/officeDocument/2006/relationships/image" Target="../media/image88.png"/><Relationship Id="rId25" Type="http://schemas.openxmlformats.org/officeDocument/2006/relationships/image" Target="../media/image96.png"/><Relationship Id="rId33" Type="http://schemas.openxmlformats.org/officeDocument/2006/relationships/image" Target="../media/image104.png"/><Relationship Id="rId38" Type="http://schemas.openxmlformats.org/officeDocument/2006/relationships/image" Target="../media/image109.png"/><Relationship Id="rId46" Type="http://schemas.openxmlformats.org/officeDocument/2006/relationships/image" Target="../media/image117.png"/><Relationship Id="rId20" Type="http://schemas.openxmlformats.org/officeDocument/2006/relationships/image" Target="../media/image91.png"/><Relationship Id="rId41" Type="http://schemas.openxmlformats.org/officeDocument/2006/relationships/image" Target="../media/image135.png"/><Relationship Id="rId1" Type="http://schemas.openxmlformats.org/officeDocument/2006/relationships/image" Target="../media/image74.jpeg"/><Relationship Id="rId6" Type="http://schemas.openxmlformats.org/officeDocument/2006/relationships/image" Target="../media/image132.png"/></Relationships>
</file>

<file path=xl/drawings/_rels/drawing35.xml.rels><?xml version="1.0" encoding="UTF-8" standalone="yes"?>
<Relationships xmlns="http://schemas.openxmlformats.org/package/2006/relationships"><Relationship Id="rId13" Type="http://schemas.openxmlformats.org/officeDocument/2006/relationships/image" Target="../media/image84.png"/><Relationship Id="rId18" Type="http://schemas.openxmlformats.org/officeDocument/2006/relationships/image" Target="../media/image89.png"/><Relationship Id="rId26" Type="http://schemas.openxmlformats.org/officeDocument/2006/relationships/image" Target="../media/image97.png"/><Relationship Id="rId39" Type="http://schemas.openxmlformats.org/officeDocument/2006/relationships/image" Target="../media/image110.png"/><Relationship Id="rId21" Type="http://schemas.openxmlformats.org/officeDocument/2006/relationships/image" Target="../media/image92.png"/><Relationship Id="rId34" Type="http://schemas.openxmlformats.org/officeDocument/2006/relationships/image" Target="../media/image105.png"/><Relationship Id="rId42" Type="http://schemas.openxmlformats.org/officeDocument/2006/relationships/image" Target="../media/image113.png"/><Relationship Id="rId47" Type="http://schemas.openxmlformats.org/officeDocument/2006/relationships/image" Target="../media/image118.png"/><Relationship Id="rId50" Type="http://schemas.openxmlformats.org/officeDocument/2006/relationships/image" Target="../media/image121.png"/><Relationship Id="rId7" Type="http://schemas.openxmlformats.org/officeDocument/2006/relationships/image" Target="../media/image133.png"/><Relationship Id="rId2" Type="http://schemas.openxmlformats.org/officeDocument/2006/relationships/image" Target="../media/image75.png"/><Relationship Id="rId16" Type="http://schemas.openxmlformats.org/officeDocument/2006/relationships/image" Target="../media/image87.png"/><Relationship Id="rId29" Type="http://schemas.openxmlformats.org/officeDocument/2006/relationships/image" Target="../media/image100.png"/><Relationship Id="rId11" Type="http://schemas.openxmlformats.org/officeDocument/2006/relationships/image" Target="../media/image82.png"/><Relationship Id="rId24" Type="http://schemas.openxmlformats.org/officeDocument/2006/relationships/image" Target="../media/image95.png"/><Relationship Id="rId32" Type="http://schemas.openxmlformats.org/officeDocument/2006/relationships/image" Target="../media/image103.png"/><Relationship Id="rId37" Type="http://schemas.openxmlformats.org/officeDocument/2006/relationships/image" Target="../media/image108.png"/><Relationship Id="rId40" Type="http://schemas.openxmlformats.org/officeDocument/2006/relationships/image" Target="../media/image111.png"/><Relationship Id="rId45" Type="http://schemas.openxmlformats.org/officeDocument/2006/relationships/image" Target="../media/image116.png"/><Relationship Id="rId5" Type="http://schemas.openxmlformats.org/officeDocument/2006/relationships/image" Target="../media/image131.png"/><Relationship Id="rId15" Type="http://schemas.openxmlformats.org/officeDocument/2006/relationships/image" Target="../media/image86.png"/><Relationship Id="rId23" Type="http://schemas.openxmlformats.org/officeDocument/2006/relationships/image" Target="../media/image94.png"/><Relationship Id="rId28" Type="http://schemas.openxmlformats.org/officeDocument/2006/relationships/image" Target="../media/image99.png"/><Relationship Id="rId36" Type="http://schemas.openxmlformats.org/officeDocument/2006/relationships/image" Target="../media/image107.png"/><Relationship Id="rId49" Type="http://schemas.openxmlformats.org/officeDocument/2006/relationships/image" Target="../media/image120.png"/><Relationship Id="rId10" Type="http://schemas.openxmlformats.org/officeDocument/2006/relationships/image" Target="../media/image81.png"/><Relationship Id="rId19" Type="http://schemas.openxmlformats.org/officeDocument/2006/relationships/image" Target="../media/image90.png"/><Relationship Id="rId31" Type="http://schemas.openxmlformats.org/officeDocument/2006/relationships/image" Target="../media/image102.png"/><Relationship Id="rId44" Type="http://schemas.openxmlformats.org/officeDocument/2006/relationships/image" Target="../media/image115.png"/><Relationship Id="rId52" Type="http://schemas.openxmlformats.org/officeDocument/2006/relationships/image" Target="../media/image123.png"/><Relationship Id="rId4" Type="http://schemas.openxmlformats.org/officeDocument/2006/relationships/image" Target="../media/image130.png"/><Relationship Id="rId9" Type="http://schemas.openxmlformats.org/officeDocument/2006/relationships/image" Target="../media/image80.png"/><Relationship Id="rId14" Type="http://schemas.openxmlformats.org/officeDocument/2006/relationships/image" Target="../media/image85.png"/><Relationship Id="rId22" Type="http://schemas.openxmlformats.org/officeDocument/2006/relationships/image" Target="../media/image93.png"/><Relationship Id="rId27" Type="http://schemas.openxmlformats.org/officeDocument/2006/relationships/image" Target="../media/image134.png"/><Relationship Id="rId30" Type="http://schemas.openxmlformats.org/officeDocument/2006/relationships/image" Target="../media/image101.png"/><Relationship Id="rId35" Type="http://schemas.openxmlformats.org/officeDocument/2006/relationships/image" Target="../media/image106.png"/><Relationship Id="rId43" Type="http://schemas.openxmlformats.org/officeDocument/2006/relationships/image" Target="../media/image114.png"/><Relationship Id="rId48" Type="http://schemas.openxmlformats.org/officeDocument/2006/relationships/image" Target="../media/image119.png"/><Relationship Id="rId8" Type="http://schemas.openxmlformats.org/officeDocument/2006/relationships/image" Target="../media/image79.png"/><Relationship Id="rId51" Type="http://schemas.openxmlformats.org/officeDocument/2006/relationships/image" Target="../media/image122.png"/><Relationship Id="rId3" Type="http://schemas.openxmlformats.org/officeDocument/2006/relationships/image" Target="../media/image129.png"/><Relationship Id="rId12" Type="http://schemas.openxmlformats.org/officeDocument/2006/relationships/image" Target="../media/image83.png"/><Relationship Id="rId17" Type="http://schemas.openxmlformats.org/officeDocument/2006/relationships/image" Target="../media/image88.png"/><Relationship Id="rId25" Type="http://schemas.openxmlformats.org/officeDocument/2006/relationships/image" Target="../media/image96.png"/><Relationship Id="rId33" Type="http://schemas.openxmlformats.org/officeDocument/2006/relationships/image" Target="../media/image104.png"/><Relationship Id="rId38" Type="http://schemas.openxmlformats.org/officeDocument/2006/relationships/image" Target="../media/image109.png"/><Relationship Id="rId46" Type="http://schemas.openxmlformats.org/officeDocument/2006/relationships/image" Target="../media/image117.png"/><Relationship Id="rId20" Type="http://schemas.openxmlformats.org/officeDocument/2006/relationships/image" Target="../media/image91.png"/><Relationship Id="rId41" Type="http://schemas.openxmlformats.org/officeDocument/2006/relationships/image" Target="../media/image135.png"/><Relationship Id="rId1" Type="http://schemas.openxmlformats.org/officeDocument/2006/relationships/image" Target="../media/image74.jpeg"/><Relationship Id="rId6" Type="http://schemas.openxmlformats.org/officeDocument/2006/relationships/image" Target="../media/image132.png"/></Relationships>
</file>

<file path=xl/drawings/_rels/drawing36.xml.rels><?xml version="1.0" encoding="UTF-8" standalone="yes"?>
<Relationships xmlns="http://schemas.openxmlformats.org/package/2006/relationships"><Relationship Id="rId13" Type="http://schemas.openxmlformats.org/officeDocument/2006/relationships/image" Target="../media/image84.png"/><Relationship Id="rId18" Type="http://schemas.openxmlformats.org/officeDocument/2006/relationships/image" Target="../media/image89.png"/><Relationship Id="rId26" Type="http://schemas.openxmlformats.org/officeDocument/2006/relationships/image" Target="../media/image97.png"/><Relationship Id="rId39" Type="http://schemas.openxmlformats.org/officeDocument/2006/relationships/image" Target="../media/image110.png"/><Relationship Id="rId21" Type="http://schemas.openxmlformats.org/officeDocument/2006/relationships/image" Target="../media/image92.png"/><Relationship Id="rId34" Type="http://schemas.openxmlformats.org/officeDocument/2006/relationships/image" Target="../media/image105.png"/><Relationship Id="rId42" Type="http://schemas.openxmlformats.org/officeDocument/2006/relationships/image" Target="../media/image113.png"/><Relationship Id="rId47" Type="http://schemas.openxmlformats.org/officeDocument/2006/relationships/image" Target="../media/image118.png"/><Relationship Id="rId50" Type="http://schemas.openxmlformats.org/officeDocument/2006/relationships/image" Target="../media/image121.png"/><Relationship Id="rId7" Type="http://schemas.openxmlformats.org/officeDocument/2006/relationships/image" Target="../media/image133.png"/><Relationship Id="rId2" Type="http://schemas.openxmlformats.org/officeDocument/2006/relationships/image" Target="../media/image75.png"/><Relationship Id="rId16" Type="http://schemas.openxmlformats.org/officeDocument/2006/relationships/image" Target="../media/image87.png"/><Relationship Id="rId29" Type="http://schemas.openxmlformats.org/officeDocument/2006/relationships/image" Target="../media/image100.png"/><Relationship Id="rId11" Type="http://schemas.openxmlformats.org/officeDocument/2006/relationships/image" Target="../media/image82.png"/><Relationship Id="rId24" Type="http://schemas.openxmlformats.org/officeDocument/2006/relationships/image" Target="../media/image95.png"/><Relationship Id="rId32" Type="http://schemas.openxmlformats.org/officeDocument/2006/relationships/image" Target="../media/image103.png"/><Relationship Id="rId37" Type="http://schemas.openxmlformats.org/officeDocument/2006/relationships/image" Target="../media/image108.png"/><Relationship Id="rId40" Type="http://schemas.openxmlformats.org/officeDocument/2006/relationships/image" Target="../media/image111.png"/><Relationship Id="rId45" Type="http://schemas.openxmlformats.org/officeDocument/2006/relationships/image" Target="../media/image116.png"/><Relationship Id="rId5" Type="http://schemas.openxmlformats.org/officeDocument/2006/relationships/image" Target="../media/image131.png"/><Relationship Id="rId15" Type="http://schemas.openxmlformats.org/officeDocument/2006/relationships/image" Target="../media/image86.png"/><Relationship Id="rId23" Type="http://schemas.openxmlformats.org/officeDocument/2006/relationships/image" Target="../media/image94.png"/><Relationship Id="rId28" Type="http://schemas.openxmlformats.org/officeDocument/2006/relationships/image" Target="../media/image99.png"/><Relationship Id="rId36" Type="http://schemas.openxmlformats.org/officeDocument/2006/relationships/image" Target="../media/image107.png"/><Relationship Id="rId49" Type="http://schemas.openxmlformats.org/officeDocument/2006/relationships/image" Target="../media/image120.png"/><Relationship Id="rId10" Type="http://schemas.openxmlformats.org/officeDocument/2006/relationships/image" Target="../media/image81.png"/><Relationship Id="rId19" Type="http://schemas.openxmlformats.org/officeDocument/2006/relationships/image" Target="../media/image90.png"/><Relationship Id="rId31" Type="http://schemas.openxmlformats.org/officeDocument/2006/relationships/image" Target="../media/image102.png"/><Relationship Id="rId44" Type="http://schemas.openxmlformats.org/officeDocument/2006/relationships/image" Target="../media/image115.png"/><Relationship Id="rId52" Type="http://schemas.openxmlformats.org/officeDocument/2006/relationships/image" Target="../media/image123.png"/><Relationship Id="rId4" Type="http://schemas.openxmlformats.org/officeDocument/2006/relationships/image" Target="../media/image130.png"/><Relationship Id="rId9" Type="http://schemas.openxmlformats.org/officeDocument/2006/relationships/image" Target="../media/image80.png"/><Relationship Id="rId14" Type="http://schemas.openxmlformats.org/officeDocument/2006/relationships/image" Target="../media/image85.png"/><Relationship Id="rId22" Type="http://schemas.openxmlformats.org/officeDocument/2006/relationships/image" Target="../media/image93.png"/><Relationship Id="rId27" Type="http://schemas.openxmlformats.org/officeDocument/2006/relationships/image" Target="../media/image134.png"/><Relationship Id="rId30" Type="http://schemas.openxmlformats.org/officeDocument/2006/relationships/image" Target="../media/image101.png"/><Relationship Id="rId35" Type="http://schemas.openxmlformats.org/officeDocument/2006/relationships/image" Target="../media/image106.png"/><Relationship Id="rId43" Type="http://schemas.openxmlformats.org/officeDocument/2006/relationships/image" Target="../media/image114.png"/><Relationship Id="rId48" Type="http://schemas.openxmlformats.org/officeDocument/2006/relationships/image" Target="../media/image119.png"/><Relationship Id="rId8" Type="http://schemas.openxmlformats.org/officeDocument/2006/relationships/image" Target="../media/image79.png"/><Relationship Id="rId51" Type="http://schemas.openxmlformats.org/officeDocument/2006/relationships/image" Target="../media/image122.png"/><Relationship Id="rId3" Type="http://schemas.openxmlformats.org/officeDocument/2006/relationships/image" Target="../media/image129.png"/><Relationship Id="rId12" Type="http://schemas.openxmlformats.org/officeDocument/2006/relationships/image" Target="../media/image83.png"/><Relationship Id="rId17" Type="http://schemas.openxmlformats.org/officeDocument/2006/relationships/image" Target="../media/image88.png"/><Relationship Id="rId25" Type="http://schemas.openxmlformats.org/officeDocument/2006/relationships/image" Target="../media/image96.png"/><Relationship Id="rId33" Type="http://schemas.openxmlformats.org/officeDocument/2006/relationships/image" Target="../media/image104.png"/><Relationship Id="rId38" Type="http://schemas.openxmlformats.org/officeDocument/2006/relationships/image" Target="../media/image109.png"/><Relationship Id="rId46" Type="http://schemas.openxmlformats.org/officeDocument/2006/relationships/image" Target="../media/image117.png"/><Relationship Id="rId20" Type="http://schemas.openxmlformats.org/officeDocument/2006/relationships/image" Target="../media/image91.png"/><Relationship Id="rId41" Type="http://schemas.openxmlformats.org/officeDocument/2006/relationships/image" Target="../media/image135.png"/><Relationship Id="rId1" Type="http://schemas.openxmlformats.org/officeDocument/2006/relationships/image" Target="../media/image74.jpeg"/><Relationship Id="rId6" Type="http://schemas.openxmlformats.org/officeDocument/2006/relationships/image" Target="../media/image132.png"/></Relationships>
</file>

<file path=xl/drawings/_rels/drawing4.xml.rels><?xml version="1.0" encoding="UTF-8" standalone="yes"?>
<Relationships xmlns="http://schemas.openxmlformats.org/package/2006/relationships"><Relationship Id="rId1" Type="http://schemas.openxmlformats.org/officeDocument/2006/relationships/image" Target="../media/image7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73.jpeg"/></Relationships>
</file>

<file path=xl/drawings/_rels/drawing6.xml.rels><?xml version="1.0" encoding="UTF-8" standalone="yes"?>
<Relationships xmlns="http://schemas.openxmlformats.org/package/2006/relationships"><Relationship Id="rId13" Type="http://schemas.openxmlformats.org/officeDocument/2006/relationships/image" Target="../media/image86.png"/><Relationship Id="rId18" Type="http://schemas.openxmlformats.org/officeDocument/2006/relationships/image" Target="../media/image91.png"/><Relationship Id="rId26" Type="http://schemas.openxmlformats.org/officeDocument/2006/relationships/image" Target="../media/image99.png"/><Relationship Id="rId39" Type="http://schemas.openxmlformats.org/officeDocument/2006/relationships/image" Target="../media/image112.png"/><Relationship Id="rId21" Type="http://schemas.openxmlformats.org/officeDocument/2006/relationships/image" Target="../media/image94.png"/><Relationship Id="rId34" Type="http://schemas.openxmlformats.org/officeDocument/2006/relationships/image" Target="../media/image107.png"/><Relationship Id="rId42" Type="http://schemas.openxmlformats.org/officeDocument/2006/relationships/image" Target="../media/image115.png"/><Relationship Id="rId47" Type="http://schemas.openxmlformats.org/officeDocument/2006/relationships/image" Target="../media/image120.png"/><Relationship Id="rId50" Type="http://schemas.openxmlformats.org/officeDocument/2006/relationships/image" Target="../media/image123.png"/><Relationship Id="rId55" Type="http://schemas.openxmlformats.org/officeDocument/2006/relationships/image" Target="../media/image128.png"/><Relationship Id="rId7" Type="http://schemas.openxmlformats.org/officeDocument/2006/relationships/image" Target="../media/image80.png"/><Relationship Id="rId2" Type="http://schemas.openxmlformats.org/officeDocument/2006/relationships/image" Target="../media/image75.png"/><Relationship Id="rId16" Type="http://schemas.openxmlformats.org/officeDocument/2006/relationships/image" Target="../media/image89.png"/><Relationship Id="rId29" Type="http://schemas.openxmlformats.org/officeDocument/2006/relationships/image" Target="../media/image102.png"/><Relationship Id="rId11" Type="http://schemas.openxmlformats.org/officeDocument/2006/relationships/image" Target="../media/image84.png"/><Relationship Id="rId24" Type="http://schemas.openxmlformats.org/officeDocument/2006/relationships/image" Target="../media/image97.png"/><Relationship Id="rId32" Type="http://schemas.openxmlformats.org/officeDocument/2006/relationships/image" Target="../media/image105.png"/><Relationship Id="rId37" Type="http://schemas.openxmlformats.org/officeDocument/2006/relationships/image" Target="../media/image110.png"/><Relationship Id="rId40" Type="http://schemas.openxmlformats.org/officeDocument/2006/relationships/image" Target="../media/image113.png"/><Relationship Id="rId45" Type="http://schemas.openxmlformats.org/officeDocument/2006/relationships/image" Target="../media/image118.png"/><Relationship Id="rId53" Type="http://schemas.openxmlformats.org/officeDocument/2006/relationships/image" Target="../media/image126.png"/><Relationship Id="rId5" Type="http://schemas.openxmlformats.org/officeDocument/2006/relationships/image" Target="../media/image78.png"/><Relationship Id="rId10" Type="http://schemas.openxmlformats.org/officeDocument/2006/relationships/image" Target="../media/image83.png"/><Relationship Id="rId19" Type="http://schemas.openxmlformats.org/officeDocument/2006/relationships/image" Target="../media/image92.png"/><Relationship Id="rId31" Type="http://schemas.openxmlformats.org/officeDocument/2006/relationships/image" Target="../media/image104.png"/><Relationship Id="rId44" Type="http://schemas.openxmlformats.org/officeDocument/2006/relationships/image" Target="../media/image117.png"/><Relationship Id="rId52" Type="http://schemas.openxmlformats.org/officeDocument/2006/relationships/image" Target="../media/image125.png"/><Relationship Id="rId4" Type="http://schemas.openxmlformats.org/officeDocument/2006/relationships/image" Target="../media/image77.png"/><Relationship Id="rId9" Type="http://schemas.openxmlformats.org/officeDocument/2006/relationships/image" Target="../media/image82.png"/><Relationship Id="rId14" Type="http://schemas.openxmlformats.org/officeDocument/2006/relationships/image" Target="../media/image87.png"/><Relationship Id="rId22" Type="http://schemas.openxmlformats.org/officeDocument/2006/relationships/image" Target="../media/image95.png"/><Relationship Id="rId27" Type="http://schemas.openxmlformats.org/officeDocument/2006/relationships/image" Target="../media/image100.png"/><Relationship Id="rId30" Type="http://schemas.openxmlformats.org/officeDocument/2006/relationships/image" Target="../media/image103.png"/><Relationship Id="rId35" Type="http://schemas.openxmlformats.org/officeDocument/2006/relationships/image" Target="../media/image108.png"/><Relationship Id="rId43" Type="http://schemas.openxmlformats.org/officeDocument/2006/relationships/image" Target="../media/image116.png"/><Relationship Id="rId48" Type="http://schemas.openxmlformats.org/officeDocument/2006/relationships/image" Target="../media/image121.png"/><Relationship Id="rId8" Type="http://schemas.openxmlformats.org/officeDocument/2006/relationships/image" Target="../media/image81.png"/><Relationship Id="rId51" Type="http://schemas.openxmlformats.org/officeDocument/2006/relationships/image" Target="../media/image124.png"/><Relationship Id="rId3" Type="http://schemas.openxmlformats.org/officeDocument/2006/relationships/image" Target="../media/image76.png"/><Relationship Id="rId12" Type="http://schemas.openxmlformats.org/officeDocument/2006/relationships/image" Target="../media/image85.png"/><Relationship Id="rId17" Type="http://schemas.openxmlformats.org/officeDocument/2006/relationships/image" Target="../media/image90.png"/><Relationship Id="rId25" Type="http://schemas.openxmlformats.org/officeDocument/2006/relationships/image" Target="../media/image98.png"/><Relationship Id="rId33" Type="http://schemas.openxmlformats.org/officeDocument/2006/relationships/image" Target="../media/image106.png"/><Relationship Id="rId38" Type="http://schemas.openxmlformats.org/officeDocument/2006/relationships/image" Target="../media/image111.png"/><Relationship Id="rId46" Type="http://schemas.openxmlformats.org/officeDocument/2006/relationships/image" Target="../media/image119.png"/><Relationship Id="rId20" Type="http://schemas.openxmlformats.org/officeDocument/2006/relationships/image" Target="../media/image93.png"/><Relationship Id="rId41" Type="http://schemas.openxmlformats.org/officeDocument/2006/relationships/image" Target="../media/image114.png"/><Relationship Id="rId54" Type="http://schemas.openxmlformats.org/officeDocument/2006/relationships/image" Target="../media/image127.png"/><Relationship Id="rId1" Type="http://schemas.openxmlformats.org/officeDocument/2006/relationships/image" Target="../media/image74.jpeg"/><Relationship Id="rId6" Type="http://schemas.openxmlformats.org/officeDocument/2006/relationships/image" Target="../media/image79.png"/><Relationship Id="rId15" Type="http://schemas.openxmlformats.org/officeDocument/2006/relationships/image" Target="../media/image88.png"/><Relationship Id="rId23" Type="http://schemas.openxmlformats.org/officeDocument/2006/relationships/image" Target="../media/image96.png"/><Relationship Id="rId28" Type="http://schemas.openxmlformats.org/officeDocument/2006/relationships/image" Target="../media/image101.png"/><Relationship Id="rId36" Type="http://schemas.openxmlformats.org/officeDocument/2006/relationships/image" Target="../media/image109.png"/><Relationship Id="rId49" Type="http://schemas.openxmlformats.org/officeDocument/2006/relationships/image" Target="../media/image122.png"/></Relationships>
</file>

<file path=xl/drawings/_rels/drawing7.xml.rels><?xml version="1.0" encoding="UTF-8" standalone="yes"?>
<Relationships xmlns="http://schemas.openxmlformats.org/package/2006/relationships"><Relationship Id="rId13" Type="http://schemas.openxmlformats.org/officeDocument/2006/relationships/image" Target="../media/image84.png"/><Relationship Id="rId18" Type="http://schemas.openxmlformats.org/officeDocument/2006/relationships/image" Target="../media/image89.png"/><Relationship Id="rId26" Type="http://schemas.openxmlformats.org/officeDocument/2006/relationships/image" Target="../media/image97.png"/><Relationship Id="rId39" Type="http://schemas.openxmlformats.org/officeDocument/2006/relationships/image" Target="../media/image110.png"/><Relationship Id="rId21" Type="http://schemas.openxmlformats.org/officeDocument/2006/relationships/image" Target="../media/image92.png"/><Relationship Id="rId34" Type="http://schemas.openxmlformats.org/officeDocument/2006/relationships/image" Target="../media/image105.png"/><Relationship Id="rId42" Type="http://schemas.openxmlformats.org/officeDocument/2006/relationships/image" Target="../media/image113.png"/><Relationship Id="rId47" Type="http://schemas.openxmlformats.org/officeDocument/2006/relationships/image" Target="../media/image118.png"/><Relationship Id="rId50" Type="http://schemas.openxmlformats.org/officeDocument/2006/relationships/image" Target="../media/image121.png"/><Relationship Id="rId7" Type="http://schemas.openxmlformats.org/officeDocument/2006/relationships/image" Target="../media/image133.png"/><Relationship Id="rId2" Type="http://schemas.openxmlformats.org/officeDocument/2006/relationships/image" Target="../media/image75.png"/><Relationship Id="rId16" Type="http://schemas.openxmlformats.org/officeDocument/2006/relationships/image" Target="../media/image87.png"/><Relationship Id="rId29" Type="http://schemas.openxmlformats.org/officeDocument/2006/relationships/image" Target="../media/image100.png"/><Relationship Id="rId11" Type="http://schemas.openxmlformats.org/officeDocument/2006/relationships/image" Target="../media/image82.png"/><Relationship Id="rId24" Type="http://schemas.openxmlformats.org/officeDocument/2006/relationships/image" Target="../media/image95.png"/><Relationship Id="rId32" Type="http://schemas.openxmlformats.org/officeDocument/2006/relationships/image" Target="../media/image103.png"/><Relationship Id="rId37" Type="http://schemas.openxmlformats.org/officeDocument/2006/relationships/image" Target="../media/image108.png"/><Relationship Id="rId40" Type="http://schemas.openxmlformats.org/officeDocument/2006/relationships/image" Target="../media/image111.png"/><Relationship Id="rId45" Type="http://schemas.openxmlformats.org/officeDocument/2006/relationships/image" Target="../media/image116.png"/><Relationship Id="rId5" Type="http://schemas.openxmlformats.org/officeDocument/2006/relationships/image" Target="../media/image131.png"/><Relationship Id="rId15" Type="http://schemas.openxmlformats.org/officeDocument/2006/relationships/image" Target="../media/image86.png"/><Relationship Id="rId23" Type="http://schemas.openxmlformats.org/officeDocument/2006/relationships/image" Target="../media/image94.png"/><Relationship Id="rId28" Type="http://schemas.openxmlformats.org/officeDocument/2006/relationships/image" Target="../media/image99.png"/><Relationship Id="rId36" Type="http://schemas.openxmlformats.org/officeDocument/2006/relationships/image" Target="../media/image107.png"/><Relationship Id="rId49" Type="http://schemas.openxmlformats.org/officeDocument/2006/relationships/image" Target="../media/image120.png"/><Relationship Id="rId10" Type="http://schemas.openxmlformats.org/officeDocument/2006/relationships/image" Target="../media/image81.png"/><Relationship Id="rId19" Type="http://schemas.openxmlformats.org/officeDocument/2006/relationships/image" Target="../media/image90.png"/><Relationship Id="rId31" Type="http://schemas.openxmlformats.org/officeDocument/2006/relationships/image" Target="../media/image102.png"/><Relationship Id="rId44" Type="http://schemas.openxmlformats.org/officeDocument/2006/relationships/image" Target="../media/image115.png"/><Relationship Id="rId52" Type="http://schemas.openxmlformats.org/officeDocument/2006/relationships/image" Target="../media/image123.png"/><Relationship Id="rId4" Type="http://schemas.openxmlformats.org/officeDocument/2006/relationships/image" Target="../media/image130.png"/><Relationship Id="rId9" Type="http://schemas.openxmlformats.org/officeDocument/2006/relationships/image" Target="../media/image80.png"/><Relationship Id="rId14" Type="http://schemas.openxmlformats.org/officeDocument/2006/relationships/image" Target="../media/image85.png"/><Relationship Id="rId22" Type="http://schemas.openxmlformats.org/officeDocument/2006/relationships/image" Target="../media/image93.png"/><Relationship Id="rId27" Type="http://schemas.openxmlformats.org/officeDocument/2006/relationships/image" Target="../media/image134.png"/><Relationship Id="rId30" Type="http://schemas.openxmlformats.org/officeDocument/2006/relationships/image" Target="../media/image101.png"/><Relationship Id="rId35" Type="http://schemas.openxmlformats.org/officeDocument/2006/relationships/image" Target="../media/image106.png"/><Relationship Id="rId43" Type="http://schemas.openxmlformats.org/officeDocument/2006/relationships/image" Target="../media/image114.png"/><Relationship Id="rId48" Type="http://schemas.openxmlformats.org/officeDocument/2006/relationships/image" Target="../media/image119.png"/><Relationship Id="rId8" Type="http://schemas.openxmlformats.org/officeDocument/2006/relationships/image" Target="../media/image79.png"/><Relationship Id="rId51" Type="http://schemas.openxmlformats.org/officeDocument/2006/relationships/image" Target="../media/image122.png"/><Relationship Id="rId3" Type="http://schemas.openxmlformats.org/officeDocument/2006/relationships/image" Target="../media/image129.png"/><Relationship Id="rId12" Type="http://schemas.openxmlformats.org/officeDocument/2006/relationships/image" Target="../media/image83.png"/><Relationship Id="rId17" Type="http://schemas.openxmlformats.org/officeDocument/2006/relationships/image" Target="../media/image88.png"/><Relationship Id="rId25" Type="http://schemas.openxmlformats.org/officeDocument/2006/relationships/image" Target="../media/image96.png"/><Relationship Id="rId33" Type="http://schemas.openxmlformats.org/officeDocument/2006/relationships/image" Target="../media/image104.png"/><Relationship Id="rId38" Type="http://schemas.openxmlformats.org/officeDocument/2006/relationships/image" Target="../media/image109.png"/><Relationship Id="rId46" Type="http://schemas.openxmlformats.org/officeDocument/2006/relationships/image" Target="../media/image117.png"/><Relationship Id="rId20" Type="http://schemas.openxmlformats.org/officeDocument/2006/relationships/image" Target="../media/image91.png"/><Relationship Id="rId41" Type="http://schemas.openxmlformats.org/officeDocument/2006/relationships/image" Target="../media/image135.png"/><Relationship Id="rId1" Type="http://schemas.openxmlformats.org/officeDocument/2006/relationships/image" Target="../media/image74.jpeg"/><Relationship Id="rId6" Type="http://schemas.openxmlformats.org/officeDocument/2006/relationships/image" Target="../media/image132.png"/></Relationships>
</file>

<file path=xl/drawings/_rels/drawing8.xml.rels><?xml version="1.0" encoding="UTF-8" standalone="yes"?>
<Relationships xmlns="http://schemas.openxmlformats.org/package/2006/relationships"><Relationship Id="rId13" Type="http://schemas.openxmlformats.org/officeDocument/2006/relationships/image" Target="../media/image84.png"/><Relationship Id="rId18" Type="http://schemas.openxmlformats.org/officeDocument/2006/relationships/image" Target="../media/image89.png"/><Relationship Id="rId26" Type="http://schemas.openxmlformats.org/officeDocument/2006/relationships/image" Target="../media/image97.png"/><Relationship Id="rId39" Type="http://schemas.openxmlformats.org/officeDocument/2006/relationships/image" Target="../media/image110.png"/><Relationship Id="rId21" Type="http://schemas.openxmlformats.org/officeDocument/2006/relationships/image" Target="../media/image92.png"/><Relationship Id="rId34" Type="http://schemas.openxmlformats.org/officeDocument/2006/relationships/image" Target="../media/image105.png"/><Relationship Id="rId42" Type="http://schemas.openxmlformats.org/officeDocument/2006/relationships/image" Target="../media/image113.png"/><Relationship Id="rId47" Type="http://schemas.openxmlformats.org/officeDocument/2006/relationships/image" Target="../media/image118.png"/><Relationship Id="rId50" Type="http://schemas.openxmlformats.org/officeDocument/2006/relationships/image" Target="../media/image121.png"/><Relationship Id="rId7" Type="http://schemas.openxmlformats.org/officeDocument/2006/relationships/image" Target="../media/image133.png"/><Relationship Id="rId2" Type="http://schemas.openxmlformats.org/officeDocument/2006/relationships/image" Target="../media/image75.png"/><Relationship Id="rId16" Type="http://schemas.openxmlformats.org/officeDocument/2006/relationships/image" Target="../media/image87.png"/><Relationship Id="rId29" Type="http://schemas.openxmlformats.org/officeDocument/2006/relationships/image" Target="../media/image100.png"/><Relationship Id="rId11" Type="http://schemas.openxmlformats.org/officeDocument/2006/relationships/image" Target="../media/image82.png"/><Relationship Id="rId24" Type="http://schemas.openxmlformats.org/officeDocument/2006/relationships/image" Target="../media/image95.png"/><Relationship Id="rId32" Type="http://schemas.openxmlformats.org/officeDocument/2006/relationships/image" Target="../media/image103.png"/><Relationship Id="rId37" Type="http://schemas.openxmlformats.org/officeDocument/2006/relationships/image" Target="../media/image108.png"/><Relationship Id="rId40" Type="http://schemas.openxmlformats.org/officeDocument/2006/relationships/image" Target="../media/image111.png"/><Relationship Id="rId45" Type="http://schemas.openxmlformats.org/officeDocument/2006/relationships/image" Target="../media/image116.png"/><Relationship Id="rId5" Type="http://schemas.openxmlformats.org/officeDocument/2006/relationships/image" Target="../media/image131.png"/><Relationship Id="rId15" Type="http://schemas.openxmlformats.org/officeDocument/2006/relationships/image" Target="../media/image86.png"/><Relationship Id="rId23" Type="http://schemas.openxmlformats.org/officeDocument/2006/relationships/image" Target="../media/image94.png"/><Relationship Id="rId28" Type="http://schemas.openxmlformats.org/officeDocument/2006/relationships/image" Target="../media/image99.png"/><Relationship Id="rId36" Type="http://schemas.openxmlformats.org/officeDocument/2006/relationships/image" Target="../media/image107.png"/><Relationship Id="rId49" Type="http://schemas.openxmlformats.org/officeDocument/2006/relationships/image" Target="../media/image120.png"/><Relationship Id="rId10" Type="http://schemas.openxmlformats.org/officeDocument/2006/relationships/image" Target="../media/image81.png"/><Relationship Id="rId19" Type="http://schemas.openxmlformats.org/officeDocument/2006/relationships/image" Target="../media/image90.png"/><Relationship Id="rId31" Type="http://schemas.openxmlformats.org/officeDocument/2006/relationships/image" Target="../media/image102.png"/><Relationship Id="rId44" Type="http://schemas.openxmlformats.org/officeDocument/2006/relationships/image" Target="../media/image115.png"/><Relationship Id="rId52" Type="http://schemas.openxmlformats.org/officeDocument/2006/relationships/image" Target="../media/image123.png"/><Relationship Id="rId4" Type="http://schemas.openxmlformats.org/officeDocument/2006/relationships/image" Target="../media/image130.png"/><Relationship Id="rId9" Type="http://schemas.openxmlformats.org/officeDocument/2006/relationships/image" Target="../media/image80.png"/><Relationship Id="rId14" Type="http://schemas.openxmlformats.org/officeDocument/2006/relationships/image" Target="../media/image85.png"/><Relationship Id="rId22" Type="http://schemas.openxmlformats.org/officeDocument/2006/relationships/image" Target="../media/image93.png"/><Relationship Id="rId27" Type="http://schemas.openxmlformats.org/officeDocument/2006/relationships/image" Target="../media/image134.png"/><Relationship Id="rId30" Type="http://schemas.openxmlformats.org/officeDocument/2006/relationships/image" Target="../media/image101.png"/><Relationship Id="rId35" Type="http://schemas.openxmlformats.org/officeDocument/2006/relationships/image" Target="../media/image106.png"/><Relationship Id="rId43" Type="http://schemas.openxmlformats.org/officeDocument/2006/relationships/image" Target="../media/image114.png"/><Relationship Id="rId48" Type="http://schemas.openxmlformats.org/officeDocument/2006/relationships/image" Target="../media/image119.png"/><Relationship Id="rId8" Type="http://schemas.openxmlformats.org/officeDocument/2006/relationships/image" Target="../media/image79.png"/><Relationship Id="rId51" Type="http://schemas.openxmlformats.org/officeDocument/2006/relationships/image" Target="../media/image122.png"/><Relationship Id="rId3" Type="http://schemas.openxmlformats.org/officeDocument/2006/relationships/image" Target="../media/image129.png"/><Relationship Id="rId12" Type="http://schemas.openxmlformats.org/officeDocument/2006/relationships/image" Target="../media/image83.png"/><Relationship Id="rId17" Type="http://schemas.openxmlformats.org/officeDocument/2006/relationships/image" Target="../media/image88.png"/><Relationship Id="rId25" Type="http://schemas.openxmlformats.org/officeDocument/2006/relationships/image" Target="../media/image96.png"/><Relationship Id="rId33" Type="http://schemas.openxmlformats.org/officeDocument/2006/relationships/image" Target="../media/image104.png"/><Relationship Id="rId38" Type="http://schemas.openxmlformats.org/officeDocument/2006/relationships/image" Target="../media/image109.png"/><Relationship Id="rId46" Type="http://schemas.openxmlformats.org/officeDocument/2006/relationships/image" Target="../media/image117.png"/><Relationship Id="rId20" Type="http://schemas.openxmlformats.org/officeDocument/2006/relationships/image" Target="../media/image91.png"/><Relationship Id="rId41" Type="http://schemas.openxmlformats.org/officeDocument/2006/relationships/image" Target="../media/image135.png"/><Relationship Id="rId1" Type="http://schemas.openxmlformats.org/officeDocument/2006/relationships/image" Target="../media/image74.jpeg"/><Relationship Id="rId6" Type="http://schemas.openxmlformats.org/officeDocument/2006/relationships/image" Target="../media/image132.png"/></Relationships>
</file>

<file path=xl/drawings/_rels/drawing9.xml.rels><?xml version="1.0" encoding="UTF-8" standalone="yes"?>
<Relationships xmlns="http://schemas.openxmlformats.org/package/2006/relationships"><Relationship Id="rId13" Type="http://schemas.openxmlformats.org/officeDocument/2006/relationships/image" Target="../media/image84.png"/><Relationship Id="rId18" Type="http://schemas.openxmlformats.org/officeDocument/2006/relationships/image" Target="../media/image89.png"/><Relationship Id="rId26" Type="http://schemas.openxmlformats.org/officeDocument/2006/relationships/image" Target="../media/image97.png"/><Relationship Id="rId39" Type="http://schemas.openxmlformats.org/officeDocument/2006/relationships/image" Target="../media/image110.png"/><Relationship Id="rId21" Type="http://schemas.openxmlformats.org/officeDocument/2006/relationships/image" Target="../media/image92.png"/><Relationship Id="rId34" Type="http://schemas.openxmlformats.org/officeDocument/2006/relationships/image" Target="../media/image105.png"/><Relationship Id="rId42" Type="http://schemas.openxmlformats.org/officeDocument/2006/relationships/image" Target="../media/image113.png"/><Relationship Id="rId47" Type="http://schemas.openxmlformats.org/officeDocument/2006/relationships/image" Target="../media/image118.png"/><Relationship Id="rId50" Type="http://schemas.openxmlformats.org/officeDocument/2006/relationships/image" Target="../media/image121.png"/><Relationship Id="rId7" Type="http://schemas.openxmlformats.org/officeDocument/2006/relationships/image" Target="../media/image133.png"/><Relationship Id="rId2" Type="http://schemas.openxmlformats.org/officeDocument/2006/relationships/image" Target="../media/image75.png"/><Relationship Id="rId16" Type="http://schemas.openxmlformats.org/officeDocument/2006/relationships/image" Target="../media/image87.png"/><Relationship Id="rId29" Type="http://schemas.openxmlformats.org/officeDocument/2006/relationships/image" Target="../media/image100.png"/><Relationship Id="rId11" Type="http://schemas.openxmlformats.org/officeDocument/2006/relationships/image" Target="../media/image82.png"/><Relationship Id="rId24" Type="http://schemas.openxmlformats.org/officeDocument/2006/relationships/image" Target="../media/image95.png"/><Relationship Id="rId32" Type="http://schemas.openxmlformats.org/officeDocument/2006/relationships/image" Target="../media/image103.png"/><Relationship Id="rId37" Type="http://schemas.openxmlformats.org/officeDocument/2006/relationships/image" Target="../media/image108.png"/><Relationship Id="rId40" Type="http://schemas.openxmlformats.org/officeDocument/2006/relationships/image" Target="../media/image111.png"/><Relationship Id="rId45" Type="http://schemas.openxmlformats.org/officeDocument/2006/relationships/image" Target="../media/image116.png"/><Relationship Id="rId5" Type="http://schemas.openxmlformats.org/officeDocument/2006/relationships/image" Target="../media/image131.png"/><Relationship Id="rId15" Type="http://schemas.openxmlformats.org/officeDocument/2006/relationships/image" Target="../media/image86.png"/><Relationship Id="rId23" Type="http://schemas.openxmlformats.org/officeDocument/2006/relationships/image" Target="../media/image94.png"/><Relationship Id="rId28" Type="http://schemas.openxmlformats.org/officeDocument/2006/relationships/image" Target="../media/image99.png"/><Relationship Id="rId36" Type="http://schemas.openxmlformats.org/officeDocument/2006/relationships/image" Target="../media/image107.png"/><Relationship Id="rId49" Type="http://schemas.openxmlformats.org/officeDocument/2006/relationships/image" Target="../media/image120.png"/><Relationship Id="rId10" Type="http://schemas.openxmlformats.org/officeDocument/2006/relationships/image" Target="../media/image81.png"/><Relationship Id="rId19" Type="http://schemas.openxmlformats.org/officeDocument/2006/relationships/image" Target="../media/image90.png"/><Relationship Id="rId31" Type="http://schemas.openxmlformats.org/officeDocument/2006/relationships/image" Target="../media/image102.png"/><Relationship Id="rId44" Type="http://schemas.openxmlformats.org/officeDocument/2006/relationships/image" Target="../media/image115.png"/><Relationship Id="rId52" Type="http://schemas.openxmlformats.org/officeDocument/2006/relationships/image" Target="../media/image123.png"/><Relationship Id="rId4" Type="http://schemas.openxmlformats.org/officeDocument/2006/relationships/image" Target="../media/image130.png"/><Relationship Id="rId9" Type="http://schemas.openxmlformats.org/officeDocument/2006/relationships/image" Target="../media/image80.png"/><Relationship Id="rId14" Type="http://schemas.openxmlformats.org/officeDocument/2006/relationships/image" Target="../media/image85.png"/><Relationship Id="rId22" Type="http://schemas.openxmlformats.org/officeDocument/2006/relationships/image" Target="../media/image93.png"/><Relationship Id="rId27" Type="http://schemas.openxmlformats.org/officeDocument/2006/relationships/image" Target="../media/image134.png"/><Relationship Id="rId30" Type="http://schemas.openxmlformats.org/officeDocument/2006/relationships/image" Target="../media/image101.png"/><Relationship Id="rId35" Type="http://schemas.openxmlformats.org/officeDocument/2006/relationships/image" Target="../media/image106.png"/><Relationship Id="rId43" Type="http://schemas.openxmlformats.org/officeDocument/2006/relationships/image" Target="../media/image114.png"/><Relationship Id="rId48" Type="http://schemas.openxmlformats.org/officeDocument/2006/relationships/image" Target="../media/image119.png"/><Relationship Id="rId8" Type="http://schemas.openxmlformats.org/officeDocument/2006/relationships/image" Target="../media/image79.png"/><Relationship Id="rId51" Type="http://schemas.openxmlformats.org/officeDocument/2006/relationships/image" Target="../media/image122.png"/><Relationship Id="rId3" Type="http://schemas.openxmlformats.org/officeDocument/2006/relationships/image" Target="../media/image129.png"/><Relationship Id="rId12" Type="http://schemas.openxmlformats.org/officeDocument/2006/relationships/image" Target="../media/image83.png"/><Relationship Id="rId17" Type="http://schemas.openxmlformats.org/officeDocument/2006/relationships/image" Target="../media/image88.png"/><Relationship Id="rId25" Type="http://schemas.openxmlformats.org/officeDocument/2006/relationships/image" Target="../media/image96.png"/><Relationship Id="rId33" Type="http://schemas.openxmlformats.org/officeDocument/2006/relationships/image" Target="../media/image104.png"/><Relationship Id="rId38" Type="http://schemas.openxmlformats.org/officeDocument/2006/relationships/image" Target="../media/image109.png"/><Relationship Id="rId46" Type="http://schemas.openxmlformats.org/officeDocument/2006/relationships/image" Target="../media/image117.png"/><Relationship Id="rId20" Type="http://schemas.openxmlformats.org/officeDocument/2006/relationships/image" Target="../media/image91.png"/><Relationship Id="rId41" Type="http://schemas.openxmlformats.org/officeDocument/2006/relationships/image" Target="../media/image135.png"/><Relationship Id="rId1" Type="http://schemas.openxmlformats.org/officeDocument/2006/relationships/image" Target="../media/image74.jpeg"/><Relationship Id="rId6" Type="http://schemas.openxmlformats.org/officeDocument/2006/relationships/image" Target="../media/image13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902</xdr:row>
      <xdr:rowOff>0</xdr:rowOff>
    </xdr:from>
    <xdr:to>
      <xdr:col>0</xdr:col>
      <xdr:colOff>304800</xdr:colOff>
      <xdr:row>903</xdr:row>
      <xdr:rowOff>142875</xdr:rowOff>
    </xdr:to>
    <xdr:sp macro="" textlink="">
      <xdr:nvSpPr>
        <xdr:cNvPr id="41677" name="AutoShape 717" descr="http://www.girlscoutshop.com/site/Product%20Images/61632_main-01.jpg?resizeid=2&amp;resizeh=500&amp;resizew=500">
          <a:extLst>
            <a:ext uri="{FF2B5EF4-FFF2-40B4-BE49-F238E27FC236}">
              <a16:creationId xmlns:a16="http://schemas.microsoft.com/office/drawing/2014/main" id="{00000000-0008-0000-0500-0000CDA20000}"/>
            </a:ext>
          </a:extLst>
        </xdr:cNvPr>
        <xdr:cNvSpPr>
          <a:spLocks noChangeAspect="1" noChangeArrowheads="1"/>
        </xdr:cNvSpPr>
      </xdr:nvSpPr>
      <xdr:spPr bwMode="auto">
        <a:xfrm>
          <a:off x="0" y="114661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902</xdr:row>
      <xdr:rowOff>0</xdr:rowOff>
    </xdr:from>
    <xdr:to>
      <xdr:col>0</xdr:col>
      <xdr:colOff>304800</xdr:colOff>
      <xdr:row>903</xdr:row>
      <xdr:rowOff>142875</xdr:rowOff>
    </xdr:to>
    <xdr:sp macro="" textlink="">
      <xdr:nvSpPr>
        <xdr:cNvPr id="41678" name="AutoShape 718" descr="http://www.girlscoutshop.com/site/Product%20Images/61632_main-01.jpg?resizeid=2&amp;resizeh=500&amp;resizew=500">
          <a:extLst>
            <a:ext uri="{FF2B5EF4-FFF2-40B4-BE49-F238E27FC236}">
              <a16:creationId xmlns:a16="http://schemas.microsoft.com/office/drawing/2014/main" id="{00000000-0008-0000-0500-0000CEA20000}"/>
            </a:ext>
          </a:extLst>
        </xdr:cNvPr>
        <xdr:cNvSpPr>
          <a:spLocks noChangeAspect="1" noChangeArrowheads="1"/>
        </xdr:cNvSpPr>
      </xdr:nvSpPr>
      <xdr:spPr bwMode="auto">
        <a:xfrm>
          <a:off x="0" y="114661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902</xdr:row>
      <xdr:rowOff>0</xdr:rowOff>
    </xdr:from>
    <xdr:to>
      <xdr:col>0</xdr:col>
      <xdr:colOff>304800</xdr:colOff>
      <xdr:row>903</xdr:row>
      <xdr:rowOff>142875</xdr:rowOff>
    </xdr:to>
    <xdr:sp macro="" textlink="">
      <xdr:nvSpPr>
        <xdr:cNvPr id="41680" name="AutoShape 720" descr="Image result for girl scout paddle boat design badge">
          <a:extLst>
            <a:ext uri="{FF2B5EF4-FFF2-40B4-BE49-F238E27FC236}">
              <a16:creationId xmlns:a16="http://schemas.microsoft.com/office/drawing/2014/main" id="{00000000-0008-0000-0500-0000D0A20000}"/>
            </a:ext>
          </a:extLst>
        </xdr:cNvPr>
        <xdr:cNvSpPr>
          <a:spLocks noChangeAspect="1" noChangeArrowheads="1"/>
        </xdr:cNvSpPr>
      </xdr:nvSpPr>
      <xdr:spPr bwMode="auto">
        <a:xfrm>
          <a:off x="0" y="114661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xdr:row>
      <xdr:rowOff>0</xdr:rowOff>
    </xdr:from>
    <xdr:to>
      <xdr:col>2</xdr:col>
      <xdr:colOff>137160</xdr:colOff>
      <xdr:row>12</xdr:row>
      <xdr:rowOff>146685</xdr:rowOff>
    </xdr:to>
    <xdr:pic>
      <xdr:nvPicPr>
        <xdr:cNvPr id="3" name="Picture 2">
          <a:extLst>
            <a:ext uri="{FF2B5EF4-FFF2-40B4-BE49-F238E27FC236}">
              <a16:creationId xmlns:a16="http://schemas.microsoft.com/office/drawing/2014/main" id="{D54E910C-14CF-4989-800C-B3751025D8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838200"/>
          <a:ext cx="1280160" cy="1280160"/>
        </a:xfrm>
        <a:prstGeom prst="rect">
          <a:avLst/>
        </a:prstGeom>
      </xdr:spPr>
    </xdr:pic>
    <xdr:clientData/>
  </xdr:twoCellAnchor>
  <xdr:twoCellAnchor editAs="oneCell">
    <xdr:from>
      <xdr:col>0</xdr:col>
      <xdr:colOff>0</xdr:colOff>
      <xdr:row>28</xdr:row>
      <xdr:rowOff>0</xdr:rowOff>
    </xdr:from>
    <xdr:to>
      <xdr:col>2</xdr:col>
      <xdr:colOff>137160</xdr:colOff>
      <xdr:row>35</xdr:row>
      <xdr:rowOff>146685</xdr:rowOff>
    </xdr:to>
    <xdr:pic>
      <xdr:nvPicPr>
        <xdr:cNvPr id="4" name="Picture 3">
          <a:extLst>
            <a:ext uri="{FF2B5EF4-FFF2-40B4-BE49-F238E27FC236}">
              <a16:creationId xmlns:a16="http://schemas.microsoft.com/office/drawing/2014/main" id="{4ED6A4D6-B3B8-4C49-98C5-8F218B30CCF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4448175"/>
          <a:ext cx="1280160" cy="1280160"/>
        </a:xfrm>
        <a:prstGeom prst="rect">
          <a:avLst/>
        </a:prstGeom>
      </xdr:spPr>
    </xdr:pic>
    <xdr:clientData/>
  </xdr:twoCellAnchor>
  <xdr:twoCellAnchor editAs="oneCell">
    <xdr:from>
      <xdr:col>0</xdr:col>
      <xdr:colOff>0</xdr:colOff>
      <xdr:row>51</xdr:row>
      <xdr:rowOff>0</xdr:rowOff>
    </xdr:from>
    <xdr:to>
      <xdr:col>2</xdr:col>
      <xdr:colOff>137160</xdr:colOff>
      <xdr:row>58</xdr:row>
      <xdr:rowOff>146685</xdr:rowOff>
    </xdr:to>
    <xdr:pic>
      <xdr:nvPicPr>
        <xdr:cNvPr id="7" name="Picture 6">
          <a:extLst>
            <a:ext uri="{FF2B5EF4-FFF2-40B4-BE49-F238E27FC236}">
              <a16:creationId xmlns:a16="http://schemas.microsoft.com/office/drawing/2014/main" id="{5A4DCCC2-48E3-48C5-9114-D99C1749900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8058150"/>
          <a:ext cx="1280160" cy="1280160"/>
        </a:xfrm>
        <a:prstGeom prst="rect">
          <a:avLst/>
        </a:prstGeom>
      </xdr:spPr>
    </xdr:pic>
    <xdr:clientData/>
  </xdr:twoCellAnchor>
  <xdr:twoCellAnchor editAs="oneCell">
    <xdr:from>
      <xdr:col>0</xdr:col>
      <xdr:colOff>0</xdr:colOff>
      <xdr:row>74</xdr:row>
      <xdr:rowOff>0</xdr:rowOff>
    </xdr:from>
    <xdr:to>
      <xdr:col>2</xdr:col>
      <xdr:colOff>137160</xdr:colOff>
      <xdr:row>81</xdr:row>
      <xdr:rowOff>146685</xdr:rowOff>
    </xdr:to>
    <xdr:pic>
      <xdr:nvPicPr>
        <xdr:cNvPr id="9" name="Picture 8">
          <a:extLst>
            <a:ext uri="{FF2B5EF4-FFF2-40B4-BE49-F238E27FC236}">
              <a16:creationId xmlns:a16="http://schemas.microsoft.com/office/drawing/2014/main" id="{630683D7-A25E-4757-87AC-5E64DD42CDC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11668125"/>
          <a:ext cx="1280160" cy="1280160"/>
        </a:xfrm>
        <a:prstGeom prst="rect">
          <a:avLst/>
        </a:prstGeom>
      </xdr:spPr>
    </xdr:pic>
    <xdr:clientData/>
  </xdr:twoCellAnchor>
  <xdr:twoCellAnchor editAs="oneCell">
    <xdr:from>
      <xdr:col>0</xdr:col>
      <xdr:colOff>0</xdr:colOff>
      <xdr:row>97</xdr:row>
      <xdr:rowOff>0</xdr:rowOff>
    </xdr:from>
    <xdr:to>
      <xdr:col>2</xdr:col>
      <xdr:colOff>137160</xdr:colOff>
      <xdr:row>104</xdr:row>
      <xdr:rowOff>146685</xdr:rowOff>
    </xdr:to>
    <xdr:pic>
      <xdr:nvPicPr>
        <xdr:cNvPr id="11" name="Picture 10">
          <a:extLst>
            <a:ext uri="{FF2B5EF4-FFF2-40B4-BE49-F238E27FC236}">
              <a16:creationId xmlns:a16="http://schemas.microsoft.com/office/drawing/2014/main" id="{7D36D757-A92B-41FF-925C-BEBDB7BAF3E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15278100"/>
          <a:ext cx="1280160" cy="1280160"/>
        </a:xfrm>
        <a:prstGeom prst="rect">
          <a:avLst/>
        </a:prstGeom>
      </xdr:spPr>
    </xdr:pic>
    <xdr:clientData/>
  </xdr:twoCellAnchor>
  <xdr:twoCellAnchor editAs="oneCell">
    <xdr:from>
      <xdr:col>0</xdr:col>
      <xdr:colOff>0</xdr:colOff>
      <xdr:row>120</xdr:row>
      <xdr:rowOff>0</xdr:rowOff>
    </xdr:from>
    <xdr:to>
      <xdr:col>2</xdr:col>
      <xdr:colOff>137160</xdr:colOff>
      <xdr:row>127</xdr:row>
      <xdr:rowOff>146685</xdr:rowOff>
    </xdr:to>
    <xdr:pic>
      <xdr:nvPicPr>
        <xdr:cNvPr id="13" name="Picture 12">
          <a:extLst>
            <a:ext uri="{FF2B5EF4-FFF2-40B4-BE49-F238E27FC236}">
              <a16:creationId xmlns:a16="http://schemas.microsoft.com/office/drawing/2014/main" id="{ADDA1AA3-8827-43BA-897E-8DB7D290CA8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18888075"/>
          <a:ext cx="1280160" cy="1280160"/>
        </a:xfrm>
        <a:prstGeom prst="rect">
          <a:avLst/>
        </a:prstGeom>
      </xdr:spPr>
    </xdr:pic>
    <xdr:clientData/>
  </xdr:twoCellAnchor>
  <xdr:twoCellAnchor editAs="oneCell">
    <xdr:from>
      <xdr:col>0</xdr:col>
      <xdr:colOff>0</xdr:colOff>
      <xdr:row>133</xdr:row>
      <xdr:rowOff>0</xdr:rowOff>
    </xdr:from>
    <xdr:to>
      <xdr:col>2</xdr:col>
      <xdr:colOff>137160</xdr:colOff>
      <xdr:row>140</xdr:row>
      <xdr:rowOff>146685</xdr:rowOff>
    </xdr:to>
    <xdr:pic>
      <xdr:nvPicPr>
        <xdr:cNvPr id="15" name="Picture 14">
          <a:extLst>
            <a:ext uri="{FF2B5EF4-FFF2-40B4-BE49-F238E27FC236}">
              <a16:creationId xmlns:a16="http://schemas.microsoft.com/office/drawing/2014/main" id="{46C8208C-75A7-4D30-A715-C0E19085BD7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20878800"/>
          <a:ext cx="1280160" cy="1280160"/>
        </a:xfrm>
        <a:prstGeom prst="rect">
          <a:avLst/>
        </a:prstGeom>
      </xdr:spPr>
    </xdr:pic>
    <xdr:clientData/>
  </xdr:twoCellAnchor>
  <xdr:twoCellAnchor editAs="oneCell">
    <xdr:from>
      <xdr:col>0</xdr:col>
      <xdr:colOff>0</xdr:colOff>
      <xdr:row>146</xdr:row>
      <xdr:rowOff>0</xdr:rowOff>
    </xdr:from>
    <xdr:to>
      <xdr:col>2</xdr:col>
      <xdr:colOff>137160</xdr:colOff>
      <xdr:row>153</xdr:row>
      <xdr:rowOff>146685</xdr:rowOff>
    </xdr:to>
    <xdr:pic>
      <xdr:nvPicPr>
        <xdr:cNvPr id="17" name="Picture 16">
          <a:extLst>
            <a:ext uri="{FF2B5EF4-FFF2-40B4-BE49-F238E27FC236}">
              <a16:creationId xmlns:a16="http://schemas.microsoft.com/office/drawing/2014/main" id="{F67173D4-BFE3-40A1-A47C-372C6877305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22869525"/>
          <a:ext cx="1280160" cy="1280160"/>
        </a:xfrm>
        <a:prstGeom prst="rect">
          <a:avLst/>
        </a:prstGeom>
      </xdr:spPr>
    </xdr:pic>
    <xdr:clientData/>
  </xdr:twoCellAnchor>
  <xdr:twoCellAnchor editAs="oneCell">
    <xdr:from>
      <xdr:col>0</xdr:col>
      <xdr:colOff>0</xdr:colOff>
      <xdr:row>169</xdr:row>
      <xdr:rowOff>0</xdr:rowOff>
    </xdr:from>
    <xdr:to>
      <xdr:col>2</xdr:col>
      <xdr:colOff>137160</xdr:colOff>
      <xdr:row>176</xdr:row>
      <xdr:rowOff>146685</xdr:rowOff>
    </xdr:to>
    <xdr:pic>
      <xdr:nvPicPr>
        <xdr:cNvPr id="19" name="Picture 18">
          <a:extLst>
            <a:ext uri="{FF2B5EF4-FFF2-40B4-BE49-F238E27FC236}">
              <a16:creationId xmlns:a16="http://schemas.microsoft.com/office/drawing/2014/main" id="{CE236545-FED5-42C4-BCEA-4A66A94FC78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26479500"/>
          <a:ext cx="1280160" cy="1280160"/>
        </a:xfrm>
        <a:prstGeom prst="rect">
          <a:avLst/>
        </a:prstGeom>
      </xdr:spPr>
    </xdr:pic>
    <xdr:clientData/>
  </xdr:twoCellAnchor>
  <xdr:twoCellAnchor editAs="oneCell">
    <xdr:from>
      <xdr:col>0</xdr:col>
      <xdr:colOff>0</xdr:colOff>
      <xdr:row>192</xdr:row>
      <xdr:rowOff>0</xdr:rowOff>
    </xdr:from>
    <xdr:to>
      <xdr:col>2</xdr:col>
      <xdr:colOff>137160</xdr:colOff>
      <xdr:row>199</xdr:row>
      <xdr:rowOff>146685</xdr:rowOff>
    </xdr:to>
    <xdr:pic>
      <xdr:nvPicPr>
        <xdr:cNvPr id="21" name="Picture 20">
          <a:extLst>
            <a:ext uri="{FF2B5EF4-FFF2-40B4-BE49-F238E27FC236}">
              <a16:creationId xmlns:a16="http://schemas.microsoft.com/office/drawing/2014/main" id="{7F7933E1-B113-4EED-9D0B-901A9EFB4659}"/>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0" y="30089475"/>
          <a:ext cx="1280160" cy="1280160"/>
        </a:xfrm>
        <a:prstGeom prst="rect">
          <a:avLst/>
        </a:prstGeom>
      </xdr:spPr>
    </xdr:pic>
    <xdr:clientData/>
  </xdr:twoCellAnchor>
  <xdr:twoCellAnchor editAs="oneCell">
    <xdr:from>
      <xdr:col>0</xdr:col>
      <xdr:colOff>0</xdr:colOff>
      <xdr:row>215</xdr:row>
      <xdr:rowOff>0</xdr:rowOff>
    </xdr:from>
    <xdr:to>
      <xdr:col>2</xdr:col>
      <xdr:colOff>137160</xdr:colOff>
      <xdr:row>222</xdr:row>
      <xdr:rowOff>146685</xdr:rowOff>
    </xdr:to>
    <xdr:pic>
      <xdr:nvPicPr>
        <xdr:cNvPr id="23" name="Picture 22">
          <a:extLst>
            <a:ext uri="{FF2B5EF4-FFF2-40B4-BE49-F238E27FC236}">
              <a16:creationId xmlns:a16="http://schemas.microsoft.com/office/drawing/2014/main" id="{44F76867-BA55-450F-BBB5-5491C52E8AB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0" y="33699450"/>
          <a:ext cx="1280160" cy="1280160"/>
        </a:xfrm>
        <a:prstGeom prst="rect">
          <a:avLst/>
        </a:prstGeom>
      </xdr:spPr>
    </xdr:pic>
    <xdr:clientData/>
  </xdr:twoCellAnchor>
  <xdr:twoCellAnchor editAs="oneCell">
    <xdr:from>
      <xdr:col>0</xdr:col>
      <xdr:colOff>0</xdr:colOff>
      <xdr:row>238</xdr:row>
      <xdr:rowOff>0</xdr:rowOff>
    </xdr:from>
    <xdr:to>
      <xdr:col>2</xdr:col>
      <xdr:colOff>137160</xdr:colOff>
      <xdr:row>245</xdr:row>
      <xdr:rowOff>146685</xdr:rowOff>
    </xdr:to>
    <xdr:pic>
      <xdr:nvPicPr>
        <xdr:cNvPr id="25" name="Picture 24">
          <a:extLst>
            <a:ext uri="{FF2B5EF4-FFF2-40B4-BE49-F238E27FC236}">
              <a16:creationId xmlns:a16="http://schemas.microsoft.com/office/drawing/2014/main" id="{1C7F191E-6924-4EAD-9A39-65D83B9ADDF5}"/>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0" y="37309425"/>
          <a:ext cx="1280160" cy="1280160"/>
        </a:xfrm>
        <a:prstGeom prst="rect">
          <a:avLst/>
        </a:prstGeom>
      </xdr:spPr>
    </xdr:pic>
    <xdr:clientData/>
  </xdr:twoCellAnchor>
  <xdr:twoCellAnchor editAs="oneCell">
    <xdr:from>
      <xdr:col>0</xdr:col>
      <xdr:colOff>0</xdr:colOff>
      <xdr:row>261</xdr:row>
      <xdr:rowOff>0</xdr:rowOff>
    </xdr:from>
    <xdr:to>
      <xdr:col>2</xdr:col>
      <xdr:colOff>137160</xdr:colOff>
      <xdr:row>268</xdr:row>
      <xdr:rowOff>146685</xdr:rowOff>
    </xdr:to>
    <xdr:pic>
      <xdr:nvPicPr>
        <xdr:cNvPr id="27" name="Picture 26">
          <a:extLst>
            <a:ext uri="{FF2B5EF4-FFF2-40B4-BE49-F238E27FC236}">
              <a16:creationId xmlns:a16="http://schemas.microsoft.com/office/drawing/2014/main" id="{9CBEDA90-85D9-400D-BF1B-8EACA4D4F67E}"/>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0" y="40919400"/>
          <a:ext cx="1280160" cy="1280160"/>
        </a:xfrm>
        <a:prstGeom prst="rect">
          <a:avLst/>
        </a:prstGeom>
      </xdr:spPr>
    </xdr:pic>
    <xdr:clientData/>
  </xdr:twoCellAnchor>
  <xdr:twoCellAnchor editAs="oneCell">
    <xdr:from>
      <xdr:col>0</xdr:col>
      <xdr:colOff>0</xdr:colOff>
      <xdr:row>284</xdr:row>
      <xdr:rowOff>0</xdr:rowOff>
    </xdr:from>
    <xdr:to>
      <xdr:col>2</xdr:col>
      <xdr:colOff>137160</xdr:colOff>
      <xdr:row>291</xdr:row>
      <xdr:rowOff>146685</xdr:rowOff>
    </xdr:to>
    <xdr:pic>
      <xdr:nvPicPr>
        <xdr:cNvPr id="29" name="Picture 28">
          <a:extLst>
            <a:ext uri="{FF2B5EF4-FFF2-40B4-BE49-F238E27FC236}">
              <a16:creationId xmlns:a16="http://schemas.microsoft.com/office/drawing/2014/main" id="{7318D458-DC9A-4078-8D3C-C6418AAA5F9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0" y="44529375"/>
          <a:ext cx="1280160" cy="1280160"/>
        </a:xfrm>
        <a:prstGeom prst="rect">
          <a:avLst/>
        </a:prstGeom>
      </xdr:spPr>
    </xdr:pic>
    <xdr:clientData/>
  </xdr:twoCellAnchor>
  <xdr:twoCellAnchor editAs="oneCell">
    <xdr:from>
      <xdr:col>0</xdr:col>
      <xdr:colOff>0</xdr:colOff>
      <xdr:row>307</xdr:row>
      <xdr:rowOff>0</xdr:rowOff>
    </xdr:from>
    <xdr:to>
      <xdr:col>2</xdr:col>
      <xdr:colOff>137160</xdr:colOff>
      <xdr:row>314</xdr:row>
      <xdr:rowOff>146685</xdr:rowOff>
    </xdr:to>
    <xdr:pic>
      <xdr:nvPicPr>
        <xdr:cNvPr id="31" name="Picture 30">
          <a:extLst>
            <a:ext uri="{FF2B5EF4-FFF2-40B4-BE49-F238E27FC236}">
              <a16:creationId xmlns:a16="http://schemas.microsoft.com/office/drawing/2014/main" id="{B8F870EB-6F08-4A6A-9130-42F3CE55FE33}"/>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0" y="48139350"/>
          <a:ext cx="1280160" cy="1280160"/>
        </a:xfrm>
        <a:prstGeom prst="rect">
          <a:avLst/>
        </a:prstGeom>
      </xdr:spPr>
    </xdr:pic>
    <xdr:clientData/>
  </xdr:twoCellAnchor>
  <xdr:twoCellAnchor editAs="oneCell">
    <xdr:from>
      <xdr:col>0</xdr:col>
      <xdr:colOff>0</xdr:colOff>
      <xdr:row>330</xdr:row>
      <xdr:rowOff>0</xdr:rowOff>
    </xdr:from>
    <xdr:to>
      <xdr:col>2</xdr:col>
      <xdr:colOff>137160</xdr:colOff>
      <xdr:row>337</xdr:row>
      <xdr:rowOff>146685</xdr:rowOff>
    </xdr:to>
    <xdr:pic>
      <xdr:nvPicPr>
        <xdr:cNvPr id="33" name="Picture 32">
          <a:extLst>
            <a:ext uri="{FF2B5EF4-FFF2-40B4-BE49-F238E27FC236}">
              <a16:creationId xmlns:a16="http://schemas.microsoft.com/office/drawing/2014/main" id="{78B60895-9CDA-4179-9A86-B2D5EA46EFD6}"/>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0" y="51749325"/>
          <a:ext cx="1280160" cy="1280160"/>
        </a:xfrm>
        <a:prstGeom prst="rect">
          <a:avLst/>
        </a:prstGeom>
      </xdr:spPr>
    </xdr:pic>
    <xdr:clientData/>
  </xdr:twoCellAnchor>
  <xdr:twoCellAnchor editAs="oneCell">
    <xdr:from>
      <xdr:col>0</xdr:col>
      <xdr:colOff>0</xdr:colOff>
      <xdr:row>353</xdr:row>
      <xdr:rowOff>0</xdr:rowOff>
    </xdr:from>
    <xdr:to>
      <xdr:col>2</xdr:col>
      <xdr:colOff>137160</xdr:colOff>
      <xdr:row>360</xdr:row>
      <xdr:rowOff>146685</xdr:rowOff>
    </xdr:to>
    <xdr:pic>
      <xdr:nvPicPr>
        <xdr:cNvPr id="35" name="Picture 34">
          <a:extLst>
            <a:ext uri="{FF2B5EF4-FFF2-40B4-BE49-F238E27FC236}">
              <a16:creationId xmlns:a16="http://schemas.microsoft.com/office/drawing/2014/main" id="{5B0924ED-650D-43F0-A768-6206513B5452}"/>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0" y="55359300"/>
          <a:ext cx="1280160" cy="1280160"/>
        </a:xfrm>
        <a:prstGeom prst="rect">
          <a:avLst/>
        </a:prstGeom>
      </xdr:spPr>
    </xdr:pic>
    <xdr:clientData/>
  </xdr:twoCellAnchor>
  <xdr:twoCellAnchor editAs="oneCell">
    <xdr:from>
      <xdr:col>0</xdr:col>
      <xdr:colOff>0</xdr:colOff>
      <xdr:row>376</xdr:row>
      <xdr:rowOff>0</xdr:rowOff>
    </xdr:from>
    <xdr:to>
      <xdr:col>2</xdr:col>
      <xdr:colOff>137160</xdr:colOff>
      <xdr:row>383</xdr:row>
      <xdr:rowOff>146685</xdr:rowOff>
    </xdr:to>
    <xdr:pic>
      <xdr:nvPicPr>
        <xdr:cNvPr id="37" name="Picture 36">
          <a:extLst>
            <a:ext uri="{FF2B5EF4-FFF2-40B4-BE49-F238E27FC236}">
              <a16:creationId xmlns:a16="http://schemas.microsoft.com/office/drawing/2014/main" id="{F0FD59B2-E058-4970-B38E-48ADF7796767}"/>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0" y="58969275"/>
          <a:ext cx="1280160" cy="1280160"/>
        </a:xfrm>
        <a:prstGeom prst="rect">
          <a:avLst/>
        </a:prstGeom>
      </xdr:spPr>
    </xdr:pic>
    <xdr:clientData/>
  </xdr:twoCellAnchor>
  <xdr:twoCellAnchor editAs="oneCell">
    <xdr:from>
      <xdr:col>0</xdr:col>
      <xdr:colOff>0</xdr:colOff>
      <xdr:row>399</xdr:row>
      <xdr:rowOff>0</xdr:rowOff>
    </xdr:from>
    <xdr:to>
      <xdr:col>2</xdr:col>
      <xdr:colOff>137160</xdr:colOff>
      <xdr:row>406</xdr:row>
      <xdr:rowOff>146685</xdr:rowOff>
    </xdr:to>
    <xdr:pic>
      <xdr:nvPicPr>
        <xdr:cNvPr id="39" name="Picture 38">
          <a:extLst>
            <a:ext uri="{FF2B5EF4-FFF2-40B4-BE49-F238E27FC236}">
              <a16:creationId xmlns:a16="http://schemas.microsoft.com/office/drawing/2014/main" id="{CF065250-9626-422F-ADBE-1C62D8C4D106}"/>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0" y="62579250"/>
          <a:ext cx="1280160" cy="1280160"/>
        </a:xfrm>
        <a:prstGeom prst="rect">
          <a:avLst/>
        </a:prstGeom>
      </xdr:spPr>
    </xdr:pic>
    <xdr:clientData/>
  </xdr:twoCellAnchor>
  <xdr:twoCellAnchor editAs="oneCell">
    <xdr:from>
      <xdr:col>0</xdr:col>
      <xdr:colOff>0</xdr:colOff>
      <xdr:row>422</xdr:row>
      <xdr:rowOff>0</xdr:rowOff>
    </xdr:from>
    <xdr:to>
      <xdr:col>2</xdr:col>
      <xdr:colOff>137160</xdr:colOff>
      <xdr:row>429</xdr:row>
      <xdr:rowOff>146685</xdr:rowOff>
    </xdr:to>
    <xdr:pic>
      <xdr:nvPicPr>
        <xdr:cNvPr id="41" name="Picture 40">
          <a:extLst>
            <a:ext uri="{FF2B5EF4-FFF2-40B4-BE49-F238E27FC236}">
              <a16:creationId xmlns:a16="http://schemas.microsoft.com/office/drawing/2014/main" id="{3F4E797D-F2A2-444A-81C5-88DC8E1FEACD}"/>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0" y="66189225"/>
          <a:ext cx="1280160" cy="1280160"/>
        </a:xfrm>
        <a:prstGeom prst="rect">
          <a:avLst/>
        </a:prstGeom>
      </xdr:spPr>
    </xdr:pic>
    <xdr:clientData/>
  </xdr:twoCellAnchor>
  <xdr:twoCellAnchor editAs="oneCell">
    <xdr:from>
      <xdr:col>0</xdr:col>
      <xdr:colOff>0</xdr:colOff>
      <xdr:row>445</xdr:row>
      <xdr:rowOff>0</xdr:rowOff>
    </xdr:from>
    <xdr:to>
      <xdr:col>2</xdr:col>
      <xdr:colOff>137160</xdr:colOff>
      <xdr:row>452</xdr:row>
      <xdr:rowOff>146685</xdr:rowOff>
    </xdr:to>
    <xdr:pic>
      <xdr:nvPicPr>
        <xdr:cNvPr id="43" name="Picture 42">
          <a:extLst>
            <a:ext uri="{FF2B5EF4-FFF2-40B4-BE49-F238E27FC236}">
              <a16:creationId xmlns:a16="http://schemas.microsoft.com/office/drawing/2014/main" id="{79345F7F-1111-47DB-AC6C-5B4EF907B789}"/>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0" y="69799200"/>
          <a:ext cx="1280160" cy="1280160"/>
        </a:xfrm>
        <a:prstGeom prst="rect">
          <a:avLst/>
        </a:prstGeom>
      </xdr:spPr>
    </xdr:pic>
    <xdr:clientData/>
  </xdr:twoCellAnchor>
  <xdr:twoCellAnchor editAs="oneCell">
    <xdr:from>
      <xdr:col>0</xdr:col>
      <xdr:colOff>0</xdr:colOff>
      <xdr:row>468</xdr:row>
      <xdr:rowOff>0</xdr:rowOff>
    </xdr:from>
    <xdr:to>
      <xdr:col>2</xdr:col>
      <xdr:colOff>137160</xdr:colOff>
      <xdr:row>475</xdr:row>
      <xdr:rowOff>146685</xdr:rowOff>
    </xdr:to>
    <xdr:pic>
      <xdr:nvPicPr>
        <xdr:cNvPr id="45" name="Picture 44">
          <a:extLst>
            <a:ext uri="{FF2B5EF4-FFF2-40B4-BE49-F238E27FC236}">
              <a16:creationId xmlns:a16="http://schemas.microsoft.com/office/drawing/2014/main" id="{88DF049B-B3B3-4BF3-94AA-D1ED8FEAFAA8}"/>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0" y="73409175"/>
          <a:ext cx="1280160" cy="1280160"/>
        </a:xfrm>
        <a:prstGeom prst="rect">
          <a:avLst/>
        </a:prstGeom>
      </xdr:spPr>
    </xdr:pic>
    <xdr:clientData/>
  </xdr:twoCellAnchor>
  <xdr:twoCellAnchor editAs="oneCell">
    <xdr:from>
      <xdr:col>0</xdr:col>
      <xdr:colOff>0</xdr:colOff>
      <xdr:row>491</xdr:row>
      <xdr:rowOff>0</xdr:rowOff>
    </xdr:from>
    <xdr:to>
      <xdr:col>2</xdr:col>
      <xdr:colOff>137160</xdr:colOff>
      <xdr:row>498</xdr:row>
      <xdr:rowOff>146685</xdr:rowOff>
    </xdr:to>
    <xdr:pic>
      <xdr:nvPicPr>
        <xdr:cNvPr id="47" name="Picture 46">
          <a:extLst>
            <a:ext uri="{FF2B5EF4-FFF2-40B4-BE49-F238E27FC236}">
              <a16:creationId xmlns:a16="http://schemas.microsoft.com/office/drawing/2014/main" id="{D1F05FF0-C304-45AF-BB34-38319B3815D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0" y="77019150"/>
          <a:ext cx="1280160" cy="1280160"/>
        </a:xfrm>
        <a:prstGeom prst="rect">
          <a:avLst/>
        </a:prstGeom>
      </xdr:spPr>
    </xdr:pic>
    <xdr:clientData/>
  </xdr:twoCellAnchor>
  <xdr:twoCellAnchor editAs="oneCell">
    <xdr:from>
      <xdr:col>0</xdr:col>
      <xdr:colOff>0</xdr:colOff>
      <xdr:row>514</xdr:row>
      <xdr:rowOff>0</xdr:rowOff>
    </xdr:from>
    <xdr:to>
      <xdr:col>2</xdr:col>
      <xdr:colOff>137160</xdr:colOff>
      <xdr:row>521</xdr:row>
      <xdr:rowOff>146685</xdr:rowOff>
    </xdr:to>
    <xdr:pic>
      <xdr:nvPicPr>
        <xdr:cNvPr id="49" name="Picture 48">
          <a:extLst>
            <a:ext uri="{FF2B5EF4-FFF2-40B4-BE49-F238E27FC236}">
              <a16:creationId xmlns:a16="http://schemas.microsoft.com/office/drawing/2014/main" id="{B74975CB-397F-412C-B4E8-2BED4F565B01}"/>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0" y="80629125"/>
          <a:ext cx="1280160" cy="1280160"/>
        </a:xfrm>
        <a:prstGeom prst="rect">
          <a:avLst/>
        </a:prstGeom>
      </xdr:spPr>
    </xdr:pic>
    <xdr:clientData/>
  </xdr:twoCellAnchor>
  <xdr:twoCellAnchor editAs="oneCell">
    <xdr:from>
      <xdr:col>0</xdr:col>
      <xdr:colOff>0</xdr:colOff>
      <xdr:row>537</xdr:row>
      <xdr:rowOff>0</xdr:rowOff>
    </xdr:from>
    <xdr:to>
      <xdr:col>2</xdr:col>
      <xdr:colOff>137160</xdr:colOff>
      <xdr:row>544</xdr:row>
      <xdr:rowOff>146685</xdr:rowOff>
    </xdr:to>
    <xdr:pic>
      <xdr:nvPicPr>
        <xdr:cNvPr id="51" name="Picture 50">
          <a:extLst>
            <a:ext uri="{FF2B5EF4-FFF2-40B4-BE49-F238E27FC236}">
              <a16:creationId xmlns:a16="http://schemas.microsoft.com/office/drawing/2014/main" id="{1C50A02B-D202-4A36-A5B7-327A03B217E2}"/>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0" y="84239100"/>
          <a:ext cx="1280160" cy="1280160"/>
        </a:xfrm>
        <a:prstGeom prst="rect">
          <a:avLst/>
        </a:prstGeom>
      </xdr:spPr>
    </xdr:pic>
    <xdr:clientData/>
  </xdr:twoCellAnchor>
  <xdr:twoCellAnchor editAs="oneCell">
    <xdr:from>
      <xdr:col>0</xdr:col>
      <xdr:colOff>0</xdr:colOff>
      <xdr:row>560</xdr:row>
      <xdr:rowOff>0</xdr:rowOff>
    </xdr:from>
    <xdr:to>
      <xdr:col>2</xdr:col>
      <xdr:colOff>137160</xdr:colOff>
      <xdr:row>567</xdr:row>
      <xdr:rowOff>146685</xdr:rowOff>
    </xdr:to>
    <xdr:pic>
      <xdr:nvPicPr>
        <xdr:cNvPr id="53" name="Picture 52">
          <a:extLst>
            <a:ext uri="{FF2B5EF4-FFF2-40B4-BE49-F238E27FC236}">
              <a16:creationId xmlns:a16="http://schemas.microsoft.com/office/drawing/2014/main" id="{9A8CEAAD-20A3-48A2-BFD8-FBB198246B35}"/>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0" y="87849075"/>
          <a:ext cx="1280160" cy="1280160"/>
        </a:xfrm>
        <a:prstGeom prst="rect">
          <a:avLst/>
        </a:prstGeom>
      </xdr:spPr>
    </xdr:pic>
    <xdr:clientData/>
  </xdr:twoCellAnchor>
  <xdr:twoCellAnchor editAs="oneCell">
    <xdr:from>
      <xdr:col>0</xdr:col>
      <xdr:colOff>0</xdr:colOff>
      <xdr:row>583</xdr:row>
      <xdr:rowOff>0</xdr:rowOff>
    </xdr:from>
    <xdr:to>
      <xdr:col>2</xdr:col>
      <xdr:colOff>137160</xdr:colOff>
      <xdr:row>590</xdr:row>
      <xdr:rowOff>146685</xdr:rowOff>
    </xdr:to>
    <xdr:pic>
      <xdr:nvPicPr>
        <xdr:cNvPr id="55" name="Picture 54">
          <a:extLst>
            <a:ext uri="{FF2B5EF4-FFF2-40B4-BE49-F238E27FC236}">
              <a16:creationId xmlns:a16="http://schemas.microsoft.com/office/drawing/2014/main" id="{01EFB6AA-AB69-4B11-96D6-E1CB4FCAE29A}"/>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0" y="91459050"/>
          <a:ext cx="1280160" cy="1280160"/>
        </a:xfrm>
        <a:prstGeom prst="rect">
          <a:avLst/>
        </a:prstGeom>
      </xdr:spPr>
    </xdr:pic>
    <xdr:clientData/>
  </xdr:twoCellAnchor>
  <xdr:twoCellAnchor editAs="oneCell">
    <xdr:from>
      <xdr:col>0</xdr:col>
      <xdr:colOff>0</xdr:colOff>
      <xdr:row>606</xdr:row>
      <xdr:rowOff>0</xdr:rowOff>
    </xdr:from>
    <xdr:to>
      <xdr:col>2</xdr:col>
      <xdr:colOff>137160</xdr:colOff>
      <xdr:row>613</xdr:row>
      <xdr:rowOff>146685</xdr:rowOff>
    </xdr:to>
    <xdr:pic>
      <xdr:nvPicPr>
        <xdr:cNvPr id="57" name="Picture 56">
          <a:extLst>
            <a:ext uri="{FF2B5EF4-FFF2-40B4-BE49-F238E27FC236}">
              <a16:creationId xmlns:a16="http://schemas.microsoft.com/office/drawing/2014/main" id="{1C000324-CF1D-4464-B40E-F23159D2C514}"/>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0" y="95069025"/>
          <a:ext cx="1280160" cy="1280160"/>
        </a:xfrm>
        <a:prstGeom prst="rect">
          <a:avLst/>
        </a:prstGeom>
      </xdr:spPr>
    </xdr:pic>
    <xdr:clientData/>
  </xdr:twoCellAnchor>
  <xdr:twoCellAnchor editAs="oneCell">
    <xdr:from>
      <xdr:col>0</xdr:col>
      <xdr:colOff>0</xdr:colOff>
      <xdr:row>629</xdr:row>
      <xdr:rowOff>0</xdr:rowOff>
    </xdr:from>
    <xdr:to>
      <xdr:col>2</xdr:col>
      <xdr:colOff>137160</xdr:colOff>
      <xdr:row>636</xdr:row>
      <xdr:rowOff>146685</xdr:rowOff>
    </xdr:to>
    <xdr:pic>
      <xdr:nvPicPr>
        <xdr:cNvPr id="59" name="Picture 58">
          <a:extLst>
            <a:ext uri="{FF2B5EF4-FFF2-40B4-BE49-F238E27FC236}">
              <a16:creationId xmlns:a16="http://schemas.microsoft.com/office/drawing/2014/main" id="{C1B18F67-4129-4E19-BC74-555A2763DF49}"/>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0" y="98679000"/>
          <a:ext cx="1280160" cy="1280160"/>
        </a:xfrm>
        <a:prstGeom prst="rect">
          <a:avLst/>
        </a:prstGeom>
      </xdr:spPr>
    </xdr:pic>
    <xdr:clientData/>
  </xdr:twoCellAnchor>
  <xdr:twoCellAnchor editAs="oneCell">
    <xdr:from>
      <xdr:col>0</xdr:col>
      <xdr:colOff>0</xdr:colOff>
      <xdr:row>652</xdr:row>
      <xdr:rowOff>0</xdr:rowOff>
    </xdr:from>
    <xdr:to>
      <xdr:col>2</xdr:col>
      <xdr:colOff>137160</xdr:colOff>
      <xdr:row>659</xdr:row>
      <xdr:rowOff>146685</xdr:rowOff>
    </xdr:to>
    <xdr:pic>
      <xdr:nvPicPr>
        <xdr:cNvPr id="61" name="Picture 60">
          <a:extLst>
            <a:ext uri="{FF2B5EF4-FFF2-40B4-BE49-F238E27FC236}">
              <a16:creationId xmlns:a16="http://schemas.microsoft.com/office/drawing/2014/main" id="{33C45DB0-ED36-4B1E-AE8F-CADB1DEFC2F6}"/>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0" y="102288975"/>
          <a:ext cx="1280160" cy="1280160"/>
        </a:xfrm>
        <a:prstGeom prst="rect">
          <a:avLst/>
        </a:prstGeom>
      </xdr:spPr>
    </xdr:pic>
    <xdr:clientData/>
  </xdr:twoCellAnchor>
  <xdr:twoCellAnchor editAs="oneCell">
    <xdr:from>
      <xdr:col>0</xdr:col>
      <xdr:colOff>0</xdr:colOff>
      <xdr:row>675</xdr:row>
      <xdr:rowOff>0</xdr:rowOff>
    </xdr:from>
    <xdr:to>
      <xdr:col>2</xdr:col>
      <xdr:colOff>137160</xdr:colOff>
      <xdr:row>682</xdr:row>
      <xdr:rowOff>146685</xdr:rowOff>
    </xdr:to>
    <xdr:pic>
      <xdr:nvPicPr>
        <xdr:cNvPr id="63" name="Picture 62">
          <a:extLst>
            <a:ext uri="{FF2B5EF4-FFF2-40B4-BE49-F238E27FC236}">
              <a16:creationId xmlns:a16="http://schemas.microsoft.com/office/drawing/2014/main" id="{3B840497-E846-461E-95E7-1954FD1AACA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105898950"/>
          <a:ext cx="1280160" cy="1280160"/>
        </a:xfrm>
        <a:prstGeom prst="rect">
          <a:avLst/>
        </a:prstGeom>
      </xdr:spPr>
    </xdr:pic>
    <xdr:clientData/>
  </xdr:twoCellAnchor>
  <xdr:twoCellAnchor editAs="oneCell">
    <xdr:from>
      <xdr:col>0</xdr:col>
      <xdr:colOff>0</xdr:colOff>
      <xdr:row>698</xdr:row>
      <xdr:rowOff>0</xdr:rowOff>
    </xdr:from>
    <xdr:to>
      <xdr:col>2</xdr:col>
      <xdr:colOff>137160</xdr:colOff>
      <xdr:row>705</xdr:row>
      <xdr:rowOff>146685</xdr:rowOff>
    </xdr:to>
    <xdr:pic>
      <xdr:nvPicPr>
        <xdr:cNvPr id="41665" name="Picture 41664">
          <a:extLst>
            <a:ext uri="{FF2B5EF4-FFF2-40B4-BE49-F238E27FC236}">
              <a16:creationId xmlns:a16="http://schemas.microsoft.com/office/drawing/2014/main" id="{7D655A5F-F89D-4367-BFBF-63BABA10AC8A}"/>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0" y="109508925"/>
          <a:ext cx="1280160" cy="1280160"/>
        </a:xfrm>
        <a:prstGeom prst="rect">
          <a:avLst/>
        </a:prstGeom>
      </xdr:spPr>
    </xdr:pic>
    <xdr:clientData/>
  </xdr:twoCellAnchor>
  <xdr:twoCellAnchor editAs="oneCell">
    <xdr:from>
      <xdr:col>0</xdr:col>
      <xdr:colOff>0</xdr:colOff>
      <xdr:row>721</xdr:row>
      <xdr:rowOff>0</xdr:rowOff>
    </xdr:from>
    <xdr:to>
      <xdr:col>2</xdr:col>
      <xdr:colOff>137160</xdr:colOff>
      <xdr:row>728</xdr:row>
      <xdr:rowOff>146685</xdr:rowOff>
    </xdr:to>
    <xdr:pic>
      <xdr:nvPicPr>
        <xdr:cNvPr id="41667" name="Picture 41666">
          <a:extLst>
            <a:ext uri="{FF2B5EF4-FFF2-40B4-BE49-F238E27FC236}">
              <a16:creationId xmlns:a16="http://schemas.microsoft.com/office/drawing/2014/main" id="{C80EE44A-4ACD-4FB9-B1F9-15B3DD96EC23}"/>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0" y="113118900"/>
          <a:ext cx="1280160" cy="1280160"/>
        </a:xfrm>
        <a:prstGeom prst="rect">
          <a:avLst/>
        </a:prstGeom>
      </xdr:spPr>
    </xdr:pic>
    <xdr:clientData/>
  </xdr:twoCellAnchor>
  <xdr:twoCellAnchor editAs="oneCell">
    <xdr:from>
      <xdr:col>0</xdr:col>
      <xdr:colOff>0</xdr:colOff>
      <xdr:row>744</xdr:row>
      <xdr:rowOff>0</xdr:rowOff>
    </xdr:from>
    <xdr:to>
      <xdr:col>2</xdr:col>
      <xdr:colOff>137160</xdr:colOff>
      <xdr:row>751</xdr:row>
      <xdr:rowOff>146685</xdr:rowOff>
    </xdr:to>
    <xdr:pic>
      <xdr:nvPicPr>
        <xdr:cNvPr id="41669" name="Picture 41668">
          <a:extLst>
            <a:ext uri="{FF2B5EF4-FFF2-40B4-BE49-F238E27FC236}">
              <a16:creationId xmlns:a16="http://schemas.microsoft.com/office/drawing/2014/main" id="{7156012C-A365-4454-B18B-0FCF4CBB75E4}"/>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0" y="116728875"/>
          <a:ext cx="1280160" cy="1280160"/>
        </a:xfrm>
        <a:prstGeom prst="rect">
          <a:avLst/>
        </a:prstGeom>
      </xdr:spPr>
    </xdr:pic>
    <xdr:clientData/>
  </xdr:twoCellAnchor>
  <xdr:twoCellAnchor editAs="oneCell">
    <xdr:from>
      <xdr:col>0</xdr:col>
      <xdr:colOff>0</xdr:colOff>
      <xdr:row>765</xdr:row>
      <xdr:rowOff>104775</xdr:rowOff>
    </xdr:from>
    <xdr:to>
      <xdr:col>2</xdr:col>
      <xdr:colOff>137160</xdr:colOff>
      <xdr:row>773</xdr:row>
      <xdr:rowOff>32385</xdr:rowOff>
    </xdr:to>
    <xdr:pic>
      <xdr:nvPicPr>
        <xdr:cNvPr id="41671" name="Picture 41670">
          <a:extLst>
            <a:ext uri="{FF2B5EF4-FFF2-40B4-BE49-F238E27FC236}">
              <a16:creationId xmlns:a16="http://schemas.microsoft.com/office/drawing/2014/main" id="{C4A64B78-44BB-4D56-9641-96ECD206171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0" y="120081675"/>
          <a:ext cx="1280160" cy="1280160"/>
        </a:xfrm>
        <a:prstGeom prst="rect">
          <a:avLst/>
        </a:prstGeom>
      </xdr:spPr>
    </xdr:pic>
    <xdr:clientData/>
  </xdr:twoCellAnchor>
  <xdr:twoCellAnchor editAs="oneCell">
    <xdr:from>
      <xdr:col>0</xdr:col>
      <xdr:colOff>0</xdr:colOff>
      <xdr:row>774</xdr:row>
      <xdr:rowOff>0</xdr:rowOff>
    </xdr:from>
    <xdr:to>
      <xdr:col>2</xdr:col>
      <xdr:colOff>137160</xdr:colOff>
      <xdr:row>781</xdr:row>
      <xdr:rowOff>146685</xdr:rowOff>
    </xdr:to>
    <xdr:pic>
      <xdr:nvPicPr>
        <xdr:cNvPr id="41673" name="Picture 41672">
          <a:extLst>
            <a:ext uri="{FF2B5EF4-FFF2-40B4-BE49-F238E27FC236}">
              <a16:creationId xmlns:a16="http://schemas.microsoft.com/office/drawing/2014/main" id="{3B3372D4-5B84-426C-B4FE-FEEA8295BC87}"/>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0" y="123948825"/>
          <a:ext cx="1280160" cy="1280160"/>
        </a:xfrm>
        <a:prstGeom prst="rect">
          <a:avLst/>
        </a:prstGeom>
      </xdr:spPr>
    </xdr:pic>
    <xdr:clientData/>
  </xdr:twoCellAnchor>
  <xdr:twoCellAnchor editAs="oneCell">
    <xdr:from>
      <xdr:col>0</xdr:col>
      <xdr:colOff>0</xdr:colOff>
      <xdr:row>797</xdr:row>
      <xdr:rowOff>0</xdr:rowOff>
    </xdr:from>
    <xdr:to>
      <xdr:col>2</xdr:col>
      <xdr:colOff>137160</xdr:colOff>
      <xdr:row>804</xdr:row>
      <xdr:rowOff>146685</xdr:rowOff>
    </xdr:to>
    <xdr:pic>
      <xdr:nvPicPr>
        <xdr:cNvPr id="77" name="Picture 76">
          <a:extLst>
            <a:ext uri="{FF2B5EF4-FFF2-40B4-BE49-F238E27FC236}">
              <a16:creationId xmlns:a16="http://schemas.microsoft.com/office/drawing/2014/main" id="{93C171C5-6680-4FF4-83EE-448040616FE6}"/>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0" y="127558800"/>
          <a:ext cx="1280160" cy="1280160"/>
        </a:xfrm>
        <a:prstGeom prst="rect">
          <a:avLst/>
        </a:prstGeom>
      </xdr:spPr>
    </xdr:pic>
    <xdr:clientData/>
  </xdr:twoCellAnchor>
  <xdr:twoCellAnchor editAs="oneCell">
    <xdr:from>
      <xdr:col>0</xdr:col>
      <xdr:colOff>0</xdr:colOff>
      <xdr:row>821</xdr:row>
      <xdr:rowOff>9525</xdr:rowOff>
    </xdr:from>
    <xdr:to>
      <xdr:col>2</xdr:col>
      <xdr:colOff>137160</xdr:colOff>
      <xdr:row>828</xdr:row>
      <xdr:rowOff>108585</xdr:rowOff>
    </xdr:to>
    <xdr:pic>
      <xdr:nvPicPr>
        <xdr:cNvPr id="41675" name="Picture 41674">
          <a:extLst>
            <a:ext uri="{FF2B5EF4-FFF2-40B4-BE49-F238E27FC236}">
              <a16:creationId xmlns:a16="http://schemas.microsoft.com/office/drawing/2014/main" id="{4B3DFE27-0129-4666-BD3F-C8D3A22F5114}"/>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0" y="131445000"/>
          <a:ext cx="1280160" cy="1280160"/>
        </a:xfrm>
        <a:prstGeom prst="rect">
          <a:avLst/>
        </a:prstGeom>
      </xdr:spPr>
    </xdr:pic>
    <xdr:clientData/>
  </xdr:twoCellAnchor>
  <xdr:twoCellAnchor editAs="oneCell">
    <xdr:from>
      <xdr:col>0</xdr:col>
      <xdr:colOff>26175</xdr:colOff>
      <xdr:row>828</xdr:row>
      <xdr:rowOff>16650</xdr:rowOff>
    </xdr:from>
    <xdr:to>
      <xdr:col>2</xdr:col>
      <xdr:colOff>163335</xdr:colOff>
      <xdr:row>835</xdr:row>
      <xdr:rowOff>115710</xdr:rowOff>
    </xdr:to>
    <xdr:pic>
      <xdr:nvPicPr>
        <xdr:cNvPr id="41679" name="Picture 41678">
          <a:extLst>
            <a:ext uri="{FF2B5EF4-FFF2-40B4-BE49-F238E27FC236}">
              <a16:creationId xmlns:a16="http://schemas.microsoft.com/office/drawing/2014/main" id="{51194DF5-94E3-413B-B215-C1D4788C75BD}"/>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26175" y="132633225"/>
          <a:ext cx="1280160" cy="1280160"/>
        </a:xfrm>
        <a:prstGeom prst="rect">
          <a:avLst/>
        </a:prstGeom>
      </xdr:spPr>
    </xdr:pic>
    <xdr:clientData/>
  </xdr:twoCellAnchor>
  <xdr:twoCellAnchor editAs="oneCell">
    <xdr:from>
      <xdr:col>0</xdr:col>
      <xdr:colOff>0</xdr:colOff>
      <xdr:row>835</xdr:row>
      <xdr:rowOff>23775</xdr:rowOff>
    </xdr:from>
    <xdr:to>
      <xdr:col>2</xdr:col>
      <xdr:colOff>137160</xdr:colOff>
      <xdr:row>842</xdr:row>
      <xdr:rowOff>122835</xdr:rowOff>
    </xdr:to>
    <xdr:pic>
      <xdr:nvPicPr>
        <xdr:cNvPr id="41682" name="Picture 41681">
          <a:extLst>
            <a:ext uri="{FF2B5EF4-FFF2-40B4-BE49-F238E27FC236}">
              <a16:creationId xmlns:a16="http://schemas.microsoft.com/office/drawing/2014/main" id="{F089C8CB-2A81-4767-8747-1CFED28FA1BB}"/>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0" y="133821450"/>
          <a:ext cx="1280160" cy="1280160"/>
        </a:xfrm>
        <a:prstGeom prst="rect">
          <a:avLst/>
        </a:prstGeom>
      </xdr:spPr>
    </xdr:pic>
    <xdr:clientData/>
  </xdr:twoCellAnchor>
  <xdr:twoCellAnchor editAs="oneCell">
    <xdr:from>
      <xdr:col>0</xdr:col>
      <xdr:colOff>0</xdr:colOff>
      <xdr:row>843</xdr:row>
      <xdr:rowOff>9525</xdr:rowOff>
    </xdr:from>
    <xdr:to>
      <xdr:col>2</xdr:col>
      <xdr:colOff>137160</xdr:colOff>
      <xdr:row>850</xdr:row>
      <xdr:rowOff>108585</xdr:rowOff>
    </xdr:to>
    <xdr:pic>
      <xdr:nvPicPr>
        <xdr:cNvPr id="41684" name="Picture 41683">
          <a:extLst>
            <a:ext uri="{FF2B5EF4-FFF2-40B4-BE49-F238E27FC236}">
              <a16:creationId xmlns:a16="http://schemas.microsoft.com/office/drawing/2014/main" id="{6A19BF89-6BA8-42FF-8F03-96E698DFE069}"/>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0" y="135216900"/>
          <a:ext cx="1280160" cy="1280160"/>
        </a:xfrm>
        <a:prstGeom prst="rect">
          <a:avLst/>
        </a:prstGeom>
      </xdr:spPr>
    </xdr:pic>
    <xdr:clientData/>
  </xdr:twoCellAnchor>
  <xdr:twoCellAnchor editAs="oneCell">
    <xdr:from>
      <xdr:col>0</xdr:col>
      <xdr:colOff>0</xdr:colOff>
      <xdr:row>850</xdr:row>
      <xdr:rowOff>7125</xdr:rowOff>
    </xdr:from>
    <xdr:to>
      <xdr:col>2</xdr:col>
      <xdr:colOff>137160</xdr:colOff>
      <xdr:row>857</xdr:row>
      <xdr:rowOff>106185</xdr:rowOff>
    </xdr:to>
    <xdr:pic>
      <xdr:nvPicPr>
        <xdr:cNvPr id="41686" name="Picture 41685">
          <a:extLst>
            <a:ext uri="{FF2B5EF4-FFF2-40B4-BE49-F238E27FC236}">
              <a16:creationId xmlns:a16="http://schemas.microsoft.com/office/drawing/2014/main" id="{D27E35A8-A233-4A20-8B6D-9C159AC7FFEA}"/>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0" y="136395600"/>
          <a:ext cx="1280160" cy="1280160"/>
        </a:xfrm>
        <a:prstGeom prst="rect">
          <a:avLst/>
        </a:prstGeom>
      </xdr:spPr>
    </xdr:pic>
    <xdr:clientData/>
  </xdr:twoCellAnchor>
  <xdr:twoCellAnchor editAs="oneCell">
    <xdr:from>
      <xdr:col>0</xdr:col>
      <xdr:colOff>0</xdr:colOff>
      <xdr:row>857</xdr:row>
      <xdr:rowOff>23775</xdr:rowOff>
    </xdr:from>
    <xdr:to>
      <xdr:col>2</xdr:col>
      <xdr:colOff>137160</xdr:colOff>
      <xdr:row>864</xdr:row>
      <xdr:rowOff>122835</xdr:rowOff>
    </xdr:to>
    <xdr:pic>
      <xdr:nvPicPr>
        <xdr:cNvPr id="41688" name="Picture 41687">
          <a:extLst>
            <a:ext uri="{FF2B5EF4-FFF2-40B4-BE49-F238E27FC236}">
              <a16:creationId xmlns:a16="http://schemas.microsoft.com/office/drawing/2014/main" id="{FD74DAE1-2252-45CB-A434-928A1F1E671C}"/>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0" y="137593350"/>
          <a:ext cx="1280160" cy="1280160"/>
        </a:xfrm>
        <a:prstGeom prst="rect">
          <a:avLst/>
        </a:prstGeom>
      </xdr:spPr>
    </xdr:pic>
    <xdr:clientData/>
  </xdr:twoCellAnchor>
  <xdr:twoCellAnchor editAs="oneCell">
    <xdr:from>
      <xdr:col>0</xdr:col>
      <xdr:colOff>0</xdr:colOff>
      <xdr:row>865</xdr:row>
      <xdr:rowOff>9525</xdr:rowOff>
    </xdr:from>
    <xdr:to>
      <xdr:col>2</xdr:col>
      <xdr:colOff>137160</xdr:colOff>
      <xdr:row>872</xdr:row>
      <xdr:rowOff>108585</xdr:rowOff>
    </xdr:to>
    <xdr:pic>
      <xdr:nvPicPr>
        <xdr:cNvPr id="41690" name="Picture 41689">
          <a:extLst>
            <a:ext uri="{FF2B5EF4-FFF2-40B4-BE49-F238E27FC236}">
              <a16:creationId xmlns:a16="http://schemas.microsoft.com/office/drawing/2014/main" id="{08B72A08-D764-49B8-A461-055D7BCB2FED}"/>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0" y="138988800"/>
          <a:ext cx="1280160" cy="1280160"/>
        </a:xfrm>
        <a:prstGeom prst="rect">
          <a:avLst/>
        </a:prstGeom>
      </xdr:spPr>
    </xdr:pic>
    <xdr:clientData/>
  </xdr:twoCellAnchor>
  <xdr:twoCellAnchor editAs="oneCell">
    <xdr:from>
      <xdr:col>0</xdr:col>
      <xdr:colOff>0</xdr:colOff>
      <xdr:row>872</xdr:row>
      <xdr:rowOff>7125</xdr:rowOff>
    </xdr:from>
    <xdr:to>
      <xdr:col>2</xdr:col>
      <xdr:colOff>137160</xdr:colOff>
      <xdr:row>879</xdr:row>
      <xdr:rowOff>106185</xdr:rowOff>
    </xdr:to>
    <xdr:pic>
      <xdr:nvPicPr>
        <xdr:cNvPr id="41692" name="Picture 41691">
          <a:extLst>
            <a:ext uri="{FF2B5EF4-FFF2-40B4-BE49-F238E27FC236}">
              <a16:creationId xmlns:a16="http://schemas.microsoft.com/office/drawing/2014/main" id="{27246CAA-4D14-4758-A162-4D6C1039F7A4}"/>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0" y="140167500"/>
          <a:ext cx="1280160" cy="1280160"/>
        </a:xfrm>
        <a:prstGeom prst="rect">
          <a:avLst/>
        </a:prstGeom>
      </xdr:spPr>
    </xdr:pic>
    <xdr:clientData/>
  </xdr:twoCellAnchor>
  <xdr:twoCellAnchor editAs="oneCell">
    <xdr:from>
      <xdr:col>0</xdr:col>
      <xdr:colOff>0</xdr:colOff>
      <xdr:row>878</xdr:row>
      <xdr:rowOff>23775</xdr:rowOff>
    </xdr:from>
    <xdr:to>
      <xdr:col>2</xdr:col>
      <xdr:colOff>137160</xdr:colOff>
      <xdr:row>885</xdr:row>
      <xdr:rowOff>122835</xdr:rowOff>
    </xdr:to>
    <xdr:pic>
      <xdr:nvPicPr>
        <xdr:cNvPr id="41694" name="Picture 41693">
          <a:extLst>
            <a:ext uri="{FF2B5EF4-FFF2-40B4-BE49-F238E27FC236}">
              <a16:creationId xmlns:a16="http://schemas.microsoft.com/office/drawing/2014/main" id="{15FB754C-A6E7-4C50-8F9A-6DAA83E5EA38}"/>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0" y="141193800"/>
          <a:ext cx="1280160" cy="1280160"/>
        </a:xfrm>
        <a:prstGeom prst="rect">
          <a:avLst/>
        </a:prstGeom>
      </xdr:spPr>
    </xdr:pic>
    <xdr:clientData/>
  </xdr:twoCellAnchor>
  <xdr:twoCellAnchor editAs="oneCell">
    <xdr:from>
      <xdr:col>0</xdr:col>
      <xdr:colOff>0</xdr:colOff>
      <xdr:row>887</xdr:row>
      <xdr:rowOff>9525</xdr:rowOff>
    </xdr:from>
    <xdr:to>
      <xdr:col>2</xdr:col>
      <xdr:colOff>137160</xdr:colOff>
      <xdr:row>894</xdr:row>
      <xdr:rowOff>108585</xdr:rowOff>
    </xdr:to>
    <xdr:pic>
      <xdr:nvPicPr>
        <xdr:cNvPr id="41696" name="Picture 41695">
          <a:extLst>
            <a:ext uri="{FF2B5EF4-FFF2-40B4-BE49-F238E27FC236}">
              <a16:creationId xmlns:a16="http://schemas.microsoft.com/office/drawing/2014/main" id="{A781F515-B0C8-4DFA-9B1B-510B90D80AFC}"/>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0" y="142760700"/>
          <a:ext cx="1280160" cy="1280160"/>
        </a:xfrm>
        <a:prstGeom prst="rect">
          <a:avLst/>
        </a:prstGeom>
      </xdr:spPr>
    </xdr:pic>
    <xdr:clientData/>
  </xdr:twoCellAnchor>
  <xdr:twoCellAnchor editAs="oneCell">
    <xdr:from>
      <xdr:col>0</xdr:col>
      <xdr:colOff>0</xdr:colOff>
      <xdr:row>894</xdr:row>
      <xdr:rowOff>16650</xdr:rowOff>
    </xdr:from>
    <xdr:to>
      <xdr:col>2</xdr:col>
      <xdr:colOff>137160</xdr:colOff>
      <xdr:row>901</xdr:row>
      <xdr:rowOff>115710</xdr:rowOff>
    </xdr:to>
    <xdr:pic>
      <xdr:nvPicPr>
        <xdr:cNvPr id="41698" name="Picture 41697">
          <a:extLst>
            <a:ext uri="{FF2B5EF4-FFF2-40B4-BE49-F238E27FC236}">
              <a16:creationId xmlns:a16="http://schemas.microsoft.com/office/drawing/2014/main" id="{74E01D9B-4A1E-4D12-B14D-37449346FCF9}"/>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0" y="143948925"/>
          <a:ext cx="1280160" cy="1280160"/>
        </a:xfrm>
        <a:prstGeom prst="rect">
          <a:avLst/>
        </a:prstGeom>
      </xdr:spPr>
    </xdr:pic>
    <xdr:clientData/>
  </xdr:twoCellAnchor>
  <xdr:twoCellAnchor editAs="oneCell">
    <xdr:from>
      <xdr:col>0</xdr:col>
      <xdr:colOff>0</xdr:colOff>
      <xdr:row>901</xdr:row>
      <xdr:rowOff>4725</xdr:rowOff>
    </xdr:from>
    <xdr:to>
      <xdr:col>2</xdr:col>
      <xdr:colOff>137160</xdr:colOff>
      <xdr:row>908</xdr:row>
      <xdr:rowOff>103785</xdr:rowOff>
    </xdr:to>
    <xdr:pic>
      <xdr:nvPicPr>
        <xdr:cNvPr id="41700" name="Picture 41699">
          <a:extLst>
            <a:ext uri="{FF2B5EF4-FFF2-40B4-BE49-F238E27FC236}">
              <a16:creationId xmlns:a16="http://schemas.microsoft.com/office/drawing/2014/main" id="{6D83CFB4-BE12-47EF-BFB4-BD7796756A65}"/>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0" y="145118100"/>
          <a:ext cx="1280160" cy="1280160"/>
        </a:xfrm>
        <a:prstGeom prst="rect">
          <a:avLst/>
        </a:prstGeom>
      </xdr:spPr>
    </xdr:pic>
    <xdr:clientData/>
  </xdr:twoCellAnchor>
  <xdr:twoCellAnchor editAs="oneCell">
    <xdr:from>
      <xdr:col>0</xdr:col>
      <xdr:colOff>0</xdr:colOff>
      <xdr:row>909</xdr:row>
      <xdr:rowOff>9525</xdr:rowOff>
    </xdr:from>
    <xdr:to>
      <xdr:col>2</xdr:col>
      <xdr:colOff>137160</xdr:colOff>
      <xdr:row>916</xdr:row>
      <xdr:rowOff>108585</xdr:rowOff>
    </xdr:to>
    <xdr:pic>
      <xdr:nvPicPr>
        <xdr:cNvPr id="41702" name="Picture 41701">
          <a:extLst>
            <a:ext uri="{FF2B5EF4-FFF2-40B4-BE49-F238E27FC236}">
              <a16:creationId xmlns:a16="http://schemas.microsoft.com/office/drawing/2014/main" id="{2E48F09D-0027-4715-97B6-2E1ED529C489}"/>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0" y="146532600"/>
          <a:ext cx="1280160" cy="1280160"/>
        </a:xfrm>
        <a:prstGeom prst="rect">
          <a:avLst/>
        </a:prstGeom>
      </xdr:spPr>
    </xdr:pic>
    <xdr:clientData/>
  </xdr:twoCellAnchor>
  <xdr:twoCellAnchor editAs="oneCell">
    <xdr:from>
      <xdr:col>0</xdr:col>
      <xdr:colOff>0</xdr:colOff>
      <xdr:row>916</xdr:row>
      <xdr:rowOff>16650</xdr:rowOff>
    </xdr:from>
    <xdr:to>
      <xdr:col>2</xdr:col>
      <xdr:colOff>137160</xdr:colOff>
      <xdr:row>923</xdr:row>
      <xdr:rowOff>115710</xdr:rowOff>
    </xdr:to>
    <xdr:pic>
      <xdr:nvPicPr>
        <xdr:cNvPr id="41704" name="Picture 41703">
          <a:extLst>
            <a:ext uri="{FF2B5EF4-FFF2-40B4-BE49-F238E27FC236}">
              <a16:creationId xmlns:a16="http://schemas.microsoft.com/office/drawing/2014/main" id="{4E9FFFC8-8024-4D94-9753-74F8420D293E}"/>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0" y="147720825"/>
          <a:ext cx="1280160" cy="1280160"/>
        </a:xfrm>
        <a:prstGeom prst="rect">
          <a:avLst/>
        </a:prstGeom>
      </xdr:spPr>
    </xdr:pic>
    <xdr:clientData/>
  </xdr:twoCellAnchor>
  <xdr:twoCellAnchor editAs="oneCell">
    <xdr:from>
      <xdr:col>0</xdr:col>
      <xdr:colOff>0</xdr:colOff>
      <xdr:row>923</xdr:row>
      <xdr:rowOff>23775</xdr:rowOff>
    </xdr:from>
    <xdr:to>
      <xdr:col>2</xdr:col>
      <xdr:colOff>137160</xdr:colOff>
      <xdr:row>930</xdr:row>
      <xdr:rowOff>141885</xdr:rowOff>
    </xdr:to>
    <xdr:pic>
      <xdr:nvPicPr>
        <xdr:cNvPr id="41706" name="Picture 41705">
          <a:extLst>
            <a:ext uri="{FF2B5EF4-FFF2-40B4-BE49-F238E27FC236}">
              <a16:creationId xmlns:a16="http://schemas.microsoft.com/office/drawing/2014/main" id="{E13812A1-AA3D-4AC1-8655-9A7D3A9F756F}"/>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0" y="148909050"/>
          <a:ext cx="1280160" cy="128016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35</xdr:row>
      <xdr:rowOff>0</xdr:rowOff>
    </xdr:from>
    <xdr:to>
      <xdr:col>10</xdr:col>
      <xdr:colOff>0</xdr:colOff>
      <xdr:row>39</xdr:row>
      <xdr:rowOff>0</xdr:rowOff>
    </xdr:to>
    <xdr:sp macro="" textlink="">
      <xdr:nvSpPr>
        <xdr:cNvPr id="2" name="Rectangle 1">
          <a:extLst>
            <a:ext uri="{FF2B5EF4-FFF2-40B4-BE49-F238E27FC236}">
              <a16:creationId xmlns:a16="http://schemas.microsoft.com/office/drawing/2014/main" id="{B2BEA2E6-0560-4578-8410-B3844AB59096}"/>
            </a:ext>
          </a:extLst>
        </xdr:cNvPr>
        <xdr:cNvSpPr/>
      </xdr:nvSpPr>
      <xdr:spPr>
        <a:xfrm>
          <a:off x="57150" y="5876925"/>
          <a:ext cx="4076700" cy="647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3</xdr:row>
      <xdr:rowOff>0</xdr:rowOff>
    </xdr:from>
    <xdr:to>
      <xdr:col>29</xdr:col>
      <xdr:colOff>0</xdr:colOff>
      <xdr:row>75</xdr:row>
      <xdr:rowOff>0</xdr:rowOff>
    </xdr:to>
    <xdr:sp macro="" textlink="">
      <xdr:nvSpPr>
        <xdr:cNvPr id="3" name="Rectangle 2">
          <a:extLst>
            <a:ext uri="{FF2B5EF4-FFF2-40B4-BE49-F238E27FC236}">
              <a16:creationId xmlns:a16="http://schemas.microsoft.com/office/drawing/2014/main" id="{8EFF866B-D116-4C9C-8B32-5471C278CBBF}"/>
            </a:ext>
          </a:extLst>
        </xdr:cNvPr>
        <xdr:cNvSpPr/>
      </xdr:nvSpPr>
      <xdr:spPr>
        <a:xfrm>
          <a:off x="12849225" y="695325"/>
          <a:ext cx="4171950" cy="116776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3</xdr:row>
      <xdr:rowOff>0</xdr:rowOff>
    </xdr:from>
    <xdr:to>
      <xdr:col>25</xdr:col>
      <xdr:colOff>0</xdr:colOff>
      <xdr:row>53</xdr:row>
      <xdr:rowOff>0</xdr:rowOff>
    </xdr:to>
    <xdr:sp macro="" textlink="">
      <xdr:nvSpPr>
        <xdr:cNvPr id="4" name="Rectangle 3">
          <a:extLst>
            <a:ext uri="{FF2B5EF4-FFF2-40B4-BE49-F238E27FC236}">
              <a16:creationId xmlns:a16="http://schemas.microsoft.com/office/drawing/2014/main" id="{94D89760-ACAF-43DB-A391-5CFED4763F90}"/>
            </a:ext>
          </a:extLst>
        </xdr:cNvPr>
        <xdr:cNvSpPr/>
      </xdr:nvSpPr>
      <xdr:spPr>
        <a:xfrm>
          <a:off x="8562975" y="695325"/>
          <a:ext cx="4171950" cy="80962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xdr:row>
      <xdr:rowOff>133350</xdr:rowOff>
    </xdr:from>
    <xdr:to>
      <xdr:col>10</xdr:col>
      <xdr:colOff>0</xdr:colOff>
      <xdr:row>3</xdr:row>
      <xdr:rowOff>0</xdr:rowOff>
    </xdr:to>
    <xdr:sp macro="" textlink="">
      <xdr:nvSpPr>
        <xdr:cNvPr id="5" name="Rectangle: Top Corners Rounded 4">
          <a:extLst>
            <a:ext uri="{FF2B5EF4-FFF2-40B4-BE49-F238E27FC236}">
              <a16:creationId xmlns:a16="http://schemas.microsoft.com/office/drawing/2014/main" id="{1DC53324-C51E-4A5F-99CE-62CFFC43F7E5}"/>
            </a:ext>
          </a:extLst>
        </xdr:cNvPr>
        <xdr:cNvSpPr/>
      </xdr:nvSpPr>
      <xdr:spPr>
        <a:xfrm>
          <a:off x="57150" y="50482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45</xdr:row>
      <xdr:rowOff>133350</xdr:rowOff>
    </xdr:from>
    <xdr:to>
      <xdr:col>20</xdr:col>
      <xdr:colOff>0</xdr:colOff>
      <xdr:row>47</xdr:row>
      <xdr:rowOff>0</xdr:rowOff>
    </xdr:to>
    <xdr:sp macro="" textlink="">
      <xdr:nvSpPr>
        <xdr:cNvPr id="6" name="Rectangle: Top Corners Rounded 5">
          <a:extLst>
            <a:ext uri="{FF2B5EF4-FFF2-40B4-BE49-F238E27FC236}">
              <a16:creationId xmlns:a16="http://schemas.microsoft.com/office/drawing/2014/main" id="{6D465F36-65C4-4C1E-B814-F6E38E5D494C}"/>
            </a:ext>
          </a:extLst>
        </xdr:cNvPr>
        <xdr:cNvSpPr/>
      </xdr:nvSpPr>
      <xdr:spPr>
        <a:xfrm>
          <a:off x="4248150" y="762952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33</xdr:row>
      <xdr:rowOff>133350</xdr:rowOff>
    </xdr:from>
    <xdr:to>
      <xdr:col>10</xdr:col>
      <xdr:colOff>0</xdr:colOff>
      <xdr:row>35</xdr:row>
      <xdr:rowOff>0</xdr:rowOff>
    </xdr:to>
    <xdr:sp macro="" textlink="">
      <xdr:nvSpPr>
        <xdr:cNvPr id="7" name="Rectangle: Top Corners Rounded 6">
          <a:extLst>
            <a:ext uri="{FF2B5EF4-FFF2-40B4-BE49-F238E27FC236}">
              <a16:creationId xmlns:a16="http://schemas.microsoft.com/office/drawing/2014/main" id="{850279D6-FDCF-44E6-BC53-D827D8732781}"/>
            </a:ext>
          </a:extLst>
        </xdr:cNvPr>
        <xdr:cNvSpPr/>
      </xdr:nvSpPr>
      <xdr:spPr>
        <a:xfrm>
          <a:off x="57150" y="568642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39</xdr:row>
      <xdr:rowOff>133350</xdr:rowOff>
    </xdr:from>
    <xdr:to>
      <xdr:col>10</xdr:col>
      <xdr:colOff>0</xdr:colOff>
      <xdr:row>41</xdr:row>
      <xdr:rowOff>0</xdr:rowOff>
    </xdr:to>
    <xdr:sp macro="" textlink="">
      <xdr:nvSpPr>
        <xdr:cNvPr id="8" name="Rectangle: Top Corners Rounded 7">
          <a:extLst>
            <a:ext uri="{FF2B5EF4-FFF2-40B4-BE49-F238E27FC236}">
              <a16:creationId xmlns:a16="http://schemas.microsoft.com/office/drawing/2014/main" id="{43C8FB4A-4305-41F3-BFC2-BA294ABEA31D}"/>
            </a:ext>
          </a:extLst>
        </xdr:cNvPr>
        <xdr:cNvSpPr/>
      </xdr:nvSpPr>
      <xdr:spPr>
        <a:xfrm>
          <a:off x="57150" y="665797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1</xdr:row>
      <xdr:rowOff>133350</xdr:rowOff>
    </xdr:from>
    <xdr:to>
      <xdr:col>25</xdr:col>
      <xdr:colOff>0</xdr:colOff>
      <xdr:row>3</xdr:row>
      <xdr:rowOff>0</xdr:rowOff>
    </xdr:to>
    <xdr:sp macro="" textlink="">
      <xdr:nvSpPr>
        <xdr:cNvPr id="9" name="Rectangle: Top Corners Rounded 8">
          <a:extLst>
            <a:ext uri="{FF2B5EF4-FFF2-40B4-BE49-F238E27FC236}">
              <a16:creationId xmlns:a16="http://schemas.microsoft.com/office/drawing/2014/main" id="{585C1A11-FEA6-4FE3-A940-0B77308D3DE4}"/>
            </a:ext>
          </a:extLst>
        </xdr:cNvPr>
        <xdr:cNvSpPr/>
      </xdr:nvSpPr>
      <xdr:spPr>
        <a:xfrm>
          <a:off x="8562975" y="504825"/>
          <a:ext cx="417195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133350</xdr:rowOff>
    </xdr:from>
    <xdr:to>
      <xdr:col>29</xdr:col>
      <xdr:colOff>0</xdr:colOff>
      <xdr:row>3</xdr:row>
      <xdr:rowOff>0</xdr:rowOff>
    </xdr:to>
    <xdr:sp macro="" textlink="">
      <xdr:nvSpPr>
        <xdr:cNvPr id="10" name="Rectangle: Top Corners Rounded 9">
          <a:extLst>
            <a:ext uri="{FF2B5EF4-FFF2-40B4-BE49-F238E27FC236}">
              <a16:creationId xmlns:a16="http://schemas.microsoft.com/office/drawing/2014/main" id="{809EF91D-50FC-4CC3-BAE8-6425A23B23C0}"/>
            </a:ext>
          </a:extLst>
        </xdr:cNvPr>
        <xdr:cNvSpPr/>
      </xdr:nvSpPr>
      <xdr:spPr>
        <a:xfrm>
          <a:off x="12849225" y="504825"/>
          <a:ext cx="417195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1</xdr:row>
      <xdr:rowOff>133350</xdr:rowOff>
    </xdr:from>
    <xdr:to>
      <xdr:col>9</xdr:col>
      <xdr:colOff>0</xdr:colOff>
      <xdr:row>3</xdr:row>
      <xdr:rowOff>0</xdr:rowOff>
    </xdr:to>
    <xdr:sp macro="" textlink="">
      <xdr:nvSpPr>
        <xdr:cNvPr id="11" name="TextBox 10">
          <a:extLst>
            <a:ext uri="{FF2B5EF4-FFF2-40B4-BE49-F238E27FC236}">
              <a16:creationId xmlns:a16="http://schemas.microsoft.com/office/drawing/2014/main" id="{41BEF068-CF37-420C-B7ED-14A4CB8D8A85}"/>
            </a:ext>
          </a:extLst>
        </xdr:cNvPr>
        <xdr:cNvSpPr txBox="1"/>
      </xdr:nvSpPr>
      <xdr:spPr>
        <a:xfrm>
          <a:off x="320040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33</xdr:row>
      <xdr:rowOff>133350</xdr:rowOff>
    </xdr:from>
    <xdr:to>
      <xdr:col>9</xdr:col>
      <xdr:colOff>0</xdr:colOff>
      <xdr:row>35</xdr:row>
      <xdr:rowOff>0</xdr:rowOff>
    </xdr:to>
    <xdr:sp macro="" textlink="">
      <xdr:nvSpPr>
        <xdr:cNvPr id="12" name="TextBox 11">
          <a:extLst>
            <a:ext uri="{FF2B5EF4-FFF2-40B4-BE49-F238E27FC236}">
              <a16:creationId xmlns:a16="http://schemas.microsoft.com/office/drawing/2014/main" id="{221BABED-3877-420D-BABC-8E92EE6917B7}"/>
            </a:ext>
          </a:extLst>
        </xdr:cNvPr>
        <xdr:cNvSpPr txBox="1"/>
      </xdr:nvSpPr>
      <xdr:spPr>
        <a:xfrm>
          <a:off x="3200400" y="56864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39</xdr:row>
      <xdr:rowOff>133350</xdr:rowOff>
    </xdr:from>
    <xdr:to>
      <xdr:col>9</xdr:col>
      <xdr:colOff>0</xdr:colOff>
      <xdr:row>41</xdr:row>
      <xdr:rowOff>0</xdr:rowOff>
    </xdr:to>
    <xdr:sp macro="" textlink="">
      <xdr:nvSpPr>
        <xdr:cNvPr id="13" name="TextBox 12">
          <a:extLst>
            <a:ext uri="{FF2B5EF4-FFF2-40B4-BE49-F238E27FC236}">
              <a16:creationId xmlns:a16="http://schemas.microsoft.com/office/drawing/2014/main" id="{708264BD-5DC3-4305-BD69-9E2A5E8A0025}"/>
            </a:ext>
          </a:extLst>
        </xdr:cNvPr>
        <xdr:cNvSpPr txBox="1"/>
      </xdr:nvSpPr>
      <xdr:spPr>
        <a:xfrm>
          <a:off x="3200400" y="66579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18</xdr:col>
      <xdr:colOff>0</xdr:colOff>
      <xdr:row>45</xdr:row>
      <xdr:rowOff>133350</xdr:rowOff>
    </xdr:from>
    <xdr:to>
      <xdr:col>19</xdr:col>
      <xdr:colOff>0</xdr:colOff>
      <xdr:row>47</xdr:row>
      <xdr:rowOff>0</xdr:rowOff>
    </xdr:to>
    <xdr:sp macro="" textlink="">
      <xdr:nvSpPr>
        <xdr:cNvPr id="14" name="TextBox 13">
          <a:extLst>
            <a:ext uri="{FF2B5EF4-FFF2-40B4-BE49-F238E27FC236}">
              <a16:creationId xmlns:a16="http://schemas.microsoft.com/office/drawing/2014/main" id="{C47DA39A-95DF-4054-BF57-9AE9B56557B0}"/>
            </a:ext>
          </a:extLst>
        </xdr:cNvPr>
        <xdr:cNvSpPr txBox="1"/>
      </xdr:nvSpPr>
      <xdr:spPr>
        <a:xfrm>
          <a:off x="7391400" y="76295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mn-lt"/>
              <a:ea typeface="+mn-ea"/>
              <a:cs typeface="+mn-cs"/>
            </a:rPr>
            <a:t>Earn</a:t>
          </a:r>
        </a:p>
      </xdr:txBody>
    </xdr:sp>
    <xdr:clientData/>
  </xdr:twoCellAnchor>
  <xdr:twoCellAnchor>
    <xdr:from>
      <xdr:col>23</xdr:col>
      <xdr:colOff>0</xdr:colOff>
      <xdr:row>1</xdr:row>
      <xdr:rowOff>133350</xdr:rowOff>
    </xdr:from>
    <xdr:to>
      <xdr:col>24</xdr:col>
      <xdr:colOff>0</xdr:colOff>
      <xdr:row>3</xdr:row>
      <xdr:rowOff>0</xdr:rowOff>
    </xdr:to>
    <xdr:sp macro="" textlink="">
      <xdr:nvSpPr>
        <xdr:cNvPr id="15" name="TextBox 14">
          <a:extLst>
            <a:ext uri="{FF2B5EF4-FFF2-40B4-BE49-F238E27FC236}">
              <a16:creationId xmlns:a16="http://schemas.microsoft.com/office/drawing/2014/main" id="{14F3A589-4D39-42BF-B53A-F4ABCE0D0BCF}"/>
            </a:ext>
          </a:extLst>
        </xdr:cNvPr>
        <xdr:cNvSpPr txBox="1"/>
      </xdr:nvSpPr>
      <xdr:spPr>
        <a:xfrm>
          <a:off x="1161097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27</xdr:col>
      <xdr:colOff>0</xdr:colOff>
      <xdr:row>1</xdr:row>
      <xdr:rowOff>133350</xdr:rowOff>
    </xdr:from>
    <xdr:to>
      <xdr:col>28</xdr:col>
      <xdr:colOff>0</xdr:colOff>
      <xdr:row>3</xdr:row>
      <xdr:rowOff>0</xdr:rowOff>
    </xdr:to>
    <xdr:sp macro="" textlink="">
      <xdr:nvSpPr>
        <xdr:cNvPr id="16" name="TextBox 15">
          <a:extLst>
            <a:ext uri="{FF2B5EF4-FFF2-40B4-BE49-F238E27FC236}">
              <a16:creationId xmlns:a16="http://schemas.microsoft.com/office/drawing/2014/main" id="{85530BF8-9AA2-47C1-9F90-7DA7CFE8C89B}"/>
            </a:ext>
          </a:extLst>
        </xdr:cNvPr>
        <xdr:cNvSpPr txBox="1"/>
      </xdr:nvSpPr>
      <xdr:spPr>
        <a:xfrm>
          <a:off x="1589722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9</xdr:col>
      <xdr:colOff>0</xdr:colOff>
      <xdr:row>1</xdr:row>
      <xdr:rowOff>133350</xdr:rowOff>
    </xdr:from>
    <xdr:to>
      <xdr:col>10</xdr:col>
      <xdr:colOff>0</xdr:colOff>
      <xdr:row>3</xdr:row>
      <xdr:rowOff>0</xdr:rowOff>
    </xdr:to>
    <xdr:sp macro="" textlink="">
      <xdr:nvSpPr>
        <xdr:cNvPr id="17" name="TextBox 16">
          <a:extLst>
            <a:ext uri="{FF2B5EF4-FFF2-40B4-BE49-F238E27FC236}">
              <a16:creationId xmlns:a16="http://schemas.microsoft.com/office/drawing/2014/main" id="{5A768316-990E-47DA-91FE-71BB177B084B}"/>
            </a:ext>
          </a:extLst>
        </xdr:cNvPr>
        <xdr:cNvSpPr txBox="1"/>
      </xdr:nvSpPr>
      <xdr:spPr>
        <a:xfrm>
          <a:off x="366712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19</xdr:col>
      <xdr:colOff>0</xdr:colOff>
      <xdr:row>45</xdr:row>
      <xdr:rowOff>142875</xdr:rowOff>
    </xdr:from>
    <xdr:to>
      <xdr:col>20</xdr:col>
      <xdr:colOff>0</xdr:colOff>
      <xdr:row>47</xdr:row>
      <xdr:rowOff>9525</xdr:rowOff>
    </xdr:to>
    <xdr:sp macro="" textlink="">
      <xdr:nvSpPr>
        <xdr:cNvPr id="18" name="TextBox 17">
          <a:extLst>
            <a:ext uri="{FF2B5EF4-FFF2-40B4-BE49-F238E27FC236}">
              <a16:creationId xmlns:a16="http://schemas.microsoft.com/office/drawing/2014/main" id="{5AB14783-2162-49FB-AA52-469064DC016D}"/>
            </a:ext>
          </a:extLst>
        </xdr:cNvPr>
        <xdr:cNvSpPr txBox="1"/>
      </xdr:nvSpPr>
      <xdr:spPr>
        <a:xfrm>
          <a:off x="7858125" y="76390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33</xdr:row>
      <xdr:rowOff>133350</xdr:rowOff>
    </xdr:from>
    <xdr:to>
      <xdr:col>10</xdr:col>
      <xdr:colOff>0</xdr:colOff>
      <xdr:row>35</xdr:row>
      <xdr:rowOff>0</xdr:rowOff>
    </xdr:to>
    <xdr:sp macro="" textlink="">
      <xdr:nvSpPr>
        <xdr:cNvPr id="19" name="TextBox 18">
          <a:extLst>
            <a:ext uri="{FF2B5EF4-FFF2-40B4-BE49-F238E27FC236}">
              <a16:creationId xmlns:a16="http://schemas.microsoft.com/office/drawing/2014/main" id="{189C9699-5608-4FB8-B3D7-9A0F22C68EAE}"/>
            </a:ext>
          </a:extLst>
        </xdr:cNvPr>
        <xdr:cNvSpPr txBox="1"/>
      </xdr:nvSpPr>
      <xdr:spPr>
        <a:xfrm>
          <a:off x="3667125" y="56864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39</xdr:row>
      <xdr:rowOff>133350</xdr:rowOff>
    </xdr:from>
    <xdr:to>
      <xdr:col>10</xdr:col>
      <xdr:colOff>0</xdr:colOff>
      <xdr:row>41</xdr:row>
      <xdr:rowOff>0</xdr:rowOff>
    </xdr:to>
    <xdr:sp macro="" textlink="">
      <xdr:nvSpPr>
        <xdr:cNvPr id="20" name="TextBox 19">
          <a:extLst>
            <a:ext uri="{FF2B5EF4-FFF2-40B4-BE49-F238E27FC236}">
              <a16:creationId xmlns:a16="http://schemas.microsoft.com/office/drawing/2014/main" id="{AD8E0689-27DC-462F-A380-C47077DA3F7A}"/>
            </a:ext>
          </a:extLst>
        </xdr:cNvPr>
        <xdr:cNvSpPr txBox="1"/>
      </xdr:nvSpPr>
      <xdr:spPr>
        <a:xfrm>
          <a:off x="3667125" y="66579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24</xdr:col>
      <xdr:colOff>0</xdr:colOff>
      <xdr:row>1</xdr:row>
      <xdr:rowOff>133350</xdr:rowOff>
    </xdr:from>
    <xdr:to>
      <xdr:col>25</xdr:col>
      <xdr:colOff>0</xdr:colOff>
      <xdr:row>3</xdr:row>
      <xdr:rowOff>0</xdr:rowOff>
    </xdr:to>
    <xdr:sp macro="" textlink="">
      <xdr:nvSpPr>
        <xdr:cNvPr id="21" name="TextBox 20">
          <a:extLst>
            <a:ext uri="{FF2B5EF4-FFF2-40B4-BE49-F238E27FC236}">
              <a16:creationId xmlns:a16="http://schemas.microsoft.com/office/drawing/2014/main" id="{444C74CB-E262-4FA4-AC01-819EF4EDA951}"/>
            </a:ext>
          </a:extLst>
        </xdr:cNvPr>
        <xdr:cNvSpPr txBox="1"/>
      </xdr:nvSpPr>
      <xdr:spPr>
        <a:xfrm>
          <a:off x="1217295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28</xdr:col>
      <xdr:colOff>0</xdr:colOff>
      <xdr:row>1</xdr:row>
      <xdr:rowOff>133350</xdr:rowOff>
    </xdr:from>
    <xdr:to>
      <xdr:col>29</xdr:col>
      <xdr:colOff>0</xdr:colOff>
      <xdr:row>3</xdr:row>
      <xdr:rowOff>0</xdr:rowOff>
    </xdr:to>
    <xdr:sp macro="" textlink="">
      <xdr:nvSpPr>
        <xdr:cNvPr id="22" name="TextBox 21">
          <a:extLst>
            <a:ext uri="{FF2B5EF4-FFF2-40B4-BE49-F238E27FC236}">
              <a16:creationId xmlns:a16="http://schemas.microsoft.com/office/drawing/2014/main" id="{E677115C-BA9F-407B-856F-F1964B4B4003}"/>
            </a:ext>
          </a:extLst>
        </xdr:cNvPr>
        <xdr:cNvSpPr txBox="1"/>
      </xdr:nvSpPr>
      <xdr:spPr>
        <a:xfrm>
          <a:off x="1645920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45</xdr:row>
      <xdr:rowOff>133350</xdr:rowOff>
    </xdr:from>
    <xdr:to>
      <xdr:col>12</xdr:col>
      <xdr:colOff>0</xdr:colOff>
      <xdr:row>47</xdr:row>
      <xdr:rowOff>0</xdr:rowOff>
    </xdr:to>
    <xdr:sp macro="" textlink="">
      <xdr:nvSpPr>
        <xdr:cNvPr id="23" name="TextBox 22">
          <a:extLst>
            <a:ext uri="{FF2B5EF4-FFF2-40B4-BE49-F238E27FC236}">
              <a16:creationId xmlns:a16="http://schemas.microsoft.com/office/drawing/2014/main" id="{9052C9B9-57BE-49C3-981D-CF21EB4CD2E7}"/>
            </a:ext>
          </a:extLst>
        </xdr:cNvPr>
        <xdr:cNvSpPr txBox="1"/>
      </xdr:nvSpPr>
      <xdr:spPr>
        <a:xfrm>
          <a:off x="4248150" y="7629525"/>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22</xdr:col>
      <xdr:colOff>0</xdr:colOff>
      <xdr:row>1</xdr:row>
      <xdr:rowOff>114299</xdr:rowOff>
    </xdr:from>
    <xdr:to>
      <xdr:col>22</xdr:col>
      <xdr:colOff>2609850</xdr:colOff>
      <xdr:row>3</xdr:row>
      <xdr:rowOff>28574</xdr:rowOff>
    </xdr:to>
    <xdr:sp macro="" textlink="">
      <xdr:nvSpPr>
        <xdr:cNvPr id="24" name="TextBox 23">
          <a:extLst>
            <a:ext uri="{FF2B5EF4-FFF2-40B4-BE49-F238E27FC236}">
              <a16:creationId xmlns:a16="http://schemas.microsoft.com/office/drawing/2014/main" id="{1AFD5458-E80B-45C2-B483-7464FD33675A}"/>
            </a:ext>
          </a:extLst>
        </xdr:cNvPr>
        <xdr:cNvSpPr txBox="1"/>
      </xdr:nvSpPr>
      <xdr:spPr>
        <a:xfrm>
          <a:off x="8562975" y="485774"/>
          <a:ext cx="2609850" cy="2381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Fun Patches</a:t>
          </a:r>
        </a:p>
      </xdr:txBody>
    </xdr:sp>
    <xdr:clientData/>
  </xdr:twoCellAnchor>
  <xdr:twoCellAnchor>
    <xdr:from>
      <xdr:col>26</xdr:col>
      <xdr:colOff>0</xdr:colOff>
      <xdr:row>1</xdr:row>
      <xdr:rowOff>133350</xdr:rowOff>
    </xdr:from>
    <xdr:to>
      <xdr:col>26</xdr:col>
      <xdr:colOff>2495550</xdr:colOff>
      <xdr:row>3</xdr:row>
      <xdr:rowOff>0</xdr:rowOff>
    </xdr:to>
    <xdr:sp macro="" textlink="">
      <xdr:nvSpPr>
        <xdr:cNvPr id="25" name="TextBox 24">
          <a:extLst>
            <a:ext uri="{FF2B5EF4-FFF2-40B4-BE49-F238E27FC236}">
              <a16:creationId xmlns:a16="http://schemas.microsoft.com/office/drawing/2014/main" id="{FE0BC4D4-29D7-4FB1-AD7D-8C7D98570AB9}"/>
            </a:ext>
          </a:extLst>
        </xdr:cNvPr>
        <xdr:cNvSpPr txBox="1"/>
      </xdr:nvSpPr>
      <xdr:spPr>
        <a:xfrm>
          <a:off x="12849225" y="504825"/>
          <a:ext cx="24955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0</xdr:col>
      <xdr:colOff>56029</xdr:colOff>
      <xdr:row>1</xdr:row>
      <xdr:rowOff>133350</xdr:rowOff>
    </xdr:from>
    <xdr:to>
      <xdr:col>2</xdr:col>
      <xdr:colOff>1030942</xdr:colOff>
      <xdr:row>3</xdr:row>
      <xdr:rowOff>0</xdr:rowOff>
    </xdr:to>
    <xdr:sp macro="" textlink="">
      <xdr:nvSpPr>
        <xdr:cNvPr id="26" name="TextBox 25">
          <a:extLst>
            <a:ext uri="{FF2B5EF4-FFF2-40B4-BE49-F238E27FC236}">
              <a16:creationId xmlns:a16="http://schemas.microsoft.com/office/drawing/2014/main" id="{4ECC3AFD-C44C-45C8-B787-400422C05CA8}"/>
            </a:ext>
          </a:extLst>
        </xdr:cNvPr>
        <xdr:cNvSpPr txBox="1"/>
      </xdr:nvSpPr>
      <xdr:spPr>
        <a:xfrm>
          <a:off x="56029" y="504825"/>
          <a:ext cx="2260788"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Individual Badges</a:t>
          </a:r>
        </a:p>
      </xdr:txBody>
    </xdr:sp>
    <xdr:clientData/>
  </xdr:twoCellAnchor>
  <xdr:twoCellAnchor>
    <xdr:from>
      <xdr:col>1</xdr:col>
      <xdr:colOff>0</xdr:colOff>
      <xdr:row>33</xdr:row>
      <xdr:rowOff>133350</xdr:rowOff>
    </xdr:from>
    <xdr:to>
      <xdr:col>2</xdr:col>
      <xdr:colOff>1590675</xdr:colOff>
      <xdr:row>34</xdr:row>
      <xdr:rowOff>152400</xdr:rowOff>
    </xdr:to>
    <xdr:sp macro="" textlink="">
      <xdr:nvSpPr>
        <xdr:cNvPr id="27" name="TextBox 26">
          <a:extLst>
            <a:ext uri="{FF2B5EF4-FFF2-40B4-BE49-F238E27FC236}">
              <a16:creationId xmlns:a16="http://schemas.microsoft.com/office/drawing/2014/main" id="{E8CE6BD8-10DA-4964-8898-46EEC8A0A658}"/>
            </a:ext>
          </a:extLst>
        </xdr:cNvPr>
        <xdr:cNvSpPr txBox="1"/>
      </xdr:nvSpPr>
      <xdr:spPr>
        <a:xfrm>
          <a:off x="57150" y="5686425"/>
          <a:ext cx="2819400" cy="1809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Financial Literacy &amp; Cookie Business Badges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39</xdr:row>
      <xdr:rowOff>133350</xdr:rowOff>
    </xdr:from>
    <xdr:to>
      <xdr:col>2</xdr:col>
      <xdr:colOff>971550</xdr:colOff>
      <xdr:row>40</xdr:row>
      <xdr:rowOff>152400</xdr:rowOff>
    </xdr:to>
    <xdr:sp macro="" textlink="">
      <xdr:nvSpPr>
        <xdr:cNvPr id="28" name="TextBox 27">
          <a:extLst>
            <a:ext uri="{FF2B5EF4-FFF2-40B4-BE49-F238E27FC236}">
              <a16:creationId xmlns:a16="http://schemas.microsoft.com/office/drawing/2014/main" id="{F63F6F5D-CC3D-48AE-A956-DFB4A67DD74A}"/>
            </a:ext>
          </a:extLst>
        </xdr:cNvPr>
        <xdr:cNvSpPr txBox="1"/>
      </xdr:nvSpPr>
      <xdr:spPr>
        <a:xfrm>
          <a:off x="57150" y="6657975"/>
          <a:ext cx="2200275" cy="1809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Progressive Badge Sets</a:t>
          </a:r>
          <a:endParaRPr lang="en-US" sz="1100">
            <a:solidFill>
              <a:schemeClr val="bg1"/>
            </a:solidFill>
            <a:latin typeface="Arial Narrow" panose="020B0606020202030204" pitchFamily="34" charset="0"/>
          </a:endParaRPr>
        </a:p>
      </xdr:txBody>
    </xdr:sp>
    <xdr:clientData/>
  </xdr:twoCellAnchor>
  <xdr:twoCellAnchor editAs="oneCell">
    <xdr:from>
      <xdr:col>1</xdr:col>
      <xdr:colOff>0</xdr:colOff>
      <xdr:row>0</xdr:row>
      <xdr:rowOff>0</xdr:rowOff>
    </xdr:from>
    <xdr:to>
      <xdr:col>2</xdr:col>
      <xdr:colOff>332740</xdr:colOff>
      <xdr:row>1</xdr:row>
      <xdr:rowOff>85725</xdr:rowOff>
    </xdr:to>
    <xdr:pic>
      <xdr:nvPicPr>
        <xdr:cNvPr id="29" name="Picture 28">
          <a:extLst>
            <a:ext uri="{FF2B5EF4-FFF2-40B4-BE49-F238E27FC236}">
              <a16:creationId xmlns:a16="http://schemas.microsoft.com/office/drawing/2014/main" id="{D9FF1127-E0EB-473D-83B7-0CC46027F16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0"/>
          <a:ext cx="1561465" cy="457200"/>
        </a:xfrm>
        <a:prstGeom prst="rect">
          <a:avLst/>
        </a:prstGeom>
      </xdr:spPr>
    </xdr:pic>
    <xdr:clientData/>
  </xdr:twoCellAnchor>
  <xdr:twoCellAnchor editAs="oneCell">
    <xdr:from>
      <xdr:col>1</xdr:col>
      <xdr:colOff>25400</xdr:colOff>
      <xdr:row>35</xdr:row>
      <xdr:rowOff>73026</xdr:rowOff>
    </xdr:from>
    <xdr:to>
      <xdr:col>1</xdr:col>
      <xdr:colOff>1221740</xdr:colOff>
      <xdr:row>38</xdr:row>
      <xdr:rowOff>105858</xdr:rowOff>
    </xdr:to>
    <xdr:pic>
      <xdr:nvPicPr>
        <xdr:cNvPr id="30" name="Picture 29">
          <a:extLst>
            <a:ext uri="{FF2B5EF4-FFF2-40B4-BE49-F238E27FC236}">
              <a16:creationId xmlns:a16="http://schemas.microsoft.com/office/drawing/2014/main" id="{05366563-5C53-4F2D-AEF5-D10D6F76F5B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2550" y="5949951"/>
          <a:ext cx="1196340" cy="518607"/>
        </a:xfrm>
        <a:prstGeom prst="rect">
          <a:avLst/>
        </a:prstGeom>
      </xdr:spPr>
    </xdr:pic>
    <xdr:clientData/>
  </xdr:twoCellAnchor>
  <xdr:twoCellAnchor>
    <xdr:from>
      <xdr:col>1</xdr:col>
      <xdr:colOff>0</xdr:colOff>
      <xdr:row>58</xdr:row>
      <xdr:rowOff>0</xdr:rowOff>
    </xdr:from>
    <xdr:to>
      <xdr:col>10</xdr:col>
      <xdr:colOff>0</xdr:colOff>
      <xdr:row>65</xdr:row>
      <xdr:rowOff>0</xdr:rowOff>
    </xdr:to>
    <xdr:sp macro="" textlink="">
      <xdr:nvSpPr>
        <xdr:cNvPr id="31" name="Rectangle 30">
          <a:extLst>
            <a:ext uri="{FF2B5EF4-FFF2-40B4-BE49-F238E27FC236}">
              <a16:creationId xmlns:a16="http://schemas.microsoft.com/office/drawing/2014/main" id="{4B2CE12B-9C36-47C1-BE22-83900404EFFD}"/>
            </a:ext>
          </a:extLst>
        </xdr:cNvPr>
        <xdr:cNvSpPr/>
      </xdr:nvSpPr>
      <xdr:spPr>
        <a:xfrm>
          <a:off x="57150" y="9601200"/>
          <a:ext cx="4076700" cy="11334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67</xdr:row>
      <xdr:rowOff>0</xdr:rowOff>
    </xdr:from>
    <xdr:to>
      <xdr:col>10</xdr:col>
      <xdr:colOff>0</xdr:colOff>
      <xdr:row>73</xdr:row>
      <xdr:rowOff>0</xdr:rowOff>
    </xdr:to>
    <xdr:sp macro="" textlink="">
      <xdr:nvSpPr>
        <xdr:cNvPr id="32" name="Rectangle 31">
          <a:extLst>
            <a:ext uri="{FF2B5EF4-FFF2-40B4-BE49-F238E27FC236}">
              <a16:creationId xmlns:a16="http://schemas.microsoft.com/office/drawing/2014/main" id="{0F3C2FA6-2847-4069-8639-CD1DD6232AFC}"/>
            </a:ext>
          </a:extLst>
        </xdr:cNvPr>
        <xdr:cNvSpPr/>
      </xdr:nvSpPr>
      <xdr:spPr>
        <a:xfrm>
          <a:off x="57150" y="11058525"/>
          <a:ext cx="4076700" cy="9906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56</xdr:row>
      <xdr:rowOff>133350</xdr:rowOff>
    </xdr:from>
    <xdr:to>
      <xdr:col>10</xdr:col>
      <xdr:colOff>0</xdr:colOff>
      <xdr:row>58</xdr:row>
      <xdr:rowOff>0</xdr:rowOff>
    </xdr:to>
    <xdr:sp macro="" textlink="">
      <xdr:nvSpPr>
        <xdr:cNvPr id="33" name="Rectangle: Top Corners Rounded 32">
          <a:extLst>
            <a:ext uri="{FF2B5EF4-FFF2-40B4-BE49-F238E27FC236}">
              <a16:creationId xmlns:a16="http://schemas.microsoft.com/office/drawing/2014/main" id="{B13FDB97-0B8A-4C20-9E73-7C5127459797}"/>
            </a:ext>
          </a:extLst>
        </xdr:cNvPr>
        <xdr:cNvSpPr/>
      </xdr:nvSpPr>
      <xdr:spPr>
        <a:xfrm>
          <a:off x="57150" y="9410700"/>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65</xdr:row>
      <xdr:rowOff>136684</xdr:rowOff>
    </xdr:from>
    <xdr:to>
      <xdr:col>10</xdr:col>
      <xdr:colOff>0</xdr:colOff>
      <xdr:row>67</xdr:row>
      <xdr:rowOff>0</xdr:rowOff>
    </xdr:to>
    <xdr:sp macro="" textlink="">
      <xdr:nvSpPr>
        <xdr:cNvPr id="34" name="Rectangle: Top Corners Rounded 33">
          <a:extLst>
            <a:ext uri="{FF2B5EF4-FFF2-40B4-BE49-F238E27FC236}">
              <a16:creationId xmlns:a16="http://schemas.microsoft.com/office/drawing/2014/main" id="{47F85FDC-B7A8-438E-99BD-A277F6675D22}"/>
            </a:ext>
          </a:extLst>
        </xdr:cNvPr>
        <xdr:cNvSpPr/>
      </xdr:nvSpPr>
      <xdr:spPr>
        <a:xfrm>
          <a:off x="57150" y="10871359"/>
          <a:ext cx="4076700" cy="187166"/>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65</xdr:row>
      <xdr:rowOff>136684</xdr:rowOff>
    </xdr:from>
    <xdr:to>
      <xdr:col>9</xdr:col>
      <xdr:colOff>0</xdr:colOff>
      <xdr:row>67</xdr:row>
      <xdr:rowOff>0</xdr:rowOff>
    </xdr:to>
    <xdr:sp macro="" textlink="">
      <xdr:nvSpPr>
        <xdr:cNvPr id="35" name="TextBox 34">
          <a:extLst>
            <a:ext uri="{FF2B5EF4-FFF2-40B4-BE49-F238E27FC236}">
              <a16:creationId xmlns:a16="http://schemas.microsoft.com/office/drawing/2014/main" id="{18A8DE91-31EC-4B9B-9844-A319E94A4E4A}"/>
            </a:ext>
          </a:extLst>
        </xdr:cNvPr>
        <xdr:cNvSpPr txBox="1"/>
      </xdr:nvSpPr>
      <xdr:spPr>
        <a:xfrm>
          <a:off x="3200400" y="10871359"/>
          <a:ext cx="466725" cy="18716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56</xdr:row>
      <xdr:rowOff>133350</xdr:rowOff>
    </xdr:from>
    <xdr:to>
      <xdr:col>9</xdr:col>
      <xdr:colOff>0</xdr:colOff>
      <xdr:row>58</xdr:row>
      <xdr:rowOff>0</xdr:rowOff>
    </xdr:to>
    <xdr:sp macro="" textlink="">
      <xdr:nvSpPr>
        <xdr:cNvPr id="36" name="TextBox 35">
          <a:extLst>
            <a:ext uri="{FF2B5EF4-FFF2-40B4-BE49-F238E27FC236}">
              <a16:creationId xmlns:a16="http://schemas.microsoft.com/office/drawing/2014/main" id="{FAB66237-17C3-4BBB-99E1-594AEB7EE333}"/>
            </a:ext>
          </a:extLst>
        </xdr:cNvPr>
        <xdr:cNvSpPr txBox="1"/>
      </xdr:nvSpPr>
      <xdr:spPr>
        <a:xfrm>
          <a:off x="3200400" y="94107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9</xdr:col>
      <xdr:colOff>0</xdr:colOff>
      <xdr:row>56</xdr:row>
      <xdr:rowOff>133350</xdr:rowOff>
    </xdr:from>
    <xdr:to>
      <xdr:col>10</xdr:col>
      <xdr:colOff>0</xdr:colOff>
      <xdr:row>58</xdr:row>
      <xdr:rowOff>0</xdr:rowOff>
    </xdr:to>
    <xdr:sp macro="" textlink="">
      <xdr:nvSpPr>
        <xdr:cNvPr id="37" name="TextBox 36">
          <a:extLst>
            <a:ext uri="{FF2B5EF4-FFF2-40B4-BE49-F238E27FC236}">
              <a16:creationId xmlns:a16="http://schemas.microsoft.com/office/drawing/2014/main" id="{22978478-EAEF-4833-A5DF-39092B543450}"/>
            </a:ext>
          </a:extLst>
        </xdr:cNvPr>
        <xdr:cNvSpPr txBox="1"/>
      </xdr:nvSpPr>
      <xdr:spPr>
        <a:xfrm>
          <a:off x="3667125" y="94107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65</xdr:row>
      <xdr:rowOff>136684</xdr:rowOff>
    </xdr:from>
    <xdr:to>
      <xdr:col>10</xdr:col>
      <xdr:colOff>0</xdr:colOff>
      <xdr:row>67</xdr:row>
      <xdr:rowOff>0</xdr:rowOff>
    </xdr:to>
    <xdr:sp macro="" textlink="">
      <xdr:nvSpPr>
        <xdr:cNvPr id="38" name="TextBox 37">
          <a:extLst>
            <a:ext uri="{FF2B5EF4-FFF2-40B4-BE49-F238E27FC236}">
              <a16:creationId xmlns:a16="http://schemas.microsoft.com/office/drawing/2014/main" id="{E60200C5-4AC0-4916-91E8-DC67A94F3E8F}"/>
            </a:ext>
          </a:extLst>
        </xdr:cNvPr>
        <xdr:cNvSpPr txBox="1"/>
      </xdr:nvSpPr>
      <xdr:spPr>
        <a:xfrm>
          <a:off x="3667125" y="10871359"/>
          <a:ext cx="466725" cy="18716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xdr:col>
      <xdr:colOff>0</xdr:colOff>
      <xdr:row>56</xdr:row>
      <xdr:rowOff>133350</xdr:rowOff>
    </xdr:from>
    <xdr:to>
      <xdr:col>2</xdr:col>
      <xdr:colOff>0</xdr:colOff>
      <xdr:row>58</xdr:row>
      <xdr:rowOff>0</xdr:rowOff>
    </xdr:to>
    <xdr:sp macro="" textlink="">
      <xdr:nvSpPr>
        <xdr:cNvPr id="39" name="TextBox 38">
          <a:extLst>
            <a:ext uri="{FF2B5EF4-FFF2-40B4-BE49-F238E27FC236}">
              <a16:creationId xmlns:a16="http://schemas.microsoft.com/office/drawing/2014/main" id="{42A4F222-47BC-4CC3-809A-E27CB5680F27}"/>
            </a:ext>
          </a:extLst>
        </xdr:cNvPr>
        <xdr:cNvSpPr txBox="1"/>
      </xdr:nvSpPr>
      <xdr:spPr>
        <a:xfrm>
          <a:off x="57150" y="9410700"/>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Pins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65</xdr:row>
      <xdr:rowOff>136684</xdr:rowOff>
    </xdr:from>
    <xdr:to>
      <xdr:col>2</xdr:col>
      <xdr:colOff>952500</xdr:colOff>
      <xdr:row>67</xdr:row>
      <xdr:rowOff>19050</xdr:rowOff>
    </xdr:to>
    <xdr:sp macro="" textlink="">
      <xdr:nvSpPr>
        <xdr:cNvPr id="40" name="TextBox 39">
          <a:extLst>
            <a:ext uri="{FF2B5EF4-FFF2-40B4-BE49-F238E27FC236}">
              <a16:creationId xmlns:a16="http://schemas.microsoft.com/office/drawing/2014/main" id="{BE6DB990-4CBB-44CF-83D4-E3E74D416A66}"/>
            </a:ext>
          </a:extLst>
        </xdr:cNvPr>
        <xdr:cNvSpPr txBox="1"/>
      </xdr:nvSpPr>
      <xdr:spPr>
        <a:xfrm>
          <a:off x="57150" y="10871359"/>
          <a:ext cx="2181225" cy="2062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Additional Patch Awards</a:t>
          </a:r>
          <a:endParaRPr lang="en-US" sz="1100">
            <a:solidFill>
              <a:schemeClr val="bg1"/>
            </a:solidFill>
            <a:latin typeface="Arial Narrow" panose="020B0606020202030204" pitchFamily="34" charset="0"/>
          </a:endParaRPr>
        </a:p>
      </xdr:txBody>
    </xdr:sp>
    <xdr:clientData/>
  </xdr:twoCellAnchor>
  <xdr:twoCellAnchor>
    <xdr:from>
      <xdr:col>11</xdr:col>
      <xdr:colOff>0</xdr:colOff>
      <xdr:row>1</xdr:row>
      <xdr:rowOff>133350</xdr:rowOff>
    </xdr:from>
    <xdr:to>
      <xdr:col>20</xdr:col>
      <xdr:colOff>0</xdr:colOff>
      <xdr:row>3</xdr:row>
      <xdr:rowOff>0</xdr:rowOff>
    </xdr:to>
    <xdr:sp macro="" textlink="">
      <xdr:nvSpPr>
        <xdr:cNvPr id="41" name="Rectangle: Top Corners Rounded 40">
          <a:extLst>
            <a:ext uri="{FF2B5EF4-FFF2-40B4-BE49-F238E27FC236}">
              <a16:creationId xmlns:a16="http://schemas.microsoft.com/office/drawing/2014/main" id="{F053DD32-C0E8-4509-A56E-B066C034542E}"/>
            </a:ext>
          </a:extLst>
        </xdr:cNvPr>
        <xdr:cNvSpPr/>
      </xdr:nvSpPr>
      <xdr:spPr>
        <a:xfrm>
          <a:off x="4248150" y="50482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0</xdr:colOff>
      <xdr:row>1</xdr:row>
      <xdr:rowOff>133350</xdr:rowOff>
    </xdr:from>
    <xdr:to>
      <xdr:col>19</xdr:col>
      <xdr:colOff>0</xdr:colOff>
      <xdr:row>3</xdr:row>
      <xdr:rowOff>0</xdr:rowOff>
    </xdr:to>
    <xdr:sp macro="" textlink="">
      <xdr:nvSpPr>
        <xdr:cNvPr id="42" name="TextBox 41">
          <a:extLst>
            <a:ext uri="{FF2B5EF4-FFF2-40B4-BE49-F238E27FC236}">
              <a16:creationId xmlns:a16="http://schemas.microsoft.com/office/drawing/2014/main" id="{32309D4A-EDF7-48B6-A9A3-4104F1F36AA7}"/>
            </a:ext>
          </a:extLst>
        </xdr:cNvPr>
        <xdr:cNvSpPr txBox="1"/>
      </xdr:nvSpPr>
      <xdr:spPr>
        <a:xfrm>
          <a:off x="739140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19</xdr:col>
      <xdr:colOff>0</xdr:colOff>
      <xdr:row>1</xdr:row>
      <xdr:rowOff>133350</xdr:rowOff>
    </xdr:from>
    <xdr:to>
      <xdr:col>20</xdr:col>
      <xdr:colOff>0</xdr:colOff>
      <xdr:row>3</xdr:row>
      <xdr:rowOff>0</xdr:rowOff>
    </xdr:to>
    <xdr:sp macro="" textlink="">
      <xdr:nvSpPr>
        <xdr:cNvPr id="43" name="TextBox 42">
          <a:extLst>
            <a:ext uri="{FF2B5EF4-FFF2-40B4-BE49-F238E27FC236}">
              <a16:creationId xmlns:a16="http://schemas.microsoft.com/office/drawing/2014/main" id="{D4BA6DF7-84D7-4B61-9D1D-597F4E37E39A}"/>
            </a:ext>
          </a:extLst>
        </xdr:cNvPr>
        <xdr:cNvSpPr txBox="1"/>
      </xdr:nvSpPr>
      <xdr:spPr>
        <a:xfrm>
          <a:off x="785812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3</xdr:row>
      <xdr:rowOff>0</xdr:rowOff>
    </xdr:from>
    <xdr:to>
      <xdr:col>20</xdr:col>
      <xdr:colOff>0</xdr:colOff>
      <xdr:row>25</xdr:row>
      <xdr:rowOff>0</xdr:rowOff>
    </xdr:to>
    <xdr:sp macro="" textlink="">
      <xdr:nvSpPr>
        <xdr:cNvPr id="44" name="Rectangle 43">
          <a:extLst>
            <a:ext uri="{FF2B5EF4-FFF2-40B4-BE49-F238E27FC236}">
              <a16:creationId xmlns:a16="http://schemas.microsoft.com/office/drawing/2014/main" id="{ADC1C66F-808F-4C70-A327-8DB88676E89A}"/>
            </a:ext>
          </a:extLst>
        </xdr:cNvPr>
        <xdr:cNvSpPr/>
      </xdr:nvSpPr>
      <xdr:spPr>
        <a:xfrm>
          <a:off x="4248150" y="695325"/>
          <a:ext cx="4076700" cy="35623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133350</xdr:rowOff>
    </xdr:from>
    <xdr:to>
      <xdr:col>12</xdr:col>
      <xdr:colOff>1266825</xdr:colOff>
      <xdr:row>3</xdr:row>
      <xdr:rowOff>0</xdr:rowOff>
    </xdr:to>
    <xdr:sp macro="" textlink="">
      <xdr:nvSpPr>
        <xdr:cNvPr id="45" name="TextBox 44">
          <a:extLst>
            <a:ext uri="{FF2B5EF4-FFF2-40B4-BE49-F238E27FC236}">
              <a16:creationId xmlns:a16="http://schemas.microsoft.com/office/drawing/2014/main" id="{1B05A446-80E6-4F56-BA5E-605B00E9726A}"/>
            </a:ext>
          </a:extLst>
        </xdr:cNvPr>
        <xdr:cNvSpPr txBox="1"/>
      </xdr:nvSpPr>
      <xdr:spPr>
        <a:xfrm>
          <a:off x="4248150" y="504825"/>
          <a:ext cx="24955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Leadership Journey Awards</a:t>
          </a:r>
          <a:endParaRPr lang="en-US" sz="1100">
            <a:solidFill>
              <a:schemeClr val="bg1"/>
            </a:solidFill>
            <a:latin typeface="Arial Narrow" panose="020B0606020202030204" pitchFamily="34" charset="0"/>
          </a:endParaRPr>
        </a:p>
      </xdr:txBody>
    </xdr:sp>
    <xdr:clientData/>
  </xdr:twoCellAnchor>
  <xdr:twoCellAnchor>
    <xdr:from>
      <xdr:col>11</xdr:col>
      <xdr:colOff>19050</xdr:colOff>
      <xdr:row>3</xdr:row>
      <xdr:rowOff>28575</xdr:rowOff>
    </xdr:from>
    <xdr:to>
      <xdr:col>11</xdr:col>
      <xdr:colOff>1214122</xdr:colOff>
      <xdr:row>24</xdr:row>
      <xdr:rowOff>112578</xdr:rowOff>
    </xdr:to>
    <xdr:grpSp>
      <xdr:nvGrpSpPr>
        <xdr:cNvPr id="46" name="Group 45">
          <a:extLst>
            <a:ext uri="{FF2B5EF4-FFF2-40B4-BE49-F238E27FC236}">
              <a16:creationId xmlns:a16="http://schemas.microsoft.com/office/drawing/2014/main" id="{1A52346B-4A65-4D0E-8EFE-115224F2CA1B}"/>
            </a:ext>
          </a:extLst>
        </xdr:cNvPr>
        <xdr:cNvGrpSpPr/>
      </xdr:nvGrpSpPr>
      <xdr:grpSpPr>
        <a:xfrm>
          <a:off x="4267200" y="723900"/>
          <a:ext cx="1195072" cy="3484428"/>
          <a:chOff x="4286250" y="723900"/>
          <a:chExt cx="1195072" cy="3484428"/>
        </a:xfrm>
      </xdr:grpSpPr>
      <xdr:pic>
        <xdr:nvPicPr>
          <xdr:cNvPr id="47" name="Picture 46">
            <a:extLst>
              <a:ext uri="{FF2B5EF4-FFF2-40B4-BE49-F238E27FC236}">
                <a16:creationId xmlns:a16="http://schemas.microsoft.com/office/drawing/2014/main" id="{C27BB5B3-1897-40B4-BDE7-956A3A75726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286250" y="3441700"/>
            <a:ext cx="1188720" cy="766628"/>
          </a:xfrm>
          <a:prstGeom prst="rect">
            <a:avLst/>
          </a:prstGeom>
        </xdr:spPr>
      </xdr:pic>
      <xdr:pic>
        <xdr:nvPicPr>
          <xdr:cNvPr id="48" name="Picture 47">
            <a:extLst>
              <a:ext uri="{FF2B5EF4-FFF2-40B4-BE49-F238E27FC236}">
                <a16:creationId xmlns:a16="http://schemas.microsoft.com/office/drawing/2014/main" id="{B5B98525-E983-40BE-BCB0-A0D1412F9BD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292602" y="2743201"/>
            <a:ext cx="1188720" cy="506979"/>
          </a:xfrm>
          <a:prstGeom prst="rect">
            <a:avLst/>
          </a:prstGeom>
        </xdr:spPr>
      </xdr:pic>
      <xdr:pic>
        <xdr:nvPicPr>
          <xdr:cNvPr id="49" name="Picture 48">
            <a:extLst>
              <a:ext uri="{FF2B5EF4-FFF2-40B4-BE49-F238E27FC236}">
                <a16:creationId xmlns:a16="http://schemas.microsoft.com/office/drawing/2014/main" id="{DFAD43C7-791C-4E26-96DB-AFC48A72B8F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559967" y="723900"/>
            <a:ext cx="657568" cy="640080"/>
          </a:xfrm>
          <a:prstGeom prst="rect">
            <a:avLst/>
          </a:prstGeom>
        </xdr:spPr>
      </xdr:pic>
      <xdr:pic>
        <xdr:nvPicPr>
          <xdr:cNvPr id="50" name="Picture 49">
            <a:extLst>
              <a:ext uri="{FF2B5EF4-FFF2-40B4-BE49-F238E27FC236}">
                <a16:creationId xmlns:a16="http://schemas.microsoft.com/office/drawing/2014/main" id="{A02D911C-A315-42FD-9573-161A2B715F8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536362" y="1352551"/>
            <a:ext cx="704778" cy="640080"/>
          </a:xfrm>
          <a:prstGeom prst="rect">
            <a:avLst/>
          </a:prstGeom>
        </xdr:spPr>
      </xdr:pic>
      <xdr:pic>
        <xdr:nvPicPr>
          <xdr:cNvPr id="51" name="Picture 50">
            <a:extLst>
              <a:ext uri="{FF2B5EF4-FFF2-40B4-BE49-F238E27FC236}">
                <a16:creationId xmlns:a16="http://schemas.microsoft.com/office/drawing/2014/main" id="{708EAF4E-6340-4F5A-B33A-3DCE5760DA3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557711" y="2000250"/>
            <a:ext cx="662080" cy="640080"/>
          </a:xfrm>
          <a:prstGeom prst="rect">
            <a:avLst/>
          </a:prstGeom>
        </xdr:spPr>
      </xdr:pic>
    </xdr:grpSp>
    <xdr:clientData/>
  </xdr:twoCellAnchor>
  <xdr:twoCellAnchor>
    <xdr:from>
      <xdr:col>1</xdr:col>
      <xdr:colOff>16899</xdr:colOff>
      <xdr:row>58</xdr:row>
      <xdr:rowOff>39976</xdr:rowOff>
    </xdr:from>
    <xdr:to>
      <xdr:col>1</xdr:col>
      <xdr:colOff>1205619</xdr:colOff>
      <xdr:row>64</xdr:row>
      <xdr:rowOff>110183</xdr:rowOff>
    </xdr:to>
    <xdr:grpSp>
      <xdr:nvGrpSpPr>
        <xdr:cNvPr id="52" name="Group 51">
          <a:extLst>
            <a:ext uri="{FF2B5EF4-FFF2-40B4-BE49-F238E27FC236}">
              <a16:creationId xmlns:a16="http://schemas.microsoft.com/office/drawing/2014/main" id="{27F1B976-790F-44DB-99F2-E8052FD7D832}"/>
            </a:ext>
          </a:extLst>
        </xdr:cNvPr>
        <xdr:cNvGrpSpPr>
          <a:grpSpLocks noChangeAspect="1"/>
        </xdr:cNvGrpSpPr>
      </xdr:nvGrpSpPr>
      <xdr:grpSpPr>
        <a:xfrm>
          <a:off x="74049" y="9641176"/>
          <a:ext cx="1188720" cy="1041757"/>
          <a:chOff x="4696849" y="9809450"/>
          <a:chExt cx="1263931" cy="1106030"/>
        </a:xfrm>
      </xdr:grpSpPr>
      <xdr:grpSp>
        <xdr:nvGrpSpPr>
          <xdr:cNvPr id="53" name="Group 52">
            <a:extLst>
              <a:ext uri="{FF2B5EF4-FFF2-40B4-BE49-F238E27FC236}">
                <a16:creationId xmlns:a16="http://schemas.microsoft.com/office/drawing/2014/main" id="{5FE7EBCE-CEBC-407C-ABAC-8B861B5F1A3C}"/>
              </a:ext>
            </a:extLst>
          </xdr:cNvPr>
          <xdr:cNvGrpSpPr/>
        </xdr:nvGrpSpPr>
        <xdr:grpSpPr>
          <a:xfrm>
            <a:off x="4911549" y="9809450"/>
            <a:ext cx="834530" cy="411480"/>
            <a:chOff x="4913600" y="9809450"/>
            <a:chExt cx="834530" cy="411480"/>
          </a:xfrm>
        </xdr:grpSpPr>
        <xdr:pic>
          <xdr:nvPicPr>
            <xdr:cNvPr id="61" name="Picture 60">
              <a:extLst>
                <a:ext uri="{FF2B5EF4-FFF2-40B4-BE49-F238E27FC236}">
                  <a16:creationId xmlns:a16="http://schemas.microsoft.com/office/drawing/2014/main" id="{D41B409D-4997-47C5-A919-D0D425DF6FE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913600" y="9809450"/>
              <a:ext cx="411480" cy="411480"/>
            </a:xfrm>
            <a:prstGeom prst="rect">
              <a:avLst/>
            </a:prstGeom>
          </xdr:spPr>
        </xdr:pic>
        <xdr:pic>
          <xdr:nvPicPr>
            <xdr:cNvPr id="62" name="Picture 61">
              <a:extLst>
                <a:ext uri="{FF2B5EF4-FFF2-40B4-BE49-F238E27FC236}">
                  <a16:creationId xmlns:a16="http://schemas.microsoft.com/office/drawing/2014/main" id="{2FC7809C-B0F9-4AC3-A59E-D7FBFE95D8D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336650" y="9809450"/>
              <a:ext cx="411480" cy="411480"/>
            </a:xfrm>
            <a:prstGeom prst="rect">
              <a:avLst/>
            </a:prstGeom>
          </xdr:spPr>
        </xdr:pic>
      </xdr:grpSp>
      <xdr:grpSp>
        <xdr:nvGrpSpPr>
          <xdr:cNvPr id="54" name="Group 53">
            <a:extLst>
              <a:ext uri="{FF2B5EF4-FFF2-40B4-BE49-F238E27FC236}">
                <a16:creationId xmlns:a16="http://schemas.microsoft.com/office/drawing/2014/main" id="{0BE0CCE2-0E3C-4CE2-B08C-0AEC5A2D28B5}"/>
              </a:ext>
            </a:extLst>
          </xdr:cNvPr>
          <xdr:cNvGrpSpPr/>
        </xdr:nvGrpSpPr>
        <xdr:grpSpPr>
          <a:xfrm>
            <a:off x="4911549" y="10504000"/>
            <a:ext cx="834530" cy="411480"/>
            <a:chOff x="4913600" y="10504000"/>
            <a:chExt cx="834530" cy="411480"/>
          </a:xfrm>
        </xdr:grpSpPr>
        <xdr:pic>
          <xdr:nvPicPr>
            <xdr:cNvPr id="59" name="Picture 58">
              <a:extLst>
                <a:ext uri="{FF2B5EF4-FFF2-40B4-BE49-F238E27FC236}">
                  <a16:creationId xmlns:a16="http://schemas.microsoft.com/office/drawing/2014/main" id="{AFCEE392-B698-4BC3-A5A3-AF309BFAE4B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336650" y="10504000"/>
              <a:ext cx="411480" cy="411480"/>
            </a:xfrm>
            <a:prstGeom prst="rect">
              <a:avLst/>
            </a:prstGeom>
          </xdr:spPr>
        </xdr:pic>
        <xdr:pic>
          <xdr:nvPicPr>
            <xdr:cNvPr id="60" name="Picture 59">
              <a:extLst>
                <a:ext uri="{FF2B5EF4-FFF2-40B4-BE49-F238E27FC236}">
                  <a16:creationId xmlns:a16="http://schemas.microsoft.com/office/drawing/2014/main" id="{4B0AA10C-E57A-4751-B43A-0459CBBF2D8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913600" y="10504000"/>
              <a:ext cx="411480" cy="411480"/>
            </a:xfrm>
            <a:prstGeom prst="rect">
              <a:avLst/>
            </a:prstGeom>
          </xdr:spPr>
        </xdr:pic>
      </xdr:grpSp>
      <xdr:grpSp>
        <xdr:nvGrpSpPr>
          <xdr:cNvPr id="55" name="Group 54">
            <a:extLst>
              <a:ext uri="{FF2B5EF4-FFF2-40B4-BE49-F238E27FC236}">
                <a16:creationId xmlns:a16="http://schemas.microsoft.com/office/drawing/2014/main" id="{22F8085B-9582-4034-87DB-BA5C37E6E242}"/>
              </a:ext>
            </a:extLst>
          </xdr:cNvPr>
          <xdr:cNvGrpSpPr/>
        </xdr:nvGrpSpPr>
        <xdr:grpSpPr>
          <a:xfrm>
            <a:off x="4696849" y="10176475"/>
            <a:ext cx="1263931" cy="411480"/>
            <a:chOff x="4696849" y="10176475"/>
            <a:chExt cx="1263931" cy="411480"/>
          </a:xfrm>
        </xdr:grpSpPr>
        <xdr:pic>
          <xdr:nvPicPr>
            <xdr:cNvPr id="56" name="Picture 55">
              <a:extLst>
                <a:ext uri="{FF2B5EF4-FFF2-40B4-BE49-F238E27FC236}">
                  <a16:creationId xmlns:a16="http://schemas.microsoft.com/office/drawing/2014/main" id="{41CE9C5F-D2BB-4B69-9AA4-D9117D4B6B29}"/>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696849" y="10176475"/>
              <a:ext cx="409626" cy="411480"/>
            </a:xfrm>
            <a:prstGeom prst="rect">
              <a:avLst/>
            </a:prstGeom>
          </xdr:spPr>
        </xdr:pic>
        <xdr:pic>
          <xdr:nvPicPr>
            <xdr:cNvPr id="57" name="Picture 56">
              <a:extLst>
                <a:ext uri="{FF2B5EF4-FFF2-40B4-BE49-F238E27FC236}">
                  <a16:creationId xmlns:a16="http://schemas.microsoft.com/office/drawing/2014/main" id="{33BD6373-7575-4325-B021-81892586CF15}"/>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119900" y="10176475"/>
              <a:ext cx="411480" cy="411480"/>
            </a:xfrm>
            <a:prstGeom prst="rect">
              <a:avLst/>
            </a:prstGeom>
          </xdr:spPr>
        </xdr:pic>
        <xdr:pic>
          <xdr:nvPicPr>
            <xdr:cNvPr id="58" name="Picture 57">
              <a:extLst>
                <a:ext uri="{FF2B5EF4-FFF2-40B4-BE49-F238E27FC236}">
                  <a16:creationId xmlns:a16="http://schemas.microsoft.com/office/drawing/2014/main" id="{AA927956-949F-4E19-8E6E-33B733D267C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549300" y="10176475"/>
              <a:ext cx="411480" cy="411480"/>
            </a:xfrm>
            <a:prstGeom prst="rect">
              <a:avLst/>
            </a:prstGeom>
          </xdr:spPr>
        </xdr:pic>
      </xdr:grpSp>
    </xdr:grpSp>
    <xdr:clientData/>
  </xdr:twoCellAnchor>
  <xdr:twoCellAnchor>
    <xdr:from>
      <xdr:col>1</xdr:col>
      <xdr:colOff>28576</xdr:colOff>
      <xdr:row>67</xdr:row>
      <xdr:rowOff>19825</xdr:rowOff>
    </xdr:from>
    <xdr:to>
      <xdr:col>1</xdr:col>
      <xdr:colOff>1217296</xdr:colOff>
      <xdr:row>72</xdr:row>
      <xdr:rowOff>140184</xdr:rowOff>
    </xdr:to>
    <xdr:grpSp>
      <xdr:nvGrpSpPr>
        <xdr:cNvPr id="63" name="Group 62">
          <a:extLst>
            <a:ext uri="{FF2B5EF4-FFF2-40B4-BE49-F238E27FC236}">
              <a16:creationId xmlns:a16="http://schemas.microsoft.com/office/drawing/2014/main" id="{49CC8E16-D27C-42E7-A628-658CB0C090FF}"/>
            </a:ext>
          </a:extLst>
        </xdr:cNvPr>
        <xdr:cNvGrpSpPr>
          <a:grpSpLocks noChangeAspect="1"/>
        </xdr:cNvGrpSpPr>
      </xdr:nvGrpSpPr>
      <xdr:grpSpPr>
        <a:xfrm>
          <a:off x="85726" y="11078350"/>
          <a:ext cx="1188720" cy="949034"/>
          <a:chOff x="95251" y="10443350"/>
          <a:chExt cx="1234440" cy="964520"/>
        </a:xfrm>
      </xdr:grpSpPr>
      <xdr:pic>
        <xdr:nvPicPr>
          <xdr:cNvPr id="64" name="Picture 63">
            <a:extLst>
              <a:ext uri="{FF2B5EF4-FFF2-40B4-BE49-F238E27FC236}">
                <a16:creationId xmlns:a16="http://schemas.microsoft.com/office/drawing/2014/main" id="{8F9D5C22-AD47-4D18-8834-82DF29FF1F85}"/>
              </a:ext>
            </a:extLst>
          </xdr:cNvPr>
          <xdr:cNvPicPr>
            <a:picLocks noChangeAspect="1"/>
          </xdr:cNvPicPr>
        </xdr:nvPicPr>
        <xdr:blipFill rotWithShape="1">
          <a:blip xmlns:r="http://schemas.openxmlformats.org/officeDocument/2006/relationships" r:embed="rId15">
            <a:extLst>
              <a:ext uri="{28A0092B-C50C-407E-A947-70E740481C1C}">
                <a14:useLocalDpi xmlns:a14="http://schemas.microsoft.com/office/drawing/2010/main" val="0"/>
              </a:ext>
            </a:extLst>
          </a:blip>
          <a:srcRect l="49828" r="-1"/>
          <a:stretch/>
        </xdr:blipFill>
        <xdr:spPr>
          <a:xfrm>
            <a:off x="95251" y="10830074"/>
            <a:ext cx="1234440" cy="577796"/>
          </a:xfrm>
          <a:prstGeom prst="rect">
            <a:avLst/>
          </a:prstGeom>
        </xdr:spPr>
      </xdr:pic>
      <xdr:grpSp>
        <xdr:nvGrpSpPr>
          <xdr:cNvPr id="65" name="Group 64">
            <a:extLst>
              <a:ext uri="{FF2B5EF4-FFF2-40B4-BE49-F238E27FC236}">
                <a16:creationId xmlns:a16="http://schemas.microsoft.com/office/drawing/2014/main" id="{DF4B315A-DB9C-43AC-A34C-5BB0A485B716}"/>
              </a:ext>
            </a:extLst>
          </xdr:cNvPr>
          <xdr:cNvGrpSpPr/>
        </xdr:nvGrpSpPr>
        <xdr:grpSpPr>
          <a:xfrm>
            <a:off x="257780" y="10443350"/>
            <a:ext cx="909383" cy="411480"/>
            <a:chOff x="292101" y="10443350"/>
            <a:chExt cx="909383" cy="411480"/>
          </a:xfrm>
        </xdr:grpSpPr>
        <xdr:pic>
          <xdr:nvPicPr>
            <xdr:cNvPr id="66" name="Picture 65">
              <a:extLst>
                <a:ext uri="{FF2B5EF4-FFF2-40B4-BE49-F238E27FC236}">
                  <a16:creationId xmlns:a16="http://schemas.microsoft.com/office/drawing/2014/main" id="{2FA1929C-51FF-493E-9126-484F845D8B44}"/>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292101" y="10443350"/>
              <a:ext cx="413402" cy="411480"/>
            </a:xfrm>
            <a:prstGeom prst="rect">
              <a:avLst/>
            </a:prstGeom>
          </xdr:spPr>
        </xdr:pic>
        <xdr:pic>
          <xdr:nvPicPr>
            <xdr:cNvPr id="67" name="Picture 66">
              <a:extLst>
                <a:ext uri="{FF2B5EF4-FFF2-40B4-BE49-F238E27FC236}">
                  <a16:creationId xmlns:a16="http://schemas.microsoft.com/office/drawing/2014/main" id="{62C4E8DA-E62D-4EB8-B105-CA17CAFE15DB}"/>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788082" y="10443350"/>
              <a:ext cx="413402" cy="411480"/>
            </a:xfrm>
            <a:prstGeom prst="rect">
              <a:avLst/>
            </a:prstGeom>
          </xdr:spPr>
        </xdr:pic>
      </xdr:grpSp>
    </xdr:grpSp>
    <xdr:clientData/>
  </xdr:twoCellAnchor>
  <xdr:twoCellAnchor>
    <xdr:from>
      <xdr:col>1</xdr:col>
      <xdr:colOff>0</xdr:colOff>
      <xdr:row>3</xdr:row>
      <xdr:rowOff>0</xdr:rowOff>
    </xdr:from>
    <xdr:to>
      <xdr:col>10</xdr:col>
      <xdr:colOff>0</xdr:colOff>
      <xdr:row>33</xdr:row>
      <xdr:rowOff>0</xdr:rowOff>
    </xdr:to>
    <xdr:sp macro="" textlink="">
      <xdr:nvSpPr>
        <xdr:cNvPr id="68" name="Rectangle 67">
          <a:extLst>
            <a:ext uri="{FF2B5EF4-FFF2-40B4-BE49-F238E27FC236}">
              <a16:creationId xmlns:a16="http://schemas.microsoft.com/office/drawing/2014/main" id="{D830BA07-D9A3-4461-8F32-6C61209B761A}"/>
            </a:ext>
          </a:extLst>
        </xdr:cNvPr>
        <xdr:cNvSpPr/>
      </xdr:nvSpPr>
      <xdr:spPr>
        <a:xfrm>
          <a:off x="57150" y="695325"/>
          <a:ext cx="4076700" cy="48577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39687</xdr:colOff>
      <xdr:row>41</xdr:row>
      <xdr:rowOff>65050</xdr:rowOff>
    </xdr:from>
    <xdr:to>
      <xdr:col>2</xdr:col>
      <xdr:colOff>2102</xdr:colOff>
      <xdr:row>55</xdr:row>
      <xdr:rowOff>121491</xdr:rowOff>
    </xdr:to>
    <xdr:grpSp>
      <xdr:nvGrpSpPr>
        <xdr:cNvPr id="69" name="Group 68">
          <a:extLst>
            <a:ext uri="{FF2B5EF4-FFF2-40B4-BE49-F238E27FC236}">
              <a16:creationId xmlns:a16="http://schemas.microsoft.com/office/drawing/2014/main" id="{CA31DF8F-DC0C-4C50-903B-5C1B780F6959}"/>
            </a:ext>
          </a:extLst>
        </xdr:cNvPr>
        <xdr:cNvGrpSpPr/>
      </xdr:nvGrpSpPr>
      <xdr:grpSpPr>
        <a:xfrm>
          <a:off x="96837" y="6913525"/>
          <a:ext cx="1191140" cy="2323391"/>
          <a:chOff x="96837" y="7037350"/>
          <a:chExt cx="1210190" cy="2367841"/>
        </a:xfrm>
      </xdr:grpSpPr>
      <xdr:pic>
        <xdr:nvPicPr>
          <xdr:cNvPr id="70" name="Picture 69">
            <a:extLst>
              <a:ext uri="{FF2B5EF4-FFF2-40B4-BE49-F238E27FC236}">
                <a16:creationId xmlns:a16="http://schemas.microsoft.com/office/drawing/2014/main" id="{D7F682F4-10EE-4A01-B1FA-968ECC36B86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96837" y="9008271"/>
            <a:ext cx="1196340" cy="396920"/>
          </a:xfrm>
          <a:prstGeom prst="rect">
            <a:avLst/>
          </a:prstGeom>
        </xdr:spPr>
      </xdr:pic>
      <xdr:pic>
        <xdr:nvPicPr>
          <xdr:cNvPr id="71" name="Picture 75">
            <a:extLst>
              <a:ext uri="{FF2B5EF4-FFF2-40B4-BE49-F238E27FC236}">
                <a16:creationId xmlns:a16="http://schemas.microsoft.com/office/drawing/2014/main" id="{6424B2FE-9C42-4D18-8C96-5E512D3634C5}"/>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96837" y="8040989"/>
            <a:ext cx="1196340" cy="394026"/>
          </a:xfrm>
          <a:prstGeom prst="rect">
            <a:avLst/>
          </a:prstGeom>
        </xdr:spPr>
      </xdr:pic>
      <xdr:pic>
        <xdr:nvPicPr>
          <xdr:cNvPr id="72" name="Picture 71">
            <a:extLst>
              <a:ext uri="{FF2B5EF4-FFF2-40B4-BE49-F238E27FC236}">
                <a16:creationId xmlns:a16="http://schemas.microsoft.com/office/drawing/2014/main" id="{C3355F16-04B1-4E24-BD44-CE6B2FDC8417}"/>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96837" y="8523910"/>
            <a:ext cx="1196340" cy="395467"/>
          </a:xfrm>
          <a:prstGeom prst="rect">
            <a:avLst/>
          </a:prstGeom>
        </xdr:spPr>
      </xdr:pic>
      <xdr:pic>
        <xdr:nvPicPr>
          <xdr:cNvPr id="73" name="Picture 72">
            <a:extLst>
              <a:ext uri="{FF2B5EF4-FFF2-40B4-BE49-F238E27FC236}">
                <a16:creationId xmlns:a16="http://schemas.microsoft.com/office/drawing/2014/main" id="{E4589332-FE4D-4ACB-AA11-5BA19CA7C09C}"/>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96837" y="7546869"/>
            <a:ext cx="1196340" cy="405225"/>
          </a:xfrm>
          <a:prstGeom prst="rect">
            <a:avLst/>
          </a:prstGeom>
        </xdr:spPr>
      </xdr:pic>
      <xdr:grpSp>
        <xdr:nvGrpSpPr>
          <xdr:cNvPr id="74" name="Group 73">
            <a:extLst>
              <a:ext uri="{FF2B5EF4-FFF2-40B4-BE49-F238E27FC236}">
                <a16:creationId xmlns:a16="http://schemas.microsoft.com/office/drawing/2014/main" id="{A7D24F06-4633-4BD8-B3B4-07C4817EA630}"/>
              </a:ext>
            </a:extLst>
          </xdr:cNvPr>
          <xdr:cNvGrpSpPr/>
        </xdr:nvGrpSpPr>
        <xdr:grpSpPr>
          <a:xfrm>
            <a:off x="96837" y="7037350"/>
            <a:ext cx="1210190" cy="420624"/>
            <a:chOff x="19345947" y="7297700"/>
            <a:chExt cx="1210190" cy="420624"/>
          </a:xfrm>
        </xdr:grpSpPr>
        <xdr:pic>
          <xdr:nvPicPr>
            <xdr:cNvPr id="75" name="Picture 74">
              <a:extLst>
                <a:ext uri="{FF2B5EF4-FFF2-40B4-BE49-F238E27FC236}">
                  <a16:creationId xmlns:a16="http://schemas.microsoft.com/office/drawing/2014/main" id="{7CBDE6D8-A5E3-4649-A5A6-C762500BBB33}"/>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9345947" y="7297700"/>
              <a:ext cx="402336" cy="420624"/>
            </a:xfrm>
            <a:prstGeom prst="rect">
              <a:avLst/>
            </a:prstGeom>
          </xdr:spPr>
        </xdr:pic>
        <xdr:pic>
          <xdr:nvPicPr>
            <xdr:cNvPr id="76" name="Picture 75">
              <a:extLst>
                <a:ext uri="{FF2B5EF4-FFF2-40B4-BE49-F238E27FC236}">
                  <a16:creationId xmlns:a16="http://schemas.microsoft.com/office/drawing/2014/main" id="{4C15933F-73B1-43A3-B971-346771FC3105}"/>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9747319" y="7297700"/>
              <a:ext cx="402336" cy="420624"/>
            </a:xfrm>
            <a:prstGeom prst="rect">
              <a:avLst/>
            </a:prstGeom>
          </xdr:spPr>
        </xdr:pic>
        <xdr:pic>
          <xdr:nvPicPr>
            <xdr:cNvPr id="77" name="Picture 76">
              <a:extLst>
                <a:ext uri="{FF2B5EF4-FFF2-40B4-BE49-F238E27FC236}">
                  <a16:creationId xmlns:a16="http://schemas.microsoft.com/office/drawing/2014/main" id="{AD4FAF04-33B5-49BB-9B55-ECAD841688E1}"/>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20153801" y="7297700"/>
              <a:ext cx="402336" cy="420624"/>
            </a:xfrm>
            <a:prstGeom prst="rect">
              <a:avLst/>
            </a:prstGeom>
          </xdr:spPr>
        </xdr:pic>
      </xdr:grpSp>
    </xdr:grpSp>
    <xdr:clientData/>
  </xdr:twoCellAnchor>
  <xdr:twoCellAnchor>
    <xdr:from>
      <xdr:col>1</xdr:col>
      <xdr:colOff>43446</xdr:colOff>
      <xdr:row>3</xdr:row>
      <xdr:rowOff>60325</xdr:rowOff>
    </xdr:from>
    <xdr:to>
      <xdr:col>1</xdr:col>
      <xdr:colOff>1225061</xdr:colOff>
      <xdr:row>32</xdr:row>
      <xdr:rowOff>103590</xdr:rowOff>
    </xdr:to>
    <xdr:grpSp>
      <xdr:nvGrpSpPr>
        <xdr:cNvPr id="78" name="Group 77">
          <a:extLst>
            <a:ext uri="{FF2B5EF4-FFF2-40B4-BE49-F238E27FC236}">
              <a16:creationId xmlns:a16="http://schemas.microsoft.com/office/drawing/2014/main" id="{663163B2-1FB3-4BF8-A51F-76E8DED390A0}"/>
            </a:ext>
          </a:extLst>
        </xdr:cNvPr>
        <xdr:cNvGrpSpPr/>
      </xdr:nvGrpSpPr>
      <xdr:grpSpPr>
        <a:xfrm>
          <a:off x="100596" y="755650"/>
          <a:ext cx="1181615" cy="4739090"/>
          <a:chOff x="19366496" y="784225"/>
          <a:chExt cx="1210190" cy="4831165"/>
        </a:xfrm>
      </xdr:grpSpPr>
      <xdr:pic>
        <xdr:nvPicPr>
          <xdr:cNvPr id="79" name="Picture 78">
            <a:extLst>
              <a:ext uri="{FF2B5EF4-FFF2-40B4-BE49-F238E27FC236}">
                <a16:creationId xmlns:a16="http://schemas.microsoft.com/office/drawing/2014/main" id="{0FEEDA33-0C55-46DD-A4B7-F563CAAE9B64}"/>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20177750" y="784225"/>
            <a:ext cx="398936" cy="418539"/>
          </a:xfrm>
          <a:prstGeom prst="rect">
            <a:avLst/>
          </a:prstGeom>
        </xdr:spPr>
      </xdr:pic>
      <xdr:pic>
        <xdr:nvPicPr>
          <xdr:cNvPr id="80" name="Picture 79">
            <a:extLst>
              <a:ext uri="{FF2B5EF4-FFF2-40B4-BE49-F238E27FC236}">
                <a16:creationId xmlns:a16="http://schemas.microsoft.com/office/drawing/2014/main" id="{CC61B654-23E8-422E-94DE-99F650D8276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9369896" y="1274285"/>
            <a:ext cx="398936" cy="418539"/>
          </a:xfrm>
          <a:prstGeom prst="rect">
            <a:avLst/>
          </a:prstGeom>
        </xdr:spPr>
      </xdr:pic>
      <xdr:pic>
        <xdr:nvPicPr>
          <xdr:cNvPr id="81" name="Picture 80">
            <a:extLst>
              <a:ext uri="{FF2B5EF4-FFF2-40B4-BE49-F238E27FC236}">
                <a16:creationId xmlns:a16="http://schemas.microsoft.com/office/drawing/2014/main" id="{8E694DB4-E673-4C44-B0E5-D1A8047468E3}"/>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9771269" y="1274285"/>
            <a:ext cx="398936" cy="418539"/>
          </a:xfrm>
          <a:prstGeom prst="rect">
            <a:avLst/>
          </a:prstGeom>
        </xdr:spPr>
      </xdr:pic>
      <xdr:pic>
        <xdr:nvPicPr>
          <xdr:cNvPr id="82" name="Picture 81">
            <a:extLst>
              <a:ext uri="{FF2B5EF4-FFF2-40B4-BE49-F238E27FC236}">
                <a16:creationId xmlns:a16="http://schemas.microsoft.com/office/drawing/2014/main" id="{945E78B9-2008-46CC-8D73-A5C937237784}"/>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20177750" y="1274285"/>
            <a:ext cx="398936" cy="418539"/>
          </a:xfrm>
          <a:prstGeom prst="rect">
            <a:avLst/>
          </a:prstGeom>
        </xdr:spPr>
      </xdr:pic>
      <xdr:pic>
        <xdr:nvPicPr>
          <xdr:cNvPr id="83" name="Picture 82">
            <a:extLst>
              <a:ext uri="{FF2B5EF4-FFF2-40B4-BE49-F238E27FC236}">
                <a16:creationId xmlns:a16="http://schemas.microsoft.com/office/drawing/2014/main" id="{B6F61DC5-02D1-4D7B-983A-17B12AC63C93}"/>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9369896" y="1764345"/>
            <a:ext cx="398936" cy="418539"/>
          </a:xfrm>
          <a:prstGeom prst="rect">
            <a:avLst/>
          </a:prstGeom>
        </xdr:spPr>
      </xdr:pic>
      <xdr:pic>
        <xdr:nvPicPr>
          <xdr:cNvPr id="84" name="Picture 83">
            <a:extLst>
              <a:ext uri="{FF2B5EF4-FFF2-40B4-BE49-F238E27FC236}">
                <a16:creationId xmlns:a16="http://schemas.microsoft.com/office/drawing/2014/main" id="{EB7DFC48-BCE5-4629-AD61-B36A0F3E1D26}"/>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9771269" y="1764345"/>
            <a:ext cx="398936" cy="418539"/>
          </a:xfrm>
          <a:prstGeom prst="rect">
            <a:avLst/>
          </a:prstGeom>
        </xdr:spPr>
      </xdr:pic>
      <xdr:pic>
        <xdr:nvPicPr>
          <xdr:cNvPr id="85" name="Picture 84">
            <a:extLst>
              <a:ext uri="{FF2B5EF4-FFF2-40B4-BE49-F238E27FC236}">
                <a16:creationId xmlns:a16="http://schemas.microsoft.com/office/drawing/2014/main" id="{116BA816-C437-4EE7-9536-41A9339DC26D}"/>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20177750" y="1764345"/>
            <a:ext cx="398936" cy="418539"/>
          </a:xfrm>
          <a:prstGeom prst="rect">
            <a:avLst/>
          </a:prstGeom>
        </xdr:spPr>
      </xdr:pic>
      <xdr:pic>
        <xdr:nvPicPr>
          <xdr:cNvPr id="86" name="Picture 85">
            <a:extLst>
              <a:ext uri="{FF2B5EF4-FFF2-40B4-BE49-F238E27FC236}">
                <a16:creationId xmlns:a16="http://schemas.microsoft.com/office/drawing/2014/main" id="{B0337646-0A5C-4D91-9A89-01D1B24E8E5D}"/>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9369896" y="2254405"/>
            <a:ext cx="398936" cy="418539"/>
          </a:xfrm>
          <a:prstGeom prst="rect">
            <a:avLst/>
          </a:prstGeom>
        </xdr:spPr>
      </xdr:pic>
      <xdr:pic>
        <xdr:nvPicPr>
          <xdr:cNvPr id="87" name="Picture 86">
            <a:extLst>
              <a:ext uri="{FF2B5EF4-FFF2-40B4-BE49-F238E27FC236}">
                <a16:creationId xmlns:a16="http://schemas.microsoft.com/office/drawing/2014/main" id="{54F64D0A-F0F6-46BB-8871-B282E080D9A1}"/>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9771269" y="2254405"/>
            <a:ext cx="398936" cy="418539"/>
          </a:xfrm>
          <a:prstGeom prst="rect">
            <a:avLst/>
          </a:prstGeom>
        </xdr:spPr>
      </xdr:pic>
      <xdr:pic>
        <xdr:nvPicPr>
          <xdr:cNvPr id="88" name="Picture 87">
            <a:extLst>
              <a:ext uri="{FF2B5EF4-FFF2-40B4-BE49-F238E27FC236}">
                <a16:creationId xmlns:a16="http://schemas.microsoft.com/office/drawing/2014/main" id="{489E1B01-1339-4601-BAD7-78DAA0C3C6AE}"/>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20177750" y="2254405"/>
            <a:ext cx="398936" cy="418539"/>
          </a:xfrm>
          <a:prstGeom prst="rect">
            <a:avLst/>
          </a:prstGeom>
        </xdr:spPr>
      </xdr:pic>
      <xdr:pic>
        <xdr:nvPicPr>
          <xdr:cNvPr id="89" name="Picture 88">
            <a:extLst>
              <a:ext uri="{FF2B5EF4-FFF2-40B4-BE49-F238E27FC236}">
                <a16:creationId xmlns:a16="http://schemas.microsoft.com/office/drawing/2014/main" id="{35A1162B-4C70-48CE-BA83-3EAAEAC9684E}"/>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9369896" y="2744465"/>
            <a:ext cx="398936" cy="418539"/>
          </a:xfrm>
          <a:prstGeom prst="rect">
            <a:avLst/>
          </a:prstGeom>
        </xdr:spPr>
      </xdr:pic>
      <xdr:pic>
        <xdr:nvPicPr>
          <xdr:cNvPr id="90" name="Picture 89">
            <a:extLst>
              <a:ext uri="{FF2B5EF4-FFF2-40B4-BE49-F238E27FC236}">
                <a16:creationId xmlns:a16="http://schemas.microsoft.com/office/drawing/2014/main" id="{0615E082-BBA3-43C3-A101-B429FCDA4B5F}"/>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9771269" y="2744465"/>
            <a:ext cx="398936" cy="418539"/>
          </a:xfrm>
          <a:prstGeom prst="rect">
            <a:avLst/>
          </a:prstGeom>
        </xdr:spPr>
      </xdr:pic>
      <xdr:pic>
        <xdr:nvPicPr>
          <xdr:cNvPr id="91" name="Picture 90">
            <a:extLst>
              <a:ext uri="{FF2B5EF4-FFF2-40B4-BE49-F238E27FC236}">
                <a16:creationId xmlns:a16="http://schemas.microsoft.com/office/drawing/2014/main" id="{25D15D7B-8B70-4B85-8FE1-3FB1FD3CF05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20177750" y="2744465"/>
            <a:ext cx="398936" cy="418539"/>
          </a:xfrm>
          <a:prstGeom prst="rect">
            <a:avLst/>
          </a:prstGeom>
        </xdr:spPr>
      </xdr:pic>
      <xdr:pic>
        <xdr:nvPicPr>
          <xdr:cNvPr id="92" name="Picture 91">
            <a:extLst>
              <a:ext uri="{FF2B5EF4-FFF2-40B4-BE49-F238E27FC236}">
                <a16:creationId xmlns:a16="http://schemas.microsoft.com/office/drawing/2014/main" id="{E8360FA1-A717-4FC0-9BED-383E7105A314}"/>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9369896" y="3234525"/>
            <a:ext cx="398936" cy="418539"/>
          </a:xfrm>
          <a:prstGeom prst="rect">
            <a:avLst/>
          </a:prstGeom>
        </xdr:spPr>
      </xdr:pic>
      <xdr:pic>
        <xdr:nvPicPr>
          <xdr:cNvPr id="93" name="Picture 92">
            <a:extLst>
              <a:ext uri="{FF2B5EF4-FFF2-40B4-BE49-F238E27FC236}">
                <a16:creationId xmlns:a16="http://schemas.microsoft.com/office/drawing/2014/main" id="{F8941186-974E-49A2-835B-D8E30AE06088}"/>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9771269" y="3234525"/>
            <a:ext cx="398936" cy="418539"/>
          </a:xfrm>
          <a:prstGeom prst="rect">
            <a:avLst/>
          </a:prstGeom>
        </xdr:spPr>
      </xdr:pic>
      <xdr:pic>
        <xdr:nvPicPr>
          <xdr:cNvPr id="94" name="Picture 93">
            <a:extLst>
              <a:ext uri="{FF2B5EF4-FFF2-40B4-BE49-F238E27FC236}">
                <a16:creationId xmlns:a16="http://schemas.microsoft.com/office/drawing/2014/main" id="{5D966B52-B6D5-4D60-95BD-B61453657305}"/>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20177750" y="3234525"/>
            <a:ext cx="398936" cy="418539"/>
          </a:xfrm>
          <a:prstGeom prst="rect">
            <a:avLst/>
          </a:prstGeom>
        </xdr:spPr>
      </xdr:pic>
      <xdr:pic>
        <xdr:nvPicPr>
          <xdr:cNvPr id="95" name="Picture 94">
            <a:extLst>
              <a:ext uri="{FF2B5EF4-FFF2-40B4-BE49-F238E27FC236}">
                <a16:creationId xmlns:a16="http://schemas.microsoft.com/office/drawing/2014/main" id="{0EF5546B-9029-43DC-9D8B-B649DEB437E9}"/>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19369896" y="3724585"/>
            <a:ext cx="398936" cy="418539"/>
          </a:xfrm>
          <a:prstGeom prst="rect">
            <a:avLst/>
          </a:prstGeom>
        </xdr:spPr>
      </xdr:pic>
      <xdr:pic>
        <xdr:nvPicPr>
          <xdr:cNvPr id="96" name="Picture 95">
            <a:extLst>
              <a:ext uri="{FF2B5EF4-FFF2-40B4-BE49-F238E27FC236}">
                <a16:creationId xmlns:a16="http://schemas.microsoft.com/office/drawing/2014/main" id="{B4E2C703-FF29-459F-8737-4B0A130820F9}"/>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19771269" y="3724585"/>
            <a:ext cx="398936" cy="418539"/>
          </a:xfrm>
          <a:prstGeom prst="rect">
            <a:avLst/>
          </a:prstGeom>
        </xdr:spPr>
      </xdr:pic>
      <xdr:pic>
        <xdr:nvPicPr>
          <xdr:cNvPr id="97" name="Picture 96">
            <a:extLst>
              <a:ext uri="{FF2B5EF4-FFF2-40B4-BE49-F238E27FC236}">
                <a16:creationId xmlns:a16="http://schemas.microsoft.com/office/drawing/2014/main" id="{316697CA-0696-4D7E-A168-EB6574E9DCAA}"/>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20177750" y="3724585"/>
            <a:ext cx="398936" cy="418539"/>
          </a:xfrm>
          <a:prstGeom prst="rect">
            <a:avLst/>
          </a:prstGeom>
        </xdr:spPr>
      </xdr:pic>
      <xdr:pic>
        <xdr:nvPicPr>
          <xdr:cNvPr id="98" name="Picture 97">
            <a:extLst>
              <a:ext uri="{FF2B5EF4-FFF2-40B4-BE49-F238E27FC236}">
                <a16:creationId xmlns:a16="http://schemas.microsoft.com/office/drawing/2014/main" id="{60E2FE60-6047-4F69-8DEB-B001D3F258D4}"/>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19369896" y="4214645"/>
            <a:ext cx="398936" cy="418539"/>
          </a:xfrm>
          <a:prstGeom prst="rect">
            <a:avLst/>
          </a:prstGeom>
        </xdr:spPr>
      </xdr:pic>
      <xdr:pic>
        <xdr:nvPicPr>
          <xdr:cNvPr id="99" name="Picture 98">
            <a:extLst>
              <a:ext uri="{FF2B5EF4-FFF2-40B4-BE49-F238E27FC236}">
                <a16:creationId xmlns:a16="http://schemas.microsoft.com/office/drawing/2014/main" id="{EF9A433D-CB7E-4006-B084-4647A4B3DE51}"/>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9769124" y="4214645"/>
            <a:ext cx="401081" cy="418539"/>
          </a:xfrm>
          <a:prstGeom prst="rect">
            <a:avLst/>
          </a:prstGeom>
        </xdr:spPr>
      </xdr:pic>
      <xdr:pic>
        <xdr:nvPicPr>
          <xdr:cNvPr id="100" name="Picture 99">
            <a:extLst>
              <a:ext uri="{FF2B5EF4-FFF2-40B4-BE49-F238E27FC236}">
                <a16:creationId xmlns:a16="http://schemas.microsoft.com/office/drawing/2014/main" id="{3359BF23-F802-411B-A52B-BAE751B45D8E}"/>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19369896" y="4704705"/>
            <a:ext cx="398936" cy="418539"/>
          </a:xfrm>
          <a:prstGeom prst="rect">
            <a:avLst/>
          </a:prstGeom>
        </xdr:spPr>
      </xdr:pic>
      <xdr:pic>
        <xdr:nvPicPr>
          <xdr:cNvPr id="101" name="Picture 100">
            <a:extLst>
              <a:ext uri="{FF2B5EF4-FFF2-40B4-BE49-F238E27FC236}">
                <a16:creationId xmlns:a16="http://schemas.microsoft.com/office/drawing/2014/main" id="{1B43797E-6880-4555-B79D-077F1F2967AE}"/>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19771269" y="4704705"/>
            <a:ext cx="398936" cy="418539"/>
          </a:xfrm>
          <a:prstGeom prst="rect">
            <a:avLst/>
          </a:prstGeom>
        </xdr:spPr>
      </xdr:pic>
      <xdr:pic>
        <xdr:nvPicPr>
          <xdr:cNvPr id="102" name="Picture 101">
            <a:extLst>
              <a:ext uri="{FF2B5EF4-FFF2-40B4-BE49-F238E27FC236}">
                <a16:creationId xmlns:a16="http://schemas.microsoft.com/office/drawing/2014/main" id="{09D5FC7C-817B-48A3-A0EB-24D3B2C0AB0F}"/>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20175605" y="4214645"/>
            <a:ext cx="401081" cy="418539"/>
          </a:xfrm>
          <a:prstGeom prst="rect">
            <a:avLst/>
          </a:prstGeom>
        </xdr:spPr>
      </xdr:pic>
      <xdr:pic>
        <xdr:nvPicPr>
          <xdr:cNvPr id="103" name="Picture 102">
            <a:extLst>
              <a:ext uri="{FF2B5EF4-FFF2-40B4-BE49-F238E27FC236}">
                <a16:creationId xmlns:a16="http://schemas.microsoft.com/office/drawing/2014/main" id="{09C93D98-783A-4CB7-B9B2-729C181C3899}"/>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0177750" y="4704705"/>
            <a:ext cx="398936" cy="418539"/>
          </a:xfrm>
          <a:prstGeom prst="rect">
            <a:avLst/>
          </a:prstGeom>
        </xdr:spPr>
      </xdr:pic>
      <xdr:pic>
        <xdr:nvPicPr>
          <xdr:cNvPr id="104" name="Picture 103">
            <a:extLst>
              <a:ext uri="{FF2B5EF4-FFF2-40B4-BE49-F238E27FC236}">
                <a16:creationId xmlns:a16="http://schemas.microsoft.com/office/drawing/2014/main" id="{8279D618-1BEB-43D3-ACE2-59E3AC1876F1}"/>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19769124" y="5194766"/>
            <a:ext cx="401081" cy="418539"/>
          </a:xfrm>
          <a:prstGeom prst="rect">
            <a:avLst/>
          </a:prstGeom>
        </xdr:spPr>
      </xdr:pic>
      <xdr:pic>
        <xdr:nvPicPr>
          <xdr:cNvPr id="105" name="Picture 104">
            <a:extLst>
              <a:ext uri="{FF2B5EF4-FFF2-40B4-BE49-F238E27FC236}">
                <a16:creationId xmlns:a16="http://schemas.microsoft.com/office/drawing/2014/main" id="{FCC358C0-D625-48DC-8FB3-041071F63840}"/>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20175605" y="5194766"/>
            <a:ext cx="401081" cy="418539"/>
          </a:xfrm>
          <a:prstGeom prst="rect">
            <a:avLst/>
          </a:prstGeom>
        </xdr:spPr>
      </xdr:pic>
      <xdr:pic>
        <xdr:nvPicPr>
          <xdr:cNvPr id="106" name="Picture 105">
            <a:extLst>
              <a:ext uri="{FF2B5EF4-FFF2-40B4-BE49-F238E27FC236}">
                <a16:creationId xmlns:a16="http://schemas.microsoft.com/office/drawing/2014/main" id="{9C9F19AC-4798-4BAF-B85F-6530402FBEAD}"/>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19366496" y="5194766"/>
            <a:ext cx="402336" cy="420624"/>
          </a:xfrm>
          <a:prstGeom prst="rect">
            <a:avLst/>
          </a:prstGeom>
        </xdr:spPr>
      </xdr:pic>
      <xdr:pic>
        <xdr:nvPicPr>
          <xdr:cNvPr id="107" name="Picture 106">
            <a:extLst>
              <a:ext uri="{FF2B5EF4-FFF2-40B4-BE49-F238E27FC236}">
                <a16:creationId xmlns:a16="http://schemas.microsoft.com/office/drawing/2014/main" id="{E7C7BF30-73DF-4EA3-A576-D6D8D7D84566}"/>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19767869" y="784225"/>
            <a:ext cx="402336" cy="420624"/>
          </a:xfrm>
          <a:prstGeom prst="rect">
            <a:avLst/>
          </a:prstGeom>
        </xdr:spPr>
      </xdr:pic>
      <xdr:pic>
        <xdr:nvPicPr>
          <xdr:cNvPr id="108" name="Picture 107">
            <a:extLst>
              <a:ext uri="{FF2B5EF4-FFF2-40B4-BE49-F238E27FC236}">
                <a16:creationId xmlns:a16="http://schemas.microsoft.com/office/drawing/2014/main" id="{88FA43DF-1B53-4EF0-9258-6A76D6D2D4A4}"/>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19366496" y="784225"/>
            <a:ext cx="402336" cy="420624"/>
          </a:xfrm>
          <a:prstGeom prst="rect">
            <a:avLst/>
          </a:prstGeom>
        </xdr:spPr>
      </xdr:pic>
    </xdr:grpSp>
    <xdr:clientData/>
  </xdr:twoCellAnchor>
  <xdr:twoCellAnchor>
    <xdr:from>
      <xdr:col>1</xdr:col>
      <xdr:colOff>0</xdr:colOff>
      <xdr:row>41</xdr:row>
      <xdr:rowOff>0</xdr:rowOff>
    </xdr:from>
    <xdr:to>
      <xdr:col>10</xdr:col>
      <xdr:colOff>0</xdr:colOff>
      <xdr:row>56</xdr:row>
      <xdr:rowOff>0</xdr:rowOff>
    </xdr:to>
    <xdr:sp macro="" textlink="">
      <xdr:nvSpPr>
        <xdr:cNvPr id="109" name="Rectangle 108">
          <a:extLst>
            <a:ext uri="{FF2B5EF4-FFF2-40B4-BE49-F238E27FC236}">
              <a16:creationId xmlns:a16="http://schemas.microsoft.com/office/drawing/2014/main" id="{A71C5866-BC9B-4D70-B04A-8BBE43A3D5BD}"/>
            </a:ext>
          </a:extLst>
        </xdr:cNvPr>
        <xdr:cNvSpPr/>
      </xdr:nvSpPr>
      <xdr:spPr>
        <a:xfrm>
          <a:off x="57150" y="6848475"/>
          <a:ext cx="4076700" cy="24288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47</xdr:row>
      <xdr:rowOff>0</xdr:rowOff>
    </xdr:from>
    <xdr:to>
      <xdr:col>20</xdr:col>
      <xdr:colOff>0</xdr:colOff>
      <xdr:row>75</xdr:row>
      <xdr:rowOff>0</xdr:rowOff>
    </xdr:to>
    <xdr:sp macro="" textlink="">
      <xdr:nvSpPr>
        <xdr:cNvPr id="110" name="Rectangle 109">
          <a:extLst>
            <a:ext uri="{FF2B5EF4-FFF2-40B4-BE49-F238E27FC236}">
              <a16:creationId xmlns:a16="http://schemas.microsoft.com/office/drawing/2014/main" id="{0CA12335-02D7-42E2-806B-CC1162DDD978}"/>
            </a:ext>
          </a:extLst>
        </xdr:cNvPr>
        <xdr:cNvSpPr/>
      </xdr:nvSpPr>
      <xdr:spPr>
        <a:xfrm>
          <a:off x="4248150" y="7820025"/>
          <a:ext cx="4076700" cy="45529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27</xdr:row>
      <xdr:rowOff>1</xdr:rowOff>
    </xdr:from>
    <xdr:to>
      <xdr:col>20</xdr:col>
      <xdr:colOff>0</xdr:colOff>
      <xdr:row>37</xdr:row>
      <xdr:rowOff>19051</xdr:rowOff>
    </xdr:to>
    <xdr:sp macro="" textlink="">
      <xdr:nvSpPr>
        <xdr:cNvPr id="111" name="Rectangle 110">
          <a:extLst>
            <a:ext uri="{FF2B5EF4-FFF2-40B4-BE49-F238E27FC236}">
              <a16:creationId xmlns:a16="http://schemas.microsoft.com/office/drawing/2014/main" id="{679E3FA9-2242-4DD2-828E-798D135C55CE}"/>
            </a:ext>
          </a:extLst>
        </xdr:cNvPr>
        <xdr:cNvSpPr/>
      </xdr:nvSpPr>
      <xdr:spPr>
        <a:xfrm>
          <a:off x="4248150" y="4581526"/>
          <a:ext cx="4076700" cy="16383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25</xdr:row>
      <xdr:rowOff>136070</xdr:rowOff>
    </xdr:from>
    <xdr:to>
      <xdr:col>20</xdr:col>
      <xdr:colOff>0</xdr:colOff>
      <xdr:row>27</xdr:row>
      <xdr:rowOff>2719</xdr:rowOff>
    </xdr:to>
    <xdr:sp macro="" textlink="">
      <xdr:nvSpPr>
        <xdr:cNvPr id="112" name="Rectangle: Top Corners Rounded 111">
          <a:extLst>
            <a:ext uri="{FF2B5EF4-FFF2-40B4-BE49-F238E27FC236}">
              <a16:creationId xmlns:a16="http://schemas.microsoft.com/office/drawing/2014/main" id="{2D53E46C-38CA-47DF-93B4-FEE3BAFD4E1F}"/>
            </a:ext>
          </a:extLst>
        </xdr:cNvPr>
        <xdr:cNvSpPr/>
      </xdr:nvSpPr>
      <xdr:spPr>
        <a:xfrm>
          <a:off x="4248150" y="4393745"/>
          <a:ext cx="4076700" cy="190499"/>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25</xdr:row>
      <xdr:rowOff>140159</xdr:rowOff>
    </xdr:from>
    <xdr:to>
      <xdr:col>12</xdr:col>
      <xdr:colOff>2721</xdr:colOff>
      <xdr:row>27</xdr:row>
      <xdr:rowOff>8169</xdr:rowOff>
    </xdr:to>
    <xdr:sp macro="" textlink="">
      <xdr:nvSpPr>
        <xdr:cNvPr id="113" name="TextBox 112">
          <a:extLst>
            <a:ext uri="{FF2B5EF4-FFF2-40B4-BE49-F238E27FC236}">
              <a16:creationId xmlns:a16="http://schemas.microsoft.com/office/drawing/2014/main" id="{8E698720-C54E-4780-ADB5-B98BAB2B9951}"/>
            </a:ext>
          </a:extLst>
        </xdr:cNvPr>
        <xdr:cNvSpPr txBox="1"/>
      </xdr:nvSpPr>
      <xdr:spPr>
        <a:xfrm>
          <a:off x="4248150" y="4397834"/>
          <a:ext cx="1231446" cy="19186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18</xdr:col>
      <xdr:colOff>0</xdr:colOff>
      <xdr:row>25</xdr:row>
      <xdr:rowOff>142874</xdr:rowOff>
    </xdr:from>
    <xdr:to>
      <xdr:col>19</xdr:col>
      <xdr:colOff>0</xdr:colOff>
      <xdr:row>27</xdr:row>
      <xdr:rowOff>9523</xdr:rowOff>
    </xdr:to>
    <xdr:sp macro="" textlink="">
      <xdr:nvSpPr>
        <xdr:cNvPr id="114" name="TextBox 113">
          <a:extLst>
            <a:ext uri="{FF2B5EF4-FFF2-40B4-BE49-F238E27FC236}">
              <a16:creationId xmlns:a16="http://schemas.microsoft.com/office/drawing/2014/main" id="{32804F5E-1CE6-4EA9-BBF9-9100CF7AB645}"/>
            </a:ext>
          </a:extLst>
        </xdr:cNvPr>
        <xdr:cNvSpPr txBox="1"/>
      </xdr:nvSpPr>
      <xdr:spPr>
        <a:xfrm>
          <a:off x="7391400" y="4400549"/>
          <a:ext cx="466725" cy="19049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mn-lt"/>
              <a:ea typeface="+mn-ea"/>
              <a:cs typeface="+mn-cs"/>
            </a:rPr>
            <a:t>Earn</a:t>
          </a:r>
        </a:p>
      </xdr:txBody>
    </xdr:sp>
    <xdr:clientData/>
  </xdr:twoCellAnchor>
  <xdr:twoCellAnchor>
    <xdr:from>
      <xdr:col>19</xdr:col>
      <xdr:colOff>0</xdr:colOff>
      <xdr:row>25</xdr:row>
      <xdr:rowOff>134706</xdr:rowOff>
    </xdr:from>
    <xdr:to>
      <xdr:col>20</xdr:col>
      <xdr:colOff>0</xdr:colOff>
      <xdr:row>27</xdr:row>
      <xdr:rowOff>2716</xdr:rowOff>
    </xdr:to>
    <xdr:sp macro="" textlink="">
      <xdr:nvSpPr>
        <xdr:cNvPr id="115" name="TextBox 114">
          <a:extLst>
            <a:ext uri="{FF2B5EF4-FFF2-40B4-BE49-F238E27FC236}">
              <a16:creationId xmlns:a16="http://schemas.microsoft.com/office/drawing/2014/main" id="{6E609FA4-743B-4954-B279-EFDFF285343D}"/>
            </a:ext>
          </a:extLst>
        </xdr:cNvPr>
        <xdr:cNvSpPr txBox="1"/>
      </xdr:nvSpPr>
      <xdr:spPr>
        <a:xfrm>
          <a:off x="7858125" y="4392381"/>
          <a:ext cx="466725" cy="19186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38</xdr:row>
      <xdr:rowOff>0</xdr:rowOff>
    </xdr:from>
    <xdr:to>
      <xdr:col>20</xdr:col>
      <xdr:colOff>0</xdr:colOff>
      <xdr:row>39</xdr:row>
      <xdr:rowOff>0</xdr:rowOff>
    </xdr:to>
    <xdr:sp macro="" textlink="">
      <xdr:nvSpPr>
        <xdr:cNvPr id="116" name="Rectangle: Top Corners Rounded 115">
          <a:extLst>
            <a:ext uri="{FF2B5EF4-FFF2-40B4-BE49-F238E27FC236}">
              <a16:creationId xmlns:a16="http://schemas.microsoft.com/office/drawing/2014/main" id="{F32CD104-ADE0-4540-9960-B1205D200AF6}"/>
            </a:ext>
          </a:extLst>
        </xdr:cNvPr>
        <xdr:cNvSpPr/>
      </xdr:nvSpPr>
      <xdr:spPr>
        <a:xfrm>
          <a:off x="4248150" y="6362700"/>
          <a:ext cx="4076700" cy="161925"/>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39</xdr:row>
      <xdr:rowOff>0</xdr:rowOff>
    </xdr:from>
    <xdr:to>
      <xdr:col>20</xdr:col>
      <xdr:colOff>0</xdr:colOff>
      <xdr:row>45</xdr:row>
      <xdr:rowOff>0</xdr:rowOff>
    </xdr:to>
    <xdr:sp macro="" textlink="">
      <xdr:nvSpPr>
        <xdr:cNvPr id="117" name="Rectangle 116">
          <a:extLst>
            <a:ext uri="{FF2B5EF4-FFF2-40B4-BE49-F238E27FC236}">
              <a16:creationId xmlns:a16="http://schemas.microsoft.com/office/drawing/2014/main" id="{5146177A-8C3F-4A65-AD3D-9D738CBE016B}"/>
            </a:ext>
          </a:extLst>
        </xdr:cNvPr>
        <xdr:cNvSpPr/>
      </xdr:nvSpPr>
      <xdr:spPr>
        <a:xfrm>
          <a:off x="4248150" y="6524625"/>
          <a:ext cx="4076700" cy="9715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55</xdr:row>
      <xdr:rowOff>0</xdr:rowOff>
    </xdr:from>
    <xdr:to>
      <xdr:col>25</xdr:col>
      <xdr:colOff>0</xdr:colOff>
      <xdr:row>75</xdr:row>
      <xdr:rowOff>9525</xdr:rowOff>
    </xdr:to>
    <xdr:sp macro="" textlink="">
      <xdr:nvSpPr>
        <xdr:cNvPr id="118" name="Rectangle 117">
          <a:extLst>
            <a:ext uri="{FF2B5EF4-FFF2-40B4-BE49-F238E27FC236}">
              <a16:creationId xmlns:a16="http://schemas.microsoft.com/office/drawing/2014/main" id="{A38D1702-F2E9-43BE-B2C5-B279D5525816}"/>
            </a:ext>
          </a:extLst>
        </xdr:cNvPr>
        <xdr:cNvSpPr/>
      </xdr:nvSpPr>
      <xdr:spPr>
        <a:xfrm>
          <a:off x="8562975" y="9115425"/>
          <a:ext cx="4171950" cy="32670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3</xdr:row>
      <xdr:rowOff>1</xdr:rowOff>
    </xdr:from>
    <xdr:to>
      <xdr:col>25</xdr:col>
      <xdr:colOff>0</xdr:colOff>
      <xdr:row>53</xdr:row>
      <xdr:rowOff>0</xdr:rowOff>
    </xdr:to>
    <xdr:sp macro="" textlink="">
      <xdr:nvSpPr>
        <xdr:cNvPr id="119" name="Rectangle 118">
          <a:extLst>
            <a:ext uri="{FF2B5EF4-FFF2-40B4-BE49-F238E27FC236}">
              <a16:creationId xmlns:a16="http://schemas.microsoft.com/office/drawing/2014/main" id="{82174B5E-6180-40A7-A770-6CC0A542006B}"/>
            </a:ext>
          </a:extLst>
        </xdr:cNvPr>
        <xdr:cNvSpPr/>
      </xdr:nvSpPr>
      <xdr:spPr>
        <a:xfrm>
          <a:off x="8562975" y="695326"/>
          <a:ext cx="4171950" cy="8096249"/>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53</xdr:row>
      <xdr:rowOff>133350</xdr:rowOff>
    </xdr:from>
    <xdr:to>
      <xdr:col>25</xdr:col>
      <xdr:colOff>0</xdr:colOff>
      <xdr:row>55</xdr:row>
      <xdr:rowOff>0</xdr:rowOff>
    </xdr:to>
    <xdr:sp macro="" textlink="">
      <xdr:nvSpPr>
        <xdr:cNvPr id="120" name="Rectangle: Top Corners Rounded 119">
          <a:extLst>
            <a:ext uri="{FF2B5EF4-FFF2-40B4-BE49-F238E27FC236}">
              <a16:creationId xmlns:a16="http://schemas.microsoft.com/office/drawing/2014/main" id="{E972CB41-E9A3-4BDE-B0A9-2E90FB817522}"/>
            </a:ext>
          </a:extLst>
        </xdr:cNvPr>
        <xdr:cNvSpPr/>
      </xdr:nvSpPr>
      <xdr:spPr>
        <a:xfrm>
          <a:off x="8562975" y="8924925"/>
          <a:ext cx="417195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19050</xdr:colOff>
      <xdr:row>53</xdr:row>
      <xdr:rowOff>133350</xdr:rowOff>
    </xdr:from>
    <xdr:to>
      <xdr:col>24</xdr:col>
      <xdr:colOff>19050</xdr:colOff>
      <xdr:row>55</xdr:row>
      <xdr:rowOff>0</xdr:rowOff>
    </xdr:to>
    <xdr:sp macro="" textlink="">
      <xdr:nvSpPr>
        <xdr:cNvPr id="121" name="TextBox 120">
          <a:extLst>
            <a:ext uri="{FF2B5EF4-FFF2-40B4-BE49-F238E27FC236}">
              <a16:creationId xmlns:a16="http://schemas.microsoft.com/office/drawing/2014/main" id="{396CF7B8-20E3-47CC-BBA3-6BF3E8F985C1}"/>
            </a:ext>
          </a:extLst>
        </xdr:cNvPr>
        <xdr:cNvSpPr txBox="1"/>
      </xdr:nvSpPr>
      <xdr:spPr>
        <a:xfrm>
          <a:off x="11630025" y="89249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22</xdr:col>
      <xdr:colOff>0</xdr:colOff>
      <xdr:row>53</xdr:row>
      <xdr:rowOff>114299</xdr:rowOff>
    </xdr:from>
    <xdr:to>
      <xdr:col>22</xdr:col>
      <xdr:colOff>2609850</xdr:colOff>
      <xdr:row>55</xdr:row>
      <xdr:rowOff>28574</xdr:rowOff>
    </xdr:to>
    <xdr:sp macro="" textlink="">
      <xdr:nvSpPr>
        <xdr:cNvPr id="122" name="TextBox 121">
          <a:extLst>
            <a:ext uri="{FF2B5EF4-FFF2-40B4-BE49-F238E27FC236}">
              <a16:creationId xmlns:a16="http://schemas.microsoft.com/office/drawing/2014/main" id="{0E958D8B-084C-40DA-9B71-3D635883F6BD}"/>
            </a:ext>
          </a:extLst>
        </xdr:cNvPr>
        <xdr:cNvSpPr txBox="1"/>
      </xdr:nvSpPr>
      <xdr:spPr>
        <a:xfrm>
          <a:off x="8562975" y="8905874"/>
          <a:ext cx="2609850" cy="2381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24</xdr:col>
      <xdr:colOff>9525</xdr:colOff>
      <xdr:row>53</xdr:row>
      <xdr:rowOff>133350</xdr:rowOff>
    </xdr:from>
    <xdr:to>
      <xdr:col>25</xdr:col>
      <xdr:colOff>9525</xdr:colOff>
      <xdr:row>55</xdr:row>
      <xdr:rowOff>0</xdr:rowOff>
    </xdr:to>
    <xdr:sp macro="" textlink="">
      <xdr:nvSpPr>
        <xdr:cNvPr id="123" name="TextBox 122">
          <a:extLst>
            <a:ext uri="{FF2B5EF4-FFF2-40B4-BE49-F238E27FC236}">
              <a16:creationId xmlns:a16="http://schemas.microsoft.com/office/drawing/2014/main" id="{6B014AFF-DEE0-4E32-86F7-C4387956D1DD}"/>
            </a:ext>
          </a:extLst>
        </xdr:cNvPr>
        <xdr:cNvSpPr txBox="1"/>
      </xdr:nvSpPr>
      <xdr:spPr>
        <a:xfrm>
          <a:off x="12182475" y="89249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35</xdr:row>
      <xdr:rowOff>0</xdr:rowOff>
    </xdr:from>
    <xdr:to>
      <xdr:col>10</xdr:col>
      <xdr:colOff>0</xdr:colOff>
      <xdr:row>39</xdr:row>
      <xdr:rowOff>0</xdr:rowOff>
    </xdr:to>
    <xdr:sp macro="" textlink="">
      <xdr:nvSpPr>
        <xdr:cNvPr id="2" name="Rectangle 1">
          <a:extLst>
            <a:ext uri="{FF2B5EF4-FFF2-40B4-BE49-F238E27FC236}">
              <a16:creationId xmlns:a16="http://schemas.microsoft.com/office/drawing/2014/main" id="{5432CF03-2DAE-469D-9B97-2090E57E4E8F}"/>
            </a:ext>
          </a:extLst>
        </xdr:cNvPr>
        <xdr:cNvSpPr/>
      </xdr:nvSpPr>
      <xdr:spPr>
        <a:xfrm>
          <a:off x="57150" y="5876925"/>
          <a:ext cx="4076700" cy="647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3</xdr:row>
      <xdr:rowOff>0</xdr:rowOff>
    </xdr:from>
    <xdr:to>
      <xdr:col>29</xdr:col>
      <xdr:colOff>0</xdr:colOff>
      <xdr:row>75</xdr:row>
      <xdr:rowOff>0</xdr:rowOff>
    </xdr:to>
    <xdr:sp macro="" textlink="">
      <xdr:nvSpPr>
        <xdr:cNvPr id="3" name="Rectangle 2">
          <a:extLst>
            <a:ext uri="{FF2B5EF4-FFF2-40B4-BE49-F238E27FC236}">
              <a16:creationId xmlns:a16="http://schemas.microsoft.com/office/drawing/2014/main" id="{C60B7672-11A3-4538-920D-4A5D6BB917B5}"/>
            </a:ext>
          </a:extLst>
        </xdr:cNvPr>
        <xdr:cNvSpPr/>
      </xdr:nvSpPr>
      <xdr:spPr>
        <a:xfrm>
          <a:off x="12849225" y="695325"/>
          <a:ext cx="4171950" cy="116776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3</xdr:row>
      <xdr:rowOff>0</xdr:rowOff>
    </xdr:from>
    <xdr:to>
      <xdr:col>25</xdr:col>
      <xdr:colOff>0</xdr:colOff>
      <xdr:row>53</xdr:row>
      <xdr:rowOff>0</xdr:rowOff>
    </xdr:to>
    <xdr:sp macro="" textlink="">
      <xdr:nvSpPr>
        <xdr:cNvPr id="4" name="Rectangle 3">
          <a:extLst>
            <a:ext uri="{FF2B5EF4-FFF2-40B4-BE49-F238E27FC236}">
              <a16:creationId xmlns:a16="http://schemas.microsoft.com/office/drawing/2014/main" id="{5E97775C-C968-4472-ADC8-D25E2E5E51E1}"/>
            </a:ext>
          </a:extLst>
        </xdr:cNvPr>
        <xdr:cNvSpPr/>
      </xdr:nvSpPr>
      <xdr:spPr>
        <a:xfrm>
          <a:off x="8562975" y="695325"/>
          <a:ext cx="4171950" cy="80962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xdr:row>
      <xdr:rowOff>133350</xdr:rowOff>
    </xdr:from>
    <xdr:to>
      <xdr:col>10</xdr:col>
      <xdr:colOff>0</xdr:colOff>
      <xdr:row>3</xdr:row>
      <xdr:rowOff>0</xdr:rowOff>
    </xdr:to>
    <xdr:sp macro="" textlink="">
      <xdr:nvSpPr>
        <xdr:cNvPr id="5" name="Rectangle: Top Corners Rounded 4">
          <a:extLst>
            <a:ext uri="{FF2B5EF4-FFF2-40B4-BE49-F238E27FC236}">
              <a16:creationId xmlns:a16="http://schemas.microsoft.com/office/drawing/2014/main" id="{46A69259-1BBA-42A3-ADE8-DE743702A78C}"/>
            </a:ext>
          </a:extLst>
        </xdr:cNvPr>
        <xdr:cNvSpPr/>
      </xdr:nvSpPr>
      <xdr:spPr>
        <a:xfrm>
          <a:off x="57150" y="50482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45</xdr:row>
      <xdr:rowOff>133350</xdr:rowOff>
    </xdr:from>
    <xdr:to>
      <xdr:col>20</xdr:col>
      <xdr:colOff>0</xdr:colOff>
      <xdr:row>47</xdr:row>
      <xdr:rowOff>0</xdr:rowOff>
    </xdr:to>
    <xdr:sp macro="" textlink="">
      <xdr:nvSpPr>
        <xdr:cNvPr id="6" name="Rectangle: Top Corners Rounded 5">
          <a:extLst>
            <a:ext uri="{FF2B5EF4-FFF2-40B4-BE49-F238E27FC236}">
              <a16:creationId xmlns:a16="http://schemas.microsoft.com/office/drawing/2014/main" id="{34C88E0B-0814-4427-BD5C-E1CEC230CF66}"/>
            </a:ext>
          </a:extLst>
        </xdr:cNvPr>
        <xdr:cNvSpPr/>
      </xdr:nvSpPr>
      <xdr:spPr>
        <a:xfrm>
          <a:off x="4248150" y="762952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33</xdr:row>
      <xdr:rowOff>133350</xdr:rowOff>
    </xdr:from>
    <xdr:to>
      <xdr:col>10</xdr:col>
      <xdr:colOff>0</xdr:colOff>
      <xdr:row>35</xdr:row>
      <xdr:rowOff>0</xdr:rowOff>
    </xdr:to>
    <xdr:sp macro="" textlink="">
      <xdr:nvSpPr>
        <xdr:cNvPr id="7" name="Rectangle: Top Corners Rounded 6">
          <a:extLst>
            <a:ext uri="{FF2B5EF4-FFF2-40B4-BE49-F238E27FC236}">
              <a16:creationId xmlns:a16="http://schemas.microsoft.com/office/drawing/2014/main" id="{4B9FA676-B758-4511-9636-1E9D4A7B2830}"/>
            </a:ext>
          </a:extLst>
        </xdr:cNvPr>
        <xdr:cNvSpPr/>
      </xdr:nvSpPr>
      <xdr:spPr>
        <a:xfrm>
          <a:off x="57150" y="568642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39</xdr:row>
      <xdr:rowOff>133350</xdr:rowOff>
    </xdr:from>
    <xdr:to>
      <xdr:col>10</xdr:col>
      <xdr:colOff>0</xdr:colOff>
      <xdr:row>41</xdr:row>
      <xdr:rowOff>0</xdr:rowOff>
    </xdr:to>
    <xdr:sp macro="" textlink="">
      <xdr:nvSpPr>
        <xdr:cNvPr id="8" name="Rectangle: Top Corners Rounded 7">
          <a:extLst>
            <a:ext uri="{FF2B5EF4-FFF2-40B4-BE49-F238E27FC236}">
              <a16:creationId xmlns:a16="http://schemas.microsoft.com/office/drawing/2014/main" id="{C7F5F3D8-F404-4FCA-B5CA-3EF5631E3161}"/>
            </a:ext>
          </a:extLst>
        </xdr:cNvPr>
        <xdr:cNvSpPr/>
      </xdr:nvSpPr>
      <xdr:spPr>
        <a:xfrm>
          <a:off x="57150" y="665797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1</xdr:row>
      <xdr:rowOff>133350</xdr:rowOff>
    </xdr:from>
    <xdr:to>
      <xdr:col>25</xdr:col>
      <xdr:colOff>0</xdr:colOff>
      <xdr:row>3</xdr:row>
      <xdr:rowOff>0</xdr:rowOff>
    </xdr:to>
    <xdr:sp macro="" textlink="">
      <xdr:nvSpPr>
        <xdr:cNvPr id="9" name="Rectangle: Top Corners Rounded 8">
          <a:extLst>
            <a:ext uri="{FF2B5EF4-FFF2-40B4-BE49-F238E27FC236}">
              <a16:creationId xmlns:a16="http://schemas.microsoft.com/office/drawing/2014/main" id="{75246676-2A6B-41F1-8F8D-D5A203B98C7F}"/>
            </a:ext>
          </a:extLst>
        </xdr:cNvPr>
        <xdr:cNvSpPr/>
      </xdr:nvSpPr>
      <xdr:spPr>
        <a:xfrm>
          <a:off x="8562975" y="504825"/>
          <a:ext cx="417195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133350</xdr:rowOff>
    </xdr:from>
    <xdr:to>
      <xdr:col>29</xdr:col>
      <xdr:colOff>0</xdr:colOff>
      <xdr:row>3</xdr:row>
      <xdr:rowOff>0</xdr:rowOff>
    </xdr:to>
    <xdr:sp macro="" textlink="">
      <xdr:nvSpPr>
        <xdr:cNvPr id="10" name="Rectangle: Top Corners Rounded 9">
          <a:extLst>
            <a:ext uri="{FF2B5EF4-FFF2-40B4-BE49-F238E27FC236}">
              <a16:creationId xmlns:a16="http://schemas.microsoft.com/office/drawing/2014/main" id="{2DA4D16E-5555-4D70-8123-98BEABFD9457}"/>
            </a:ext>
          </a:extLst>
        </xdr:cNvPr>
        <xdr:cNvSpPr/>
      </xdr:nvSpPr>
      <xdr:spPr>
        <a:xfrm>
          <a:off x="12849225" y="504825"/>
          <a:ext cx="417195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1</xdr:row>
      <xdr:rowOff>133350</xdr:rowOff>
    </xdr:from>
    <xdr:to>
      <xdr:col>9</xdr:col>
      <xdr:colOff>0</xdr:colOff>
      <xdr:row>3</xdr:row>
      <xdr:rowOff>0</xdr:rowOff>
    </xdr:to>
    <xdr:sp macro="" textlink="">
      <xdr:nvSpPr>
        <xdr:cNvPr id="11" name="TextBox 10">
          <a:extLst>
            <a:ext uri="{FF2B5EF4-FFF2-40B4-BE49-F238E27FC236}">
              <a16:creationId xmlns:a16="http://schemas.microsoft.com/office/drawing/2014/main" id="{47591E12-951E-4DEB-BAB1-1C0AF0511420}"/>
            </a:ext>
          </a:extLst>
        </xdr:cNvPr>
        <xdr:cNvSpPr txBox="1"/>
      </xdr:nvSpPr>
      <xdr:spPr>
        <a:xfrm>
          <a:off x="320040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33</xdr:row>
      <xdr:rowOff>133350</xdr:rowOff>
    </xdr:from>
    <xdr:to>
      <xdr:col>9</xdr:col>
      <xdr:colOff>0</xdr:colOff>
      <xdr:row>35</xdr:row>
      <xdr:rowOff>0</xdr:rowOff>
    </xdr:to>
    <xdr:sp macro="" textlink="">
      <xdr:nvSpPr>
        <xdr:cNvPr id="12" name="TextBox 11">
          <a:extLst>
            <a:ext uri="{FF2B5EF4-FFF2-40B4-BE49-F238E27FC236}">
              <a16:creationId xmlns:a16="http://schemas.microsoft.com/office/drawing/2014/main" id="{41F0E31A-7E90-4F56-9186-E6715509F907}"/>
            </a:ext>
          </a:extLst>
        </xdr:cNvPr>
        <xdr:cNvSpPr txBox="1"/>
      </xdr:nvSpPr>
      <xdr:spPr>
        <a:xfrm>
          <a:off x="3200400" y="56864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39</xdr:row>
      <xdr:rowOff>133350</xdr:rowOff>
    </xdr:from>
    <xdr:to>
      <xdr:col>9</xdr:col>
      <xdr:colOff>0</xdr:colOff>
      <xdr:row>41</xdr:row>
      <xdr:rowOff>0</xdr:rowOff>
    </xdr:to>
    <xdr:sp macro="" textlink="">
      <xdr:nvSpPr>
        <xdr:cNvPr id="13" name="TextBox 12">
          <a:extLst>
            <a:ext uri="{FF2B5EF4-FFF2-40B4-BE49-F238E27FC236}">
              <a16:creationId xmlns:a16="http://schemas.microsoft.com/office/drawing/2014/main" id="{DAA9A21D-A0B8-4A10-92A2-5A0F10B7C31A}"/>
            </a:ext>
          </a:extLst>
        </xdr:cNvPr>
        <xdr:cNvSpPr txBox="1"/>
      </xdr:nvSpPr>
      <xdr:spPr>
        <a:xfrm>
          <a:off x="3200400" y="66579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18</xdr:col>
      <xdr:colOff>0</xdr:colOff>
      <xdr:row>45</xdr:row>
      <xdr:rowOff>133350</xdr:rowOff>
    </xdr:from>
    <xdr:to>
      <xdr:col>19</xdr:col>
      <xdr:colOff>0</xdr:colOff>
      <xdr:row>47</xdr:row>
      <xdr:rowOff>0</xdr:rowOff>
    </xdr:to>
    <xdr:sp macro="" textlink="">
      <xdr:nvSpPr>
        <xdr:cNvPr id="14" name="TextBox 13">
          <a:extLst>
            <a:ext uri="{FF2B5EF4-FFF2-40B4-BE49-F238E27FC236}">
              <a16:creationId xmlns:a16="http://schemas.microsoft.com/office/drawing/2014/main" id="{B37768AE-8140-4024-81D9-6D9AEACE8E86}"/>
            </a:ext>
          </a:extLst>
        </xdr:cNvPr>
        <xdr:cNvSpPr txBox="1"/>
      </xdr:nvSpPr>
      <xdr:spPr>
        <a:xfrm>
          <a:off x="7391400" y="76295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mn-lt"/>
              <a:ea typeface="+mn-ea"/>
              <a:cs typeface="+mn-cs"/>
            </a:rPr>
            <a:t>Earn</a:t>
          </a:r>
        </a:p>
      </xdr:txBody>
    </xdr:sp>
    <xdr:clientData/>
  </xdr:twoCellAnchor>
  <xdr:twoCellAnchor>
    <xdr:from>
      <xdr:col>23</xdr:col>
      <xdr:colOff>0</xdr:colOff>
      <xdr:row>1</xdr:row>
      <xdr:rowOff>133350</xdr:rowOff>
    </xdr:from>
    <xdr:to>
      <xdr:col>24</xdr:col>
      <xdr:colOff>0</xdr:colOff>
      <xdr:row>3</xdr:row>
      <xdr:rowOff>0</xdr:rowOff>
    </xdr:to>
    <xdr:sp macro="" textlink="">
      <xdr:nvSpPr>
        <xdr:cNvPr id="15" name="TextBox 14">
          <a:extLst>
            <a:ext uri="{FF2B5EF4-FFF2-40B4-BE49-F238E27FC236}">
              <a16:creationId xmlns:a16="http://schemas.microsoft.com/office/drawing/2014/main" id="{CCFE5724-7D5A-40AE-A493-33F428175E19}"/>
            </a:ext>
          </a:extLst>
        </xdr:cNvPr>
        <xdr:cNvSpPr txBox="1"/>
      </xdr:nvSpPr>
      <xdr:spPr>
        <a:xfrm>
          <a:off x="1161097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27</xdr:col>
      <xdr:colOff>0</xdr:colOff>
      <xdr:row>1</xdr:row>
      <xdr:rowOff>133350</xdr:rowOff>
    </xdr:from>
    <xdr:to>
      <xdr:col>28</xdr:col>
      <xdr:colOff>0</xdr:colOff>
      <xdr:row>3</xdr:row>
      <xdr:rowOff>0</xdr:rowOff>
    </xdr:to>
    <xdr:sp macro="" textlink="">
      <xdr:nvSpPr>
        <xdr:cNvPr id="16" name="TextBox 15">
          <a:extLst>
            <a:ext uri="{FF2B5EF4-FFF2-40B4-BE49-F238E27FC236}">
              <a16:creationId xmlns:a16="http://schemas.microsoft.com/office/drawing/2014/main" id="{B2C7A2D3-6B3D-4246-A578-7B0309BA1226}"/>
            </a:ext>
          </a:extLst>
        </xdr:cNvPr>
        <xdr:cNvSpPr txBox="1"/>
      </xdr:nvSpPr>
      <xdr:spPr>
        <a:xfrm>
          <a:off x="1589722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9</xdr:col>
      <xdr:colOff>0</xdr:colOff>
      <xdr:row>1</xdr:row>
      <xdr:rowOff>133350</xdr:rowOff>
    </xdr:from>
    <xdr:to>
      <xdr:col>10</xdr:col>
      <xdr:colOff>0</xdr:colOff>
      <xdr:row>3</xdr:row>
      <xdr:rowOff>0</xdr:rowOff>
    </xdr:to>
    <xdr:sp macro="" textlink="">
      <xdr:nvSpPr>
        <xdr:cNvPr id="17" name="TextBox 16">
          <a:extLst>
            <a:ext uri="{FF2B5EF4-FFF2-40B4-BE49-F238E27FC236}">
              <a16:creationId xmlns:a16="http://schemas.microsoft.com/office/drawing/2014/main" id="{4422AC9F-ACF1-4B5A-BC7C-12A914D35B63}"/>
            </a:ext>
          </a:extLst>
        </xdr:cNvPr>
        <xdr:cNvSpPr txBox="1"/>
      </xdr:nvSpPr>
      <xdr:spPr>
        <a:xfrm>
          <a:off x="366712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19</xdr:col>
      <xdr:colOff>0</xdr:colOff>
      <xdr:row>45</xdr:row>
      <xdr:rowOff>142875</xdr:rowOff>
    </xdr:from>
    <xdr:to>
      <xdr:col>20</xdr:col>
      <xdr:colOff>0</xdr:colOff>
      <xdr:row>47</xdr:row>
      <xdr:rowOff>9525</xdr:rowOff>
    </xdr:to>
    <xdr:sp macro="" textlink="">
      <xdr:nvSpPr>
        <xdr:cNvPr id="18" name="TextBox 17">
          <a:extLst>
            <a:ext uri="{FF2B5EF4-FFF2-40B4-BE49-F238E27FC236}">
              <a16:creationId xmlns:a16="http://schemas.microsoft.com/office/drawing/2014/main" id="{69FCB747-7C9B-42FD-B602-C429908EFCAC}"/>
            </a:ext>
          </a:extLst>
        </xdr:cNvPr>
        <xdr:cNvSpPr txBox="1"/>
      </xdr:nvSpPr>
      <xdr:spPr>
        <a:xfrm>
          <a:off x="7858125" y="76390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33</xdr:row>
      <xdr:rowOff>133350</xdr:rowOff>
    </xdr:from>
    <xdr:to>
      <xdr:col>10</xdr:col>
      <xdr:colOff>0</xdr:colOff>
      <xdr:row>35</xdr:row>
      <xdr:rowOff>0</xdr:rowOff>
    </xdr:to>
    <xdr:sp macro="" textlink="">
      <xdr:nvSpPr>
        <xdr:cNvPr id="19" name="TextBox 18">
          <a:extLst>
            <a:ext uri="{FF2B5EF4-FFF2-40B4-BE49-F238E27FC236}">
              <a16:creationId xmlns:a16="http://schemas.microsoft.com/office/drawing/2014/main" id="{82EC4AC9-87BC-47D7-A9AD-B7627D3B1039}"/>
            </a:ext>
          </a:extLst>
        </xdr:cNvPr>
        <xdr:cNvSpPr txBox="1"/>
      </xdr:nvSpPr>
      <xdr:spPr>
        <a:xfrm>
          <a:off x="3667125" y="56864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39</xdr:row>
      <xdr:rowOff>133350</xdr:rowOff>
    </xdr:from>
    <xdr:to>
      <xdr:col>10</xdr:col>
      <xdr:colOff>0</xdr:colOff>
      <xdr:row>41</xdr:row>
      <xdr:rowOff>0</xdr:rowOff>
    </xdr:to>
    <xdr:sp macro="" textlink="">
      <xdr:nvSpPr>
        <xdr:cNvPr id="20" name="TextBox 19">
          <a:extLst>
            <a:ext uri="{FF2B5EF4-FFF2-40B4-BE49-F238E27FC236}">
              <a16:creationId xmlns:a16="http://schemas.microsoft.com/office/drawing/2014/main" id="{C9020C95-8072-464A-AA7E-CD710F94216E}"/>
            </a:ext>
          </a:extLst>
        </xdr:cNvPr>
        <xdr:cNvSpPr txBox="1"/>
      </xdr:nvSpPr>
      <xdr:spPr>
        <a:xfrm>
          <a:off x="3667125" y="66579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24</xdr:col>
      <xdr:colOff>0</xdr:colOff>
      <xdr:row>1</xdr:row>
      <xdr:rowOff>133350</xdr:rowOff>
    </xdr:from>
    <xdr:to>
      <xdr:col>25</xdr:col>
      <xdr:colOff>0</xdr:colOff>
      <xdr:row>3</xdr:row>
      <xdr:rowOff>0</xdr:rowOff>
    </xdr:to>
    <xdr:sp macro="" textlink="">
      <xdr:nvSpPr>
        <xdr:cNvPr id="21" name="TextBox 20">
          <a:extLst>
            <a:ext uri="{FF2B5EF4-FFF2-40B4-BE49-F238E27FC236}">
              <a16:creationId xmlns:a16="http://schemas.microsoft.com/office/drawing/2014/main" id="{7DA7D97C-65F2-4F78-9430-1154A1E0BBDC}"/>
            </a:ext>
          </a:extLst>
        </xdr:cNvPr>
        <xdr:cNvSpPr txBox="1"/>
      </xdr:nvSpPr>
      <xdr:spPr>
        <a:xfrm>
          <a:off x="1217295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28</xdr:col>
      <xdr:colOff>0</xdr:colOff>
      <xdr:row>1</xdr:row>
      <xdr:rowOff>133350</xdr:rowOff>
    </xdr:from>
    <xdr:to>
      <xdr:col>29</xdr:col>
      <xdr:colOff>0</xdr:colOff>
      <xdr:row>3</xdr:row>
      <xdr:rowOff>0</xdr:rowOff>
    </xdr:to>
    <xdr:sp macro="" textlink="">
      <xdr:nvSpPr>
        <xdr:cNvPr id="22" name="TextBox 21">
          <a:extLst>
            <a:ext uri="{FF2B5EF4-FFF2-40B4-BE49-F238E27FC236}">
              <a16:creationId xmlns:a16="http://schemas.microsoft.com/office/drawing/2014/main" id="{1A0D2078-221C-40CE-A01D-F46F276F4787}"/>
            </a:ext>
          </a:extLst>
        </xdr:cNvPr>
        <xdr:cNvSpPr txBox="1"/>
      </xdr:nvSpPr>
      <xdr:spPr>
        <a:xfrm>
          <a:off x="1645920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45</xdr:row>
      <xdr:rowOff>133350</xdr:rowOff>
    </xdr:from>
    <xdr:to>
      <xdr:col>12</xdr:col>
      <xdr:colOff>0</xdr:colOff>
      <xdr:row>47</xdr:row>
      <xdr:rowOff>0</xdr:rowOff>
    </xdr:to>
    <xdr:sp macro="" textlink="">
      <xdr:nvSpPr>
        <xdr:cNvPr id="23" name="TextBox 22">
          <a:extLst>
            <a:ext uri="{FF2B5EF4-FFF2-40B4-BE49-F238E27FC236}">
              <a16:creationId xmlns:a16="http://schemas.microsoft.com/office/drawing/2014/main" id="{ABFEFC99-8D7A-47E0-80EF-C6CEBD9A184A}"/>
            </a:ext>
          </a:extLst>
        </xdr:cNvPr>
        <xdr:cNvSpPr txBox="1"/>
      </xdr:nvSpPr>
      <xdr:spPr>
        <a:xfrm>
          <a:off x="4248150" y="7629525"/>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22</xdr:col>
      <xdr:colOff>0</xdr:colOff>
      <xdr:row>1</xdr:row>
      <xdr:rowOff>114299</xdr:rowOff>
    </xdr:from>
    <xdr:to>
      <xdr:col>22</xdr:col>
      <xdr:colOff>2609850</xdr:colOff>
      <xdr:row>3</xdr:row>
      <xdr:rowOff>28574</xdr:rowOff>
    </xdr:to>
    <xdr:sp macro="" textlink="">
      <xdr:nvSpPr>
        <xdr:cNvPr id="24" name="TextBox 23">
          <a:extLst>
            <a:ext uri="{FF2B5EF4-FFF2-40B4-BE49-F238E27FC236}">
              <a16:creationId xmlns:a16="http://schemas.microsoft.com/office/drawing/2014/main" id="{53BABDA3-DB5B-466E-BC9E-6ACDB8CF91A3}"/>
            </a:ext>
          </a:extLst>
        </xdr:cNvPr>
        <xdr:cNvSpPr txBox="1"/>
      </xdr:nvSpPr>
      <xdr:spPr>
        <a:xfrm>
          <a:off x="8562975" y="485774"/>
          <a:ext cx="2609850" cy="2381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Fun Patches</a:t>
          </a:r>
        </a:p>
      </xdr:txBody>
    </xdr:sp>
    <xdr:clientData/>
  </xdr:twoCellAnchor>
  <xdr:twoCellAnchor>
    <xdr:from>
      <xdr:col>26</xdr:col>
      <xdr:colOff>0</xdr:colOff>
      <xdr:row>1</xdr:row>
      <xdr:rowOff>133350</xdr:rowOff>
    </xdr:from>
    <xdr:to>
      <xdr:col>26</xdr:col>
      <xdr:colOff>2495550</xdr:colOff>
      <xdr:row>3</xdr:row>
      <xdr:rowOff>0</xdr:rowOff>
    </xdr:to>
    <xdr:sp macro="" textlink="">
      <xdr:nvSpPr>
        <xdr:cNvPr id="25" name="TextBox 24">
          <a:extLst>
            <a:ext uri="{FF2B5EF4-FFF2-40B4-BE49-F238E27FC236}">
              <a16:creationId xmlns:a16="http://schemas.microsoft.com/office/drawing/2014/main" id="{142DFE29-C150-4F34-A952-DC3445E0C04C}"/>
            </a:ext>
          </a:extLst>
        </xdr:cNvPr>
        <xdr:cNvSpPr txBox="1"/>
      </xdr:nvSpPr>
      <xdr:spPr>
        <a:xfrm>
          <a:off x="12849225" y="504825"/>
          <a:ext cx="24955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0</xdr:col>
      <xdr:colOff>56029</xdr:colOff>
      <xdr:row>1</xdr:row>
      <xdr:rowOff>133350</xdr:rowOff>
    </xdr:from>
    <xdr:to>
      <xdr:col>2</xdr:col>
      <xdr:colOff>1030942</xdr:colOff>
      <xdr:row>3</xdr:row>
      <xdr:rowOff>0</xdr:rowOff>
    </xdr:to>
    <xdr:sp macro="" textlink="">
      <xdr:nvSpPr>
        <xdr:cNvPr id="26" name="TextBox 25">
          <a:extLst>
            <a:ext uri="{FF2B5EF4-FFF2-40B4-BE49-F238E27FC236}">
              <a16:creationId xmlns:a16="http://schemas.microsoft.com/office/drawing/2014/main" id="{48229200-F010-4BED-944D-F78086ED65DE}"/>
            </a:ext>
          </a:extLst>
        </xdr:cNvPr>
        <xdr:cNvSpPr txBox="1"/>
      </xdr:nvSpPr>
      <xdr:spPr>
        <a:xfrm>
          <a:off x="56029" y="504825"/>
          <a:ext cx="2260788"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Individual Badges</a:t>
          </a:r>
        </a:p>
      </xdr:txBody>
    </xdr:sp>
    <xdr:clientData/>
  </xdr:twoCellAnchor>
  <xdr:twoCellAnchor>
    <xdr:from>
      <xdr:col>1</xdr:col>
      <xdr:colOff>0</xdr:colOff>
      <xdr:row>33</xdr:row>
      <xdr:rowOff>133350</xdr:rowOff>
    </xdr:from>
    <xdr:to>
      <xdr:col>2</xdr:col>
      <xdr:colOff>1590675</xdr:colOff>
      <xdr:row>34</xdr:row>
      <xdr:rowOff>152400</xdr:rowOff>
    </xdr:to>
    <xdr:sp macro="" textlink="">
      <xdr:nvSpPr>
        <xdr:cNvPr id="27" name="TextBox 26">
          <a:extLst>
            <a:ext uri="{FF2B5EF4-FFF2-40B4-BE49-F238E27FC236}">
              <a16:creationId xmlns:a16="http://schemas.microsoft.com/office/drawing/2014/main" id="{FE09B131-43A0-4335-8BD8-D187729D156C}"/>
            </a:ext>
          </a:extLst>
        </xdr:cNvPr>
        <xdr:cNvSpPr txBox="1"/>
      </xdr:nvSpPr>
      <xdr:spPr>
        <a:xfrm>
          <a:off x="57150" y="5686425"/>
          <a:ext cx="2819400" cy="1809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Financial Literacy &amp; Cookie Business Badges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39</xdr:row>
      <xdr:rowOff>133350</xdr:rowOff>
    </xdr:from>
    <xdr:to>
      <xdr:col>2</xdr:col>
      <xdr:colOff>971550</xdr:colOff>
      <xdr:row>40</xdr:row>
      <xdr:rowOff>152400</xdr:rowOff>
    </xdr:to>
    <xdr:sp macro="" textlink="">
      <xdr:nvSpPr>
        <xdr:cNvPr id="28" name="TextBox 27">
          <a:extLst>
            <a:ext uri="{FF2B5EF4-FFF2-40B4-BE49-F238E27FC236}">
              <a16:creationId xmlns:a16="http://schemas.microsoft.com/office/drawing/2014/main" id="{A275F3C5-E579-4119-BE21-DB704C4A8A1B}"/>
            </a:ext>
          </a:extLst>
        </xdr:cNvPr>
        <xdr:cNvSpPr txBox="1"/>
      </xdr:nvSpPr>
      <xdr:spPr>
        <a:xfrm>
          <a:off x="57150" y="6657975"/>
          <a:ext cx="2200275" cy="1809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Progressive Badge Sets</a:t>
          </a:r>
          <a:endParaRPr lang="en-US" sz="1100">
            <a:solidFill>
              <a:schemeClr val="bg1"/>
            </a:solidFill>
            <a:latin typeface="Arial Narrow" panose="020B0606020202030204" pitchFamily="34" charset="0"/>
          </a:endParaRPr>
        </a:p>
      </xdr:txBody>
    </xdr:sp>
    <xdr:clientData/>
  </xdr:twoCellAnchor>
  <xdr:twoCellAnchor editAs="oneCell">
    <xdr:from>
      <xdr:col>1</xdr:col>
      <xdr:colOff>0</xdr:colOff>
      <xdr:row>0</xdr:row>
      <xdr:rowOff>0</xdr:rowOff>
    </xdr:from>
    <xdr:to>
      <xdr:col>2</xdr:col>
      <xdr:colOff>332740</xdr:colOff>
      <xdr:row>1</xdr:row>
      <xdr:rowOff>85725</xdr:rowOff>
    </xdr:to>
    <xdr:pic>
      <xdr:nvPicPr>
        <xdr:cNvPr id="29" name="Picture 28">
          <a:extLst>
            <a:ext uri="{FF2B5EF4-FFF2-40B4-BE49-F238E27FC236}">
              <a16:creationId xmlns:a16="http://schemas.microsoft.com/office/drawing/2014/main" id="{67D6B84A-A7A0-45B2-AE80-CFBC203D8E6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0"/>
          <a:ext cx="1561465" cy="457200"/>
        </a:xfrm>
        <a:prstGeom prst="rect">
          <a:avLst/>
        </a:prstGeom>
      </xdr:spPr>
    </xdr:pic>
    <xdr:clientData/>
  </xdr:twoCellAnchor>
  <xdr:twoCellAnchor editAs="oneCell">
    <xdr:from>
      <xdr:col>1</xdr:col>
      <xdr:colOff>25400</xdr:colOff>
      <xdr:row>35</xdr:row>
      <xdr:rowOff>73026</xdr:rowOff>
    </xdr:from>
    <xdr:to>
      <xdr:col>1</xdr:col>
      <xdr:colOff>1221740</xdr:colOff>
      <xdr:row>38</xdr:row>
      <xdr:rowOff>105858</xdr:rowOff>
    </xdr:to>
    <xdr:pic>
      <xdr:nvPicPr>
        <xdr:cNvPr id="30" name="Picture 29">
          <a:extLst>
            <a:ext uri="{FF2B5EF4-FFF2-40B4-BE49-F238E27FC236}">
              <a16:creationId xmlns:a16="http://schemas.microsoft.com/office/drawing/2014/main" id="{612D7FD8-21C7-4152-8103-B5EE0C4AF94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2550" y="5949951"/>
          <a:ext cx="1196340" cy="518607"/>
        </a:xfrm>
        <a:prstGeom prst="rect">
          <a:avLst/>
        </a:prstGeom>
      </xdr:spPr>
    </xdr:pic>
    <xdr:clientData/>
  </xdr:twoCellAnchor>
  <xdr:twoCellAnchor>
    <xdr:from>
      <xdr:col>1</xdr:col>
      <xdr:colOff>0</xdr:colOff>
      <xdr:row>58</xdr:row>
      <xdr:rowOff>0</xdr:rowOff>
    </xdr:from>
    <xdr:to>
      <xdr:col>10</xdr:col>
      <xdr:colOff>0</xdr:colOff>
      <xdr:row>65</xdr:row>
      <xdr:rowOff>0</xdr:rowOff>
    </xdr:to>
    <xdr:sp macro="" textlink="">
      <xdr:nvSpPr>
        <xdr:cNvPr id="31" name="Rectangle 30">
          <a:extLst>
            <a:ext uri="{FF2B5EF4-FFF2-40B4-BE49-F238E27FC236}">
              <a16:creationId xmlns:a16="http://schemas.microsoft.com/office/drawing/2014/main" id="{F6040DFD-DBB4-4DC4-A21C-C938D7D297FC}"/>
            </a:ext>
          </a:extLst>
        </xdr:cNvPr>
        <xdr:cNvSpPr/>
      </xdr:nvSpPr>
      <xdr:spPr>
        <a:xfrm>
          <a:off x="57150" y="9601200"/>
          <a:ext cx="4076700" cy="11334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67</xdr:row>
      <xdr:rowOff>0</xdr:rowOff>
    </xdr:from>
    <xdr:to>
      <xdr:col>10</xdr:col>
      <xdr:colOff>0</xdr:colOff>
      <xdr:row>73</xdr:row>
      <xdr:rowOff>0</xdr:rowOff>
    </xdr:to>
    <xdr:sp macro="" textlink="">
      <xdr:nvSpPr>
        <xdr:cNvPr id="32" name="Rectangle 31">
          <a:extLst>
            <a:ext uri="{FF2B5EF4-FFF2-40B4-BE49-F238E27FC236}">
              <a16:creationId xmlns:a16="http://schemas.microsoft.com/office/drawing/2014/main" id="{F4CD81E6-2BF0-41A4-A3DC-3AD1A043870D}"/>
            </a:ext>
          </a:extLst>
        </xdr:cNvPr>
        <xdr:cNvSpPr/>
      </xdr:nvSpPr>
      <xdr:spPr>
        <a:xfrm>
          <a:off x="57150" y="11058525"/>
          <a:ext cx="4076700" cy="9906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56</xdr:row>
      <xdr:rowOff>133350</xdr:rowOff>
    </xdr:from>
    <xdr:to>
      <xdr:col>10</xdr:col>
      <xdr:colOff>0</xdr:colOff>
      <xdr:row>58</xdr:row>
      <xdr:rowOff>0</xdr:rowOff>
    </xdr:to>
    <xdr:sp macro="" textlink="">
      <xdr:nvSpPr>
        <xdr:cNvPr id="33" name="Rectangle: Top Corners Rounded 32">
          <a:extLst>
            <a:ext uri="{FF2B5EF4-FFF2-40B4-BE49-F238E27FC236}">
              <a16:creationId xmlns:a16="http://schemas.microsoft.com/office/drawing/2014/main" id="{2FB979D3-4826-4841-BF43-9DEC253F2990}"/>
            </a:ext>
          </a:extLst>
        </xdr:cNvPr>
        <xdr:cNvSpPr/>
      </xdr:nvSpPr>
      <xdr:spPr>
        <a:xfrm>
          <a:off x="57150" y="9410700"/>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65</xdr:row>
      <xdr:rowOff>136684</xdr:rowOff>
    </xdr:from>
    <xdr:to>
      <xdr:col>10</xdr:col>
      <xdr:colOff>0</xdr:colOff>
      <xdr:row>67</xdr:row>
      <xdr:rowOff>0</xdr:rowOff>
    </xdr:to>
    <xdr:sp macro="" textlink="">
      <xdr:nvSpPr>
        <xdr:cNvPr id="34" name="Rectangle: Top Corners Rounded 33">
          <a:extLst>
            <a:ext uri="{FF2B5EF4-FFF2-40B4-BE49-F238E27FC236}">
              <a16:creationId xmlns:a16="http://schemas.microsoft.com/office/drawing/2014/main" id="{65665341-C670-4A84-87E1-595BCEBB108E}"/>
            </a:ext>
          </a:extLst>
        </xdr:cNvPr>
        <xdr:cNvSpPr/>
      </xdr:nvSpPr>
      <xdr:spPr>
        <a:xfrm>
          <a:off x="57150" y="10871359"/>
          <a:ext cx="4076700" cy="187166"/>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65</xdr:row>
      <xdr:rowOff>136684</xdr:rowOff>
    </xdr:from>
    <xdr:to>
      <xdr:col>9</xdr:col>
      <xdr:colOff>0</xdr:colOff>
      <xdr:row>67</xdr:row>
      <xdr:rowOff>0</xdr:rowOff>
    </xdr:to>
    <xdr:sp macro="" textlink="">
      <xdr:nvSpPr>
        <xdr:cNvPr id="35" name="TextBox 34">
          <a:extLst>
            <a:ext uri="{FF2B5EF4-FFF2-40B4-BE49-F238E27FC236}">
              <a16:creationId xmlns:a16="http://schemas.microsoft.com/office/drawing/2014/main" id="{26FD6C6A-3BF3-4309-92D6-9774F00E96B5}"/>
            </a:ext>
          </a:extLst>
        </xdr:cNvPr>
        <xdr:cNvSpPr txBox="1"/>
      </xdr:nvSpPr>
      <xdr:spPr>
        <a:xfrm>
          <a:off x="3200400" y="10871359"/>
          <a:ext cx="466725" cy="18716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56</xdr:row>
      <xdr:rowOff>133350</xdr:rowOff>
    </xdr:from>
    <xdr:to>
      <xdr:col>9</xdr:col>
      <xdr:colOff>0</xdr:colOff>
      <xdr:row>58</xdr:row>
      <xdr:rowOff>0</xdr:rowOff>
    </xdr:to>
    <xdr:sp macro="" textlink="">
      <xdr:nvSpPr>
        <xdr:cNvPr id="36" name="TextBox 35">
          <a:extLst>
            <a:ext uri="{FF2B5EF4-FFF2-40B4-BE49-F238E27FC236}">
              <a16:creationId xmlns:a16="http://schemas.microsoft.com/office/drawing/2014/main" id="{2D94BFD1-6B08-492B-9949-598F694F505D}"/>
            </a:ext>
          </a:extLst>
        </xdr:cNvPr>
        <xdr:cNvSpPr txBox="1"/>
      </xdr:nvSpPr>
      <xdr:spPr>
        <a:xfrm>
          <a:off x="3200400" y="94107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9</xdr:col>
      <xdr:colOff>0</xdr:colOff>
      <xdr:row>56</xdr:row>
      <xdr:rowOff>133350</xdr:rowOff>
    </xdr:from>
    <xdr:to>
      <xdr:col>10</xdr:col>
      <xdr:colOff>0</xdr:colOff>
      <xdr:row>58</xdr:row>
      <xdr:rowOff>0</xdr:rowOff>
    </xdr:to>
    <xdr:sp macro="" textlink="">
      <xdr:nvSpPr>
        <xdr:cNvPr id="37" name="TextBox 36">
          <a:extLst>
            <a:ext uri="{FF2B5EF4-FFF2-40B4-BE49-F238E27FC236}">
              <a16:creationId xmlns:a16="http://schemas.microsoft.com/office/drawing/2014/main" id="{E2D813D9-318C-4F50-999E-0B68A1288B2B}"/>
            </a:ext>
          </a:extLst>
        </xdr:cNvPr>
        <xdr:cNvSpPr txBox="1"/>
      </xdr:nvSpPr>
      <xdr:spPr>
        <a:xfrm>
          <a:off x="3667125" y="94107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65</xdr:row>
      <xdr:rowOff>136684</xdr:rowOff>
    </xdr:from>
    <xdr:to>
      <xdr:col>10</xdr:col>
      <xdr:colOff>0</xdr:colOff>
      <xdr:row>67</xdr:row>
      <xdr:rowOff>0</xdr:rowOff>
    </xdr:to>
    <xdr:sp macro="" textlink="">
      <xdr:nvSpPr>
        <xdr:cNvPr id="38" name="TextBox 37">
          <a:extLst>
            <a:ext uri="{FF2B5EF4-FFF2-40B4-BE49-F238E27FC236}">
              <a16:creationId xmlns:a16="http://schemas.microsoft.com/office/drawing/2014/main" id="{C06C8F18-D6E6-4E2B-BA3A-349AC5EB01B9}"/>
            </a:ext>
          </a:extLst>
        </xdr:cNvPr>
        <xdr:cNvSpPr txBox="1"/>
      </xdr:nvSpPr>
      <xdr:spPr>
        <a:xfrm>
          <a:off x="3667125" y="10871359"/>
          <a:ext cx="466725" cy="18716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xdr:col>
      <xdr:colOff>0</xdr:colOff>
      <xdr:row>56</xdr:row>
      <xdr:rowOff>133350</xdr:rowOff>
    </xdr:from>
    <xdr:to>
      <xdr:col>2</xdr:col>
      <xdr:colOff>0</xdr:colOff>
      <xdr:row>58</xdr:row>
      <xdr:rowOff>0</xdr:rowOff>
    </xdr:to>
    <xdr:sp macro="" textlink="">
      <xdr:nvSpPr>
        <xdr:cNvPr id="39" name="TextBox 38">
          <a:extLst>
            <a:ext uri="{FF2B5EF4-FFF2-40B4-BE49-F238E27FC236}">
              <a16:creationId xmlns:a16="http://schemas.microsoft.com/office/drawing/2014/main" id="{BA8AFDFD-DD12-43C4-850E-B0B374B6F063}"/>
            </a:ext>
          </a:extLst>
        </xdr:cNvPr>
        <xdr:cNvSpPr txBox="1"/>
      </xdr:nvSpPr>
      <xdr:spPr>
        <a:xfrm>
          <a:off x="57150" y="9410700"/>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Pins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65</xdr:row>
      <xdr:rowOff>136684</xdr:rowOff>
    </xdr:from>
    <xdr:to>
      <xdr:col>2</xdr:col>
      <xdr:colOff>952500</xdr:colOff>
      <xdr:row>67</xdr:row>
      <xdr:rowOff>19050</xdr:rowOff>
    </xdr:to>
    <xdr:sp macro="" textlink="">
      <xdr:nvSpPr>
        <xdr:cNvPr id="40" name="TextBox 39">
          <a:extLst>
            <a:ext uri="{FF2B5EF4-FFF2-40B4-BE49-F238E27FC236}">
              <a16:creationId xmlns:a16="http://schemas.microsoft.com/office/drawing/2014/main" id="{5AE32584-5F84-4709-A42A-A8A39B4EFA81}"/>
            </a:ext>
          </a:extLst>
        </xdr:cNvPr>
        <xdr:cNvSpPr txBox="1"/>
      </xdr:nvSpPr>
      <xdr:spPr>
        <a:xfrm>
          <a:off x="57150" y="10871359"/>
          <a:ext cx="2181225" cy="2062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Additional Patch Awards</a:t>
          </a:r>
          <a:endParaRPr lang="en-US" sz="1100">
            <a:solidFill>
              <a:schemeClr val="bg1"/>
            </a:solidFill>
            <a:latin typeface="Arial Narrow" panose="020B0606020202030204" pitchFamily="34" charset="0"/>
          </a:endParaRPr>
        </a:p>
      </xdr:txBody>
    </xdr:sp>
    <xdr:clientData/>
  </xdr:twoCellAnchor>
  <xdr:twoCellAnchor>
    <xdr:from>
      <xdr:col>11</xdr:col>
      <xdr:colOff>0</xdr:colOff>
      <xdr:row>1</xdr:row>
      <xdr:rowOff>133350</xdr:rowOff>
    </xdr:from>
    <xdr:to>
      <xdr:col>20</xdr:col>
      <xdr:colOff>0</xdr:colOff>
      <xdr:row>3</xdr:row>
      <xdr:rowOff>0</xdr:rowOff>
    </xdr:to>
    <xdr:sp macro="" textlink="">
      <xdr:nvSpPr>
        <xdr:cNvPr id="41" name="Rectangle: Top Corners Rounded 40">
          <a:extLst>
            <a:ext uri="{FF2B5EF4-FFF2-40B4-BE49-F238E27FC236}">
              <a16:creationId xmlns:a16="http://schemas.microsoft.com/office/drawing/2014/main" id="{93AB8BC9-8CD6-4ABB-B9AB-9938CF71C733}"/>
            </a:ext>
          </a:extLst>
        </xdr:cNvPr>
        <xdr:cNvSpPr/>
      </xdr:nvSpPr>
      <xdr:spPr>
        <a:xfrm>
          <a:off x="4248150" y="50482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0</xdr:colOff>
      <xdr:row>1</xdr:row>
      <xdr:rowOff>133350</xdr:rowOff>
    </xdr:from>
    <xdr:to>
      <xdr:col>19</xdr:col>
      <xdr:colOff>0</xdr:colOff>
      <xdr:row>3</xdr:row>
      <xdr:rowOff>0</xdr:rowOff>
    </xdr:to>
    <xdr:sp macro="" textlink="">
      <xdr:nvSpPr>
        <xdr:cNvPr id="42" name="TextBox 41">
          <a:extLst>
            <a:ext uri="{FF2B5EF4-FFF2-40B4-BE49-F238E27FC236}">
              <a16:creationId xmlns:a16="http://schemas.microsoft.com/office/drawing/2014/main" id="{FC8B71C6-7CFB-4459-8755-2F5B3DA79231}"/>
            </a:ext>
          </a:extLst>
        </xdr:cNvPr>
        <xdr:cNvSpPr txBox="1"/>
      </xdr:nvSpPr>
      <xdr:spPr>
        <a:xfrm>
          <a:off x="739140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19</xdr:col>
      <xdr:colOff>0</xdr:colOff>
      <xdr:row>1</xdr:row>
      <xdr:rowOff>133350</xdr:rowOff>
    </xdr:from>
    <xdr:to>
      <xdr:col>20</xdr:col>
      <xdr:colOff>0</xdr:colOff>
      <xdr:row>3</xdr:row>
      <xdr:rowOff>0</xdr:rowOff>
    </xdr:to>
    <xdr:sp macro="" textlink="">
      <xdr:nvSpPr>
        <xdr:cNvPr id="43" name="TextBox 42">
          <a:extLst>
            <a:ext uri="{FF2B5EF4-FFF2-40B4-BE49-F238E27FC236}">
              <a16:creationId xmlns:a16="http://schemas.microsoft.com/office/drawing/2014/main" id="{4D6351AE-B839-42CC-9C85-42E6E6B3264A}"/>
            </a:ext>
          </a:extLst>
        </xdr:cNvPr>
        <xdr:cNvSpPr txBox="1"/>
      </xdr:nvSpPr>
      <xdr:spPr>
        <a:xfrm>
          <a:off x="785812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3</xdr:row>
      <xdr:rowOff>0</xdr:rowOff>
    </xdr:from>
    <xdr:to>
      <xdr:col>20</xdr:col>
      <xdr:colOff>0</xdr:colOff>
      <xdr:row>25</xdr:row>
      <xdr:rowOff>0</xdr:rowOff>
    </xdr:to>
    <xdr:sp macro="" textlink="">
      <xdr:nvSpPr>
        <xdr:cNvPr id="44" name="Rectangle 43">
          <a:extLst>
            <a:ext uri="{FF2B5EF4-FFF2-40B4-BE49-F238E27FC236}">
              <a16:creationId xmlns:a16="http://schemas.microsoft.com/office/drawing/2014/main" id="{1E36188A-41F4-4596-92DB-B95D6DE9869D}"/>
            </a:ext>
          </a:extLst>
        </xdr:cNvPr>
        <xdr:cNvSpPr/>
      </xdr:nvSpPr>
      <xdr:spPr>
        <a:xfrm>
          <a:off x="4248150" y="695325"/>
          <a:ext cx="4076700" cy="35623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133350</xdr:rowOff>
    </xdr:from>
    <xdr:to>
      <xdr:col>12</xdr:col>
      <xdr:colOff>1266825</xdr:colOff>
      <xdr:row>3</xdr:row>
      <xdr:rowOff>0</xdr:rowOff>
    </xdr:to>
    <xdr:sp macro="" textlink="">
      <xdr:nvSpPr>
        <xdr:cNvPr id="45" name="TextBox 44">
          <a:extLst>
            <a:ext uri="{FF2B5EF4-FFF2-40B4-BE49-F238E27FC236}">
              <a16:creationId xmlns:a16="http://schemas.microsoft.com/office/drawing/2014/main" id="{CA4E1101-AF84-403B-BF61-FF140B6A524B}"/>
            </a:ext>
          </a:extLst>
        </xdr:cNvPr>
        <xdr:cNvSpPr txBox="1"/>
      </xdr:nvSpPr>
      <xdr:spPr>
        <a:xfrm>
          <a:off x="4248150" y="504825"/>
          <a:ext cx="24955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Leadership Journey Awards</a:t>
          </a:r>
          <a:endParaRPr lang="en-US" sz="1100">
            <a:solidFill>
              <a:schemeClr val="bg1"/>
            </a:solidFill>
            <a:latin typeface="Arial Narrow" panose="020B0606020202030204" pitchFamily="34" charset="0"/>
          </a:endParaRPr>
        </a:p>
      </xdr:txBody>
    </xdr:sp>
    <xdr:clientData/>
  </xdr:twoCellAnchor>
  <xdr:twoCellAnchor>
    <xdr:from>
      <xdr:col>11</xdr:col>
      <xdr:colOff>19050</xdr:colOff>
      <xdr:row>3</xdr:row>
      <xdr:rowOff>28575</xdr:rowOff>
    </xdr:from>
    <xdr:to>
      <xdr:col>11</xdr:col>
      <xdr:colOff>1214122</xdr:colOff>
      <xdr:row>24</xdr:row>
      <xdr:rowOff>112578</xdr:rowOff>
    </xdr:to>
    <xdr:grpSp>
      <xdr:nvGrpSpPr>
        <xdr:cNvPr id="46" name="Group 45">
          <a:extLst>
            <a:ext uri="{FF2B5EF4-FFF2-40B4-BE49-F238E27FC236}">
              <a16:creationId xmlns:a16="http://schemas.microsoft.com/office/drawing/2014/main" id="{0764A8A1-2980-4E09-A77D-2DE3A04C9036}"/>
            </a:ext>
          </a:extLst>
        </xdr:cNvPr>
        <xdr:cNvGrpSpPr/>
      </xdr:nvGrpSpPr>
      <xdr:grpSpPr>
        <a:xfrm>
          <a:off x="4267200" y="723900"/>
          <a:ext cx="1195072" cy="3484428"/>
          <a:chOff x="4286250" y="723900"/>
          <a:chExt cx="1195072" cy="3484428"/>
        </a:xfrm>
      </xdr:grpSpPr>
      <xdr:pic>
        <xdr:nvPicPr>
          <xdr:cNvPr id="47" name="Picture 46">
            <a:extLst>
              <a:ext uri="{FF2B5EF4-FFF2-40B4-BE49-F238E27FC236}">
                <a16:creationId xmlns:a16="http://schemas.microsoft.com/office/drawing/2014/main" id="{3A91420C-ED93-4FB5-B587-C3B27D1A57D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286250" y="3441700"/>
            <a:ext cx="1188720" cy="766628"/>
          </a:xfrm>
          <a:prstGeom prst="rect">
            <a:avLst/>
          </a:prstGeom>
        </xdr:spPr>
      </xdr:pic>
      <xdr:pic>
        <xdr:nvPicPr>
          <xdr:cNvPr id="48" name="Picture 47">
            <a:extLst>
              <a:ext uri="{FF2B5EF4-FFF2-40B4-BE49-F238E27FC236}">
                <a16:creationId xmlns:a16="http://schemas.microsoft.com/office/drawing/2014/main" id="{D118F2DF-9EC5-443A-B65F-57F03C7FEEC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292602" y="2743201"/>
            <a:ext cx="1188720" cy="506979"/>
          </a:xfrm>
          <a:prstGeom prst="rect">
            <a:avLst/>
          </a:prstGeom>
        </xdr:spPr>
      </xdr:pic>
      <xdr:pic>
        <xdr:nvPicPr>
          <xdr:cNvPr id="49" name="Picture 48">
            <a:extLst>
              <a:ext uri="{FF2B5EF4-FFF2-40B4-BE49-F238E27FC236}">
                <a16:creationId xmlns:a16="http://schemas.microsoft.com/office/drawing/2014/main" id="{E3F21769-5152-4DFF-B837-1794794ECD5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559967" y="723900"/>
            <a:ext cx="657568" cy="640080"/>
          </a:xfrm>
          <a:prstGeom prst="rect">
            <a:avLst/>
          </a:prstGeom>
        </xdr:spPr>
      </xdr:pic>
      <xdr:pic>
        <xdr:nvPicPr>
          <xdr:cNvPr id="50" name="Picture 49">
            <a:extLst>
              <a:ext uri="{FF2B5EF4-FFF2-40B4-BE49-F238E27FC236}">
                <a16:creationId xmlns:a16="http://schemas.microsoft.com/office/drawing/2014/main" id="{6250088A-0285-4550-8BB3-386CE4A4F759}"/>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536362" y="1352551"/>
            <a:ext cx="704778" cy="640080"/>
          </a:xfrm>
          <a:prstGeom prst="rect">
            <a:avLst/>
          </a:prstGeom>
        </xdr:spPr>
      </xdr:pic>
      <xdr:pic>
        <xdr:nvPicPr>
          <xdr:cNvPr id="51" name="Picture 50">
            <a:extLst>
              <a:ext uri="{FF2B5EF4-FFF2-40B4-BE49-F238E27FC236}">
                <a16:creationId xmlns:a16="http://schemas.microsoft.com/office/drawing/2014/main" id="{4FD1B892-1E66-4E0E-88C8-D589B68847E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557711" y="2000250"/>
            <a:ext cx="662080" cy="640080"/>
          </a:xfrm>
          <a:prstGeom prst="rect">
            <a:avLst/>
          </a:prstGeom>
        </xdr:spPr>
      </xdr:pic>
    </xdr:grpSp>
    <xdr:clientData/>
  </xdr:twoCellAnchor>
  <xdr:twoCellAnchor>
    <xdr:from>
      <xdr:col>1</xdr:col>
      <xdr:colOff>16899</xdr:colOff>
      <xdr:row>58</xdr:row>
      <xdr:rowOff>39976</xdr:rowOff>
    </xdr:from>
    <xdr:to>
      <xdr:col>1</xdr:col>
      <xdr:colOff>1205619</xdr:colOff>
      <xdr:row>64</xdr:row>
      <xdr:rowOff>110183</xdr:rowOff>
    </xdr:to>
    <xdr:grpSp>
      <xdr:nvGrpSpPr>
        <xdr:cNvPr id="52" name="Group 51">
          <a:extLst>
            <a:ext uri="{FF2B5EF4-FFF2-40B4-BE49-F238E27FC236}">
              <a16:creationId xmlns:a16="http://schemas.microsoft.com/office/drawing/2014/main" id="{43A4DECA-B753-430F-A61F-E39E6D2B60F6}"/>
            </a:ext>
          </a:extLst>
        </xdr:cNvPr>
        <xdr:cNvGrpSpPr>
          <a:grpSpLocks noChangeAspect="1"/>
        </xdr:cNvGrpSpPr>
      </xdr:nvGrpSpPr>
      <xdr:grpSpPr>
        <a:xfrm>
          <a:off x="74049" y="9641176"/>
          <a:ext cx="1188720" cy="1041757"/>
          <a:chOff x="4696849" y="9809450"/>
          <a:chExt cx="1263931" cy="1106030"/>
        </a:xfrm>
      </xdr:grpSpPr>
      <xdr:grpSp>
        <xdr:nvGrpSpPr>
          <xdr:cNvPr id="53" name="Group 52">
            <a:extLst>
              <a:ext uri="{FF2B5EF4-FFF2-40B4-BE49-F238E27FC236}">
                <a16:creationId xmlns:a16="http://schemas.microsoft.com/office/drawing/2014/main" id="{3BFD571A-9209-4934-9990-4F5B6675AAE4}"/>
              </a:ext>
            </a:extLst>
          </xdr:cNvPr>
          <xdr:cNvGrpSpPr/>
        </xdr:nvGrpSpPr>
        <xdr:grpSpPr>
          <a:xfrm>
            <a:off x="4911549" y="9809450"/>
            <a:ext cx="834530" cy="411480"/>
            <a:chOff x="4913600" y="9809450"/>
            <a:chExt cx="834530" cy="411480"/>
          </a:xfrm>
        </xdr:grpSpPr>
        <xdr:pic>
          <xdr:nvPicPr>
            <xdr:cNvPr id="61" name="Picture 60">
              <a:extLst>
                <a:ext uri="{FF2B5EF4-FFF2-40B4-BE49-F238E27FC236}">
                  <a16:creationId xmlns:a16="http://schemas.microsoft.com/office/drawing/2014/main" id="{72512E2A-C927-49BE-A3BE-00EF22BFD15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913600" y="9809450"/>
              <a:ext cx="411480" cy="411480"/>
            </a:xfrm>
            <a:prstGeom prst="rect">
              <a:avLst/>
            </a:prstGeom>
          </xdr:spPr>
        </xdr:pic>
        <xdr:pic>
          <xdr:nvPicPr>
            <xdr:cNvPr id="62" name="Picture 61">
              <a:extLst>
                <a:ext uri="{FF2B5EF4-FFF2-40B4-BE49-F238E27FC236}">
                  <a16:creationId xmlns:a16="http://schemas.microsoft.com/office/drawing/2014/main" id="{6363D270-FC66-4268-A0A4-427A5D80E70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336650" y="9809450"/>
              <a:ext cx="411480" cy="411480"/>
            </a:xfrm>
            <a:prstGeom prst="rect">
              <a:avLst/>
            </a:prstGeom>
          </xdr:spPr>
        </xdr:pic>
      </xdr:grpSp>
      <xdr:grpSp>
        <xdr:nvGrpSpPr>
          <xdr:cNvPr id="54" name="Group 53">
            <a:extLst>
              <a:ext uri="{FF2B5EF4-FFF2-40B4-BE49-F238E27FC236}">
                <a16:creationId xmlns:a16="http://schemas.microsoft.com/office/drawing/2014/main" id="{CFFE9977-A6EA-4504-B836-41F74C983D06}"/>
              </a:ext>
            </a:extLst>
          </xdr:cNvPr>
          <xdr:cNvGrpSpPr/>
        </xdr:nvGrpSpPr>
        <xdr:grpSpPr>
          <a:xfrm>
            <a:off x="4911549" y="10504000"/>
            <a:ext cx="834530" cy="411480"/>
            <a:chOff x="4913600" y="10504000"/>
            <a:chExt cx="834530" cy="411480"/>
          </a:xfrm>
        </xdr:grpSpPr>
        <xdr:pic>
          <xdr:nvPicPr>
            <xdr:cNvPr id="59" name="Picture 58">
              <a:extLst>
                <a:ext uri="{FF2B5EF4-FFF2-40B4-BE49-F238E27FC236}">
                  <a16:creationId xmlns:a16="http://schemas.microsoft.com/office/drawing/2014/main" id="{345059E2-C5F2-4A03-B28A-CF6BB9B57A7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336650" y="10504000"/>
              <a:ext cx="411480" cy="411480"/>
            </a:xfrm>
            <a:prstGeom prst="rect">
              <a:avLst/>
            </a:prstGeom>
          </xdr:spPr>
        </xdr:pic>
        <xdr:pic>
          <xdr:nvPicPr>
            <xdr:cNvPr id="60" name="Picture 59">
              <a:extLst>
                <a:ext uri="{FF2B5EF4-FFF2-40B4-BE49-F238E27FC236}">
                  <a16:creationId xmlns:a16="http://schemas.microsoft.com/office/drawing/2014/main" id="{DA543030-3C5C-4E6F-BE83-53A3B6545DA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913600" y="10504000"/>
              <a:ext cx="411480" cy="411480"/>
            </a:xfrm>
            <a:prstGeom prst="rect">
              <a:avLst/>
            </a:prstGeom>
          </xdr:spPr>
        </xdr:pic>
      </xdr:grpSp>
      <xdr:grpSp>
        <xdr:nvGrpSpPr>
          <xdr:cNvPr id="55" name="Group 54">
            <a:extLst>
              <a:ext uri="{FF2B5EF4-FFF2-40B4-BE49-F238E27FC236}">
                <a16:creationId xmlns:a16="http://schemas.microsoft.com/office/drawing/2014/main" id="{3F4115A3-2EAA-408B-9925-5570F8388AF7}"/>
              </a:ext>
            </a:extLst>
          </xdr:cNvPr>
          <xdr:cNvGrpSpPr/>
        </xdr:nvGrpSpPr>
        <xdr:grpSpPr>
          <a:xfrm>
            <a:off x="4696849" y="10176475"/>
            <a:ext cx="1263931" cy="411480"/>
            <a:chOff x="4696849" y="10176475"/>
            <a:chExt cx="1263931" cy="411480"/>
          </a:xfrm>
        </xdr:grpSpPr>
        <xdr:pic>
          <xdr:nvPicPr>
            <xdr:cNvPr id="56" name="Picture 55">
              <a:extLst>
                <a:ext uri="{FF2B5EF4-FFF2-40B4-BE49-F238E27FC236}">
                  <a16:creationId xmlns:a16="http://schemas.microsoft.com/office/drawing/2014/main" id="{69EBB835-D084-4BEF-99C6-2D9ED25C06E4}"/>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696849" y="10176475"/>
              <a:ext cx="409626" cy="411480"/>
            </a:xfrm>
            <a:prstGeom prst="rect">
              <a:avLst/>
            </a:prstGeom>
          </xdr:spPr>
        </xdr:pic>
        <xdr:pic>
          <xdr:nvPicPr>
            <xdr:cNvPr id="57" name="Picture 56">
              <a:extLst>
                <a:ext uri="{FF2B5EF4-FFF2-40B4-BE49-F238E27FC236}">
                  <a16:creationId xmlns:a16="http://schemas.microsoft.com/office/drawing/2014/main" id="{FF60D510-8067-4767-9780-5A9DB84D2033}"/>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119900" y="10176475"/>
              <a:ext cx="411480" cy="411480"/>
            </a:xfrm>
            <a:prstGeom prst="rect">
              <a:avLst/>
            </a:prstGeom>
          </xdr:spPr>
        </xdr:pic>
        <xdr:pic>
          <xdr:nvPicPr>
            <xdr:cNvPr id="58" name="Picture 57">
              <a:extLst>
                <a:ext uri="{FF2B5EF4-FFF2-40B4-BE49-F238E27FC236}">
                  <a16:creationId xmlns:a16="http://schemas.microsoft.com/office/drawing/2014/main" id="{FBB7D6E3-D013-43BE-A10B-F3A166CAF4F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549300" y="10176475"/>
              <a:ext cx="411480" cy="411480"/>
            </a:xfrm>
            <a:prstGeom prst="rect">
              <a:avLst/>
            </a:prstGeom>
          </xdr:spPr>
        </xdr:pic>
      </xdr:grpSp>
    </xdr:grpSp>
    <xdr:clientData/>
  </xdr:twoCellAnchor>
  <xdr:twoCellAnchor>
    <xdr:from>
      <xdr:col>1</xdr:col>
      <xdr:colOff>28576</xdr:colOff>
      <xdr:row>67</xdr:row>
      <xdr:rowOff>19825</xdr:rowOff>
    </xdr:from>
    <xdr:to>
      <xdr:col>1</xdr:col>
      <xdr:colOff>1217296</xdr:colOff>
      <xdr:row>72</xdr:row>
      <xdr:rowOff>140184</xdr:rowOff>
    </xdr:to>
    <xdr:grpSp>
      <xdr:nvGrpSpPr>
        <xdr:cNvPr id="63" name="Group 62">
          <a:extLst>
            <a:ext uri="{FF2B5EF4-FFF2-40B4-BE49-F238E27FC236}">
              <a16:creationId xmlns:a16="http://schemas.microsoft.com/office/drawing/2014/main" id="{E156276F-95DB-46EC-B496-CE206937FB40}"/>
            </a:ext>
          </a:extLst>
        </xdr:cNvPr>
        <xdr:cNvGrpSpPr>
          <a:grpSpLocks noChangeAspect="1"/>
        </xdr:cNvGrpSpPr>
      </xdr:nvGrpSpPr>
      <xdr:grpSpPr>
        <a:xfrm>
          <a:off x="85726" y="11078350"/>
          <a:ext cx="1188720" cy="949034"/>
          <a:chOff x="95251" y="10443350"/>
          <a:chExt cx="1234440" cy="964520"/>
        </a:xfrm>
      </xdr:grpSpPr>
      <xdr:pic>
        <xdr:nvPicPr>
          <xdr:cNvPr id="64" name="Picture 63">
            <a:extLst>
              <a:ext uri="{FF2B5EF4-FFF2-40B4-BE49-F238E27FC236}">
                <a16:creationId xmlns:a16="http://schemas.microsoft.com/office/drawing/2014/main" id="{5C43ECC9-C5E2-4F79-B81F-2E0EA6BEDAF3}"/>
              </a:ext>
            </a:extLst>
          </xdr:cNvPr>
          <xdr:cNvPicPr>
            <a:picLocks noChangeAspect="1"/>
          </xdr:cNvPicPr>
        </xdr:nvPicPr>
        <xdr:blipFill rotWithShape="1">
          <a:blip xmlns:r="http://schemas.openxmlformats.org/officeDocument/2006/relationships" r:embed="rId15">
            <a:extLst>
              <a:ext uri="{28A0092B-C50C-407E-A947-70E740481C1C}">
                <a14:useLocalDpi xmlns:a14="http://schemas.microsoft.com/office/drawing/2010/main" val="0"/>
              </a:ext>
            </a:extLst>
          </a:blip>
          <a:srcRect l="49828" r="-1"/>
          <a:stretch/>
        </xdr:blipFill>
        <xdr:spPr>
          <a:xfrm>
            <a:off x="95251" y="10830074"/>
            <a:ext cx="1234440" cy="577796"/>
          </a:xfrm>
          <a:prstGeom prst="rect">
            <a:avLst/>
          </a:prstGeom>
        </xdr:spPr>
      </xdr:pic>
      <xdr:grpSp>
        <xdr:nvGrpSpPr>
          <xdr:cNvPr id="65" name="Group 64">
            <a:extLst>
              <a:ext uri="{FF2B5EF4-FFF2-40B4-BE49-F238E27FC236}">
                <a16:creationId xmlns:a16="http://schemas.microsoft.com/office/drawing/2014/main" id="{6BFC2A99-FA7D-4D01-BDEA-EC101BAE43C4}"/>
              </a:ext>
            </a:extLst>
          </xdr:cNvPr>
          <xdr:cNvGrpSpPr/>
        </xdr:nvGrpSpPr>
        <xdr:grpSpPr>
          <a:xfrm>
            <a:off x="257780" y="10443350"/>
            <a:ext cx="909383" cy="411480"/>
            <a:chOff x="292101" y="10443350"/>
            <a:chExt cx="909383" cy="411480"/>
          </a:xfrm>
        </xdr:grpSpPr>
        <xdr:pic>
          <xdr:nvPicPr>
            <xdr:cNvPr id="66" name="Picture 65">
              <a:extLst>
                <a:ext uri="{FF2B5EF4-FFF2-40B4-BE49-F238E27FC236}">
                  <a16:creationId xmlns:a16="http://schemas.microsoft.com/office/drawing/2014/main" id="{EDC86A13-3D88-4B66-8101-7DE91A846C6B}"/>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292101" y="10443350"/>
              <a:ext cx="413402" cy="411480"/>
            </a:xfrm>
            <a:prstGeom prst="rect">
              <a:avLst/>
            </a:prstGeom>
          </xdr:spPr>
        </xdr:pic>
        <xdr:pic>
          <xdr:nvPicPr>
            <xdr:cNvPr id="67" name="Picture 66">
              <a:extLst>
                <a:ext uri="{FF2B5EF4-FFF2-40B4-BE49-F238E27FC236}">
                  <a16:creationId xmlns:a16="http://schemas.microsoft.com/office/drawing/2014/main" id="{77EE3270-E728-4F78-98B7-31BF7344FC9A}"/>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788082" y="10443350"/>
              <a:ext cx="413402" cy="411480"/>
            </a:xfrm>
            <a:prstGeom prst="rect">
              <a:avLst/>
            </a:prstGeom>
          </xdr:spPr>
        </xdr:pic>
      </xdr:grpSp>
    </xdr:grpSp>
    <xdr:clientData/>
  </xdr:twoCellAnchor>
  <xdr:twoCellAnchor>
    <xdr:from>
      <xdr:col>1</xdr:col>
      <xdr:colOff>0</xdr:colOff>
      <xdr:row>3</xdr:row>
      <xdr:rowOff>0</xdr:rowOff>
    </xdr:from>
    <xdr:to>
      <xdr:col>10</xdr:col>
      <xdr:colOff>0</xdr:colOff>
      <xdr:row>33</xdr:row>
      <xdr:rowOff>0</xdr:rowOff>
    </xdr:to>
    <xdr:sp macro="" textlink="">
      <xdr:nvSpPr>
        <xdr:cNvPr id="68" name="Rectangle 67">
          <a:extLst>
            <a:ext uri="{FF2B5EF4-FFF2-40B4-BE49-F238E27FC236}">
              <a16:creationId xmlns:a16="http://schemas.microsoft.com/office/drawing/2014/main" id="{1755F88F-EE3A-431C-B2BE-834FBFCD8862}"/>
            </a:ext>
          </a:extLst>
        </xdr:cNvPr>
        <xdr:cNvSpPr/>
      </xdr:nvSpPr>
      <xdr:spPr>
        <a:xfrm>
          <a:off x="57150" y="695325"/>
          <a:ext cx="4076700" cy="48577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39687</xdr:colOff>
      <xdr:row>41</xdr:row>
      <xdr:rowOff>65050</xdr:rowOff>
    </xdr:from>
    <xdr:to>
      <xdr:col>2</xdr:col>
      <xdr:colOff>2102</xdr:colOff>
      <xdr:row>55</xdr:row>
      <xdr:rowOff>121491</xdr:rowOff>
    </xdr:to>
    <xdr:grpSp>
      <xdr:nvGrpSpPr>
        <xdr:cNvPr id="69" name="Group 68">
          <a:extLst>
            <a:ext uri="{FF2B5EF4-FFF2-40B4-BE49-F238E27FC236}">
              <a16:creationId xmlns:a16="http://schemas.microsoft.com/office/drawing/2014/main" id="{CD171257-FC9E-4DAB-AA54-BDBD8044CF0F}"/>
            </a:ext>
          </a:extLst>
        </xdr:cNvPr>
        <xdr:cNvGrpSpPr/>
      </xdr:nvGrpSpPr>
      <xdr:grpSpPr>
        <a:xfrm>
          <a:off x="96837" y="6913525"/>
          <a:ext cx="1191140" cy="2323391"/>
          <a:chOff x="96837" y="7037350"/>
          <a:chExt cx="1210190" cy="2367841"/>
        </a:xfrm>
      </xdr:grpSpPr>
      <xdr:pic>
        <xdr:nvPicPr>
          <xdr:cNvPr id="70" name="Picture 69">
            <a:extLst>
              <a:ext uri="{FF2B5EF4-FFF2-40B4-BE49-F238E27FC236}">
                <a16:creationId xmlns:a16="http://schemas.microsoft.com/office/drawing/2014/main" id="{53BA2792-771F-4B32-BFE0-7AF0360AAF7D}"/>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96837" y="9008271"/>
            <a:ext cx="1196340" cy="396920"/>
          </a:xfrm>
          <a:prstGeom prst="rect">
            <a:avLst/>
          </a:prstGeom>
        </xdr:spPr>
      </xdr:pic>
      <xdr:pic>
        <xdr:nvPicPr>
          <xdr:cNvPr id="71" name="Picture 75">
            <a:extLst>
              <a:ext uri="{FF2B5EF4-FFF2-40B4-BE49-F238E27FC236}">
                <a16:creationId xmlns:a16="http://schemas.microsoft.com/office/drawing/2014/main" id="{F573EB18-A8E2-4487-8E13-A57162464E04}"/>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96837" y="8040989"/>
            <a:ext cx="1196340" cy="394026"/>
          </a:xfrm>
          <a:prstGeom prst="rect">
            <a:avLst/>
          </a:prstGeom>
        </xdr:spPr>
      </xdr:pic>
      <xdr:pic>
        <xdr:nvPicPr>
          <xdr:cNvPr id="72" name="Picture 71">
            <a:extLst>
              <a:ext uri="{FF2B5EF4-FFF2-40B4-BE49-F238E27FC236}">
                <a16:creationId xmlns:a16="http://schemas.microsoft.com/office/drawing/2014/main" id="{94122146-28ED-494F-BC69-4B0267925AA5}"/>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96837" y="8523910"/>
            <a:ext cx="1196340" cy="395467"/>
          </a:xfrm>
          <a:prstGeom prst="rect">
            <a:avLst/>
          </a:prstGeom>
        </xdr:spPr>
      </xdr:pic>
      <xdr:pic>
        <xdr:nvPicPr>
          <xdr:cNvPr id="73" name="Picture 72">
            <a:extLst>
              <a:ext uri="{FF2B5EF4-FFF2-40B4-BE49-F238E27FC236}">
                <a16:creationId xmlns:a16="http://schemas.microsoft.com/office/drawing/2014/main" id="{366D39DD-0BDB-4F25-93B2-EDA9F986892D}"/>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96837" y="7546869"/>
            <a:ext cx="1196340" cy="405225"/>
          </a:xfrm>
          <a:prstGeom prst="rect">
            <a:avLst/>
          </a:prstGeom>
        </xdr:spPr>
      </xdr:pic>
      <xdr:grpSp>
        <xdr:nvGrpSpPr>
          <xdr:cNvPr id="74" name="Group 73">
            <a:extLst>
              <a:ext uri="{FF2B5EF4-FFF2-40B4-BE49-F238E27FC236}">
                <a16:creationId xmlns:a16="http://schemas.microsoft.com/office/drawing/2014/main" id="{D584270C-D9C8-412E-8DAB-1DDD1616EA81}"/>
              </a:ext>
            </a:extLst>
          </xdr:cNvPr>
          <xdr:cNvGrpSpPr/>
        </xdr:nvGrpSpPr>
        <xdr:grpSpPr>
          <a:xfrm>
            <a:off x="96837" y="7037350"/>
            <a:ext cx="1210190" cy="420624"/>
            <a:chOff x="19345947" y="7297700"/>
            <a:chExt cx="1210190" cy="420624"/>
          </a:xfrm>
        </xdr:grpSpPr>
        <xdr:pic>
          <xdr:nvPicPr>
            <xdr:cNvPr id="75" name="Picture 74">
              <a:extLst>
                <a:ext uri="{FF2B5EF4-FFF2-40B4-BE49-F238E27FC236}">
                  <a16:creationId xmlns:a16="http://schemas.microsoft.com/office/drawing/2014/main" id="{D88DB060-CF4C-4A59-B1E1-F7B04D3A9BE6}"/>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9345947" y="7297700"/>
              <a:ext cx="402336" cy="420624"/>
            </a:xfrm>
            <a:prstGeom prst="rect">
              <a:avLst/>
            </a:prstGeom>
          </xdr:spPr>
        </xdr:pic>
        <xdr:pic>
          <xdr:nvPicPr>
            <xdr:cNvPr id="76" name="Picture 75">
              <a:extLst>
                <a:ext uri="{FF2B5EF4-FFF2-40B4-BE49-F238E27FC236}">
                  <a16:creationId xmlns:a16="http://schemas.microsoft.com/office/drawing/2014/main" id="{AE47C5E7-1DFE-4BC7-A9DC-DFE8D6F1299D}"/>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9747319" y="7297700"/>
              <a:ext cx="402336" cy="420624"/>
            </a:xfrm>
            <a:prstGeom prst="rect">
              <a:avLst/>
            </a:prstGeom>
          </xdr:spPr>
        </xdr:pic>
        <xdr:pic>
          <xdr:nvPicPr>
            <xdr:cNvPr id="77" name="Picture 76">
              <a:extLst>
                <a:ext uri="{FF2B5EF4-FFF2-40B4-BE49-F238E27FC236}">
                  <a16:creationId xmlns:a16="http://schemas.microsoft.com/office/drawing/2014/main" id="{325527D5-5AD7-44F0-B9FE-6B46D30499FA}"/>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20153801" y="7297700"/>
              <a:ext cx="402336" cy="420624"/>
            </a:xfrm>
            <a:prstGeom prst="rect">
              <a:avLst/>
            </a:prstGeom>
          </xdr:spPr>
        </xdr:pic>
      </xdr:grpSp>
    </xdr:grpSp>
    <xdr:clientData/>
  </xdr:twoCellAnchor>
  <xdr:twoCellAnchor>
    <xdr:from>
      <xdr:col>1</xdr:col>
      <xdr:colOff>43446</xdr:colOff>
      <xdr:row>3</xdr:row>
      <xdr:rowOff>60325</xdr:rowOff>
    </xdr:from>
    <xdr:to>
      <xdr:col>1</xdr:col>
      <xdr:colOff>1225061</xdr:colOff>
      <xdr:row>32</xdr:row>
      <xdr:rowOff>103590</xdr:rowOff>
    </xdr:to>
    <xdr:grpSp>
      <xdr:nvGrpSpPr>
        <xdr:cNvPr id="78" name="Group 77">
          <a:extLst>
            <a:ext uri="{FF2B5EF4-FFF2-40B4-BE49-F238E27FC236}">
              <a16:creationId xmlns:a16="http://schemas.microsoft.com/office/drawing/2014/main" id="{9085FF5B-EB74-43C2-9A6F-D7056A4331D7}"/>
            </a:ext>
          </a:extLst>
        </xdr:cNvPr>
        <xdr:cNvGrpSpPr/>
      </xdr:nvGrpSpPr>
      <xdr:grpSpPr>
        <a:xfrm>
          <a:off x="100596" y="755650"/>
          <a:ext cx="1181615" cy="4739090"/>
          <a:chOff x="19366496" y="784225"/>
          <a:chExt cx="1210190" cy="4831165"/>
        </a:xfrm>
      </xdr:grpSpPr>
      <xdr:pic>
        <xdr:nvPicPr>
          <xdr:cNvPr id="79" name="Picture 78">
            <a:extLst>
              <a:ext uri="{FF2B5EF4-FFF2-40B4-BE49-F238E27FC236}">
                <a16:creationId xmlns:a16="http://schemas.microsoft.com/office/drawing/2014/main" id="{1A307E53-3BCE-4809-93EA-1AFC864FC725}"/>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20177750" y="784225"/>
            <a:ext cx="398936" cy="418539"/>
          </a:xfrm>
          <a:prstGeom prst="rect">
            <a:avLst/>
          </a:prstGeom>
        </xdr:spPr>
      </xdr:pic>
      <xdr:pic>
        <xdr:nvPicPr>
          <xdr:cNvPr id="80" name="Picture 79">
            <a:extLst>
              <a:ext uri="{FF2B5EF4-FFF2-40B4-BE49-F238E27FC236}">
                <a16:creationId xmlns:a16="http://schemas.microsoft.com/office/drawing/2014/main" id="{303360AD-4ECD-4544-B356-EEC38D0605AD}"/>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9369896" y="1274285"/>
            <a:ext cx="398936" cy="418539"/>
          </a:xfrm>
          <a:prstGeom prst="rect">
            <a:avLst/>
          </a:prstGeom>
        </xdr:spPr>
      </xdr:pic>
      <xdr:pic>
        <xdr:nvPicPr>
          <xdr:cNvPr id="81" name="Picture 80">
            <a:extLst>
              <a:ext uri="{FF2B5EF4-FFF2-40B4-BE49-F238E27FC236}">
                <a16:creationId xmlns:a16="http://schemas.microsoft.com/office/drawing/2014/main" id="{C0459FB5-D627-4630-BEC4-D86A02134D72}"/>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9771269" y="1274285"/>
            <a:ext cx="398936" cy="418539"/>
          </a:xfrm>
          <a:prstGeom prst="rect">
            <a:avLst/>
          </a:prstGeom>
        </xdr:spPr>
      </xdr:pic>
      <xdr:pic>
        <xdr:nvPicPr>
          <xdr:cNvPr id="82" name="Picture 81">
            <a:extLst>
              <a:ext uri="{FF2B5EF4-FFF2-40B4-BE49-F238E27FC236}">
                <a16:creationId xmlns:a16="http://schemas.microsoft.com/office/drawing/2014/main" id="{88FEE81A-BEE2-453F-9761-388E344766E8}"/>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20177750" y="1274285"/>
            <a:ext cx="398936" cy="418539"/>
          </a:xfrm>
          <a:prstGeom prst="rect">
            <a:avLst/>
          </a:prstGeom>
        </xdr:spPr>
      </xdr:pic>
      <xdr:pic>
        <xdr:nvPicPr>
          <xdr:cNvPr id="83" name="Picture 82">
            <a:extLst>
              <a:ext uri="{FF2B5EF4-FFF2-40B4-BE49-F238E27FC236}">
                <a16:creationId xmlns:a16="http://schemas.microsoft.com/office/drawing/2014/main" id="{7F972BCC-145F-4BE9-8E35-CAC83CCB172B}"/>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9369896" y="1764345"/>
            <a:ext cx="398936" cy="418539"/>
          </a:xfrm>
          <a:prstGeom prst="rect">
            <a:avLst/>
          </a:prstGeom>
        </xdr:spPr>
      </xdr:pic>
      <xdr:pic>
        <xdr:nvPicPr>
          <xdr:cNvPr id="84" name="Picture 83">
            <a:extLst>
              <a:ext uri="{FF2B5EF4-FFF2-40B4-BE49-F238E27FC236}">
                <a16:creationId xmlns:a16="http://schemas.microsoft.com/office/drawing/2014/main" id="{FA6D0F2D-1426-48E3-88A1-6AC746ABFE6D}"/>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9771269" y="1764345"/>
            <a:ext cx="398936" cy="418539"/>
          </a:xfrm>
          <a:prstGeom prst="rect">
            <a:avLst/>
          </a:prstGeom>
        </xdr:spPr>
      </xdr:pic>
      <xdr:pic>
        <xdr:nvPicPr>
          <xdr:cNvPr id="85" name="Picture 84">
            <a:extLst>
              <a:ext uri="{FF2B5EF4-FFF2-40B4-BE49-F238E27FC236}">
                <a16:creationId xmlns:a16="http://schemas.microsoft.com/office/drawing/2014/main" id="{475DAB12-D193-4689-BEFF-985E7CAB14B7}"/>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20177750" y="1764345"/>
            <a:ext cx="398936" cy="418539"/>
          </a:xfrm>
          <a:prstGeom prst="rect">
            <a:avLst/>
          </a:prstGeom>
        </xdr:spPr>
      </xdr:pic>
      <xdr:pic>
        <xdr:nvPicPr>
          <xdr:cNvPr id="86" name="Picture 85">
            <a:extLst>
              <a:ext uri="{FF2B5EF4-FFF2-40B4-BE49-F238E27FC236}">
                <a16:creationId xmlns:a16="http://schemas.microsoft.com/office/drawing/2014/main" id="{50FA36AA-A646-4308-AE95-2FEE20374047}"/>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9369896" y="2254405"/>
            <a:ext cx="398936" cy="418539"/>
          </a:xfrm>
          <a:prstGeom prst="rect">
            <a:avLst/>
          </a:prstGeom>
        </xdr:spPr>
      </xdr:pic>
      <xdr:pic>
        <xdr:nvPicPr>
          <xdr:cNvPr id="87" name="Picture 86">
            <a:extLst>
              <a:ext uri="{FF2B5EF4-FFF2-40B4-BE49-F238E27FC236}">
                <a16:creationId xmlns:a16="http://schemas.microsoft.com/office/drawing/2014/main" id="{6DD684F4-6C4B-4F48-8D17-697F740F5805}"/>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9771269" y="2254405"/>
            <a:ext cx="398936" cy="418539"/>
          </a:xfrm>
          <a:prstGeom prst="rect">
            <a:avLst/>
          </a:prstGeom>
        </xdr:spPr>
      </xdr:pic>
      <xdr:pic>
        <xdr:nvPicPr>
          <xdr:cNvPr id="88" name="Picture 87">
            <a:extLst>
              <a:ext uri="{FF2B5EF4-FFF2-40B4-BE49-F238E27FC236}">
                <a16:creationId xmlns:a16="http://schemas.microsoft.com/office/drawing/2014/main" id="{986F0559-13E5-4A75-9423-0D5160641FBE}"/>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20177750" y="2254405"/>
            <a:ext cx="398936" cy="418539"/>
          </a:xfrm>
          <a:prstGeom prst="rect">
            <a:avLst/>
          </a:prstGeom>
        </xdr:spPr>
      </xdr:pic>
      <xdr:pic>
        <xdr:nvPicPr>
          <xdr:cNvPr id="89" name="Picture 88">
            <a:extLst>
              <a:ext uri="{FF2B5EF4-FFF2-40B4-BE49-F238E27FC236}">
                <a16:creationId xmlns:a16="http://schemas.microsoft.com/office/drawing/2014/main" id="{4F18102E-979C-40A1-A6FC-47CCAE1A8856}"/>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9369896" y="2744465"/>
            <a:ext cx="398936" cy="418539"/>
          </a:xfrm>
          <a:prstGeom prst="rect">
            <a:avLst/>
          </a:prstGeom>
        </xdr:spPr>
      </xdr:pic>
      <xdr:pic>
        <xdr:nvPicPr>
          <xdr:cNvPr id="90" name="Picture 89">
            <a:extLst>
              <a:ext uri="{FF2B5EF4-FFF2-40B4-BE49-F238E27FC236}">
                <a16:creationId xmlns:a16="http://schemas.microsoft.com/office/drawing/2014/main" id="{506AD040-5C9E-40E3-A8AC-DD7F7DCAA932}"/>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9771269" y="2744465"/>
            <a:ext cx="398936" cy="418539"/>
          </a:xfrm>
          <a:prstGeom prst="rect">
            <a:avLst/>
          </a:prstGeom>
        </xdr:spPr>
      </xdr:pic>
      <xdr:pic>
        <xdr:nvPicPr>
          <xdr:cNvPr id="91" name="Picture 90">
            <a:extLst>
              <a:ext uri="{FF2B5EF4-FFF2-40B4-BE49-F238E27FC236}">
                <a16:creationId xmlns:a16="http://schemas.microsoft.com/office/drawing/2014/main" id="{F914AED9-281C-40C2-9C81-F123A2736868}"/>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20177750" y="2744465"/>
            <a:ext cx="398936" cy="418539"/>
          </a:xfrm>
          <a:prstGeom prst="rect">
            <a:avLst/>
          </a:prstGeom>
        </xdr:spPr>
      </xdr:pic>
      <xdr:pic>
        <xdr:nvPicPr>
          <xdr:cNvPr id="92" name="Picture 91">
            <a:extLst>
              <a:ext uri="{FF2B5EF4-FFF2-40B4-BE49-F238E27FC236}">
                <a16:creationId xmlns:a16="http://schemas.microsoft.com/office/drawing/2014/main" id="{96B31471-0E61-4CDE-9429-D7B449F5FC89}"/>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9369896" y="3234525"/>
            <a:ext cx="398936" cy="418539"/>
          </a:xfrm>
          <a:prstGeom prst="rect">
            <a:avLst/>
          </a:prstGeom>
        </xdr:spPr>
      </xdr:pic>
      <xdr:pic>
        <xdr:nvPicPr>
          <xdr:cNvPr id="93" name="Picture 92">
            <a:extLst>
              <a:ext uri="{FF2B5EF4-FFF2-40B4-BE49-F238E27FC236}">
                <a16:creationId xmlns:a16="http://schemas.microsoft.com/office/drawing/2014/main" id="{69FE6E5E-CFC7-444C-9E8B-19B68A8E4839}"/>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9771269" y="3234525"/>
            <a:ext cx="398936" cy="418539"/>
          </a:xfrm>
          <a:prstGeom prst="rect">
            <a:avLst/>
          </a:prstGeom>
        </xdr:spPr>
      </xdr:pic>
      <xdr:pic>
        <xdr:nvPicPr>
          <xdr:cNvPr id="94" name="Picture 93">
            <a:extLst>
              <a:ext uri="{FF2B5EF4-FFF2-40B4-BE49-F238E27FC236}">
                <a16:creationId xmlns:a16="http://schemas.microsoft.com/office/drawing/2014/main" id="{01D386AC-3F9D-421B-93ED-F4A8758DAC62}"/>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20177750" y="3234525"/>
            <a:ext cx="398936" cy="418539"/>
          </a:xfrm>
          <a:prstGeom prst="rect">
            <a:avLst/>
          </a:prstGeom>
        </xdr:spPr>
      </xdr:pic>
      <xdr:pic>
        <xdr:nvPicPr>
          <xdr:cNvPr id="95" name="Picture 94">
            <a:extLst>
              <a:ext uri="{FF2B5EF4-FFF2-40B4-BE49-F238E27FC236}">
                <a16:creationId xmlns:a16="http://schemas.microsoft.com/office/drawing/2014/main" id="{05D56FB6-8591-4EFE-86D3-56943E9218C6}"/>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19369896" y="3724585"/>
            <a:ext cx="398936" cy="418539"/>
          </a:xfrm>
          <a:prstGeom prst="rect">
            <a:avLst/>
          </a:prstGeom>
        </xdr:spPr>
      </xdr:pic>
      <xdr:pic>
        <xdr:nvPicPr>
          <xdr:cNvPr id="96" name="Picture 95">
            <a:extLst>
              <a:ext uri="{FF2B5EF4-FFF2-40B4-BE49-F238E27FC236}">
                <a16:creationId xmlns:a16="http://schemas.microsoft.com/office/drawing/2014/main" id="{74DE5FA6-0764-4F73-8D2A-D00E7D878765}"/>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19771269" y="3724585"/>
            <a:ext cx="398936" cy="418539"/>
          </a:xfrm>
          <a:prstGeom prst="rect">
            <a:avLst/>
          </a:prstGeom>
        </xdr:spPr>
      </xdr:pic>
      <xdr:pic>
        <xdr:nvPicPr>
          <xdr:cNvPr id="97" name="Picture 96">
            <a:extLst>
              <a:ext uri="{FF2B5EF4-FFF2-40B4-BE49-F238E27FC236}">
                <a16:creationId xmlns:a16="http://schemas.microsoft.com/office/drawing/2014/main" id="{CF614656-6283-48B1-ABC1-ADC5D3F5D391}"/>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20177750" y="3724585"/>
            <a:ext cx="398936" cy="418539"/>
          </a:xfrm>
          <a:prstGeom prst="rect">
            <a:avLst/>
          </a:prstGeom>
        </xdr:spPr>
      </xdr:pic>
      <xdr:pic>
        <xdr:nvPicPr>
          <xdr:cNvPr id="98" name="Picture 97">
            <a:extLst>
              <a:ext uri="{FF2B5EF4-FFF2-40B4-BE49-F238E27FC236}">
                <a16:creationId xmlns:a16="http://schemas.microsoft.com/office/drawing/2014/main" id="{BEF7B33F-1BA7-44E5-8D64-0F73808E0693}"/>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19369896" y="4214645"/>
            <a:ext cx="398936" cy="418539"/>
          </a:xfrm>
          <a:prstGeom prst="rect">
            <a:avLst/>
          </a:prstGeom>
        </xdr:spPr>
      </xdr:pic>
      <xdr:pic>
        <xdr:nvPicPr>
          <xdr:cNvPr id="99" name="Picture 98">
            <a:extLst>
              <a:ext uri="{FF2B5EF4-FFF2-40B4-BE49-F238E27FC236}">
                <a16:creationId xmlns:a16="http://schemas.microsoft.com/office/drawing/2014/main" id="{8A4335A3-4C49-486A-A0FB-59C6A2B758BB}"/>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9769124" y="4214645"/>
            <a:ext cx="401081" cy="418539"/>
          </a:xfrm>
          <a:prstGeom prst="rect">
            <a:avLst/>
          </a:prstGeom>
        </xdr:spPr>
      </xdr:pic>
      <xdr:pic>
        <xdr:nvPicPr>
          <xdr:cNvPr id="100" name="Picture 99">
            <a:extLst>
              <a:ext uri="{FF2B5EF4-FFF2-40B4-BE49-F238E27FC236}">
                <a16:creationId xmlns:a16="http://schemas.microsoft.com/office/drawing/2014/main" id="{CAF607C8-4CBD-4901-842F-86A325D56133}"/>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19369896" y="4704705"/>
            <a:ext cx="398936" cy="418539"/>
          </a:xfrm>
          <a:prstGeom prst="rect">
            <a:avLst/>
          </a:prstGeom>
        </xdr:spPr>
      </xdr:pic>
      <xdr:pic>
        <xdr:nvPicPr>
          <xdr:cNvPr id="101" name="Picture 100">
            <a:extLst>
              <a:ext uri="{FF2B5EF4-FFF2-40B4-BE49-F238E27FC236}">
                <a16:creationId xmlns:a16="http://schemas.microsoft.com/office/drawing/2014/main" id="{AD68306F-4D4A-4252-9FAE-1145E29EA386}"/>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19771269" y="4704705"/>
            <a:ext cx="398936" cy="418539"/>
          </a:xfrm>
          <a:prstGeom prst="rect">
            <a:avLst/>
          </a:prstGeom>
        </xdr:spPr>
      </xdr:pic>
      <xdr:pic>
        <xdr:nvPicPr>
          <xdr:cNvPr id="102" name="Picture 101">
            <a:extLst>
              <a:ext uri="{FF2B5EF4-FFF2-40B4-BE49-F238E27FC236}">
                <a16:creationId xmlns:a16="http://schemas.microsoft.com/office/drawing/2014/main" id="{C5289F51-E73E-48A6-A196-F07E879407EE}"/>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20175605" y="4214645"/>
            <a:ext cx="401081" cy="418539"/>
          </a:xfrm>
          <a:prstGeom prst="rect">
            <a:avLst/>
          </a:prstGeom>
        </xdr:spPr>
      </xdr:pic>
      <xdr:pic>
        <xdr:nvPicPr>
          <xdr:cNvPr id="103" name="Picture 102">
            <a:extLst>
              <a:ext uri="{FF2B5EF4-FFF2-40B4-BE49-F238E27FC236}">
                <a16:creationId xmlns:a16="http://schemas.microsoft.com/office/drawing/2014/main" id="{674D4063-5264-464F-94BE-E135BD50A2FB}"/>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0177750" y="4704705"/>
            <a:ext cx="398936" cy="418539"/>
          </a:xfrm>
          <a:prstGeom prst="rect">
            <a:avLst/>
          </a:prstGeom>
        </xdr:spPr>
      </xdr:pic>
      <xdr:pic>
        <xdr:nvPicPr>
          <xdr:cNvPr id="104" name="Picture 103">
            <a:extLst>
              <a:ext uri="{FF2B5EF4-FFF2-40B4-BE49-F238E27FC236}">
                <a16:creationId xmlns:a16="http://schemas.microsoft.com/office/drawing/2014/main" id="{3EB0D652-E5E0-4C16-8FFF-48CB858FBB34}"/>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19769124" y="5194766"/>
            <a:ext cx="401081" cy="418539"/>
          </a:xfrm>
          <a:prstGeom prst="rect">
            <a:avLst/>
          </a:prstGeom>
        </xdr:spPr>
      </xdr:pic>
      <xdr:pic>
        <xdr:nvPicPr>
          <xdr:cNvPr id="105" name="Picture 104">
            <a:extLst>
              <a:ext uri="{FF2B5EF4-FFF2-40B4-BE49-F238E27FC236}">
                <a16:creationId xmlns:a16="http://schemas.microsoft.com/office/drawing/2014/main" id="{278D2873-5246-4AD5-8434-B6B50567546C}"/>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20175605" y="5194766"/>
            <a:ext cx="401081" cy="418539"/>
          </a:xfrm>
          <a:prstGeom prst="rect">
            <a:avLst/>
          </a:prstGeom>
        </xdr:spPr>
      </xdr:pic>
      <xdr:pic>
        <xdr:nvPicPr>
          <xdr:cNvPr id="106" name="Picture 105">
            <a:extLst>
              <a:ext uri="{FF2B5EF4-FFF2-40B4-BE49-F238E27FC236}">
                <a16:creationId xmlns:a16="http://schemas.microsoft.com/office/drawing/2014/main" id="{CC94B7E2-DF0A-4FDA-B4AF-44C93649D2F9}"/>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19366496" y="5194766"/>
            <a:ext cx="402336" cy="420624"/>
          </a:xfrm>
          <a:prstGeom prst="rect">
            <a:avLst/>
          </a:prstGeom>
        </xdr:spPr>
      </xdr:pic>
      <xdr:pic>
        <xdr:nvPicPr>
          <xdr:cNvPr id="107" name="Picture 106">
            <a:extLst>
              <a:ext uri="{FF2B5EF4-FFF2-40B4-BE49-F238E27FC236}">
                <a16:creationId xmlns:a16="http://schemas.microsoft.com/office/drawing/2014/main" id="{534A8771-19F7-4F04-8DE3-6623D389F613}"/>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19767869" y="784225"/>
            <a:ext cx="402336" cy="420624"/>
          </a:xfrm>
          <a:prstGeom prst="rect">
            <a:avLst/>
          </a:prstGeom>
        </xdr:spPr>
      </xdr:pic>
      <xdr:pic>
        <xdr:nvPicPr>
          <xdr:cNvPr id="108" name="Picture 107">
            <a:extLst>
              <a:ext uri="{FF2B5EF4-FFF2-40B4-BE49-F238E27FC236}">
                <a16:creationId xmlns:a16="http://schemas.microsoft.com/office/drawing/2014/main" id="{5328A65D-7AFD-4B1A-9F03-708A0D475BAC}"/>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19366496" y="784225"/>
            <a:ext cx="402336" cy="420624"/>
          </a:xfrm>
          <a:prstGeom prst="rect">
            <a:avLst/>
          </a:prstGeom>
        </xdr:spPr>
      </xdr:pic>
    </xdr:grpSp>
    <xdr:clientData/>
  </xdr:twoCellAnchor>
  <xdr:twoCellAnchor>
    <xdr:from>
      <xdr:col>1</xdr:col>
      <xdr:colOff>0</xdr:colOff>
      <xdr:row>41</xdr:row>
      <xdr:rowOff>0</xdr:rowOff>
    </xdr:from>
    <xdr:to>
      <xdr:col>10</xdr:col>
      <xdr:colOff>0</xdr:colOff>
      <xdr:row>56</xdr:row>
      <xdr:rowOff>0</xdr:rowOff>
    </xdr:to>
    <xdr:sp macro="" textlink="">
      <xdr:nvSpPr>
        <xdr:cNvPr id="109" name="Rectangle 108">
          <a:extLst>
            <a:ext uri="{FF2B5EF4-FFF2-40B4-BE49-F238E27FC236}">
              <a16:creationId xmlns:a16="http://schemas.microsoft.com/office/drawing/2014/main" id="{E5F534A6-68DC-4FD8-9320-C7C05583A8AA}"/>
            </a:ext>
          </a:extLst>
        </xdr:cNvPr>
        <xdr:cNvSpPr/>
      </xdr:nvSpPr>
      <xdr:spPr>
        <a:xfrm>
          <a:off x="57150" y="6848475"/>
          <a:ext cx="4076700" cy="24288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47</xdr:row>
      <xdr:rowOff>0</xdr:rowOff>
    </xdr:from>
    <xdr:to>
      <xdr:col>20</xdr:col>
      <xdr:colOff>0</xdr:colOff>
      <xdr:row>75</xdr:row>
      <xdr:rowOff>0</xdr:rowOff>
    </xdr:to>
    <xdr:sp macro="" textlink="">
      <xdr:nvSpPr>
        <xdr:cNvPr id="110" name="Rectangle 109">
          <a:extLst>
            <a:ext uri="{FF2B5EF4-FFF2-40B4-BE49-F238E27FC236}">
              <a16:creationId xmlns:a16="http://schemas.microsoft.com/office/drawing/2014/main" id="{158D0CC9-16AE-4F0C-AD9B-C07FC9B3EDCF}"/>
            </a:ext>
          </a:extLst>
        </xdr:cNvPr>
        <xdr:cNvSpPr/>
      </xdr:nvSpPr>
      <xdr:spPr>
        <a:xfrm>
          <a:off x="4248150" y="7820025"/>
          <a:ext cx="4076700" cy="45529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27</xdr:row>
      <xdr:rowOff>1</xdr:rowOff>
    </xdr:from>
    <xdr:to>
      <xdr:col>20</xdr:col>
      <xdr:colOff>0</xdr:colOff>
      <xdr:row>37</xdr:row>
      <xdr:rowOff>19051</xdr:rowOff>
    </xdr:to>
    <xdr:sp macro="" textlink="">
      <xdr:nvSpPr>
        <xdr:cNvPr id="111" name="Rectangle 110">
          <a:extLst>
            <a:ext uri="{FF2B5EF4-FFF2-40B4-BE49-F238E27FC236}">
              <a16:creationId xmlns:a16="http://schemas.microsoft.com/office/drawing/2014/main" id="{49FCEF06-FC57-49B1-82B8-6871CEA43C86}"/>
            </a:ext>
          </a:extLst>
        </xdr:cNvPr>
        <xdr:cNvSpPr/>
      </xdr:nvSpPr>
      <xdr:spPr>
        <a:xfrm>
          <a:off x="4248150" y="4581526"/>
          <a:ext cx="4076700" cy="16383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25</xdr:row>
      <xdr:rowOff>136070</xdr:rowOff>
    </xdr:from>
    <xdr:to>
      <xdr:col>20</xdr:col>
      <xdr:colOff>0</xdr:colOff>
      <xdr:row>27</xdr:row>
      <xdr:rowOff>2719</xdr:rowOff>
    </xdr:to>
    <xdr:sp macro="" textlink="">
      <xdr:nvSpPr>
        <xdr:cNvPr id="112" name="Rectangle: Top Corners Rounded 111">
          <a:extLst>
            <a:ext uri="{FF2B5EF4-FFF2-40B4-BE49-F238E27FC236}">
              <a16:creationId xmlns:a16="http://schemas.microsoft.com/office/drawing/2014/main" id="{EC1A0C0C-12BA-421A-A0BE-43D632DA2B84}"/>
            </a:ext>
          </a:extLst>
        </xdr:cNvPr>
        <xdr:cNvSpPr/>
      </xdr:nvSpPr>
      <xdr:spPr>
        <a:xfrm>
          <a:off x="4248150" y="4393745"/>
          <a:ext cx="4076700" cy="190499"/>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25</xdr:row>
      <xdr:rowOff>140159</xdr:rowOff>
    </xdr:from>
    <xdr:to>
      <xdr:col>12</xdr:col>
      <xdr:colOff>2721</xdr:colOff>
      <xdr:row>27</xdr:row>
      <xdr:rowOff>8169</xdr:rowOff>
    </xdr:to>
    <xdr:sp macro="" textlink="">
      <xdr:nvSpPr>
        <xdr:cNvPr id="113" name="TextBox 112">
          <a:extLst>
            <a:ext uri="{FF2B5EF4-FFF2-40B4-BE49-F238E27FC236}">
              <a16:creationId xmlns:a16="http://schemas.microsoft.com/office/drawing/2014/main" id="{1BC93734-FE70-412A-8DBE-946A08BB921A}"/>
            </a:ext>
          </a:extLst>
        </xdr:cNvPr>
        <xdr:cNvSpPr txBox="1"/>
      </xdr:nvSpPr>
      <xdr:spPr>
        <a:xfrm>
          <a:off x="4248150" y="4397834"/>
          <a:ext cx="1231446" cy="19186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18</xdr:col>
      <xdr:colOff>0</xdr:colOff>
      <xdr:row>25</xdr:row>
      <xdr:rowOff>142874</xdr:rowOff>
    </xdr:from>
    <xdr:to>
      <xdr:col>19</xdr:col>
      <xdr:colOff>0</xdr:colOff>
      <xdr:row>27</xdr:row>
      <xdr:rowOff>9523</xdr:rowOff>
    </xdr:to>
    <xdr:sp macro="" textlink="">
      <xdr:nvSpPr>
        <xdr:cNvPr id="114" name="TextBox 113">
          <a:extLst>
            <a:ext uri="{FF2B5EF4-FFF2-40B4-BE49-F238E27FC236}">
              <a16:creationId xmlns:a16="http://schemas.microsoft.com/office/drawing/2014/main" id="{5674F644-DC66-4C40-9A12-81AA0EA3652A}"/>
            </a:ext>
          </a:extLst>
        </xdr:cNvPr>
        <xdr:cNvSpPr txBox="1"/>
      </xdr:nvSpPr>
      <xdr:spPr>
        <a:xfrm>
          <a:off x="7391400" y="4400549"/>
          <a:ext cx="466725" cy="19049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mn-lt"/>
              <a:ea typeface="+mn-ea"/>
              <a:cs typeface="+mn-cs"/>
            </a:rPr>
            <a:t>Earn</a:t>
          </a:r>
        </a:p>
      </xdr:txBody>
    </xdr:sp>
    <xdr:clientData/>
  </xdr:twoCellAnchor>
  <xdr:twoCellAnchor>
    <xdr:from>
      <xdr:col>19</xdr:col>
      <xdr:colOff>0</xdr:colOff>
      <xdr:row>25</xdr:row>
      <xdr:rowOff>134706</xdr:rowOff>
    </xdr:from>
    <xdr:to>
      <xdr:col>20</xdr:col>
      <xdr:colOff>0</xdr:colOff>
      <xdr:row>27</xdr:row>
      <xdr:rowOff>2716</xdr:rowOff>
    </xdr:to>
    <xdr:sp macro="" textlink="">
      <xdr:nvSpPr>
        <xdr:cNvPr id="115" name="TextBox 114">
          <a:extLst>
            <a:ext uri="{FF2B5EF4-FFF2-40B4-BE49-F238E27FC236}">
              <a16:creationId xmlns:a16="http://schemas.microsoft.com/office/drawing/2014/main" id="{CD06A97A-DA20-4360-8F94-32F0E22D215A}"/>
            </a:ext>
          </a:extLst>
        </xdr:cNvPr>
        <xdr:cNvSpPr txBox="1"/>
      </xdr:nvSpPr>
      <xdr:spPr>
        <a:xfrm>
          <a:off x="7858125" y="4392381"/>
          <a:ext cx="466725" cy="19186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38</xdr:row>
      <xdr:rowOff>0</xdr:rowOff>
    </xdr:from>
    <xdr:to>
      <xdr:col>20</xdr:col>
      <xdr:colOff>0</xdr:colOff>
      <xdr:row>39</xdr:row>
      <xdr:rowOff>0</xdr:rowOff>
    </xdr:to>
    <xdr:sp macro="" textlink="">
      <xdr:nvSpPr>
        <xdr:cNvPr id="116" name="Rectangle: Top Corners Rounded 115">
          <a:extLst>
            <a:ext uri="{FF2B5EF4-FFF2-40B4-BE49-F238E27FC236}">
              <a16:creationId xmlns:a16="http://schemas.microsoft.com/office/drawing/2014/main" id="{DB058862-021B-4EDE-BB92-E40F422BACB4}"/>
            </a:ext>
          </a:extLst>
        </xdr:cNvPr>
        <xdr:cNvSpPr/>
      </xdr:nvSpPr>
      <xdr:spPr>
        <a:xfrm>
          <a:off x="4248150" y="6362700"/>
          <a:ext cx="4076700" cy="161925"/>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39</xdr:row>
      <xdr:rowOff>0</xdr:rowOff>
    </xdr:from>
    <xdr:to>
      <xdr:col>20</xdr:col>
      <xdr:colOff>0</xdr:colOff>
      <xdr:row>45</xdr:row>
      <xdr:rowOff>0</xdr:rowOff>
    </xdr:to>
    <xdr:sp macro="" textlink="">
      <xdr:nvSpPr>
        <xdr:cNvPr id="117" name="Rectangle 116">
          <a:extLst>
            <a:ext uri="{FF2B5EF4-FFF2-40B4-BE49-F238E27FC236}">
              <a16:creationId xmlns:a16="http://schemas.microsoft.com/office/drawing/2014/main" id="{E61B5683-E199-475A-A21B-54D1585D4A80}"/>
            </a:ext>
          </a:extLst>
        </xdr:cNvPr>
        <xdr:cNvSpPr/>
      </xdr:nvSpPr>
      <xdr:spPr>
        <a:xfrm>
          <a:off x="4248150" y="6524625"/>
          <a:ext cx="4076700" cy="9715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55</xdr:row>
      <xdr:rowOff>0</xdr:rowOff>
    </xdr:from>
    <xdr:to>
      <xdr:col>25</xdr:col>
      <xdr:colOff>0</xdr:colOff>
      <xdr:row>75</xdr:row>
      <xdr:rowOff>9525</xdr:rowOff>
    </xdr:to>
    <xdr:sp macro="" textlink="">
      <xdr:nvSpPr>
        <xdr:cNvPr id="118" name="Rectangle 117">
          <a:extLst>
            <a:ext uri="{FF2B5EF4-FFF2-40B4-BE49-F238E27FC236}">
              <a16:creationId xmlns:a16="http://schemas.microsoft.com/office/drawing/2014/main" id="{4D1D21EB-9353-41EB-8D1D-BCDCBABF34EC}"/>
            </a:ext>
          </a:extLst>
        </xdr:cNvPr>
        <xdr:cNvSpPr/>
      </xdr:nvSpPr>
      <xdr:spPr>
        <a:xfrm>
          <a:off x="8562975" y="9115425"/>
          <a:ext cx="4171950" cy="32670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3</xdr:row>
      <xdr:rowOff>1</xdr:rowOff>
    </xdr:from>
    <xdr:to>
      <xdr:col>25</xdr:col>
      <xdr:colOff>0</xdr:colOff>
      <xdr:row>53</xdr:row>
      <xdr:rowOff>0</xdr:rowOff>
    </xdr:to>
    <xdr:sp macro="" textlink="">
      <xdr:nvSpPr>
        <xdr:cNvPr id="119" name="Rectangle 118">
          <a:extLst>
            <a:ext uri="{FF2B5EF4-FFF2-40B4-BE49-F238E27FC236}">
              <a16:creationId xmlns:a16="http://schemas.microsoft.com/office/drawing/2014/main" id="{FE5B189C-69BB-4A59-9C0B-3D00BB141F72}"/>
            </a:ext>
          </a:extLst>
        </xdr:cNvPr>
        <xdr:cNvSpPr/>
      </xdr:nvSpPr>
      <xdr:spPr>
        <a:xfrm>
          <a:off x="8562975" y="695326"/>
          <a:ext cx="4171950" cy="8096249"/>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53</xdr:row>
      <xdr:rowOff>133350</xdr:rowOff>
    </xdr:from>
    <xdr:to>
      <xdr:col>25</xdr:col>
      <xdr:colOff>0</xdr:colOff>
      <xdr:row>55</xdr:row>
      <xdr:rowOff>0</xdr:rowOff>
    </xdr:to>
    <xdr:sp macro="" textlink="">
      <xdr:nvSpPr>
        <xdr:cNvPr id="120" name="Rectangle: Top Corners Rounded 119">
          <a:extLst>
            <a:ext uri="{FF2B5EF4-FFF2-40B4-BE49-F238E27FC236}">
              <a16:creationId xmlns:a16="http://schemas.microsoft.com/office/drawing/2014/main" id="{F7F1F32B-CD4A-44F3-BDB1-DC1804DC577D}"/>
            </a:ext>
          </a:extLst>
        </xdr:cNvPr>
        <xdr:cNvSpPr/>
      </xdr:nvSpPr>
      <xdr:spPr>
        <a:xfrm>
          <a:off x="8562975" y="8924925"/>
          <a:ext cx="417195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19050</xdr:colOff>
      <xdr:row>53</xdr:row>
      <xdr:rowOff>133350</xdr:rowOff>
    </xdr:from>
    <xdr:to>
      <xdr:col>24</xdr:col>
      <xdr:colOff>19050</xdr:colOff>
      <xdr:row>55</xdr:row>
      <xdr:rowOff>0</xdr:rowOff>
    </xdr:to>
    <xdr:sp macro="" textlink="">
      <xdr:nvSpPr>
        <xdr:cNvPr id="121" name="TextBox 120">
          <a:extLst>
            <a:ext uri="{FF2B5EF4-FFF2-40B4-BE49-F238E27FC236}">
              <a16:creationId xmlns:a16="http://schemas.microsoft.com/office/drawing/2014/main" id="{C1CD369C-02E5-4A27-9146-151FA57C83FE}"/>
            </a:ext>
          </a:extLst>
        </xdr:cNvPr>
        <xdr:cNvSpPr txBox="1"/>
      </xdr:nvSpPr>
      <xdr:spPr>
        <a:xfrm>
          <a:off x="11630025" y="89249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22</xdr:col>
      <xdr:colOff>0</xdr:colOff>
      <xdr:row>53</xdr:row>
      <xdr:rowOff>114299</xdr:rowOff>
    </xdr:from>
    <xdr:to>
      <xdr:col>22</xdr:col>
      <xdr:colOff>2609850</xdr:colOff>
      <xdr:row>55</xdr:row>
      <xdr:rowOff>28574</xdr:rowOff>
    </xdr:to>
    <xdr:sp macro="" textlink="">
      <xdr:nvSpPr>
        <xdr:cNvPr id="122" name="TextBox 121">
          <a:extLst>
            <a:ext uri="{FF2B5EF4-FFF2-40B4-BE49-F238E27FC236}">
              <a16:creationId xmlns:a16="http://schemas.microsoft.com/office/drawing/2014/main" id="{278E36A1-AEF2-407A-9827-E5FCA2135393}"/>
            </a:ext>
          </a:extLst>
        </xdr:cNvPr>
        <xdr:cNvSpPr txBox="1"/>
      </xdr:nvSpPr>
      <xdr:spPr>
        <a:xfrm>
          <a:off x="8562975" y="8905874"/>
          <a:ext cx="2609850" cy="2381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24</xdr:col>
      <xdr:colOff>9525</xdr:colOff>
      <xdr:row>53</xdr:row>
      <xdr:rowOff>133350</xdr:rowOff>
    </xdr:from>
    <xdr:to>
      <xdr:col>25</xdr:col>
      <xdr:colOff>9525</xdr:colOff>
      <xdr:row>55</xdr:row>
      <xdr:rowOff>0</xdr:rowOff>
    </xdr:to>
    <xdr:sp macro="" textlink="">
      <xdr:nvSpPr>
        <xdr:cNvPr id="123" name="TextBox 122">
          <a:extLst>
            <a:ext uri="{FF2B5EF4-FFF2-40B4-BE49-F238E27FC236}">
              <a16:creationId xmlns:a16="http://schemas.microsoft.com/office/drawing/2014/main" id="{125516D8-F984-4805-8121-0F4021EA01B5}"/>
            </a:ext>
          </a:extLst>
        </xdr:cNvPr>
        <xdr:cNvSpPr txBox="1"/>
      </xdr:nvSpPr>
      <xdr:spPr>
        <a:xfrm>
          <a:off x="12182475" y="89249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35</xdr:row>
      <xdr:rowOff>0</xdr:rowOff>
    </xdr:from>
    <xdr:to>
      <xdr:col>10</xdr:col>
      <xdr:colOff>0</xdr:colOff>
      <xdr:row>39</xdr:row>
      <xdr:rowOff>0</xdr:rowOff>
    </xdr:to>
    <xdr:sp macro="" textlink="">
      <xdr:nvSpPr>
        <xdr:cNvPr id="2" name="Rectangle 1">
          <a:extLst>
            <a:ext uri="{FF2B5EF4-FFF2-40B4-BE49-F238E27FC236}">
              <a16:creationId xmlns:a16="http://schemas.microsoft.com/office/drawing/2014/main" id="{B9C664D9-2652-4A67-B016-DC8D00F3965E}"/>
            </a:ext>
          </a:extLst>
        </xdr:cNvPr>
        <xdr:cNvSpPr/>
      </xdr:nvSpPr>
      <xdr:spPr>
        <a:xfrm>
          <a:off x="57150" y="5876925"/>
          <a:ext cx="4076700" cy="647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3</xdr:row>
      <xdr:rowOff>0</xdr:rowOff>
    </xdr:from>
    <xdr:to>
      <xdr:col>29</xdr:col>
      <xdr:colOff>0</xdr:colOff>
      <xdr:row>75</xdr:row>
      <xdr:rowOff>0</xdr:rowOff>
    </xdr:to>
    <xdr:sp macro="" textlink="">
      <xdr:nvSpPr>
        <xdr:cNvPr id="3" name="Rectangle 2">
          <a:extLst>
            <a:ext uri="{FF2B5EF4-FFF2-40B4-BE49-F238E27FC236}">
              <a16:creationId xmlns:a16="http://schemas.microsoft.com/office/drawing/2014/main" id="{6BBA86C9-8988-415A-B832-C6A5DDB604FD}"/>
            </a:ext>
          </a:extLst>
        </xdr:cNvPr>
        <xdr:cNvSpPr/>
      </xdr:nvSpPr>
      <xdr:spPr>
        <a:xfrm>
          <a:off x="12849225" y="695325"/>
          <a:ext cx="4171950" cy="116776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3</xdr:row>
      <xdr:rowOff>0</xdr:rowOff>
    </xdr:from>
    <xdr:to>
      <xdr:col>25</xdr:col>
      <xdr:colOff>0</xdr:colOff>
      <xdr:row>53</xdr:row>
      <xdr:rowOff>0</xdr:rowOff>
    </xdr:to>
    <xdr:sp macro="" textlink="">
      <xdr:nvSpPr>
        <xdr:cNvPr id="4" name="Rectangle 3">
          <a:extLst>
            <a:ext uri="{FF2B5EF4-FFF2-40B4-BE49-F238E27FC236}">
              <a16:creationId xmlns:a16="http://schemas.microsoft.com/office/drawing/2014/main" id="{92DCFCF3-98EF-463F-9E0E-0C3E9931BEF0}"/>
            </a:ext>
          </a:extLst>
        </xdr:cNvPr>
        <xdr:cNvSpPr/>
      </xdr:nvSpPr>
      <xdr:spPr>
        <a:xfrm>
          <a:off x="8562975" y="695325"/>
          <a:ext cx="4171950" cy="80962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xdr:row>
      <xdr:rowOff>133350</xdr:rowOff>
    </xdr:from>
    <xdr:to>
      <xdr:col>10</xdr:col>
      <xdr:colOff>0</xdr:colOff>
      <xdr:row>3</xdr:row>
      <xdr:rowOff>0</xdr:rowOff>
    </xdr:to>
    <xdr:sp macro="" textlink="">
      <xdr:nvSpPr>
        <xdr:cNvPr id="5" name="Rectangle: Top Corners Rounded 4">
          <a:extLst>
            <a:ext uri="{FF2B5EF4-FFF2-40B4-BE49-F238E27FC236}">
              <a16:creationId xmlns:a16="http://schemas.microsoft.com/office/drawing/2014/main" id="{180A1CE0-B87E-4014-810D-C71B0D30D543}"/>
            </a:ext>
          </a:extLst>
        </xdr:cNvPr>
        <xdr:cNvSpPr/>
      </xdr:nvSpPr>
      <xdr:spPr>
        <a:xfrm>
          <a:off x="57150" y="50482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45</xdr:row>
      <xdr:rowOff>133350</xdr:rowOff>
    </xdr:from>
    <xdr:to>
      <xdr:col>20</xdr:col>
      <xdr:colOff>0</xdr:colOff>
      <xdr:row>47</xdr:row>
      <xdr:rowOff>0</xdr:rowOff>
    </xdr:to>
    <xdr:sp macro="" textlink="">
      <xdr:nvSpPr>
        <xdr:cNvPr id="6" name="Rectangle: Top Corners Rounded 5">
          <a:extLst>
            <a:ext uri="{FF2B5EF4-FFF2-40B4-BE49-F238E27FC236}">
              <a16:creationId xmlns:a16="http://schemas.microsoft.com/office/drawing/2014/main" id="{36F4410C-37DC-48A9-98C9-D5E8D626E8D8}"/>
            </a:ext>
          </a:extLst>
        </xdr:cNvPr>
        <xdr:cNvSpPr/>
      </xdr:nvSpPr>
      <xdr:spPr>
        <a:xfrm>
          <a:off x="4248150" y="762952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33</xdr:row>
      <xdr:rowOff>133350</xdr:rowOff>
    </xdr:from>
    <xdr:to>
      <xdr:col>10</xdr:col>
      <xdr:colOff>0</xdr:colOff>
      <xdr:row>35</xdr:row>
      <xdr:rowOff>0</xdr:rowOff>
    </xdr:to>
    <xdr:sp macro="" textlink="">
      <xdr:nvSpPr>
        <xdr:cNvPr id="7" name="Rectangle: Top Corners Rounded 6">
          <a:extLst>
            <a:ext uri="{FF2B5EF4-FFF2-40B4-BE49-F238E27FC236}">
              <a16:creationId xmlns:a16="http://schemas.microsoft.com/office/drawing/2014/main" id="{782623ED-88DA-432B-8973-67607A155379}"/>
            </a:ext>
          </a:extLst>
        </xdr:cNvPr>
        <xdr:cNvSpPr/>
      </xdr:nvSpPr>
      <xdr:spPr>
        <a:xfrm>
          <a:off x="57150" y="568642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39</xdr:row>
      <xdr:rowOff>133350</xdr:rowOff>
    </xdr:from>
    <xdr:to>
      <xdr:col>10</xdr:col>
      <xdr:colOff>0</xdr:colOff>
      <xdr:row>41</xdr:row>
      <xdr:rowOff>0</xdr:rowOff>
    </xdr:to>
    <xdr:sp macro="" textlink="">
      <xdr:nvSpPr>
        <xdr:cNvPr id="8" name="Rectangle: Top Corners Rounded 7">
          <a:extLst>
            <a:ext uri="{FF2B5EF4-FFF2-40B4-BE49-F238E27FC236}">
              <a16:creationId xmlns:a16="http://schemas.microsoft.com/office/drawing/2014/main" id="{B2FA2ECE-EEA8-420F-8C1C-3887AE618186}"/>
            </a:ext>
          </a:extLst>
        </xdr:cNvPr>
        <xdr:cNvSpPr/>
      </xdr:nvSpPr>
      <xdr:spPr>
        <a:xfrm>
          <a:off x="57150" y="665797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1</xdr:row>
      <xdr:rowOff>133350</xdr:rowOff>
    </xdr:from>
    <xdr:to>
      <xdr:col>25</xdr:col>
      <xdr:colOff>0</xdr:colOff>
      <xdr:row>3</xdr:row>
      <xdr:rowOff>0</xdr:rowOff>
    </xdr:to>
    <xdr:sp macro="" textlink="">
      <xdr:nvSpPr>
        <xdr:cNvPr id="9" name="Rectangle: Top Corners Rounded 8">
          <a:extLst>
            <a:ext uri="{FF2B5EF4-FFF2-40B4-BE49-F238E27FC236}">
              <a16:creationId xmlns:a16="http://schemas.microsoft.com/office/drawing/2014/main" id="{3DD98D23-7136-4523-9D55-A3BC00FA1449}"/>
            </a:ext>
          </a:extLst>
        </xdr:cNvPr>
        <xdr:cNvSpPr/>
      </xdr:nvSpPr>
      <xdr:spPr>
        <a:xfrm>
          <a:off x="8562975" y="504825"/>
          <a:ext cx="417195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133350</xdr:rowOff>
    </xdr:from>
    <xdr:to>
      <xdr:col>29</xdr:col>
      <xdr:colOff>0</xdr:colOff>
      <xdr:row>3</xdr:row>
      <xdr:rowOff>0</xdr:rowOff>
    </xdr:to>
    <xdr:sp macro="" textlink="">
      <xdr:nvSpPr>
        <xdr:cNvPr id="10" name="Rectangle: Top Corners Rounded 9">
          <a:extLst>
            <a:ext uri="{FF2B5EF4-FFF2-40B4-BE49-F238E27FC236}">
              <a16:creationId xmlns:a16="http://schemas.microsoft.com/office/drawing/2014/main" id="{3CB9E9CE-159E-4275-A291-7FC0DDD298AB}"/>
            </a:ext>
          </a:extLst>
        </xdr:cNvPr>
        <xdr:cNvSpPr/>
      </xdr:nvSpPr>
      <xdr:spPr>
        <a:xfrm>
          <a:off x="12849225" y="504825"/>
          <a:ext cx="417195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1</xdr:row>
      <xdr:rowOff>133350</xdr:rowOff>
    </xdr:from>
    <xdr:to>
      <xdr:col>9</xdr:col>
      <xdr:colOff>0</xdr:colOff>
      <xdr:row>3</xdr:row>
      <xdr:rowOff>0</xdr:rowOff>
    </xdr:to>
    <xdr:sp macro="" textlink="">
      <xdr:nvSpPr>
        <xdr:cNvPr id="11" name="TextBox 10">
          <a:extLst>
            <a:ext uri="{FF2B5EF4-FFF2-40B4-BE49-F238E27FC236}">
              <a16:creationId xmlns:a16="http://schemas.microsoft.com/office/drawing/2014/main" id="{9CEAA7E6-8D54-491C-9EE3-BD7051EF8CE3}"/>
            </a:ext>
          </a:extLst>
        </xdr:cNvPr>
        <xdr:cNvSpPr txBox="1"/>
      </xdr:nvSpPr>
      <xdr:spPr>
        <a:xfrm>
          <a:off x="320040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33</xdr:row>
      <xdr:rowOff>133350</xdr:rowOff>
    </xdr:from>
    <xdr:to>
      <xdr:col>9</xdr:col>
      <xdr:colOff>0</xdr:colOff>
      <xdr:row>35</xdr:row>
      <xdr:rowOff>0</xdr:rowOff>
    </xdr:to>
    <xdr:sp macro="" textlink="">
      <xdr:nvSpPr>
        <xdr:cNvPr id="12" name="TextBox 11">
          <a:extLst>
            <a:ext uri="{FF2B5EF4-FFF2-40B4-BE49-F238E27FC236}">
              <a16:creationId xmlns:a16="http://schemas.microsoft.com/office/drawing/2014/main" id="{BC18754C-FB7B-49E2-A79F-1B7E7FAA9D7E}"/>
            </a:ext>
          </a:extLst>
        </xdr:cNvPr>
        <xdr:cNvSpPr txBox="1"/>
      </xdr:nvSpPr>
      <xdr:spPr>
        <a:xfrm>
          <a:off x="3200400" y="56864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39</xdr:row>
      <xdr:rowOff>133350</xdr:rowOff>
    </xdr:from>
    <xdr:to>
      <xdr:col>9</xdr:col>
      <xdr:colOff>0</xdr:colOff>
      <xdr:row>41</xdr:row>
      <xdr:rowOff>0</xdr:rowOff>
    </xdr:to>
    <xdr:sp macro="" textlink="">
      <xdr:nvSpPr>
        <xdr:cNvPr id="13" name="TextBox 12">
          <a:extLst>
            <a:ext uri="{FF2B5EF4-FFF2-40B4-BE49-F238E27FC236}">
              <a16:creationId xmlns:a16="http://schemas.microsoft.com/office/drawing/2014/main" id="{E7F765B5-19C2-4672-B394-98512E0A3420}"/>
            </a:ext>
          </a:extLst>
        </xdr:cNvPr>
        <xdr:cNvSpPr txBox="1"/>
      </xdr:nvSpPr>
      <xdr:spPr>
        <a:xfrm>
          <a:off x="3200400" y="66579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18</xdr:col>
      <xdr:colOff>0</xdr:colOff>
      <xdr:row>45</xdr:row>
      <xdr:rowOff>133350</xdr:rowOff>
    </xdr:from>
    <xdr:to>
      <xdr:col>19</xdr:col>
      <xdr:colOff>0</xdr:colOff>
      <xdr:row>47</xdr:row>
      <xdr:rowOff>0</xdr:rowOff>
    </xdr:to>
    <xdr:sp macro="" textlink="">
      <xdr:nvSpPr>
        <xdr:cNvPr id="14" name="TextBox 13">
          <a:extLst>
            <a:ext uri="{FF2B5EF4-FFF2-40B4-BE49-F238E27FC236}">
              <a16:creationId xmlns:a16="http://schemas.microsoft.com/office/drawing/2014/main" id="{E787E4BE-9F4F-4CDD-B4CC-82A47B8576BD}"/>
            </a:ext>
          </a:extLst>
        </xdr:cNvPr>
        <xdr:cNvSpPr txBox="1"/>
      </xdr:nvSpPr>
      <xdr:spPr>
        <a:xfrm>
          <a:off x="7391400" y="76295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mn-lt"/>
              <a:ea typeface="+mn-ea"/>
              <a:cs typeface="+mn-cs"/>
            </a:rPr>
            <a:t>Earn</a:t>
          </a:r>
        </a:p>
      </xdr:txBody>
    </xdr:sp>
    <xdr:clientData/>
  </xdr:twoCellAnchor>
  <xdr:twoCellAnchor>
    <xdr:from>
      <xdr:col>23</xdr:col>
      <xdr:colOff>0</xdr:colOff>
      <xdr:row>1</xdr:row>
      <xdr:rowOff>133350</xdr:rowOff>
    </xdr:from>
    <xdr:to>
      <xdr:col>24</xdr:col>
      <xdr:colOff>0</xdr:colOff>
      <xdr:row>3</xdr:row>
      <xdr:rowOff>0</xdr:rowOff>
    </xdr:to>
    <xdr:sp macro="" textlink="">
      <xdr:nvSpPr>
        <xdr:cNvPr id="15" name="TextBox 14">
          <a:extLst>
            <a:ext uri="{FF2B5EF4-FFF2-40B4-BE49-F238E27FC236}">
              <a16:creationId xmlns:a16="http://schemas.microsoft.com/office/drawing/2014/main" id="{919924A4-D2E5-42BF-872D-0EECC467DDEF}"/>
            </a:ext>
          </a:extLst>
        </xdr:cNvPr>
        <xdr:cNvSpPr txBox="1"/>
      </xdr:nvSpPr>
      <xdr:spPr>
        <a:xfrm>
          <a:off x="1161097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27</xdr:col>
      <xdr:colOff>0</xdr:colOff>
      <xdr:row>1</xdr:row>
      <xdr:rowOff>133350</xdr:rowOff>
    </xdr:from>
    <xdr:to>
      <xdr:col>28</xdr:col>
      <xdr:colOff>0</xdr:colOff>
      <xdr:row>3</xdr:row>
      <xdr:rowOff>0</xdr:rowOff>
    </xdr:to>
    <xdr:sp macro="" textlink="">
      <xdr:nvSpPr>
        <xdr:cNvPr id="16" name="TextBox 15">
          <a:extLst>
            <a:ext uri="{FF2B5EF4-FFF2-40B4-BE49-F238E27FC236}">
              <a16:creationId xmlns:a16="http://schemas.microsoft.com/office/drawing/2014/main" id="{079E4BC4-238A-41F9-B122-E62BBAB284FB}"/>
            </a:ext>
          </a:extLst>
        </xdr:cNvPr>
        <xdr:cNvSpPr txBox="1"/>
      </xdr:nvSpPr>
      <xdr:spPr>
        <a:xfrm>
          <a:off x="1589722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9</xdr:col>
      <xdr:colOff>0</xdr:colOff>
      <xdr:row>1</xdr:row>
      <xdr:rowOff>133350</xdr:rowOff>
    </xdr:from>
    <xdr:to>
      <xdr:col>10</xdr:col>
      <xdr:colOff>0</xdr:colOff>
      <xdr:row>3</xdr:row>
      <xdr:rowOff>0</xdr:rowOff>
    </xdr:to>
    <xdr:sp macro="" textlink="">
      <xdr:nvSpPr>
        <xdr:cNvPr id="17" name="TextBox 16">
          <a:extLst>
            <a:ext uri="{FF2B5EF4-FFF2-40B4-BE49-F238E27FC236}">
              <a16:creationId xmlns:a16="http://schemas.microsoft.com/office/drawing/2014/main" id="{FDA5B62D-5804-49C9-89C7-277AD7407C7A}"/>
            </a:ext>
          </a:extLst>
        </xdr:cNvPr>
        <xdr:cNvSpPr txBox="1"/>
      </xdr:nvSpPr>
      <xdr:spPr>
        <a:xfrm>
          <a:off x="366712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19</xdr:col>
      <xdr:colOff>0</xdr:colOff>
      <xdr:row>45</xdr:row>
      <xdr:rowOff>142875</xdr:rowOff>
    </xdr:from>
    <xdr:to>
      <xdr:col>20</xdr:col>
      <xdr:colOff>0</xdr:colOff>
      <xdr:row>47</xdr:row>
      <xdr:rowOff>9525</xdr:rowOff>
    </xdr:to>
    <xdr:sp macro="" textlink="">
      <xdr:nvSpPr>
        <xdr:cNvPr id="18" name="TextBox 17">
          <a:extLst>
            <a:ext uri="{FF2B5EF4-FFF2-40B4-BE49-F238E27FC236}">
              <a16:creationId xmlns:a16="http://schemas.microsoft.com/office/drawing/2014/main" id="{014D8570-6BA5-4284-A71F-156027ABBACE}"/>
            </a:ext>
          </a:extLst>
        </xdr:cNvPr>
        <xdr:cNvSpPr txBox="1"/>
      </xdr:nvSpPr>
      <xdr:spPr>
        <a:xfrm>
          <a:off x="7858125" y="76390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33</xdr:row>
      <xdr:rowOff>133350</xdr:rowOff>
    </xdr:from>
    <xdr:to>
      <xdr:col>10</xdr:col>
      <xdr:colOff>0</xdr:colOff>
      <xdr:row>35</xdr:row>
      <xdr:rowOff>0</xdr:rowOff>
    </xdr:to>
    <xdr:sp macro="" textlink="">
      <xdr:nvSpPr>
        <xdr:cNvPr id="19" name="TextBox 18">
          <a:extLst>
            <a:ext uri="{FF2B5EF4-FFF2-40B4-BE49-F238E27FC236}">
              <a16:creationId xmlns:a16="http://schemas.microsoft.com/office/drawing/2014/main" id="{8E9E80FB-2889-45F2-9904-27A5EC6A640E}"/>
            </a:ext>
          </a:extLst>
        </xdr:cNvPr>
        <xdr:cNvSpPr txBox="1"/>
      </xdr:nvSpPr>
      <xdr:spPr>
        <a:xfrm>
          <a:off x="3667125" y="56864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39</xdr:row>
      <xdr:rowOff>133350</xdr:rowOff>
    </xdr:from>
    <xdr:to>
      <xdr:col>10</xdr:col>
      <xdr:colOff>0</xdr:colOff>
      <xdr:row>41</xdr:row>
      <xdr:rowOff>0</xdr:rowOff>
    </xdr:to>
    <xdr:sp macro="" textlink="">
      <xdr:nvSpPr>
        <xdr:cNvPr id="20" name="TextBox 19">
          <a:extLst>
            <a:ext uri="{FF2B5EF4-FFF2-40B4-BE49-F238E27FC236}">
              <a16:creationId xmlns:a16="http://schemas.microsoft.com/office/drawing/2014/main" id="{C6E8FE86-E7F2-4C6F-BD8B-FA061A535CC8}"/>
            </a:ext>
          </a:extLst>
        </xdr:cNvPr>
        <xdr:cNvSpPr txBox="1"/>
      </xdr:nvSpPr>
      <xdr:spPr>
        <a:xfrm>
          <a:off x="3667125" y="66579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24</xdr:col>
      <xdr:colOff>0</xdr:colOff>
      <xdr:row>1</xdr:row>
      <xdr:rowOff>133350</xdr:rowOff>
    </xdr:from>
    <xdr:to>
      <xdr:col>25</xdr:col>
      <xdr:colOff>0</xdr:colOff>
      <xdr:row>3</xdr:row>
      <xdr:rowOff>0</xdr:rowOff>
    </xdr:to>
    <xdr:sp macro="" textlink="">
      <xdr:nvSpPr>
        <xdr:cNvPr id="21" name="TextBox 20">
          <a:extLst>
            <a:ext uri="{FF2B5EF4-FFF2-40B4-BE49-F238E27FC236}">
              <a16:creationId xmlns:a16="http://schemas.microsoft.com/office/drawing/2014/main" id="{A5F749D3-065C-4E4C-ADE2-E131A93E5DB1}"/>
            </a:ext>
          </a:extLst>
        </xdr:cNvPr>
        <xdr:cNvSpPr txBox="1"/>
      </xdr:nvSpPr>
      <xdr:spPr>
        <a:xfrm>
          <a:off x="1217295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28</xdr:col>
      <xdr:colOff>0</xdr:colOff>
      <xdr:row>1</xdr:row>
      <xdr:rowOff>133350</xdr:rowOff>
    </xdr:from>
    <xdr:to>
      <xdr:col>29</xdr:col>
      <xdr:colOff>0</xdr:colOff>
      <xdr:row>3</xdr:row>
      <xdr:rowOff>0</xdr:rowOff>
    </xdr:to>
    <xdr:sp macro="" textlink="">
      <xdr:nvSpPr>
        <xdr:cNvPr id="22" name="TextBox 21">
          <a:extLst>
            <a:ext uri="{FF2B5EF4-FFF2-40B4-BE49-F238E27FC236}">
              <a16:creationId xmlns:a16="http://schemas.microsoft.com/office/drawing/2014/main" id="{068D69F8-2FBC-4C1D-B680-D96C378F7F41}"/>
            </a:ext>
          </a:extLst>
        </xdr:cNvPr>
        <xdr:cNvSpPr txBox="1"/>
      </xdr:nvSpPr>
      <xdr:spPr>
        <a:xfrm>
          <a:off x="1645920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45</xdr:row>
      <xdr:rowOff>133350</xdr:rowOff>
    </xdr:from>
    <xdr:to>
      <xdr:col>12</xdr:col>
      <xdr:colOff>0</xdr:colOff>
      <xdr:row>47</xdr:row>
      <xdr:rowOff>0</xdr:rowOff>
    </xdr:to>
    <xdr:sp macro="" textlink="">
      <xdr:nvSpPr>
        <xdr:cNvPr id="23" name="TextBox 22">
          <a:extLst>
            <a:ext uri="{FF2B5EF4-FFF2-40B4-BE49-F238E27FC236}">
              <a16:creationId xmlns:a16="http://schemas.microsoft.com/office/drawing/2014/main" id="{44085441-BD3D-40A1-986C-B922601B5E42}"/>
            </a:ext>
          </a:extLst>
        </xdr:cNvPr>
        <xdr:cNvSpPr txBox="1"/>
      </xdr:nvSpPr>
      <xdr:spPr>
        <a:xfrm>
          <a:off x="4248150" y="7629525"/>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22</xdr:col>
      <xdr:colOff>0</xdr:colOff>
      <xdr:row>1</xdr:row>
      <xdr:rowOff>114299</xdr:rowOff>
    </xdr:from>
    <xdr:to>
      <xdr:col>22</xdr:col>
      <xdr:colOff>2609850</xdr:colOff>
      <xdr:row>3</xdr:row>
      <xdr:rowOff>28574</xdr:rowOff>
    </xdr:to>
    <xdr:sp macro="" textlink="">
      <xdr:nvSpPr>
        <xdr:cNvPr id="24" name="TextBox 23">
          <a:extLst>
            <a:ext uri="{FF2B5EF4-FFF2-40B4-BE49-F238E27FC236}">
              <a16:creationId xmlns:a16="http://schemas.microsoft.com/office/drawing/2014/main" id="{9069E473-2638-41CC-B4CE-5F2E4E728363}"/>
            </a:ext>
          </a:extLst>
        </xdr:cNvPr>
        <xdr:cNvSpPr txBox="1"/>
      </xdr:nvSpPr>
      <xdr:spPr>
        <a:xfrm>
          <a:off x="8562975" y="485774"/>
          <a:ext cx="2609850" cy="2381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Fun Patches</a:t>
          </a:r>
        </a:p>
      </xdr:txBody>
    </xdr:sp>
    <xdr:clientData/>
  </xdr:twoCellAnchor>
  <xdr:twoCellAnchor>
    <xdr:from>
      <xdr:col>26</xdr:col>
      <xdr:colOff>0</xdr:colOff>
      <xdr:row>1</xdr:row>
      <xdr:rowOff>133350</xdr:rowOff>
    </xdr:from>
    <xdr:to>
      <xdr:col>26</xdr:col>
      <xdr:colOff>2495550</xdr:colOff>
      <xdr:row>3</xdr:row>
      <xdr:rowOff>0</xdr:rowOff>
    </xdr:to>
    <xdr:sp macro="" textlink="">
      <xdr:nvSpPr>
        <xdr:cNvPr id="25" name="TextBox 24">
          <a:extLst>
            <a:ext uri="{FF2B5EF4-FFF2-40B4-BE49-F238E27FC236}">
              <a16:creationId xmlns:a16="http://schemas.microsoft.com/office/drawing/2014/main" id="{83847025-F812-4FB8-9FE0-72B7E780349D}"/>
            </a:ext>
          </a:extLst>
        </xdr:cNvPr>
        <xdr:cNvSpPr txBox="1"/>
      </xdr:nvSpPr>
      <xdr:spPr>
        <a:xfrm>
          <a:off x="12849225" y="504825"/>
          <a:ext cx="24955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0</xdr:col>
      <xdr:colOff>56029</xdr:colOff>
      <xdr:row>1</xdr:row>
      <xdr:rowOff>133350</xdr:rowOff>
    </xdr:from>
    <xdr:to>
      <xdr:col>2</xdr:col>
      <xdr:colOff>1030942</xdr:colOff>
      <xdr:row>3</xdr:row>
      <xdr:rowOff>0</xdr:rowOff>
    </xdr:to>
    <xdr:sp macro="" textlink="">
      <xdr:nvSpPr>
        <xdr:cNvPr id="26" name="TextBox 25">
          <a:extLst>
            <a:ext uri="{FF2B5EF4-FFF2-40B4-BE49-F238E27FC236}">
              <a16:creationId xmlns:a16="http://schemas.microsoft.com/office/drawing/2014/main" id="{D9AB726D-0AEB-4615-87A8-E6102C9AAC63}"/>
            </a:ext>
          </a:extLst>
        </xdr:cNvPr>
        <xdr:cNvSpPr txBox="1"/>
      </xdr:nvSpPr>
      <xdr:spPr>
        <a:xfrm>
          <a:off x="56029" y="504825"/>
          <a:ext cx="2260788"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Individual Badges</a:t>
          </a:r>
        </a:p>
      </xdr:txBody>
    </xdr:sp>
    <xdr:clientData/>
  </xdr:twoCellAnchor>
  <xdr:twoCellAnchor>
    <xdr:from>
      <xdr:col>1</xdr:col>
      <xdr:colOff>0</xdr:colOff>
      <xdr:row>33</xdr:row>
      <xdr:rowOff>133350</xdr:rowOff>
    </xdr:from>
    <xdr:to>
      <xdr:col>2</xdr:col>
      <xdr:colOff>1590675</xdr:colOff>
      <xdr:row>34</xdr:row>
      <xdr:rowOff>152400</xdr:rowOff>
    </xdr:to>
    <xdr:sp macro="" textlink="">
      <xdr:nvSpPr>
        <xdr:cNvPr id="27" name="TextBox 26">
          <a:extLst>
            <a:ext uri="{FF2B5EF4-FFF2-40B4-BE49-F238E27FC236}">
              <a16:creationId xmlns:a16="http://schemas.microsoft.com/office/drawing/2014/main" id="{B186C134-2303-4359-94E5-E6944F89974D}"/>
            </a:ext>
          </a:extLst>
        </xdr:cNvPr>
        <xdr:cNvSpPr txBox="1"/>
      </xdr:nvSpPr>
      <xdr:spPr>
        <a:xfrm>
          <a:off x="57150" y="5686425"/>
          <a:ext cx="2819400" cy="1809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Financial Literacy &amp; Cookie Business Badges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39</xdr:row>
      <xdr:rowOff>133350</xdr:rowOff>
    </xdr:from>
    <xdr:to>
      <xdr:col>2</xdr:col>
      <xdr:colOff>971550</xdr:colOff>
      <xdr:row>40</xdr:row>
      <xdr:rowOff>152400</xdr:rowOff>
    </xdr:to>
    <xdr:sp macro="" textlink="">
      <xdr:nvSpPr>
        <xdr:cNvPr id="28" name="TextBox 27">
          <a:extLst>
            <a:ext uri="{FF2B5EF4-FFF2-40B4-BE49-F238E27FC236}">
              <a16:creationId xmlns:a16="http://schemas.microsoft.com/office/drawing/2014/main" id="{680D9662-5D68-45BB-99CC-340817612249}"/>
            </a:ext>
          </a:extLst>
        </xdr:cNvPr>
        <xdr:cNvSpPr txBox="1"/>
      </xdr:nvSpPr>
      <xdr:spPr>
        <a:xfrm>
          <a:off x="57150" y="6657975"/>
          <a:ext cx="2200275" cy="1809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Progressive Badge Sets</a:t>
          </a:r>
          <a:endParaRPr lang="en-US" sz="1100">
            <a:solidFill>
              <a:schemeClr val="bg1"/>
            </a:solidFill>
            <a:latin typeface="Arial Narrow" panose="020B0606020202030204" pitchFamily="34" charset="0"/>
          </a:endParaRPr>
        </a:p>
      </xdr:txBody>
    </xdr:sp>
    <xdr:clientData/>
  </xdr:twoCellAnchor>
  <xdr:twoCellAnchor editAs="oneCell">
    <xdr:from>
      <xdr:col>1</xdr:col>
      <xdr:colOff>0</xdr:colOff>
      <xdr:row>0</xdr:row>
      <xdr:rowOff>0</xdr:rowOff>
    </xdr:from>
    <xdr:to>
      <xdr:col>2</xdr:col>
      <xdr:colOff>332740</xdr:colOff>
      <xdr:row>1</xdr:row>
      <xdr:rowOff>85725</xdr:rowOff>
    </xdr:to>
    <xdr:pic>
      <xdr:nvPicPr>
        <xdr:cNvPr id="29" name="Picture 28">
          <a:extLst>
            <a:ext uri="{FF2B5EF4-FFF2-40B4-BE49-F238E27FC236}">
              <a16:creationId xmlns:a16="http://schemas.microsoft.com/office/drawing/2014/main" id="{15C27260-CCEE-414A-99B0-A3F7910F7D2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0"/>
          <a:ext cx="1561465" cy="457200"/>
        </a:xfrm>
        <a:prstGeom prst="rect">
          <a:avLst/>
        </a:prstGeom>
      </xdr:spPr>
    </xdr:pic>
    <xdr:clientData/>
  </xdr:twoCellAnchor>
  <xdr:twoCellAnchor editAs="oneCell">
    <xdr:from>
      <xdr:col>1</xdr:col>
      <xdr:colOff>25400</xdr:colOff>
      <xdr:row>35</xdr:row>
      <xdr:rowOff>73026</xdr:rowOff>
    </xdr:from>
    <xdr:to>
      <xdr:col>1</xdr:col>
      <xdr:colOff>1221740</xdr:colOff>
      <xdr:row>38</xdr:row>
      <xdr:rowOff>105858</xdr:rowOff>
    </xdr:to>
    <xdr:pic>
      <xdr:nvPicPr>
        <xdr:cNvPr id="30" name="Picture 29">
          <a:extLst>
            <a:ext uri="{FF2B5EF4-FFF2-40B4-BE49-F238E27FC236}">
              <a16:creationId xmlns:a16="http://schemas.microsoft.com/office/drawing/2014/main" id="{A5A7053B-B78E-4342-8EA2-CC25B3E826B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2550" y="5949951"/>
          <a:ext cx="1196340" cy="518607"/>
        </a:xfrm>
        <a:prstGeom prst="rect">
          <a:avLst/>
        </a:prstGeom>
      </xdr:spPr>
    </xdr:pic>
    <xdr:clientData/>
  </xdr:twoCellAnchor>
  <xdr:twoCellAnchor>
    <xdr:from>
      <xdr:col>1</xdr:col>
      <xdr:colOff>0</xdr:colOff>
      <xdr:row>58</xdr:row>
      <xdr:rowOff>0</xdr:rowOff>
    </xdr:from>
    <xdr:to>
      <xdr:col>10</xdr:col>
      <xdr:colOff>0</xdr:colOff>
      <xdr:row>65</xdr:row>
      <xdr:rowOff>0</xdr:rowOff>
    </xdr:to>
    <xdr:sp macro="" textlink="">
      <xdr:nvSpPr>
        <xdr:cNvPr id="31" name="Rectangle 30">
          <a:extLst>
            <a:ext uri="{FF2B5EF4-FFF2-40B4-BE49-F238E27FC236}">
              <a16:creationId xmlns:a16="http://schemas.microsoft.com/office/drawing/2014/main" id="{4FDD8F0A-C63C-463D-B323-34B004ABA1B4}"/>
            </a:ext>
          </a:extLst>
        </xdr:cNvPr>
        <xdr:cNvSpPr/>
      </xdr:nvSpPr>
      <xdr:spPr>
        <a:xfrm>
          <a:off x="57150" y="9601200"/>
          <a:ext cx="4076700" cy="11334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67</xdr:row>
      <xdr:rowOff>0</xdr:rowOff>
    </xdr:from>
    <xdr:to>
      <xdr:col>10</xdr:col>
      <xdr:colOff>0</xdr:colOff>
      <xdr:row>73</xdr:row>
      <xdr:rowOff>0</xdr:rowOff>
    </xdr:to>
    <xdr:sp macro="" textlink="">
      <xdr:nvSpPr>
        <xdr:cNvPr id="32" name="Rectangle 31">
          <a:extLst>
            <a:ext uri="{FF2B5EF4-FFF2-40B4-BE49-F238E27FC236}">
              <a16:creationId xmlns:a16="http://schemas.microsoft.com/office/drawing/2014/main" id="{7BF71F32-94BF-4FBD-886E-0C6D90787DFB}"/>
            </a:ext>
          </a:extLst>
        </xdr:cNvPr>
        <xdr:cNvSpPr/>
      </xdr:nvSpPr>
      <xdr:spPr>
        <a:xfrm>
          <a:off x="57150" y="11058525"/>
          <a:ext cx="4076700" cy="9906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56</xdr:row>
      <xdr:rowOff>133350</xdr:rowOff>
    </xdr:from>
    <xdr:to>
      <xdr:col>10</xdr:col>
      <xdr:colOff>0</xdr:colOff>
      <xdr:row>58</xdr:row>
      <xdr:rowOff>0</xdr:rowOff>
    </xdr:to>
    <xdr:sp macro="" textlink="">
      <xdr:nvSpPr>
        <xdr:cNvPr id="33" name="Rectangle: Top Corners Rounded 32">
          <a:extLst>
            <a:ext uri="{FF2B5EF4-FFF2-40B4-BE49-F238E27FC236}">
              <a16:creationId xmlns:a16="http://schemas.microsoft.com/office/drawing/2014/main" id="{C2CEC839-39AB-46C4-AFA2-6CBCD0AD9A1D}"/>
            </a:ext>
          </a:extLst>
        </xdr:cNvPr>
        <xdr:cNvSpPr/>
      </xdr:nvSpPr>
      <xdr:spPr>
        <a:xfrm>
          <a:off x="57150" y="9410700"/>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65</xdr:row>
      <xdr:rowOff>136684</xdr:rowOff>
    </xdr:from>
    <xdr:to>
      <xdr:col>10</xdr:col>
      <xdr:colOff>0</xdr:colOff>
      <xdr:row>67</xdr:row>
      <xdr:rowOff>0</xdr:rowOff>
    </xdr:to>
    <xdr:sp macro="" textlink="">
      <xdr:nvSpPr>
        <xdr:cNvPr id="34" name="Rectangle: Top Corners Rounded 33">
          <a:extLst>
            <a:ext uri="{FF2B5EF4-FFF2-40B4-BE49-F238E27FC236}">
              <a16:creationId xmlns:a16="http://schemas.microsoft.com/office/drawing/2014/main" id="{C5D6A568-83D0-4C6E-A175-BFA10AAC98C9}"/>
            </a:ext>
          </a:extLst>
        </xdr:cNvPr>
        <xdr:cNvSpPr/>
      </xdr:nvSpPr>
      <xdr:spPr>
        <a:xfrm>
          <a:off x="57150" y="10871359"/>
          <a:ext cx="4076700" cy="187166"/>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65</xdr:row>
      <xdr:rowOff>136684</xdr:rowOff>
    </xdr:from>
    <xdr:to>
      <xdr:col>9</xdr:col>
      <xdr:colOff>0</xdr:colOff>
      <xdr:row>67</xdr:row>
      <xdr:rowOff>0</xdr:rowOff>
    </xdr:to>
    <xdr:sp macro="" textlink="">
      <xdr:nvSpPr>
        <xdr:cNvPr id="35" name="TextBox 34">
          <a:extLst>
            <a:ext uri="{FF2B5EF4-FFF2-40B4-BE49-F238E27FC236}">
              <a16:creationId xmlns:a16="http://schemas.microsoft.com/office/drawing/2014/main" id="{2E597AAE-0BB1-46E6-94F1-9500E577C531}"/>
            </a:ext>
          </a:extLst>
        </xdr:cNvPr>
        <xdr:cNvSpPr txBox="1"/>
      </xdr:nvSpPr>
      <xdr:spPr>
        <a:xfrm>
          <a:off x="3200400" y="10871359"/>
          <a:ext cx="466725" cy="18716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56</xdr:row>
      <xdr:rowOff>133350</xdr:rowOff>
    </xdr:from>
    <xdr:to>
      <xdr:col>9</xdr:col>
      <xdr:colOff>0</xdr:colOff>
      <xdr:row>58</xdr:row>
      <xdr:rowOff>0</xdr:rowOff>
    </xdr:to>
    <xdr:sp macro="" textlink="">
      <xdr:nvSpPr>
        <xdr:cNvPr id="36" name="TextBox 35">
          <a:extLst>
            <a:ext uri="{FF2B5EF4-FFF2-40B4-BE49-F238E27FC236}">
              <a16:creationId xmlns:a16="http://schemas.microsoft.com/office/drawing/2014/main" id="{64E11CDD-EDD8-4D97-900F-1A24C8425269}"/>
            </a:ext>
          </a:extLst>
        </xdr:cNvPr>
        <xdr:cNvSpPr txBox="1"/>
      </xdr:nvSpPr>
      <xdr:spPr>
        <a:xfrm>
          <a:off x="3200400" y="94107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9</xdr:col>
      <xdr:colOff>0</xdr:colOff>
      <xdr:row>56</xdr:row>
      <xdr:rowOff>133350</xdr:rowOff>
    </xdr:from>
    <xdr:to>
      <xdr:col>10</xdr:col>
      <xdr:colOff>0</xdr:colOff>
      <xdr:row>58</xdr:row>
      <xdr:rowOff>0</xdr:rowOff>
    </xdr:to>
    <xdr:sp macro="" textlink="">
      <xdr:nvSpPr>
        <xdr:cNvPr id="37" name="TextBox 36">
          <a:extLst>
            <a:ext uri="{FF2B5EF4-FFF2-40B4-BE49-F238E27FC236}">
              <a16:creationId xmlns:a16="http://schemas.microsoft.com/office/drawing/2014/main" id="{98385DD6-35BB-496C-84B3-DC02E74BEE37}"/>
            </a:ext>
          </a:extLst>
        </xdr:cNvPr>
        <xdr:cNvSpPr txBox="1"/>
      </xdr:nvSpPr>
      <xdr:spPr>
        <a:xfrm>
          <a:off x="3667125" y="94107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65</xdr:row>
      <xdr:rowOff>136684</xdr:rowOff>
    </xdr:from>
    <xdr:to>
      <xdr:col>10</xdr:col>
      <xdr:colOff>0</xdr:colOff>
      <xdr:row>67</xdr:row>
      <xdr:rowOff>0</xdr:rowOff>
    </xdr:to>
    <xdr:sp macro="" textlink="">
      <xdr:nvSpPr>
        <xdr:cNvPr id="38" name="TextBox 37">
          <a:extLst>
            <a:ext uri="{FF2B5EF4-FFF2-40B4-BE49-F238E27FC236}">
              <a16:creationId xmlns:a16="http://schemas.microsoft.com/office/drawing/2014/main" id="{A4626FD9-D7C5-4D5D-B4BA-5E67F23DDF4A}"/>
            </a:ext>
          </a:extLst>
        </xdr:cNvPr>
        <xdr:cNvSpPr txBox="1"/>
      </xdr:nvSpPr>
      <xdr:spPr>
        <a:xfrm>
          <a:off x="3667125" y="10871359"/>
          <a:ext cx="466725" cy="18716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xdr:col>
      <xdr:colOff>0</xdr:colOff>
      <xdr:row>56</xdr:row>
      <xdr:rowOff>133350</xdr:rowOff>
    </xdr:from>
    <xdr:to>
      <xdr:col>2</xdr:col>
      <xdr:colOff>0</xdr:colOff>
      <xdr:row>58</xdr:row>
      <xdr:rowOff>0</xdr:rowOff>
    </xdr:to>
    <xdr:sp macro="" textlink="">
      <xdr:nvSpPr>
        <xdr:cNvPr id="39" name="TextBox 38">
          <a:extLst>
            <a:ext uri="{FF2B5EF4-FFF2-40B4-BE49-F238E27FC236}">
              <a16:creationId xmlns:a16="http://schemas.microsoft.com/office/drawing/2014/main" id="{E0C1990A-9F50-4516-B246-CEA92F70EF89}"/>
            </a:ext>
          </a:extLst>
        </xdr:cNvPr>
        <xdr:cNvSpPr txBox="1"/>
      </xdr:nvSpPr>
      <xdr:spPr>
        <a:xfrm>
          <a:off x="57150" y="9410700"/>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Pins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65</xdr:row>
      <xdr:rowOff>136684</xdr:rowOff>
    </xdr:from>
    <xdr:to>
      <xdr:col>2</xdr:col>
      <xdr:colOff>952500</xdr:colOff>
      <xdr:row>67</xdr:row>
      <xdr:rowOff>19050</xdr:rowOff>
    </xdr:to>
    <xdr:sp macro="" textlink="">
      <xdr:nvSpPr>
        <xdr:cNvPr id="40" name="TextBox 39">
          <a:extLst>
            <a:ext uri="{FF2B5EF4-FFF2-40B4-BE49-F238E27FC236}">
              <a16:creationId xmlns:a16="http://schemas.microsoft.com/office/drawing/2014/main" id="{FF1DDEF1-5B69-47B0-A9C7-1D2D093FE51E}"/>
            </a:ext>
          </a:extLst>
        </xdr:cNvPr>
        <xdr:cNvSpPr txBox="1"/>
      </xdr:nvSpPr>
      <xdr:spPr>
        <a:xfrm>
          <a:off x="57150" y="10871359"/>
          <a:ext cx="2181225" cy="2062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Additional Patch Awards</a:t>
          </a:r>
          <a:endParaRPr lang="en-US" sz="1100">
            <a:solidFill>
              <a:schemeClr val="bg1"/>
            </a:solidFill>
            <a:latin typeface="Arial Narrow" panose="020B0606020202030204" pitchFamily="34" charset="0"/>
          </a:endParaRPr>
        </a:p>
      </xdr:txBody>
    </xdr:sp>
    <xdr:clientData/>
  </xdr:twoCellAnchor>
  <xdr:twoCellAnchor>
    <xdr:from>
      <xdr:col>11</xdr:col>
      <xdr:colOff>0</xdr:colOff>
      <xdr:row>1</xdr:row>
      <xdr:rowOff>133350</xdr:rowOff>
    </xdr:from>
    <xdr:to>
      <xdr:col>20</xdr:col>
      <xdr:colOff>0</xdr:colOff>
      <xdr:row>3</xdr:row>
      <xdr:rowOff>0</xdr:rowOff>
    </xdr:to>
    <xdr:sp macro="" textlink="">
      <xdr:nvSpPr>
        <xdr:cNvPr id="41" name="Rectangle: Top Corners Rounded 40">
          <a:extLst>
            <a:ext uri="{FF2B5EF4-FFF2-40B4-BE49-F238E27FC236}">
              <a16:creationId xmlns:a16="http://schemas.microsoft.com/office/drawing/2014/main" id="{2010CFF7-141F-41E2-8027-1E8862297906}"/>
            </a:ext>
          </a:extLst>
        </xdr:cNvPr>
        <xdr:cNvSpPr/>
      </xdr:nvSpPr>
      <xdr:spPr>
        <a:xfrm>
          <a:off x="4248150" y="50482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0</xdr:colOff>
      <xdr:row>1</xdr:row>
      <xdr:rowOff>133350</xdr:rowOff>
    </xdr:from>
    <xdr:to>
      <xdr:col>19</xdr:col>
      <xdr:colOff>0</xdr:colOff>
      <xdr:row>3</xdr:row>
      <xdr:rowOff>0</xdr:rowOff>
    </xdr:to>
    <xdr:sp macro="" textlink="">
      <xdr:nvSpPr>
        <xdr:cNvPr id="42" name="TextBox 41">
          <a:extLst>
            <a:ext uri="{FF2B5EF4-FFF2-40B4-BE49-F238E27FC236}">
              <a16:creationId xmlns:a16="http://schemas.microsoft.com/office/drawing/2014/main" id="{928D5390-B0D3-4C7C-9BA0-A7E971DEEFEF}"/>
            </a:ext>
          </a:extLst>
        </xdr:cNvPr>
        <xdr:cNvSpPr txBox="1"/>
      </xdr:nvSpPr>
      <xdr:spPr>
        <a:xfrm>
          <a:off x="739140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19</xdr:col>
      <xdr:colOff>0</xdr:colOff>
      <xdr:row>1</xdr:row>
      <xdr:rowOff>133350</xdr:rowOff>
    </xdr:from>
    <xdr:to>
      <xdr:col>20</xdr:col>
      <xdr:colOff>0</xdr:colOff>
      <xdr:row>3</xdr:row>
      <xdr:rowOff>0</xdr:rowOff>
    </xdr:to>
    <xdr:sp macro="" textlink="">
      <xdr:nvSpPr>
        <xdr:cNvPr id="43" name="TextBox 42">
          <a:extLst>
            <a:ext uri="{FF2B5EF4-FFF2-40B4-BE49-F238E27FC236}">
              <a16:creationId xmlns:a16="http://schemas.microsoft.com/office/drawing/2014/main" id="{B4CC795F-886C-40F0-8EC9-63C639F97DA0}"/>
            </a:ext>
          </a:extLst>
        </xdr:cNvPr>
        <xdr:cNvSpPr txBox="1"/>
      </xdr:nvSpPr>
      <xdr:spPr>
        <a:xfrm>
          <a:off x="785812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3</xdr:row>
      <xdr:rowOff>0</xdr:rowOff>
    </xdr:from>
    <xdr:to>
      <xdr:col>20</xdr:col>
      <xdr:colOff>0</xdr:colOff>
      <xdr:row>25</xdr:row>
      <xdr:rowOff>0</xdr:rowOff>
    </xdr:to>
    <xdr:sp macro="" textlink="">
      <xdr:nvSpPr>
        <xdr:cNvPr id="44" name="Rectangle 43">
          <a:extLst>
            <a:ext uri="{FF2B5EF4-FFF2-40B4-BE49-F238E27FC236}">
              <a16:creationId xmlns:a16="http://schemas.microsoft.com/office/drawing/2014/main" id="{1596BA26-701D-42DD-8164-E091AC03613F}"/>
            </a:ext>
          </a:extLst>
        </xdr:cNvPr>
        <xdr:cNvSpPr/>
      </xdr:nvSpPr>
      <xdr:spPr>
        <a:xfrm>
          <a:off x="4248150" y="695325"/>
          <a:ext cx="4076700" cy="35623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133350</xdr:rowOff>
    </xdr:from>
    <xdr:to>
      <xdr:col>12</xdr:col>
      <xdr:colOff>1266825</xdr:colOff>
      <xdr:row>3</xdr:row>
      <xdr:rowOff>0</xdr:rowOff>
    </xdr:to>
    <xdr:sp macro="" textlink="">
      <xdr:nvSpPr>
        <xdr:cNvPr id="45" name="TextBox 44">
          <a:extLst>
            <a:ext uri="{FF2B5EF4-FFF2-40B4-BE49-F238E27FC236}">
              <a16:creationId xmlns:a16="http://schemas.microsoft.com/office/drawing/2014/main" id="{F11F60EE-9E30-4404-A75C-18C7037F3133}"/>
            </a:ext>
          </a:extLst>
        </xdr:cNvPr>
        <xdr:cNvSpPr txBox="1"/>
      </xdr:nvSpPr>
      <xdr:spPr>
        <a:xfrm>
          <a:off x="4248150" y="504825"/>
          <a:ext cx="24955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Leadership Journey Awards</a:t>
          </a:r>
          <a:endParaRPr lang="en-US" sz="1100">
            <a:solidFill>
              <a:schemeClr val="bg1"/>
            </a:solidFill>
            <a:latin typeface="Arial Narrow" panose="020B0606020202030204" pitchFamily="34" charset="0"/>
          </a:endParaRPr>
        </a:p>
      </xdr:txBody>
    </xdr:sp>
    <xdr:clientData/>
  </xdr:twoCellAnchor>
  <xdr:twoCellAnchor>
    <xdr:from>
      <xdr:col>11</xdr:col>
      <xdr:colOff>19050</xdr:colOff>
      <xdr:row>3</xdr:row>
      <xdr:rowOff>28575</xdr:rowOff>
    </xdr:from>
    <xdr:to>
      <xdr:col>11</xdr:col>
      <xdr:colOff>1214122</xdr:colOff>
      <xdr:row>24</xdr:row>
      <xdr:rowOff>112578</xdr:rowOff>
    </xdr:to>
    <xdr:grpSp>
      <xdr:nvGrpSpPr>
        <xdr:cNvPr id="46" name="Group 45">
          <a:extLst>
            <a:ext uri="{FF2B5EF4-FFF2-40B4-BE49-F238E27FC236}">
              <a16:creationId xmlns:a16="http://schemas.microsoft.com/office/drawing/2014/main" id="{35BD8CEB-9BEB-47E2-8D51-069EAB35D600}"/>
            </a:ext>
          </a:extLst>
        </xdr:cNvPr>
        <xdr:cNvGrpSpPr/>
      </xdr:nvGrpSpPr>
      <xdr:grpSpPr>
        <a:xfrm>
          <a:off x="4267200" y="723900"/>
          <a:ext cx="1195072" cy="3484428"/>
          <a:chOff x="4286250" y="723900"/>
          <a:chExt cx="1195072" cy="3484428"/>
        </a:xfrm>
      </xdr:grpSpPr>
      <xdr:pic>
        <xdr:nvPicPr>
          <xdr:cNvPr id="47" name="Picture 46">
            <a:extLst>
              <a:ext uri="{FF2B5EF4-FFF2-40B4-BE49-F238E27FC236}">
                <a16:creationId xmlns:a16="http://schemas.microsoft.com/office/drawing/2014/main" id="{A5BD76BE-9DF4-4592-B02C-8067B091DA6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286250" y="3441700"/>
            <a:ext cx="1188720" cy="766628"/>
          </a:xfrm>
          <a:prstGeom prst="rect">
            <a:avLst/>
          </a:prstGeom>
        </xdr:spPr>
      </xdr:pic>
      <xdr:pic>
        <xdr:nvPicPr>
          <xdr:cNvPr id="48" name="Picture 47">
            <a:extLst>
              <a:ext uri="{FF2B5EF4-FFF2-40B4-BE49-F238E27FC236}">
                <a16:creationId xmlns:a16="http://schemas.microsoft.com/office/drawing/2014/main" id="{B4685F09-90A7-43A7-8F71-3CB99C3FB70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292602" y="2743201"/>
            <a:ext cx="1188720" cy="506979"/>
          </a:xfrm>
          <a:prstGeom prst="rect">
            <a:avLst/>
          </a:prstGeom>
        </xdr:spPr>
      </xdr:pic>
      <xdr:pic>
        <xdr:nvPicPr>
          <xdr:cNvPr id="49" name="Picture 48">
            <a:extLst>
              <a:ext uri="{FF2B5EF4-FFF2-40B4-BE49-F238E27FC236}">
                <a16:creationId xmlns:a16="http://schemas.microsoft.com/office/drawing/2014/main" id="{1A36A5E5-9001-463C-8F6B-5575224525D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559967" y="723900"/>
            <a:ext cx="657568" cy="640080"/>
          </a:xfrm>
          <a:prstGeom prst="rect">
            <a:avLst/>
          </a:prstGeom>
        </xdr:spPr>
      </xdr:pic>
      <xdr:pic>
        <xdr:nvPicPr>
          <xdr:cNvPr id="50" name="Picture 49">
            <a:extLst>
              <a:ext uri="{FF2B5EF4-FFF2-40B4-BE49-F238E27FC236}">
                <a16:creationId xmlns:a16="http://schemas.microsoft.com/office/drawing/2014/main" id="{16DF6E3D-9E2A-4492-AD7F-03FED560D48D}"/>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536362" y="1352551"/>
            <a:ext cx="704778" cy="640080"/>
          </a:xfrm>
          <a:prstGeom prst="rect">
            <a:avLst/>
          </a:prstGeom>
        </xdr:spPr>
      </xdr:pic>
      <xdr:pic>
        <xdr:nvPicPr>
          <xdr:cNvPr id="51" name="Picture 50">
            <a:extLst>
              <a:ext uri="{FF2B5EF4-FFF2-40B4-BE49-F238E27FC236}">
                <a16:creationId xmlns:a16="http://schemas.microsoft.com/office/drawing/2014/main" id="{1EE46D8F-FB52-4087-9DA2-23A97BAB007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557711" y="2000250"/>
            <a:ext cx="662080" cy="640080"/>
          </a:xfrm>
          <a:prstGeom prst="rect">
            <a:avLst/>
          </a:prstGeom>
        </xdr:spPr>
      </xdr:pic>
    </xdr:grpSp>
    <xdr:clientData/>
  </xdr:twoCellAnchor>
  <xdr:twoCellAnchor>
    <xdr:from>
      <xdr:col>1</xdr:col>
      <xdr:colOff>16899</xdr:colOff>
      <xdr:row>58</xdr:row>
      <xdr:rowOff>39976</xdr:rowOff>
    </xdr:from>
    <xdr:to>
      <xdr:col>1</xdr:col>
      <xdr:colOff>1205619</xdr:colOff>
      <xdr:row>64</xdr:row>
      <xdr:rowOff>110183</xdr:rowOff>
    </xdr:to>
    <xdr:grpSp>
      <xdr:nvGrpSpPr>
        <xdr:cNvPr id="52" name="Group 51">
          <a:extLst>
            <a:ext uri="{FF2B5EF4-FFF2-40B4-BE49-F238E27FC236}">
              <a16:creationId xmlns:a16="http://schemas.microsoft.com/office/drawing/2014/main" id="{798D20AF-BEF4-4E99-9D76-001B42042A76}"/>
            </a:ext>
          </a:extLst>
        </xdr:cNvPr>
        <xdr:cNvGrpSpPr>
          <a:grpSpLocks noChangeAspect="1"/>
        </xdr:cNvGrpSpPr>
      </xdr:nvGrpSpPr>
      <xdr:grpSpPr>
        <a:xfrm>
          <a:off x="74049" y="9641176"/>
          <a:ext cx="1188720" cy="1041757"/>
          <a:chOff x="4696849" y="9809450"/>
          <a:chExt cx="1263931" cy="1106030"/>
        </a:xfrm>
      </xdr:grpSpPr>
      <xdr:grpSp>
        <xdr:nvGrpSpPr>
          <xdr:cNvPr id="53" name="Group 52">
            <a:extLst>
              <a:ext uri="{FF2B5EF4-FFF2-40B4-BE49-F238E27FC236}">
                <a16:creationId xmlns:a16="http://schemas.microsoft.com/office/drawing/2014/main" id="{E08876AA-1039-4CF9-ACE1-98491F5432D9}"/>
              </a:ext>
            </a:extLst>
          </xdr:cNvPr>
          <xdr:cNvGrpSpPr/>
        </xdr:nvGrpSpPr>
        <xdr:grpSpPr>
          <a:xfrm>
            <a:off x="4911549" y="9809450"/>
            <a:ext cx="834530" cy="411480"/>
            <a:chOff x="4913600" y="9809450"/>
            <a:chExt cx="834530" cy="411480"/>
          </a:xfrm>
        </xdr:grpSpPr>
        <xdr:pic>
          <xdr:nvPicPr>
            <xdr:cNvPr id="61" name="Picture 60">
              <a:extLst>
                <a:ext uri="{FF2B5EF4-FFF2-40B4-BE49-F238E27FC236}">
                  <a16:creationId xmlns:a16="http://schemas.microsoft.com/office/drawing/2014/main" id="{F59FDA5E-7709-4F20-B239-DC44F091BA2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913600" y="9809450"/>
              <a:ext cx="411480" cy="411480"/>
            </a:xfrm>
            <a:prstGeom prst="rect">
              <a:avLst/>
            </a:prstGeom>
          </xdr:spPr>
        </xdr:pic>
        <xdr:pic>
          <xdr:nvPicPr>
            <xdr:cNvPr id="62" name="Picture 61">
              <a:extLst>
                <a:ext uri="{FF2B5EF4-FFF2-40B4-BE49-F238E27FC236}">
                  <a16:creationId xmlns:a16="http://schemas.microsoft.com/office/drawing/2014/main" id="{65E45417-3F2A-43AF-95E1-8166588B8B5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336650" y="9809450"/>
              <a:ext cx="411480" cy="411480"/>
            </a:xfrm>
            <a:prstGeom prst="rect">
              <a:avLst/>
            </a:prstGeom>
          </xdr:spPr>
        </xdr:pic>
      </xdr:grpSp>
      <xdr:grpSp>
        <xdr:nvGrpSpPr>
          <xdr:cNvPr id="54" name="Group 53">
            <a:extLst>
              <a:ext uri="{FF2B5EF4-FFF2-40B4-BE49-F238E27FC236}">
                <a16:creationId xmlns:a16="http://schemas.microsoft.com/office/drawing/2014/main" id="{7E86CD38-340A-4C7C-BB69-57E2B4A9A444}"/>
              </a:ext>
            </a:extLst>
          </xdr:cNvPr>
          <xdr:cNvGrpSpPr/>
        </xdr:nvGrpSpPr>
        <xdr:grpSpPr>
          <a:xfrm>
            <a:off x="4911549" y="10504000"/>
            <a:ext cx="834530" cy="411480"/>
            <a:chOff x="4913600" y="10504000"/>
            <a:chExt cx="834530" cy="411480"/>
          </a:xfrm>
        </xdr:grpSpPr>
        <xdr:pic>
          <xdr:nvPicPr>
            <xdr:cNvPr id="59" name="Picture 58">
              <a:extLst>
                <a:ext uri="{FF2B5EF4-FFF2-40B4-BE49-F238E27FC236}">
                  <a16:creationId xmlns:a16="http://schemas.microsoft.com/office/drawing/2014/main" id="{FFC67849-2582-47F7-AAB1-15E32DE5AB4F}"/>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336650" y="10504000"/>
              <a:ext cx="411480" cy="411480"/>
            </a:xfrm>
            <a:prstGeom prst="rect">
              <a:avLst/>
            </a:prstGeom>
          </xdr:spPr>
        </xdr:pic>
        <xdr:pic>
          <xdr:nvPicPr>
            <xdr:cNvPr id="60" name="Picture 59">
              <a:extLst>
                <a:ext uri="{FF2B5EF4-FFF2-40B4-BE49-F238E27FC236}">
                  <a16:creationId xmlns:a16="http://schemas.microsoft.com/office/drawing/2014/main" id="{7A350EE1-6F25-48C2-BCB0-AAAAABBA85B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913600" y="10504000"/>
              <a:ext cx="411480" cy="411480"/>
            </a:xfrm>
            <a:prstGeom prst="rect">
              <a:avLst/>
            </a:prstGeom>
          </xdr:spPr>
        </xdr:pic>
      </xdr:grpSp>
      <xdr:grpSp>
        <xdr:nvGrpSpPr>
          <xdr:cNvPr id="55" name="Group 54">
            <a:extLst>
              <a:ext uri="{FF2B5EF4-FFF2-40B4-BE49-F238E27FC236}">
                <a16:creationId xmlns:a16="http://schemas.microsoft.com/office/drawing/2014/main" id="{9A9BD0D9-1122-4CEC-B779-76B6B054BBEB}"/>
              </a:ext>
            </a:extLst>
          </xdr:cNvPr>
          <xdr:cNvGrpSpPr/>
        </xdr:nvGrpSpPr>
        <xdr:grpSpPr>
          <a:xfrm>
            <a:off x="4696849" y="10176475"/>
            <a:ext cx="1263931" cy="411480"/>
            <a:chOff x="4696849" y="10176475"/>
            <a:chExt cx="1263931" cy="411480"/>
          </a:xfrm>
        </xdr:grpSpPr>
        <xdr:pic>
          <xdr:nvPicPr>
            <xdr:cNvPr id="56" name="Picture 55">
              <a:extLst>
                <a:ext uri="{FF2B5EF4-FFF2-40B4-BE49-F238E27FC236}">
                  <a16:creationId xmlns:a16="http://schemas.microsoft.com/office/drawing/2014/main" id="{630205C3-973C-49A4-B2FC-04CF9698AA2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696849" y="10176475"/>
              <a:ext cx="409626" cy="411480"/>
            </a:xfrm>
            <a:prstGeom prst="rect">
              <a:avLst/>
            </a:prstGeom>
          </xdr:spPr>
        </xdr:pic>
        <xdr:pic>
          <xdr:nvPicPr>
            <xdr:cNvPr id="57" name="Picture 56">
              <a:extLst>
                <a:ext uri="{FF2B5EF4-FFF2-40B4-BE49-F238E27FC236}">
                  <a16:creationId xmlns:a16="http://schemas.microsoft.com/office/drawing/2014/main" id="{E39DAEB3-B273-4275-BEC8-756855365BD1}"/>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119900" y="10176475"/>
              <a:ext cx="411480" cy="411480"/>
            </a:xfrm>
            <a:prstGeom prst="rect">
              <a:avLst/>
            </a:prstGeom>
          </xdr:spPr>
        </xdr:pic>
        <xdr:pic>
          <xdr:nvPicPr>
            <xdr:cNvPr id="58" name="Picture 57">
              <a:extLst>
                <a:ext uri="{FF2B5EF4-FFF2-40B4-BE49-F238E27FC236}">
                  <a16:creationId xmlns:a16="http://schemas.microsoft.com/office/drawing/2014/main" id="{75DCCC10-836A-4A32-A11E-405BB79F29EC}"/>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549300" y="10176475"/>
              <a:ext cx="411480" cy="411480"/>
            </a:xfrm>
            <a:prstGeom prst="rect">
              <a:avLst/>
            </a:prstGeom>
          </xdr:spPr>
        </xdr:pic>
      </xdr:grpSp>
    </xdr:grpSp>
    <xdr:clientData/>
  </xdr:twoCellAnchor>
  <xdr:twoCellAnchor>
    <xdr:from>
      <xdr:col>1</xdr:col>
      <xdr:colOff>28576</xdr:colOff>
      <xdr:row>67</xdr:row>
      <xdr:rowOff>19825</xdr:rowOff>
    </xdr:from>
    <xdr:to>
      <xdr:col>1</xdr:col>
      <xdr:colOff>1217296</xdr:colOff>
      <xdr:row>72</xdr:row>
      <xdr:rowOff>140184</xdr:rowOff>
    </xdr:to>
    <xdr:grpSp>
      <xdr:nvGrpSpPr>
        <xdr:cNvPr id="63" name="Group 62">
          <a:extLst>
            <a:ext uri="{FF2B5EF4-FFF2-40B4-BE49-F238E27FC236}">
              <a16:creationId xmlns:a16="http://schemas.microsoft.com/office/drawing/2014/main" id="{1F06D1B8-1E1D-46C4-9451-4ED82C7965A2}"/>
            </a:ext>
          </a:extLst>
        </xdr:cNvPr>
        <xdr:cNvGrpSpPr>
          <a:grpSpLocks noChangeAspect="1"/>
        </xdr:cNvGrpSpPr>
      </xdr:nvGrpSpPr>
      <xdr:grpSpPr>
        <a:xfrm>
          <a:off x="85726" y="11078350"/>
          <a:ext cx="1188720" cy="949034"/>
          <a:chOff x="95251" y="10443350"/>
          <a:chExt cx="1234440" cy="964520"/>
        </a:xfrm>
      </xdr:grpSpPr>
      <xdr:pic>
        <xdr:nvPicPr>
          <xdr:cNvPr id="64" name="Picture 63">
            <a:extLst>
              <a:ext uri="{FF2B5EF4-FFF2-40B4-BE49-F238E27FC236}">
                <a16:creationId xmlns:a16="http://schemas.microsoft.com/office/drawing/2014/main" id="{862295F9-3CA1-4FD9-9F0A-B2009EFE4B52}"/>
              </a:ext>
            </a:extLst>
          </xdr:cNvPr>
          <xdr:cNvPicPr>
            <a:picLocks noChangeAspect="1"/>
          </xdr:cNvPicPr>
        </xdr:nvPicPr>
        <xdr:blipFill rotWithShape="1">
          <a:blip xmlns:r="http://schemas.openxmlformats.org/officeDocument/2006/relationships" r:embed="rId15">
            <a:extLst>
              <a:ext uri="{28A0092B-C50C-407E-A947-70E740481C1C}">
                <a14:useLocalDpi xmlns:a14="http://schemas.microsoft.com/office/drawing/2010/main" val="0"/>
              </a:ext>
            </a:extLst>
          </a:blip>
          <a:srcRect l="49828" r="-1"/>
          <a:stretch/>
        </xdr:blipFill>
        <xdr:spPr>
          <a:xfrm>
            <a:off x="95251" y="10830074"/>
            <a:ext cx="1234440" cy="577796"/>
          </a:xfrm>
          <a:prstGeom prst="rect">
            <a:avLst/>
          </a:prstGeom>
        </xdr:spPr>
      </xdr:pic>
      <xdr:grpSp>
        <xdr:nvGrpSpPr>
          <xdr:cNvPr id="65" name="Group 64">
            <a:extLst>
              <a:ext uri="{FF2B5EF4-FFF2-40B4-BE49-F238E27FC236}">
                <a16:creationId xmlns:a16="http://schemas.microsoft.com/office/drawing/2014/main" id="{26130867-C4AA-4E0D-B69D-449C100F038D}"/>
              </a:ext>
            </a:extLst>
          </xdr:cNvPr>
          <xdr:cNvGrpSpPr/>
        </xdr:nvGrpSpPr>
        <xdr:grpSpPr>
          <a:xfrm>
            <a:off x="257780" y="10443350"/>
            <a:ext cx="909383" cy="411480"/>
            <a:chOff x="292101" y="10443350"/>
            <a:chExt cx="909383" cy="411480"/>
          </a:xfrm>
        </xdr:grpSpPr>
        <xdr:pic>
          <xdr:nvPicPr>
            <xdr:cNvPr id="66" name="Picture 65">
              <a:extLst>
                <a:ext uri="{FF2B5EF4-FFF2-40B4-BE49-F238E27FC236}">
                  <a16:creationId xmlns:a16="http://schemas.microsoft.com/office/drawing/2014/main" id="{76EC178A-DA0D-425F-91D6-88E42AE5A24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292101" y="10443350"/>
              <a:ext cx="413402" cy="411480"/>
            </a:xfrm>
            <a:prstGeom prst="rect">
              <a:avLst/>
            </a:prstGeom>
          </xdr:spPr>
        </xdr:pic>
        <xdr:pic>
          <xdr:nvPicPr>
            <xdr:cNvPr id="67" name="Picture 66">
              <a:extLst>
                <a:ext uri="{FF2B5EF4-FFF2-40B4-BE49-F238E27FC236}">
                  <a16:creationId xmlns:a16="http://schemas.microsoft.com/office/drawing/2014/main" id="{87C42F08-9A0B-4E6F-AF8A-3B0E64982219}"/>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788082" y="10443350"/>
              <a:ext cx="413402" cy="411480"/>
            </a:xfrm>
            <a:prstGeom prst="rect">
              <a:avLst/>
            </a:prstGeom>
          </xdr:spPr>
        </xdr:pic>
      </xdr:grpSp>
    </xdr:grpSp>
    <xdr:clientData/>
  </xdr:twoCellAnchor>
  <xdr:twoCellAnchor>
    <xdr:from>
      <xdr:col>1</xdr:col>
      <xdr:colOff>0</xdr:colOff>
      <xdr:row>3</xdr:row>
      <xdr:rowOff>0</xdr:rowOff>
    </xdr:from>
    <xdr:to>
      <xdr:col>10</xdr:col>
      <xdr:colOff>0</xdr:colOff>
      <xdr:row>33</xdr:row>
      <xdr:rowOff>0</xdr:rowOff>
    </xdr:to>
    <xdr:sp macro="" textlink="">
      <xdr:nvSpPr>
        <xdr:cNvPr id="68" name="Rectangle 67">
          <a:extLst>
            <a:ext uri="{FF2B5EF4-FFF2-40B4-BE49-F238E27FC236}">
              <a16:creationId xmlns:a16="http://schemas.microsoft.com/office/drawing/2014/main" id="{53C24C3C-858D-40B2-9E5E-106E80BF3B1D}"/>
            </a:ext>
          </a:extLst>
        </xdr:cNvPr>
        <xdr:cNvSpPr/>
      </xdr:nvSpPr>
      <xdr:spPr>
        <a:xfrm>
          <a:off x="57150" y="695325"/>
          <a:ext cx="4076700" cy="48577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39687</xdr:colOff>
      <xdr:row>41</xdr:row>
      <xdr:rowOff>65050</xdr:rowOff>
    </xdr:from>
    <xdr:to>
      <xdr:col>2</xdr:col>
      <xdr:colOff>2102</xdr:colOff>
      <xdr:row>55</xdr:row>
      <xdr:rowOff>121491</xdr:rowOff>
    </xdr:to>
    <xdr:grpSp>
      <xdr:nvGrpSpPr>
        <xdr:cNvPr id="69" name="Group 68">
          <a:extLst>
            <a:ext uri="{FF2B5EF4-FFF2-40B4-BE49-F238E27FC236}">
              <a16:creationId xmlns:a16="http://schemas.microsoft.com/office/drawing/2014/main" id="{43B69F7F-3544-47AC-AF06-8F29A725A361}"/>
            </a:ext>
          </a:extLst>
        </xdr:cNvPr>
        <xdr:cNvGrpSpPr/>
      </xdr:nvGrpSpPr>
      <xdr:grpSpPr>
        <a:xfrm>
          <a:off x="96837" y="6913525"/>
          <a:ext cx="1191140" cy="2323391"/>
          <a:chOff x="96837" y="7037350"/>
          <a:chExt cx="1210190" cy="2367841"/>
        </a:xfrm>
      </xdr:grpSpPr>
      <xdr:pic>
        <xdr:nvPicPr>
          <xdr:cNvPr id="70" name="Picture 69">
            <a:extLst>
              <a:ext uri="{FF2B5EF4-FFF2-40B4-BE49-F238E27FC236}">
                <a16:creationId xmlns:a16="http://schemas.microsoft.com/office/drawing/2014/main" id="{BA76FB69-8518-4FDB-B148-0512744C5424}"/>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96837" y="9008271"/>
            <a:ext cx="1196340" cy="396920"/>
          </a:xfrm>
          <a:prstGeom prst="rect">
            <a:avLst/>
          </a:prstGeom>
        </xdr:spPr>
      </xdr:pic>
      <xdr:pic>
        <xdr:nvPicPr>
          <xdr:cNvPr id="71" name="Picture 75">
            <a:extLst>
              <a:ext uri="{FF2B5EF4-FFF2-40B4-BE49-F238E27FC236}">
                <a16:creationId xmlns:a16="http://schemas.microsoft.com/office/drawing/2014/main" id="{AB2B557F-B820-4646-AA2F-7BB868B587DE}"/>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96837" y="8040989"/>
            <a:ext cx="1196340" cy="394026"/>
          </a:xfrm>
          <a:prstGeom prst="rect">
            <a:avLst/>
          </a:prstGeom>
        </xdr:spPr>
      </xdr:pic>
      <xdr:pic>
        <xdr:nvPicPr>
          <xdr:cNvPr id="72" name="Picture 71">
            <a:extLst>
              <a:ext uri="{FF2B5EF4-FFF2-40B4-BE49-F238E27FC236}">
                <a16:creationId xmlns:a16="http://schemas.microsoft.com/office/drawing/2014/main" id="{D72BCA4E-3D16-4776-913A-78AC3F606129}"/>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96837" y="8523910"/>
            <a:ext cx="1196340" cy="395467"/>
          </a:xfrm>
          <a:prstGeom prst="rect">
            <a:avLst/>
          </a:prstGeom>
        </xdr:spPr>
      </xdr:pic>
      <xdr:pic>
        <xdr:nvPicPr>
          <xdr:cNvPr id="73" name="Picture 72">
            <a:extLst>
              <a:ext uri="{FF2B5EF4-FFF2-40B4-BE49-F238E27FC236}">
                <a16:creationId xmlns:a16="http://schemas.microsoft.com/office/drawing/2014/main" id="{97E7D65A-2BF3-4DE9-AF02-57186F9B407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96837" y="7546869"/>
            <a:ext cx="1196340" cy="405225"/>
          </a:xfrm>
          <a:prstGeom prst="rect">
            <a:avLst/>
          </a:prstGeom>
        </xdr:spPr>
      </xdr:pic>
      <xdr:grpSp>
        <xdr:nvGrpSpPr>
          <xdr:cNvPr id="74" name="Group 73">
            <a:extLst>
              <a:ext uri="{FF2B5EF4-FFF2-40B4-BE49-F238E27FC236}">
                <a16:creationId xmlns:a16="http://schemas.microsoft.com/office/drawing/2014/main" id="{A9A40020-6968-45C0-B13C-E91939978DD4}"/>
              </a:ext>
            </a:extLst>
          </xdr:cNvPr>
          <xdr:cNvGrpSpPr/>
        </xdr:nvGrpSpPr>
        <xdr:grpSpPr>
          <a:xfrm>
            <a:off x="96837" y="7037350"/>
            <a:ext cx="1210190" cy="420624"/>
            <a:chOff x="19345947" y="7297700"/>
            <a:chExt cx="1210190" cy="420624"/>
          </a:xfrm>
        </xdr:grpSpPr>
        <xdr:pic>
          <xdr:nvPicPr>
            <xdr:cNvPr id="75" name="Picture 74">
              <a:extLst>
                <a:ext uri="{FF2B5EF4-FFF2-40B4-BE49-F238E27FC236}">
                  <a16:creationId xmlns:a16="http://schemas.microsoft.com/office/drawing/2014/main" id="{B3DDC0C7-3C9B-4A55-BB84-AB144CF50027}"/>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9345947" y="7297700"/>
              <a:ext cx="402336" cy="420624"/>
            </a:xfrm>
            <a:prstGeom prst="rect">
              <a:avLst/>
            </a:prstGeom>
          </xdr:spPr>
        </xdr:pic>
        <xdr:pic>
          <xdr:nvPicPr>
            <xdr:cNvPr id="76" name="Picture 75">
              <a:extLst>
                <a:ext uri="{FF2B5EF4-FFF2-40B4-BE49-F238E27FC236}">
                  <a16:creationId xmlns:a16="http://schemas.microsoft.com/office/drawing/2014/main" id="{9E5F33D1-A909-4EA4-8E8B-E85AB7A6A998}"/>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9747319" y="7297700"/>
              <a:ext cx="402336" cy="420624"/>
            </a:xfrm>
            <a:prstGeom prst="rect">
              <a:avLst/>
            </a:prstGeom>
          </xdr:spPr>
        </xdr:pic>
        <xdr:pic>
          <xdr:nvPicPr>
            <xdr:cNvPr id="77" name="Picture 76">
              <a:extLst>
                <a:ext uri="{FF2B5EF4-FFF2-40B4-BE49-F238E27FC236}">
                  <a16:creationId xmlns:a16="http://schemas.microsoft.com/office/drawing/2014/main" id="{F0E0B44F-ADD9-4108-83CF-71CA3993F7AD}"/>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20153801" y="7297700"/>
              <a:ext cx="402336" cy="420624"/>
            </a:xfrm>
            <a:prstGeom prst="rect">
              <a:avLst/>
            </a:prstGeom>
          </xdr:spPr>
        </xdr:pic>
      </xdr:grpSp>
    </xdr:grpSp>
    <xdr:clientData/>
  </xdr:twoCellAnchor>
  <xdr:twoCellAnchor>
    <xdr:from>
      <xdr:col>1</xdr:col>
      <xdr:colOff>43446</xdr:colOff>
      <xdr:row>3</xdr:row>
      <xdr:rowOff>60325</xdr:rowOff>
    </xdr:from>
    <xdr:to>
      <xdr:col>1</xdr:col>
      <xdr:colOff>1225061</xdr:colOff>
      <xdr:row>32</xdr:row>
      <xdr:rowOff>103590</xdr:rowOff>
    </xdr:to>
    <xdr:grpSp>
      <xdr:nvGrpSpPr>
        <xdr:cNvPr id="78" name="Group 77">
          <a:extLst>
            <a:ext uri="{FF2B5EF4-FFF2-40B4-BE49-F238E27FC236}">
              <a16:creationId xmlns:a16="http://schemas.microsoft.com/office/drawing/2014/main" id="{7F43DCC0-CF1C-4016-A933-C33CBBEC64F6}"/>
            </a:ext>
          </a:extLst>
        </xdr:cNvPr>
        <xdr:cNvGrpSpPr/>
      </xdr:nvGrpSpPr>
      <xdr:grpSpPr>
        <a:xfrm>
          <a:off x="100596" y="755650"/>
          <a:ext cx="1181615" cy="4739090"/>
          <a:chOff x="19366496" y="784225"/>
          <a:chExt cx="1210190" cy="4831165"/>
        </a:xfrm>
      </xdr:grpSpPr>
      <xdr:pic>
        <xdr:nvPicPr>
          <xdr:cNvPr id="79" name="Picture 78">
            <a:extLst>
              <a:ext uri="{FF2B5EF4-FFF2-40B4-BE49-F238E27FC236}">
                <a16:creationId xmlns:a16="http://schemas.microsoft.com/office/drawing/2014/main" id="{0CA0E8BE-AB75-4B62-AF83-5F619C60F0A2}"/>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20177750" y="784225"/>
            <a:ext cx="398936" cy="418539"/>
          </a:xfrm>
          <a:prstGeom prst="rect">
            <a:avLst/>
          </a:prstGeom>
        </xdr:spPr>
      </xdr:pic>
      <xdr:pic>
        <xdr:nvPicPr>
          <xdr:cNvPr id="80" name="Picture 79">
            <a:extLst>
              <a:ext uri="{FF2B5EF4-FFF2-40B4-BE49-F238E27FC236}">
                <a16:creationId xmlns:a16="http://schemas.microsoft.com/office/drawing/2014/main" id="{DC16E063-B4BF-4F58-812F-50DBC523FCFF}"/>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9369896" y="1274285"/>
            <a:ext cx="398936" cy="418539"/>
          </a:xfrm>
          <a:prstGeom prst="rect">
            <a:avLst/>
          </a:prstGeom>
        </xdr:spPr>
      </xdr:pic>
      <xdr:pic>
        <xdr:nvPicPr>
          <xdr:cNvPr id="81" name="Picture 80">
            <a:extLst>
              <a:ext uri="{FF2B5EF4-FFF2-40B4-BE49-F238E27FC236}">
                <a16:creationId xmlns:a16="http://schemas.microsoft.com/office/drawing/2014/main" id="{E841A220-7781-4FC7-AE00-053AF406D342}"/>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9771269" y="1274285"/>
            <a:ext cx="398936" cy="418539"/>
          </a:xfrm>
          <a:prstGeom prst="rect">
            <a:avLst/>
          </a:prstGeom>
        </xdr:spPr>
      </xdr:pic>
      <xdr:pic>
        <xdr:nvPicPr>
          <xdr:cNvPr id="82" name="Picture 81">
            <a:extLst>
              <a:ext uri="{FF2B5EF4-FFF2-40B4-BE49-F238E27FC236}">
                <a16:creationId xmlns:a16="http://schemas.microsoft.com/office/drawing/2014/main" id="{2397816F-81E5-4E0C-A39B-D6755FD804AB}"/>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20177750" y="1274285"/>
            <a:ext cx="398936" cy="418539"/>
          </a:xfrm>
          <a:prstGeom prst="rect">
            <a:avLst/>
          </a:prstGeom>
        </xdr:spPr>
      </xdr:pic>
      <xdr:pic>
        <xdr:nvPicPr>
          <xdr:cNvPr id="83" name="Picture 82">
            <a:extLst>
              <a:ext uri="{FF2B5EF4-FFF2-40B4-BE49-F238E27FC236}">
                <a16:creationId xmlns:a16="http://schemas.microsoft.com/office/drawing/2014/main" id="{F33366CF-925C-4D01-B9AD-37ABEC0C849E}"/>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9369896" y="1764345"/>
            <a:ext cx="398936" cy="418539"/>
          </a:xfrm>
          <a:prstGeom prst="rect">
            <a:avLst/>
          </a:prstGeom>
        </xdr:spPr>
      </xdr:pic>
      <xdr:pic>
        <xdr:nvPicPr>
          <xdr:cNvPr id="84" name="Picture 83">
            <a:extLst>
              <a:ext uri="{FF2B5EF4-FFF2-40B4-BE49-F238E27FC236}">
                <a16:creationId xmlns:a16="http://schemas.microsoft.com/office/drawing/2014/main" id="{4990CB0F-A7B0-4A07-AFB7-927B0EE7F607}"/>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9771269" y="1764345"/>
            <a:ext cx="398936" cy="418539"/>
          </a:xfrm>
          <a:prstGeom prst="rect">
            <a:avLst/>
          </a:prstGeom>
        </xdr:spPr>
      </xdr:pic>
      <xdr:pic>
        <xdr:nvPicPr>
          <xdr:cNvPr id="85" name="Picture 84">
            <a:extLst>
              <a:ext uri="{FF2B5EF4-FFF2-40B4-BE49-F238E27FC236}">
                <a16:creationId xmlns:a16="http://schemas.microsoft.com/office/drawing/2014/main" id="{5165519F-126C-4E08-A55E-C3E62CA20CF9}"/>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20177750" y="1764345"/>
            <a:ext cx="398936" cy="418539"/>
          </a:xfrm>
          <a:prstGeom prst="rect">
            <a:avLst/>
          </a:prstGeom>
        </xdr:spPr>
      </xdr:pic>
      <xdr:pic>
        <xdr:nvPicPr>
          <xdr:cNvPr id="86" name="Picture 85">
            <a:extLst>
              <a:ext uri="{FF2B5EF4-FFF2-40B4-BE49-F238E27FC236}">
                <a16:creationId xmlns:a16="http://schemas.microsoft.com/office/drawing/2014/main" id="{3B294D9A-B3E2-46B6-B157-61F0377E7E17}"/>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9369896" y="2254405"/>
            <a:ext cx="398936" cy="418539"/>
          </a:xfrm>
          <a:prstGeom prst="rect">
            <a:avLst/>
          </a:prstGeom>
        </xdr:spPr>
      </xdr:pic>
      <xdr:pic>
        <xdr:nvPicPr>
          <xdr:cNvPr id="87" name="Picture 86">
            <a:extLst>
              <a:ext uri="{FF2B5EF4-FFF2-40B4-BE49-F238E27FC236}">
                <a16:creationId xmlns:a16="http://schemas.microsoft.com/office/drawing/2014/main" id="{F5D2EF6F-59E2-4F7D-AF95-85EEDF5602F1}"/>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9771269" y="2254405"/>
            <a:ext cx="398936" cy="418539"/>
          </a:xfrm>
          <a:prstGeom prst="rect">
            <a:avLst/>
          </a:prstGeom>
        </xdr:spPr>
      </xdr:pic>
      <xdr:pic>
        <xdr:nvPicPr>
          <xdr:cNvPr id="88" name="Picture 87">
            <a:extLst>
              <a:ext uri="{FF2B5EF4-FFF2-40B4-BE49-F238E27FC236}">
                <a16:creationId xmlns:a16="http://schemas.microsoft.com/office/drawing/2014/main" id="{FD3EB041-4192-4E2C-A948-EAC3DF99A9EA}"/>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20177750" y="2254405"/>
            <a:ext cx="398936" cy="418539"/>
          </a:xfrm>
          <a:prstGeom prst="rect">
            <a:avLst/>
          </a:prstGeom>
        </xdr:spPr>
      </xdr:pic>
      <xdr:pic>
        <xdr:nvPicPr>
          <xdr:cNvPr id="89" name="Picture 88">
            <a:extLst>
              <a:ext uri="{FF2B5EF4-FFF2-40B4-BE49-F238E27FC236}">
                <a16:creationId xmlns:a16="http://schemas.microsoft.com/office/drawing/2014/main" id="{FBD81DFB-06A3-4F9A-9924-A53135085CC2}"/>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9369896" y="2744465"/>
            <a:ext cx="398936" cy="418539"/>
          </a:xfrm>
          <a:prstGeom prst="rect">
            <a:avLst/>
          </a:prstGeom>
        </xdr:spPr>
      </xdr:pic>
      <xdr:pic>
        <xdr:nvPicPr>
          <xdr:cNvPr id="90" name="Picture 89">
            <a:extLst>
              <a:ext uri="{FF2B5EF4-FFF2-40B4-BE49-F238E27FC236}">
                <a16:creationId xmlns:a16="http://schemas.microsoft.com/office/drawing/2014/main" id="{BA73A5EE-C992-4ACC-A460-1D2F7C4522B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9771269" y="2744465"/>
            <a:ext cx="398936" cy="418539"/>
          </a:xfrm>
          <a:prstGeom prst="rect">
            <a:avLst/>
          </a:prstGeom>
        </xdr:spPr>
      </xdr:pic>
      <xdr:pic>
        <xdr:nvPicPr>
          <xdr:cNvPr id="91" name="Picture 90">
            <a:extLst>
              <a:ext uri="{FF2B5EF4-FFF2-40B4-BE49-F238E27FC236}">
                <a16:creationId xmlns:a16="http://schemas.microsoft.com/office/drawing/2014/main" id="{ACFF253B-7ECD-446B-9916-6C0B2D458EC6}"/>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20177750" y="2744465"/>
            <a:ext cx="398936" cy="418539"/>
          </a:xfrm>
          <a:prstGeom prst="rect">
            <a:avLst/>
          </a:prstGeom>
        </xdr:spPr>
      </xdr:pic>
      <xdr:pic>
        <xdr:nvPicPr>
          <xdr:cNvPr id="92" name="Picture 91">
            <a:extLst>
              <a:ext uri="{FF2B5EF4-FFF2-40B4-BE49-F238E27FC236}">
                <a16:creationId xmlns:a16="http://schemas.microsoft.com/office/drawing/2014/main" id="{BCE72553-FC19-49A1-85A9-7AB8F764BC9B}"/>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9369896" y="3234525"/>
            <a:ext cx="398936" cy="418539"/>
          </a:xfrm>
          <a:prstGeom prst="rect">
            <a:avLst/>
          </a:prstGeom>
        </xdr:spPr>
      </xdr:pic>
      <xdr:pic>
        <xdr:nvPicPr>
          <xdr:cNvPr id="93" name="Picture 92">
            <a:extLst>
              <a:ext uri="{FF2B5EF4-FFF2-40B4-BE49-F238E27FC236}">
                <a16:creationId xmlns:a16="http://schemas.microsoft.com/office/drawing/2014/main" id="{494973F1-93BB-48F3-8EE4-C4A7E978A6A3}"/>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9771269" y="3234525"/>
            <a:ext cx="398936" cy="418539"/>
          </a:xfrm>
          <a:prstGeom prst="rect">
            <a:avLst/>
          </a:prstGeom>
        </xdr:spPr>
      </xdr:pic>
      <xdr:pic>
        <xdr:nvPicPr>
          <xdr:cNvPr id="94" name="Picture 93">
            <a:extLst>
              <a:ext uri="{FF2B5EF4-FFF2-40B4-BE49-F238E27FC236}">
                <a16:creationId xmlns:a16="http://schemas.microsoft.com/office/drawing/2014/main" id="{648643D7-D953-41F9-A414-4839836F6C4B}"/>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20177750" y="3234525"/>
            <a:ext cx="398936" cy="418539"/>
          </a:xfrm>
          <a:prstGeom prst="rect">
            <a:avLst/>
          </a:prstGeom>
        </xdr:spPr>
      </xdr:pic>
      <xdr:pic>
        <xdr:nvPicPr>
          <xdr:cNvPr id="95" name="Picture 94">
            <a:extLst>
              <a:ext uri="{FF2B5EF4-FFF2-40B4-BE49-F238E27FC236}">
                <a16:creationId xmlns:a16="http://schemas.microsoft.com/office/drawing/2014/main" id="{4F8B268A-41D9-496F-ADA5-F6801D965E1E}"/>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19369896" y="3724585"/>
            <a:ext cx="398936" cy="418539"/>
          </a:xfrm>
          <a:prstGeom prst="rect">
            <a:avLst/>
          </a:prstGeom>
        </xdr:spPr>
      </xdr:pic>
      <xdr:pic>
        <xdr:nvPicPr>
          <xdr:cNvPr id="96" name="Picture 95">
            <a:extLst>
              <a:ext uri="{FF2B5EF4-FFF2-40B4-BE49-F238E27FC236}">
                <a16:creationId xmlns:a16="http://schemas.microsoft.com/office/drawing/2014/main" id="{AF8338BD-D0F6-4B1D-B1FD-5A8672C356D5}"/>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19771269" y="3724585"/>
            <a:ext cx="398936" cy="418539"/>
          </a:xfrm>
          <a:prstGeom prst="rect">
            <a:avLst/>
          </a:prstGeom>
        </xdr:spPr>
      </xdr:pic>
      <xdr:pic>
        <xdr:nvPicPr>
          <xdr:cNvPr id="97" name="Picture 96">
            <a:extLst>
              <a:ext uri="{FF2B5EF4-FFF2-40B4-BE49-F238E27FC236}">
                <a16:creationId xmlns:a16="http://schemas.microsoft.com/office/drawing/2014/main" id="{9867B49B-EB9E-42E9-A565-43A0A08297C3}"/>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20177750" y="3724585"/>
            <a:ext cx="398936" cy="418539"/>
          </a:xfrm>
          <a:prstGeom prst="rect">
            <a:avLst/>
          </a:prstGeom>
        </xdr:spPr>
      </xdr:pic>
      <xdr:pic>
        <xdr:nvPicPr>
          <xdr:cNvPr id="98" name="Picture 97">
            <a:extLst>
              <a:ext uri="{FF2B5EF4-FFF2-40B4-BE49-F238E27FC236}">
                <a16:creationId xmlns:a16="http://schemas.microsoft.com/office/drawing/2014/main" id="{B9E39EAD-AC85-446B-9125-E93FB30ECBFB}"/>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19369896" y="4214645"/>
            <a:ext cx="398936" cy="418539"/>
          </a:xfrm>
          <a:prstGeom prst="rect">
            <a:avLst/>
          </a:prstGeom>
        </xdr:spPr>
      </xdr:pic>
      <xdr:pic>
        <xdr:nvPicPr>
          <xdr:cNvPr id="99" name="Picture 98">
            <a:extLst>
              <a:ext uri="{FF2B5EF4-FFF2-40B4-BE49-F238E27FC236}">
                <a16:creationId xmlns:a16="http://schemas.microsoft.com/office/drawing/2014/main" id="{CC759412-484C-4E9C-854B-A34C6B63A274}"/>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9769124" y="4214645"/>
            <a:ext cx="401081" cy="418539"/>
          </a:xfrm>
          <a:prstGeom prst="rect">
            <a:avLst/>
          </a:prstGeom>
        </xdr:spPr>
      </xdr:pic>
      <xdr:pic>
        <xdr:nvPicPr>
          <xdr:cNvPr id="100" name="Picture 99">
            <a:extLst>
              <a:ext uri="{FF2B5EF4-FFF2-40B4-BE49-F238E27FC236}">
                <a16:creationId xmlns:a16="http://schemas.microsoft.com/office/drawing/2014/main" id="{071CC074-BEC1-483F-A7B2-788C21383868}"/>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19369896" y="4704705"/>
            <a:ext cx="398936" cy="418539"/>
          </a:xfrm>
          <a:prstGeom prst="rect">
            <a:avLst/>
          </a:prstGeom>
        </xdr:spPr>
      </xdr:pic>
      <xdr:pic>
        <xdr:nvPicPr>
          <xdr:cNvPr id="101" name="Picture 100">
            <a:extLst>
              <a:ext uri="{FF2B5EF4-FFF2-40B4-BE49-F238E27FC236}">
                <a16:creationId xmlns:a16="http://schemas.microsoft.com/office/drawing/2014/main" id="{D03EFD74-B34D-4EF6-BD84-99035E708646}"/>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19771269" y="4704705"/>
            <a:ext cx="398936" cy="418539"/>
          </a:xfrm>
          <a:prstGeom prst="rect">
            <a:avLst/>
          </a:prstGeom>
        </xdr:spPr>
      </xdr:pic>
      <xdr:pic>
        <xdr:nvPicPr>
          <xdr:cNvPr id="102" name="Picture 101">
            <a:extLst>
              <a:ext uri="{FF2B5EF4-FFF2-40B4-BE49-F238E27FC236}">
                <a16:creationId xmlns:a16="http://schemas.microsoft.com/office/drawing/2014/main" id="{B3A2E62D-FDED-4181-A2F5-B317CAA2E67A}"/>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20175605" y="4214645"/>
            <a:ext cx="401081" cy="418539"/>
          </a:xfrm>
          <a:prstGeom prst="rect">
            <a:avLst/>
          </a:prstGeom>
        </xdr:spPr>
      </xdr:pic>
      <xdr:pic>
        <xdr:nvPicPr>
          <xdr:cNvPr id="103" name="Picture 102">
            <a:extLst>
              <a:ext uri="{FF2B5EF4-FFF2-40B4-BE49-F238E27FC236}">
                <a16:creationId xmlns:a16="http://schemas.microsoft.com/office/drawing/2014/main" id="{5B77FF42-F698-4841-A6E4-37D9EAB55D2E}"/>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0177750" y="4704705"/>
            <a:ext cx="398936" cy="418539"/>
          </a:xfrm>
          <a:prstGeom prst="rect">
            <a:avLst/>
          </a:prstGeom>
        </xdr:spPr>
      </xdr:pic>
      <xdr:pic>
        <xdr:nvPicPr>
          <xdr:cNvPr id="104" name="Picture 103">
            <a:extLst>
              <a:ext uri="{FF2B5EF4-FFF2-40B4-BE49-F238E27FC236}">
                <a16:creationId xmlns:a16="http://schemas.microsoft.com/office/drawing/2014/main" id="{E4575D13-8103-4537-BB74-87F44FEEB303}"/>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19769124" y="5194766"/>
            <a:ext cx="401081" cy="418539"/>
          </a:xfrm>
          <a:prstGeom prst="rect">
            <a:avLst/>
          </a:prstGeom>
        </xdr:spPr>
      </xdr:pic>
      <xdr:pic>
        <xdr:nvPicPr>
          <xdr:cNvPr id="105" name="Picture 104">
            <a:extLst>
              <a:ext uri="{FF2B5EF4-FFF2-40B4-BE49-F238E27FC236}">
                <a16:creationId xmlns:a16="http://schemas.microsoft.com/office/drawing/2014/main" id="{29BAE5D3-13DA-4254-99B5-54907C6FF4D6}"/>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20175605" y="5194766"/>
            <a:ext cx="401081" cy="418539"/>
          </a:xfrm>
          <a:prstGeom prst="rect">
            <a:avLst/>
          </a:prstGeom>
        </xdr:spPr>
      </xdr:pic>
      <xdr:pic>
        <xdr:nvPicPr>
          <xdr:cNvPr id="106" name="Picture 105">
            <a:extLst>
              <a:ext uri="{FF2B5EF4-FFF2-40B4-BE49-F238E27FC236}">
                <a16:creationId xmlns:a16="http://schemas.microsoft.com/office/drawing/2014/main" id="{D06AE7EA-7403-4F24-8CA4-5EA67F45B6CC}"/>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19366496" y="5194766"/>
            <a:ext cx="402336" cy="420624"/>
          </a:xfrm>
          <a:prstGeom prst="rect">
            <a:avLst/>
          </a:prstGeom>
        </xdr:spPr>
      </xdr:pic>
      <xdr:pic>
        <xdr:nvPicPr>
          <xdr:cNvPr id="107" name="Picture 106">
            <a:extLst>
              <a:ext uri="{FF2B5EF4-FFF2-40B4-BE49-F238E27FC236}">
                <a16:creationId xmlns:a16="http://schemas.microsoft.com/office/drawing/2014/main" id="{EFEFEE51-6484-47F3-A045-1BC27DC0ECDB}"/>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19767869" y="784225"/>
            <a:ext cx="402336" cy="420624"/>
          </a:xfrm>
          <a:prstGeom prst="rect">
            <a:avLst/>
          </a:prstGeom>
        </xdr:spPr>
      </xdr:pic>
      <xdr:pic>
        <xdr:nvPicPr>
          <xdr:cNvPr id="108" name="Picture 107">
            <a:extLst>
              <a:ext uri="{FF2B5EF4-FFF2-40B4-BE49-F238E27FC236}">
                <a16:creationId xmlns:a16="http://schemas.microsoft.com/office/drawing/2014/main" id="{933B1259-D7E6-4BF0-B69C-26E9059C9BF5}"/>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19366496" y="784225"/>
            <a:ext cx="402336" cy="420624"/>
          </a:xfrm>
          <a:prstGeom prst="rect">
            <a:avLst/>
          </a:prstGeom>
        </xdr:spPr>
      </xdr:pic>
    </xdr:grpSp>
    <xdr:clientData/>
  </xdr:twoCellAnchor>
  <xdr:twoCellAnchor>
    <xdr:from>
      <xdr:col>1</xdr:col>
      <xdr:colOff>0</xdr:colOff>
      <xdr:row>41</xdr:row>
      <xdr:rowOff>0</xdr:rowOff>
    </xdr:from>
    <xdr:to>
      <xdr:col>10</xdr:col>
      <xdr:colOff>0</xdr:colOff>
      <xdr:row>56</xdr:row>
      <xdr:rowOff>0</xdr:rowOff>
    </xdr:to>
    <xdr:sp macro="" textlink="">
      <xdr:nvSpPr>
        <xdr:cNvPr id="109" name="Rectangle 108">
          <a:extLst>
            <a:ext uri="{FF2B5EF4-FFF2-40B4-BE49-F238E27FC236}">
              <a16:creationId xmlns:a16="http://schemas.microsoft.com/office/drawing/2014/main" id="{B4DC636C-5D15-4430-8901-27E0AB5CCA35}"/>
            </a:ext>
          </a:extLst>
        </xdr:cNvPr>
        <xdr:cNvSpPr/>
      </xdr:nvSpPr>
      <xdr:spPr>
        <a:xfrm>
          <a:off x="57150" y="6848475"/>
          <a:ext cx="4076700" cy="24288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47</xdr:row>
      <xdr:rowOff>0</xdr:rowOff>
    </xdr:from>
    <xdr:to>
      <xdr:col>20</xdr:col>
      <xdr:colOff>0</xdr:colOff>
      <xdr:row>75</xdr:row>
      <xdr:rowOff>0</xdr:rowOff>
    </xdr:to>
    <xdr:sp macro="" textlink="">
      <xdr:nvSpPr>
        <xdr:cNvPr id="110" name="Rectangle 109">
          <a:extLst>
            <a:ext uri="{FF2B5EF4-FFF2-40B4-BE49-F238E27FC236}">
              <a16:creationId xmlns:a16="http://schemas.microsoft.com/office/drawing/2014/main" id="{901C8F57-9515-46F2-8764-7B7151FE56DA}"/>
            </a:ext>
          </a:extLst>
        </xdr:cNvPr>
        <xdr:cNvSpPr/>
      </xdr:nvSpPr>
      <xdr:spPr>
        <a:xfrm>
          <a:off x="4248150" y="7820025"/>
          <a:ext cx="4076700" cy="45529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27</xdr:row>
      <xdr:rowOff>1</xdr:rowOff>
    </xdr:from>
    <xdr:to>
      <xdr:col>20</xdr:col>
      <xdr:colOff>0</xdr:colOff>
      <xdr:row>37</xdr:row>
      <xdr:rowOff>19051</xdr:rowOff>
    </xdr:to>
    <xdr:sp macro="" textlink="">
      <xdr:nvSpPr>
        <xdr:cNvPr id="111" name="Rectangle 110">
          <a:extLst>
            <a:ext uri="{FF2B5EF4-FFF2-40B4-BE49-F238E27FC236}">
              <a16:creationId xmlns:a16="http://schemas.microsoft.com/office/drawing/2014/main" id="{5C2EE6DE-5959-4D1C-B8E4-283CF44A2644}"/>
            </a:ext>
          </a:extLst>
        </xdr:cNvPr>
        <xdr:cNvSpPr/>
      </xdr:nvSpPr>
      <xdr:spPr>
        <a:xfrm>
          <a:off x="4248150" y="4581526"/>
          <a:ext cx="4076700" cy="16383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25</xdr:row>
      <xdr:rowOff>136070</xdr:rowOff>
    </xdr:from>
    <xdr:to>
      <xdr:col>20</xdr:col>
      <xdr:colOff>0</xdr:colOff>
      <xdr:row>27</xdr:row>
      <xdr:rowOff>2719</xdr:rowOff>
    </xdr:to>
    <xdr:sp macro="" textlink="">
      <xdr:nvSpPr>
        <xdr:cNvPr id="112" name="Rectangle: Top Corners Rounded 111">
          <a:extLst>
            <a:ext uri="{FF2B5EF4-FFF2-40B4-BE49-F238E27FC236}">
              <a16:creationId xmlns:a16="http://schemas.microsoft.com/office/drawing/2014/main" id="{AC24FA4C-556C-4F70-8CA4-9A7F26FFBB22}"/>
            </a:ext>
          </a:extLst>
        </xdr:cNvPr>
        <xdr:cNvSpPr/>
      </xdr:nvSpPr>
      <xdr:spPr>
        <a:xfrm>
          <a:off x="4248150" y="4393745"/>
          <a:ext cx="4076700" cy="190499"/>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25</xdr:row>
      <xdr:rowOff>140159</xdr:rowOff>
    </xdr:from>
    <xdr:to>
      <xdr:col>12</xdr:col>
      <xdr:colOff>2721</xdr:colOff>
      <xdr:row>27</xdr:row>
      <xdr:rowOff>8169</xdr:rowOff>
    </xdr:to>
    <xdr:sp macro="" textlink="">
      <xdr:nvSpPr>
        <xdr:cNvPr id="113" name="TextBox 112">
          <a:extLst>
            <a:ext uri="{FF2B5EF4-FFF2-40B4-BE49-F238E27FC236}">
              <a16:creationId xmlns:a16="http://schemas.microsoft.com/office/drawing/2014/main" id="{BA3875DE-3576-4BF9-85BC-9CA2AA188038}"/>
            </a:ext>
          </a:extLst>
        </xdr:cNvPr>
        <xdr:cNvSpPr txBox="1"/>
      </xdr:nvSpPr>
      <xdr:spPr>
        <a:xfrm>
          <a:off x="4248150" y="4397834"/>
          <a:ext cx="1231446" cy="19186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18</xdr:col>
      <xdr:colOff>0</xdr:colOff>
      <xdr:row>25</xdr:row>
      <xdr:rowOff>142874</xdr:rowOff>
    </xdr:from>
    <xdr:to>
      <xdr:col>19</xdr:col>
      <xdr:colOff>0</xdr:colOff>
      <xdr:row>27</xdr:row>
      <xdr:rowOff>9523</xdr:rowOff>
    </xdr:to>
    <xdr:sp macro="" textlink="">
      <xdr:nvSpPr>
        <xdr:cNvPr id="114" name="TextBox 113">
          <a:extLst>
            <a:ext uri="{FF2B5EF4-FFF2-40B4-BE49-F238E27FC236}">
              <a16:creationId xmlns:a16="http://schemas.microsoft.com/office/drawing/2014/main" id="{8F33059D-C231-44CA-AEE5-48D0392C8C80}"/>
            </a:ext>
          </a:extLst>
        </xdr:cNvPr>
        <xdr:cNvSpPr txBox="1"/>
      </xdr:nvSpPr>
      <xdr:spPr>
        <a:xfrm>
          <a:off x="7391400" y="4400549"/>
          <a:ext cx="466725" cy="19049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mn-lt"/>
              <a:ea typeface="+mn-ea"/>
              <a:cs typeface="+mn-cs"/>
            </a:rPr>
            <a:t>Earn</a:t>
          </a:r>
        </a:p>
      </xdr:txBody>
    </xdr:sp>
    <xdr:clientData/>
  </xdr:twoCellAnchor>
  <xdr:twoCellAnchor>
    <xdr:from>
      <xdr:col>19</xdr:col>
      <xdr:colOff>0</xdr:colOff>
      <xdr:row>25</xdr:row>
      <xdr:rowOff>134706</xdr:rowOff>
    </xdr:from>
    <xdr:to>
      <xdr:col>20</xdr:col>
      <xdr:colOff>0</xdr:colOff>
      <xdr:row>27</xdr:row>
      <xdr:rowOff>2716</xdr:rowOff>
    </xdr:to>
    <xdr:sp macro="" textlink="">
      <xdr:nvSpPr>
        <xdr:cNvPr id="115" name="TextBox 114">
          <a:extLst>
            <a:ext uri="{FF2B5EF4-FFF2-40B4-BE49-F238E27FC236}">
              <a16:creationId xmlns:a16="http://schemas.microsoft.com/office/drawing/2014/main" id="{9AD9641F-159E-40DA-BE16-CEA73C8FAAFC}"/>
            </a:ext>
          </a:extLst>
        </xdr:cNvPr>
        <xdr:cNvSpPr txBox="1"/>
      </xdr:nvSpPr>
      <xdr:spPr>
        <a:xfrm>
          <a:off x="7858125" y="4392381"/>
          <a:ext cx="466725" cy="19186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38</xdr:row>
      <xdr:rowOff>0</xdr:rowOff>
    </xdr:from>
    <xdr:to>
      <xdr:col>20</xdr:col>
      <xdr:colOff>0</xdr:colOff>
      <xdr:row>39</xdr:row>
      <xdr:rowOff>0</xdr:rowOff>
    </xdr:to>
    <xdr:sp macro="" textlink="">
      <xdr:nvSpPr>
        <xdr:cNvPr id="116" name="Rectangle: Top Corners Rounded 115">
          <a:extLst>
            <a:ext uri="{FF2B5EF4-FFF2-40B4-BE49-F238E27FC236}">
              <a16:creationId xmlns:a16="http://schemas.microsoft.com/office/drawing/2014/main" id="{F969278C-BB0A-4610-82EE-09ABC0A20639}"/>
            </a:ext>
          </a:extLst>
        </xdr:cNvPr>
        <xdr:cNvSpPr/>
      </xdr:nvSpPr>
      <xdr:spPr>
        <a:xfrm>
          <a:off x="4248150" y="6362700"/>
          <a:ext cx="4076700" cy="161925"/>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39</xdr:row>
      <xdr:rowOff>0</xdr:rowOff>
    </xdr:from>
    <xdr:to>
      <xdr:col>20</xdr:col>
      <xdr:colOff>0</xdr:colOff>
      <xdr:row>45</xdr:row>
      <xdr:rowOff>0</xdr:rowOff>
    </xdr:to>
    <xdr:sp macro="" textlink="">
      <xdr:nvSpPr>
        <xdr:cNvPr id="117" name="Rectangle 116">
          <a:extLst>
            <a:ext uri="{FF2B5EF4-FFF2-40B4-BE49-F238E27FC236}">
              <a16:creationId xmlns:a16="http://schemas.microsoft.com/office/drawing/2014/main" id="{017AB404-CF3E-48C0-A271-B4CF580346F2}"/>
            </a:ext>
          </a:extLst>
        </xdr:cNvPr>
        <xdr:cNvSpPr/>
      </xdr:nvSpPr>
      <xdr:spPr>
        <a:xfrm>
          <a:off x="4248150" y="6524625"/>
          <a:ext cx="4076700" cy="9715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55</xdr:row>
      <xdr:rowOff>0</xdr:rowOff>
    </xdr:from>
    <xdr:to>
      <xdr:col>25</xdr:col>
      <xdr:colOff>0</xdr:colOff>
      <xdr:row>75</xdr:row>
      <xdr:rowOff>9525</xdr:rowOff>
    </xdr:to>
    <xdr:sp macro="" textlink="">
      <xdr:nvSpPr>
        <xdr:cNvPr id="118" name="Rectangle 117">
          <a:extLst>
            <a:ext uri="{FF2B5EF4-FFF2-40B4-BE49-F238E27FC236}">
              <a16:creationId xmlns:a16="http://schemas.microsoft.com/office/drawing/2014/main" id="{10B6F0B5-3B09-4BD4-AFC5-F694E24125AE}"/>
            </a:ext>
          </a:extLst>
        </xdr:cNvPr>
        <xdr:cNvSpPr/>
      </xdr:nvSpPr>
      <xdr:spPr>
        <a:xfrm>
          <a:off x="8562975" y="9115425"/>
          <a:ext cx="4171950" cy="32670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3</xdr:row>
      <xdr:rowOff>1</xdr:rowOff>
    </xdr:from>
    <xdr:to>
      <xdr:col>25</xdr:col>
      <xdr:colOff>0</xdr:colOff>
      <xdr:row>53</xdr:row>
      <xdr:rowOff>0</xdr:rowOff>
    </xdr:to>
    <xdr:sp macro="" textlink="">
      <xdr:nvSpPr>
        <xdr:cNvPr id="119" name="Rectangle 118">
          <a:extLst>
            <a:ext uri="{FF2B5EF4-FFF2-40B4-BE49-F238E27FC236}">
              <a16:creationId xmlns:a16="http://schemas.microsoft.com/office/drawing/2014/main" id="{63CDFFBA-CB8B-43EB-86DC-FD3047B87294}"/>
            </a:ext>
          </a:extLst>
        </xdr:cNvPr>
        <xdr:cNvSpPr/>
      </xdr:nvSpPr>
      <xdr:spPr>
        <a:xfrm>
          <a:off x="8562975" y="695326"/>
          <a:ext cx="4171950" cy="8096249"/>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53</xdr:row>
      <xdr:rowOff>133350</xdr:rowOff>
    </xdr:from>
    <xdr:to>
      <xdr:col>25</xdr:col>
      <xdr:colOff>0</xdr:colOff>
      <xdr:row>55</xdr:row>
      <xdr:rowOff>0</xdr:rowOff>
    </xdr:to>
    <xdr:sp macro="" textlink="">
      <xdr:nvSpPr>
        <xdr:cNvPr id="120" name="Rectangle: Top Corners Rounded 119">
          <a:extLst>
            <a:ext uri="{FF2B5EF4-FFF2-40B4-BE49-F238E27FC236}">
              <a16:creationId xmlns:a16="http://schemas.microsoft.com/office/drawing/2014/main" id="{51DF37A2-FE02-464B-97E3-8020BD7701BB}"/>
            </a:ext>
          </a:extLst>
        </xdr:cNvPr>
        <xdr:cNvSpPr/>
      </xdr:nvSpPr>
      <xdr:spPr>
        <a:xfrm>
          <a:off x="8562975" y="8924925"/>
          <a:ext cx="417195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19050</xdr:colOff>
      <xdr:row>53</xdr:row>
      <xdr:rowOff>133350</xdr:rowOff>
    </xdr:from>
    <xdr:to>
      <xdr:col>24</xdr:col>
      <xdr:colOff>19050</xdr:colOff>
      <xdr:row>55</xdr:row>
      <xdr:rowOff>0</xdr:rowOff>
    </xdr:to>
    <xdr:sp macro="" textlink="">
      <xdr:nvSpPr>
        <xdr:cNvPr id="121" name="TextBox 120">
          <a:extLst>
            <a:ext uri="{FF2B5EF4-FFF2-40B4-BE49-F238E27FC236}">
              <a16:creationId xmlns:a16="http://schemas.microsoft.com/office/drawing/2014/main" id="{165A1852-D191-4351-959D-299238928800}"/>
            </a:ext>
          </a:extLst>
        </xdr:cNvPr>
        <xdr:cNvSpPr txBox="1"/>
      </xdr:nvSpPr>
      <xdr:spPr>
        <a:xfrm>
          <a:off x="11630025" y="89249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22</xdr:col>
      <xdr:colOff>0</xdr:colOff>
      <xdr:row>53</xdr:row>
      <xdr:rowOff>114299</xdr:rowOff>
    </xdr:from>
    <xdr:to>
      <xdr:col>22</xdr:col>
      <xdr:colOff>2609850</xdr:colOff>
      <xdr:row>55</xdr:row>
      <xdr:rowOff>28574</xdr:rowOff>
    </xdr:to>
    <xdr:sp macro="" textlink="">
      <xdr:nvSpPr>
        <xdr:cNvPr id="122" name="TextBox 121">
          <a:extLst>
            <a:ext uri="{FF2B5EF4-FFF2-40B4-BE49-F238E27FC236}">
              <a16:creationId xmlns:a16="http://schemas.microsoft.com/office/drawing/2014/main" id="{AE71E48A-D17D-4DDC-B8D8-5B87BED04AA3}"/>
            </a:ext>
          </a:extLst>
        </xdr:cNvPr>
        <xdr:cNvSpPr txBox="1"/>
      </xdr:nvSpPr>
      <xdr:spPr>
        <a:xfrm>
          <a:off x="8562975" y="8905874"/>
          <a:ext cx="2609850" cy="2381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24</xdr:col>
      <xdr:colOff>9525</xdr:colOff>
      <xdr:row>53</xdr:row>
      <xdr:rowOff>133350</xdr:rowOff>
    </xdr:from>
    <xdr:to>
      <xdr:col>25</xdr:col>
      <xdr:colOff>9525</xdr:colOff>
      <xdr:row>55</xdr:row>
      <xdr:rowOff>0</xdr:rowOff>
    </xdr:to>
    <xdr:sp macro="" textlink="">
      <xdr:nvSpPr>
        <xdr:cNvPr id="123" name="TextBox 122">
          <a:extLst>
            <a:ext uri="{FF2B5EF4-FFF2-40B4-BE49-F238E27FC236}">
              <a16:creationId xmlns:a16="http://schemas.microsoft.com/office/drawing/2014/main" id="{3B7443D8-0BAA-4468-A91D-697E3818A5EA}"/>
            </a:ext>
          </a:extLst>
        </xdr:cNvPr>
        <xdr:cNvSpPr txBox="1"/>
      </xdr:nvSpPr>
      <xdr:spPr>
        <a:xfrm>
          <a:off x="12182475" y="89249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35</xdr:row>
      <xdr:rowOff>0</xdr:rowOff>
    </xdr:from>
    <xdr:to>
      <xdr:col>10</xdr:col>
      <xdr:colOff>0</xdr:colOff>
      <xdr:row>39</xdr:row>
      <xdr:rowOff>0</xdr:rowOff>
    </xdr:to>
    <xdr:sp macro="" textlink="">
      <xdr:nvSpPr>
        <xdr:cNvPr id="2" name="Rectangle 1">
          <a:extLst>
            <a:ext uri="{FF2B5EF4-FFF2-40B4-BE49-F238E27FC236}">
              <a16:creationId xmlns:a16="http://schemas.microsoft.com/office/drawing/2014/main" id="{ECC18144-6B6E-4978-98FA-9A0B3C837D34}"/>
            </a:ext>
          </a:extLst>
        </xdr:cNvPr>
        <xdr:cNvSpPr/>
      </xdr:nvSpPr>
      <xdr:spPr>
        <a:xfrm>
          <a:off x="57150" y="5876925"/>
          <a:ext cx="4076700" cy="647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3</xdr:row>
      <xdr:rowOff>0</xdr:rowOff>
    </xdr:from>
    <xdr:to>
      <xdr:col>29</xdr:col>
      <xdr:colOff>0</xdr:colOff>
      <xdr:row>75</xdr:row>
      <xdr:rowOff>0</xdr:rowOff>
    </xdr:to>
    <xdr:sp macro="" textlink="">
      <xdr:nvSpPr>
        <xdr:cNvPr id="3" name="Rectangle 2">
          <a:extLst>
            <a:ext uri="{FF2B5EF4-FFF2-40B4-BE49-F238E27FC236}">
              <a16:creationId xmlns:a16="http://schemas.microsoft.com/office/drawing/2014/main" id="{2C316F51-071E-414B-8175-7125EC4DFBDA}"/>
            </a:ext>
          </a:extLst>
        </xdr:cNvPr>
        <xdr:cNvSpPr/>
      </xdr:nvSpPr>
      <xdr:spPr>
        <a:xfrm>
          <a:off x="12849225" y="695325"/>
          <a:ext cx="4171950" cy="116776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3</xdr:row>
      <xdr:rowOff>0</xdr:rowOff>
    </xdr:from>
    <xdr:to>
      <xdr:col>25</xdr:col>
      <xdr:colOff>0</xdr:colOff>
      <xdr:row>53</xdr:row>
      <xdr:rowOff>0</xdr:rowOff>
    </xdr:to>
    <xdr:sp macro="" textlink="">
      <xdr:nvSpPr>
        <xdr:cNvPr id="4" name="Rectangle 3">
          <a:extLst>
            <a:ext uri="{FF2B5EF4-FFF2-40B4-BE49-F238E27FC236}">
              <a16:creationId xmlns:a16="http://schemas.microsoft.com/office/drawing/2014/main" id="{D798F787-E16C-4D8B-983B-B33ECBAF2D80}"/>
            </a:ext>
          </a:extLst>
        </xdr:cNvPr>
        <xdr:cNvSpPr/>
      </xdr:nvSpPr>
      <xdr:spPr>
        <a:xfrm>
          <a:off x="8562975" y="695325"/>
          <a:ext cx="4171950" cy="80962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xdr:row>
      <xdr:rowOff>133350</xdr:rowOff>
    </xdr:from>
    <xdr:to>
      <xdr:col>10</xdr:col>
      <xdr:colOff>0</xdr:colOff>
      <xdr:row>3</xdr:row>
      <xdr:rowOff>0</xdr:rowOff>
    </xdr:to>
    <xdr:sp macro="" textlink="">
      <xdr:nvSpPr>
        <xdr:cNvPr id="5" name="Rectangle: Top Corners Rounded 4">
          <a:extLst>
            <a:ext uri="{FF2B5EF4-FFF2-40B4-BE49-F238E27FC236}">
              <a16:creationId xmlns:a16="http://schemas.microsoft.com/office/drawing/2014/main" id="{2E784253-7236-4605-BCE9-357569F80FCB}"/>
            </a:ext>
          </a:extLst>
        </xdr:cNvPr>
        <xdr:cNvSpPr/>
      </xdr:nvSpPr>
      <xdr:spPr>
        <a:xfrm>
          <a:off x="57150" y="50482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45</xdr:row>
      <xdr:rowOff>133350</xdr:rowOff>
    </xdr:from>
    <xdr:to>
      <xdr:col>20</xdr:col>
      <xdr:colOff>0</xdr:colOff>
      <xdr:row>47</xdr:row>
      <xdr:rowOff>0</xdr:rowOff>
    </xdr:to>
    <xdr:sp macro="" textlink="">
      <xdr:nvSpPr>
        <xdr:cNvPr id="6" name="Rectangle: Top Corners Rounded 5">
          <a:extLst>
            <a:ext uri="{FF2B5EF4-FFF2-40B4-BE49-F238E27FC236}">
              <a16:creationId xmlns:a16="http://schemas.microsoft.com/office/drawing/2014/main" id="{9CF5B4DF-AF0A-4A8C-936E-472B1964D659}"/>
            </a:ext>
          </a:extLst>
        </xdr:cNvPr>
        <xdr:cNvSpPr/>
      </xdr:nvSpPr>
      <xdr:spPr>
        <a:xfrm>
          <a:off x="4248150" y="762952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33</xdr:row>
      <xdr:rowOff>133350</xdr:rowOff>
    </xdr:from>
    <xdr:to>
      <xdr:col>10</xdr:col>
      <xdr:colOff>0</xdr:colOff>
      <xdr:row>35</xdr:row>
      <xdr:rowOff>0</xdr:rowOff>
    </xdr:to>
    <xdr:sp macro="" textlink="">
      <xdr:nvSpPr>
        <xdr:cNvPr id="7" name="Rectangle: Top Corners Rounded 6">
          <a:extLst>
            <a:ext uri="{FF2B5EF4-FFF2-40B4-BE49-F238E27FC236}">
              <a16:creationId xmlns:a16="http://schemas.microsoft.com/office/drawing/2014/main" id="{B449B68C-238D-46BF-8382-A1120FE38DD6}"/>
            </a:ext>
          </a:extLst>
        </xdr:cNvPr>
        <xdr:cNvSpPr/>
      </xdr:nvSpPr>
      <xdr:spPr>
        <a:xfrm>
          <a:off x="57150" y="568642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39</xdr:row>
      <xdr:rowOff>133350</xdr:rowOff>
    </xdr:from>
    <xdr:to>
      <xdr:col>10</xdr:col>
      <xdr:colOff>0</xdr:colOff>
      <xdr:row>41</xdr:row>
      <xdr:rowOff>0</xdr:rowOff>
    </xdr:to>
    <xdr:sp macro="" textlink="">
      <xdr:nvSpPr>
        <xdr:cNvPr id="8" name="Rectangle: Top Corners Rounded 7">
          <a:extLst>
            <a:ext uri="{FF2B5EF4-FFF2-40B4-BE49-F238E27FC236}">
              <a16:creationId xmlns:a16="http://schemas.microsoft.com/office/drawing/2014/main" id="{A31A6B90-7208-44E8-AFE6-D01EC15835C7}"/>
            </a:ext>
          </a:extLst>
        </xdr:cNvPr>
        <xdr:cNvSpPr/>
      </xdr:nvSpPr>
      <xdr:spPr>
        <a:xfrm>
          <a:off x="57150" y="665797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1</xdr:row>
      <xdr:rowOff>133350</xdr:rowOff>
    </xdr:from>
    <xdr:to>
      <xdr:col>25</xdr:col>
      <xdr:colOff>0</xdr:colOff>
      <xdr:row>3</xdr:row>
      <xdr:rowOff>0</xdr:rowOff>
    </xdr:to>
    <xdr:sp macro="" textlink="">
      <xdr:nvSpPr>
        <xdr:cNvPr id="9" name="Rectangle: Top Corners Rounded 8">
          <a:extLst>
            <a:ext uri="{FF2B5EF4-FFF2-40B4-BE49-F238E27FC236}">
              <a16:creationId xmlns:a16="http://schemas.microsoft.com/office/drawing/2014/main" id="{5DBFB883-DE47-46CF-83FD-2177562607D7}"/>
            </a:ext>
          </a:extLst>
        </xdr:cNvPr>
        <xdr:cNvSpPr/>
      </xdr:nvSpPr>
      <xdr:spPr>
        <a:xfrm>
          <a:off x="8562975" y="504825"/>
          <a:ext cx="417195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133350</xdr:rowOff>
    </xdr:from>
    <xdr:to>
      <xdr:col>29</xdr:col>
      <xdr:colOff>0</xdr:colOff>
      <xdr:row>3</xdr:row>
      <xdr:rowOff>0</xdr:rowOff>
    </xdr:to>
    <xdr:sp macro="" textlink="">
      <xdr:nvSpPr>
        <xdr:cNvPr id="10" name="Rectangle: Top Corners Rounded 9">
          <a:extLst>
            <a:ext uri="{FF2B5EF4-FFF2-40B4-BE49-F238E27FC236}">
              <a16:creationId xmlns:a16="http://schemas.microsoft.com/office/drawing/2014/main" id="{563E22B9-8B19-4F17-A2ED-7EB741D37784}"/>
            </a:ext>
          </a:extLst>
        </xdr:cNvPr>
        <xdr:cNvSpPr/>
      </xdr:nvSpPr>
      <xdr:spPr>
        <a:xfrm>
          <a:off x="12849225" y="504825"/>
          <a:ext cx="417195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1</xdr:row>
      <xdr:rowOff>133350</xdr:rowOff>
    </xdr:from>
    <xdr:to>
      <xdr:col>9</xdr:col>
      <xdr:colOff>0</xdr:colOff>
      <xdr:row>3</xdr:row>
      <xdr:rowOff>0</xdr:rowOff>
    </xdr:to>
    <xdr:sp macro="" textlink="">
      <xdr:nvSpPr>
        <xdr:cNvPr id="11" name="TextBox 10">
          <a:extLst>
            <a:ext uri="{FF2B5EF4-FFF2-40B4-BE49-F238E27FC236}">
              <a16:creationId xmlns:a16="http://schemas.microsoft.com/office/drawing/2014/main" id="{15D824B4-8701-4124-BDD5-436A0B2C1AD9}"/>
            </a:ext>
          </a:extLst>
        </xdr:cNvPr>
        <xdr:cNvSpPr txBox="1"/>
      </xdr:nvSpPr>
      <xdr:spPr>
        <a:xfrm>
          <a:off x="320040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33</xdr:row>
      <xdr:rowOff>133350</xdr:rowOff>
    </xdr:from>
    <xdr:to>
      <xdr:col>9</xdr:col>
      <xdr:colOff>0</xdr:colOff>
      <xdr:row>35</xdr:row>
      <xdr:rowOff>0</xdr:rowOff>
    </xdr:to>
    <xdr:sp macro="" textlink="">
      <xdr:nvSpPr>
        <xdr:cNvPr id="12" name="TextBox 11">
          <a:extLst>
            <a:ext uri="{FF2B5EF4-FFF2-40B4-BE49-F238E27FC236}">
              <a16:creationId xmlns:a16="http://schemas.microsoft.com/office/drawing/2014/main" id="{9B09F2B8-F444-4F61-B5D9-3D02E9E5D517}"/>
            </a:ext>
          </a:extLst>
        </xdr:cNvPr>
        <xdr:cNvSpPr txBox="1"/>
      </xdr:nvSpPr>
      <xdr:spPr>
        <a:xfrm>
          <a:off x="3200400" y="56864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39</xdr:row>
      <xdr:rowOff>133350</xdr:rowOff>
    </xdr:from>
    <xdr:to>
      <xdr:col>9</xdr:col>
      <xdr:colOff>0</xdr:colOff>
      <xdr:row>41</xdr:row>
      <xdr:rowOff>0</xdr:rowOff>
    </xdr:to>
    <xdr:sp macro="" textlink="">
      <xdr:nvSpPr>
        <xdr:cNvPr id="13" name="TextBox 12">
          <a:extLst>
            <a:ext uri="{FF2B5EF4-FFF2-40B4-BE49-F238E27FC236}">
              <a16:creationId xmlns:a16="http://schemas.microsoft.com/office/drawing/2014/main" id="{F1B9CAC7-FDD2-4B66-B0DE-D52885E7AABE}"/>
            </a:ext>
          </a:extLst>
        </xdr:cNvPr>
        <xdr:cNvSpPr txBox="1"/>
      </xdr:nvSpPr>
      <xdr:spPr>
        <a:xfrm>
          <a:off x="3200400" y="66579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18</xdr:col>
      <xdr:colOff>0</xdr:colOff>
      <xdr:row>45</xdr:row>
      <xdr:rowOff>133350</xdr:rowOff>
    </xdr:from>
    <xdr:to>
      <xdr:col>19</xdr:col>
      <xdr:colOff>0</xdr:colOff>
      <xdr:row>47</xdr:row>
      <xdr:rowOff>0</xdr:rowOff>
    </xdr:to>
    <xdr:sp macro="" textlink="">
      <xdr:nvSpPr>
        <xdr:cNvPr id="14" name="TextBox 13">
          <a:extLst>
            <a:ext uri="{FF2B5EF4-FFF2-40B4-BE49-F238E27FC236}">
              <a16:creationId xmlns:a16="http://schemas.microsoft.com/office/drawing/2014/main" id="{3F1B1473-BF5A-4DB8-AD34-8543CF69B1D9}"/>
            </a:ext>
          </a:extLst>
        </xdr:cNvPr>
        <xdr:cNvSpPr txBox="1"/>
      </xdr:nvSpPr>
      <xdr:spPr>
        <a:xfrm>
          <a:off x="7391400" y="76295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mn-lt"/>
              <a:ea typeface="+mn-ea"/>
              <a:cs typeface="+mn-cs"/>
            </a:rPr>
            <a:t>Earn</a:t>
          </a:r>
        </a:p>
      </xdr:txBody>
    </xdr:sp>
    <xdr:clientData/>
  </xdr:twoCellAnchor>
  <xdr:twoCellAnchor>
    <xdr:from>
      <xdr:col>23</xdr:col>
      <xdr:colOff>0</xdr:colOff>
      <xdr:row>1</xdr:row>
      <xdr:rowOff>133350</xdr:rowOff>
    </xdr:from>
    <xdr:to>
      <xdr:col>24</xdr:col>
      <xdr:colOff>0</xdr:colOff>
      <xdr:row>3</xdr:row>
      <xdr:rowOff>0</xdr:rowOff>
    </xdr:to>
    <xdr:sp macro="" textlink="">
      <xdr:nvSpPr>
        <xdr:cNvPr id="15" name="TextBox 14">
          <a:extLst>
            <a:ext uri="{FF2B5EF4-FFF2-40B4-BE49-F238E27FC236}">
              <a16:creationId xmlns:a16="http://schemas.microsoft.com/office/drawing/2014/main" id="{FA744398-D40F-4B17-A4D0-7D835BC9CCD2}"/>
            </a:ext>
          </a:extLst>
        </xdr:cNvPr>
        <xdr:cNvSpPr txBox="1"/>
      </xdr:nvSpPr>
      <xdr:spPr>
        <a:xfrm>
          <a:off x="1161097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27</xdr:col>
      <xdr:colOff>0</xdr:colOff>
      <xdr:row>1</xdr:row>
      <xdr:rowOff>133350</xdr:rowOff>
    </xdr:from>
    <xdr:to>
      <xdr:col>28</xdr:col>
      <xdr:colOff>0</xdr:colOff>
      <xdr:row>3</xdr:row>
      <xdr:rowOff>0</xdr:rowOff>
    </xdr:to>
    <xdr:sp macro="" textlink="">
      <xdr:nvSpPr>
        <xdr:cNvPr id="16" name="TextBox 15">
          <a:extLst>
            <a:ext uri="{FF2B5EF4-FFF2-40B4-BE49-F238E27FC236}">
              <a16:creationId xmlns:a16="http://schemas.microsoft.com/office/drawing/2014/main" id="{DF821FEE-BF7C-4CF4-9346-3E0A2BD60988}"/>
            </a:ext>
          </a:extLst>
        </xdr:cNvPr>
        <xdr:cNvSpPr txBox="1"/>
      </xdr:nvSpPr>
      <xdr:spPr>
        <a:xfrm>
          <a:off x="1589722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9</xdr:col>
      <xdr:colOff>0</xdr:colOff>
      <xdr:row>1</xdr:row>
      <xdr:rowOff>133350</xdr:rowOff>
    </xdr:from>
    <xdr:to>
      <xdr:col>10</xdr:col>
      <xdr:colOff>0</xdr:colOff>
      <xdr:row>3</xdr:row>
      <xdr:rowOff>0</xdr:rowOff>
    </xdr:to>
    <xdr:sp macro="" textlink="">
      <xdr:nvSpPr>
        <xdr:cNvPr id="17" name="TextBox 16">
          <a:extLst>
            <a:ext uri="{FF2B5EF4-FFF2-40B4-BE49-F238E27FC236}">
              <a16:creationId xmlns:a16="http://schemas.microsoft.com/office/drawing/2014/main" id="{231005A9-84AE-4D65-B768-2F139DE9672A}"/>
            </a:ext>
          </a:extLst>
        </xdr:cNvPr>
        <xdr:cNvSpPr txBox="1"/>
      </xdr:nvSpPr>
      <xdr:spPr>
        <a:xfrm>
          <a:off x="366712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19</xdr:col>
      <xdr:colOff>0</xdr:colOff>
      <xdr:row>45</xdr:row>
      <xdr:rowOff>142875</xdr:rowOff>
    </xdr:from>
    <xdr:to>
      <xdr:col>20</xdr:col>
      <xdr:colOff>0</xdr:colOff>
      <xdr:row>47</xdr:row>
      <xdr:rowOff>9525</xdr:rowOff>
    </xdr:to>
    <xdr:sp macro="" textlink="">
      <xdr:nvSpPr>
        <xdr:cNvPr id="18" name="TextBox 17">
          <a:extLst>
            <a:ext uri="{FF2B5EF4-FFF2-40B4-BE49-F238E27FC236}">
              <a16:creationId xmlns:a16="http://schemas.microsoft.com/office/drawing/2014/main" id="{1F4BBAD1-6E8D-4FAD-B3BE-7B6DF42772CB}"/>
            </a:ext>
          </a:extLst>
        </xdr:cNvPr>
        <xdr:cNvSpPr txBox="1"/>
      </xdr:nvSpPr>
      <xdr:spPr>
        <a:xfrm>
          <a:off x="7858125" y="76390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33</xdr:row>
      <xdr:rowOff>133350</xdr:rowOff>
    </xdr:from>
    <xdr:to>
      <xdr:col>10</xdr:col>
      <xdr:colOff>0</xdr:colOff>
      <xdr:row>35</xdr:row>
      <xdr:rowOff>0</xdr:rowOff>
    </xdr:to>
    <xdr:sp macro="" textlink="">
      <xdr:nvSpPr>
        <xdr:cNvPr id="19" name="TextBox 18">
          <a:extLst>
            <a:ext uri="{FF2B5EF4-FFF2-40B4-BE49-F238E27FC236}">
              <a16:creationId xmlns:a16="http://schemas.microsoft.com/office/drawing/2014/main" id="{F8FE897A-01EF-4A29-B1A5-9872036FC40B}"/>
            </a:ext>
          </a:extLst>
        </xdr:cNvPr>
        <xdr:cNvSpPr txBox="1"/>
      </xdr:nvSpPr>
      <xdr:spPr>
        <a:xfrm>
          <a:off x="3667125" y="56864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39</xdr:row>
      <xdr:rowOff>133350</xdr:rowOff>
    </xdr:from>
    <xdr:to>
      <xdr:col>10</xdr:col>
      <xdr:colOff>0</xdr:colOff>
      <xdr:row>41</xdr:row>
      <xdr:rowOff>0</xdr:rowOff>
    </xdr:to>
    <xdr:sp macro="" textlink="">
      <xdr:nvSpPr>
        <xdr:cNvPr id="20" name="TextBox 19">
          <a:extLst>
            <a:ext uri="{FF2B5EF4-FFF2-40B4-BE49-F238E27FC236}">
              <a16:creationId xmlns:a16="http://schemas.microsoft.com/office/drawing/2014/main" id="{010AC43B-1778-4A81-A288-4A7C226EA047}"/>
            </a:ext>
          </a:extLst>
        </xdr:cNvPr>
        <xdr:cNvSpPr txBox="1"/>
      </xdr:nvSpPr>
      <xdr:spPr>
        <a:xfrm>
          <a:off x="3667125" y="66579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24</xdr:col>
      <xdr:colOff>0</xdr:colOff>
      <xdr:row>1</xdr:row>
      <xdr:rowOff>133350</xdr:rowOff>
    </xdr:from>
    <xdr:to>
      <xdr:col>25</xdr:col>
      <xdr:colOff>0</xdr:colOff>
      <xdr:row>3</xdr:row>
      <xdr:rowOff>0</xdr:rowOff>
    </xdr:to>
    <xdr:sp macro="" textlink="">
      <xdr:nvSpPr>
        <xdr:cNvPr id="21" name="TextBox 20">
          <a:extLst>
            <a:ext uri="{FF2B5EF4-FFF2-40B4-BE49-F238E27FC236}">
              <a16:creationId xmlns:a16="http://schemas.microsoft.com/office/drawing/2014/main" id="{EE99D00E-5ED0-4C10-9D9C-D98D99A9EEB3}"/>
            </a:ext>
          </a:extLst>
        </xdr:cNvPr>
        <xdr:cNvSpPr txBox="1"/>
      </xdr:nvSpPr>
      <xdr:spPr>
        <a:xfrm>
          <a:off x="1217295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28</xdr:col>
      <xdr:colOff>0</xdr:colOff>
      <xdr:row>1</xdr:row>
      <xdr:rowOff>133350</xdr:rowOff>
    </xdr:from>
    <xdr:to>
      <xdr:col>29</xdr:col>
      <xdr:colOff>0</xdr:colOff>
      <xdr:row>3</xdr:row>
      <xdr:rowOff>0</xdr:rowOff>
    </xdr:to>
    <xdr:sp macro="" textlink="">
      <xdr:nvSpPr>
        <xdr:cNvPr id="22" name="TextBox 21">
          <a:extLst>
            <a:ext uri="{FF2B5EF4-FFF2-40B4-BE49-F238E27FC236}">
              <a16:creationId xmlns:a16="http://schemas.microsoft.com/office/drawing/2014/main" id="{B4C89E9D-9780-43BA-BBD4-0A967DC116A5}"/>
            </a:ext>
          </a:extLst>
        </xdr:cNvPr>
        <xdr:cNvSpPr txBox="1"/>
      </xdr:nvSpPr>
      <xdr:spPr>
        <a:xfrm>
          <a:off x="1645920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45</xdr:row>
      <xdr:rowOff>133350</xdr:rowOff>
    </xdr:from>
    <xdr:to>
      <xdr:col>12</xdr:col>
      <xdr:colOff>0</xdr:colOff>
      <xdr:row>47</xdr:row>
      <xdr:rowOff>0</xdr:rowOff>
    </xdr:to>
    <xdr:sp macro="" textlink="">
      <xdr:nvSpPr>
        <xdr:cNvPr id="23" name="TextBox 22">
          <a:extLst>
            <a:ext uri="{FF2B5EF4-FFF2-40B4-BE49-F238E27FC236}">
              <a16:creationId xmlns:a16="http://schemas.microsoft.com/office/drawing/2014/main" id="{45B8EBC2-2885-4D6C-BEF6-D29454B35ED1}"/>
            </a:ext>
          </a:extLst>
        </xdr:cNvPr>
        <xdr:cNvSpPr txBox="1"/>
      </xdr:nvSpPr>
      <xdr:spPr>
        <a:xfrm>
          <a:off x="4248150" y="7629525"/>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22</xdr:col>
      <xdr:colOff>0</xdr:colOff>
      <xdr:row>1</xdr:row>
      <xdr:rowOff>114299</xdr:rowOff>
    </xdr:from>
    <xdr:to>
      <xdr:col>22</xdr:col>
      <xdr:colOff>2609850</xdr:colOff>
      <xdr:row>3</xdr:row>
      <xdr:rowOff>28574</xdr:rowOff>
    </xdr:to>
    <xdr:sp macro="" textlink="">
      <xdr:nvSpPr>
        <xdr:cNvPr id="24" name="TextBox 23">
          <a:extLst>
            <a:ext uri="{FF2B5EF4-FFF2-40B4-BE49-F238E27FC236}">
              <a16:creationId xmlns:a16="http://schemas.microsoft.com/office/drawing/2014/main" id="{9B5A0A8C-F398-4F20-B703-DE5F2CB4A2E8}"/>
            </a:ext>
          </a:extLst>
        </xdr:cNvPr>
        <xdr:cNvSpPr txBox="1"/>
      </xdr:nvSpPr>
      <xdr:spPr>
        <a:xfrm>
          <a:off x="8562975" y="485774"/>
          <a:ext cx="2609850" cy="2381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Fun Patches</a:t>
          </a:r>
        </a:p>
      </xdr:txBody>
    </xdr:sp>
    <xdr:clientData/>
  </xdr:twoCellAnchor>
  <xdr:twoCellAnchor>
    <xdr:from>
      <xdr:col>26</xdr:col>
      <xdr:colOff>0</xdr:colOff>
      <xdr:row>1</xdr:row>
      <xdr:rowOff>133350</xdr:rowOff>
    </xdr:from>
    <xdr:to>
      <xdr:col>26</xdr:col>
      <xdr:colOff>2495550</xdr:colOff>
      <xdr:row>3</xdr:row>
      <xdr:rowOff>0</xdr:rowOff>
    </xdr:to>
    <xdr:sp macro="" textlink="">
      <xdr:nvSpPr>
        <xdr:cNvPr id="25" name="TextBox 24">
          <a:extLst>
            <a:ext uri="{FF2B5EF4-FFF2-40B4-BE49-F238E27FC236}">
              <a16:creationId xmlns:a16="http://schemas.microsoft.com/office/drawing/2014/main" id="{670C4C83-E07E-4739-AFCC-F709232B4F12}"/>
            </a:ext>
          </a:extLst>
        </xdr:cNvPr>
        <xdr:cNvSpPr txBox="1"/>
      </xdr:nvSpPr>
      <xdr:spPr>
        <a:xfrm>
          <a:off x="12849225" y="504825"/>
          <a:ext cx="24955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0</xdr:col>
      <xdr:colOff>56029</xdr:colOff>
      <xdr:row>1</xdr:row>
      <xdr:rowOff>133350</xdr:rowOff>
    </xdr:from>
    <xdr:to>
      <xdr:col>2</xdr:col>
      <xdr:colOff>1030942</xdr:colOff>
      <xdr:row>3</xdr:row>
      <xdr:rowOff>0</xdr:rowOff>
    </xdr:to>
    <xdr:sp macro="" textlink="">
      <xdr:nvSpPr>
        <xdr:cNvPr id="26" name="TextBox 25">
          <a:extLst>
            <a:ext uri="{FF2B5EF4-FFF2-40B4-BE49-F238E27FC236}">
              <a16:creationId xmlns:a16="http://schemas.microsoft.com/office/drawing/2014/main" id="{67AB3EAF-94B5-4B31-9EDB-4E9041F55221}"/>
            </a:ext>
          </a:extLst>
        </xdr:cNvPr>
        <xdr:cNvSpPr txBox="1"/>
      </xdr:nvSpPr>
      <xdr:spPr>
        <a:xfrm>
          <a:off x="56029" y="504825"/>
          <a:ext cx="2260788"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Individual Badges</a:t>
          </a:r>
        </a:p>
      </xdr:txBody>
    </xdr:sp>
    <xdr:clientData/>
  </xdr:twoCellAnchor>
  <xdr:twoCellAnchor>
    <xdr:from>
      <xdr:col>1</xdr:col>
      <xdr:colOff>0</xdr:colOff>
      <xdr:row>33</xdr:row>
      <xdr:rowOff>133350</xdr:rowOff>
    </xdr:from>
    <xdr:to>
      <xdr:col>2</xdr:col>
      <xdr:colOff>1590675</xdr:colOff>
      <xdr:row>34</xdr:row>
      <xdr:rowOff>152400</xdr:rowOff>
    </xdr:to>
    <xdr:sp macro="" textlink="">
      <xdr:nvSpPr>
        <xdr:cNvPr id="27" name="TextBox 26">
          <a:extLst>
            <a:ext uri="{FF2B5EF4-FFF2-40B4-BE49-F238E27FC236}">
              <a16:creationId xmlns:a16="http://schemas.microsoft.com/office/drawing/2014/main" id="{BDCAC76D-E73B-4936-84BC-D6E5FEB0E815}"/>
            </a:ext>
          </a:extLst>
        </xdr:cNvPr>
        <xdr:cNvSpPr txBox="1"/>
      </xdr:nvSpPr>
      <xdr:spPr>
        <a:xfrm>
          <a:off x="57150" y="5686425"/>
          <a:ext cx="2819400" cy="1809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Financial Literacy &amp; Cookie Business Badges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39</xdr:row>
      <xdr:rowOff>133350</xdr:rowOff>
    </xdr:from>
    <xdr:to>
      <xdr:col>2</xdr:col>
      <xdr:colOff>971550</xdr:colOff>
      <xdr:row>40</xdr:row>
      <xdr:rowOff>152400</xdr:rowOff>
    </xdr:to>
    <xdr:sp macro="" textlink="">
      <xdr:nvSpPr>
        <xdr:cNvPr id="28" name="TextBox 27">
          <a:extLst>
            <a:ext uri="{FF2B5EF4-FFF2-40B4-BE49-F238E27FC236}">
              <a16:creationId xmlns:a16="http://schemas.microsoft.com/office/drawing/2014/main" id="{978FA252-CE8A-4F38-88CF-EEC6C40C9C2F}"/>
            </a:ext>
          </a:extLst>
        </xdr:cNvPr>
        <xdr:cNvSpPr txBox="1"/>
      </xdr:nvSpPr>
      <xdr:spPr>
        <a:xfrm>
          <a:off x="57150" y="6657975"/>
          <a:ext cx="2200275" cy="1809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Progressive Badge Sets</a:t>
          </a:r>
          <a:endParaRPr lang="en-US" sz="1100">
            <a:solidFill>
              <a:schemeClr val="bg1"/>
            </a:solidFill>
            <a:latin typeface="Arial Narrow" panose="020B0606020202030204" pitchFamily="34" charset="0"/>
          </a:endParaRPr>
        </a:p>
      </xdr:txBody>
    </xdr:sp>
    <xdr:clientData/>
  </xdr:twoCellAnchor>
  <xdr:twoCellAnchor editAs="oneCell">
    <xdr:from>
      <xdr:col>1</xdr:col>
      <xdr:colOff>0</xdr:colOff>
      <xdr:row>0</xdr:row>
      <xdr:rowOff>0</xdr:rowOff>
    </xdr:from>
    <xdr:to>
      <xdr:col>2</xdr:col>
      <xdr:colOff>332740</xdr:colOff>
      <xdr:row>1</xdr:row>
      <xdr:rowOff>85725</xdr:rowOff>
    </xdr:to>
    <xdr:pic>
      <xdr:nvPicPr>
        <xdr:cNvPr id="29" name="Picture 28">
          <a:extLst>
            <a:ext uri="{FF2B5EF4-FFF2-40B4-BE49-F238E27FC236}">
              <a16:creationId xmlns:a16="http://schemas.microsoft.com/office/drawing/2014/main" id="{71F19B0A-DB5F-46BC-AE2D-5764D593075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0"/>
          <a:ext cx="1561465" cy="457200"/>
        </a:xfrm>
        <a:prstGeom prst="rect">
          <a:avLst/>
        </a:prstGeom>
      </xdr:spPr>
    </xdr:pic>
    <xdr:clientData/>
  </xdr:twoCellAnchor>
  <xdr:twoCellAnchor editAs="oneCell">
    <xdr:from>
      <xdr:col>1</xdr:col>
      <xdr:colOff>25400</xdr:colOff>
      <xdr:row>35</xdr:row>
      <xdr:rowOff>73026</xdr:rowOff>
    </xdr:from>
    <xdr:to>
      <xdr:col>1</xdr:col>
      <xdr:colOff>1221740</xdr:colOff>
      <xdr:row>38</xdr:row>
      <xdr:rowOff>105858</xdr:rowOff>
    </xdr:to>
    <xdr:pic>
      <xdr:nvPicPr>
        <xdr:cNvPr id="30" name="Picture 29">
          <a:extLst>
            <a:ext uri="{FF2B5EF4-FFF2-40B4-BE49-F238E27FC236}">
              <a16:creationId xmlns:a16="http://schemas.microsoft.com/office/drawing/2014/main" id="{49DDD1F3-297D-41DB-ACD5-58EC783F699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2550" y="5949951"/>
          <a:ext cx="1196340" cy="518607"/>
        </a:xfrm>
        <a:prstGeom prst="rect">
          <a:avLst/>
        </a:prstGeom>
      </xdr:spPr>
    </xdr:pic>
    <xdr:clientData/>
  </xdr:twoCellAnchor>
  <xdr:twoCellAnchor>
    <xdr:from>
      <xdr:col>1</xdr:col>
      <xdr:colOff>0</xdr:colOff>
      <xdr:row>58</xdr:row>
      <xdr:rowOff>0</xdr:rowOff>
    </xdr:from>
    <xdr:to>
      <xdr:col>10</xdr:col>
      <xdr:colOff>0</xdr:colOff>
      <xdr:row>65</xdr:row>
      <xdr:rowOff>0</xdr:rowOff>
    </xdr:to>
    <xdr:sp macro="" textlink="">
      <xdr:nvSpPr>
        <xdr:cNvPr id="31" name="Rectangle 30">
          <a:extLst>
            <a:ext uri="{FF2B5EF4-FFF2-40B4-BE49-F238E27FC236}">
              <a16:creationId xmlns:a16="http://schemas.microsoft.com/office/drawing/2014/main" id="{C1BDE055-FAF0-4894-9E23-559699713D90}"/>
            </a:ext>
          </a:extLst>
        </xdr:cNvPr>
        <xdr:cNvSpPr/>
      </xdr:nvSpPr>
      <xdr:spPr>
        <a:xfrm>
          <a:off x="57150" y="9601200"/>
          <a:ext cx="4076700" cy="11334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67</xdr:row>
      <xdr:rowOff>0</xdr:rowOff>
    </xdr:from>
    <xdr:to>
      <xdr:col>10</xdr:col>
      <xdr:colOff>0</xdr:colOff>
      <xdr:row>73</xdr:row>
      <xdr:rowOff>0</xdr:rowOff>
    </xdr:to>
    <xdr:sp macro="" textlink="">
      <xdr:nvSpPr>
        <xdr:cNvPr id="32" name="Rectangle 31">
          <a:extLst>
            <a:ext uri="{FF2B5EF4-FFF2-40B4-BE49-F238E27FC236}">
              <a16:creationId xmlns:a16="http://schemas.microsoft.com/office/drawing/2014/main" id="{E5CE9163-B1A7-4929-930E-A2EBB9B2B934}"/>
            </a:ext>
          </a:extLst>
        </xdr:cNvPr>
        <xdr:cNvSpPr/>
      </xdr:nvSpPr>
      <xdr:spPr>
        <a:xfrm>
          <a:off x="57150" y="11058525"/>
          <a:ext cx="4076700" cy="9906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56</xdr:row>
      <xdr:rowOff>133350</xdr:rowOff>
    </xdr:from>
    <xdr:to>
      <xdr:col>10</xdr:col>
      <xdr:colOff>0</xdr:colOff>
      <xdr:row>58</xdr:row>
      <xdr:rowOff>0</xdr:rowOff>
    </xdr:to>
    <xdr:sp macro="" textlink="">
      <xdr:nvSpPr>
        <xdr:cNvPr id="33" name="Rectangle: Top Corners Rounded 32">
          <a:extLst>
            <a:ext uri="{FF2B5EF4-FFF2-40B4-BE49-F238E27FC236}">
              <a16:creationId xmlns:a16="http://schemas.microsoft.com/office/drawing/2014/main" id="{D22D9981-6ADE-492C-B970-9023FD2402B2}"/>
            </a:ext>
          </a:extLst>
        </xdr:cNvPr>
        <xdr:cNvSpPr/>
      </xdr:nvSpPr>
      <xdr:spPr>
        <a:xfrm>
          <a:off x="57150" y="9410700"/>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65</xdr:row>
      <xdr:rowOff>136684</xdr:rowOff>
    </xdr:from>
    <xdr:to>
      <xdr:col>10</xdr:col>
      <xdr:colOff>0</xdr:colOff>
      <xdr:row>67</xdr:row>
      <xdr:rowOff>0</xdr:rowOff>
    </xdr:to>
    <xdr:sp macro="" textlink="">
      <xdr:nvSpPr>
        <xdr:cNvPr id="34" name="Rectangle: Top Corners Rounded 33">
          <a:extLst>
            <a:ext uri="{FF2B5EF4-FFF2-40B4-BE49-F238E27FC236}">
              <a16:creationId xmlns:a16="http://schemas.microsoft.com/office/drawing/2014/main" id="{F6579ECC-75BC-4E3A-9DB2-229F840951CF}"/>
            </a:ext>
          </a:extLst>
        </xdr:cNvPr>
        <xdr:cNvSpPr/>
      </xdr:nvSpPr>
      <xdr:spPr>
        <a:xfrm>
          <a:off x="57150" y="10871359"/>
          <a:ext cx="4076700" cy="187166"/>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65</xdr:row>
      <xdr:rowOff>136684</xdr:rowOff>
    </xdr:from>
    <xdr:to>
      <xdr:col>9</xdr:col>
      <xdr:colOff>0</xdr:colOff>
      <xdr:row>67</xdr:row>
      <xdr:rowOff>0</xdr:rowOff>
    </xdr:to>
    <xdr:sp macro="" textlink="">
      <xdr:nvSpPr>
        <xdr:cNvPr id="35" name="TextBox 34">
          <a:extLst>
            <a:ext uri="{FF2B5EF4-FFF2-40B4-BE49-F238E27FC236}">
              <a16:creationId xmlns:a16="http://schemas.microsoft.com/office/drawing/2014/main" id="{9E931B8C-0709-4D10-9ABD-4A4F1024DB4D}"/>
            </a:ext>
          </a:extLst>
        </xdr:cNvPr>
        <xdr:cNvSpPr txBox="1"/>
      </xdr:nvSpPr>
      <xdr:spPr>
        <a:xfrm>
          <a:off x="3200400" y="10871359"/>
          <a:ext cx="466725" cy="18716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56</xdr:row>
      <xdr:rowOff>133350</xdr:rowOff>
    </xdr:from>
    <xdr:to>
      <xdr:col>9</xdr:col>
      <xdr:colOff>0</xdr:colOff>
      <xdr:row>58</xdr:row>
      <xdr:rowOff>0</xdr:rowOff>
    </xdr:to>
    <xdr:sp macro="" textlink="">
      <xdr:nvSpPr>
        <xdr:cNvPr id="36" name="TextBox 35">
          <a:extLst>
            <a:ext uri="{FF2B5EF4-FFF2-40B4-BE49-F238E27FC236}">
              <a16:creationId xmlns:a16="http://schemas.microsoft.com/office/drawing/2014/main" id="{4E76DE48-DD1A-4F51-ACB0-395365AD323B}"/>
            </a:ext>
          </a:extLst>
        </xdr:cNvPr>
        <xdr:cNvSpPr txBox="1"/>
      </xdr:nvSpPr>
      <xdr:spPr>
        <a:xfrm>
          <a:off x="3200400" y="94107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9</xdr:col>
      <xdr:colOff>0</xdr:colOff>
      <xdr:row>56</xdr:row>
      <xdr:rowOff>133350</xdr:rowOff>
    </xdr:from>
    <xdr:to>
      <xdr:col>10</xdr:col>
      <xdr:colOff>0</xdr:colOff>
      <xdr:row>58</xdr:row>
      <xdr:rowOff>0</xdr:rowOff>
    </xdr:to>
    <xdr:sp macro="" textlink="">
      <xdr:nvSpPr>
        <xdr:cNvPr id="37" name="TextBox 36">
          <a:extLst>
            <a:ext uri="{FF2B5EF4-FFF2-40B4-BE49-F238E27FC236}">
              <a16:creationId xmlns:a16="http://schemas.microsoft.com/office/drawing/2014/main" id="{8A19FF9A-7151-4D5B-BFDB-F0D72FDA28C3}"/>
            </a:ext>
          </a:extLst>
        </xdr:cNvPr>
        <xdr:cNvSpPr txBox="1"/>
      </xdr:nvSpPr>
      <xdr:spPr>
        <a:xfrm>
          <a:off x="3667125" y="94107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65</xdr:row>
      <xdr:rowOff>136684</xdr:rowOff>
    </xdr:from>
    <xdr:to>
      <xdr:col>10</xdr:col>
      <xdr:colOff>0</xdr:colOff>
      <xdr:row>67</xdr:row>
      <xdr:rowOff>0</xdr:rowOff>
    </xdr:to>
    <xdr:sp macro="" textlink="">
      <xdr:nvSpPr>
        <xdr:cNvPr id="38" name="TextBox 37">
          <a:extLst>
            <a:ext uri="{FF2B5EF4-FFF2-40B4-BE49-F238E27FC236}">
              <a16:creationId xmlns:a16="http://schemas.microsoft.com/office/drawing/2014/main" id="{60620563-2203-4538-8B50-B52EA8BD1D0F}"/>
            </a:ext>
          </a:extLst>
        </xdr:cNvPr>
        <xdr:cNvSpPr txBox="1"/>
      </xdr:nvSpPr>
      <xdr:spPr>
        <a:xfrm>
          <a:off x="3667125" y="10871359"/>
          <a:ext cx="466725" cy="18716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xdr:col>
      <xdr:colOff>0</xdr:colOff>
      <xdr:row>56</xdr:row>
      <xdr:rowOff>133350</xdr:rowOff>
    </xdr:from>
    <xdr:to>
      <xdr:col>2</xdr:col>
      <xdr:colOff>0</xdr:colOff>
      <xdr:row>58</xdr:row>
      <xdr:rowOff>0</xdr:rowOff>
    </xdr:to>
    <xdr:sp macro="" textlink="">
      <xdr:nvSpPr>
        <xdr:cNvPr id="39" name="TextBox 38">
          <a:extLst>
            <a:ext uri="{FF2B5EF4-FFF2-40B4-BE49-F238E27FC236}">
              <a16:creationId xmlns:a16="http://schemas.microsoft.com/office/drawing/2014/main" id="{881424FD-8734-480F-99A5-1D133E049AC5}"/>
            </a:ext>
          </a:extLst>
        </xdr:cNvPr>
        <xdr:cNvSpPr txBox="1"/>
      </xdr:nvSpPr>
      <xdr:spPr>
        <a:xfrm>
          <a:off x="57150" y="9410700"/>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Pins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65</xdr:row>
      <xdr:rowOff>136684</xdr:rowOff>
    </xdr:from>
    <xdr:to>
      <xdr:col>2</xdr:col>
      <xdr:colOff>952500</xdr:colOff>
      <xdr:row>67</xdr:row>
      <xdr:rowOff>19050</xdr:rowOff>
    </xdr:to>
    <xdr:sp macro="" textlink="">
      <xdr:nvSpPr>
        <xdr:cNvPr id="40" name="TextBox 39">
          <a:extLst>
            <a:ext uri="{FF2B5EF4-FFF2-40B4-BE49-F238E27FC236}">
              <a16:creationId xmlns:a16="http://schemas.microsoft.com/office/drawing/2014/main" id="{BF0D4221-E347-4564-800B-025967905EB7}"/>
            </a:ext>
          </a:extLst>
        </xdr:cNvPr>
        <xdr:cNvSpPr txBox="1"/>
      </xdr:nvSpPr>
      <xdr:spPr>
        <a:xfrm>
          <a:off x="57150" y="10871359"/>
          <a:ext cx="2181225" cy="2062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Additional Patch Awards</a:t>
          </a:r>
          <a:endParaRPr lang="en-US" sz="1100">
            <a:solidFill>
              <a:schemeClr val="bg1"/>
            </a:solidFill>
            <a:latin typeface="Arial Narrow" panose="020B0606020202030204" pitchFamily="34" charset="0"/>
          </a:endParaRPr>
        </a:p>
      </xdr:txBody>
    </xdr:sp>
    <xdr:clientData/>
  </xdr:twoCellAnchor>
  <xdr:twoCellAnchor>
    <xdr:from>
      <xdr:col>11</xdr:col>
      <xdr:colOff>0</xdr:colOff>
      <xdr:row>1</xdr:row>
      <xdr:rowOff>133350</xdr:rowOff>
    </xdr:from>
    <xdr:to>
      <xdr:col>20</xdr:col>
      <xdr:colOff>0</xdr:colOff>
      <xdr:row>3</xdr:row>
      <xdr:rowOff>0</xdr:rowOff>
    </xdr:to>
    <xdr:sp macro="" textlink="">
      <xdr:nvSpPr>
        <xdr:cNvPr id="41" name="Rectangle: Top Corners Rounded 40">
          <a:extLst>
            <a:ext uri="{FF2B5EF4-FFF2-40B4-BE49-F238E27FC236}">
              <a16:creationId xmlns:a16="http://schemas.microsoft.com/office/drawing/2014/main" id="{B2F8CDF9-CF81-45BC-B368-DFB1F2FABB38}"/>
            </a:ext>
          </a:extLst>
        </xdr:cNvPr>
        <xdr:cNvSpPr/>
      </xdr:nvSpPr>
      <xdr:spPr>
        <a:xfrm>
          <a:off x="4248150" y="50482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0</xdr:colOff>
      <xdr:row>1</xdr:row>
      <xdr:rowOff>133350</xdr:rowOff>
    </xdr:from>
    <xdr:to>
      <xdr:col>19</xdr:col>
      <xdr:colOff>0</xdr:colOff>
      <xdr:row>3</xdr:row>
      <xdr:rowOff>0</xdr:rowOff>
    </xdr:to>
    <xdr:sp macro="" textlink="">
      <xdr:nvSpPr>
        <xdr:cNvPr id="42" name="TextBox 41">
          <a:extLst>
            <a:ext uri="{FF2B5EF4-FFF2-40B4-BE49-F238E27FC236}">
              <a16:creationId xmlns:a16="http://schemas.microsoft.com/office/drawing/2014/main" id="{6C110DF0-20CC-40BA-AC8A-04C28A00281E}"/>
            </a:ext>
          </a:extLst>
        </xdr:cNvPr>
        <xdr:cNvSpPr txBox="1"/>
      </xdr:nvSpPr>
      <xdr:spPr>
        <a:xfrm>
          <a:off x="739140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19</xdr:col>
      <xdr:colOff>0</xdr:colOff>
      <xdr:row>1</xdr:row>
      <xdr:rowOff>133350</xdr:rowOff>
    </xdr:from>
    <xdr:to>
      <xdr:col>20</xdr:col>
      <xdr:colOff>0</xdr:colOff>
      <xdr:row>3</xdr:row>
      <xdr:rowOff>0</xdr:rowOff>
    </xdr:to>
    <xdr:sp macro="" textlink="">
      <xdr:nvSpPr>
        <xdr:cNvPr id="43" name="TextBox 42">
          <a:extLst>
            <a:ext uri="{FF2B5EF4-FFF2-40B4-BE49-F238E27FC236}">
              <a16:creationId xmlns:a16="http://schemas.microsoft.com/office/drawing/2014/main" id="{7A8452F5-3701-4B4E-B708-8930F2D5DE17}"/>
            </a:ext>
          </a:extLst>
        </xdr:cNvPr>
        <xdr:cNvSpPr txBox="1"/>
      </xdr:nvSpPr>
      <xdr:spPr>
        <a:xfrm>
          <a:off x="785812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3</xdr:row>
      <xdr:rowOff>0</xdr:rowOff>
    </xdr:from>
    <xdr:to>
      <xdr:col>20</xdr:col>
      <xdr:colOff>0</xdr:colOff>
      <xdr:row>25</xdr:row>
      <xdr:rowOff>0</xdr:rowOff>
    </xdr:to>
    <xdr:sp macro="" textlink="">
      <xdr:nvSpPr>
        <xdr:cNvPr id="44" name="Rectangle 43">
          <a:extLst>
            <a:ext uri="{FF2B5EF4-FFF2-40B4-BE49-F238E27FC236}">
              <a16:creationId xmlns:a16="http://schemas.microsoft.com/office/drawing/2014/main" id="{B47C6F7F-1F32-4E15-A795-B303D961B669}"/>
            </a:ext>
          </a:extLst>
        </xdr:cNvPr>
        <xdr:cNvSpPr/>
      </xdr:nvSpPr>
      <xdr:spPr>
        <a:xfrm>
          <a:off x="4248150" y="695325"/>
          <a:ext cx="4076700" cy="35623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133350</xdr:rowOff>
    </xdr:from>
    <xdr:to>
      <xdr:col>12</xdr:col>
      <xdr:colOff>1266825</xdr:colOff>
      <xdr:row>3</xdr:row>
      <xdr:rowOff>0</xdr:rowOff>
    </xdr:to>
    <xdr:sp macro="" textlink="">
      <xdr:nvSpPr>
        <xdr:cNvPr id="45" name="TextBox 44">
          <a:extLst>
            <a:ext uri="{FF2B5EF4-FFF2-40B4-BE49-F238E27FC236}">
              <a16:creationId xmlns:a16="http://schemas.microsoft.com/office/drawing/2014/main" id="{339C5718-B762-4E98-92AD-7DB6570C6529}"/>
            </a:ext>
          </a:extLst>
        </xdr:cNvPr>
        <xdr:cNvSpPr txBox="1"/>
      </xdr:nvSpPr>
      <xdr:spPr>
        <a:xfrm>
          <a:off x="4248150" y="504825"/>
          <a:ext cx="24955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Leadership Journey Awards</a:t>
          </a:r>
          <a:endParaRPr lang="en-US" sz="1100">
            <a:solidFill>
              <a:schemeClr val="bg1"/>
            </a:solidFill>
            <a:latin typeface="Arial Narrow" panose="020B0606020202030204" pitchFamily="34" charset="0"/>
          </a:endParaRPr>
        </a:p>
      </xdr:txBody>
    </xdr:sp>
    <xdr:clientData/>
  </xdr:twoCellAnchor>
  <xdr:twoCellAnchor>
    <xdr:from>
      <xdr:col>11</xdr:col>
      <xdr:colOff>19050</xdr:colOff>
      <xdr:row>3</xdr:row>
      <xdr:rowOff>28575</xdr:rowOff>
    </xdr:from>
    <xdr:to>
      <xdr:col>11</xdr:col>
      <xdr:colOff>1214122</xdr:colOff>
      <xdr:row>24</xdr:row>
      <xdr:rowOff>112578</xdr:rowOff>
    </xdr:to>
    <xdr:grpSp>
      <xdr:nvGrpSpPr>
        <xdr:cNvPr id="46" name="Group 45">
          <a:extLst>
            <a:ext uri="{FF2B5EF4-FFF2-40B4-BE49-F238E27FC236}">
              <a16:creationId xmlns:a16="http://schemas.microsoft.com/office/drawing/2014/main" id="{825B2768-9E5E-4F4D-891E-7190428616B1}"/>
            </a:ext>
          </a:extLst>
        </xdr:cNvPr>
        <xdr:cNvGrpSpPr/>
      </xdr:nvGrpSpPr>
      <xdr:grpSpPr>
        <a:xfrm>
          <a:off x="4267200" y="723900"/>
          <a:ext cx="1195072" cy="3484428"/>
          <a:chOff x="4286250" y="723900"/>
          <a:chExt cx="1195072" cy="3484428"/>
        </a:xfrm>
      </xdr:grpSpPr>
      <xdr:pic>
        <xdr:nvPicPr>
          <xdr:cNvPr id="47" name="Picture 46">
            <a:extLst>
              <a:ext uri="{FF2B5EF4-FFF2-40B4-BE49-F238E27FC236}">
                <a16:creationId xmlns:a16="http://schemas.microsoft.com/office/drawing/2014/main" id="{A15FA177-71EC-4337-974F-EC38E526C7E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286250" y="3441700"/>
            <a:ext cx="1188720" cy="766628"/>
          </a:xfrm>
          <a:prstGeom prst="rect">
            <a:avLst/>
          </a:prstGeom>
        </xdr:spPr>
      </xdr:pic>
      <xdr:pic>
        <xdr:nvPicPr>
          <xdr:cNvPr id="48" name="Picture 47">
            <a:extLst>
              <a:ext uri="{FF2B5EF4-FFF2-40B4-BE49-F238E27FC236}">
                <a16:creationId xmlns:a16="http://schemas.microsoft.com/office/drawing/2014/main" id="{9E60DE07-72D5-44A9-995C-2947DEC42A8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292602" y="2743201"/>
            <a:ext cx="1188720" cy="506979"/>
          </a:xfrm>
          <a:prstGeom prst="rect">
            <a:avLst/>
          </a:prstGeom>
        </xdr:spPr>
      </xdr:pic>
      <xdr:pic>
        <xdr:nvPicPr>
          <xdr:cNvPr id="49" name="Picture 48">
            <a:extLst>
              <a:ext uri="{FF2B5EF4-FFF2-40B4-BE49-F238E27FC236}">
                <a16:creationId xmlns:a16="http://schemas.microsoft.com/office/drawing/2014/main" id="{436AE678-E527-4E89-AA14-DAE3B9653BC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559967" y="723900"/>
            <a:ext cx="657568" cy="640080"/>
          </a:xfrm>
          <a:prstGeom prst="rect">
            <a:avLst/>
          </a:prstGeom>
        </xdr:spPr>
      </xdr:pic>
      <xdr:pic>
        <xdr:nvPicPr>
          <xdr:cNvPr id="50" name="Picture 49">
            <a:extLst>
              <a:ext uri="{FF2B5EF4-FFF2-40B4-BE49-F238E27FC236}">
                <a16:creationId xmlns:a16="http://schemas.microsoft.com/office/drawing/2014/main" id="{AC3187DA-0A45-4045-913D-25177BC995FA}"/>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536362" y="1352551"/>
            <a:ext cx="704778" cy="640080"/>
          </a:xfrm>
          <a:prstGeom prst="rect">
            <a:avLst/>
          </a:prstGeom>
        </xdr:spPr>
      </xdr:pic>
      <xdr:pic>
        <xdr:nvPicPr>
          <xdr:cNvPr id="51" name="Picture 50">
            <a:extLst>
              <a:ext uri="{FF2B5EF4-FFF2-40B4-BE49-F238E27FC236}">
                <a16:creationId xmlns:a16="http://schemas.microsoft.com/office/drawing/2014/main" id="{CFC2B98C-B3D1-47CA-A769-66ACFBC51BF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557711" y="2000250"/>
            <a:ext cx="662080" cy="640080"/>
          </a:xfrm>
          <a:prstGeom prst="rect">
            <a:avLst/>
          </a:prstGeom>
        </xdr:spPr>
      </xdr:pic>
    </xdr:grpSp>
    <xdr:clientData/>
  </xdr:twoCellAnchor>
  <xdr:twoCellAnchor>
    <xdr:from>
      <xdr:col>1</xdr:col>
      <xdr:colOff>16899</xdr:colOff>
      <xdr:row>58</xdr:row>
      <xdr:rowOff>39976</xdr:rowOff>
    </xdr:from>
    <xdr:to>
      <xdr:col>1</xdr:col>
      <xdr:colOff>1205619</xdr:colOff>
      <xdr:row>64</xdr:row>
      <xdr:rowOff>110183</xdr:rowOff>
    </xdr:to>
    <xdr:grpSp>
      <xdr:nvGrpSpPr>
        <xdr:cNvPr id="52" name="Group 51">
          <a:extLst>
            <a:ext uri="{FF2B5EF4-FFF2-40B4-BE49-F238E27FC236}">
              <a16:creationId xmlns:a16="http://schemas.microsoft.com/office/drawing/2014/main" id="{9C125548-7D7C-42E2-9D57-BFD30D83CD1C}"/>
            </a:ext>
          </a:extLst>
        </xdr:cNvPr>
        <xdr:cNvGrpSpPr>
          <a:grpSpLocks noChangeAspect="1"/>
        </xdr:cNvGrpSpPr>
      </xdr:nvGrpSpPr>
      <xdr:grpSpPr>
        <a:xfrm>
          <a:off x="74049" y="9641176"/>
          <a:ext cx="1188720" cy="1041757"/>
          <a:chOff x="4696849" y="9809450"/>
          <a:chExt cx="1263931" cy="1106030"/>
        </a:xfrm>
      </xdr:grpSpPr>
      <xdr:grpSp>
        <xdr:nvGrpSpPr>
          <xdr:cNvPr id="53" name="Group 52">
            <a:extLst>
              <a:ext uri="{FF2B5EF4-FFF2-40B4-BE49-F238E27FC236}">
                <a16:creationId xmlns:a16="http://schemas.microsoft.com/office/drawing/2014/main" id="{1039803D-CD1C-49E9-ABAB-756771524806}"/>
              </a:ext>
            </a:extLst>
          </xdr:cNvPr>
          <xdr:cNvGrpSpPr/>
        </xdr:nvGrpSpPr>
        <xdr:grpSpPr>
          <a:xfrm>
            <a:off x="4911549" y="9809450"/>
            <a:ext cx="834530" cy="411480"/>
            <a:chOff x="4913600" y="9809450"/>
            <a:chExt cx="834530" cy="411480"/>
          </a:xfrm>
        </xdr:grpSpPr>
        <xdr:pic>
          <xdr:nvPicPr>
            <xdr:cNvPr id="61" name="Picture 60">
              <a:extLst>
                <a:ext uri="{FF2B5EF4-FFF2-40B4-BE49-F238E27FC236}">
                  <a16:creationId xmlns:a16="http://schemas.microsoft.com/office/drawing/2014/main" id="{7E99CB62-EADD-4AE5-AA07-87D5C6AFFE1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913600" y="9809450"/>
              <a:ext cx="411480" cy="411480"/>
            </a:xfrm>
            <a:prstGeom prst="rect">
              <a:avLst/>
            </a:prstGeom>
          </xdr:spPr>
        </xdr:pic>
        <xdr:pic>
          <xdr:nvPicPr>
            <xdr:cNvPr id="62" name="Picture 61">
              <a:extLst>
                <a:ext uri="{FF2B5EF4-FFF2-40B4-BE49-F238E27FC236}">
                  <a16:creationId xmlns:a16="http://schemas.microsoft.com/office/drawing/2014/main" id="{2DAFE50F-CB21-4081-B400-7B4EE05DE12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336650" y="9809450"/>
              <a:ext cx="411480" cy="411480"/>
            </a:xfrm>
            <a:prstGeom prst="rect">
              <a:avLst/>
            </a:prstGeom>
          </xdr:spPr>
        </xdr:pic>
      </xdr:grpSp>
      <xdr:grpSp>
        <xdr:nvGrpSpPr>
          <xdr:cNvPr id="54" name="Group 53">
            <a:extLst>
              <a:ext uri="{FF2B5EF4-FFF2-40B4-BE49-F238E27FC236}">
                <a16:creationId xmlns:a16="http://schemas.microsoft.com/office/drawing/2014/main" id="{516908C9-BF40-4049-A565-666609716067}"/>
              </a:ext>
            </a:extLst>
          </xdr:cNvPr>
          <xdr:cNvGrpSpPr/>
        </xdr:nvGrpSpPr>
        <xdr:grpSpPr>
          <a:xfrm>
            <a:off x="4911549" y="10504000"/>
            <a:ext cx="834530" cy="411480"/>
            <a:chOff x="4913600" y="10504000"/>
            <a:chExt cx="834530" cy="411480"/>
          </a:xfrm>
        </xdr:grpSpPr>
        <xdr:pic>
          <xdr:nvPicPr>
            <xdr:cNvPr id="59" name="Picture 58">
              <a:extLst>
                <a:ext uri="{FF2B5EF4-FFF2-40B4-BE49-F238E27FC236}">
                  <a16:creationId xmlns:a16="http://schemas.microsoft.com/office/drawing/2014/main" id="{E2520501-4BE1-4345-93F1-9048B196F4D1}"/>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336650" y="10504000"/>
              <a:ext cx="411480" cy="411480"/>
            </a:xfrm>
            <a:prstGeom prst="rect">
              <a:avLst/>
            </a:prstGeom>
          </xdr:spPr>
        </xdr:pic>
        <xdr:pic>
          <xdr:nvPicPr>
            <xdr:cNvPr id="60" name="Picture 59">
              <a:extLst>
                <a:ext uri="{FF2B5EF4-FFF2-40B4-BE49-F238E27FC236}">
                  <a16:creationId xmlns:a16="http://schemas.microsoft.com/office/drawing/2014/main" id="{FDA4957D-927F-4027-8219-F25142CEF74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913600" y="10504000"/>
              <a:ext cx="411480" cy="411480"/>
            </a:xfrm>
            <a:prstGeom prst="rect">
              <a:avLst/>
            </a:prstGeom>
          </xdr:spPr>
        </xdr:pic>
      </xdr:grpSp>
      <xdr:grpSp>
        <xdr:nvGrpSpPr>
          <xdr:cNvPr id="55" name="Group 54">
            <a:extLst>
              <a:ext uri="{FF2B5EF4-FFF2-40B4-BE49-F238E27FC236}">
                <a16:creationId xmlns:a16="http://schemas.microsoft.com/office/drawing/2014/main" id="{2B17D3E3-D46A-414A-8934-DF302EE396E0}"/>
              </a:ext>
            </a:extLst>
          </xdr:cNvPr>
          <xdr:cNvGrpSpPr/>
        </xdr:nvGrpSpPr>
        <xdr:grpSpPr>
          <a:xfrm>
            <a:off x="4696849" y="10176475"/>
            <a:ext cx="1263931" cy="411480"/>
            <a:chOff x="4696849" y="10176475"/>
            <a:chExt cx="1263931" cy="411480"/>
          </a:xfrm>
        </xdr:grpSpPr>
        <xdr:pic>
          <xdr:nvPicPr>
            <xdr:cNvPr id="56" name="Picture 55">
              <a:extLst>
                <a:ext uri="{FF2B5EF4-FFF2-40B4-BE49-F238E27FC236}">
                  <a16:creationId xmlns:a16="http://schemas.microsoft.com/office/drawing/2014/main" id="{24FCAD4C-EED3-4B88-A270-88F49EC3A40D}"/>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696849" y="10176475"/>
              <a:ext cx="409626" cy="411480"/>
            </a:xfrm>
            <a:prstGeom prst="rect">
              <a:avLst/>
            </a:prstGeom>
          </xdr:spPr>
        </xdr:pic>
        <xdr:pic>
          <xdr:nvPicPr>
            <xdr:cNvPr id="57" name="Picture 56">
              <a:extLst>
                <a:ext uri="{FF2B5EF4-FFF2-40B4-BE49-F238E27FC236}">
                  <a16:creationId xmlns:a16="http://schemas.microsoft.com/office/drawing/2014/main" id="{EE745C36-79C9-4145-A9F9-5C8D36CA5203}"/>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119900" y="10176475"/>
              <a:ext cx="411480" cy="411480"/>
            </a:xfrm>
            <a:prstGeom prst="rect">
              <a:avLst/>
            </a:prstGeom>
          </xdr:spPr>
        </xdr:pic>
        <xdr:pic>
          <xdr:nvPicPr>
            <xdr:cNvPr id="58" name="Picture 57">
              <a:extLst>
                <a:ext uri="{FF2B5EF4-FFF2-40B4-BE49-F238E27FC236}">
                  <a16:creationId xmlns:a16="http://schemas.microsoft.com/office/drawing/2014/main" id="{E4348A86-ECF2-46C0-9959-15FD4F7E8AAC}"/>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549300" y="10176475"/>
              <a:ext cx="411480" cy="411480"/>
            </a:xfrm>
            <a:prstGeom prst="rect">
              <a:avLst/>
            </a:prstGeom>
          </xdr:spPr>
        </xdr:pic>
      </xdr:grpSp>
    </xdr:grpSp>
    <xdr:clientData/>
  </xdr:twoCellAnchor>
  <xdr:twoCellAnchor>
    <xdr:from>
      <xdr:col>1</xdr:col>
      <xdr:colOff>28576</xdr:colOff>
      <xdr:row>67</xdr:row>
      <xdr:rowOff>19825</xdr:rowOff>
    </xdr:from>
    <xdr:to>
      <xdr:col>1</xdr:col>
      <xdr:colOff>1217296</xdr:colOff>
      <xdr:row>72</xdr:row>
      <xdr:rowOff>140184</xdr:rowOff>
    </xdr:to>
    <xdr:grpSp>
      <xdr:nvGrpSpPr>
        <xdr:cNvPr id="63" name="Group 62">
          <a:extLst>
            <a:ext uri="{FF2B5EF4-FFF2-40B4-BE49-F238E27FC236}">
              <a16:creationId xmlns:a16="http://schemas.microsoft.com/office/drawing/2014/main" id="{CDA568D4-B99B-4984-91C1-E2A9C22FE0D1}"/>
            </a:ext>
          </a:extLst>
        </xdr:cNvPr>
        <xdr:cNvGrpSpPr>
          <a:grpSpLocks noChangeAspect="1"/>
        </xdr:cNvGrpSpPr>
      </xdr:nvGrpSpPr>
      <xdr:grpSpPr>
        <a:xfrm>
          <a:off x="85726" y="11078350"/>
          <a:ext cx="1188720" cy="949034"/>
          <a:chOff x="95251" y="10443350"/>
          <a:chExt cx="1234440" cy="964520"/>
        </a:xfrm>
      </xdr:grpSpPr>
      <xdr:pic>
        <xdr:nvPicPr>
          <xdr:cNvPr id="64" name="Picture 63">
            <a:extLst>
              <a:ext uri="{FF2B5EF4-FFF2-40B4-BE49-F238E27FC236}">
                <a16:creationId xmlns:a16="http://schemas.microsoft.com/office/drawing/2014/main" id="{E1DED005-C59C-474A-9400-1EB66C850821}"/>
              </a:ext>
            </a:extLst>
          </xdr:cNvPr>
          <xdr:cNvPicPr>
            <a:picLocks noChangeAspect="1"/>
          </xdr:cNvPicPr>
        </xdr:nvPicPr>
        <xdr:blipFill rotWithShape="1">
          <a:blip xmlns:r="http://schemas.openxmlformats.org/officeDocument/2006/relationships" r:embed="rId15">
            <a:extLst>
              <a:ext uri="{28A0092B-C50C-407E-A947-70E740481C1C}">
                <a14:useLocalDpi xmlns:a14="http://schemas.microsoft.com/office/drawing/2010/main" val="0"/>
              </a:ext>
            </a:extLst>
          </a:blip>
          <a:srcRect l="49828" r="-1"/>
          <a:stretch/>
        </xdr:blipFill>
        <xdr:spPr>
          <a:xfrm>
            <a:off x="95251" y="10830074"/>
            <a:ext cx="1234440" cy="577796"/>
          </a:xfrm>
          <a:prstGeom prst="rect">
            <a:avLst/>
          </a:prstGeom>
        </xdr:spPr>
      </xdr:pic>
      <xdr:grpSp>
        <xdr:nvGrpSpPr>
          <xdr:cNvPr id="65" name="Group 64">
            <a:extLst>
              <a:ext uri="{FF2B5EF4-FFF2-40B4-BE49-F238E27FC236}">
                <a16:creationId xmlns:a16="http://schemas.microsoft.com/office/drawing/2014/main" id="{08CA5FC1-16B5-4420-B501-94AC32B94C75}"/>
              </a:ext>
            </a:extLst>
          </xdr:cNvPr>
          <xdr:cNvGrpSpPr/>
        </xdr:nvGrpSpPr>
        <xdr:grpSpPr>
          <a:xfrm>
            <a:off x="257780" y="10443350"/>
            <a:ext cx="909383" cy="411480"/>
            <a:chOff x="292101" y="10443350"/>
            <a:chExt cx="909383" cy="411480"/>
          </a:xfrm>
        </xdr:grpSpPr>
        <xdr:pic>
          <xdr:nvPicPr>
            <xdr:cNvPr id="66" name="Picture 65">
              <a:extLst>
                <a:ext uri="{FF2B5EF4-FFF2-40B4-BE49-F238E27FC236}">
                  <a16:creationId xmlns:a16="http://schemas.microsoft.com/office/drawing/2014/main" id="{DEA63C16-94DD-4B06-88E6-BFFB2CF1A9F1}"/>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292101" y="10443350"/>
              <a:ext cx="413402" cy="411480"/>
            </a:xfrm>
            <a:prstGeom prst="rect">
              <a:avLst/>
            </a:prstGeom>
          </xdr:spPr>
        </xdr:pic>
        <xdr:pic>
          <xdr:nvPicPr>
            <xdr:cNvPr id="67" name="Picture 66">
              <a:extLst>
                <a:ext uri="{FF2B5EF4-FFF2-40B4-BE49-F238E27FC236}">
                  <a16:creationId xmlns:a16="http://schemas.microsoft.com/office/drawing/2014/main" id="{738C1179-04D7-42B6-AD09-2F7DFFB19218}"/>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788082" y="10443350"/>
              <a:ext cx="413402" cy="411480"/>
            </a:xfrm>
            <a:prstGeom prst="rect">
              <a:avLst/>
            </a:prstGeom>
          </xdr:spPr>
        </xdr:pic>
      </xdr:grpSp>
    </xdr:grpSp>
    <xdr:clientData/>
  </xdr:twoCellAnchor>
  <xdr:twoCellAnchor>
    <xdr:from>
      <xdr:col>1</xdr:col>
      <xdr:colOff>0</xdr:colOff>
      <xdr:row>3</xdr:row>
      <xdr:rowOff>0</xdr:rowOff>
    </xdr:from>
    <xdr:to>
      <xdr:col>10</xdr:col>
      <xdr:colOff>0</xdr:colOff>
      <xdr:row>33</xdr:row>
      <xdr:rowOff>0</xdr:rowOff>
    </xdr:to>
    <xdr:sp macro="" textlink="">
      <xdr:nvSpPr>
        <xdr:cNvPr id="68" name="Rectangle 67">
          <a:extLst>
            <a:ext uri="{FF2B5EF4-FFF2-40B4-BE49-F238E27FC236}">
              <a16:creationId xmlns:a16="http://schemas.microsoft.com/office/drawing/2014/main" id="{4A3129C7-E15D-46BE-B1B4-8DA8CE674E57}"/>
            </a:ext>
          </a:extLst>
        </xdr:cNvPr>
        <xdr:cNvSpPr/>
      </xdr:nvSpPr>
      <xdr:spPr>
        <a:xfrm>
          <a:off x="57150" y="695325"/>
          <a:ext cx="4076700" cy="48577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39687</xdr:colOff>
      <xdr:row>41</xdr:row>
      <xdr:rowOff>65050</xdr:rowOff>
    </xdr:from>
    <xdr:to>
      <xdr:col>2</xdr:col>
      <xdr:colOff>2102</xdr:colOff>
      <xdr:row>55</xdr:row>
      <xdr:rowOff>121491</xdr:rowOff>
    </xdr:to>
    <xdr:grpSp>
      <xdr:nvGrpSpPr>
        <xdr:cNvPr id="69" name="Group 68">
          <a:extLst>
            <a:ext uri="{FF2B5EF4-FFF2-40B4-BE49-F238E27FC236}">
              <a16:creationId xmlns:a16="http://schemas.microsoft.com/office/drawing/2014/main" id="{0A1D6C31-0F9E-4983-8542-0719FFBE9CD0}"/>
            </a:ext>
          </a:extLst>
        </xdr:cNvPr>
        <xdr:cNvGrpSpPr/>
      </xdr:nvGrpSpPr>
      <xdr:grpSpPr>
        <a:xfrm>
          <a:off x="96837" y="6913525"/>
          <a:ext cx="1191140" cy="2323391"/>
          <a:chOff x="96837" y="7037350"/>
          <a:chExt cx="1210190" cy="2367841"/>
        </a:xfrm>
      </xdr:grpSpPr>
      <xdr:pic>
        <xdr:nvPicPr>
          <xdr:cNvPr id="70" name="Picture 69">
            <a:extLst>
              <a:ext uri="{FF2B5EF4-FFF2-40B4-BE49-F238E27FC236}">
                <a16:creationId xmlns:a16="http://schemas.microsoft.com/office/drawing/2014/main" id="{BDA84DFF-D8F1-42D2-9504-A55975A66AAE}"/>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96837" y="9008271"/>
            <a:ext cx="1196340" cy="396920"/>
          </a:xfrm>
          <a:prstGeom prst="rect">
            <a:avLst/>
          </a:prstGeom>
        </xdr:spPr>
      </xdr:pic>
      <xdr:pic>
        <xdr:nvPicPr>
          <xdr:cNvPr id="71" name="Picture 75">
            <a:extLst>
              <a:ext uri="{FF2B5EF4-FFF2-40B4-BE49-F238E27FC236}">
                <a16:creationId xmlns:a16="http://schemas.microsoft.com/office/drawing/2014/main" id="{3FE64538-93CE-400F-BDA3-4D87A0B8FEF9}"/>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96837" y="8040989"/>
            <a:ext cx="1196340" cy="394026"/>
          </a:xfrm>
          <a:prstGeom prst="rect">
            <a:avLst/>
          </a:prstGeom>
        </xdr:spPr>
      </xdr:pic>
      <xdr:pic>
        <xdr:nvPicPr>
          <xdr:cNvPr id="72" name="Picture 71">
            <a:extLst>
              <a:ext uri="{FF2B5EF4-FFF2-40B4-BE49-F238E27FC236}">
                <a16:creationId xmlns:a16="http://schemas.microsoft.com/office/drawing/2014/main" id="{00D7033B-F118-4CFB-93B7-31F3415953B5}"/>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96837" y="8523910"/>
            <a:ext cx="1196340" cy="395467"/>
          </a:xfrm>
          <a:prstGeom prst="rect">
            <a:avLst/>
          </a:prstGeom>
        </xdr:spPr>
      </xdr:pic>
      <xdr:pic>
        <xdr:nvPicPr>
          <xdr:cNvPr id="73" name="Picture 72">
            <a:extLst>
              <a:ext uri="{FF2B5EF4-FFF2-40B4-BE49-F238E27FC236}">
                <a16:creationId xmlns:a16="http://schemas.microsoft.com/office/drawing/2014/main" id="{3CE44D86-A384-4259-8C28-5CCD6BB729F8}"/>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96837" y="7546869"/>
            <a:ext cx="1196340" cy="405225"/>
          </a:xfrm>
          <a:prstGeom prst="rect">
            <a:avLst/>
          </a:prstGeom>
        </xdr:spPr>
      </xdr:pic>
      <xdr:grpSp>
        <xdr:nvGrpSpPr>
          <xdr:cNvPr id="74" name="Group 73">
            <a:extLst>
              <a:ext uri="{FF2B5EF4-FFF2-40B4-BE49-F238E27FC236}">
                <a16:creationId xmlns:a16="http://schemas.microsoft.com/office/drawing/2014/main" id="{52055156-FCDB-4B1C-BFB7-7092488A4BDA}"/>
              </a:ext>
            </a:extLst>
          </xdr:cNvPr>
          <xdr:cNvGrpSpPr/>
        </xdr:nvGrpSpPr>
        <xdr:grpSpPr>
          <a:xfrm>
            <a:off x="96837" y="7037350"/>
            <a:ext cx="1210190" cy="420624"/>
            <a:chOff x="19345947" y="7297700"/>
            <a:chExt cx="1210190" cy="420624"/>
          </a:xfrm>
        </xdr:grpSpPr>
        <xdr:pic>
          <xdr:nvPicPr>
            <xdr:cNvPr id="75" name="Picture 74">
              <a:extLst>
                <a:ext uri="{FF2B5EF4-FFF2-40B4-BE49-F238E27FC236}">
                  <a16:creationId xmlns:a16="http://schemas.microsoft.com/office/drawing/2014/main" id="{406CBCA1-28FE-4BD4-BFEE-6FB250A7B585}"/>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9345947" y="7297700"/>
              <a:ext cx="402336" cy="420624"/>
            </a:xfrm>
            <a:prstGeom prst="rect">
              <a:avLst/>
            </a:prstGeom>
          </xdr:spPr>
        </xdr:pic>
        <xdr:pic>
          <xdr:nvPicPr>
            <xdr:cNvPr id="76" name="Picture 75">
              <a:extLst>
                <a:ext uri="{FF2B5EF4-FFF2-40B4-BE49-F238E27FC236}">
                  <a16:creationId xmlns:a16="http://schemas.microsoft.com/office/drawing/2014/main" id="{F780A5AF-773D-402D-9BAB-317D9303FEAB}"/>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9747319" y="7297700"/>
              <a:ext cx="402336" cy="420624"/>
            </a:xfrm>
            <a:prstGeom prst="rect">
              <a:avLst/>
            </a:prstGeom>
          </xdr:spPr>
        </xdr:pic>
        <xdr:pic>
          <xdr:nvPicPr>
            <xdr:cNvPr id="77" name="Picture 76">
              <a:extLst>
                <a:ext uri="{FF2B5EF4-FFF2-40B4-BE49-F238E27FC236}">
                  <a16:creationId xmlns:a16="http://schemas.microsoft.com/office/drawing/2014/main" id="{EDDBEE18-E068-4A33-8410-4027AF0C4FCE}"/>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20153801" y="7297700"/>
              <a:ext cx="402336" cy="420624"/>
            </a:xfrm>
            <a:prstGeom prst="rect">
              <a:avLst/>
            </a:prstGeom>
          </xdr:spPr>
        </xdr:pic>
      </xdr:grpSp>
    </xdr:grpSp>
    <xdr:clientData/>
  </xdr:twoCellAnchor>
  <xdr:twoCellAnchor>
    <xdr:from>
      <xdr:col>1</xdr:col>
      <xdr:colOff>43446</xdr:colOff>
      <xdr:row>3</xdr:row>
      <xdr:rowOff>60325</xdr:rowOff>
    </xdr:from>
    <xdr:to>
      <xdr:col>1</xdr:col>
      <xdr:colOff>1225061</xdr:colOff>
      <xdr:row>32</xdr:row>
      <xdr:rowOff>103590</xdr:rowOff>
    </xdr:to>
    <xdr:grpSp>
      <xdr:nvGrpSpPr>
        <xdr:cNvPr id="78" name="Group 77">
          <a:extLst>
            <a:ext uri="{FF2B5EF4-FFF2-40B4-BE49-F238E27FC236}">
              <a16:creationId xmlns:a16="http://schemas.microsoft.com/office/drawing/2014/main" id="{E9044254-A1E5-4F58-A868-0ACB949DEFA1}"/>
            </a:ext>
          </a:extLst>
        </xdr:cNvPr>
        <xdr:cNvGrpSpPr/>
      </xdr:nvGrpSpPr>
      <xdr:grpSpPr>
        <a:xfrm>
          <a:off x="100596" y="755650"/>
          <a:ext cx="1181615" cy="4739090"/>
          <a:chOff x="19366496" y="784225"/>
          <a:chExt cx="1210190" cy="4831165"/>
        </a:xfrm>
      </xdr:grpSpPr>
      <xdr:pic>
        <xdr:nvPicPr>
          <xdr:cNvPr id="79" name="Picture 78">
            <a:extLst>
              <a:ext uri="{FF2B5EF4-FFF2-40B4-BE49-F238E27FC236}">
                <a16:creationId xmlns:a16="http://schemas.microsoft.com/office/drawing/2014/main" id="{9E84F3D3-D91F-4D29-B19D-DDAC3433FCAE}"/>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20177750" y="784225"/>
            <a:ext cx="398936" cy="418539"/>
          </a:xfrm>
          <a:prstGeom prst="rect">
            <a:avLst/>
          </a:prstGeom>
        </xdr:spPr>
      </xdr:pic>
      <xdr:pic>
        <xdr:nvPicPr>
          <xdr:cNvPr id="80" name="Picture 79">
            <a:extLst>
              <a:ext uri="{FF2B5EF4-FFF2-40B4-BE49-F238E27FC236}">
                <a16:creationId xmlns:a16="http://schemas.microsoft.com/office/drawing/2014/main" id="{4AC8E8BB-BD49-4397-ACF7-E4BCDCE9F42B}"/>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9369896" y="1274285"/>
            <a:ext cx="398936" cy="418539"/>
          </a:xfrm>
          <a:prstGeom prst="rect">
            <a:avLst/>
          </a:prstGeom>
        </xdr:spPr>
      </xdr:pic>
      <xdr:pic>
        <xdr:nvPicPr>
          <xdr:cNvPr id="81" name="Picture 80">
            <a:extLst>
              <a:ext uri="{FF2B5EF4-FFF2-40B4-BE49-F238E27FC236}">
                <a16:creationId xmlns:a16="http://schemas.microsoft.com/office/drawing/2014/main" id="{3799B50E-585C-482C-863E-F4CFA49DDBCC}"/>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9771269" y="1274285"/>
            <a:ext cx="398936" cy="418539"/>
          </a:xfrm>
          <a:prstGeom prst="rect">
            <a:avLst/>
          </a:prstGeom>
        </xdr:spPr>
      </xdr:pic>
      <xdr:pic>
        <xdr:nvPicPr>
          <xdr:cNvPr id="82" name="Picture 81">
            <a:extLst>
              <a:ext uri="{FF2B5EF4-FFF2-40B4-BE49-F238E27FC236}">
                <a16:creationId xmlns:a16="http://schemas.microsoft.com/office/drawing/2014/main" id="{9A28827F-A9C1-4B1E-84C8-3638DCE77E44}"/>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20177750" y="1274285"/>
            <a:ext cx="398936" cy="418539"/>
          </a:xfrm>
          <a:prstGeom prst="rect">
            <a:avLst/>
          </a:prstGeom>
        </xdr:spPr>
      </xdr:pic>
      <xdr:pic>
        <xdr:nvPicPr>
          <xdr:cNvPr id="83" name="Picture 82">
            <a:extLst>
              <a:ext uri="{FF2B5EF4-FFF2-40B4-BE49-F238E27FC236}">
                <a16:creationId xmlns:a16="http://schemas.microsoft.com/office/drawing/2014/main" id="{E708718D-637B-4977-A8BB-B3016F0840BE}"/>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9369896" y="1764345"/>
            <a:ext cx="398936" cy="418539"/>
          </a:xfrm>
          <a:prstGeom prst="rect">
            <a:avLst/>
          </a:prstGeom>
        </xdr:spPr>
      </xdr:pic>
      <xdr:pic>
        <xdr:nvPicPr>
          <xdr:cNvPr id="84" name="Picture 83">
            <a:extLst>
              <a:ext uri="{FF2B5EF4-FFF2-40B4-BE49-F238E27FC236}">
                <a16:creationId xmlns:a16="http://schemas.microsoft.com/office/drawing/2014/main" id="{86F2AA90-549E-4E0C-83DC-C0B58B575975}"/>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9771269" y="1764345"/>
            <a:ext cx="398936" cy="418539"/>
          </a:xfrm>
          <a:prstGeom prst="rect">
            <a:avLst/>
          </a:prstGeom>
        </xdr:spPr>
      </xdr:pic>
      <xdr:pic>
        <xdr:nvPicPr>
          <xdr:cNvPr id="85" name="Picture 84">
            <a:extLst>
              <a:ext uri="{FF2B5EF4-FFF2-40B4-BE49-F238E27FC236}">
                <a16:creationId xmlns:a16="http://schemas.microsoft.com/office/drawing/2014/main" id="{D8D917F4-1D7E-4F28-BBB4-0CDF7EA75D8B}"/>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20177750" y="1764345"/>
            <a:ext cx="398936" cy="418539"/>
          </a:xfrm>
          <a:prstGeom prst="rect">
            <a:avLst/>
          </a:prstGeom>
        </xdr:spPr>
      </xdr:pic>
      <xdr:pic>
        <xdr:nvPicPr>
          <xdr:cNvPr id="86" name="Picture 85">
            <a:extLst>
              <a:ext uri="{FF2B5EF4-FFF2-40B4-BE49-F238E27FC236}">
                <a16:creationId xmlns:a16="http://schemas.microsoft.com/office/drawing/2014/main" id="{1772A257-5F64-473B-ACA1-3F89357EC8CF}"/>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9369896" y="2254405"/>
            <a:ext cx="398936" cy="418539"/>
          </a:xfrm>
          <a:prstGeom prst="rect">
            <a:avLst/>
          </a:prstGeom>
        </xdr:spPr>
      </xdr:pic>
      <xdr:pic>
        <xdr:nvPicPr>
          <xdr:cNvPr id="87" name="Picture 86">
            <a:extLst>
              <a:ext uri="{FF2B5EF4-FFF2-40B4-BE49-F238E27FC236}">
                <a16:creationId xmlns:a16="http://schemas.microsoft.com/office/drawing/2014/main" id="{28DB8205-1F86-4CC5-AF7C-56DD0CD1FE9D}"/>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9771269" y="2254405"/>
            <a:ext cx="398936" cy="418539"/>
          </a:xfrm>
          <a:prstGeom prst="rect">
            <a:avLst/>
          </a:prstGeom>
        </xdr:spPr>
      </xdr:pic>
      <xdr:pic>
        <xdr:nvPicPr>
          <xdr:cNvPr id="88" name="Picture 87">
            <a:extLst>
              <a:ext uri="{FF2B5EF4-FFF2-40B4-BE49-F238E27FC236}">
                <a16:creationId xmlns:a16="http://schemas.microsoft.com/office/drawing/2014/main" id="{092B9499-DC9B-4B33-9CF4-32C4E1A8D66D}"/>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20177750" y="2254405"/>
            <a:ext cx="398936" cy="418539"/>
          </a:xfrm>
          <a:prstGeom prst="rect">
            <a:avLst/>
          </a:prstGeom>
        </xdr:spPr>
      </xdr:pic>
      <xdr:pic>
        <xdr:nvPicPr>
          <xdr:cNvPr id="89" name="Picture 88">
            <a:extLst>
              <a:ext uri="{FF2B5EF4-FFF2-40B4-BE49-F238E27FC236}">
                <a16:creationId xmlns:a16="http://schemas.microsoft.com/office/drawing/2014/main" id="{B006E61F-1F33-4876-B1B3-88162D94050B}"/>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9369896" y="2744465"/>
            <a:ext cx="398936" cy="418539"/>
          </a:xfrm>
          <a:prstGeom prst="rect">
            <a:avLst/>
          </a:prstGeom>
        </xdr:spPr>
      </xdr:pic>
      <xdr:pic>
        <xdr:nvPicPr>
          <xdr:cNvPr id="90" name="Picture 89">
            <a:extLst>
              <a:ext uri="{FF2B5EF4-FFF2-40B4-BE49-F238E27FC236}">
                <a16:creationId xmlns:a16="http://schemas.microsoft.com/office/drawing/2014/main" id="{DBBC4F09-49FF-4F4B-91A6-ABAA41DC6554}"/>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9771269" y="2744465"/>
            <a:ext cx="398936" cy="418539"/>
          </a:xfrm>
          <a:prstGeom prst="rect">
            <a:avLst/>
          </a:prstGeom>
        </xdr:spPr>
      </xdr:pic>
      <xdr:pic>
        <xdr:nvPicPr>
          <xdr:cNvPr id="91" name="Picture 90">
            <a:extLst>
              <a:ext uri="{FF2B5EF4-FFF2-40B4-BE49-F238E27FC236}">
                <a16:creationId xmlns:a16="http://schemas.microsoft.com/office/drawing/2014/main" id="{E46E9F5B-1CBE-46E3-8E83-D53BAE6DC818}"/>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20177750" y="2744465"/>
            <a:ext cx="398936" cy="418539"/>
          </a:xfrm>
          <a:prstGeom prst="rect">
            <a:avLst/>
          </a:prstGeom>
        </xdr:spPr>
      </xdr:pic>
      <xdr:pic>
        <xdr:nvPicPr>
          <xdr:cNvPr id="92" name="Picture 91">
            <a:extLst>
              <a:ext uri="{FF2B5EF4-FFF2-40B4-BE49-F238E27FC236}">
                <a16:creationId xmlns:a16="http://schemas.microsoft.com/office/drawing/2014/main" id="{ACF0D2C5-A3F2-443D-BD1B-5E238E2606B2}"/>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9369896" y="3234525"/>
            <a:ext cx="398936" cy="418539"/>
          </a:xfrm>
          <a:prstGeom prst="rect">
            <a:avLst/>
          </a:prstGeom>
        </xdr:spPr>
      </xdr:pic>
      <xdr:pic>
        <xdr:nvPicPr>
          <xdr:cNvPr id="93" name="Picture 92">
            <a:extLst>
              <a:ext uri="{FF2B5EF4-FFF2-40B4-BE49-F238E27FC236}">
                <a16:creationId xmlns:a16="http://schemas.microsoft.com/office/drawing/2014/main" id="{EFFED003-6256-4788-864D-7A5273B70004}"/>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9771269" y="3234525"/>
            <a:ext cx="398936" cy="418539"/>
          </a:xfrm>
          <a:prstGeom prst="rect">
            <a:avLst/>
          </a:prstGeom>
        </xdr:spPr>
      </xdr:pic>
      <xdr:pic>
        <xdr:nvPicPr>
          <xdr:cNvPr id="94" name="Picture 93">
            <a:extLst>
              <a:ext uri="{FF2B5EF4-FFF2-40B4-BE49-F238E27FC236}">
                <a16:creationId xmlns:a16="http://schemas.microsoft.com/office/drawing/2014/main" id="{03A558BC-4362-4DC2-9033-B91B6EDCD85B}"/>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20177750" y="3234525"/>
            <a:ext cx="398936" cy="418539"/>
          </a:xfrm>
          <a:prstGeom prst="rect">
            <a:avLst/>
          </a:prstGeom>
        </xdr:spPr>
      </xdr:pic>
      <xdr:pic>
        <xdr:nvPicPr>
          <xdr:cNvPr id="95" name="Picture 94">
            <a:extLst>
              <a:ext uri="{FF2B5EF4-FFF2-40B4-BE49-F238E27FC236}">
                <a16:creationId xmlns:a16="http://schemas.microsoft.com/office/drawing/2014/main" id="{32B5D330-3E82-45F3-823C-4EA20414FAA3}"/>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19369896" y="3724585"/>
            <a:ext cx="398936" cy="418539"/>
          </a:xfrm>
          <a:prstGeom prst="rect">
            <a:avLst/>
          </a:prstGeom>
        </xdr:spPr>
      </xdr:pic>
      <xdr:pic>
        <xdr:nvPicPr>
          <xdr:cNvPr id="96" name="Picture 95">
            <a:extLst>
              <a:ext uri="{FF2B5EF4-FFF2-40B4-BE49-F238E27FC236}">
                <a16:creationId xmlns:a16="http://schemas.microsoft.com/office/drawing/2014/main" id="{6BACE8E0-6517-4D90-AD0E-7B479202595E}"/>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19771269" y="3724585"/>
            <a:ext cx="398936" cy="418539"/>
          </a:xfrm>
          <a:prstGeom prst="rect">
            <a:avLst/>
          </a:prstGeom>
        </xdr:spPr>
      </xdr:pic>
      <xdr:pic>
        <xdr:nvPicPr>
          <xdr:cNvPr id="97" name="Picture 96">
            <a:extLst>
              <a:ext uri="{FF2B5EF4-FFF2-40B4-BE49-F238E27FC236}">
                <a16:creationId xmlns:a16="http://schemas.microsoft.com/office/drawing/2014/main" id="{EFAB784F-DC02-48EB-8F43-FCFEE15D67F0}"/>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20177750" y="3724585"/>
            <a:ext cx="398936" cy="418539"/>
          </a:xfrm>
          <a:prstGeom prst="rect">
            <a:avLst/>
          </a:prstGeom>
        </xdr:spPr>
      </xdr:pic>
      <xdr:pic>
        <xdr:nvPicPr>
          <xdr:cNvPr id="98" name="Picture 97">
            <a:extLst>
              <a:ext uri="{FF2B5EF4-FFF2-40B4-BE49-F238E27FC236}">
                <a16:creationId xmlns:a16="http://schemas.microsoft.com/office/drawing/2014/main" id="{B80E5A7A-C8E8-4C23-9CE0-CE94C3A46567}"/>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19369896" y="4214645"/>
            <a:ext cx="398936" cy="418539"/>
          </a:xfrm>
          <a:prstGeom prst="rect">
            <a:avLst/>
          </a:prstGeom>
        </xdr:spPr>
      </xdr:pic>
      <xdr:pic>
        <xdr:nvPicPr>
          <xdr:cNvPr id="99" name="Picture 98">
            <a:extLst>
              <a:ext uri="{FF2B5EF4-FFF2-40B4-BE49-F238E27FC236}">
                <a16:creationId xmlns:a16="http://schemas.microsoft.com/office/drawing/2014/main" id="{1CC4F563-E050-44B6-B297-A20566E72220}"/>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9769124" y="4214645"/>
            <a:ext cx="401081" cy="418539"/>
          </a:xfrm>
          <a:prstGeom prst="rect">
            <a:avLst/>
          </a:prstGeom>
        </xdr:spPr>
      </xdr:pic>
      <xdr:pic>
        <xdr:nvPicPr>
          <xdr:cNvPr id="100" name="Picture 99">
            <a:extLst>
              <a:ext uri="{FF2B5EF4-FFF2-40B4-BE49-F238E27FC236}">
                <a16:creationId xmlns:a16="http://schemas.microsoft.com/office/drawing/2014/main" id="{5F15AB98-8E38-4089-A71E-966D55EB8D0F}"/>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19369896" y="4704705"/>
            <a:ext cx="398936" cy="418539"/>
          </a:xfrm>
          <a:prstGeom prst="rect">
            <a:avLst/>
          </a:prstGeom>
        </xdr:spPr>
      </xdr:pic>
      <xdr:pic>
        <xdr:nvPicPr>
          <xdr:cNvPr id="101" name="Picture 100">
            <a:extLst>
              <a:ext uri="{FF2B5EF4-FFF2-40B4-BE49-F238E27FC236}">
                <a16:creationId xmlns:a16="http://schemas.microsoft.com/office/drawing/2014/main" id="{C21FA895-B9BE-4059-BEFF-4BCF2C3EF887}"/>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19771269" y="4704705"/>
            <a:ext cx="398936" cy="418539"/>
          </a:xfrm>
          <a:prstGeom prst="rect">
            <a:avLst/>
          </a:prstGeom>
        </xdr:spPr>
      </xdr:pic>
      <xdr:pic>
        <xdr:nvPicPr>
          <xdr:cNvPr id="102" name="Picture 101">
            <a:extLst>
              <a:ext uri="{FF2B5EF4-FFF2-40B4-BE49-F238E27FC236}">
                <a16:creationId xmlns:a16="http://schemas.microsoft.com/office/drawing/2014/main" id="{D359A9DC-8B44-4ECC-B412-277DAC2E9572}"/>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20175605" y="4214645"/>
            <a:ext cx="401081" cy="418539"/>
          </a:xfrm>
          <a:prstGeom prst="rect">
            <a:avLst/>
          </a:prstGeom>
        </xdr:spPr>
      </xdr:pic>
      <xdr:pic>
        <xdr:nvPicPr>
          <xdr:cNvPr id="103" name="Picture 102">
            <a:extLst>
              <a:ext uri="{FF2B5EF4-FFF2-40B4-BE49-F238E27FC236}">
                <a16:creationId xmlns:a16="http://schemas.microsoft.com/office/drawing/2014/main" id="{BB325E4F-6DF1-4353-B558-B6AF0213E821}"/>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0177750" y="4704705"/>
            <a:ext cx="398936" cy="418539"/>
          </a:xfrm>
          <a:prstGeom prst="rect">
            <a:avLst/>
          </a:prstGeom>
        </xdr:spPr>
      </xdr:pic>
      <xdr:pic>
        <xdr:nvPicPr>
          <xdr:cNvPr id="104" name="Picture 103">
            <a:extLst>
              <a:ext uri="{FF2B5EF4-FFF2-40B4-BE49-F238E27FC236}">
                <a16:creationId xmlns:a16="http://schemas.microsoft.com/office/drawing/2014/main" id="{2E6DBBED-8FBF-4223-8DC9-AFC2370EB1D7}"/>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19769124" y="5194766"/>
            <a:ext cx="401081" cy="418539"/>
          </a:xfrm>
          <a:prstGeom prst="rect">
            <a:avLst/>
          </a:prstGeom>
        </xdr:spPr>
      </xdr:pic>
      <xdr:pic>
        <xdr:nvPicPr>
          <xdr:cNvPr id="105" name="Picture 104">
            <a:extLst>
              <a:ext uri="{FF2B5EF4-FFF2-40B4-BE49-F238E27FC236}">
                <a16:creationId xmlns:a16="http://schemas.microsoft.com/office/drawing/2014/main" id="{3DB552B5-E32E-4457-84AF-C71C686D6CC6}"/>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20175605" y="5194766"/>
            <a:ext cx="401081" cy="418539"/>
          </a:xfrm>
          <a:prstGeom prst="rect">
            <a:avLst/>
          </a:prstGeom>
        </xdr:spPr>
      </xdr:pic>
      <xdr:pic>
        <xdr:nvPicPr>
          <xdr:cNvPr id="106" name="Picture 105">
            <a:extLst>
              <a:ext uri="{FF2B5EF4-FFF2-40B4-BE49-F238E27FC236}">
                <a16:creationId xmlns:a16="http://schemas.microsoft.com/office/drawing/2014/main" id="{856D949B-B579-4307-AF22-211908568B72}"/>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19366496" y="5194766"/>
            <a:ext cx="402336" cy="420624"/>
          </a:xfrm>
          <a:prstGeom prst="rect">
            <a:avLst/>
          </a:prstGeom>
        </xdr:spPr>
      </xdr:pic>
      <xdr:pic>
        <xdr:nvPicPr>
          <xdr:cNvPr id="107" name="Picture 106">
            <a:extLst>
              <a:ext uri="{FF2B5EF4-FFF2-40B4-BE49-F238E27FC236}">
                <a16:creationId xmlns:a16="http://schemas.microsoft.com/office/drawing/2014/main" id="{F8420F1A-0413-4414-899D-95832EDEC5BD}"/>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19767869" y="784225"/>
            <a:ext cx="402336" cy="420624"/>
          </a:xfrm>
          <a:prstGeom prst="rect">
            <a:avLst/>
          </a:prstGeom>
        </xdr:spPr>
      </xdr:pic>
      <xdr:pic>
        <xdr:nvPicPr>
          <xdr:cNvPr id="108" name="Picture 107">
            <a:extLst>
              <a:ext uri="{FF2B5EF4-FFF2-40B4-BE49-F238E27FC236}">
                <a16:creationId xmlns:a16="http://schemas.microsoft.com/office/drawing/2014/main" id="{04185A0F-D17A-458C-8E50-2BE7AEB3003A}"/>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19366496" y="784225"/>
            <a:ext cx="402336" cy="420624"/>
          </a:xfrm>
          <a:prstGeom prst="rect">
            <a:avLst/>
          </a:prstGeom>
        </xdr:spPr>
      </xdr:pic>
    </xdr:grpSp>
    <xdr:clientData/>
  </xdr:twoCellAnchor>
  <xdr:twoCellAnchor>
    <xdr:from>
      <xdr:col>1</xdr:col>
      <xdr:colOff>0</xdr:colOff>
      <xdr:row>41</xdr:row>
      <xdr:rowOff>0</xdr:rowOff>
    </xdr:from>
    <xdr:to>
      <xdr:col>10</xdr:col>
      <xdr:colOff>0</xdr:colOff>
      <xdr:row>56</xdr:row>
      <xdr:rowOff>0</xdr:rowOff>
    </xdr:to>
    <xdr:sp macro="" textlink="">
      <xdr:nvSpPr>
        <xdr:cNvPr id="109" name="Rectangle 108">
          <a:extLst>
            <a:ext uri="{FF2B5EF4-FFF2-40B4-BE49-F238E27FC236}">
              <a16:creationId xmlns:a16="http://schemas.microsoft.com/office/drawing/2014/main" id="{59480209-DBE8-48BB-A11E-43DFDCC4C6D5}"/>
            </a:ext>
          </a:extLst>
        </xdr:cNvPr>
        <xdr:cNvSpPr/>
      </xdr:nvSpPr>
      <xdr:spPr>
        <a:xfrm>
          <a:off x="57150" y="6848475"/>
          <a:ext cx="4076700" cy="24288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47</xdr:row>
      <xdr:rowOff>0</xdr:rowOff>
    </xdr:from>
    <xdr:to>
      <xdr:col>20</xdr:col>
      <xdr:colOff>0</xdr:colOff>
      <xdr:row>75</xdr:row>
      <xdr:rowOff>0</xdr:rowOff>
    </xdr:to>
    <xdr:sp macro="" textlink="">
      <xdr:nvSpPr>
        <xdr:cNvPr id="110" name="Rectangle 109">
          <a:extLst>
            <a:ext uri="{FF2B5EF4-FFF2-40B4-BE49-F238E27FC236}">
              <a16:creationId xmlns:a16="http://schemas.microsoft.com/office/drawing/2014/main" id="{FF7AA7B9-022C-4F73-B23B-9F0081486367}"/>
            </a:ext>
          </a:extLst>
        </xdr:cNvPr>
        <xdr:cNvSpPr/>
      </xdr:nvSpPr>
      <xdr:spPr>
        <a:xfrm>
          <a:off x="4248150" y="7820025"/>
          <a:ext cx="4076700" cy="45529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27</xdr:row>
      <xdr:rowOff>1</xdr:rowOff>
    </xdr:from>
    <xdr:to>
      <xdr:col>20</xdr:col>
      <xdr:colOff>0</xdr:colOff>
      <xdr:row>37</xdr:row>
      <xdr:rowOff>19051</xdr:rowOff>
    </xdr:to>
    <xdr:sp macro="" textlink="">
      <xdr:nvSpPr>
        <xdr:cNvPr id="111" name="Rectangle 110">
          <a:extLst>
            <a:ext uri="{FF2B5EF4-FFF2-40B4-BE49-F238E27FC236}">
              <a16:creationId xmlns:a16="http://schemas.microsoft.com/office/drawing/2014/main" id="{AFB22E5F-35B4-4D46-A189-3F62356B09DD}"/>
            </a:ext>
          </a:extLst>
        </xdr:cNvPr>
        <xdr:cNvSpPr/>
      </xdr:nvSpPr>
      <xdr:spPr>
        <a:xfrm>
          <a:off x="4248150" y="4581526"/>
          <a:ext cx="4076700" cy="16383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25</xdr:row>
      <xdr:rowOff>136070</xdr:rowOff>
    </xdr:from>
    <xdr:to>
      <xdr:col>20</xdr:col>
      <xdr:colOff>0</xdr:colOff>
      <xdr:row>27</xdr:row>
      <xdr:rowOff>2719</xdr:rowOff>
    </xdr:to>
    <xdr:sp macro="" textlink="">
      <xdr:nvSpPr>
        <xdr:cNvPr id="112" name="Rectangle: Top Corners Rounded 111">
          <a:extLst>
            <a:ext uri="{FF2B5EF4-FFF2-40B4-BE49-F238E27FC236}">
              <a16:creationId xmlns:a16="http://schemas.microsoft.com/office/drawing/2014/main" id="{A36DA6C5-27D7-4029-9254-6BE9C8348FB1}"/>
            </a:ext>
          </a:extLst>
        </xdr:cNvPr>
        <xdr:cNvSpPr/>
      </xdr:nvSpPr>
      <xdr:spPr>
        <a:xfrm>
          <a:off x="4248150" y="4393745"/>
          <a:ext cx="4076700" cy="190499"/>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25</xdr:row>
      <xdr:rowOff>140159</xdr:rowOff>
    </xdr:from>
    <xdr:to>
      <xdr:col>12</xdr:col>
      <xdr:colOff>2721</xdr:colOff>
      <xdr:row>27</xdr:row>
      <xdr:rowOff>8169</xdr:rowOff>
    </xdr:to>
    <xdr:sp macro="" textlink="">
      <xdr:nvSpPr>
        <xdr:cNvPr id="113" name="TextBox 112">
          <a:extLst>
            <a:ext uri="{FF2B5EF4-FFF2-40B4-BE49-F238E27FC236}">
              <a16:creationId xmlns:a16="http://schemas.microsoft.com/office/drawing/2014/main" id="{D7CA86DD-5D8A-4A59-A97A-2057BCE683EE}"/>
            </a:ext>
          </a:extLst>
        </xdr:cNvPr>
        <xdr:cNvSpPr txBox="1"/>
      </xdr:nvSpPr>
      <xdr:spPr>
        <a:xfrm>
          <a:off x="4248150" y="4397834"/>
          <a:ext cx="1231446" cy="19186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18</xdr:col>
      <xdr:colOff>0</xdr:colOff>
      <xdr:row>25</xdr:row>
      <xdr:rowOff>142874</xdr:rowOff>
    </xdr:from>
    <xdr:to>
      <xdr:col>19</xdr:col>
      <xdr:colOff>0</xdr:colOff>
      <xdr:row>27</xdr:row>
      <xdr:rowOff>9523</xdr:rowOff>
    </xdr:to>
    <xdr:sp macro="" textlink="">
      <xdr:nvSpPr>
        <xdr:cNvPr id="114" name="TextBox 113">
          <a:extLst>
            <a:ext uri="{FF2B5EF4-FFF2-40B4-BE49-F238E27FC236}">
              <a16:creationId xmlns:a16="http://schemas.microsoft.com/office/drawing/2014/main" id="{A43DA330-0382-49C7-8FE7-9077CD1B0CDF}"/>
            </a:ext>
          </a:extLst>
        </xdr:cNvPr>
        <xdr:cNvSpPr txBox="1"/>
      </xdr:nvSpPr>
      <xdr:spPr>
        <a:xfrm>
          <a:off x="7391400" y="4400549"/>
          <a:ext cx="466725" cy="19049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mn-lt"/>
              <a:ea typeface="+mn-ea"/>
              <a:cs typeface="+mn-cs"/>
            </a:rPr>
            <a:t>Earn</a:t>
          </a:r>
        </a:p>
      </xdr:txBody>
    </xdr:sp>
    <xdr:clientData/>
  </xdr:twoCellAnchor>
  <xdr:twoCellAnchor>
    <xdr:from>
      <xdr:col>19</xdr:col>
      <xdr:colOff>0</xdr:colOff>
      <xdr:row>25</xdr:row>
      <xdr:rowOff>134706</xdr:rowOff>
    </xdr:from>
    <xdr:to>
      <xdr:col>20</xdr:col>
      <xdr:colOff>0</xdr:colOff>
      <xdr:row>27</xdr:row>
      <xdr:rowOff>2716</xdr:rowOff>
    </xdr:to>
    <xdr:sp macro="" textlink="">
      <xdr:nvSpPr>
        <xdr:cNvPr id="115" name="TextBox 114">
          <a:extLst>
            <a:ext uri="{FF2B5EF4-FFF2-40B4-BE49-F238E27FC236}">
              <a16:creationId xmlns:a16="http://schemas.microsoft.com/office/drawing/2014/main" id="{705FD416-9D19-43F4-A428-EEFB2688D9E1}"/>
            </a:ext>
          </a:extLst>
        </xdr:cNvPr>
        <xdr:cNvSpPr txBox="1"/>
      </xdr:nvSpPr>
      <xdr:spPr>
        <a:xfrm>
          <a:off x="7858125" y="4392381"/>
          <a:ext cx="466725" cy="19186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38</xdr:row>
      <xdr:rowOff>0</xdr:rowOff>
    </xdr:from>
    <xdr:to>
      <xdr:col>20</xdr:col>
      <xdr:colOff>0</xdr:colOff>
      <xdr:row>39</xdr:row>
      <xdr:rowOff>0</xdr:rowOff>
    </xdr:to>
    <xdr:sp macro="" textlink="">
      <xdr:nvSpPr>
        <xdr:cNvPr id="116" name="Rectangle: Top Corners Rounded 115">
          <a:extLst>
            <a:ext uri="{FF2B5EF4-FFF2-40B4-BE49-F238E27FC236}">
              <a16:creationId xmlns:a16="http://schemas.microsoft.com/office/drawing/2014/main" id="{A38A3EB4-3731-4441-9337-E05070CFA63F}"/>
            </a:ext>
          </a:extLst>
        </xdr:cNvPr>
        <xdr:cNvSpPr/>
      </xdr:nvSpPr>
      <xdr:spPr>
        <a:xfrm>
          <a:off x="4248150" y="6362700"/>
          <a:ext cx="4076700" cy="161925"/>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39</xdr:row>
      <xdr:rowOff>0</xdr:rowOff>
    </xdr:from>
    <xdr:to>
      <xdr:col>20</xdr:col>
      <xdr:colOff>0</xdr:colOff>
      <xdr:row>45</xdr:row>
      <xdr:rowOff>0</xdr:rowOff>
    </xdr:to>
    <xdr:sp macro="" textlink="">
      <xdr:nvSpPr>
        <xdr:cNvPr id="117" name="Rectangle 116">
          <a:extLst>
            <a:ext uri="{FF2B5EF4-FFF2-40B4-BE49-F238E27FC236}">
              <a16:creationId xmlns:a16="http://schemas.microsoft.com/office/drawing/2014/main" id="{8AD6E498-1170-49CF-97FC-48DEDED371B0}"/>
            </a:ext>
          </a:extLst>
        </xdr:cNvPr>
        <xdr:cNvSpPr/>
      </xdr:nvSpPr>
      <xdr:spPr>
        <a:xfrm>
          <a:off x="4248150" y="6524625"/>
          <a:ext cx="4076700" cy="9715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55</xdr:row>
      <xdr:rowOff>0</xdr:rowOff>
    </xdr:from>
    <xdr:to>
      <xdr:col>25</xdr:col>
      <xdr:colOff>0</xdr:colOff>
      <xdr:row>75</xdr:row>
      <xdr:rowOff>9525</xdr:rowOff>
    </xdr:to>
    <xdr:sp macro="" textlink="">
      <xdr:nvSpPr>
        <xdr:cNvPr id="118" name="Rectangle 117">
          <a:extLst>
            <a:ext uri="{FF2B5EF4-FFF2-40B4-BE49-F238E27FC236}">
              <a16:creationId xmlns:a16="http://schemas.microsoft.com/office/drawing/2014/main" id="{B4F4D233-8897-4D77-AB15-0DC337B18652}"/>
            </a:ext>
          </a:extLst>
        </xdr:cNvPr>
        <xdr:cNvSpPr/>
      </xdr:nvSpPr>
      <xdr:spPr>
        <a:xfrm>
          <a:off x="8562975" y="9115425"/>
          <a:ext cx="4171950" cy="32670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3</xdr:row>
      <xdr:rowOff>1</xdr:rowOff>
    </xdr:from>
    <xdr:to>
      <xdr:col>25</xdr:col>
      <xdr:colOff>0</xdr:colOff>
      <xdr:row>53</xdr:row>
      <xdr:rowOff>0</xdr:rowOff>
    </xdr:to>
    <xdr:sp macro="" textlink="">
      <xdr:nvSpPr>
        <xdr:cNvPr id="119" name="Rectangle 118">
          <a:extLst>
            <a:ext uri="{FF2B5EF4-FFF2-40B4-BE49-F238E27FC236}">
              <a16:creationId xmlns:a16="http://schemas.microsoft.com/office/drawing/2014/main" id="{217F8512-D5FA-46E4-9A74-066530CAA878}"/>
            </a:ext>
          </a:extLst>
        </xdr:cNvPr>
        <xdr:cNvSpPr/>
      </xdr:nvSpPr>
      <xdr:spPr>
        <a:xfrm>
          <a:off x="8562975" y="695326"/>
          <a:ext cx="4171950" cy="8096249"/>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53</xdr:row>
      <xdr:rowOff>133350</xdr:rowOff>
    </xdr:from>
    <xdr:to>
      <xdr:col>25</xdr:col>
      <xdr:colOff>0</xdr:colOff>
      <xdr:row>55</xdr:row>
      <xdr:rowOff>0</xdr:rowOff>
    </xdr:to>
    <xdr:sp macro="" textlink="">
      <xdr:nvSpPr>
        <xdr:cNvPr id="120" name="Rectangle: Top Corners Rounded 119">
          <a:extLst>
            <a:ext uri="{FF2B5EF4-FFF2-40B4-BE49-F238E27FC236}">
              <a16:creationId xmlns:a16="http://schemas.microsoft.com/office/drawing/2014/main" id="{8103B1AA-2800-470B-B4F5-31B2211C9E4D}"/>
            </a:ext>
          </a:extLst>
        </xdr:cNvPr>
        <xdr:cNvSpPr/>
      </xdr:nvSpPr>
      <xdr:spPr>
        <a:xfrm>
          <a:off x="8562975" y="8924925"/>
          <a:ext cx="417195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19050</xdr:colOff>
      <xdr:row>53</xdr:row>
      <xdr:rowOff>133350</xdr:rowOff>
    </xdr:from>
    <xdr:to>
      <xdr:col>24</xdr:col>
      <xdr:colOff>19050</xdr:colOff>
      <xdr:row>55</xdr:row>
      <xdr:rowOff>0</xdr:rowOff>
    </xdr:to>
    <xdr:sp macro="" textlink="">
      <xdr:nvSpPr>
        <xdr:cNvPr id="121" name="TextBox 120">
          <a:extLst>
            <a:ext uri="{FF2B5EF4-FFF2-40B4-BE49-F238E27FC236}">
              <a16:creationId xmlns:a16="http://schemas.microsoft.com/office/drawing/2014/main" id="{F24E65A4-4A37-4F8E-966F-AE1C586A37C8}"/>
            </a:ext>
          </a:extLst>
        </xdr:cNvPr>
        <xdr:cNvSpPr txBox="1"/>
      </xdr:nvSpPr>
      <xdr:spPr>
        <a:xfrm>
          <a:off x="11630025" y="89249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22</xdr:col>
      <xdr:colOff>0</xdr:colOff>
      <xdr:row>53</xdr:row>
      <xdr:rowOff>114299</xdr:rowOff>
    </xdr:from>
    <xdr:to>
      <xdr:col>22</xdr:col>
      <xdr:colOff>2609850</xdr:colOff>
      <xdr:row>55</xdr:row>
      <xdr:rowOff>28574</xdr:rowOff>
    </xdr:to>
    <xdr:sp macro="" textlink="">
      <xdr:nvSpPr>
        <xdr:cNvPr id="122" name="TextBox 121">
          <a:extLst>
            <a:ext uri="{FF2B5EF4-FFF2-40B4-BE49-F238E27FC236}">
              <a16:creationId xmlns:a16="http://schemas.microsoft.com/office/drawing/2014/main" id="{C1FA2206-B4F7-4D68-8031-FD608CA659A1}"/>
            </a:ext>
          </a:extLst>
        </xdr:cNvPr>
        <xdr:cNvSpPr txBox="1"/>
      </xdr:nvSpPr>
      <xdr:spPr>
        <a:xfrm>
          <a:off x="8562975" y="8905874"/>
          <a:ext cx="2609850" cy="2381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24</xdr:col>
      <xdr:colOff>9525</xdr:colOff>
      <xdr:row>53</xdr:row>
      <xdr:rowOff>133350</xdr:rowOff>
    </xdr:from>
    <xdr:to>
      <xdr:col>25</xdr:col>
      <xdr:colOff>9525</xdr:colOff>
      <xdr:row>55</xdr:row>
      <xdr:rowOff>0</xdr:rowOff>
    </xdr:to>
    <xdr:sp macro="" textlink="">
      <xdr:nvSpPr>
        <xdr:cNvPr id="123" name="TextBox 122">
          <a:extLst>
            <a:ext uri="{FF2B5EF4-FFF2-40B4-BE49-F238E27FC236}">
              <a16:creationId xmlns:a16="http://schemas.microsoft.com/office/drawing/2014/main" id="{C020BC0E-1F1E-4D05-80E3-5316E06BD138}"/>
            </a:ext>
          </a:extLst>
        </xdr:cNvPr>
        <xdr:cNvSpPr txBox="1"/>
      </xdr:nvSpPr>
      <xdr:spPr>
        <a:xfrm>
          <a:off x="12182475" y="89249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35</xdr:row>
      <xdr:rowOff>0</xdr:rowOff>
    </xdr:from>
    <xdr:to>
      <xdr:col>10</xdr:col>
      <xdr:colOff>0</xdr:colOff>
      <xdr:row>39</xdr:row>
      <xdr:rowOff>0</xdr:rowOff>
    </xdr:to>
    <xdr:sp macro="" textlink="">
      <xdr:nvSpPr>
        <xdr:cNvPr id="2" name="Rectangle 1">
          <a:extLst>
            <a:ext uri="{FF2B5EF4-FFF2-40B4-BE49-F238E27FC236}">
              <a16:creationId xmlns:a16="http://schemas.microsoft.com/office/drawing/2014/main" id="{C8492FB5-9E70-43F3-B9B7-20EBAFD20C17}"/>
            </a:ext>
          </a:extLst>
        </xdr:cNvPr>
        <xdr:cNvSpPr/>
      </xdr:nvSpPr>
      <xdr:spPr>
        <a:xfrm>
          <a:off x="57150" y="5876925"/>
          <a:ext cx="4076700" cy="647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3</xdr:row>
      <xdr:rowOff>0</xdr:rowOff>
    </xdr:from>
    <xdr:to>
      <xdr:col>29</xdr:col>
      <xdr:colOff>0</xdr:colOff>
      <xdr:row>75</xdr:row>
      <xdr:rowOff>0</xdr:rowOff>
    </xdr:to>
    <xdr:sp macro="" textlink="">
      <xdr:nvSpPr>
        <xdr:cNvPr id="3" name="Rectangle 2">
          <a:extLst>
            <a:ext uri="{FF2B5EF4-FFF2-40B4-BE49-F238E27FC236}">
              <a16:creationId xmlns:a16="http://schemas.microsoft.com/office/drawing/2014/main" id="{B40E3046-7B99-422B-A56D-885164E3EAB7}"/>
            </a:ext>
          </a:extLst>
        </xdr:cNvPr>
        <xdr:cNvSpPr/>
      </xdr:nvSpPr>
      <xdr:spPr>
        <a:xfrm>
          <a:off x="12849225" y="695325"/>
          <a:ext cx="4171950" cy="116776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3</xdr:row>
      <xdr:rowOff>0</xdr:rowOff>
    </xdr:from>
    <xdr:to>
      <xdr:col>25</xdr:col>
      <xdr:colOff>0</xdr:colOff>
      <xdr:row>53</xdr:row>
      <xdr:rowOff>0</xdr:rowOff>
    </xdr:to>
    <xdr:sp macro="" textlink="">
      <xdr:nvSpPr>
        <xdr:cNvPr id="4" name="Rectangle 3">
          <a:extLst>
            <a:ext uri="{FF2B5EF4-FFF2-40B4-BE49-F238E27FC236}">
              <a16:creationId xmlns:a16="http://schemas.microsoft.com/office/drawing/2014/main" id="{D076DAE4-FF6B-4FFA-ABA3-4046D9EE63B4}"/>
            </a:ext>
          </a:extLst>
        </xdr:cNvPr>
        <xdr:cNvSpPr/>
      </xdr:nvSpPr>
      <xdr:spPr>
        <a:xfrm>
          <a:off x="8562975" y="695325"/>
          <a:ext cx="4171950" cy="80962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xdr:row>
      <xdr:rowOff>133350</xdr:rowOff>
    </xdr:from>
    <xdr:to>
      <xdr:col>10</xdr:col>
      <xdr:colOff>0</xdr:colOff>
      <xdr:row>3</xdr:row>
      <xdr:rowOff>0</xdr:rowOff>
    </xdr:to>
    <xdr:sp macro="" textlink="">
      <xdr:nvSpPr>
        <xdr:cNvPr id="5" name="Rectangle: Top Corners Rounded 4">
          <a:extLst>
            <a:ext uri="{FF2B5EF4-FFF2-40B4-BE49-F238E27FC236}">
              <a16:creationId xmlns:a16="http://schemas.microsoft.com/office/drawing/2014/main" id="{EDB57F67-988E-4323-8222-150AF5A293AC}"/>
            </a:ext>
          </a:extLst>
        </xdr:cNvPr>
        <xdr:cNvSpPr/>
      </xdr:nvSpPr>
      <xdr:spPr>
        <a:xfrm>
          <a:off x="57150" y="50482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45</xdr:row>
      <xdr:rowOff>133350</xdr:rowOff>
    </xdr:from>
    <xdr:to>
      <xdr:col>20</xdr:col>
      <xdr:colOff>0</xdr:colOff>
      <xdr:row>47</xdr:row>
      <xdr:rowOff>0</xdr:rowOff>
    </xdr:to>
    <xdr:sp macro="" textlink="">
      <xdr:nvSpPr>
        <xdr:cNvPr id="6" name="Rectangle: Top Corners Rounded 5">
          <a:extLst>
            <a:ext uri="{FF2B5EF4-FFF2-40B4-BE49-F238E27FC236}">
              <a16:creationId xmlns:a16="http://schemas.microsoft.com/office/drawing/2014/main" id="{AB1368E1-27F4-4F49-B39F-7925E95924B7}"/>
            </a:ext>
          </a:extLst>
        </xdr:cNvPr>
        <xdr:cNvSpPr/>
      </xdr:nvSpPr>
      <xdr:spPr>
        <a:xfrm>
          <a:off x="4248150" y="762952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33</xdr:row>
      <xdr:rowOff>133350</xdr:rowOff>
    </xdr:from>
    <xdr:to>
      <xdr:col>10</xdr:col>
      <xdr:colOff>0</xdr:colOff>
      <xdr:row>35</xdr:row>
      <xdr:rowOff>0</xdr:rowOff>
    </xdr:to>
    <xdr:sp macro="" textlink="">
      <xdr:nvSpPr>
        <xdr:cNvPr id="7" name="Rectangle: Top Corners Rounded 6">
          <a:extLst>
            <a:ext uri="{FF2B5EF4-FFF2-40B4-BE49-F238E27FC236}">
              <a16:creationId xmlns:a16="http://schemas.microsoft.com/office/drawing/2014/main" id="{C2EAE59F-85BD-44DB-8C9F-3FFEB91B5F14}"/>
            </a:ext>
          </a:extLst>
        </xdr:cNvPr>
        <xdr:cNvSpPr/>
      </xdr:nvSpPr>
      <xdr:spPr>
        <a:xfrm>
          <a:off x="57150" y="568642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39</xdr:row>
      <xdr:rowOff>133350</xdr:rowOff>
    </xdr:from>
    <xdr:to>
      <xdr:col>10</xdr:col>
      <xdr:colOff>0</xdr:colOff>
      <xdr:row>41</xdr:row>
      <xdr:rowOff>0</xdr:rowOff>
    </xdr:to>
    <xdr:sp macro="" textlink="">
      <xdr:nvSpPr>
        <xdr:cNvPr id="8" name="Rectangle: Top Corners Rounded 7">
          <a:extLst>
            <a:ext uri="{FF2B5EF4-FFF2-40B4-BE49-F238E27FC236}">
              <a16:creationId xmlns:a16="http://schemas.microsoft.com/office/drawing/2014/main" id="{CB6AE1E0-56CF-4979-BF7D-BEFA3CCECB24}"/>
            </a:ext>
          </a:extLst>
        </xdr:cNvPr>
        <xdr:cNvSpPr/>
      </xdr:nvSpPr>
      <xdr:spPr>
        <a:xfrm>
          <a:off x="57150" y="665797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1</xdr:row>
      <xdr:rowOff>133350</xdr:rowOff>
    </xdr:from>
    <xdr:to>
      <xdr:col>25</xdr:col>
      <xdr:colOff>0</xdr:colOff>
      <xdr:row>3</xdr:row>
      <xdr:rowOff>0</xdr:rowOff>
    </xdr:to>
    <xdr:sp macro="" textlink="">
      <xdr:nvSpPr>
        <xdr:cNvPr id="9" name="Rectangle: Top Corners Rounded 8">
          <a:extLst>
            <a:ext uri="{FF2B5EF4-FFF2-40B4-BE49-F238E27FC236}">
              <a16:creationId xmlns:a16="http://schemas.microsoft.com/office/drawing/2014/main" id="{F2F18062-0814-4B1E-9355-86C295929796}"/>
            </a:ext>
          </a:extLst>
        </xdr:cNvPr>
        <xdr:cNvSpPr/>
      </xdr:nvSpPr>
      <xdr:spPr>
        <a:xfrm>
          <a:off x="8562975" y="504825"/>
          <a:ext cx="417195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133350</xdr:rowOff>
    </xdr:from>
    <xdr:to>
      <xdr:col>29</xdr:col>
      <xdr:colOff>0</xdr:colOff>
      <xdr:row>3</xdr:row>
      <xdr:rowOff>0</xdr:rowOff>
    </xdr:to>
    <xdr:sp macro="" textlink="">
      <xdr:nvSpPr>
        <xdr:cNvPr id="10" name="Rectangle: Top Corners Rounded 9">
          <a:extLst>
            <a:ext uri="{FF2B5EF4-FFF2-40B4-BE49-F238E27FC236}">
              <a16:creationId xmlns:a16="http://schemas.microsoft.com/office/drawing/2014/main" id="{AE772B38-73B3-4CEC-B025-4ACD0BAA9FCB}"/>
            </a:ext>
          </a:extLst>
        </xdr:cNvPr>
        <xdr:cNvSpPr/>
      </xdr:nvSpPr>
      <xdr:spPr>
        <a:xfrm>
          <a:off x="12849225" y="504825"/>
          <a:ext cx="417195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1</xdr:row>
      <xdr:rowOff>133350</xdr:rowOff>
    </xdr:from>
    <xdr:to>
      <xdr:col>9</xdr:col>
      <xdr:colOff>0</xdr:colOff>
      <xdr:row>3</xdr:row>
      <xdr:rowOff>0</xdr:rowOff>
    </xdr:to>
    <xdr:sp macro="" textlink="">
      <xdr:nvSpPr>
        <xdr:cNvPr id="11" name="TextBox 10">
          <a:extLst>
            <a:ext uri="{FF2B5EF4-FFF2-40B4-BE49-F238E27FC236}">
              <a16:creationId xmlns:a16="http://schemas.microsoft.com/office/drawing/2014/main" id="{F74BD0A9-D57B-483D-A4BA-45203FE0C452}"/>
            </a:ext>
          </a:extLst>
        </xdr:cNvPr>
        <xdr:cNvSpPr txBox="1"/>
      </xdr:nvSpPr>
      <xdr:spPr>
        <a:xfrm>
          <a:off x="320040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33</xdr:row>
      <xdr:rowOff>133350</xdr:rowOff>
    </xdr:from>
    <xdr:to>
      <xdr:col>9</xdr:col>
      <xdr:colOff>0</xdr:colOff>
      <xdr:row>35</xdr:row>
      <xdr:rowOff>0</xdr:rowOff>
    </xdr:to>
    <xdr:sp macro="" textlink="">
      <xdr:nvSpPr>
        <xdr:cNvPr id="12" name="TextBox 11">
          <a:extLst>
            <a:ext uri="{FF2B5EF4-FFF2-40B4-BE49-F238E27FC236}">
              <a16:creationId xmlns:a16="http://schemas.microsoft.com/office/drawing/2014/main" id="{EE6BEFFB-DA56-4462-80BF-E92BCFD367BA}"/>
            </a:ext>
          </a:extLst>
        </xdr:cNvPr>
        <xdr:cNvSpPr txBox="1"/>
      </xdr:nvSpPr>
      <xdr:spPr>
        <a:xfrm>
          <a:off x="3200400" y="56864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39</xdr:row>
      <xdr:rowOff>133350</xdr:rowOff>
    </xdr:from>
    <xdr:to>
      <xdr:col>9</xdr:col>
      <xdr:colOff>0</xdr:colOff>
      <xdr:row>41</xdr:row>
      <xdr:rowOff>0</xdr:rowOff>
    </xdr:to>
    <xdr:sp macro="" textlink="">
      <xdr:nvSpPr>
        <xdr:cNvPr id="13" name="TextBox 12">
          <a:extLst>
            <a:ext uri="{FF2B5EF4-FFF2-40B4-BE49-F238E27FC236}">
              <a16:creationId xmlns:a16="http://schemas.microsoft.com/office/drawing/2014/main" id="{5CCC6FED-417D-4FD6-BB23-63B79E38B67A}"/>
            </a:ext>
          </a:extLst>
        </xdr:cNvPr>
        <xdr:cNvSpPr txBox="1"/>
      </xdr:nvSpPr>
      <xdr:spPr>
        <a:xfrm>
          <a:off x="3200400" y="66579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18</xdr:col>
      <xdr:colOff>0</xdr:colOff>
      <xdr:row>45</xdr:row>
      <xdr:rowOff>133350</xdr:rowOff>
    </xdr:from>
    <xdr:to>
      <xdr:col>19</xdr:col>
      <xdr:colOff>0</xdr:colOff>
      <xdr:row>47</xdr:row>
      <xdr:rowOff>0</xdr:rowOff>
    </xdr:to>
    <xdr:sp macro="" textlink="">
      <xdr:nvSpPr>
        <xdr:cNvPr id="14" name="TextBox 13">
          <a:extLst>
            <a:ext uri="{FF2B5EF4-FFF2-40B4-BE49-F238E27FC236}">
              <a16:creationId xmlns:a16="http://schemas.microsoft.com/office/drawing/2014/main" id="{797BF535-93AE-4C1E-9AFC-CEDF38A7E4B2}"/>
            </a:ext>
          </a:extLst>
        </xdr:cNvPr>
        <xdr:cNvSpPr txBox="1"/>
      </xdr:nvSpPr>
      <xdr:spPr>
        <a:xfrm>
          <a:off x="7391400" y="76295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mn-lt"/>
              <a:ea typeface="+mn-ea"/>
              <a:cs typeface="+mn-cs"/>
            </a:rPr>
            <a:t>Earn</a:t>
          </a:r>
        </a:p>
      </xdr:txBody>
    </xdr:sp>
    <xdr:clientData/>
  </xdr:twoCellAnchor>
  <xdr:twoCellAnchor>
    <xdr:from>
      <xdr:col>23</xdr:col>
      <xdr:colOff>0</xdr:colOff>
      <xdr:row>1</xdr:row>
      <xdr:rowOff>133350</xdr:rowOff>
    </xdr:from>
    <xdr:to>
      <xdr:col>24</xdr:col>
      <xdr:colOff>0</xdr:colOff>
      <xdr:row>3</xdr:row>
      <xdr:rowOff>0</xdr:rowOff>
    </xdr:to>
    <xdr:sp macro="" textlink="">
      <xdr:nvSpPr>
        <xdr:cNvPr id="15" name="TextBox 14">
          <a:extLst>
            <a:ext uri="{FF2B5EF4-FFF2-40B4-BE49-F238E27FC236}">
              <a16:creationId xmlns:a16="http://schemas.microsoft.com/office/drawing/2014/main" id="{3DC960F6-D0DA-4400-B4A9-9BBAAEF8BF09}"/>
            </a:ext>
          </a:extLst>
        </xdr:cNvPr>
        <xdr:cNvSpPr txBox="1"/>
      </xdr:nvSpPr>
      <xdr:spPr>
        <a:xfrm>
          <a:off x="1161097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27</xdr:col>
      <xdr:colOff>0</xdr:colOff>
      <xdr:row>1</xdr:row>
      <xdr:rowOff>133350</xdr:rowOff>
    </xdr:from>
    <xdr:to>
      <xdr:col>28</xdr:col>
      <xdr:colOff>0</xdr:colOff>
      <xdr:row>3</xdr:row>
      <xdr:rowOff>0</xdr:rowOff>
    </xdr:to>
    <xdr:sp macro="" textlink="">
      <xdr:nvSpPr>
        <xdr:cNvPr id="16" name="TextBox 15">
          <a:extLst>
            <a:ext uri="{FF2B5EF4-FFF2-40B4-BE49-F238E27FC236}">
              <a16:creationId xmlns:a16="http://schemas.microsoft.com/office/drawing/2014/main" id="{AEA2DDEA-07A3-4D95-A293-DE1D71786CA1}"/>
            </a:ext>
          </a:extLst>
        </xdr:cNvPr>
        <xdr:cNvSpPr txBox="1"/>
      </xdr:nvSpPr>
      <xdr:spPr>
        <a:xfrm>
          <a:off x="1589722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9</xdr:col>
      <xdr:colOff>0</xdr:colOff>
      <xdr:row>1</xdr:row>
      <xdr:rowOff>133350</xdr:rowOff>
    </xdr:from>
    <xdr:to>
      <xdr:col>10</xdr:col>
      <xdr:colOff>0</xdr:colOff>
      <xdr:row>3</xdr:row>
      <xdr:rowOff>0</xdr:rowOff>
    </xdr:to>
    <xdr:sp macro="" textlink="">
      <xdr:nvSpPr>
        <xdr:cNvPr id="17" name="TextBox 16">
          <a:extLst>
            <a:ext uri="{FF2B5EF4-FFF2-40B4-BE49-F238E27FC236}">
              <a16:creationId xmlns:a16="http://schemas.microsoft.com/office/drawing/2014/main" id="{01548327-2BCD-4F7A-AFD4-55E9640F6031}"/>
            </a:ext>
          </a:extLst>
        </xdr:cNvPr>
        <xdr:cNvSpPr txBox="1"/>
      </xdr:nvSpPr>
      <xdr:spPr>
        <a:xfrm>
          <a:off x="366712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19</xdr:col>
      <xdr:colOff>0</xdr:colOff>
      <xdr:row>45</xdr:row>
      <xdr:rowOff>142875</xdr:rowOff>
    </xdr:from>
    <xdr:to>
      <xdr:col>20</xdr:col>
      <xdr:colOff>0</xdr:colOff>
      <xdr:row>47</xdr:row>
      <xdr:rowOff>9525</xdr:rowOff>
    </xdr:to>
    <xdr:sp macro="" textlink="">
      <xdr:nvSpPr>
        <xdr:cNvPr id="18" name="TextBox 17">
          <a:extLst>
            <a:ext uri="{FF2B5EF4-FFF2-40B4-BE49-F238E27FC236}">
              <a16:creationId xmlns:a16="http://schemas.microsoft.com/office/drawing/2014/main" id="{1B436F05-8835-494A-B0D2-2C1A73DAAF9D}"/>
            </a:ext>
          </a:extLst>
        </xdr:cNvPr>
        <xdr:cNvSpPr txBox="1"/>
      </xdr:nvSpPr>
      <xdr:spPr>
        <a:xfrm>
          <a:off x="7858125" y="76390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33</xdr:row>
      <xdr:rowOff>133350</xdr:rowOff>
    </xdr:from>
    <xdr:to>
      <xdr:col>10</xdr:col>
      <xdr:colOff>0</xdr:colOff>
      <xdr:row>35</xdr:row>
      <xdr:rowOff>0</xdr:rowOff>
    </xdr:to>
    <xdr:sp macro="" textlink="">
      <xdr:nvSpPr>
        <xdr:cNvPr id="19" name="TextBox 18">
          <a:extLst>
            <a:ext uri="{FF2B5EF4-FFF2-40B4-BE49-F238E27FC236}">
              <a16:creationId xmlns:a16="http://schemas.microsoft.com/office/drawing/2014/main" id="{F2171A43-7A89-4C8B-B281-45CDB47D9DC5}"/>
            </a:ext>
          </a:extLst>
        </xdr:cNvPr>
        <xdr:cNvSpPr txBox="1"/>
      </xdr:nvSpPr>
      <xdr:spPr>
        <a:xfrm>
          <a:off x="3667125" y="56864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39</xdr:row>
      <xdr:rowOff>133350</xdr:rowOff>
    </xdr:from>
    <xdr:to>
      <xdr:col>10</xdr:col>
      <xdr:colOff>0</xdr:colOff>
      <xdr:row>41</xdr:row>
      <xdr:rowOff>0</xdr:rowOff>
    </xdr:to>
    <xdr:sp macro="" textlink="">
      <xdr:nvSpPr>
        <xdr:cNvPr id="20" name="TextBox 19">
          <a:extLst>
            <a:ext uri="{FF2B5EF4-FFF2-40B4-BE49-F238E27FC236}">
              <a16:creationId xmlns:a16="http://schemas.microsoft.com/office/drawing/2014/main" id="{1C7B87EA-71C2-4BB8-B658-2F87BE552D83}"/>
            </a:ext>
          </a:extLst>
        </xdr:cNvPr>
        <xdr:cNvSpPr txBox="1"/>
      </xdr:nvSpPr>
      <xdr:spPr>
        <a:xfrm>
          <a:off x="3667125" y="66579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24</xdr:col>
      <xdr:colOff>0</xdr:colOff>
      <xdr:row>1</xdr:row>
      <xdr:rowOff>133350</xdr:rowOff>
    </xdr:from>
    <xdr:to>
      <xdr:col>25</xdr:col>
      <xdr:colOff>0</xdr:colOff>
      <xdr:row>3</xdr:row>
      <xdr:rowOff>0</xdr:rowOff>
    </xdr:to>
    <xdr:sp macro="" textlink="">
      <xdr:nvSpPr>
        <xdr:cNvPr id="21" name="TextBox 20">
          <a:extLst>
            <a:ext uri="{FF2B5EF4-FFF2-40B4-BE49-F238E27FC236}">
              <a16:creationId xmlns:a16="http://schemas.microsoft.com/office/drawing/2014/main" id="{0BCC6ACC-BFF7-4520-97B3-2478F4E06F68}"/>
            </a:ext>
          </a:extLst>
        </xdr:cNvPr>
        <xdr:cNvSpPr txBox="1"/>
      </xdr:nvSpPr>
      <xdr:spPr>
        <a:xfrm>
          <a:off x="1217295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28</xdr:col>
      <xdr:colOff>0</xdr:colOff>
      <xdr:row>1</xdr:row>
      <xdr:rowOff>133350</xdr:rowOff>
    </xdr:from>
    <xdr:to>
      <xdr:col>29</xdr:col>
      <xdr:colOff>0</xdr:colOff>
      <xdr:row>3</xdr:row>
      <xdr:rowOff>0</xdr:rowOff>
    </xdr:to>
    <xdr:sp macro="" textlink="">
      <xdr:nvSpPr>
        <xdr:cNvPr id="22" name="TextBox 21">
          <a:extLst>
            <a:ext uri="{FF2B5EF4-FFF2-40B4-BE49-F238E27FC236}">
              <a16:creationId xmlns:a16="http://schemas.microsoft.com/office/drawing/2014/main" id="{6FAAE242-30E0-4951-8AFC-496FFEBE87BB}"/>
            </a:ext>
          </a:extLst>
        </xdr:cNvPr>
        <xdr:cNvSpPr txBox="1"/>
      </xdr:nvSpPr>
      <xdr:spPr>
        <a:xfrm>
          <a:off x="1645920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45</xdr:row>
      <xdr:rowOff>133350</xdr:rowOff>
    </xdr:from>
    <xdr:to>
      <xdr:col>12</xdr:col>
      <xdr:colOff>0</xdr:colOff>
      <xdr:row>47</xdr:row>
      <xdr:rowOff>0</xdr:rowOff>
    </xdr:to>
    <xdr:sp macro="" textlink="">
      <xdr:nvSpPr>
        <xdr:cNvPr id="23" name="TextBox 22">
          <a:extLst>
            <a:ext uri="{FF2B5EF4-FFF2-40B4-BE49-F238E27FC236}">
              <a16:creationId xmlns:a16="http://schemas.microsoft.com/office/drawing/2014/main" id="{6DA3B590-2EBB-4B3E-BD55-253910BFA7A6}"/>
            </a:ext>
          </a:extLst>
        </xdr:cNvPr>
        <xdr:cNvSpPr txBox="1"/>
      </xdr:nvSpPr>
      <xdr:spPr>
        <a:xfrm>
          <a:off x="4248150" y="7629525"/>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22</xdr:col>
      <xdr:colOff>0</xdr:colOff>
      <xdr:row>1</xdr:row>
      <xdr:rowOff>114299</xdr:rowOff>
    </xdr:from>
    <xdr:to>
      <xdr:col>22</xdr:col>
      <xdr:colOff>2609850</xdr:colOff>
      <xdr:row>3</xdr:row>
      <xdr:rowOff>28574</xdr:rowOff>
    </xdr:to>
    <xdr:sp macro="" textlink="">
      <xdr:nvSpPr>
        <xdr:cNvPr id="24" name="TextBox 23">
          <a:extLst>
            <a:ext uri="{FF2B5EF4-FFF2-40B4-BE49-F238E27FC236}">
              <a16:creationId xmlns:a16="http://schemas.microsoft.com/office/drawing/2014/main" id="{5AD88573-966C-48F8-9569-429C85D9BF7B}"/>
            </a:ext>
          </a:extLst>
        </xdr:cNvPr>
        <xdr:cNvSpPr txBox="1"/>
      </xdr:nvSpPr>
      <xdr:spPr>
        <a:xfrm>
          <a:off x="8562975" y="485774"/>
          <a:ext cx="2609850" cy="2381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Fun Patches</a:t>
          </a:r>
        </a:p>
      </xdr:txBody>
    </xdr:sp>
    <xdr:clientData/>
  </xdr:twoCellAnchor>
  <xdr:twoCellAnchor>
    <xdr:from>
      <xdr:col>26</xdr:col>
      <xdr:colOff>0</xdr:colOff>
      <xdr:row>1</xdr:row>
      <xdr:rowOff>133350</xdr:rowOff>
    </xdr:from>
    <xdr:to>
      <xdr:col>26</xdr:col>
      <xdr:colOff>2495550</xdr:colOff>
      <xdr:row>3</xdr:row>
      <xdr:rowOff>0</xdr:rowOff>
    </xdr:to>
    <xdr:sp macro="" textlink="">
      <xdr:nvSpPr>
        <xdr:cNvPr id="25" name="TextBox 24">
          <a:extLst>
            <a:ext uri="{FF2B5EF4-FFF2-40B4-BE49-F238E27FC236}">
              <a16:creationId xmlns:a16="http://schemas.microsoft.com/office/drawing/2014/main" id="{A90BAF24-5AAA-4C40-9F54-3E92A2899B55}"/>
            </a:ext>
          </a:extLst>
        </xdr:cNvPr>
        <xdr:cNvSpPr txBox="1"/>
      </xdr:nvSpPr>
      <xdr:spPr>
        <a:xfrm>
          <a:off x="12849225" y="504825"/>
          <a:ext cx="24955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0</xdr:col>
      <xdr:colOff>56029</xdr:colOff>
      <xdr:row>1</xdr:row>
      <xdr:rowOff>133350</xdr:rowOff>
    </xdr:from>
    <xdr:to>
      <xdr:col>2</xdr:col>
      <xdr:colOff>1030942</xdr:colOff>
      <xdr:row>3</xdr:row>
      <xdr:rowOff>0</xdr:rowOff>
    </xdr:to>
    <xdr:sp macro="" textlink="">
      <xdr:nvSpPr>
        <xdr:cNvPr id="26" name="TextBox 25">
          <a:extLst>
            <a:ext uri="{FF2B5EF4-FFF2-40B4-BE49-F238E27FC236}">
              <a16:creationId xmlns:a16="http://schemas.microsoft.com/office/drawing/2014/main" id="{C8BCADA7-9B68-432D-9759-991276053A08}"/>
            </a:ext>
          </a:extLst>
        </xdr:cNvPr>
        <xdr:cNvSpPr txBox="1"/>
      </xdr:nvSpPr>
      <xdr:spPr>
        <a:xfrm>
          <a:off x="56029" y="504825"/>
          <a:ext cx="2260788"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Individual Badges</a:t>
          </a:r>
        </a:p>
      </xdr:txBody>
    </xdr:sp>
    <xdr:clientData/>
  </xdr:twoCellAnchor>
  <xdr:twoCellAnchor>
    <xdr:from>
      <xdr:col>1</xdr:col>
      <xdr:colOff>0</xdr:colOff>
      <xdr:row>33</xdr:row>
      <xdr:rowOff>133350</xdr:rowOff>
    </xdr:from>
    <xdr:to>
      <xdr:col>2</xdr:col>
      <xdr:colOff>1590675</xdr:colOff>
      <xdr:row>34</xdr:row>
      <xdr:rowOff>152400</xdr:rowOff>
    </xdr:to>
    <xdr:sp macro="" textlink="">
      <xdr:nvSpPr>
        <xdr:cNvPr id="27" name="TextBox 26">
          <a:extLst>
            <a:ext uri="{FF2B5EF4-FFF2-40B4-BE49-F238E27FC236}">
              <a16:creationId xmlns:a16="http://schemas.microsoft.com/office/drawing/2014/main" id="{E331E0F2-7C5C-4E8A-BAF7-BE411692798F}"/>
            </a:ext>
          </a:extLst>
        </xdr:cNvPr>
        <xdr:cNvSpPr txBox="1"/>
      </xdr:nvSpPr>
      <xdr:spPr>
        <a:xfrm>
          <a:off x="57150" y="5686425"/>
          <a:ext cx="2819400" cy="1809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Financial Literacy &amp; Cookie Business Badges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39</xdr:row>
      <xdr:rowOff>133350</xdr:rowOff>
    </xdr:from>
    <xdr:to>
      <xdr:col>2</xdr:col>
      <xdr:colOff>971550</xdr:colOff>
      <xdr:row>40</xdr:row>
      <xdr:rowOff>152400</xdr:rowOff>
    </xdr:to>
    <xdr:sp macro="" textlink="">
      <xdr:nvSpPr>
        <xdr:cNvPr id="28" name="TextBox 27">
          <a:extLst>
            <a:ext uri="{FF2B5EF4-FFF2-40B4-BE49-F238E27FC236}">
              <a16:creationId xmlns:a16="http://schemas.microsoft.com/office/drawing/2014/main" id="{91DF2CF2-56FC-4064-A4D1-E9246AF80CDB}"/>
            </a:ext>
          </a:extLst>
        </xdr:cNvPr>
        <xdr:cNvSpPr txBox="1"/>
      </xdr:nvSpPr>
      <xdr:spPr>
        <a:xfrm>
          <a:off x="57150" y="6657975"/>
          <a:ext cx="2200275" cy="1809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Progressive Badge Sets</a:t>
          </a:r>
          <a:endParaRPr lang="en-US" sz="1100">
            <a:solidFill>
              <a:schemeClr val="bg1"/>
            </a:solidFill>
            <a:latin typeface="Arial Narrow" panose="020B0606020202030204" pitchFamily="34" charset="0"/>
          </a:endParaRPr>
        </a:p>
      </xdr:txBody>
    </xdr:sp>
    <xdr:clientData/>
  </xdr:twoCellAnchor>
  <xdr:twoCellAnchor editAs="oneCell">
    <xdr:from>
      <xdr:col>1</xdr:col>
      <xdr:colOff>0</xdr:colOff>
      <xdr:row>0</xdr:row>
      <xdr:rowOff>0</xdr:rowOff>
    </xdr:from>
    <xdr:to>
      <xdr:col>2</xdr:col>
      <xdr:colOff>332740</xdr:colOff>
      <xdr:row>1</xdr:row>
      <xdr:rowOff>85725</xdr:rowOff>
    </xdr:to>
    <xdr:pic>
      <xdr:nvPicPr>
        <xdr:cNvPr id="29" name="Picture 28">
          <a:extLst>
            <a:ext uri="{FF2B5EF4-FFF2-40B4-BE49-F238E27FC236}">
              <a16:creationId xmlns:a16="http://schemas.microsoft.com/office/drawing/2014/main" id="{201714BC-B195-4401-A0B5-015528B035C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0"/>
          <a:ext cx="1561465" cy="457200"/>
        </a:xfrm>
        <a:prstGeom prst="rect">
          <a:avLst/>
        </a:prstGeom>
      </xdr:spPr>
    </xdr:pic>
    <xdr:clientData/>
  </xdr:twoCellAnchor>
  <xdr:twoCellAnchor editAs="oneCell">
    <xdr:from>
      <xdr:col>1</xdr:col>
      <xdr:colOff>25400</xdr:colOff>
      <xdr:row>35</xdr:row>
      <xdr:rowOff>73026</xdr:rowOff>
    </xdr:from>
    <xdr:to>
      <xdr:col>1</xdr:col>
      <xdr:colOff>1221740</xdr:colOff>
      <xdr:row>38</xdr:row>
      <xdr:rowOff>105858</xdr:rowOff>
    </xdr:to>
    <xdr:pic>
      <xdr:nvPicPr>
        <xdr:cNvPr id="30" name="Picture 29">
          <a:extLst>
            <a:ext uri="{FF2B5EF4-FFF2-40B4-BE49-F238E27FC236}">
              <a16:creationId xmlns:a16="http://schemas.microsoft.com/office/drawing/2014/main" id="{1D5F9F0D-B0F4-4FF9-B297-AAB27594C3D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2550" y="5949951"/>
          <a:ext cx="1196340" cy="518607"/>
        </a:xfrm>
        <a:prstGeom prst="rect">
          <a:avLst/>
        </a:prstGeom>
      </xdr:spPr>
    </xdr:pic>
    <xdr:clientData/>
  </xdr:twoCellAnchor>
  <xdr:twoCellAnchor>
    <xdr:from>
      <xdr:col>1</xdr:col>
      <xdr:colOff>0</xdr:colOff>
      <xdr:row>58</xdr:row>
      <xdr:rowOff>0</xdr:rowOff>
    </xdr:from>
    <xdr:to>
      <xdr:col>10</xdr:col>
      <xdr:colOff>0</xdr:colOff>
      <xdr:row>65</xdr:row>
      <xdr:rowOff>0</xdr:rowOff>
    </xdr:to>
    <xdr:sp macro="" textlink="">
      <xdr:nvSpPr>
        <xdr:cNvPr id="31" name="Rectangle 30">
          <a:extLst>
            <a:ext uri="{FF2B5EF4-FFF2-40B4-BE49-F238E27FC236}">
              <a16:creationId xmlns:a16="http://schemas.microsoft.com/office/drawing/2014/main" id="{3DD83D5E-6CF2-482F-BAFA-347C6822B35A}"/>
            </a:ext>
          </a:extLst>
        </xdr:cNvPr>
        <xdr:cNvSpPr/>
      </xdr:nvSpPr>
      <xdr:spPr>
        <a:xfrm>
          <a:off x="57150" y="9601200"/>
          <a:ext cx="4076700" cy="11334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67</xdr:row>
      <xdr:rowOff>0</xdr:rowOff>
    </xdr:from>
    <xdr:to>
      <xdr:col>10</xdr:col>
      <xdr:colOff>0</xdr:colOff>
      <xdr:row>73</xdr:row>
      <xdr:rowOff>0</xdr:rowOff>
    </xdr:to>
    <xdr:sp macro="" textlink="">
      <xdr:nvSpPr>
        <xdr:cNvPr id="32" name="Rectangle 31">
          <a:extLst>
            <a:ext uri="{FF2B5EF4-FFF2-40B4-BE49-F238E27FC236}">
              <a16:creationId xmlns:a16="http://schemas.microsoft.com/office/drawing/2014/main" id="{4A654B9F-B8D9-402C-811D-3ABD13F06228}"/>
            </a:ext>
          </a:extLst>
        </xdr:cNvPr>
        <xdr:cNvSpPr/>
      </xdr:nvSpPr>
      <xdr:spPr>
        <a:xfrm>
          <a:off x="57150" y="11058525"/>
          <a:ext cx="4076700" cy="9906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56</xdr:row>
      <xdr:rowOff>133350</xdr:rowOff>
    </xdr:from>
    <xdr:to>
      <xdr:col>10</xdr:col>
      <xdr:colOff>0</xdr:colOff>
      <xdr:row>58</xdr:row>
      <xdr:rowOff>0</xdr:rowOff>
    </xdr:to>
    <xdr:sp macro="" textlink="">
      <xdr:nvSpPr>
        <xdr:cNvPr id="33" name="Rectangle: Top Corners Rounded 32">
          <a:extLst>
            <a:ext uri="{FF2B5EF4-FFF2-40B4-BE49-F238E27FC236}">
              <a16:creationId xmlns:a16="http://schemas.microsoft.com/office/drawing/2014/main" id="{3E477129-994B-4338-866B-A26914D5751B}"/>
            </a:ext>
          </a:extLst>
        </xdr:cNvPr>
        <xdr:cNvSpPr/>
      </xdr:nvSpPr>
      <xdr:spPr>
        <a:xfrm>
          <a:off x="57150" y="9410700"/>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65</xdr:row>
      <xdr:rowOff>136684</xdr:rowOff>
    </xdr:from>
    <xdr:to>
      <xdr:col>10</xdr:col>
      <xdr:colOff>0</xdr:colOff>
      <xdr:row>67</xdr:row>
      <xdr:rowOff>0</xdr:rowOff>
    </xdr:to>
    <xdr:sp macro="" textlink="">
      <xdr:nvSpPr>
        <xdr:cNvPr id="34" name="Rectangle: Top Corners Rounded 33">
          <a:extLst>
            <a:ext uri="{FF2B5EF4-FFF2-40B4-BE49-F238E27FC236}">
              <a16:creationId xmlns:a16="http://schemas.microsoft.com/office/drawing/2014/main" id="{CC681054-F594-4F29-9A9B-BA8617AB2235}"/>
            </a:ext>
          </a:extLst>
        </xdr:cNvPr>
        <xdr:cNvSpPr/>
      </xdr:nvSpPr>
      <xdr:spPr>
        <a:xfrm>
          <a:off x="57150" y="10871359"/>
          <a:ext cx="4076700" cy="187166"/>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65</xdr:row>
      <xdr:rowOff>136684</xdr:rowOff>
    </xdr:from>
    <xdr:to>
      <xdr:col>9</xdr:col>
      <xdr:colOff>0</xdr:colOff>
      <xdr:row>67</xdr:row>
      <xdr:rowOff>0</xdr:rowOff>
    </xdr:to>
    <xdr:sp macro="" textlink="">
      <xdr:nvSpPr>
        <xdr:cNvPr id="35" name="TextBox 34">
          <a:extLst>
            <a:ext uri="{FF2B5EF4-FFF2-40B4-BE49-F238E27FC236}">
              <a16:creationId xmlns:a16="http://schemas.microsoft.com/office/drawing/2014/main" id="{DF4F02BF-95DA-4752-A14D-8905CBBFAFB2}"/>
            </a:ext>
          </a:extLst>
        </xdr:cNvPr>
        <xdr:cNvSpPr txBox="1"/>
      </xdr:nvSpPr>
      <xdr:spPr>
        <a:xfrm>
          <a:off x="3200400" y="10871359"/>
          <a:ext cx="466725" cy="18716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56</xdr:row>
      <xdr:rowOff>133350</xdr:rowOff>
    </xdr:from>
    <xdr:to>
      <xdr:col>9</xdr:col>
      <xdr:colOff>0</xdr:colOff>
      <xdr:row>58</xdr:row>
      <xdr:rowOff>0</xdr:rowOff>
    </xdr:to>
    <xdr:sp macro="" textlink="">
      <xdr:nvSpPr>
        <xdr:cNvPr id="36" name="TextBox 35">
          <a:extLst>
            <a:ext uri="{FF2B5EF4-FFF2-40B4-BE49-F238E27FC236}">
              <a16:creationId xmlns:a16="http://schemas.microsoft.com/office/drawing/2014/main" id="{9F87D99D-D50E-4BC4-B012-0B4F74FE521C}"/>
            </a:ext>
          </a:extLst>
        </xdr:cNvPr>
        <xdr:cNvSpPr txBox="1"/>
      </xdr:nvSpPr>
      <xdr:spPr>
        <a:xfrm>
          <a:off x="3200400" y="94107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9</xdr:col>
      <xdr:colOff>0</xdr:colOff>
      <xdr:row>56</xdr:row>
      <xdr:rowOff>133350</xdr:rowOff>
    </xdr:from>
    <xdr:to>
      <xdr:col>10</xdr:col>
      <xdr:colOff>0</xdr:colOff>
      <xdr:row>58</xdr:row>
      <xdr:rowOff>0</xdr:rowOff>
    </xdr:to>
    <xdr:sp macro="" textlink="">
      <xdr:nvSpPr>
        <xdr:cNvPr id="37" name="TextBox 36">
          <a:extLst>
            <a:ext uri="{FF2B5EF4-FFF2-40B4-BE49-F238E27FC236}">
              <a16:creationId xmlns:a16="http://schemas.microsoft.com/office/drawing/2014/main" id="{79AE4F00-72AA-40F0-A44F-D061981437D3}"/>
            </a:ext>
          </a:extLst>
        </xdr:cNvPr>
        <xdr:cNvSpPr txBox="1"/>
      </xdr:nvSpPr>
      <xdr:spPr>
        <a:xfrm>
          <a:off x="3667125" y="94107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65</xdr:row>
      <xdr:rowOff>136684</xdr:rowOff>
    </xdr:from>
    <xdr:to>
      <xdr:col>10</xdr:col>
      <xdr:colOff>0</xdr:colOff>
      <xdr:row>67</xdr:row>
      <xdr:rowOff>0</xdr:rowOff>
    </xdr:to>
    <xdr:sp macro="" textlink="">
      <xdr:nvSpPr>
        <xdr:cNvPr id="38" name="TextBox 37">
          <a:extLst>
            <a:ext uri="{FF2B5EF4-FFF2-40B4-BE49-F238E27FC236}">
              <a16:creationId xmlns:a16="http://schemas.microsoft.com/office/drawing/2014/main" id="{14ED7D29-12A5-4E0E-832D-9F99A223F6BD}"/>
            </a:ext>
          </a:extLst>
        </xdr:cNvPr>
        <xdr:cNvSpPr txBox="1"/>
      </xdr:nvSpPr>
      <xdr:spPr>
        <a:xfrm>
          <a:off x="3667125" y="10871359"/>
          <a:ext cx="466725" cy="18716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xdr:col>
      <xdr:colOff>0</xdr:colOff>
      <xdr:row>56</xdr:row>
      <xdr:rowOff>133350</xdr:rowOff>
    </xdr:from>
    <xdr:to>
      <xdr:col>2</xdr:col>
      <xdr:colOff>0</xdr:colOff>
      <xdr:row>58</xdr:row>
      <xdr:rowOff>0</xdr:rowOff>
    </xdr:to>
    <xdr:sp macro="" textlink="">
      <xdr:nvSpPr>
        <xdr:cNvPr id="39" name="TextBox 38">
          <a:extLst>
            <a:ext uri="{FF2B5EF4-FFF2-40B4-BE49-F238E27FC236}">
              <a16:creationId xmlns:a16="http://schemas.microsoft.com/office/drawing/2014/main" id="{2A10952C-1CFB-4180-AC5E-A45D7D15954D}"/>
            </a:ext>
          </a:extLst>
        </xdr:cNvPr>
        <xdr:cNvSpPr txBox="1"/>
      </xdr:nvSpPr>
      <xdr:spPr>
        <a:xfrm>
          <a:off x="57150" y="9410700"/>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Pins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65</xdr:row>
      <xdr:rowOff>136684</xdr:rowOff>
    </xdr:from>
    <xdr:to>
      <xdr:col>2</xdr:col>
      <xdr:colOff>952500</xdr:colOff>
      <xdr:row>67</xdr:row>
      <xdr:rowOff>19050</xdr:rowOff>
    </xdr:to>
    <xdr:sp macro="" textlink="">
      <xdr:nvSpPr>
        <xdr:cNvPr id="40" name="TextBox 39">
          <a:extLst>
            <a:ext uri="{FF2B5EF4-FFF2-40B4-BE49-F238E27FC236}">
              <a16:creationId xmlns:a16="http://schemas.microsoft.com/office/drawing/2014/main" id="{E6F0A1D4-D631-4F23-8BE4-F22E49C5EA51}"/>
            </a:ext>
          </a:extLst>
        </xdr:cNvPr>
        <xdr:cNvSpPr txBox="1"/>
      </xdr:nvSpPr>
      <xdr:spPr>
        <a:xfrm>
          <a:off x="57150" y="10871359"/>
          <a:ext cx="2181225" cy="2062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Additional Patch Awards</a:t>
          </a:r>
          <a:endParaRPr lang="en-US" sz="1100">
            <a:solidFill>
              <a:schemeClr val="bg1"/>
            </a:solidFill>
            <a:latin typeface="Arial Narrow" panose="020B0606020202030204" pitchFamily="34" charset="0"/>
          </a:endParaRPr>
        </a:p>
      </xdr:txBody>
    </xdr:sp>
    <xdr:clientData/>
  </xdr:twoCellAnchor>
  <xdr:twoCellAnchor>
    <xdr:from>
      <xdr:col>11</xdr:col>
      <xdr:colOff>0</xdr:colOff>
      <xdr:row>1</xdr:row>
      <xdr:rowOff>133350</xdr:rowOff>
    </xdr:from>
    <xdr:to>
      <xdr:col>20</xdr:col>
      <xdr:colOff>0</xdr:colOff>
      <xdr:row>3</xdr:row>
      <xdr:rowOff>0</xdr:rowOff>
    </xdr:to>
    <xdr:sp macro="" textlink="">
      <xdr:nvSpPr>
        <xdr:cNvPr id="41" name="Rectangle: Top Corners Rounded 40">
          <a:extLst>
            <a:ext uri="{FF2B5EF4-FFF2-40B4-BE49-F238E27FC236}">
              <a16:creationId xmlns:a16="http://schemas.microsoft.com/office/drawing/2014/main" id="{49D6E483-40C5-49EA-9883-F7B72ED5222C}"/>
            </a:ext>
          </a:extLst>
        </xdr:cNvPr>
        <xdr:cNvSpPr/>
      </xdr:nvSpPr>
      <xdr:spPr>
        <a:xfrm>
          <a:off x="4248150" y="50482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0</xdr:colOff>
      <xdr:row>1</xdr:row>
      <xdr:rowOff>133350</xdr:rowOff>
    </xdr:from>
    <xdr:to>
      <xdr:col>19</xdr:col>
      <xdr:colOff>0</xdr:colOff>
      <xdr:row>3</xdr:row>
      <xdr:rowOff>0</xdr:rowOff>
    </xdr:to>
    <xdr:sp macro="" textlink="">
      <xdr:nvSpPr>
        <xdr:cNvPr id="42" name="TextBox 41">
          <a:extLst>
            <a:ext uri="{FF2B5EF4-FFF2-40B4-BE49-F238E27FC236}">
              <a16:creationId xmlns:a16="http://schemas.microsoft.com/office/drawing/2014/main" id="{956FFB74-7714-4380-8982-B15DC87D2B0D}"/>
            </a:ext>
          </a:extLst>
        </xdr:cNvPr>
        <xdr:cNvSpPr txBox="1"/>
      </xdr:nvSpPr>
      <xdr:spPr>
        <a:xfrm>
          <a:off x="739140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19</xdr:col>
      <xdr:colOff>0</xdr:colOff>
      <xdr:row>1</xdr:row>
      <xdr:rowOff>133350</xdr:rowOff>
    </xdr:from>
    <xdr:to>
      <xdr:col>20</xdr:col>
      <xdr:colOff>0</xdr:colOff>
      <xdr:row>3</xdr:row>
      <xdr:rowOff>0</xdr:rowOff>
    </xdr:to>
    <xdr:sp macro="" textlink="">
      <xdr:nvSpPr>
        <xdr:cNvPr id="43" name="TextBox 42">
          <a:extLst>
            <a:ext uri="{FF2B5EF4-FFF2-40B4-BE49-F238E27FC236}">
              <a16:creationId xmlns:a16="http://schemas.microsoft.com/office/drawing/2014/main" id="{0550B7CD-1D92-4DEA-AB11-3C17FBDF4504}"/>
            </a:ext>
          </a:extLst>
        </xdr:cNvPr>
        <xdr:cNvSpPr txBox="1"/>
      </xdr:nvSpPr>
      <xdr:spPr>
        <a:xfrm>
          <a:off x="785812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3</xdr:row>
      <xdr:rowOff>0</xdr:rowOff>
    </xdr:from>
    <xdr:to>
      <xdr:col>20</xdr:col>
      <xdr:colOff>0</xdr:colOff>
      <xdr:row>25</xdr:row>
      <xdr:rowOff>0</xdr:rowOff>
    </xdr:to>
    <xdr:sp macro="" textlink="">
      <xdr:nvSpPr>
        <xdr:cNvPr id="44" name="Rectangle 43">
          <a:extLst>
            <a:ext uri="{FF2B5EF4-FFF2-40B4-BE49-F238E27FC236}">
              <a16:creationId xmlns:a16="http://schemas.microsoft.com/office/drawing/2014/main" id="{2CF56E27-B35E-4B82-A119-396E36E7A527}"/>
            </a:ext>
          </a:extLst>
        </xdr:cNvPr>
        <xdr:cNvSpPr/>
      </xdr:nvSpPr>
      <xdr:spPr>
        <a:xfrm>
          <a:off x="4248150" y="695325"/>
          <a:ext cx="4076700" cy="35623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133350</xdr:rowOff>
    </xdr:from>
    <xdr:to>
      <xdr:col>12</xdr:col>
      <xdr:colOff>1266825</xdr:colOff>
      <xdr:row>3</xdr:row>
      <xdr:rowOff>0</xdr:rowOff>
    </xdr:to>
    <xdr:sp macro="" textlink="">
      <xdr:nvSpPr>
        <xdr:cNvPr id="45" name="TextBox 44">
          <a:extLst>
            <a:ext uri="{FF2B5EF4-FFF2-40B4-BE49-F238E27FC236}">
              <a16:creationId xmlns:a16="http://schemas.microsoft.com/office/drawing/2014/main" id="{687BFA79-BC6F-41CD-80C5-AAD93FB1E2C6}"/>
            </a:ext>
          </a:extLst>
        </xdr:cNvPr>
        <xdr:cNvSpPr txBox="1"/>
      </xdr:nvSpPr>
      <xdr:spPr>
        <a:xfrm>
          <a:off x="4248150" y="504825"/>
          <a:ext cx="24955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Leadership Journey Awards</a:t>
          </a:r>
          <a:endParaRPr lang="en-US" sz="1100">
            <a:solidFill>
              <a:schemeClr val="bg1"/>
            </a:solidFill>
            <a:latin typeface="Arial Narrow" panose="020B0606020202030204" pitchFamily="34" charset="0"/>
          </a:endParaRPr>
        </a:p>
      </xdr:txBody>
    </xdr:sp>
    <xdr:clientData/>
  </xdr:twoCellAnchor>
  <xdr:twoCellAnchor>
    <xdr:from>
      <xdr:col>11</xdr:col>
      <xdr:colOff>19050</xdr:colOff>
      <xdr:row>3</xdr:row>
      <xdr:rowOff>28575</xdr:rowOff>
    </xdr:from>
    <xdr:to>
      <xdr:col>11</xdr:col>
      <xdr:colOff>1214122</xdr:colOff>
      <xdr:row>24</xdr:row>
      <xdr:rowOff>112578</xdr:rowOff>
    </xdr:to>
    <xdr:grpSp>
      <xdr:nvGrpSpPr>
        <xdr:cNvPr id="46" name="Group 45">
          <a:extLst>
            <a:ext uri="{FF2B5EF4-FFF2-40B4-BE49-F238E27FC236}">
              <a16:creationId xmlns:a16="http://schemas.microsoft.com/office/drawing/2014/main" id="{7AC743E0-4F52-4798-BB36-D8ACC286C455}"/>
            </a:ext>
          </a:extLst>
        </xdr:cNvPr>
        <xdr:cNvGrpSpPr/>
      </xdr:nvGrpSpPr>
      <xdr:grpSpPr>
        <a:xfrm>
          <a:off x="4267200" y="723900"/>
          <a:ext cx="1195072" cy="3484428"/>
          <a:chOff x="4286250" y="723900"/>
          <a:chExt cx="1195072" cy="3484428"/>
        </a:xfrm>
      </xdr:grpSpPr>
      <xdr:pic>
        <xdr:nvPicPr>
          <xdr:cNvPr id="47" name="Picture 46">
            <a:extLst>
              <a:ext uri="{FF2B5EF4-FFF2-40B4-BE49-F238E27FC236}">
                <a16:creationId xmlns:a16="http://schemas.microsoft.com/office/drawing/2014/main" id="{72E7170A-41BA-4370-ADEC-B500D51C277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286250" y="3441700"/>
            <a:ext cx="1188720" cy="766628"/>
          </a:xfrm>
          <a:prstGeom prst="rect">
            <a:avLst/>
          </a:prstGeom>
        </xdr:spPr>
      </xdr:pic>
      <xdr:pic>
        <xdr:nvPicPr>
          <xdr:cNvPr id="48" name="Picture 47">
            <a:extLst>
              <a:ext uri="{FF2B5EF4-FFF2-40B4-BE49-F238E27FC236}">
                <a16:creationId xmlns:a16="http://schemas.microsoft.com/office/drawing/2014/main" id="{2EE42414-E666-4AC5-A8A4-A48CC508E9C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292602" y="2743201"/>
            <a:ext cx="1188720" cy="506979"/>
          </a:xfrm>
          <a:prstGeom prst="rect">
            <a:avLst/>
          </a:prstGeom>
        </xdr:spPr>
      </xdr:pic>
      <xdr:pic>
        <xdr:nvPicPr>
          <xdr:cNvPr id="49" name="Picture 48">
            <a:extLst>
              <a:ext uri="{FF2B5EF4-FFF2-40B4-BE49-F238E27FC236}">
                <a16:creationId xmlns:a16="http://schemas.microsoft.com/office/drawing/2014/main" id="{11C8FDF9-7AE5-4E15-818B-42FF94B8D32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559967" y="723900"/>
            <a:ext cx="657568" cy="640080"/>
          </a:xfrm>
          <a:prstGeom prst="rect">
            <a:avLst/>
          </a:prstGeom>
        </xdr:spPr>
      </xdr:pic>
      <xdr:pic>
        <xdr:nvPicPr>
          <xdr:cNvPr id="50" name="Picture 49">
            <a:extLst>
              <a:ext uri="{FF2B5EF4-FFF2-40B4-BE49-F238E27FC236}">
                <a16:creationId xmlns:a16="http://schemas.microsoft.com/office/drawing/2014/main" id="{BDEFF0CE-1EA2-4118-82C9-1AB7B00C994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536362" y="1352551"/>
            <a:ext cx="704778" cy="640080"/>
          </a:xfrm>
          <a:prstGeom prst="rect">
            <a:avLst/>
          </a:prstGeom>
        </xdr:spPr>
      </xdr:pic>
      <xdr:pic>
        <xdr:nvPicPr>
          <xdr:cNvPr id="51" name="Picture 50">
            <a:extLst>
              <a:ext uri="{FF2B5EF4-FFF2-40B4-BE49-F238E27FC236}">
                <a16:creationId xmlns:a16="http://schemas.microsoft.com/office/drawing/2014/main" id="{00A6B1A7-3D16-4E39-940B-032F08EF89E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557711" y="2000250"/>
            <a:ext cx="662080" cy="640080"/>
          </a:xfrm>
          <a:prstGeom prst="rect">
            <a:avLst/>
          </a:prstGeom>
        </xdr:spPr>
      </xdr:pic>
    </xdr:grpSp>
    <xdr:clientData/>
  </xdr:twoCellAnchor>
  <xdr:twoCellAnchor>
    <xdr:from>
      <xdr:col>1</xdr:col>
      <xdr:colOff>16899</xdr:colOff>
      <xdr:row>58</xdr:row>
      <xdr:rowOff>39976</xdr:rowOff>
    </xdr:from>
    <xdr:to>
      <xdr:col>1</xdr:col>
      <xdr:colOff>1205619</xdr:colOff>
      <xdr:row>64</xdr:row>
      <xdr:rowOff>110183</xdr:rowOff>
    </xdr:to>
    <xdr:grpSp>
      <xdr:nvGrpSpPr>
        <xdr:cNvPr id="52" name="Group 51">
          <a:extLst>
            <a:ext uri="{FF2B5EF4-FFF2-40B4-BE49-F238E27FC236}">
              <a16:creationId xmlns:a16="http://schemas.microsoft.com/office/drawing/2014/main" id="{31A1EA1C-96A6-4F58-B9E4-78D27DBF3BB9}"/>
            </a:ext>
          </a:extLst>
        </xdr:cNvPr>
        <xdr:cNvGrpSpPr>
          <a:grpSpLocks noChangeAspect="1"/>
        </xdr:cNvGrpSpPr>
      </xdr:nvGrpSpPr>
      <xdr:grpSpPr>
        <a:xfrm>
          <a:off x="74049" y="9641176"/>
          <a:ext cx="1188720" cy="1041757"/>
          <a:chOff x="4696849" y="9809450"/>
          <a:chExt cx="1263931" cy="1106030"/>
        </a:xfrm>
      </xdr:grpSpPr>
      <xdr:grpSp>
        <xdr:nvGrpSpPr>
          <xdr:cNvPr id="53" name="Group 52">
            <a:extLst>
              <a:ext uri="{FF2B5EF4-FFF2-40B4-BE49-F238E27FC236}">
                <a16:creationId xmlns:a16="http://schemas.microsoft.com/office/drawing/2014/main" id="{C7E6D575-2701-4F0F-B265-7586060210C9}"/>
              </a:ext>
            </a:extLst>
          </xdr:cNvPr>
          <xdr:cNvGrpSpPr/>
        </xdr:nvGrpSpPr>
        <xdr:grpSpPr>
          <a:xfrm>
            <a:off x="4911549" y="9809450"/>
            <a:ext cx="834530" cy="411480"/>
            <a:chOff x="4913600" y="9809450"/>
            <a:chExt cx="834530" cy="411480"/>
          </a:xfrm>
        </xdr:grpSpPr>
        <xdr:pic>
          <xdr:nvPicPr>
            <xdr:cNvPr id="61" name="Picture 60">
              <a:extLst>
                <a:ext uri="{FF2B5EF4-FFF2-40B4-BE49-F238E27FC236}">
                  <a16:creationId xmlns:a16="http://schemas.microsoft.com/office/drawing/2014/main" id="{71DE7040-ABEF-4837-936C-C7230F5DEE3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913600" y="9809450"/>
              <a:ext cx="411480" cy="411480"/>
            </a:xfrm>
            <a:prstGeom prst="rect">
              <a:avLst/>
            </a:prstGeom>
          </xdr:spPr>
        </xdr:pic>
        <xdr:pic>
          <xdr:nvPicPr>
            <xdr:cNvPr id="62" name="Picture 61">
              <a:extLst>
                <a:ext uri="{FF2B5EF4-FFF2-40B4-BE49-F238E27FC236}">
                  <a16:creationId xmlns:a16="http://schemas.microsoft.com/office/drawing/2014/main" id="{CE62F2E9-5598-47CE-BC8F-30DBDCB0CBA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336650" y="9809450"/>
              <a:ext cx="411480" cy="411480"/>
            </a:xfrm>
            <a:prstGeom prst="rect">
              <a:avLst/>
            </a:prstGeom>
          </xdr:spPr>
        </xdr:pic>
      </xdr:grpSp>
      <xdr:grpSp>
        <xdr:nvGrpSpPr>
          <xdr:cNvPr id="54" name="Group 53">
            <a:extLst>
              <a:ext uri="{FF2B5EF4-FFF2-40B4-BE49-F238E27FC236}">
                <a16:creationId xmlns:a16="http://schemas.microsoft.com/office/drawing/2014/main" id="{F953B548-6989-4103-8B3E-81BAC3ED5A32}"/>
              </a:ext>
            </a:extLst>
          </xdr:cNvPr>
          <xdr:cNvGrpSpPr/>
        </xdr:nvGrpSpPr>
        <xdr:grpSpPr>
          <a:xfrm>
            <a:off x="4911549" y="10504000"/>
            <a:ext cx="834530" cy="411480"/>
            <a:chOff x="4913600" y="10504000"/>
            <a:chExt cx="834530" cy="411480"/>
          </a:xfrm>
        </xdr:grpSpPr>
        <xdr:pic>
          <xdr:nvPicPr>
            <xdr:cNvPr id="59" name="Picture 58">
              <a:extLst>
                <a:ext uri="{FF2B5EF4-FFF2-40B4-BE49-F238E27FC236}">
                  <a16:creationId xmlns:a16="http://schemas.microsoft.com/office/drawing/2014/main" id="{308F0930-A70D-475D-AC57-6E1CFDC2A05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336650" y="10504000"/>
              <a:ext cx="411480" cy="411480"/>
            </a:xfrm>
            <a:prstGeom prst="rect">
              <a:avLst/>
            </a:prstGeom>
          </xdr:spPr>
        </xdr:pic>
        <xdr:pic>
          <xdr:nvPicPr>
            <xdr:cNvPr id="60" name="Picture 59">
              <a:extLst>
                <a:ext uri="{FF2B5EF4-FFF2-40B4-BE49-F238E27FC236}">
                  <a16:creationId xmlns:a16="http://schemas.microsoft.com/office/drawing/2014/main" id="{C980C1CC-47F2-4464-934A-ACA6E63C5C9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913600" y="10504000"/>
              <a:ext cx="411480" cy="411480"/>
            </a:xfrm>
            <a:prstGeom prst="rect">
              <a:avLst/>
            </a:prstGeom>
          </xdr:spPr>
        </xdr:pic>
      </xdr:grpSp>
      <xdr:grpSp>
        <xdr:nvGrpSpPr>
          <xdr:cNvPr id="55" name="Group 54">
            <a:extLst>
              <a:ext uri="{FF2B5EF4-FFF2-40B4-BE49-F238E27FC236}">
                <a16:creationId xmlns:a16="http://schemas.microsoft.com/office/drawing/2014/main" id="{047463B0-D556-49A2-ADD7-E04BC447700D}"/>
              </a:ext>
            </a:extLst>
          </xdr:cNvPr>
          <xdr:cNvGrpSpPr/>
        </xdr:nvGrpSpPr>
        <xdr:grpSpPr>
          <a:xfrm>
            <a:off x="4696849" y="10176475"/>
            <a:ext cx="1263931" cy="411480"/>
            <a:chOff x="4696849" y="10176475"/>
            <a:chExt cx="1263931" cy="411480"/>
          </a:xfrm>
        </xdr:grpSpPr>
        <xdr:pic>
          <xdr:nvPicPr>
            <xdr:cNvPr id="56" name="Picture 55">
              <a:extLst>
                <a:ext uri="{FF2B5EF4-FFF2-40B4-BE49-F238E27FC236}">
                  <a16:creationId xmlns:a16="http://schemas.microsoft.com/office/drawing/2014/main" id="{6A4136C5-B5E4-4EDA-90D4-BF2D8A1E8A79}"/>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696849" y="10176475"/>
              <a:ext cx="409626" cy="411480"/>
            </a:xfrm>
            <a:prstGeom prst="rect">
              <a:avLst/>
            </a:prstGeom>
          </xdr:spPr>
        </xdr:pic>
        <xdr:pic>
          <xdr:nvPicPr>
            <xdr:cNvPr id="57" name="Picture 56">
              <a:extLst>
                <a:ext uri="{FF2B5EF4-FFF2-40B4-BE49-F238E27FC236}">
                  <a16:creationId xmlns:a16="http://schemas.microsoft.com/office/drawing/2014/main" id="{A923C81F-2040-4BB7-8CCF-B909AF28AE3E}"/>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119900" y="10176475"/>
              <a:ext cx="411480" cy="411480"/>
            </a:xfrm>
            <a:prstGeom prst="rect">
              <a:avLst/>
            </a:prstGeom>
          </xdr:spPr>
        </xdr:pic>
        <xdr:pic>
          <xdr:nvPicPr>
            <xdr:cNvPr id="58" name="Picture 57">
              <a:extLst>
                <a:ext uri="{FF2B5EF4-FFF2-40B4-BE49-F238E27FC236}">
                  <a16:creationId xmlns:a16="http://schemas.microsoft.com/office/drawing/2014/main" id="{811A394E-5B26-49DD-92BD-8EB5692BE0EF}"/>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549300" y="10176475"/>
              <a:ext cx="411480" cy="411480"/>
            </a:xfrm>
            <a:prstGeom prst="rect">
              <a:avLst/>
            </a:prstGeom>
          </xdr:spPr>
        </xdr:pic>
      </xdr:grpSp>
    </xdr:grpSp>
    <xdr:clientData/>
  </xdr:twoCellAnchor>
  <xdr:twoCellAnchor>
    <xdr:from>
      <xdr:col>1</xdr:col>
      <xdr:colOff>28576</xdr:colOff>
      <xdr:row>67</xdr:row>
      <xdr:rowOff>19825</xdr:rowOff>
    </xdr:from>
    <xdr:to>
      <xdr:col>1</xdr:col>
      <xdr:colOff>1217296</xdr:colOff>
      <xdr:row>72</xdr:row>
      <xdr:rowOff>140184</xdr:rowOff>
    </xdr:to>
    <xdr:grpSp>
      <xdr:nvGrpSpPr>
        <xdr:cNvPr id="63" name="Group 62">
          <a:extLst>
            <a:ext uri="{FF2B5EF4-FFF2-40B4-BE49-F238E27FC236}">
              <a16:creationId xmlns:a16="http://schemas.microsoft.com/office/drawing/2014/main" id="{077001C7-760A-4E9A-911B-FB2DAAD45EDB}"/>
            </a:ext>
          </a:extLst>
        </xdr:cNvPr>
        <xdr:cNvGrpSpPr>
          <a:grpSpLocks noChangeAspect="1"/>
        </xdr:cNvGrpSpPr>
      </xdr:nvGrpSpPr>
      <xdr:grpSpPr>
        <a:xfrm>
          <a:off x="85726" y="11078350"/>
          <a:ext cx="1188720" cy="949034"/>
          <a:chOff x="95251" y="10443350"/>
          <a:chExt cx="1234440" cy="964520"/>
        </a:xfrm>
      </xdr:grpSpPr>
      <xdr:pic>
        <xdr:nvPicPr>
          <xdr:cNvPr id="64" name="Picture 63">
            <a:extLst>
              <a:ext uri="{FF2B5EF4-FFF2-40B4-BE49-F238E27FC236}">
                <a16:creationId xmlns:a16="http://schemas.microsoft.com/office/drawing/2014/main" id="{D20CC9F8-3AED-48C5-8998-0BA6E0EC0A7F}"/>
              </a:ext>
            </a:extLst>
          </xdr:cNvPr>
          <xdr:cNvPicPr>
            <a:picLocks noChangeAspect="1"/>
          </xdr:cNvPicPr>
        </xdr:nvPicPr>
        <xdr:blipFill rotWithShape="1">
          <a:blip xmlns:r="http://schemas.openxmlformats.org/officeDocument/2006/relationships" r:embed="rId15">
            <a:extLst>
              <a:ext uri="{28A0092B-C50C-407E-A947-70E740481C1C}">
                <a14:useLocalDpi xmlns:a14="http://schemas.microsoft.com/office/drawing/2010/main" val="0"/>
              </a:ext>
            </a:extLst>
          </a:blip>
          <a:srcRect l="49828" r="-1"/>
          <a:stretch/>
        </xdr:blipFill>
        <xdr:spPr>
          <a:xfrm>
            <a:off x="95251" y="10830074"/>
            <a:ext cx="1234440" cy="577796"/>
          </a:xfrm>
          <a:prstGeom prst="rect">
            <a:avLst/>
          </a:prstGeom>
        </xdr:spPr>
      </xdr:pic>
      <xdr:grpSp>
        <xdr:nvGrpSpPr>
          <xdr:cNvPr id="65" name="Group 64">
            <a:extLst>
              <a:ext uri="{FF2B5EF4-FFF2-40B4-BE49-F238E27FC236}">
                <a16:creationId xmlns:a16="http://schemas.microsoft.com/office/drawing/2014/main" id="{9C2F3BF6-226A-4E28-BEB2-796FA3D5F924}"/>
              </a:ext>
            </a:extLst>
          </xdr:cNvPr>
          <xdr:cNvGrpSpPr/>
        </xdr:nvGrpSpPr>
        <xdr:grpSpPr>
          <a:xfrm>
            <a:off x="257780" y="10443350"/>
            <a:ext cx="909383" cy="411480"/>
            <a:chOff x="292101" y="10443350"/>
            <a:chExt cx="909383" cy="411480"/>
          </a:xfrm>
        </xdr:grpSpPr>
        <xdr:pic>
          <xdr:nvPicPr>
            <xdr:cNvPr id="66" name="Picture 65">
              <a:extLst>
                <a:ext uri="{FF2B5EF4-FFF2-40B4-BE49-F238E27FC236}">
                  <a16:creationId xmlns:a16="http://schemas.microsoft.com/office/drawing/2014/main" id="{2326B283-C36D-4BA7-9189-01EB5F1EEC74}"/>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292101" y="10443350"/>
              <a:ext cx="413402" cy="411480"/>
            </a:xfrm>
            <a:prstGeom prst="rect">
              <a:avLst/>
            </a:prstGeom>
          </xdr:spPr>
        </xdr:pic>
        <xdr:pic>
          <xdr:nvPicPr>
            <xdr:cNvPr id="67" name="Picture 66">
              <a:extLst>
                <a:ext uri="{FF2B5EF4-FFF2-40B4-BE49-F238E27FC236}">
                  <a16:creationId xmlns:a16="http://schemas.microsoft.com/office/drawing/2014/main" id="{A2B4C381-DA8C-42A0-8FEA-614E331FB24C}"/>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788082" y="10443350"/>
              <a:ext cx="413402" cy="411480"/>
            </a:xfrm>
            <a:prstGeom prst="rect">
              <a:avLst/>
            </a:prstGeom>
          </xdr:spPr>
        </xdr:pic>
      </xdr:grpSp>
    </xdr:grpSp>
    <xdr:clientData/>
  </xdr:twoCellAnchor>
  <xdr:twoCellAnchor>
    <xdr:from>
      <xdr:col>1</xdr:col>
      <xdr:colOff>0</xdr:colOff>
      <xdr:row>3</xdr:row>
      <xdr:rowOff>0</xdr:rowOff>
    </xdr:from>
    <xdr:to>
      <xdr:col>10</xdr:col>
      <xdr:colOff>0</xdr:colOff>
      <xdr:row>33</xdr:row>
      <xdr:rowOff>0</xdr:rowOff>
    </xdr:to>
    <xdr:sp macro="" textlink="">
      <xdr:nvSpPr>
        <xdr:cNvPr id="68" name="Rectangle 67">
          <a:extLst>
            <a:ext uri="{FF2B5EF4-FFF2-40B4-BE49-F238E27FC236}">
              <a16:creationId xmlns:a16="http://schemas.microsoft.com/office/drawing/2014/main" id="{51FF8DD4-C4AD-4DA1-A0CF-2DFA64E50766}"/>
            </a:ext>
          </a:extLst>
        </xdr:cNvPr>
        <xdr:cNvSpPr/>
      </xdr:nvSpPr>
      <xdr:spPr>
        <a:xfrm>
          <a:off x="57150" y="695325"/>
          <a:ext cx="4076700" cy="48577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39687</xdr:colOff>
      <xdr:row>41</xdr:row>
      <xdr:rowOff>65050</xdr:rowOff>
    </xdr:from>
    <xdr:to>
      <xdr:col>2</xdr:col>
      <xdr:colOff>2102</xdr:colOff>
      <xdr:row>55</xdr:row>
      <xdr:rowOff>121491</xdr:rowOff>
    </xdr:to>
    <xdr:grpSp>
      <xdr:nvGrpSpPr>
        <xdr:cNvPr id="69" name="Group 68">
          <a:extLst>
            <a:ext uri="{FF2B5EF4-FFF2-40B4-BE49-F238E27FC236}">
              <a16:creationId xmlns:a16="http://schemas.microsoft.com/office/drawing/2014/main" id="{5F317D71-870B-4E60-B321-496FF807CAC9}"/>
            </a:ext>
          </a:extLst>
        </xdr:cNvPr>
        <xdr:cNvGrpSpPr/>
      </xdr:nvGrpSpPr>
      <xdr:grpSpPr>
        <a:xfrm>
          <a:off x="96837" y="6913525"/>
          <a:ext cx="1191140" cy="2323391"/>
          <a:chOff x="96837" y="7037350"/>
          <a:chExt cx="1210190" cy="2367841"/>
        </a:xfrm>
      </xdr:grpSpPr>
      <xdr:pic>
        <xdr:nvPicPr>
          <xdr:cNvPr id="70" name="Picture 69">
            <a:extLst>
              <a:ext uri="{FF2B5EF4-FFF2-40B4-BE49-F238E27FC236}">
                <a16:creationId xmlns:a16="http://schemas.microsoft.com/office/drawing/2014/main" id="{BAA8012D-E85C-4D0D-8CDF-D673155FA6B4}"/>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96837" y="9008271"/>
            <a:ext cx="1196340" cy="396920"/>
          </a:xfrm>
          <a:prstGeom prst="rect">
            <a:avLst/>
          </a:prstGeom>
        </xdr:spPr>
      </xdr:pic>
      <xdr:pic>
        <xdr:nvPicPr>
          <xdr:cNvPr id="71" name="Picture 75">
            <a:extLst>
              <a:ext uri="{FF2B5EF4-FFF2-40B4-BE49-F238E27FC236}">
                <a16:creationId xmlns:a16="http://schemas.microsoft.com/office/drawing/2014/main" id="{FDAAD0A4-64F5-4D5E-9784-18389DA91EA1}"/>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96837" y="8040989"/>
            <a:ext cx="1196340" cy="394026"/>
          </a:xfrm>
          <a:prstGeom prst="rect">
            <a:avLst/>
          </a:prstGeom>
        </xdr:spPr>
      </xdr:pic>
      <xdr:pic>
        <xdr:nvPicPr>
          <xdr:cNvPr id="72" name="Picture 71">
            <a:extLst>
              <a:ext uri="{FF2B5EF4-FFF2-40B4-BE49-F238E27FC236}">
                <a16:creationId xmlns:a16="http://schemas.microsoft.com/office/drawing/2014/main" id="{43EC5796-F94D-4C3F-AC0F-933566FA67E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96837" y="8523910"/>
            <a:ext cx="1196340" cy="395467"/>
          </a:xfrm>
          <a:prstGeom prst="rect">
            <a:avLst/>
          </a:prstGeom>
        </xdr:spPr>
      </xdr:pic>
      <xdr:pic>
        <xdr:nvPicPr>
          <xdr:cNvPr id="73" name="Picture 72">
            <a:extLst>
              <a:ext uri="{FF2B5EF4-FFF2-40B4-BE49-F238E27FC236}">
                <a16:creationId xmlns:a16="http://schemas.microsoft.com/office/drawing/2014/main" id="{2DE10F7A-2AB9-437F-A898-42F0F009C925}"/>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96837" y="7546869"/>
            <a:ext cx="1196340" cy="405225"/>
          </a:xfrm>
          <a:prstGeom prst="rect">
            <a:avLst/>
          </a:prstGeom>
        </xdr:spPr>
      </xdr:pic>
      <xdr:grpSp>
        <xdr:nvGrpSpPr>
          <xdr:cNvPr id="74" name="Group 73">
            <a:extLst>
              <a:ext uri="{FF2B5EF4-FFF2-40B4-BE49-F238E27FC236}">
                <a16:creationId xmlns:a16="http://schemas.microsoft.com/office/drawing/2014/main" id="{028CB188-1FE6-4231-BE0B-330D3A765C31}"/>
              </a:ext>
            </a:extLst>
          </xdr:cNvPr>
          <xdr:cNvGrpSpPr/>
        </xdr:nvGrpSpPr>
        <xdr:grpSpPr>
          <a:xfrm>
            <a:off x="96837" y="7037350"/>
            <a:ext cx="1210190" cy="420624"/>
            <a:chOff x="19345947" y="7297700"/>
            <a:chExt cx="1210190" cy="420624"/>
          </a:xfrm>
        </xdr:grpSpPr>
        <xdr:pic>
          <xdr:nvPicPr>
            <xdr:cNvPr id="75" name="Picture 74">
              <a:extLst>
                <a:ext uri="{FF2B5EF4-FFF2-40B4-BE49-F238E27FC236}">
                  <a16:creationId xmlns:a16="http://schemas.microsoft.com/office/drawing/2014/main" id="{53438333-987A-49A9-A75F-1B05291E52E2}"/>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9345947" y="7297700"/>
              <a:ext cx="402336" cy="420624"/>
            </a:xfrm>
            <a:prstGeom prst="rect">
              <a:avLst/>
            </a:prstGeom>
          </xdr:spPr>
        </xdr:pic>
        <xdr:pic>
          <xdr:nvPicPr>
            <xdr:cNvPr id="76" name="Picture 75">
              <a:extLst>
                <a:ext uri="{FF2B5EF4-FFF2-40B4-BE49-F238E27FC236}">
                  <a16:creationId xmlns:a16="http://schemas.microsoft.com/office/drawing/2014/main" id="{4947E099-E1C4-4C90-8DCE-69CDEDC602F9}"/>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9747319" y="7297700"/>
              <a:ext cx="402336" cy="420624"/>
            </a:xfrm>
            <a:prstGeom prst="rect">
              <a:avLst/>
            </a:prstGeom>
          </xdr:spPr>
        </xdr:pic>
        <xdr:pic>
          <xdr:nvPicPr>
            <xdr:cNvPr id="77" name="Picture 76">
              <a:extLst>
                <a:ext uri="{FF2B5EF4-FFF2-40B4-BE49-F238E27FC236}">
                  <a16:creationId xmlns:a16="http://schemas.microsoft.com/office/drawing/2014/main" id="{54C0E47C-4F08-4FE8-9F39-D17EBBBBC993}"/>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20153801" y="7297700"/>
              <a:ext cx="402336" cy="420624"/>
            </a:xfrm>
            <a:prstGeom prst="rect">
              <a:avLst/>
            </a:prstGeom>
          </xdr:spPr>
        </xdr:pic>
      </xdr:grpSp>
    </xdr:grpSp>
    <xdr:clientData/>
  </xdr:twoCellAnchor>
  <xdr:twoCellAnchor>
    <xdr:from>
      <xdr:col>1</xdr:col>
      <xdr:colOff>43446</xdr:colOff>
      <xdr:row>3</xdr:row>
      <xdr:rowOff>60325</xdr:rowOff>
    </xdr:from>
    <xdr:to>
      <xdr:col>1</xdr:col>
      <xdr:colOff>1225061</xdr:colOff>
      <xdr:row>32</xdr:row>
      <xdr:rowOff>103590</xdr:rowOff>
    </xdr:to>
    <xdr:grpSp>
      <xdr:nvGrpSpPr>
        <xdr:cNvPr id="78" name="Group 77">
          <a:extLst>
            <a:ext uri="{FF2B5EF4-FFF2-40B4-BE49-F238E27FC236}">
              <a16:creationId xmlns:a16="http://schemas.microsoft.com/office/drawing/2014/main" id="{43B03A0D-F835-4A0C-A841-E5A56CA5761A}"/>
            </a:ext>
          </a:extLst>
        </xdr:cNvPr>
        <xdr:cNvGrpSpPr/>
      </xdr:nvGrpSpPr>
      <xdr:grpSpPr>
        <a:xfrm>
          <a:off x="100596" y="755650"/>
          <a:ext cx="1181615" cy="4739090"/>
          <a:chOff x="19366496" y="784225"/>
          <a:chExt cx="1210190" cy="4831165"/>
        </a:xfrm>
      </xdr:grpSpPr>
      <xdr:pic>
        <xdr:nvPicPr>
          <xdr:cNvPr id="79" name="Picture 78">
            <a:extLst>
              <a:ext uri="{FF2B5EF4-FFF2-40B4-BE49-F238E27FC236}">
                <a16:creationId xmlns:a16="http://schemas.microsoft.com/office/drawing/2014/main" id="{EF76ECFF-F51B-4930-AA57-129E76704C79}"/>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20177750" y="784225"/>
            <a:ext cx="398936" cy="418539"/>
          </a:xfrm>
          <a:prstGeom prst="rect">
            <a:avLst/>
          </a:prstGeom>
        </xdr:spPr>
      </xdr:pic>
      <xdr:pic>
        <xdr:nvPicPr>
          <xdr:cNvPr id="80" name="Picture 79">
            <a:extLst>
              <a:ext uri="{FF2B5EF4-FFF2-40B4-BE49-F238E27FC236}">
                <a16:creationId xmlns:a16="http://schemas.microsoft.com/office/drawing/2014/main" id="{44CACFA1-088F-4575-920D-557A6F8EE791}"/>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9369896" y="1274285"/>
            <a:ext cx="398936" cy="418539"/>
          </a:xfrm>
          <a:prstGeom prst="rect">
            <a:avLst/>
          </a:prstGeom>
        </xdr:spPr>
      </xdr:pic>
      <xdr:pic>
        <xdr:nvPicPr>
          <xdr:cNvPr id="81" name="Picture 80">
            <a:extLst>
              <a:ext uri="{FF2B5EF4-FFF2-40B4-BE49-F238E27FC236}">
                <a16:creationId xmlns:a16="http://schemas.microsoft.com/office/drawing/2014/main" id="{1F70B500-C8D4-41D0-AB8D-1771DDB154F3}"/>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9771269" y="1274285"/>
            <a:ext cx="398936" cy="418539"/>
          </a:xfrm>
          <a:prstGeom prst="rect">
            <a:avLst/>
          </a:prstGeom>
        </xdr:spPr>
      </xdr:pic>
      <xdr:pic>
        <xdr:nvPicPr>
          <xdr:cNvPr id="82" name="Picture 81">
            <a:extLst>
              <a:ext uri="{FF2B5EF4-FFF2-40B4-BE49-F238E27FC236}">
                <a16:creationId xmlns:a16="http://schemas.microsoft.com/office/drawing/2014/main" id="{5B11A9B0-E267-4329-AEAB-B6123FAEE26B}"/>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20177750" y="1274285"/>
            <a:ext cx="398936" cy="418539"/>
          </a:xfrm>
          <a:prstGeom prst="rect">
            <a:avLst/>
          </a:prstGeom>
        </xdr:spPr>
      </xdr:pic>
      <xdr:pic>
        <xdr:nvPicPr>
          <xdr:cNvPr id="83" name="Picture 82">
            <a:extLst>
              <a:ext uri="{FF2B5EF4-FFF2-40B4-BE49-F238E27FC236}">
                <a16:creationId xmlns:a16="http://schemas.microsoft.com/office/drawing/2014/main" id="{BF5004D1-0FC7-4EE7-80A0-B9D84739D83A}"/>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9369896" y="1764345"/>
            <a:ext cx="398936" cy="418539"/>
          </a:xfrm>
          <a:prstGeom prst="rect">
            <a:avLst/>
          </a:prstGeom>
        </xdr:spPr>
      </xdr:pic>
      <xdr:pic>
        <xdr:nvPicPr>
          <xdr:cNvPr id="84" name="Picture 83">
            <a:extLst>
              <a:ext uri="{FF2B5EF4-FFF2-40B4-BE49-F238E27FC236}">
                <a16:creationId xmlns:a16="http://schemas.microsoft.com/office/drawing/2014/main" id="{310087C6-0DAA-4DF6-9451-CCDA537096F8}"/>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9771269" y="1764345"/>
            <a:ext cx="398936" cy="418539"/>
          </a:xfrm>
          <a:prstGeom prst="rect">
            <a:avLst/>
          </a:prstGeom>
        </xdr:spPr>
      </xdr:pic>
      <xdr:pic>
        <xdr:nvPicPr>
          <xdr:cNvPr id="85" name="Picture 84">
            <a:extLst>
              <a:ext uri="{FF2B5EF4-FFF2-40B4-BE49-F238E27FC236}">
                <a16:creationId xmlns:a16="http://schemas.microsoft.com/office/drawing/2014/main" id="{29D2657E-6C32-4182-9FCA-C79125F3D007}"/>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20177750" y="1764345"/>
            <a:ext cx="398936" cy="418539"/>
          </a:xfrm>
          <a:prstGeom prst="rect">
            <a:avLst/>
          </a:prstGeom>
        </xdr:spPr>
      </xdr:pic>
      <xdr:pic>
        <xdr:nvPicPr>
          <xdr:cNvPr id="86" name="Picture 85">
            <a:extLst>
              <a:ext uri="{FF2B5EF4-FFF2-40B4-BE49-F238E27FC236}">
                <a16:creationId xmlns:a16="http://schemas.microsoft.com/office/drawing/2014/main" id="{A3AD1E36-B2C0-41D7-B34E-914D6A3F26AB}"/>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9369896" y="2254405"/>
            <a:ext cx="398936" cy="418539"/>
          </a:xfrm>
          <a:prstGeom prst="rect">
            <a:avLst/>
          </a:prstGeom>
        </xdr:spPr>
      </xdr:pic>
      <xdr:pic>
        <xdr:nvPicPr>
          <xdr:cNvPr id="87" name="Picture 86">
            <a:extLst>
              <a:ext uri="{FF2B5EF4-FFF2-40B4-BE49-F238E27FC236}">
                <a16:creationId xmlns:a16="http://schemas.microsoft.com/office/drawing/2014/main" id="{E431AC78-AA24-4487-8940-E956FADFFEBB}"/>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9771269" y="2254405"/>
            <a:ext cx="398936" cy="418539"/>
          </a:xfrm>
          <a:prstGeom prst="rect">
            <a:avLst/>
          </a:prstGeom>
        </xdr:spPr>
      </xdr:pic>
      <xdr:pic>
        <xdr:nvPicPr>
          <xdr:cNvPr id="88" name="Picture 87">
            <a:extLst>
              <a:ext uri="{FF2B5EF4-FFF2-40B4-BE49-F238E27FC236}">
                <a16:creationId xmlns:a16="http://schemas.microsoft.com/office/drawing/2014/main" id="{FF41ED8C-1A2C-4E06-8BA5-E8BC259EB9AA}"/>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20177750" y="2254405"/>
            <a:ext cx="398936" cy="418539"/>
          </a:xfrm>
          <a:prstGeom prst="rect">
            <a:avLst/>
          </a:prstGeom>
        </xdr:spPr>
      </xdr:pic>
      <xdr:pic>
        <xdr:nvPicPr>
          <xdr:cNvPr id="89" name="Picture 88">
            <a:extLst>
              <a:ext uri="{FF2B5EF4-FFF2-40B4-BE49-F238E27FC236}">
                <a16:creationId xmlns:a16="http://schemas.microsoft.com/office/drawing/2014/main" id="{2E49A6AE-934E-47DC-9E7A-9E9707160091}"/>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9369896" y="2744465"/>
            <a:ext cx="398936" cy="418539"/>
          </a:xfrm>
          <a:prstGeom prst="rect">
            <a:avLst/>
          </a:prstGeom>
        </xdr:spPr>
      </xdr:pic>
      <xdr:pic>
        <xdr:nvPicPr>
          <xdr:cNvPr id="90" name="Picture 89">
            <a:extLst>
              <a:ext uri="{FF2B5EF4-FFF2-40B4-BE49-F238E27FC236}">
                <a16:creationId xmlns:a16="http://schemas.microsoft.com/office/drawing/2014/main" id="{D3A4B986-DF69-4C01-98BD-1396AEB5C57A}"/>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9771269" y="2744465"/>
            <a:ext cx="398936" cy="418539"/>
          </a:xfrm>
          <a:prstGeom prst="rect">
            <a:avLst/>
          </a:prstGeom>
        </xdr:spPr>
      </xdr:pic>
      <xdr:pic>
        <xdr:nvPicPr>
          <xdr:cNvPr id="91" name="Picture 90">
            <a:extLst>
              <a:ext uri="{FF2B5EF4-FFF2-40B4-BE49-F238E27FC236}">
                <a16:creationId xmlns:a16="http://schemas.microsoft.com/office/drawing/2014/main" id="{E606C6C8-ADBB-42BD-83A1-80154F511F5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20177750" y="2744465"/>
            <a:ext cx="398936" cy="418539"/>
          </a:xfrm>
          <a:prstGeom prst="rect">
            <a:avLst/>
          </a:prstGeom>
        </xdr:spPr>
      </xdr:pic>
      <xdr:pic>
        <xdr:nvPicPr>
          <xdr:cNvPr id="92" name="Picture 91">
            <a:extLst>
              <a:ext uri="{FF2B5EF4-FFF2-40B4-BE49-F238E27FC236}">
                <a16:creationId xmlns:a16="http://schemas.microsoft.com/office/drawing/2014/main" id="{66C41164-56F1-4C02-A553-0FAF141B8C61}"/>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9369896" y="3234525"/>
            <a:ext cx="398936" cy="418539"/>
          </a:xfrm>
          <a:prstGeom prst="rect">
            <a:avLst/>
          </a:prstGeom>
        </xdr:spPr>
      </xdr:pic>
      <xdr:pic>
        <xdr:nvPicPr>
          <xdr:cNvPr id="93" name="Picture 92">
            <a:extLst>
              <a:ext uri="{FF2B5EF4-FFF2-40B4-BE49-F238E27FC236}">
                <a16:creationId xmlns:a16="http://schemas.microsoft.com/office/drawing/2014/main" id="{E918631C-B837-4547-BCC1-42C36EC8CE50}"/>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9771269" y="3234525"/>
            <a:ext cx="398936" cy="418539"/>
          </a:xfrm>
          <a:prstGeom prst="rect">
            <a:avLst/>
          </a:prstGeom>
        </xdr:spPr>
      </xdr:pic>
      <xdr:pic>
        <xdr:nvPicPr>
          <xdr:cNvPr id="94" name="Picture 93">
            <a:extLst>
              <a:ext uri="{FF2B5EF4-FFF2-40B4-BE49-F238E27FC236}">
                <a16:creationId xmlns:a16="http://schemas.microsoft.com/office/drawing/2014/main" id="{297D2E17-E394-474D-9C91-6C26E1A8A1CD}"/>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20177750" y="3234525"/>
            <a:ext cx="398936" cy="418539"/>
          </a:xfrm>
          <a:prstGeom prst="rect">
            <a:avLst/>
          </a:prstGeom>
        </xdr:spPr>
      </xdr:pic>
      <xdr:pic>
        <xdr:nvPicPr>
          <xdr:cNvPr id="95" name="Picture 94">
            <a:extLst>
              <a:ext uri="{FF2B5EF4-FFF2-40B4-BE49-F238E27FC236}">
                <a16:creationId xmlns:a16="http://schemas.microsoft.com/office/drawing/2014/main" id="{048E343B-9839-4FCA-B373-D929887A5363}"/>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19369896" y="3724585"/>
            <a:ext cx="398936" cy="418539"/>
          </a:xfrm>
          <a:prstGeom prst="rect">
            <a:avLst/>
          </a:prstGeom>
        </xdr:spPr>
      </xdr:pic>
      <xdr:pic>
        <xdr:nvPicPr>
          <xdr:cNvPr id="96" name="Picture 95">
            <a:extLst>
              <a:ext uri="{FF2B5EF4-FFF2-40B4-BE49-F238E27FC236}">
                <a16:creationId xmlns:a16="http://schemas.microsoft.com/office/drawing/2014/main" id="{CC55EE2D-237B-4341-8082-AD55750C18D1}"/>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19771269" y="3724585"/>
            <a:ext cx="398936" cy="418539"/>
          </a:xfrm>
          <a:prstGeom prst="rect">
            <a:avLst/>
          </a:prstGeom>
        </xdr:spPr>
      </xdr:pic>
      <xdr:pic>
        <xdr:nvPicPr>
          <xdr:cNvPr id="97" name="Picture 96">
            <a:extLst>
              <a:ext uri="{FF2B5EF4-FFF2-40B4-BE49-F238E27FC236}">
                <a16:creationId xmlns:a16="http://schemas.microsoft.com/office/drawing/2014/main" id="{0F309E38-2621-40D3-B50F-3ADFFDECBAD5}"/>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20177750" y="3724585"/>
            <a:ext cx="398936" cy="418539"/>
          </a:xfrm>
          <a:prstGeom prst="rect">
            <a:avLst/>
          </a:prstGeom>
        </xdr:spPr>
      </xdr:pic>
      <xdr:pic>
        <xdr:nvPicPr>
          <xdr:cNvPr id="98" name="Picture 97">
            <a:extLst>
              <a:ext uri="{FF2B5EF4-FFF2-40B4-BE49-F238E27FC236}">
                <a16:creationId xmlns:a16="http://schemas.microsoft.com/office/drawing/2014/main" id="{6406E9A3-745F-4AF9-83FE-7969E07B8B81}"/>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19369896" y="4214645"/>
            <a:ext cx="398936" cy="418539"/>
          </a:xfrm>
          <a:prstGeom prst="rect">
            <a:avLst/>
          </a:prstGeom>
        </xdr:spPr>
      </xdr:pic>
      <xdr:pic>
        <xdr:nvPicPr>
          <xdr:cNvPr id="99" name="Picture 98">
            <a:extLst>
              <a:ext uri="{FF2B5EF4-FFF2-40B4-BE49-F238E27FC236}">
                <a16:creationId xmlns:a16="http://schemas.microsoft.com/office/drawing/2014/main" id="{4D26717E-ED4E-4B85-8994-5CC1189437ED}"/>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9769124" y="4214645"/>
            <a:ext cx="401081" cy="418539"/>
          </a:xfrm>
          <a:prstGeom prst="rect">
            <a:avLst/>
          </a:prstGeom>
        </xdr:spPr>
      </xdr:pic>
      <xdr:pic>
        <xdr:nvPicPr>
          <xdr:cNvPr id="100" name="Picture 99">
            <a:extLst>
              <a:ext uri="{FF2B5EF4-FFF2-40B4-BE49-F238E27FC236}">
                <a16:creationId xmlns:a16="http://schemas.microsoft.com/office/drawing/2014/main" id="{DF6405AE-005C-4A0A-9A75-5788DC8765DF}"/>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19369896" y="4704705"/>
            <a:ext cx="398936" cy="418539"/>
          </a:xfrm>
          <a:prstGeom prst="rect">
            <a:avLst/>
          </a:prstGeom>
        </xdr:spPr>
      </xdr:pic>
      <xdr:pic>
        <xdr:nvPicPr>
          <xdr:cNvPr id="101" name="Picture 100">
            <a:extLst>
              <a:ext uri="{FF2B5EF4-FFF2-40B4-BE49-F238E27FC236}">
                <a16:creationId xmlns:a16="http://schemas.microsoft.com/office/drawing/2014/main" id="{ACBC04D0-58C7-4C53-95A0-EE8F5DFE2CD3}"/>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19771269" y="4704705"/>
            <a:ext cx="398936" cy="418539"/>
          </a:xfrm>
          <a:prstGeom prst="rect">
            <a:avLst/>
          </a:prstGeom>
        </xdr:spPr>
      </xdr:pic>
      <xdr:pic>
        <xdr:nvPicPr>
          <xdr:cNvPr id="102" name="Picture 101">
            <a:extLst>
              <a:ext uri="{FF2B5EF4-FFF2-40B4-BE49-F238E27FC236}">
                <a16:creationId xmlns:a16="http://schemas.microsoft.com/office/drawing/2014/main" id="{63A0BEB8-497F-4F63-96AE-5572A006C578}"/>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20175605" y="4214645"/>
            <a:ext cx="401081" cy="418539"/>
          </a:xfrm>
          <a:prstGeom prst="rect">
            <a:avLst/>
          </a:prstGeom>
        </xdr:spPr>
      </xdr:pic>
      <xdr:pic>
        <xdr:nvPicPr>
          <xdr:cNvPr id="103" name="Picture 102">
            <a:extLst>
              <a:ext uri="{FF2B5EF4-FFF2-40B4-BE49-F238E27FC236}">
                <a16:creationId xmlns:a16="http://schemas.microsoft.com/office/drawing/2014/main" id="{E260CBB9-B47A-4E04-91DF-B0B2896A6A86}"/>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0177750" y="4704705"/>
            <a:ext cx="398936" cy="418539"/>
          </a:xfrm>
          <a:prstGeom prst="rect">
            <a:avLst/>
          </a:prstGeom>
        </xdr:spPr>
      </xdr:pic>
      <xdr:pic>
        <xdr:nvPicPr>
          <xdr:cNvPr id="104" name="Picture 103">
            <a:extLst>
              <a:ext uri="{FF2B5EF4-FFF2-40B4-BE49-F238E27FC236}">
                <a16:creationId xmlns:a16="http://schemas.microsoft.com/office/drawing/2014/main" id="{C952B645-E38E-479A-8CD1-3D1C5CEA135D}"/>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19769124" y="5194766"/>
            <a:ext cx="401081" cy="418539"/>
          </a:xfrm>
          <a:prstGeom prst="rect">
            <a:avLst/>
          </a:prstGeom>
        </xdr:spPr>
      </xdr:pic>
      <xdr:pic>
        <xdr:nvPicPr>
          <xdr:cNvPr id="105" name="Picture 104">
            <a:extLst>
              <a:ext uri="{FF2B5EF4-FFF2-40B4-BE49-F238E27FC236}">
                <a16:creationId xmlns:a16="http://schemas.microsoft.com/office/drawing/2014/main" id="{31B50EC2-BA91-431E-A9D1-F6CB30F2AAD1}"/>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20175605" y="5194766"/>
            <a:ext cx="401081" cy="418539"/>
          </a:xfrm>
          <a:prstGeom prst="rect">
            <a:avLst/>
          </a:prstGeom>
        </xdr:spPr>
      </xdr:pic>
      <xdr:pic>
        <xdr:nvPicPr>
          <xdr:cNvPr id="106" name="Picture 105">
            <a:extLst>
              <a:ext uri="{FF2B5EF4-FFF2-40B4-BE49-F238E27FC236}">
                <a16:creationId xmlns:a16="http://schemas.microsoft.com/office/drawing/2014/main" id="{CD687A71-5631-4266-BEA7-267D899FE83E}"/>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19366496" y="5194766"/>
            <a:ext cx="402336" cy="420624"/>
          </a:xfrm>
          <a:prstGeom prst="rect">
            <a:avLst/>
          </a:prstGeom>
        </xdr:spPr>
      </xdr:pic>
      <xdr:pic>
        <xdr:nvPicPr>
          <xdr:cNvPr id="107" name="Picture 106">
            <a:extLst>
              <a:ext uri="{FF2B5EF4-FFF2-40B4-BE49-F238E27FC236}">
                <a16:creationId xmlns:a16="http://schemas.microsoft.com/office/drawing/2014/main" id="{86A21AC0-5EF6-4093-991C-632BCE6235FF}"/>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19767869" y="784225"/>
            <a:ext cx="402336" cy="420624"/>
          </a:xfrm>
          <a:prstGeom prst="rect">
            <a:avLst/>
          </a:prstGeom>
        </xdr:spPr>
      </xdr:pic>
      <xdr:pic>
        <xdr:nvPicPr>
          <xdr:cNvPr id="108" name="Picture 107">
            <a:extLst>
              <a:ext uri="{FF2B5EF4-FFF2-40B4-BE49-F238E27FC236}">
                <a16:creationId xmlns:a16="http://schemas.microsoft.com/office/drawing/2014/main" id="{E3CD22C2-C0E2-4E8D-AFDE-15AF3C754EDF}"/>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19366496" y="784225"/>
            <a:ext cx="402336" cy="420624"/>
          </a:xfrm>
          <a:prstGeom prst="rect">
            <a:avLst/>
          </a:prstGeom>
        </xdr:spPr>
      </xdr:pic>
    </xdr:grpSp>
    <xdr:clientData/>
  </xdr:twoCellAnchor>
  <xdr:twoCellAnchor>
    <xdr:from>
      <xdr:col>1</xdr:col>
      <xdr:colOff>0</xdr:colOff>
      <xdr:row>41</xdr:row>
      <xdr:rowOff>0</xdr:rowOff>
    </xdr:from>
    <xdr:to>
      <xdr:col>10</xdr:col>
      <xdr:colOff>0</xdr:colOff>
      <xdr:row>56</xdr:row>
      <xdr:rowOff>0</xdr:rowOff>
    </xdr:to>
    <xdr:sp macro="" textlink="">
      <xdr:nvSpPr>
        <xdr:cNvPr id="109" name="Rectangle 108">
          <a:extLst>
            <a:ext uri="{FF2B5EF4-FFF2-40B4-BE49-F238E27FC236}">
              <a16:creationId xmlns:a16="http://schemas.microsoft.com/office/drawing/2014/main" id="{8EC2E6A4-4850-4677-8421-EDBE98AC9210}"/>
            </a:ext>
          </a:extLst>
        </xdr:cNvPr>
        <xdr:cNvSpPr/>
      </xdr:nvSpPr>
      <xdr:spPr>
        <a:xfrm>
          <a:off x="57150" y="6848475"/>
          <a:ext cx="4076700" cy="24288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47</xdr:row>
      <xdr:rowOff>0</xdr:rowOff>
    </xdr:from>
    <xdr:to>
      <xdr:col>20</xdr:col>
      <xdr:colOff>0</xdr:colOff>
      <xdr:row>75</xdr:row>
      <xdr:rowOff>0</xdr:rowOff>
    </xdr:to>
    <xdr:sp macro="" textlink="">
      <xdr:nvSpPr>
        <xdr:cNvPr id="110" name="Rectangle 109">
          <a:extLst>
            <a:ext uri="{FF2B5EF4-FFF2-40B4-BE49-F238E27FC236}">
              <a16:creationId xmlns:a16="http://schemas.microsoft.com/office/drawing/2014/main" id="{DF051DE6-2C65-47A9-9BB7-EA9237F7568F}"/>
            </a:ext>
          </a:extLst>
        </xdr:cNvPr>
        <xdr:cNvSpPr/>
      </xdr:nvSpPr>
      <xdr:spPr>
        <a:xfrm>
          <a:off x="4248150" y="7820025"/>
          <a:ext cx="4076700" cy="45529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27</xdr:row>
      <xdr:rowOff>1</xdr:rowOff>
    </xdr:from>
    <xdr:to>
      <xdr:col>20</xdr:col>
      <xdr:colOff>0</xdr:colOff>
      <xdr:row>37</xdr:row>
      <xdr:rowOff>19051</xdr:rowOff>
    </xdr:to>
    <xdr:sp macro="" textlink="">
      <xdr:nvSpPr>
        <xdr:cNvPr id="111" name="Rectangle 110">
          <a:extLst>
            <a:ext uri="{FF2B5EF4-FFF2-40B4-BE49-F238E27FC236}">
              <a16:creationId xmlns:a16="http://schemas.microsoft.com/office/drawing/2014/main" id="{6CA035F8-4DD9-43E2-8B2F-42FFAAC0A29D}"/>
            </a:ext>
          </a:extLst>
        </xdr:cNvPr>
        <xdr:cNvSpPr/>
      </xdr:nvSpPr>
      <xdr:spPr>
        <a:xfrm>
          <a:off x="4248150" y="4581526"/>
          <a:ext cx="4076700" cy="16383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25</xdr:row>
      <xdr:rowOff>136070</xdr:rowOff>
    </xdr:from>
    <xdr:to>
      <xdr:col>20</xdr:col>
      <xdr:colOff>0</xdr:colOff>
      <xdr:row>27</xdr:row>
      <xdr:rowOff>2719</xdr:rowOff>
    </xdr:to>
    <xdr:sp macro="" textlink="">
      <xdr:nvSpPr>
        <xdr:cNvPr id="112" name="Rectangle: Top Corners Rounded 111">
          <a:extLst>
            <a:ext uri="{FF2B5EF4-FFF2-40B4-BE49-F238E27FC236}">
              <a16:creationId xmlns:a16="http://schemas.microsoft.com/office/drawing/2014/main" id="{B35DB3F5-4B1B-4D93-9B5A-7DADC7547C41}"/>
            </a:ext>
          </a:extLst>
        </xdr:cNvPr>
        <xdr:cNvSpPr/>
      </xdr:nvSpPr>
      <xdr:spPr>
        <a:xfrm>
          <a:off x="4248150" y="4393745"/>
          <a:ext cx="4076700" cy="190499"/>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25</xdr:row>
      <xdr:rowOff>140159</xdr:rowOff>
    </xdr:from>
    <xdr:to>
      <xdr:col>12</xdr:col>
      <xdr:colOff>2721</xdr:colOff>
      <xdr:row>27</xdr:row>
      <xdr:rowOff>8169</xdr:rowOff>
    </xdr:to>
    <xdr:sp macro="" textlink="">
      <xdr:nvSpPr>
        <xdr:cNvPr id="113" name="TextBox 112">
          <a:extLst>
            <a:ext uri="{FF2B5EF4-FFF2-40B4-BE49-F238E27FC236}">
              <a16:creationId xmlns:a16="http://schemas.microsoft.com/office/drawing/2014/main" id="{B94EC824-A376-4F8C-9F27-892048965D4E}"/>
            </a:ext>
          </a:extLst>
        </xdr:cNvPr>
        <xdr:cNvSpPr txBox="1"/>
      </xdr:nvSpPr>
      <xdr:spPr>
        <a:xfrm>
          <a:off x="4248150" y="4397834"/>
          <a:ext cx="1231446" cy="19186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18</xdr:col>
      <xdr:colOff>0</xdr:colOff>
      <xdr:row>25</xdr:row>
      <xdr:rowOff>142874</xdr:rowOff>
    </xdr:from>
    <xdr:to>
      <xdr:col>19</xdr:col>
      <xdr:colOff>0</xdr:colOff>
      <xdr:row>27</xdr:row>
      <xdr:rowOff>9523</xdr:rowOff>
    </xdr:to>
    <xdr:sp macro="" textlink="">
      <xdr:nvSpPr>
        <xdr:cNvPr id="114" name="TextBox 113">
          <a:extLst>
            <a:ext uri="{FF2B5EF4-FFF2-40B4-BE49-F238E27FC236}">
              <a16:creationId xmlns:a16="http://schemas.microsoft.com/office/drawing/2014/main" id="{A73D96F8-010F-49AE-8C61-5184ABB85747}"/>
            </a:ext>
          </a:extLst>
        </xdr:cNvPr>
        <xdr:cNvSpPr txBox="1"/>
      </xdr:nvSpPr>
      <xdr:spPr>
        <a:xfrm>
          <a:off x="7391400" y="4400549"/>
          <a:ext cx="466725" cy="19049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mn-lt"/>
              <a:ea typeface="+mn-ea"/>
              <a:cs typeface="+mn-cs"/>
            </a:rPr>
            <a:t>Earn</a:t>
          </a:r>
        </a:p>
      </xdr:txBody>
    </xdr:sp>
    <xdr:clientData/>
  </xdr:twoCellAnchor>
  <xdr:twoCellAnchor>
    <xdr:from>
      <xdr:col>19</xdr:col>
      <xdr:colOff>0</xdr:colOff>
      <xdr:row>25</xdr:row>
      <xdr:rowOff>134706</xdr:rowOff>
    </xdr:from>
    <xdr:to>
      <xdr:col>20</xdr:col>
      <xdr:colOff>0</xdr:colOff>
      <xdr:row>27</xdr:row>
      <xdr:rowOff>2716</xdr:rowOff>
    </xdr:to>
    <xdr:sp macro="" textlink="">
      <xdr:nvSpPr>
        <xdr:cNvPr id="115" name="TextBox 114">
          <a:extLst>
            <a:ext uri="{FF2B5EF4-FFF2-40B4-BE49-F238E27FC236}">
              <a16:creationId xmlns:a16="http://schemas.microsoft.com/office/drawing/2014/main" id="{793639DB-8DE8-43DA-B208-B404AE746937}"/>
            </a:ext>
          </a:extLst>
        </xdr:cNvPr>
        <xdr:cNvSpPr txBox="1"/>
      </xdr:nvSpPr>
      <xdr:spPr>
        <a:xfrm>
          <a:off x="7858125" y="4392381"/>
          <a:ext cx="466725" cy="19186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38</xdr:row>
      <xdr:rowOff>0</xdr:rowOff>
    </xdr:from>
    <xdr:to>
      <xdr:col>20</xdr:col>
      <xdr:colOff>0</xdr:colOff>
      <xdr:row>39</xdr:row>
      <xdr:rowOff>0</xdr:rowOff>
    </xdr:to>
    <xdr:sp macro="" textlink="">
      <xdr:nvSpPr>
        <xdr:cNvPr id="116" name="Rectangle: Top Corners Rounded 115">
          <a:extLst>
            <a:ext uri="{FF2B5EF4-FFF2-40B4-BE49-F238E27FC236}">
              <a16:creationId xmlns:a16="http://schemas.microsoft.com/office/drawing/2014/main" id="{3364BF2A-D289-4C75-97C9-12F77AD8A096}"/>
            </a:ext>
          </a:extLst>
        </xdr:cNvPr>
        <xdr:cNvSpPr/>
      </xdr:nvSpPr>
      <xdr:spPr>
        <a:xfrm>
          <a:off x="4248150" y="6362700"/>
          <a:ext cx="4076700" cy="161925"/>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39</xdr:row>
      <xdr:rowOff>0</xdr:rowOff>
    </xdr:from>
    <xdr:to>
      <xdr:col>20</xdr:col>
      <xdr:colOff>0</xdr:colOff>
      <xdr:row>45</xdr:row>
      <xdr:rowOff>0</xdr:rowOff>
    </xdr:to>
    <xdr:sp macro="" textlink="">
      <xdr:nvSpPr>
        <xdr:cNvPr id="117" name="Rectangle 116">
          <a:extLst>
            <a:ext uri="{FF2B5EF4-FFF2-40B4-BE49-F238E27FC236}">
              <a16:creationId xmlns:a16="http://schemas.microsoft.com/office/drawing/2014/main" id="{B4C290A5-2CB7-4260-9B30-272972E6A72B}"/>
            </a:ext>
          </a:extLst>
        </xdr:cNvPr>
        <xdr:cNvSpPr/>
      </xdr:nvSpPr>
      <xdr:spPr>
        <a:xfrm>
          <a:off x="4248150" y="6524625"/>
          <a:ext cx="4076700" cy="9715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55</xdr:row>
      <xdr:rowOff>0</xdr:rowOff>
    </xdr:from>
    <xdr:to>
      <xdr:col>25</xdr:col>
      <xdr:colOff>0</xdr:colOff>
      <xdr:row>75</xdr:row>
      <xdr:rowOff>9525</xdr:rowOff>
    </xdr:to>
    <xdr:sp macro="" textlink="">
      <xdr:nvSpPr>
        <xdr:cNvPr id="118" name="Rectangle 117">
          <a:extLst>
            <a:ext uri="{FF2B5EF4-FFF2-40B4-BE49-F238E27FC236}">
              <a16:creationId xmlns:a16="http://schemas.microsoft.com/office/drawing/2014/main" id="{2A2745F6-22DC-43C7-9AA9-159773F9D0F3}"/>
            </a:ext>
          </a:extLst>
        </xdr:cNvPr>
        <xdr:cNvSpPr/>
      </xdr:nvSpPr>
      <xdr:spPr>
        <a:xfrm>
          <a:off x="8562975" y="9115425"/>
          <a:ext cx="4171950" cy="32670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3</xdr:row>
      <xdr:rowOff>1</xdr:rowOff>
    </xdr:from>
    <xdr:to>
      <xdr:col>25</xdr:col>
      <xdr:colOff>0</xdr:colOff>
      <xdr:row>53</xdr:row>
      <xdr:rowOff>0</xdr:rowOff>
    </xdr:to>
    <xdr:sp macro="" textlink="">
      <xdr:nvSpPr>
        <xdr:cNvPr id="119" name="Rectangle 118">
          <a:extLst>
            <a:ext uri="{FF2B5EF4-FFF2-40B4-BE49-F238E27FC236}">
              <a16:creationId xmlns:a16="http://schemas.microsoft.com/office/drawing/2014/main" id="{9595C691-3659-4210-BCB8-68D34AA30396}"/>
            </a:ext>
          </a:extLst>
        </xdr:cNvPr>
        <xdr:cNvSpPr/>
      </xdr:nvSpPr>
      <xdr:spPr>
        <a:xfrm>
          <a:off x="8562975" y="695326"/>
          <a:ext cx="4171950" cy="8096249"/>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53</xdr:row>
      <xdr:rowOff>133350</xdr:rowOff>
    </xdr:from>
    <xdr:to>
      <xdr:col>25</xdr:col>
      <xdr:colOff>0</xdr:colOff>
      <xdr:row>55</xdr:row>
      <xdr:rowOff>0</xdr:rowOff>
    </xdr:to>
    <xdr:sp macro="" textlink="">
      <xdr:nvSpPr>
        <xdr:cNvPr id="120" name="Rectangle: Top Corners Rounded 119">
          <a:extLst>
            <a:ext uri="{FF2B5EF4-FFF2-40B4-BE49-F238E27FC236}">
              <a16:creationId xmlns:a16="http://schemas.microsoft.com/office/drawing/2014/main" id="{82F5658E-6B20-4C4A-9EED-108A4252FC78}"/>
            </a:ext>
          </a:extLst>
        </xdr:cNvPr>
        <xdr:cNvSpPr/>
      </xdr:nvSpPr>
      <xdr:spPr>
        <a:xfrm>
          <a:off x="8562975" y="8924925"/>
          <a:ext cx="417195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19050</xdr:colOff>
      <xdr:row>53</xdr:row>
      <xdr:rowOff>133350</xdr:rowOff>
    </xdr:from>
    <xdr:to>
      <xdr:col>24</xdr:col>
      <xdr:colOff>19050</xdr:colOff>
      <xdr:row>55</xdr:row>
      <xdr:rowOff>0</xdr:rowOff>
    </xdr:to>
    <xdr:sp macro="" textlink="">
      <xdr:nvSpPr>
        <xdr:cNvPr id="121" name="TextBox 120">
          <a:extLst>
            <a:ext uri="{FF2B5EF4-FFF2-40B4-BE49-F238E27FC236}">
              <a16:creationId xmlns:a16="http://schemas.microsoft.com/office/drawing/2014/main" id="{51B39448-A6EA-45FB-8F18-AC15A4469DFA}"/>
            </a:ext>
          </a:extLst>
        </xdr:cNvPr>
        <xdr:cNvSpPr txBox="1"/>
      </xdr:nvSpPr>
      <xdr:spPr>
        <a:xfrm>
          <a:off x="11630025" y="89249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22</xdr:col>
      <xdr:colOff>0</xdr:colOff>
      <xdr:row>53</xdr:row>
      <xdr:rowOff>114299</xdr:rowOff>
    </xdr:from>
    <xdr:to>
      <xdr:col>22</xdr:col>
      <xdr:colOff>2609850</xdr:colOff>
      <xdr:row>55</xdr:row>
      <xdr:rowOff>28574</xdr:rowOff>
    </xdr:to>
    <xdr:sp macro="" textlink="">
      <xdr:nvSpPr>
        <xdr:cNvPr id="122" name="TextBox 121">
          <a:extLst>
            <a:ext uri="{FF2B5EF4-FFF2-40B4-BE49-F238E27FC236}">
              <a16:creationId xmlns:a16="http://schemas.microsoft.com/office/drawing/2014/main" id="{51DC4ED5-C827-4D07-92B0-25179FCAA0AC}"/>
            </a:ext>
          </a:extLst>
        </xdr:cNvPr>
        <xdr:cNvSpPr txBox="1"/>
      </xdr:nvSpPr>
      <xdr:spPr>
        <a:xfrm>
          <a:off x="8562975" y="8905874"/>
          <a:ext cx="2609850" cy="2381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24</xdr:col>
      <xdr:colOff>9525</xdr:colOff>
      <xdr:row>53</xdr:row>
      <xdr:rowOff>133350</xdr:rowOff>
    </xdr:from>
    <xdr:to>
      <xdr:col>25</xdr:col>
      <xdr:colOff>9525</xdr:colOff>
      <xdr:row>55</xdr:row>
      <xdr:rowOff>0</xdr:rowOff>
    </xdr:to>
    <xdr:sp macro="" textlink="">
      <xdr:nvSpPr>
        <xdr:cNvPr id="123" name="TextBox 122">
          <a:extLst>
            <a:ext uri="{FF2B5EF4-FFF2-40B4-BE49-F238E27FC236}">
              <a16:creationId xmlns:a16="http://schemas.microsoft.com/office/drawing/2014/main" id="{A6AD3A67-602B-4847-BFFA-CF1189862CB9}"/>
            </a:ext>
          </a:extLst>
        </xdr:cNvPr>
        <xdr:cNvSpPr txBox="1"/>
      </xdr:nvSpPr>
      <xdr:spPr>
        <a:xfrm>
          <a:off x="12182475" y="89249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35</xdr:row>
      <xdr:rowOff>0</xdr:rowOff>
    </xdr:from>
    <xdr:to>
      <xdr:col>10</xdr:col>
      <xdr:colOff>0</xdr:colOff>
      <xdr:row>39</xdr:row>
      <xdr:rowOff>0</xdr:rowOff>
    </xdr:to>
    <xdr:sp macro="" textlink="">
      <xdr:nvSpPr>
        <xdr:cNvPr id="2" name="Rectangle 1">
          <a:extLst>
            <a:ext uri="{FF2B5EF4-FFF2-40B4-BE49-F238E27FC236}">
              <a16:creationId xmlns:a16="http://schemas.microsoft.com/office/drawing/2014/main" id="{1345131B-3E3D-47E5-985B-AC22F46B5EB4}"/>
            </a:ext>
          </a:extLst>
        </xdr:cNvPr>
        <xdr:cNvSpPr/>
      </xdr:nvSpPr>
      <xdr:spPr>
        <a:xfrm>
          <a:off x="57150" y="5876925"/>
          <a:ext cx="4076700" cy="647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3</xdr:row>
      <xdr:rowOff>0</xdr:rowOff>
    </xdr:from>
    <xdr:to>
      <xdr:col>29</xdr:col>
      <xdr:colOff>0</xdr:colOff>
      <xdr:row>75</xdr:row>
      <xdr:rowOff>0</xdr:rowOff>
    </xdr:to>
    <xdr:sp macro="" textlink="">
      <xdr:nvSpPr>
        <xdr:cNvPr id="3" name="Rectangle 2">
          <a:extLst>
            <a:ext uri="{FF2B5EF4-FFF2-40B4-BE49-F238E27FC236}">
              <a16:creationId xmlns:a16="http://schemas.microsoft.com/office/drawing/2014/main" id="{3BBC8967-F566-4394-BDCD-877F72EA833E}"/>
            </a:ext>
          </a:extLst>
        </xdr:cNvPr>
        <xdr:cNvSpPr/>
      </xdr:nvSpPr>
      <xdr:spPr>
        <a:xfrm>
          <a:off x="12849225" y="695325"/>
          <a:ext cx="4171950" cy="116776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3</xdr:row>
      <xdr:rowOff>0</xdr:rowOff>
    </xdr:from>
    <xdr:to>
      <xdr:col>25</xdr:col>
      <xdr:colOff>0</xdr:colOff>
      <xdr:row>53</xdr:row>
      <xdr:rowOff>0</xdr:rowOff>
    </xdr:to>
    <xdr:sp macro="" textlink="">
      <xdr:nvSpPr>
        <xdr:cNvPr id="4" name="Rectangle 3">
          <a:extLst>
            <a:ext uri="{FF2B5EF4-FFF2-40B4-BE49-F238E27FC236}">
              <a16:creationId xmlns:a16="http://schemas.microsoft.com/office/drawing/2014/main" id="{6885EEC7-B56B-4DA4-A2A3-1AEBF6C3A269}"/>
            </a:ext>
          </a:extLst>
        </xdr:cNvPr>
        <xdr:cNvSpPr/>
      </xdr:nvSpPr>
      <xdr:spPr>
        <a:xfrm>
          <a:off x="8562975" y="695325"/>
          <a:ext cx="4171950" cy="80962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xdr:row>
      <xdr:rowOff>133350</xdr:rowOff>
    </xdr:from>
    <xdr:to>
      <xdr:col>10</xdr:col>
      <xdr:colOff>0</xdr:colOff>
      <xdr:row>3</xdr:row>
      <xdr:rowOff>0</xdr:rowOff>
    </xdr:to>
    <xdr:sp macro="" textlink="">
      <xdr:nvSpPr>
        <xdr:cNvPr id="5" name="Rectangle: Top Corners Rounded 4">
          <a:extLst>
            <a:ext uri="{FF2B5EF4-FFF2-40B4-BE49-F238E27FC236}">
              <a16:creationId xmlns:a16="http://schemas.microsoft.com/office/drawing/2014/main" id="{6E9646F1-AE3D-422B-9847-C601D255A27D}"/>
            </a:ext>
          </a:extLst>
        </xdr:cNvPr>
        <xdr:cNvSpPr/>
      </xdr:nvSpPr>
      <xdr:spPr>
        <a:xfrm>
          <a:off x="57150" y="50482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45</xdr:row>
      <xdr:rowOff>133350</xdr:rowOff>
    </xdr:from>
    <xdr:to>
      <xdr:col>20</xdr:col>
      <xdr:colOff>0</xdr:colOff>
      <xdr:row>47</xdr:row>
      <xdr:rowOff>0</xdr:rowOff>
    </xdr:to>
    <xdr:sp macro="" textlink="">
      <xdr:nvSpPr>
        <xdr:cNvPr id="6" name="Rectangle: Top Corners Rounded 5">
          <a:extLst>
            <a:ext uri="{FF2B5EF4-FFF2-40B4-BE49-F238E27FC236}">
              <a16:creationId xmlns:a16="http://schemas.microsoft.com/office/drawing/2014/main" id="{58CBF533-EC08-4B0C-AABB-739F18911AD4}"/>
            </a:ext>
          </a:extLst>
        </xdr:cNvPr>
        <xdr:cNvSpPr/>
      </xdr:nvSpPr>
      <xdr:spPr>
        <a:xfrm>
          <a:off x="4248150" y="762952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33</xdr:row>
      <xdr:rowOff>133350</xdr:rowOff>
    </xdr:from>
    <xdr:to>
      <xdr:col>10</xdr:col>
      <xdr:colOff>0</xdr:colOff>
      <xdr:row>35</xdr:row>
      <xdr:rowOff>0</xdr:rowOff>
    </xdr:to>
    <xdr:sp macro="" textlink="">
      <xdr:nvSpPr>
        <xdr:cNvPr id="7" name="Rectangle: Top Corners Rounded 6">
          <a:extLst>
            <a:ext uri="{FF2B5EF4-FFF2-40B4-BE49-F238E27FC236}">
              <a16:creationId xmlns:a16="http://schemas.microsoft.com/office/drawing/2014/main" id="{81E6DB9B-9B44-4C7D-9648-8A8A58763EDF}"/>
            </a:ext>
          </a:extLst>
        </xdr:cNvPr>
        <xdr:cNvSpPr/>
      </xdr:nvSpPr>
      <xdr:spPr>
        <a:xfrm>
          <a:off x="57150" y="568642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39</xdr:row>
      <xdr:rowOff>133350</xdr:rowOff>
    </xdr:from>
    <xdr:to>
      <xdr:col>10</xdr:col>
      <xdr:colOff>0</xdr:colOff>
      <xdr:row>41</xdr:row>
      <xdr:rowOff>0</xdr:rowOff>
    </xdr:to>
    <xdr:sp macro="" textlink="">
      <xdr:nvSpPr>
        <xdr:cNvPr id="8" name="Rectangle: Top Corners Rounded 7">
          <a:extLst>
            <a:ext uri="{FF2B5EF4-FFF2-40B4-BE49-F238E27FC236}">
              <a16:creationId xmlns:a16="http://schemas.microsoft.com/office/drawing/2014/main" id="{FBC22586-CF46-474D-AE2E-0F7732145226}"/>
            </a:ext>
          </a:extLst>
        </xdr:cNvPr>
        <xdr:cNvSpPr/>
      </xdr:nvSpPr>
      <xdr:spPr>
        <a:xfrm>
          <a:off x="57150" y="665797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1</xdr:row>
      <xdr:rowOff>133350</xdr:rowOff>
    </xdr:from>
    <xdr:to>
      <xdr:col>25</xdr:col>
      <xdr:colOff>0</xdr:colOff>
      <xdr:row>3</xdr:row>
      <xdr:rowOff>0</xdr:rowOff>
    </xdr:to>
    <xdr:sp macro="" textlink="">
      <xdr:nvSpPr>
        <xdr:cNvPr id="9" name="Rectangle: Top Corners Rounded 8">
          <a:extLst>
            <a:ext uri="{FF2B5EF4-FFF2-40B4-BE49-F238E27FC236}">
              <a16:creationId xmlns:a16="http://schemas.microsoft.com/office/drawing/2014/main" id="{183983A9-7F3D-4A34-861C-A4C1FEA44FDA}"/>
            </a:ext>
          </a:extLst>
        </xdr:cNvPr>
        <xdr:cNvSpPr/>
      </xdr:nvSpPr>
      <xdr:spPr>
        <a:xfrm>
          <a:off x="8562975" y="504825"/>
          <a:ext cx="417195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133350</xdr:rowOff>
    </xdr:from>
    <xdr:to>
      <xdr:col>29</xdr:col>
      <xdr:colOff>0</xdr:colOff>
      <xdr:row>3</xdr:row>
      <xdr:rowOff>0</xdr:rowOff>
    </xdr:to>
    <xdr:sp macro="" textlink="">
      <xdr:nvSpPr>
        <xdr:cNvPr id="10" name="Rectangle: Top Corners Rounded 9">
          <a:extLst>
            <a:ext uri="{FF2B5EF4-FFF2-40B4-BE49-F238E27FC236}">
              <a16:creationId xmlns:a16="http://schemas.microsoft.com/office/drawing/2014/main" id="{B39D8F91-24F2-4177-89C0-14C9FE990945}"/>
            </a:ext>
          </a:extLst>
        </xdr:cNvPr>
        <xdr:cNvSpPr/>
      </xdr:nvSpPr>
      <xdr:spPr>
        <a:xfrm>
          <a:off x="12849225" y="504825"/>
          <a:ext cx="417195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1</xdr:row>
      <xdr:rowOff>133350</xdr:rowOff>
    </xdr:from>
    <xdr:to>
      <xdr:col>9</xdr:col>
      <xdr:colOff>0</xdr:colOff>
      <xdr:row>3</xdr:row>
      <xdr:rowOff>0</xdr:rowOff>
    </xdr:to>
    <xdr:sp macro="" textlink="">
      <xdr:nvSpPr>
        <xdr:cNvPr id="11" name="TextBox 10">
          <a:extLst>
            <a:ext uri="{FF2B5EF4-FFF2-40B4-BE49-F238E27FC236}">
              <a16:creationId xmlns:a16="http://schemas.microsoft.com/office/drawing/2014/main" id="{D48B84F3-5EB8-4EA4-AF6B-5D40A4D84A6A}"/>
            </a:ext>
          </a:extLst>
        </xdr:cNvPr>
        <xdr:cNvSpPr txBox="1"/>
      </xdr:nvSpPr>
      <xdr:spPr>
        <a:xfrm>
          <a:off x="320040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33</xdr:row>
      <xdr:rowOff>133350</xdr:rowOff>
    </xdr:from>
    <xdr:to>
      <xdr:col>9</xdr:col>
      <xdr:colOff>0</xdr:colOff>
      <xdr:row>35</xdr:row>
      <xdr:rowOff>0</xdr:rowOff>
    </xdr:to>
    <xdr:sp macro="" textlink="">
      <xdr:nvSpPr>
        <xdr:cNvPr id="12" name="TextBox 11">
          <a:extLst>
            <a:ext uri="{FF2B5EF4-FFF2-40B4-BE49-F238E27FC236}">
              <a16:creationId xmlns:a16="http://schemas.microsoft.com/office/drawing/2014/main" id="{27C7AC57-F4C1-4BCE-81DB-1C85465240BA}"/>
            </a:ext>
          </a:extLst>
        </xdr:cNvPr>
        <xdr:cNvSpPr txBox="1"/>
      </xdr:nvSpPr>
      <xdr:spPr>
        <a:xfrm>
          <a:off x="3200400" y="56864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39</xdr:row>
      <xdr:rowOff>133350</xdr:rowOff>
    </xdr:from>
    <xdr:to>
      <xdr:col>9</xdr:col>
      <xdr:colOff>0</xdr:colOff>
      <xdr:row>41</xdr:row>
      <xdr:rowOff>0</xdr:rowOff>
    </xdr:to>
    <xdr:sp macro="" textlink="">
      <xdr:nvSpPr>
        <xdr:cNvPr id="13" name="TextBox 12">
          <a:extLst>
            <a:ext uri="{FF2B5EF4-FFF2-40B4-BE49-F238E27FC236}">
              <a16:creationId xmlns:a16="http://schemas.microsoft.com/office/drawing/2014/main" id="{E8017389-4C83-424D-BAB1-139B8C855BDD}"/>
            </a:ext>
          </a:extLst>
        </xdr:cNvPr>
        <xdr:cNvSpPr txBox="1"/>
      </xdr:nvSpPr>
      <xdr:spPr>
        <a:xfrm>
          <a:off x="3200400" y="66579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18</xdr:col>
      <xdr:colOff>0</xdr:colOff>
      <xdr:row>45</xdr:row>
      <xdr:rowOff>133350</xdr:rowOff>
    </xdr:from>
    <xdr:to>
      <xdr:col>19</xdr:col>
      <xdr:colOff>0</xdr:colOff>
      <xdr:row>47</xdr:row>
      <xdr:rowOff>0</xdr:rowOff>
    </xdr:to>
    <xdr:sp macro="" textlink="">
      <xdr:nvSpPr>
        <xdr:cNvPr id="14" name="TextBox 13">
          <a:extLst>
            <a:ext uri="{FF2B5EF4-FFF2-40B4-BE49-F238E27FC236}">
              <a16:creationId xmlns:a16="http://schemas.microsoft.com/office/drawing/2014/main" id="{12F90102-CD7A-4216-828D-7A50CEB8593F}"/>
            </a:ext>
          </a:extLst>
        </xdr:cNvPr>
        <xdr:cNvSpPr txBox="1"/>
      </xdr:nvSpPr>
      <xdr:spPr>
        <a:xfrm>
          <a:off x="7391400" y="76295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mn-lt"/>
              <a:ea typeface="+mn-ea"/>
              <a:cs typeface="+mn-cs"/>
            </a:rPr>
            <a:t>Earn</a:t>
          </a:r>
        </a:p>
      </xdr:txBody>
    </xdr:sp>
    <xdr:clientData/>
  </xdr:twoCellAnchor>
  <xdr:twoCellAnchor>
    <xdr:from>
      <xdr:col>23</xdr:col>
      <xdr:colOff>0</xdr:colOff>
      <xdr:row>1</xdr:row>
      <xdr:rowOff>133350</xdr:rowOff>
    </xdr:from>
    <xdr:to>
      <xdr:col>24</xdr:col>
      <xdr:colOff>0</xdr:colOff>
      <xdr:row>3</xdr:row>
      <xdr:rowOff>0</xdr:rowOff>
    </xdr:to>
    <xdr:sp macro="" textlink="">
      <xdr:nvSpPr>
        <xdr:cNvPr id="15" name="TextBox 14">
          <a:extLst>
            <a:ext uri="{FF2B5EF4-FFF2-40B4-BE49-F238E27FC236}">
              <a16:creationId xmlns:a16="http://schemas.microsoft.com/office/drawing/2014/main" id="{EFCC7DC0-59DE-4192-B679-1991A0948BEE}"/>
            </a:ext>
          </a:extLst>
        </xdr:cNvPr>
        <xdr:cNvSpPr txBox="1"/>
      </xdr:nvSpPr>
      <xdr:spPr>
        <a:xfrm>
          <a:off x="1161097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27</xdr:col>
      <xdr:colOff>0</xdr:colOff>
      <xdr:row>1</xdr:row>
      <xdr:rowOff>133350</xdr:rowOff>
    </xdr:from>
    <xdr:to>
      <xdr:col>28</xdr:col>
      <xdr:colOff>0</xdr:colOff>
      <xdr:row>3</xdr:row>
      <xdr:rowOff>0</xdr:rowOff>
    </xdr:to>
    <xdr:sp macro="" textlink="">
      <xdr:nvSpPr>
        <xdr:cNvPr id="16" name="TextBox 15">
          <a:extLst>
            <a:ext uri="{FF2B5EF4-FFF2-40B4-BE49-F238E27FC236}">
              <a16:creationId xmlns:a16="http://schemas.microsoft.com/office/drawing/2014/main" id="{95B13234-37B3-48DF-A6D0-312D5E31CA20}"/>
            </a:ext>
          </a:extLst>
        </xdr:cNvPr>
        <xdr:cNvSpPr txBox="1"/>
      </xdr:nvSpPr>
      <xdr:spPr>
        <a:xfrm>
          <a:off x="1589722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9</xdr:col>
      <xdr:colOff>0</xdr:colOff>
      <xdr:row>1</xdr:row>
      <xdr:rowOff>133350</xdr:rowOff>
    </xdr:from>
    <xdr:to>
      <xdr:col>10</xdr:col>
      <xdr:colOff>0</xdr:colOff>
      <xdr:row>3</xdr:row>
      <xdr:rowOff>0</xdr:rowOff>
    </xdr:to>
    <xdr:sp macro="" textlink="">
      <xdr:nvSpPr>
        <xdr:cNvPr id="17" name="TextBox 16">
          <a:extLst>
            <a:ext uri="{FF2B5EF4-FFF2-40B4-BE49-F238E27FC236}">
              <a16:creationId xmlns:a16="http://schemas.microsoft.com/office/drawing/2014/main" id="{785F77D2-F38C-408E-B78A-0C2FBAC11BD1}"/>
            </a:ext>
          </a:extLst>
        </xdr:cNvPr>
        <xdr:cNvSpPr txBox="1"/>
      </xdr:nvSpPr>
      <xdr:spPr>
        <a:xfrm>
          <a:off x="366712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19</xdr:col>
      <xdr:colOff>0</xdr:colOff>
      <xdr:row>45</xdr:row>
      <xdr:rowOff>142875</xdr:rowOff>
    </xdr:from>
    <xdr:to>
      <xdr:col>20</xdr:col>
      <xdr:colOff>0</xdr:colOff>
      <xdr:row>47</xdr:row>
      <xdr:rowOff>9525</xdr:rowOff>
    </xdr:to>
    <xdr:sp macro="" textlink="">
      <xdr:nvSpPr>
        <xdr:cNvPr id="18" name="TextBox 17">
          <a:extLst>
            <a:ext uri="{FF2B5EF4-FFF2-40B4-BE49-F238E27FC236}">
              <a16:creationId xmlns:a16="http://schemas.microsoft.com/office/drawing/2014/main" id="{C2690C7E-E78B-4DAE-8C72-F39187841594}"/>
            </a:ext>
          </a:extLst>
        </xdr:cNvPr>
        <xdr:cNvSpPr txBox="1"/>
      </xdr:nvSpPr>
      <xdr:spPr>
        <a:xfrm>
          <a:off x="7858125" y="76390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33</xdr:row>
      <xdr:rowOff>133350</xdr:rowOff>
    </xdr:from>
    <xdr:to>
      <xdr:col>10</xdr:col>
      <xdr:colOff>0</xdr:colOff>
      <xdr:row>35</xdr:row>
      <xdr:rowOff>0</xdr:rowOff>
    </xdr:to>
    <xdr:sp macro="" textlink="">
      <xdr:nvSpPr>
        <xdr:cNvPr id="19" name="TextBox 18">
          <a:extLst>
            <a:ext uri="{FF2B5EF4-FFF2-40B4-BE49-F238E27FC236}">
              <a16:creationId xmlns:a16="http://schemas.microsoft.com/office/drawing/2014/main" id="{5B1A545A-E3D5-4543-8644-33AFF709DD3B}"/>
            </a:ext>
          </a:extLst>
        </xdr:cNvPr>
        <xdr:cNvSpPr txBox="1"/>
      </xdr:nvSpPr>
      <xdr:spPr>
        <a:xfrm>
          <a:off x="3667125" y="56864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39</xdr:row>
      <xdr:rowOff>133350</xdr:rowOff>
    </xdr:from>
    <xdr:to>
      <xdr:col>10</xdr:col>
      <xdr:colOff>0</xdr:colOff>
      <xdr:row>41</xdr:row>
      <xdr:rowOff>0</xdr:rowOff>
    </xdr:to>
    <xdr:sp macro="" textlink="">
      <xdr:nvSpPr>
        <xdr:cNvPr id="20" name="TextBox 19">
          <a:extLst>
            <a:ext uri="{FF2B5EF4-FFF2-40B4-BE49-F238E27FC236}">
              <a16:creationId xmlns:a16="http://schemas.microsoft.com/office/drawing/2014/main" id="{AAC268C8-69B3-4914-BC03-33480D49F9BC}"/>
            </a:ext>
          </a:extLst>
        </xdr:cNvPr>
        <xdr:cNvSpPr txBox="1"/>
      </xdr:nvSpPr>
      <xdr:spPr>
        <a:xfrm>
          <a:off x="3667125" y="66579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24</xdr:col>
      <xdr:colOff>0</xdr:colOff>
      <xdr:row>1</xdr:row>
      <xdr:rowOff>133350</xdr:rowOff>
    </xdr:from>
    <xdr:to>
      <xdr:col>25</xdr:col>
      <xdr:colOff>0</xdr:colOff>
      <xdr:row>3</xdr:row>
      <xdr:rowOff>0</xdr:rowOff>
    </xdr:to>
    <xdr:sp macro="" textlink="">
      <xdr:nvSpPr>
        <xdr:cNvPr id="21" name="TextBox 20">
          <a:extLst>
            <a:ext uri="{FF2B5EF4-FFF2-40B4-BE49-F238E27FC236}">
              <a16:creationId xmlns:a16="http://schemas.microsoft.com/office/drawing/2014/main" id="{43B97A6F-E7E7-4D38-B392-E4DFC7251EC5}"/>
            </a:ext>
          </a:extLst>
        </xdr:cNvPr>
        <xdr:cNvSpPr txBox="1"/>
      </xdr:nvSpPr>
      <xdr:spPr>
        <a:xfrm>
          <a:off x="1217295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28</xdr:col>
      <xdr:colOff>0</xdr:colOff>
      <xdr:row>1</xdr:row>
      <xdr:rowOff>133350</xdr:rowOff>
    </xdr:from>
    <xdr:to>
      <xdr:col>29</xdr:col>
      <xdr:colOff>0</xdr:colOff>
      <xdr:row>3</xdr:row>
      <xdr:rowOff>0</xdr:rowOff>
    </xdr:to>
    <xdr:sp macro="" textlink="">
      <xdr:nvSpPr>
        <xdr:cNvPr id="22" name="TextBox 21">
          <a:extLst>
            <a:ext uri="{FF2B5EF4-FFF2-40B4-BE49-F238E27FC236}">
              <a16:creationId xmlns:a16="http://schemas.microsoft.com/office/drawing/2014/main" id="{A4E72FD6-AB46-4815-AC61-23B69A7BB650}"/>
            </a:ext>
          </a:extLst>
        </xdr:cNvPr>
        <xdr:cNvSpPr txBox="1"/>
      </xdr:nvSpPr>
      <xdr:spPr>
        <a:xfrm>
          <a:off x="1645920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45</xdr:row>
      <xdr:rowOff>133350</xdr:rowOff>
    </xdr:from>
    <xdr:to>
      <xdr:col>12</xdr:col>
      <xdr:colOff>0</xdr:colOff>
      <xdr:row>47</xdr:row>
      <xdr:rowOff>0</xdr:rowOff>
    </xdr:to>
    <xdr:sp macro="" textlink="">
      <xdr:nvSpPr>
        <xdr:cNvPr id="23" name="TextBox 22">
          <a:extLst>
            <a:ext uri="{FF2B5EF4-FFF2-40B4-BE49-F238E27FC236}">
              <a16:creationId xmlns:a16="http://schemas.microsoft.com/office/drawing/2014/main" id="{35D80190-8FAF-4461-ACD3-F0A052B60FAB}"/>
            </a:ext>
          </a:extLst>
        </xdr:cNvPr>
        <xdr:cNvSpPr txBox="1"/>
      </xdr:nvSpPr>
      <xdr:spPr>
        <a:xfrm>
          <a:off x="4248150" y="7629525"/>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22</xdr:col>
      <xdr:colOff>0</xdr:colOff>
      <xdr:row>1</xdr:row>
      <xdr:rowOff>114299</xdr:rowOff>
    </xdr:from>
    <xdr:to>
      <xdr:col>22</xdr:col>
      <xdr:colOff>2609850</xdr:colOff>
      <xdr:row>3</xdr:row>
      <xdr:rowOff>28574</xdr:rowOff>
    </xdr:to>
    <xdr:sp macro="" textlink="">
      <xdr:nvSpPr>
        <xdr:cNvPr id="24" name="TextBox 23">
          <a:extLst>
            <a:ext uri="{FF2B5EF4-FFF2-40B4-BE49-F238E27FC236}">
              <a16:creationId xmlns:a16="http://schemas.microsoft.com/office/drawing/2014/main" id="{E2D1434E-E6FF-4489-8493-8DDB02E933B0}"/>
            </a:ext>
          </a:extLst>
        </xdr:cNvPr>
        <xdr:cNvSpPr txBox="1"/>
      </xdr:nvSpPr>
      <xdr:spPr>
        <a:xfrm>
          <a:off x="8562975" y="485774"/>
          <a:ext cx="2609850" cy="2381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Fun Patches</a:t>
          </a:r>
        </a:p>
      </xdr:txBody>
    </xdr:sp>
    <xdr:clientData/>
  </xdr:twoCellAnchor>
  <xdr:twoCellAnchor>
    <xdr:from>
      <xdr:col>26</xdr:col>
      <xdr:colOff>0</xdr:colOff>
      <xdr:row>1</xdr:row>
      <xdr:rowOff>133350</xdr:rowOff>
    </xdr:from>
    <xdr:to>
      <xdr:col>26</xdr:col>
      <xdr:colOff>2495550</xdr:colOff>
      <xdr:row>3</xdr:row>
      <xdr:rowOff>0</xdr:rowOff>
    </xdr:to>
    <xdr:sp macro="" textlink="">
      <xdr:nvSpPr>
        <xdr:cNvPr id="25" name="TextBox 24">
          <a:extLst>
            <a:ext uri="{FF2B5EF4-FFF2-40B4-BE49-F238E27FC236}">
              <a16:creationId xmlns:a16="http://schemas.microsoft.com/office/drawing/2014/main" id="{D2DAE658-60AD-44C3-A9F4-3E95843157AD}"/>
            </a:ext>
          </a:extLst>
        </xdr:cNvPr>
        <xdr:cNvSpPr txBox="1"/>
      </xdr:nvSpPr>
      <xdr:spPr>
        <a:xfrm>
          <a:off x="12849225" y="504825"/>
          <a:ext cx="24955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0</xdr:col>
      <xdr:colOff>56029</xdr:colOff>
      <xdr:row>1</xdr:row>
      <xdr:rowOff>133350</xdr:rowOff>
    </xdr:from>
    <xdr:to>
      <xdr:col>2</xdr:col>
      <xdr:colOff>1030942</xdr:colOff>
      <xdr:row>3</xdr:row>
      <xdr:rowOff>0</xdr:rowOff>
    </xdr:to>
    <xdr:sp macro="" textlink="">
      <xdr:nvSpPr>
        <xdr:cNvPr id="26" name="TextBox 25">
          <a:extLst>
            <a:ext uri="{FF2B5EF4-FFF2-40B4-BE49-F238E27FC236}">
              <a16:creationId xmlns:a16="http://schemas.microsoft.com/office/drawing/2014/main" id="{417F96D7-428F-462A-96A4-E4BD4AC9A597}"/>
            </a:ext>
          </a:extLst>
        </xdr:cNvPr>
        <xdr:cNvSpPr txBox="1"/>
      </xdr:nvSpPr>
      <xdr:spPr>
        <a:xfrm>
          <a:off x="56029" y="504825"/>
          <a:ext cx="2260788"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Individual Badges</a:t>
          </a:r>
        </a:p>
      </xdr:txBody>
    </xdr:sp>
    <xdr:clientData/>
  </xdr:twoCellAnchor>
  <xdr:twoCellAnchor>
    <xdr:from>
      <xdr:col>1</xdr:col>
      <xdr:colOff>0</xdr:colOff>
      <xdr:row>33</xdr:row>
      <xdr:rowOff>133350</xdr:rowOff>
    </xdr:from>
    <xdr:to>
      <xdr:col>2</xdr:col>
      <xdr:colOff>1590675</xdr:colOff>
      <xdr:row>34</xdr:row>
      <xdr:rowOff>152400</xdr:rowOff>
    </xdr:to>
    <xdr:sp macro="" textlink="">
      <xdr:nvSpPr>
        <xdr:cNvPr id="27" name="TextBox 26">
          <a:extLst>
            <a:ext uri="{FF2B5EF4-FFF2-40B4-BE49-F238E27FC236}">
              <a16:creationId xmlns:a16="http://schemas.microsoft.com/office/drawing/2014/main" id="{3E5D3F63-539E-4312-8A4E-7BB4C5ADB465}"/>
            </a:ext>
          </a:extLst>
        </xdr:cNvPr>
        <xdr:cNvSpPr txBox="1"/>
      </xdr:nvSpPr>
      <xdr:spPr>
        <a:xfrm>
          <a:off x="57150" y="5686425"/>
          <a:ext cx="2819400" cy="1809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Financial Literacy &amp; Cookie Business Badges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39</xdr:row>
      <xdr:rowOff>133350</xdr:rowOff>
    </xdr:from>
    <xdr:to>
      <xdr:col>2</xdr:col>
      <xdr:colOff>971550</xdr:colOff>
      <xdr:row>40</xdr:row>
      <xdr:rowOff>152400</xdr:rowOff>
    </xdr:to>
    <xdr:sp macro="" textlink="">
      <xdr:nvSpPr>
        <xdr:cNvPr id="28" name="TextBox 27">
          <a:extLst>
            <a:ext uri="{FF2B5EF4-FFF2-40B4-BE49-F238E27FC236}">
              <a16:creationId xmlns:a16="http://schemas.microsoft.com/office/drawing/2014/main" id="{FDD64620-02BF-4720-8E89-4F77845A0D40}"/>
            </a:ext>
          </a:extLst>
        </xdr:cNvPr>
        <xdr:cNvSpPr txBox="1"/>
      </xdr:nvSpPr>
      <xdr:spPr>
        <a:xfrm>
          <a:off x="57150" y="6657975"/>
          <a:ext cx="2200275" cy="1809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Progressive Badge Sets</a:t>
          </a:r>
          <a:endParaRPr lang="en-US" sz="1100">
            <a:solidFill>
              <a:schemeClr val="bg1"/>
            </a:solidFill>
            <a:latin typeface="Arial Narrow" panose="020B0606020202030204" pitchFamily="34" charset="0"/>
          </a:endParaRPr>
        </a:p>
      </xdr:txBody>
    </xdr:sp>
    <xdr:clientData/>
  </xdr:twoCellAnchor>
  <xdr:twoCellAnchor editAs="oneCell">
    <xdr:from>
      <xdr:col>1</xdr:col>
      <xdr:colOff>0</xdr:colOff>
      <xdr:row>0</xdr:row>
      <xdr:rowOff>0</xdr:rowOff>
    </xdr:from>
    <xdr:to>
      <xdr:col>2</xdr:col>
      <xdr:colOff>332740</xdr:colOff>
      <xdr:row>1</xdr:row>
      <xdr:rowOff>85725</xdr:rowOff>
    </xdr:to>
    <xdr:pic>
      <xdr:nvPicPr>
        <xdr:cNvPr id="29" name="Picture 28">
          <a:extLst>
            <a:ext uri="{FF2B5EF4-FFF2-40B4-BE49-F238E27FC236}">
              <a16:creationId xmlns:a16="http://schemas.microsoft.com/office/drawing/2014/main" id="{13B2E612-4D7B-4188-A3C3-3879B17E5BE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0"/>
          <a:ext cx="1561465" cy="457200"/>
        </a:xfrm>
        <a:prstGeom prst="rect">
          <a:avLst/>
        </a:prstGeom>
      </xdr:spPr>
    </xdr:pic>
    <xdr:clientData/>
  </xdr:twoCellAnchor>
  <xdr:twoCellAnchor editAs="oneCell">
    <xdr:from>
      <xdr:col>1</xdr:col>
      <xdr:colOff>25400</xdr:colOff>
      <xdr:row>35</xdr:row>
      <xdr:rowOff>73026</xdr:rowOff>
    </xdr:from>
    <xdr:to>
      <xdr:col>1</xdr:col>
      <xdr:colOff>1221740</xdr:colOff>
      <xdr:row>38</xdr:row>
      <xdr:rowOff>105858</xdr:rowOff>
    </xdr:to>
    <xdr:pic>
      <xdr:nvPicPr>
        <xdr:cNvPr id="30" name="Picture 29">
          <a:extLst>
            <a:ext uri="{FF2B5EF4-FFF2-40B4-BE49-F238E27FC236}">
              <a16:creationId xmlns:a16="http://schemas.microsoft.com/office/drawing/2014/main" id="{35B2AD4D-173C-4A81-B86B-8450791221F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2550" y="5949951"/>
          <a:ext cx="1196340" cy="518607"/>
        </a:xfrm>
        <a:prstGeom prst="rect">
          <a:avLst/>
        </a:prstGeom>
      </xdr:spPr>
    </xdr:pic>
    <xdr:clientData/>
  </xdr:twoCellAnchor>
  <xdr:twoCellAnchor>
    <xdr:from>
      <xdr:col>1</xdr:col>
      <xdr:colOff>0</xdr:colOff>
      <xdr:row>58</xdr:row>
      <xdr:rowOff>0</xdr:rowOff>
    </xdr:from>
    <xdr:to>
      <xdr:col>10</xdr:col>
      <xdr:colOff>0</xdr:colOff>
      <xdr:row>65</xdr:row>
      <xdr:rowOff>0</xdr:rowOff>
    </xdr:to>
    <xdr:sp macro="" textlink="">
      <xdr:nvSpPr>
        <xdr:cNvPr id="31" name="Rectangle 30">
          <a:extLst>
            <a:ext uri="{FF2B5EF4-FFF2-40B4-BE49-F238E27FC236}">
              <a16:creationId xmlns:a16="http://schemas.microsoft.com/office/drawing/2014/main" id="{9BA84349-EA5F-4D9C-B318-0727884CEFD9}"/>
            </a:ext>
          </a:extLst>
        </xdr:cNvPr>
        <xdr:cNvSpPr/>
      </xdr:nvSpPr>
      <xdr:spPr>
        <a:xfrm>
          <a:off x="57150" y="9601200"/>
          <a:ext cx="4076700" cy="11334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67</xdr:row>
      <xdr:rowOff>0</xdr:rowOff>
    </xdr:from>
    <xdr:to>
      <xdr:col>10</xdr:col>
      <xdr:colOff>0</xdr:colOff>
      <xdr:row>73</xdr:row>
      <xdr:rowOff>0</xdr:rowOff>
    </xdr:to>
    <xdr:sp macro="" textlink="">
      <xdr:nvSpPr>
        <xdr:cNvPr id="32" name="Rectangle 31">
          <a:extLst>
            <a:ext uri="{FF2B5EF4-FFF2-40B4-BE49-F238E27FC236}">
              <a16:creationId xmlns:a16="http://schemas.microsoft.com/office/drawing/2014/main" id="{3C539526-B7BA-40F2-8D2F-4C97F8217C33}"/>
            </a:ext>
          </a:extLst>
        </xdr:cNvPr>
        <xdr:cNvSpPr/>
      </xdr:nvSpPr>
      <xdr:spPr>
        <a:xfrm>
          <a:off x="57150" y="11058525"/>
          <a:ext cx="4076700" cy="9906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56</xdr:row>
      <xdr:rowOff>133350</xdr:rowOff>
    </xdr:from>
    <xdr:to>
      <xdr:col>10</xdr:col>
      <xdr:colOff>0</xdr:colOff>
      <xdr:row>58</xdr:row>
      <xdr:rowOff>0</xdr:rowOff>
    </xdr:to>
    <xdr:sp macro="" textlink="">
      <xdr:nvSpPr>
        <xdr:cNvPr id="33" name="Rectangle: Top Corners Rounded 32">
          <a:extLst>
            <a:ext uri="{FF2B5EF4-FFF2-40B4-BE49-F238E27FC236}">
              <a16:creationId xmlns:a16="http://schemas.microsoft.com/office/drawing/2014/main" id="{0358F112-BF66-46FD-9769-D7F5EAAE7CE7}"/>
            </a:ext>
          </a:extLst>
        </xdr:cNvPr>
        <xdr:cNvSpPr/>
      </xdr:nvSpPr>
      <xdr:spPr>
        <a:xfrm>
          <a:off x="57150" y="9410700"/>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65</xdr:row>
      <xdr:rowOff>136684</xdr:rowOff>
    </xdr:from>
    <xdr:to>
      <xdr:col>10</xdr:col>
      <xdr:colOff>0</xdr:colOff>
      <xdr:row>67</xdr:row>
      <xdr:rowOff>0</xdr:rowOff>
    </xdr:to>
    <xdr:sp macro="" textlink="">
      <xdr:nvSpPr>
        <xdr:cNvPr id="34" name="Rectangle: Top Corners Rounded 33">
          <a:extLst>
            <a:ext uri="{FF2B5EF4-FFF2-40B4-BE49-F238E27FC236}">
              <a16:creationId xmlns:a16="http://schemas.microsoft.com/office/drawing/2014/main" id="{C8FE65C7-A7D6-41EB-A3A9-1F8A821D0542}"/>
            </a:ext>
          </a:extLst>
        </xdr:cNvPr>
        <xdr:cNvSpPr/>
      </xdr:nvSpPr>
      <xdr:spPr>
        <a:xfrm>
          <a:off x="57150" y="10871359"/>
          <a:ext cx="4076700" cy="187166"/>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65</xdr:row>
      <xdr:rowOff>136684</xdr:rowOff>
    </xdr:from>
    <xdr:to>
      <xdr:col>9</xdr:col>
      <xdr:colOff>0</xdr:colOff>
      <xdr:row>67</xdr:row>
      <xdr:rowOff>0</xdr:rowOff>
    </xdr:to>
    <xdr:sp macro="" textlink="">
      <xdr:nvSpPr>
        <xdr:cNvPr id="35" name="TextBox 34">
          <a:extLst>
            <a:ext uri="{FF2B5EF4-FFF2-40B4-BE49-F238E27FC236}">
              <a16:creationId xmlns:a16="http://schemas.microsoft.com/office/drawing/2014/main" id="{1B5979CA-710D-480B-ABC3-70B520344566}"/>
            </a:ext>
          </a:extLst>
        </xdr:cNvPr>
        <xdr:cNvSpPr txBox="1"/>
      </xdr:nvSpPr>
      <xdr:spPr>
        <a:xfrm>
          <a:off x="3200400" y="10871359"/>
          <a:ext cx="466725" cy="18716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56</xdr:row>
      <xdr:rowOff>133350</xdr:rowOff>
    </xdr:from>
    <xdr:to>
      <xdr:col>9</xdr:col>
      <xdr:colOff>0</xdr:colOff>
      <xdr:row>58</xdr:row>
      <xdr:rowOff>0</xdr:rowOff>
    </xdr:to>
    <xdr:sp macro="" textlink="">
      <xdr:nvSpPr>
        <xdr:cNvPr id="36" name="TextBox 35">
          <a:extLst>
            <a:ext uri="{FF2B5EF4-FFF2-40B4-BE49-F238E27FC236}">
              <a16:creationId xmlns:a16="http://schemas.microsoft.com/office/drawing/2014/main" id="{55AE3F3D-05EF-4D2E-9667-CA3F82786BFC}"/>
            </a:ext>
          </a:extLst>
        </xdr:cNvPr>
        <xdr:cNvSpPr txBox="1"/>
      </xdr:nvSpPr>
      <xdr:spPr>
        <a:xfrm>
          <a:off x="3200400" y="94107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9</xdr:col>
      <xdr:colOff>0</xdr:colOff>
      <xdr:row>56</xdr:row>
      <xdr:rowOff>133350</xdr:rowOff>
    </xdr:from>
    <xdr:to>
      <xdr:col>10</xdr:col>
      <xdr:colOff>0</xdr:colOff>
      <xdr:row>58</xdr:row>
      <xdr:rowOff>0</xdr:rowOff>
    </xdr:to>
    <xdr:sp macro="" textlink="">
      <xdr:nvSpPr>
        <xdr:cNvPr id="37" name="TextBox 36">
          <a:extLst>
            <a:ext uri="{FF2B5EF4-FFF2-40B4-BE49-F238E27FC236}">
              <a16:creationId xmlns:a16="http://schemas.microsoft.com/office/drawing/2014/main" id="{3C751FCC-46BB-4D5C-9527-75E27F362BB0}"/>
            </a:ext>
          </a:extLst>
        </xdr:cNvPr>
        <xdr:cNvSpPr txBox="1"/>
      </xdr:nvSpPr>
      <xdr:spPr>
        <a:xfrm>
          <a:off x="3667125" y="94107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65</xdr:row>
      <xdr:rowOff>136684</xdr:rowOff>
    </xdr:from>
    <xdr:to>
      <xdr:col>10</xdr:col>
      <xdr:colOff>0</xdr:colOff>
      <xdr:row>67</xdr:row>
      <xdr:rowOff>0</xdr:rowOff>
    </xdr:to>
    <xdr:sp macro="" textlink="">
      <xdr:nvSpPr>
        <xdr:cNvPr id="38" name="TextBox 37">
          <a:extLst>
            <a:ext uri="{FF2B5EF4-FFF2-40B4-BE49-F238E27FC236}">
              <a16:creationId xmlns:a16="http://schemas.microsoft.com/office/drawing/2014/main" id="{BBC5029E-5471-40EA-BF78-78A7BA46F93F}"/>
            </a:ext>
          </a:extLst>
        </xdr:cNvPr>
        <xdr:cNvSpPr txBox="1"/>
      </xdr:nvSpPr>
      <xdr:spPr>
        <a:xfrm>
          <a:off x="3667125" y="10871359"/>
          <a:ext cx="466725" cy="18716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xdr:col>
      <xdr:colOff>0</xdr:colOff>
      <xdr:row>56</xdr:row>
      <xdr:rowOff>133350</xdr:rowOff>
    </xdr:from>
    <xdr:to>
      <xdr:col>2</xdr:col>
      <xdr:colOff>0</xdr:colOff>
      <xdr:row>58</xdr:row>
      <xdr:rowOff>0</xdr:rowOff>
    </xdr:to>
    <xdr:sp macro="" textlink="">
      <xdr:nvSpPr>
        <xdr:cNvPr id="39" name="TextBox 38">
          <a:extLst>
            <a:ext uri="{FF2B5EF4-FFF2-40B4-BE49-F238E27FC236}">
              <a16:creationId xmlns:a16="http://schemas.microsoft.com/office/drawing/2014/main" id="{EFCCFF1C-D21B-4B34-8549-E30FAA28580F}"/>
            </a:ext>
          </a:extLst>
        </xdr:cNvPr>
        <xdr:cNvSpPr txBox="1"/>
      </xdr:nvSpPr>
      <xdr:spPr>
        <a:xfrm>
          <a:off x="57150" y="9410700"/>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Pins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65</xdr:row>
      <xdr:rowOff>136684</xdr:rowOff>
    </xdr:from>
    <xdr:to>
      <xdr:col>2</xdr:col>
      <xdr:colOff>952500</xdr:colOff>
      <xdr:row>67</xdr:row>
      <xdr:rowOff>19050</xdr:rowOff>
    </xdr:to>
    <xdr:sp macro="" textlink="">
      <xdr:nvSpPr>
        <xdr:cNvPr id="40" name="TextBox 39">
          <a:extLst>
            <a:ext uri="{FF2B5EF4-FFF2-40B4-BE49-F238E27FC236}">
              <a16:creationId xmlns:a16="http://schemas.microsoft.com/office/drawing/2014/main" id="{BC56B23A-3036-4A61-B3B2-6511D95D75A9}"/>
            </a:ext>
          </a:extLst>
        </xdr:cNvPr>
        <xdr:cNvSpPr txBox="1"/>
      </xdr:nvSpPr>
      <xdr:spPr>
        <a:xfrm>
          <a:off x="57150" y="10871359"/>
          <a:ext cx="2181225" cy="2062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Additional Patch Awards</a:t>
          </a:r>
          <a:endParaRPr lang="en-US" sz="1100">
            <a:solidFill>
              <a:schemeClr val="bg1"/>
            </a:solidFill>
            <a:latin typeface="Arial Narrow" panose="020B0606020202030204" pitchFamily="34" charset="0"/>
          </a:endParaRPr>
        </a:p>
      </xdr:txBody>
    </xdr:sp>
    <xdr:clientData/>
  </xdr:twoCellAnchor>
  <xdr:twoCellAnchor>
    <xdr:from>
      <xdr:col>11</xdr:col>
      <xdr:colOff>0</xdr:colOff>
      <xdr:row>1</xdr:row>
      <xdr:rowOff>133350</xdr:rowOff>
    </xdr:from>
    <xdr:to>
      <xdr:col>20</xdr:col>
      <xdr:colOff>0</xdr:colOff>
      <xdr:row>3</xdr:row>
      <xdr:rowOff>0</xdr:rowOff>
    </xdr:to>
    <xdr:sp macro="" textlink="">
      <xdr:nvSpPr>
        <xdr:cNvPr id="41" name="Rectangle: Top Corners Rounded 40">
          <a:extLst>
            <a:ext uri="{FF2B5EF4-FFF2-40B4-BE49-F238E27FC236}">
              <a16:creationId xmlns:a16="http://schemas.microsoft.com/office/drawing/2014/main" id="{6B6777FD-CDBC-4835-8FFF-DC3331D43B9C}"/>
            </a:ext>
          </a:extLst>
        </xdr:cNvPr>
        <xdr:cNvSpPr/>
      </xdr:nvSpPr>
      <xdr:spPr>
        <a:xfrm>
          <a:off x="4248150" y="50482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0</xdr:colOff>
      <xdr:row>1</xdr:row>
      <xdr:rowOff>133350</xdr:rowOff>
    </xdr:from>
    <xdr:to>
      <xdr:col>19</xdr:col>
      <xdr:colOff>0</xdr:colOff>
      <xdr:row>3</xdr:row>
      <xdr:rowOff>0</xdr:rowOff>
    </xdr:to>
    <xdr:sp macro="" textlink="">
      <xdr:nvSpPr>
        <xdr:cNvPr id="42" name="TextBox 41">
          <a:extLst>
            <a:ext uri="{FF2B5EF4-FFF2-40B4-BE49-F238E27FC236}">
              <a16:creationId xmlns:a16="http://schemas.microsoft.com/office/drawing/2014/main" id="{A114F334-1F73-4189-9D1C-D73789CE2EFE}"/>
            </a:ext>
          </a:extLst>
        </xdr:cNvPr>
        <xdr:cNvSpPr txBox="1"/>
      </xdr:nvSpPr>
      <xdr:spPr>
        <a:xfrm>
          <a:off x="739140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19</xdr:col>
      <xdr:colOff>0</xdr:colOff>
      <xdr:row>1</xdr:row>
      <xdr:rowOff>133350</xdr:rowOff>
    </xdr:from>
    <xdr:to>
      <xdr:col>20</xdr:col>
      <xdr:colOff>0</xdr:colOff>
      <xdr:row>3</xdr:row>
      <xdr:rowOff>0</xdr:rowOff>
    </xdr:to>
    <xdr:sp macro="" textlink="">
      <xdr:nvSpPr>
        <xdr:cNvPr id="43" name="TextBox 42">
          <a:extLst>
            <a:ext uri="{FF2B5EF4-FFF2-40B4-BE49-F238E27FC236}">
              <a16:creationId xmlns:a16="http://schemas.microsoft.com/office/drawing/2014/main" id="{ABF05BBE-D6C1-452E-96FB-5DE8CDEA1EA3}"/>
            </a:ext>
          </a:extLst>
        </xdr:cNvPr>
        <xdr:cNvSpPr txBox="1"/>
      </xdr:nvSpPr>
      <xdr:spPr>
        <a:xfrm>
          <a:off x="785812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3</xdr:row>
      <xdr:rowOff>0</xdr:rowOff>
    </xdr:from>
    <xdr:to>
      <xdr:col>20</xdr:col>
      <xdr:colOff>0</xdr:colOff>
      <xdr:row>25</xdr:row>
      <xdr:rowOff>0</xdr:rowOff>
    </xdr:to>
    <xdr:sp macro="" textlink="">
      <xdr:nvSpPr>
        <xdr:cNvPr id="44" name="Rectangle 43">
          <a:extLst>
            <a:ext uri="{FF2B5EF4-FFF2-40B4-BE49-F238E27FC236}">
              <a16:creationId xmlns:a16="http://schemas.microsoft.com/office/drawing/2014/main" id="{5CBED333-0DBF-4502-A68D-D3EAC16021D5}"/>
            </a:ext>
          </a:extLst>
        </xdr:cNvPr>
        <xdr:cNvSpPr/>
      </xdr:nvSpPr>
      <xdr:spPr>
        <a:xfrm>
          <a:off x="4248150" y="695325"/>
          <a:ext cx="4076700" cy="35623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133350</xdr:rowOff>
    </xdr:from>
    <xdr:to>
      <xdr:col>12</xdr:col>
      <xdr:colOff>1266825</xdr:colOff>
      <xdr:row>3</xdr:row>
      <xdr:rowOff>0</xdr:rowOff>
    </xdr:to>
    <xdr:sp macro="" textlink="">
      <xdr:nvSpPr>
        <xdr:cNvPr id="45" name="TextBox 44">
          <a:extLst>
            <a:ext uri="{FF2B5EF4-FFF2-40B4-BE49-F238E27FC236}">
              <a16:creationId xmlns:a16="http://schemas.microsoft.com/office/drawing/2014/main" id="{2EEC374B-BB8D-4DC6-9BA4-C66E81297D9F}"/>
            </a:ext>
          </a:extLst>
        </xdr:cNvPr>
        <xdr:cNvSpPr txBox="1"/>
      </xdr:nvSpPr>
      <xdr:spPr>
        <a:xfrm>
          <a:off x="4248150" y="504825"/>
          <a:ext cx="24955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Leadership Journey Awards</a:t>
          </a:r>
          <a:endParaRPr lang="en-US" sz="1100">
            <a:solidFill>
              <a:schemeClr val="bg1"/>
            </a:solidFill>
            <a:latin typeface="Arial Narrow" panose="020B0606020202030204" pitchFamily="34" charset="0"/>
          </a:endParaRPr>
        </a:p>
      </xdr:txBody>
    </xdr:sp>
    <xdr:clientData/>
  </xdr:twoCellAnchor>
  <xdr:twoCellAnchor>
    <xdr:from>
      <xdr:col>11</xdr:col>
      <xdr:colOff>19050</xdr:colOff>
      <xdr:row>3</xdr:row>
      <xdr:rowOff>28575</xdr:rowOff>
    </xdr:from>
    <xdr:to>
      <xdr:col>11</xdr:col>
      <xdr:colOff>1214122</xdr:colOff>
      <xdr:row>24</xdr:row>
      <xdr:rowOff>112578</xdr:rowOff>
    </xdr:to>
    <xdr:grpSp>
      <xdr:nvGrpSpPr>
        <xdr:cNvPr id="46" name="Group 45">
          <a:extLst>
            <a:ext uri="{FF2B5EF4-FFF2-40B4-BE49-F238E27FC236}">
              <a16:creationId xmlns:a16="http://schemas.microsoft.com/office/drawing/2014/main" id="{AEC2AD7A-AB84-41E9-B722-8D085692C7A8}"/>
            </a:ext>
          </a:extLst>
        </xdr:cNvPr>
        <xdr:cNvGrpSpPr/>
      </xdr:nvGrpSpPr>
      <xdr:grpSpPr>
        <a:xfrm>
          <a:off x="4267200" y="723900"/>
          <a:ext cx="1195072" cy="3484428"/>
          <a:chOff x="4286250" y="723900"/>
          <a:chExt cx="1195072" cy="3484428"/>
        </a:xfrm>
      </xdr:grpSpPr>
      <xdr:pic>
        <xdr:nvPicPr>
          <xdr:cNvPr id="47" name="Picture 46">
            <a:extLst>
              <a:ext uri="{FF2B5EF4-FFF2-40B4-BE49-F238E27FC236}">
                <a16:creationId xmlns:a16="http://schemas.microsoft.com/office/drawing/2014/main" id="{94F29273-C4D2-47FF-9D9C-2E674A1199C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286250" y="3441700"/>
            <a:ext cx="1188720" cy="766628"/>
          </a:xfrm>
          <a:prstGeom prst="rect">
            <a:avLst/>
          </a:prstGeom>
        </xdr:spPr>
      </xdr:pic>
      <xdr:pic>
        <xdr:nvPicPr>
          <xdr:cNvPr id="48" name="Picture 47">
            <a:extLst>
              <a:ext uri="{FF2B5EF4-FFF2-40B4-BE49-F238E27FC236}">
                <a16:creationId xmlns:a16="http://schemas.microsoft.com/office/drawing/2014/main" id="{7EC492D5-D654-4406-8AD8-C4927E7B25A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292602" y="2743201"/>
            <a:ext cx="1188720" cy="506979"/>
          </a:xfrm>
          <a:prstGeom prst="rect">
            <a:avLst/>
          </a:prstGeom>
        </xdr:spPr>
      </xdr:pic>
      <xdr:pic>
        <xdr:nvPicPr>
          <xdr:cNvPr id="49" name="Picture 48">
            <a:extLst>
              <a:ext uri="{FF2B5EF4-FFF2-40B4-BE49-F238E27FC236}">
                <a16:creationId xmlns:a16="http://schemas.microsoft.com/office/drawing/2014/main" id="{17DC786A-C2F9-4EB4-AD4A-54759C7A3AB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559967" y="723900"/>
            <a:ext cx="657568" cy="640080"/>
          </a:xfrm>
          <a:prstGeom prst="rect">
            <a:avLst/>
          </a:prstGeom>
        </xdr:spPr>
      </xdr:pic>
      <xdr:pic>
        <xdr:nvPicPr>
          <xdr:cNvPr id="50" name="Picture 49">
            <a:extLst>
              <a:ext uri="{FF2B5EF4-FFF2-40B4-BE49-F238E27FC236}">
                <a16:creationId xmlns:a16="http://schemas.microsoft.com/office/drawing/2014/main" id="{7B9A3916-8483-401A-8FCA-0ACED549761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536362" y="1352551"/>
            <a:ext cx="704778" cy="640080"/>
          </a:xfrm>
          <a:prstGeom prst="rect">
            <a:avLst/>
          </a:prstGeom>
        </xdr:spPr>
      </xdr:pic>
      <xdr:pic>
        <xdr:nvPicPr>
          <xdr:cNvPr id="51" name="Picture 50">
            <a:extLst>
              <a:ext uri="{FF2B5EF4-FFF2-40B4-BE49-F238E27FC236}">
                <a16:creationId xmlns:a16="http://schemas.microsoft.com/office/drawing/2014/main" id="{F976CA34-B414-4AEE-9133-8E9997D3138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557711" y="2000250"/>
            <a:ext cx="662080" cy="640080"/>
          </a:xfrm>
          <a:prstGeom prst="rect">
            <a:avLst/>
          </a:prstGeom>
        </xdr:spPr>
      </xdr:pic>
    </xdr:grpSp>
    <xdr:clientData/>
  </xdr:twoCellAnchor>
  <xdr:twoCellAnchor>
    <xdr:from>
      <xdr:col>1</xdr:col>
      <xdr:colOff>16899</xdr:colOff>
      <xdr:row>58</xdr:row>
      <xdr:rowOff>39976</xdr:rowOff>
    </xdr:from>
    <xdr:to>
      <xdr:col>1</xdr:col>
      <xdr:colOff>1205619</xdr:colOff>
      <xdr:row>64</xdr:row>
      <xdr:rowOff>110183</xdr:rowOff>
    </xdr:to>
    <xdr:grpSp>
      <xdr:nvGrpSpPr>
        <xdr:cNvPr id="52" name="Group 51">
          <a:extLst>
            <a:ext uri="{FF2B5EF4-FFF2-40B4-BE49-F238E27FC236}">
              <a16:creationId xmlns:a16="http://schemas.microsoft.com/office/drawing/2014/main" id="{FDFA0EE0-5AD7-45B9-A8FC-6235C270947B}"/>
            </a:ext>
          </a:extLst>
        </xdr:cNvPr>
        <xdr:cNvGrpSpPr>
          <a:grpSpLocks noChangeAspect="1"/>
        </xdr:cNvGrpSpPr>
      </xdr:nvGrpSpPr>
      <xdr:grpSpPr>
        <a:xfrm>
          <a:off x="74049" y="9641176"/>
          <a:ext cx="1188720" cy="1041757"/>
          <a:chOff x="4696849" y="9809450"/>
          <a:chExt cx="1263931" cy="1106030"/>
        </a:xfrm>
      </xdr:grpSpPr>
      <xdr:grpSp>
        <xdr:nvGrpSpPr>
          <xdr:cNvPr id="53" name="Group 52">
            <a:extLst>
              <a:ext uri="{FF2B5EF4-FFF2-40B4-BE49-F238E27FC236}">
                <a16:creationId xmlns:a16="http://schemas.microsoft.com/office/drawing/2014/main" id="{4A783E32-238A-4C05-9926-BF392295EF04}"/>
              </a:ext>
            </a:extLst>
          </xdr:cNvPr>
          <xdr:cNvGrpSpPr/>
        </xdr:nvGrpSpPr>
        <xdr:grpSpPr>
          <a:xfrm>
            <a:off x="4911549" y="9809450"/>
            <a:ext cx="834530" cy="411480"/>
            <a:chOff x="4913600" y="9809450"/>
            <a:chExt cx="834530" cy="411480"/>
          </a:xfrm>
        </xdr:grpSpPr>
        <xdr:pic>
          <xdr:nvPicPr>
            <xdr:cNvPr id="61" name="Picture 60">
              <a:extLst>
                <a:ext uri="{FF2B5EF4-FFF2-40B4-BE49-F238E27FC236}">
                  <a16:creationId xmlns:a16="http://schemas.microsoft.com/office/drawing/2014/main" id="{2E5AA4F7-61BC-4DC8-9F8F-4DF1D0ABA15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913600" y="9809450"/>
              <a:ext cx="411480" cy="411480"/>
            </a:xfrm>
            <a:prstGeom prst="rect">
              <a:avLst/>
            </a:prstGeom>
          </xdr:spPr>
        </xdr:pic>
        <xdr:pic>
          <xdr:nvPicPr>
            <xdr:cNvPr id="62" name="Picture 61">
              <a:extLst>
                <a:ext uri="{FF2B5EF4-FFF2-40B4-BE49-F238E27FC236}">
                  <a16:creationId xmlns:a16="http://schemas.microsoft.com/office/drawing/2014/main" id="{43EFBBA3-083E-407A-88CF-DA2FD15026D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336650" y="9809450"/>
              <a:ext cx="411480" cy="411480"/>
            </a:xfrm>
            <a:prstGeom prst="rect">
              <a:avLst/>
            </a:prstGeom>
          </xdr:spPr>
        </xdr:pic>
      </xdr:grpSp>
      <xdr:grpSp>
        <xdr:nvGrpSpPr>
          <xdr:cNvPr id="54" name="Group 53">
            <a:extLst>
              <a:ext uri="{FF2B5EF4-FFF2-40B4-BE49-F238E27FC236}">
                <a16:creationId xmlns:a16="http://schemas.microsoft.com/office/drawing/2014/main" id="{30810D72-8A65-4D99-9B80-877389475CAE}"/>
              </a:ext>
            </a:extLst>
          </xdr:cNvPr>
          <xdr:cNvGrpSpPr/>
        </xdr:nvGrpSpPr>
        <xdr:grpSpPr>
          <a:xfrm>
            <a:off x="4911549" y="10504000"/>
            <a:ext cx="834530" cy="411480"/>
            <a:chOff x="4913600" y="10504000"/>
            <a:chExt cx="834530" cy="411480"/>
          </a:xfrm>
        </xdr:grpSpPr>
        <xdr:pic>
          <xdr:nvPicPr>
            <xdr:cNvPr id="59" name="Picture 58">
              <a:extLst>
                <a:ext uri="{FF2B5EF4-FFF2-40B4-BE49-F238E27FC236}">
                  <a16:creationId xmlns:a16="http://schemas.microsoft.com/office/drawing/2014/main" id="{3C43523C-0DEE-4DDD-8F9E-69A1A6F37684}"/>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336650" y="10504000"/>
              <a:ext cx="411480" cy="411480"/>
            </a:xfrm>
            <a:prstGeom prst="rect">
              <a:avLst/>
            </a:prstGeom>
          </xdr:spPr>
        </xdr:pic>
        <xdr:pic>
          <xdr:nvPicPr>
            <xdr:cNvPr id="60" name="Picture 59">
              <a:extLst>
                <a:ext uri="{FF2B5EF4-FFF2-40B4-BE49-F238E27FC236}">
                  <a16:creationId xmlns:a16="http://schemas.microsoft.com/office/drawing/2014/main" id="{87F6FC79-6EA3-4A96-9558-941A59ABDFE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913600" y="10504000"/>
              <a:ext cx="411480" cy="411480"/>
            </a:xfrm>
            <a:prstGeom prst="rect">
              <a:avLst/>
            </a:prstGeom>
          </xdr:spPr>
        </xdr:pic>
      </xdr:grpSp>
      <xdr:grpSp>
        <xdr:nvGrpSpPr>
          <xdr:cNvPr id="55" name="Group 54">
            <a:extLst>
              <a:ext uri="{FF2B5EF4-FFF2-40B4-BE49-F238E27FC236}">
                <a16:creationId xmlns:a16="http://schemas.microsoft.com/office/drawing/2014/main" id="{AD8BF714-D54F-4266-911A-FA8E2EF4D039}"/>
              </a:ext>
            </a:extLst>
          </xdr:cNvPr>
          <xdr:cNvGrpSpPr/>
        </xdr:nvGrpSpPr>
        <xdr:grpSpPr>
          <a:xfrm>
            <a:off x="4696849" y="10176475"/>
            <a:ext cx="1263931" cy="411480"/>
            <a:chOff x="4696849" y="10176475"/>
            <a:chExt cx="1263931" cy="411480"/>
          </a:xfrm>
        </xdr:grpSpPr>
        <xdr:pic>
          <xdr:nvPicPr>
            <xdr:cNvPr id="56" name="Picture 55">
              <a:extLst>
                <a:ext uri="{FF2B5EF4-FFF2-40B4-BE49-F238E27FC236}">
                  <a16:creationId xmlns:a16="http://schemas.microsoft.com/office/drawing/2014/main" id="{9DCFD4A1-D33A-494B-8711-1E1197993E7F}"/>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696849" y="10176475"/>
              <a:ext cx="409626" cy="411480"/>
            </a:xfrm>
            <a:prstGeom prst="rect">
              <a:avLst/>
            </a:prstGeom>
          </xdr:spPr>
        </xdr:pic>
        <xdr:pic>
          <xdr:nvPicPr>
            <xdr:cNvPr id="57" name="Picture 56">
              <a:extLst>
                <a:ext uri="{FF2B5EF4-FFF2-40B4-BE49-F238E27FC236}">
                  <a16:creationId xmlns:a16="http://schemas.microsoft.com/office/drawing/2014/main" id="{E5B2CF8A-79A3-45BB-8F1F-79B594D814C2}"/>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119900" y="10176475"/>
              <a:ext cx="411480" cy="411480"/>
            </a:xfrm>
            <a:prstGeom prst="rect">
              <a:avLst/>
            </a:prstGeom>
          </xdr:spPr>
        </xdr:pic>
        <xdr:pic>
          <xdr:nvPicPr>
            <xdr:cNvPr id="58" name="Picture 57">
              <a:extLst>
                <a:ext uri="{FF2B5EF4-FFF2-40B4-BE49-F238E27FC236}">
                  <a16:creationId xmlns:a16="http://schemas.microsoft.com/office/drawing/2014/main" id="{34907F47-CA8E-401B-8463-FD8BE441D5A8}"/>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549300" y="10176475"/>
              <a:ext cx="411480" cy="411480"/>
            </a:xfrm>
            <a:prstGeom prst="rect">
              <a:avLst/>
            </a:prstGeom>
          </xdr:spPr>
        </xdr:pic>
      </xdr:grpSp>
    </xdr:grpSp>
    <xdr:clientData/>
  </xdr:twoCellAnchor>
  <xdr:twoCellAnchor>
    <xdr:from>
      <xdr:col>1</xdr:col>
      <xdr:colOff>28576</xdr:colOff>
      <xdr:row>67</xdr:row>
      <xdr:rowOff>19825</xdr:rowOff>
    </xdr:from>
    <xdr:to>
      <xdr:col>1</xdr:col>
      <xdr:colOff>1217296</xdr:colOff>
      <xdr:row>72</xdr:row>
      <xdr:rowOff>140184</xdr:rowOff>
    </xdr:to>
    <xdr:grpSp>
      <xdr:nvGrpSpPr>
        <xdr:cNvPr id="63" name="Group 62">
          <a:extLst>
            <a:ext uri="{FF2B5EF4-FFF2-40B4-BE49-F238E27FC236}">
              <a16:creationId xmlns:a16="http://schemas.microsoft.com/office/drawing/2014/main" id="{D9B585F0-5812-48B4-80AD-0FD0BC0853F6}"/>
            </a:ext>
          </a:extLst>
        </xdr:cNvPr>
        <xdr:cNvGrpSpPr>
          <a:grpSpLocks noChangeAspect="1"/>
        </xdr:cNvGrpSpPr>
      </xdr:nvGrpSpPr>
      <xdr:grpSpPr>
        <a:xfrm>
          <a:off x="85726" y="11078350"/>
          <a:ext cx="1188720" cy="949034"/>
          <a:chOff x="95251" y="10443350"/>
          <a:chExt cx="1234440" cy="964520"/>
        </a:xfrm>
      </xdr:grpSpPr>
      <xdr:pic>
        <xdr:nvPicPr>
          <xdr:cNvPr id="64" name="Picture 63">
            <a:extLst>
              <a:ext uri="{FF2B5EF4-FFF2-40B4-BE49-F238E27FC236}">
                <a16:creationId xmlns:a16="http://schemas.microsoft.com/office/drawing/2014/main" id="{D5514861-B972-4D8D-81E4-FA2F3B10ACC0}"/>
              </a:ext>
            </a:extLst>
          </xdr:cNvPr>
          <xdr:cNvPicPr>
            <a:picLocks noChangeAspect="1"/>
          </xdr:cNvPicPr>
        </xdr:nvPicPr>
        <xdr:blipFill rotWithShape="1">
          <a:blip xmlns:r="http://schemas.openxmlformats.org/officeDocument/2006/relationships" r:embed="rId15">
            <a:extLst>
              <a:ext uri="{28A0092B-C50C-407E-A947-70E740481C1C}">
                <a14:useLocalDpi xmlns:a14="http://schemas.microsoft.com/office/drawing/2010/main" val="0"/>
              </a:ext>
            </a:extLst>
          </a:blip>
          <a:srcRect l="49828" r="-1"/>
          <a:stretch/>
        </xdr:blipFill>
        <xdr:spPr>
          <a:xfrm>
            <a:off x="95251" y="10830074"/>
            <a:ext cx="1234440" cy="577796"/>
          </a:xfrm>
          <a:prstGeom prst="rect">
            <a:avLst/>
          </a:prstGeom>
        </xdr:spPr>
      </xdr:pic>
      <xdr:grpSp>
        <xdr:nvGrpSpPr>
          <xdr:cNvPr id="65" name="Group 64">
            <a:extLst>
              <a:ext uri="{FF2B5EF4-FFF2-40B4-BE49-F238E27FC236}">
                <a16:creationId xmlns:a16="http://schemas.microsoft.com/office/drawing/2014/main" id="{85F5708B-77C3-407D-AF92-5B5420DA666B}"/>
              </a:ext>
            </a:extLst>
          </xdr:cNvPr>
          <xdr:cNvGrpSpPr/>
        </xdr:nvGrpSpPr>
        <xdr:grpSpPr>
          <a:xfrm>
            <a:off x="257780" y="10443350"/>
            <a:ext cx="909383" cy="411480"/>
            <a:chOff x="292101" y="10443350"/>
            <a:chExt cx="909383" cy="411480"/>
          </a:xfrm>
        </xdr:grpSpPr>
        <xdr:pic>
          <xdr:nvPicPr>
            <xdr:cNvPr id="66" name="Picture 65">
              <a:extLst>
                <a:ext uri="{FF2B5EF4-FFF2-40B4-BE49-F238E27FC236}">
                  <a16:creationId xmlns:a16="http://schemas.microsoft.com/office/drawing/2014/main" id="{72CFF958-4EF0-46DA-8D1C-7E45FD8F390D}"/>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292101" y="10443350"/>
              <a:ext cx="413402" cy="411480"/>
            </a:xfrm>
            <a:prstGeom prst="rect">
              <a:avLst/>
            </a:prstGeom>
          </xdr:spPr>
        </xdr:pic>
        <xdr:pic>
          <xdr:nvPicPr>
            <xdr:cNvPr id="67" name="Picture 66">
              <a:extLst>
                <a:ext uri="{FF2B5EF4-FFF2-40B4-BE49-F238E27FC236}">
                  <a16:creationId xmlns:a16="http://schemas.microsoft.com/office/drawing/2014/main" id="{39875CCE-5DAA-41F6-BC62-7949CD6AD13E}"/>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788082" y="10443350"/>
              <a:ext cx="413402" cy="411480"/>
            </a:xfrm>
            <a:prstGeom prst="rect">
              <a:avLst/>
            </a:prstGeom>
          </xdr:spPr>
        </xdr:pic>
      </xdr:grpSp>
    </xdr:grpSp>
    <xdr:clientData/>
  </xdr:twoCellAnchor>
  <xdr:twoCellAnchor>
    <xdr:from>
      <xdr:col>1</xdr:col>
      <xdr:colOff>0</xdr:colOff>
      <xdr:row>3</xdr:row>
      <xdr:rowOff>0</xdr:rowOff>
    </xdr:from>
    <xdr:to>
      <xdr:col>10</xdr:col>
      <xdr:colOff>0</xdr:colOff>
      <xdr:row>33</xdr:row>
      <xdr:rowOff>0</xdr:rowOff>
    </xdr:to>
    <xdr:sp macro="" textlink="">
      <xdr:nvSpPr>
        <xdr:cNvPr id="68" name="Rectangle 67">
          <a:extLst>
            <a:ext uri="{FF2B5EF4-FFF2-40B4-BE49-F238E27FC236}">
              <a16:creationId xmlns:a16="http://schemas.microsoft.com/office/drawing/2014/main" id="{70FCE2EA-40E2-4ED9-B8E0-5832748CC64C}"/>
            </a:ext>
          </a:extLst>
        </xdr:cNvPr>
        <xdr:cNvSpPr/>
      </xdr:nvSpPr>
      <xdr:spPr>
        <a:xfrm>
          <a:off x="57150" y="695325"/>
          <a:ext cx="4076700" cy="48577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39687</xdr:colOff>
      <xdr:row>41</xdr:row>
      <xdr:rowOff>65050</xdr:rowOff>
    </xdr:from>
    <xdr:to>
      <xdr:col>2</xdr:col>
      <xdr:colOff>2102</xdr:colOff>
      <xdr:row>55</xdr:row>
      <xdr:rowOff>121491</xdr:rowOff>
    </xdr:to>
    <xdr:grpSp>
      <xdr:nvGrpSpPr>
        <xdr:cNvPr id="69" name="Group 68">
          <a:extLst>
            <a:ext uri="{FF2B5EF4-FFF2-40B4-BE49-F238E27FC236}">
              <a16:creationId xmlns:a16="http://schemas.microsoft.com/office/drawing/2014/main" id="{52E0B6C0-6433-421F-A0EE-E86E245C7DC8}"/>
            </a:ext>
          </a:extLst>
        </xdr:cNvPr>
        <xdr:cNvGrpSpPr/>
      </xdr:nvGrpSpPr>
      <xdr:grpSpPr>
        <a:xfrm>
          <a:off x="96837" y="6913525"/>
          <a:ext cx="1191140" cy="2323391"/>
          <a:chOff x="96837" y="7037350"/>
          <a:chExt cx="1210190" cy="2367841"/>
        </a:xfrm>
      </xdr:grpSpPr>
      <xdr:pic>
        <xdr:nvPicPr>
          <xdr:cNvPr id="70" name="Picture 69">
            <a:extLst>
              <a:ext uri="{FF2B5EF4-FFF2-40B4-BE49-F238E27FC236}">
                <a16:creationId xmlns:a16="http://schemas.microsoft.com/office/drawing/2014/main" id="{A6BD9947-9B9D-4504-A63A-0BFC68640E6D}"/>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96837" y="9008271"/>
            <a:ext cx="1196340" cy="396920"/>
          </a:xfrm>
          <a:prstGeom prst="rect">
            <a:avLst/>
          </a:prstGeom>
        </xdr:spPr>
      </xdr:pic>
      <xdr:pic>
        <xdr:nvPicPr>
          <xdr:cNvPr id="71" name="Picture 75">
            <a:extLst>
              <a:ext uri="{FF2B5EF4-FFF2-40B4-BE49-F238E27FC236}">
                <a16:creationId xmlns:a16="http://schemas.microsoft.com/office/drawing/2014/main" id="{840B20C5-E177-4501-84F6-328A8CE74C38}"/>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96837" y="8040989"/>
            <a:ext cx="1196340" cy="394026"/>
          </a:xfrm>
          <a:prstGeom prst="rect">
            <a:avLst/>
          </a:prstGeom>
        </xdr:spPr>
      </xdr:pic>
      <xdr:pic>
        <xdr:nvPicPr>
          <xdr:cNvPr id="72" name="Picture 71">
            <a:extLst>
              <a:ext uri="{FF2B5EF4-FFF2-40B4-BE49-F238E27FC236}">
                <a16:creationId xmlns:a16="http://schemas.microsoft.com/office/drawing/2014/main" id="{4214565D-7ECA-49EF-83CB-17CEA9F82504}"/>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96837" y="8523910"/>
            <a:ext cx="1196340" cy="395467"/>
          </a:xfrm>
          <a:prstGeom prst="rect">
            <a:avLst/>
          </a:prstGeom>
        </xdr:spPr>
      </xdr:pic>
      <xdr:pic>
        <xdr:nvPicPr>
          <xdr:cNvPr id="73" name="Picture 72">
            <a:extLst>
              <a:ext uri="{FF2B5EF4-FFF2-40B4-BE49-F238E27FC236}">
                <a16:creationId xmlns:a16="http://schemas.microsoft.com/office/drawing/2014/main" id="{B0F1F3F3-61B0-4BEE-A0F2-67EBF6DF4149}"/>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96837" y="7546869"/>
            <a:ext cx="1196340" cy="405225"/>
          </a:xfrm>
          <a:prstGeom prst="rect">
            <a:avLst/>
          </a:prstGeom>
        </xdr:spPr>
      </xdr:pic>
      <xdr:grpSp>
        <xdr:nvGrpSpPr>
          <xdr:cNvPr id="74" name="Group 73">
            <a:extLst>
              <a:ext uri="{FF2B5EF4-FFF2-40B4-BE49-F238E27FC236}">
                <a16:creationId xmlns:a16="http://schemas.microsoft.com/office/drawing/2014/main" id="{8C9EA141-E634-4C16-BDE4-7377B00B6E11}"/>
              </a:ext>
            </a:extLst>
          </xdr:cNvPr>
          <xdr:cNvGrpSpPr/>
        </xdr:nvGrpSpPr>
        <xdr:grpSpPr>
          <a:xfrm>
            <a:off x="96837" y="7037350"/>
            <a:ext cx="1210190" cy="420624"/>
            <a:chOff x="19345947" y="7297700"/>
            <a:chExt cx="1210190" cy="420624"/>
          </a:xfrm>
        </xdr:grpSpPr>
        <xdr:pic>
          <xdr:nvPicPr>
            <xdr:cNvPr id="75" name="Picture 74">
              <a:extLst>
                <a:ext uri="{FF2B5EF4-FFF2-40B4-BE49-F238E27FC236}">
                  <a16:creationId xmlns:a16="http://schemas.microsoft.com/office/drawing/2014/main" id="{3D022DC2-8F4A-4951-B470-3C6271440B33}"/>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9345947" y="7297700"/>
              <a:ext cx="402336" cy="420624"/>
            </a:xfrm>
            <a:prstGeom prst="rect">
              <a:avLst/>
            </a:prstGeom>
          </xdr:spPr>
        </xdr:pic>
        <xdr:pic>
          <xdr:nvPicPr>
            <xdr:cNvPr id="76" name="Picture 75">
              <a:extLst>
                <a:ext uri="{FF2B5EF4-FFF2-40B4-BE49-F238E27FC236}">
                  <a16:creationId xmlns:a16="http://schemas.microsoft.com/office/drawing/2014/main" id="{19099400-2D97-4CFA-8F03-DDF07B85716F}"/>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9747319" y="7297700"/>
              <a:ext cx="402336" cy="420624"/>
            </a:xfrm>
            <a:prstGeom prst="rect">
              <a:avLst/>
            </a:prstGeom>
          </xdr:spPr>
        </xdr:pic>
        <xdr:pic>
          <xdr:nvPicPr>
            <xdr:cNvPr id="77" name="Picture 76">
              <a:extLst>
                <a:ext uri="{FF2B5EF4-FFF2-40B4-BE49-F238E27FC236}">
                  <a16:creationId xmlns:a16="http://schemas.microsoft.com/office/drawing/2014/main" id="{1031CA04-1B90-4C4E-9C86-2C48E68261C6}"/>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20153801" y="7297700"/>
              <a:ext cx="402336" cy="420624"/>
            </a:xfrm>
            <a:prstGeom prst="rect">
              <a:avLst/>
            </a:prstGeom>
          </xdr:spPr>
        </xdr:pic>
      </xdr:grpSp>
    </xdr:grpSp>
    <xdr:clientData/>
  </xdr:twoCellAnchor>
  <xdr:twoCellAnchor>
    <xdr:from>
      <xdr:col>1</xdr:col>
      <xdr:colOff>43446</xdr:colOff>
      <xdr:row>3</xdr:row>
      <xdr:rowOff>60325</xdr:rowOff>
    </xdr:from>
    <xdr:to>
      <xdr:col>1</xdr:col>
      <xdr:colOff>1225061</xdr:colOff>
      <xdr:row>32</xdr:row>
      <xdr:rowOff>103590</xdr:rowOff>
    </xdr:to>
    <xdr:grpSp>
      <xdr:nvGrpSpPr>
        <xdr:cNvPr id="78" name="Group 77">
          <a:extLst>
            <a:ext uri="{FF2B5EF4-FFF2-40B4-BE49-F238E27FC236}">
              <a16:creationId xmlns:a16="http://schemas.microsoft.com/office/drawing/2014/main" id="{3E5E653D-7566-4D35-9868-33F3AC34C0C7}"/>
            </a:ext>
          </a:extLst>
        </xdr:cNvPr>
        <xdr:cNvGrpSpPr/>
      </xdr:nvGrpSpPr>
      <xdr:grpSpPr>
        <a:xfrm>
          <a:off x="100596" y="755650"/>
          <a:ext cx="1181615" cy="4739090"/>
          <a:chOff x="19366496" y="784225"/>
          <a:chExt cx="1210190" cy="4831165"/>
        </a:xfrm>
      </xdr:grpSpPr>
      <xdr:pic>
        <xdr:nvPicPr>
          <xdr:cNvPr id="79" name="Picture 78">
            <a:extLst>
              <a:ext uri="{FF2B5EF4-FFF2-40B4-BE49-F238E27FC236}">
                <a16:creationId xmlns:a16="http://schemas.microsoft.com/office/drawing/2014/main" id="{347F69C5-B6FA-467D-8E3C-D0FB7EDC412E}"/>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20177750" y="784225"/>
            <a:ext cx="398936" cy="418539"/>
          </a:xfrm>
          <a:prstGeom prst="rect">
            <a:avLst/>
          </a:prstGeom>
        </xdr:spPr>
      </xdr:pic>
      <xdr:pic>
        <xdr:nvPicPr>
          <xdr:cNvPr id="80" name="Picture 79">
            <a:extLst>
              <a:ext uri="{FF2B5EF4-FFF2-40B4-BE49-F238E27FC236}">
                <a16:creationId xmlns:a16="http://schemas.microsoft.com/office/drawing/2014/main" id="{68C7B5E1-D2F9-4192-8D77-FA4EB4605689}"/>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9369896" y="1274285"/>
            <a:ext cx="398936" cy="418539"/>
          </a:xfrm>
          <a:prstGeom prst="rect">
            <a:avLst/>
          </a:prstGeom>
        </xdr:spPr>
      </xdr:pic>
      <xdr:pic>
        <xdr:nvPicPr>
          <xdr:cNvPr id="81" name="Picture 80">
            <a:extLst>
              <a:ext uri="{FF2B5EF4-FFF2-40B4-BE49-F238E27FC236}">
                <a16:creationId xmlns:a16="http://schemas.microsoft.com/office/drawing/2014/main" id="{FE554E45-2363-4B7B-A606-6E1C5D101F8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9771269" y="1274285"/>
            <a:ext cx="398936" cy="418539"/>
          </a:xfrm>
          <a:prstGeom prst="rect">
            <a:avLst/>
          </a:prstGeom>
        </xdr:spPr>
      </xdr:pic>
      <xdr:pic>
        <xdr:nvPicPr>
          <xdr:cNvPr id="82" name="Picture 81">
            <a:extLst>
              <a:ext uri="{FF2B5EF4-FFF2-40B4-BE49-F238E27FC236}">
                <a16:creationId xmlns:a16="http://schemas.microsoft.com/office/drawing/2014/main" id="{9D02A215-63B8-4C0F-8C67-D8BD7F542043}"/>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20177750" y="1274285"/>
            <a:ext cx="398936" cy="418539"/>
          </a:xfrm>
          <a:prstGeom prst="rect">
            <a:avLst/>
          </a:prstGeom>
        </xdr:spPr>
      </xdr:pic>
      <xdr:pic>
        <xdr:nvPicPr>
          <xdr:cNvPr id="83" name="Picture 82">
            <a:extLst>
              <a:ext uri="{FF2B5EF4-FFF2-40B4-BE49-F238E27FC236}">
                <a16:creationId xmlns:a16="http://schemas.microsoft.com/office/drawing/2014/main" id="{43D93259-B2C5-49BD-B286-82A5F68A3EF4}"/>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9369896" y="1764345"/>
            <a:ext cx="398936" cy="418539"/>
          </a:xfrm>
          <a:prstGeom prst="rect">
            <a:avLst/>
          </a:prstGeom>
        </xdr:spPr>
      </xdr:pic>
      <xdr:pic>
        <xdr:nvPicPr>
          <xdr:cNvPr id="84" name="Picture 83">
            <a:extLst>
              <a:ext uri="{FF2B5EF4-FFF2-40B4-BE49-F238E27FC236}">
                <a16:creationId xmlns:a16="http://schemas.microsoft.com/office/drawing/2014/main" id="{19B355C8-8AD9-43C7-A009-E45DBA1A67DB}"/>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9771269" y="1764345"/>
            <a:ext cx="398936" cy="418539"/>
          </a:xfrm>
          <a:prstGeom prst="rect">
            <a:avLst/>
          </a:prstGeom>
        </xdr:spPr>
      </xdr:pic>
      <xdr:pic>
        <xdr:nvPicPr>
          <xdr:cNvPr id="85" name="Picture 84">
            <a:extLst>
              <a:ext uri="{FF2B5EF4-FFF2-40B4-BE49-F238E27FC236}">
                <a16:creationId xmlns:a16="http://schemas.microsoft.com/office/drawing/2014/main" id="{A053328E-DAFC-401F-83CE-F9E1C9D7C48F}"/>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20177750" y="1764345"/>
            <a:ext cx="398936" cy="418539"/>
          </a:xfrm>
          <a:prstGeom prst="rect">
            <a:avLst/>
          </a:prstGeom>
        </xdr:spPr>
      </xdr:pic>
      <xdr:pic>
        <xdr:nvPicPr>
          <xdr:cNvPr id="86" name="Picture 85">
            <a:extLst>
              <a:ext uri="{FF2B5EF4-FFF2-40B4-BE49-F238E27FC236}">
                <a16:creationId xmlns:a16="http://schemas.microsoft.com/office/drawing/2014/main" id="{1D0B08F4-19EB-43E5-91AB-F514153D2939}"/>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9369896" y="2254405"/>
            <a:ext cx="398936" cy="418539"/>
          </a:xfrm>
          <a:prstGeom prst="rect">
            <a:avLst/>
          </a:prstGeom>
        </xdr:spPr>
      </xdr:pic>
      <xdr:pic>
        <xdr:nvPicPr>
          <xdr:cNvPr id="87" name="Picture 86">
            <a:extLst>
              <a:ext uri="{FF2B5EF4-FFF2-40B4-BE49-F238E27FC236}">
                <a16:creationId xmlns:a16="http://schemas.microsoft.com/office/drawing/2014/main" id="{2EECA510-94EE-47AF-A45A-4E8E588A2FEF}"/>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9771269" y="2254405"/>
            <a:ext cx="398936" cy="418539"/>
          </a:xfrm>
          <a:prstGeom prst="rect">
            <a:avLst/>
          </a:prstGeom>
        </xdr:spPr>
      </xdr:pic>
      <xdr:pic>
        <xdr:nvPicPr>
          <xdr:cNvPr id="88" name="Picture 87">
            <a:extLst>
              <a:ext uri="{FF2B5EF4-FFF2-40B4-BE49-F238E27FC236}">
                <a16:creationId xmlns:a16="http://schemas.microsoft.com/office/drawing/2014/main" id="{27DD416C-A114-4FFD-ABF0-F42088666386}"/>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20177750" y="2254405"/>
            <a:ext cx="398936" cy="418539"/>
          </a:xfrm>
          <a:prstGeom prst="rect">
            <a:avLst/>
          </a:prstGeom>
        </xdr:spPr>
      </xdr:pic>
      <xdr:pic>
        <xdr:nvPicPr>
          <xdr:cNvPr id="89" name="Picture 88">
            <a:extLst>
              <a:ext uri="{FF2B5EF4-FFF2-40B4-BE49-F238E27FC236}">
                <a16:creationId xmlns:a16="http://schemas.microsoft.com/office/drawing/2014/main" id="{28200ACB-4374-483F-95D7-1E1211910AC6}"/>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9369896" y="2744465"/>
            <a:ext cx="398936" cy="418539"/>
          </a:xfrm>
          <a:prstGeom prst="rect">
            <a:avLst/>
          </a:prstGeom>
        </xdr:spPr>
      </xdr:pic>
      <xdr:pic>
        <xdr:nvPicPr>
          <xdr:cNvPr id="90" name="Picture 89">
            <a:extLst>
              <a:ext uri="{FF2B5EF4-FFF2-40B4-BE49-F238E27FC236}">
                <a16:creationId xmlns:a16="http://schemas.microsoft.com/office/drawing/2014/main" id="{17DF2092-9095-49E0-B9D5-A6E5D9D6107F}"/>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9771269" y="2744465"/>
            <a:ext cx="398936" cy="418539"/>
          </a:xfrm>
          <a:prstGeom prst="rect">
            <a:avLst/>
          </a:prstGeom>
        </xdr:spPr>
      </xdr:pic>
      <xdr:pic>
        <xdr:nvPicPr>
          <xdr:cNvPr id="91" name="Picture 90">
            <a:extLst>
              <a:ext uri="{FF2B5EF4-FFF2-40B4-BE49-F238E27FC236}">
                <a16:creationId xmlns:a16="http://schemas.microsoft.com/office/drawing/2014/main" id="{22E2AFB3-B0C7-4427-933E-D6D63EEAF7A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20177750" y="2744465"/>
            <a:ext cx="398936" cy="418539"/>
          </a:xfrm>
          <a:prstGeom prst="rect">
            <a:avLst/>
          </a:prstGeom>
        </xdr:spPr>
      </xdr:pic>
      <xdr:pic>
        <xdr:nvPicPr>
          <xdr:cNvPr id="92" name="Picture 91">
            <a:extLst>
              <a:ext uri="{FF2B5EF4-FFF2-40B4-BE49-F238E27FC236}">
                <a16:creationId xmlns:a16="http://schemas.microsoft.com/office/drawing/2014/main" id="{7034E9C2-C35B-43E9-BBBD-E25363F569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9369896" y="3234525"/>
            <a:ext cx="398936" cy="418539"/>
          </a:xfrm>
          <a:prstGeom prst="rect">
            <a:avLst/>
          </a:prstGeom>
        </xdr:spPr>
      </xdr:pic>
      <xdr:pic>
        <xdr:nvPicPr>
          <xdr:cNvPr id="93" name="Picture 92">
            <a:extLst>
              <a:ext uri="{FF2B5EF4-FFF2-40B4-BE49-F238E27FC236}">
                <a16:creationId xmlns:a16="http://schemas.microsoft.com/office/drawing/2014/main" id="{6729AC24-9646-4F97-92D0-C2011EB2CF72}"/>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9771269" y="3234525"/>
            <a:ext cx="398936" cy="418539"/>
          </a:xfrm>
          <a:prstGeom prst="rect">
            <a:avLst/>
          </a:prstGeom>
        </xdr:spPr>
      </xdr:pic>
      <xdr:pic>
        <xdr:nvPicPr>
          <xdr:cNvPr id="94" name="Picture 93">
            <a:extLst>
              <a:ext uri="{FF2B5EF4-FFF2-40B4-BE49-F238E27FC236}">
                <a16:creationId xmlns:a16="http://schemas.microsoft.com/office/drawing/2014/main" id="{836E5DD2-9856-4E4F-A9AF-5376E8C9A926}"/>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20177750" y="3234525"/>
            <a:ext cx="398936" cy="418539"/>
          </a:xfrm>
          <a:prstGeom prst="rect">
            <a:avLst/>
          </a:prstGeom>
        </xdr:spPr>
      </xdr:pic>
      <xdr:pic>
        <xdr:nvPicPr>
          <xdr:cNvPr id="95" name="Picture 94">
            <a:extLst>
              <a:ext uri="{FF2B5EF4-FFF2-40B4-BE49-F238E27FC236}">
                <a16:creationId xmlns:a16="http://schemas.microsoft.com/office/drawing/2014/main" id="{EEFB8943-741E-40E0-8468-AD2700BFD83A}"/>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19369896" y="3724585"/>
            <a:ext cx="398936" cy="418539"/>
          </a:xfrm>
          <a:prstGeom prst="rect">
            <a:avLst/>
          </a:prstGeom>
        </xdr:spPr>
      </xdr:pic>
      <xdr:pic>
        <xdr:nvPicPr>
          <xdr:cNvPr id="96" name="Picture 95">
            <a:extLst>
              <a:ext uri="{FF2B5EF4-FFF2-40B4-BE49-F238E27FC236}">
                <a16:creationId xmlns:a16="http://schemas.microsoft.com/office/drawing/2014/main" id="{99AA7BEC-0BC9-4C71-A9F8-24184D7FA76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19771269" y="3724585"/>
            <a:ext cx="398936" cy="418539"/>
          </a:xfrm>
          <a:prstGeom prst="rect">
            <a:avLst/>
          </a:prstGeom>
        </xdr:spPr>
      </xdr:pic>
      <xdr:pic>
        <xdr:nvPicPr>
          <xdr:cNvPr id="97" name="Picture 96">
            <a:extLst>
              <a:ext uri="{FF2B5EF4-FFF2-40B4-BE49-F238E27FC236}">
                <a16:creationId xmlns:a16="http://schemas.microsoft.com/office/drawing/2014/main" id="{1A52B527-6CC3-47DA-9ACB-7762E0227DBB}"/>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20177750" y="3724585"/>
            <a:ext cx="398936" cy="418539"/>
          </a:xfrm>
          <a:prstGeom prst="rect">
            <a:avLst/>
          </a:prstGeom>
        </xdr:spPr>
      </xdr:pic>
      <xdr:pic>
        <xdr:nvPicPr>
          <xdr:cNvPr id="98" name="Picture 97">
            <a:extLst>
              <a:ext uri="{FF2B5EF4-FFF2-40B4-BE49-F238E27FC236}">
                <a16:creationId xmlns:a16="http://schemas.microsoft.com/office/drawing/2014/main" id="{832B8263-E812-4CCA-8911-D186E1FC763C}"/>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19369896" y="4214645"/>
            <a:ext cx="398936" cy="418539"/>
          </a:xfrm>
          <a:prstGeom prst="rect">
            <a:avLst/>
          </a:prstGeom>
        </xdr:spPr>
      </xdr:pic>
      <xdr:pic>
        <xdr:nvPicPr>
          <xdr:cNvPr id="99" name="Picture 98">
            <a:extLst>
              <a:ext uri="{FF2B5EF4-FFF2-40B4-BE49-F238E27FC236}">
                <a16:creationId xmlns:a16="http://schemas.microsoft.com/office/drawing/2014/main" id="{3F693805-98B1-41B4-8E7F-FC38A7953AA8}"/>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9769124" y="4214645"/>
            <a:ext cx="401081" cy="418539"/>
          </a:xfrm>
          <a:prstGeom prst="rect">
            <a:avLst/>
          </a:prstGeom>
        </xdr:spPr>
      </xdr:pic>
      <xdr:pic>
        <xdr:nvPicPr>
          <xdr:cNvPr id="100" name="Picture 99">
            <a:extLst>
              <a:ext uri="{FF2B5EF4-FFF2-40B4-BE49-F238E27FC236}">
                <a16:creationId xmlns:a16="http://schemas.microsoft.com/office/drawing/2014/main" id="{F427C90C-0366-423B-AD93-5B8EC7EEC9C0}"/>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19369896" y="4704705"/>
            <a:ext cx="398936" cy="418539"/>
          </a:xfrm>
          <a:prstGeom prst="rect">
            <a:avLst/>
          </a:prstGeom>
        </xdr:spPr>
      </xdr:pic>
      <xdr:pic>
        <xdr:nvPicPr>
          <xdr:cNvPr id="101" name="Picture 100">
            <a:extLst>
              <a:ext uri="{FF2B5EF4-FFF2-40B4-BE49-F238E27FC236}">
                <a16:creationId xmlns:a16="http://schemas.microsoft.com/office/drawing/2014/main" id="{96E2C668-B4B7-4F5E-BD7C-9CBDA877DADA}"/>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19771269" y="4704705"/>
            <a:ext cx="398936" cy="418539"/>
          </a:xfrm>
          <a:prstGeom prst="rect">
            <a:avLst/>
          </a:prstGeom>
        </xdr:spPr>
      </xdr:pic>
      <xdr:pic>
        <xdr:nvPicPr>
          <xdr:cNvPr id="102" name="Picture 101">
            <a:extLst>
              <a:ext uri="{FF2B5EF4-FFF2-40B4-BE49-F238E27FC236}">
                <a16:creationId xmlns:a16="http://schemas.microsoft.com/office/drawing/2014/main" id="{768B3F6C-EABA-4D11-BBF5-BE0DB33EE3ED}"/>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20175605" y="4214645"/>
            <a:ext cx="401081" cy="418539"/>
          </a:xfrm>
          <a:prstGeom prst="rect">
            <a:avLst/>
          </a:prstGeom>
        </xdr:spPr>
      </xdr:pic>
      <xdr:pic>
        <xdr:nvPicPr>
          <xdr:cNvPr id="103" name="Picture 102">
            <a:extLst>
              <a:ext uri="{FF2B5EF4-FFF2-40B4-BE49-F238E27FC236}">
                <a16:creationId xmlns:a16="http://schemas.microsoft.com/office/drawing/2014/main" id="{4969CD17-FC20-41E6-9FF7-0DE70C6BA5A6}"/>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0177750" y="4704705"/>
            <a:ext cx="398936" cy="418539"/>
          </a:xfrm>
          <a:prstGeom prst="rect">
            <a:avLst/>
          </a:prstGeom>
        </xdr:spPr>
      </xdr:pic>
      <xdr:pic>
        <xdr:nvPicPr>
          <xdr:cNvPr id="104" name="Picture 103">
            <a:extLst>
              <a:ext uri="{FF2B5EF4-FFF2-40B4-BE49-F238E27FC236}">
                <a16:creationId xmlns:a16="http://schemas.microsoft.com/office/drawing/2014/main" id="{6B584D55-6815-4074-AE2B-6CADC5792203}"/>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19769124" y="5194766"/>
            <a:ext cx="401081" cy="418539"/>
          </a:xfrm>
          <a:prstGeom prst="rect">
            <a:avLst/>
          </a:prstGeom>
        </xdr:spPr>
      </xdr:pic>
      <xdr:pic>
        <xdr:nvPicPr>
          <xdr:cNvPr id="105" name="Picture 104">
            <a:extLst>
              <a:ext uri="{FF2B5EF4-FFF2-40B4-BE49-F238E27FC236}">
                <a16:creationId xmlns:a16="http://schemas.microsoft.com/office/drawing/2014/main" id="{A8E11952-A2F6-44A0-8A98-3C883027946D}"/>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20175605" y="5194766"/>
            <a:ext cx="401081" cy="418539"/>
          </a:xfrm>
          <a:prstGeom prst="rect">
            <a:avLst/>
          </a:prstGeom>
        </xdr:spPr>
      </xdr:pic>
      <xdr:pic>
        <xdr:nvPicPr>
          <xdr:cNvPr id="106" name="Picture 105">
            <a:extLst>
              <a:ext uri="{FF2B5EF4-FFF2-40B4-BE49-F238E27FC236}">
                <a16:creationId xmlns:a16="http://schemas.microsoft.com/office/drawing/2014/main" id="{A980F81C-0925-498A-B1F7-BB81C2CCAE23}"/>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19366496" y="5194766"/>
            <a:ext cx="402336" cy="420624"/>
          </a:xfrm>
          <a:prstGeom prst="rect">
            <a:avLst/>
          </a:prstGeom>
        </xdr:spPr>
      </xdr:pic>
      <xdr:pic>
        <xdr:nvPicPr>
          <xdr:cNvPr id="107" name="Picture 106">
            <a:extLst>
              <a:ext uri="{FF2B5EF4-FFF2-40B4-BE49-F238E27FC236}">
                <a16:creationId xmlns:a16="http://schemas.microsoft.com/office/drawing/2014/main" id="{AC9A3E28-ADEB-425C-8E6A-C8B3FBA5D76C}"/>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19767869" y="784225"/>
            <a:ext cx="402336" cy="420624"/>
          </a:xfrm>
          <a:prstGeom prst="rect">
            <a:avLst/>
          </a:prstGeom>
        </xdr:spPr>
      </xdr:pic>
      <xdr:pic>
        <xdr:nvPicPr>
          <xdr:cNvPr id="108" name="Picture 107">
            <a:extLst>
              <a:ext uri="{FF2B5EF4-FFF2-40B4-BE49-F238E27FC236}">
                <a16:creationId xmlns:a16="http://schemas.microsoft.com/office/drawing/2014/main" id="{92C24DDC-5F1C-450A-AE24-892AF2DF958A}"/>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19366496" y="784225"/>
            <a:ext cx="402336" cy="420624"/>
          </a:xfrm>
          <a:prstGeom prst="rect">
            <a:avLst/>
          </a:prstGeom>
        </xdr:spPr>
      </xdr:pic>
    </xdr:grpSp>
    <xdr:clientData/>
  </xdr:twoCellAnchor>
  <xdr:twoCellAnchor>
    <xdr:from>
      <xdr:col>1</xdr:col>
      <xdr:colOff>0</xdr:colOff>
      <xdr:row>41</xdr:row>
      <xdr:rowOff>0</xdr:rowOff>
    </xdr:from>
    <xdr:to>
      <xdr:col>10</xdr:col>
      <xdr:colOff>0</xdr:colOff>
      <xdr:row>56</xdr:row>
      <xdr:rowOff>0</xdr:rowOff>
    </xdr:to>
    <xdr:sp macro="" textlink="">
      <xdr:nvSpPr>
        <xdr:cNvPr id="109" name="Rectangle 108">
          <a:extLst>
            <a:ext uri="{FF2B5EF4-FFF2-40B4-BE49-F238E27FC236}">
              <a16:creationId xmlns:a16="http://schemas.microsoft.com/office/drawing/2014/main" id="{2003A24B-7033-4E94-A30B-DA6311BEE648}"/>
            </a:ext>
          </a:extLst>
        </xdr:cNvPr>
        <xdr:cNvSpPr/>
      </xdr:nvSpPr>
      <xdr:spPr>
        <a:xfrm>
          <a:off x="57150" y="6848475"/>
          <a:ext cx="4076700" cy="24288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47</xdr:row>
      <xdr:rowOff>0</xdr:rowOff>
    </xdr:from>
    <xdr:to>
      <xdr:col>20</xdr:col>
      <xdr:colOff>0</xdr:colOff>
      <xdr:row>75</xdr:row>
      <xdr:rowOff>0</xdr:rowOff>
    </xdr:to>
    <xdr:sp macro="" textlink="">
      <xdr:nvSpPr>
        <xdr:cNvPr id="110" name="Rectangle 109">
          <a:extLst>
            <a:ext uri="{FF2B5EF4-FFF2-40B4-BE49-F238E27FC236}">
              <a16:creationId xmlns:a16="http://schemas.microsoft.com/office/drawing/2014/main" id="{C6EDB8EC-3A15-4C12-BF9C-5222D66F94C7}"/>
            </a:ext>
          </a:extLst>
        </xdr:cNvPr>
        <xdr:cNvSpPr/>
      </xdr:nvSpPr>
      <xdr:spPr>
        <a:xfrm>
          <a:off x="4248150" y="7820025"/>
          <a:ext cx="4076700" cy="45529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27</xdr:row>
      <xdr:rowOff>1</xdr:rowOff>
    </xdr:from>
    <xdr:to>
      <xdr:col>20</xdr:col>
      <xdr:colOff>0</xdr:colOff>
      <xdr:row>37</xdr:row>
      <xdr:rowOff>19051</xdr:rowOff>
    </xdr:to>
    <xdr:sp macro="" textlink="">
      <xdr:nvSpPr>
        <xdr:cNvPr id="111" name="Rectangle 110">
          <a:extLst>
            <a:ext uri="{FF2B5EF4-FFF2-40B4-BE49-F238E27FC236}">
              <a16:creationId xmlns:a16="http://schemas.microsoft.com/office/drawing/2014/main" id="{32E1759C-BB66-47DC-B8C6-93D7CEC10555}"/>
            </a:ext>
          </a:extLst>
        </xdr:cNvPr>
        <xdr:cNvSpPr/>
      </xdr:nvSpPr>
      <xdr:spPr>
        <a:xfrm>
          <a:off x="4248150" y="4581526"/>
          <a:ext cx="4076700" cy="16383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25</xdr:row>
      <xdr:rowOff>136070</xdr:rowOff>
    </xdr:from>
    <xdr:to>
      <xdr:col>20</xdr:col>
      <xdr:colOff>0</xdr:colOff>
      <xdr:row>27</xdr:row>
      <xdr:rowOff>2719</xdr:rowOff>
    </xdr:to>
    <xdr:sp macro="" textlink="">
      <xdr:nvSpPr>
        <xdr:cNvPr id="112" name="Rectangle: Top Corners Rounded 111">
          <a:extLst>
            <a:ext uri="{FF2B5EF4-FFF2-40B4-BE49-F238E27FC236}">
              <a16:creationId xmlns:a16="http://schemas.microsoft.com/office/drawing/2014/main" id="{B7B8D640-0EBE-436F-9FA4-2F2AD8A9929E}"/>
            </a:ext>
          </a:extLst>
        </xdr:cNvPr>
        <xdr:cNvSpPr/>
      </xdr:nvSpPr>
      <xdr:spPr>
        <a:xfrm>
          <a:off x="4248150" y="4393745"/>
          <a:ext cx="4076700" cy="190499"/>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25</xdr:row>
      <xdr:rowOff>140159</xdr:rowOff>
    </xdr:from>
    <xdr:to>
      <xdr:col>12</xdr:col>
      <xdr:colOff>2721</xdr:colOff>
      <xdr:row>27</xdr:row>
      <xdr:rowOff>8169</xdr:rowOff>
    </xdr:to>
    <xdr:sp macro="" textlink="">
      <xdr:nvSpPr>
        <xdr:cNvPr id="113" name="TextBox 112">
          <a:extLst>
            <a:ext uri="{FF2B5EF4-FFF2-40B4-BE49-F238E27FC236}">
              <a16:creationId xmlns:a16="http://schemas.microsoft.com/office/drawing/2014/main" id="{66DFB69C-5E87-4AFA-ABC9-4050A62D5B30}"/>
            </a:ext>
          </a:extLst>
        </xdr:cNvPr>
        <xdr:cNvSpPr txBox="1"/>
      </xdr:nvSpPr>
      <xdr:spPr>
        <a:xfrm>
          <a:off x="4248150" y="4397834"/>
          <a:ext cx="1231446" cy="19186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18</xdr:col>
      <xdr:colOff>0</xdr:colOff>
      <xdr:row>25</xdr:row>
      <xdr:rowOff>142874</xdr:rowOff>
    </xdr:from>
    <xdr:to>
      <xdr:col>19</xdr:col>
      <xdr:colOff>0</xdr:colOff>
      <xdr:row>27</xdr:row>
      <xdr:rowOff>9523</xdr:rowOff>
    </xdr:to>
    <xdr:sp macro="" textlink="">
      <xdr:nvSpPr>
        <xdr:cNvPr id="114" name="TextBox 113">
          <a:extLst>
            <a:ext uri="{FF2B5EF4-FFF2-40B4-BE49-F238E27FC236}">
              <a16:creationId xmlns:a16="http://schemas.microsoft.com/office/drawing/2014/main" id="{2BDBA224-6D8E-44C7-A894-7B1620106CD8}"/>
            </a:ext>
          </a:extLst>
        </xdr:cNvPr>
        <xdr:cNvSpPr txBox="1"/>
      </xdr:nvSpPr>
      <xdr:spPr>
        <a:xfrm>
          <a:off x="7391400" y="4400549"/>
          <a:ext cx="466725" cy="19049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mn-lt"/>
              <a:ea typeface="+mn-ea"/>
              <a:cs typeface="+mn-cs"/>
            </a:rPr>
            <a:t>Earn</a:t>
          </a:r>
        </a:p>
      </xdr:txBody>
    </xdr:sp>
    <xdr:clientData/>
  </xdr:twoCellAnchor>
  <xdr:twoCellAnchor>
    <xdr:from>
      <xdr:col>19</xdr:col>
      <xdr:colOff>0</xdr:colOff>
      <xdr:row>25</xdr:row>
      <xdr:rowOff>134706</xdr:rowOff>
    </xdr:from>
    <xdr:to>
      <xdr:col>20</xdr:col>
      <xdr:colOff>0</xdr:colOff>
      <xdr:row>27</xdr:row>
      <xdr:rowOff>2716</xdr:rowOff>
    </xdr:to>
    <xdr:sp macro="" textlink="">
      <xdr:nvSpPr>
        <xdr:cNvPr id="115" name="TextBox 114">
          <a:extLst>
            <a:ext uri="{FF2B5EF4-FFF2-40B4-BE49-F238E27FC236}">
              <a16:creationId xmlns:a16="http://schemas.microsoft.com/office/drawing/2014/main" id="{017B1E47-3DFB-4C8B-8B2B-5E2D4EEE0071}"/>
            </a:ext>
          </a:extLst>
        </xdr:cNvPr>
        <xdr:cNvSpPr txBox="1"/>
      </xdr:nvSpPr>
      <xdr:spPr>
        <a:xfrm>
          <a:off x="7858125" y="4392381"/>
          <a:ext cx="466725" cy="19186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38</xdr:row>
      <xdr:rowOff>0</xdr:rowOff>
    </xdr:from>
    <xdr:to>
      <xdr:col>20</xdr:col>
      <xdr:colOff>0</xdr:colOff>
      <xdr:row>39</xdr:row>
      <xdr:rowOff>0</xdr:rowOff>
    </xdr:to>
    <xdr:sp macro="" textlink="">
      <xdr:nvSpPr>
        <xdr:cNvPr id="116" name="Rectangle: Top Corners Rounded 115">
          <a:extLst>
            <a:ext uri="{FF2B5EF4-FFF2-40B4-BE49-F238E27FC236}">
              <a16:creationId xmlns:a16="http://schemas.microsoft.com/office/drawing/2014/main" id="{38655321-63CB-4B7B-ADEB-8B79B06411E5}"/>
            </a:ext>
          </a:extLst>
        </xdr:cNvPr>
        <xdr:cNvSpPr/>
      </xdr:nvSpPr>
      <xdr:spPr>
        <a:xfrm>
          <a:off x="4248150" y="6362700"/>
          <a:ext cx="4076700" cy="161925"/>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39</xdr:row>
      <xdr:rowOff>0</xdr:rowOff>
    </xdr:from>
    <xdr:to>
      <xdr:col>20</xdr:col>
      <xdr:colOff>0</xdr:colOff>
      <xdr:row>45</xdr:row>
      <xdr:rowOff>0</xdr:rowOff>
    </xdr:to>
    <xdr:sp macro="" textlink="">
      <xdr:nvSpPr>
        <xdr:cNvPr id="117" name="Rectangle 116">
          <a:extLst>
            <a:ext uri="{FF2B5EF4-FFF2-40B4-BE49-F238E27FC236}">
              <a16:creationId xmlns:a16="http://schemas.microsoft.com/office/drawing/2014/main" id="{A0829740-54FE-458E-B769-B47B87B44521}"/>
            </a:ext>
          </a:extLst>
        </xdr:cNvPr>
        <xdr:cNvSpPr/>
      </xdr:nvSpPr>
      <xdr:spPr>
        <a:xfrm>
          <a:off x="4248150" y="6524625"/>
          <a:ext cx="4076700" cy="9715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55</xdr:row>
      <xdr:rowOff>0</xdr:rowOff>
    </xdr:from>
    <xdr:to>
      <xdr:col>25</xdr:col>
      <xdr:colOff>0</xdr:colOff>
      <xdr:row>75</xdr:row>
      <xdr:rowOff>9525</xdr:rowOff>
    </xdr:to>
    <xdr:sp macro="" textlink="">
      <xdr:nvSpPr>
        <xdr:cNvPr id="118" name="Rectangle 117">
          <a:extLst>
            <a:ext uri="{FF2B5EF4-FFF2-40B4-BE49-F238E27FC236}">
              <a16:creationId xmlns:a16="http://schemas.microsoft.com/office/drawing/2014/main" id="{552AB08D-05F4-4C72-AAD6-4AD5A9CBB38A}"/>
            </a:ext>
          </a:extLst>
        </xdr:cNvPr>
        <xdr:cNvSpPr/>
      </xdr:nvSpPr>
      <xdr:spPr>
        <a:xfrm>
          <a:off x="8562975" y="9115425"/>
          <a:ext cx="4171950" cy="32670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3</xdr:row>
      <xdr:rowOff>1</xdr:rowOff>
    </xdr:from>
    <xdr:to>
      <xdr:col>25</xdr:col>
      <xdr:colOff>0</xdr:colOff>
      <xdr:row>53</xdr:row>
      <xdr:rowOff>0</xdr:rowOff>
    </xdr:to>
    <xdr:sp macro="" textlink="">
      <xdr:nvSpPr>
        <xdr:cNvPr id="119" name="Rectangle 118">
          <a:extLst>
            <a:ext uri="{FF2B5EF4-FFF2-40B4-BE49-F238E27FC236}">
              <a16:creationId xmlns:a16="http://schemas.microsoft.com/office/drawing/2014/main" id="{32E657D5-DE86-4C96-BE16-50A7220B3E7C}"/>
            </a:ext>
          </a:extLst>
        </xdr:cNvPr>
        <xdr:cNvSpPr/>
      </xdr:nvSpPr>
      <xdr:spPr>
        <a:xfrm>
          <a:off x="8562975" y="695326"/>
          <a:ext cx="4171950" cy="8096249"/>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53</xdr:row>
      <xdr:rowOff>133350</xdr:rowOff>
    </xdr:from>
    <xdr:to>
      <xdr:col>25</xdr:col>
      <xdr:colOff>0</xdr:colOff>
      <xdr:row>55</xdr:row>
      <xdr:rowOff>0</xdr:rowOff>
    </xdr:to>
    <xdr:sp macro="" textlink="">
      <xdr:nvSpPr>
        <xdr:cNvPr id="120" name="Rectangle: Top Corners Rounded 119">
          <a:extLst>
            <a:ext uri="{FF2B5EF4-FFF2-40B4-BE49-F238E27FC236}">
              <a16:creationId xmlns:a16="http://schemas.microsoft.com/office/drawing/2014/main" id="{0FEE23C4-8C05-4B08-91C5-76C65096B230}"/>
            </a:ext>
          </a:extLst>
        </xdr:cNvPr>
        <xdr:cNvSpPr/>
      </xdr:nvSpPr>
      <xdr:spPr>
        <a:xfrm>
          <a:off x="8562975" y="8924925"/>
          <a:ext cx="417195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19050</xdr:colOff>
      <xdr:row>53</xdr:row>
      <xdr:rowOff>133350</xdr:rowOff>
    </xdr:from>
    <xdr:to>
      <xdr:col>24</xdr:col>
      <xdr:colOff>19050</xdr:colOff>
      <xdr:row>55</xdr:row>
      <xdr:rowOff>0</xdr:rowOff>
    </xdr:to>
    <xdr:sp macro="" textlink="">
      <xdr:nvSpPr>
        <xdr:cNvPr id="121" name="TextBox 120">
          <a:extLst>
            <a:ext uri="{FF2B5EF4-FFF2-40B4-BE49-F238E27FC236}">
              <a16:creationId xmlns:a16="http://schemas.microsoft.com/office/drawing/2014/main" id="{99022333-F4F2-413C-98C7-8603CAB527A1}"/>
            </a:ext>
          </a:extLst>
        </xdr:cNvPr>
        <xdr:cNvSpPr txBox="1"/>
      </xdr:nvSpPr>
      <xdr:spPr>
        <a:xfrm>
          <a:off x="11630025" y="89249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22</xdr:col>
      <xdr:colOff>0</xdr:colOff>
      <xdr:row>53</xdr:row>
      <xdr:rowOff>114299</xdr:rowOff>
    </xdr:from>
    <xdr:to>
      <xdr:col>22</xdr:col>
      <xdr:colOff>2609850</xdr:colOff>
      <xdr:row>55</xdr:row>
      <xdr:rowOff>28574</xdr:rowOff>
    </xdr:to>
    <xdr:sp macro="" textlink="">
      <xdr:nvSpPr>
        <xdr:cNvPr id="122" name="TextBox 121">
          <a:extLst>
            <a:ext uri="{FF2B5EF4-FFF2-40B4-BE49-F238E27FC236}">
              <a16:creationId xmlns:a16="http://schemas.microsoft.com/office/drawing/2014/main" id="{B140AEC5-0C20-4021-942A-CA2367531672}"/>
            </a:ext>
          </a:extLst>
        </xdr:cNvPr>
        <xdr:cNvSpPr txBox="1"/>
      </xdr:nvSpPr>
      <xdr:spPr>
        <a:xfrm>
          <a:off x="8562975" y="8905874"/>
          <a:ext cx="2609850" cy="2381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24</xdr:col>
      <xdr:colOff>9525</xdr:colOff>
      <xdr:row>53</xdr:row>
      <xdr:rowOff>133350</xdr:rowOff>
    </xdr:from>
    <xdr:to>
      <xdr:col>25</xdr:col>
      <xdr:colOff>9525</xdr:colOff>
      <xdr:row>55</xdr:row>
      <xdr:rowOff>0</xdr:rowOff>
    </xdr:to>
    <xdr:sp macro="" textlink="">
      <xdr:nvSpPr>
        <xdr:cNvPr id="123" name="TextBox 122">
          <a:extLst>
            <a:ext uri="{FF2B5EF4-FFF2-40B4-BE49-F238E27FC236}">
              <a16:creationId xmlns:a16="http://schemas.microsoft.com/office/drawing/2014/main" id="{0F3852E4-EA4D-4B0B-A16D-C916C6388412}"/>
            </a:ext>
          </a:extLst>
        </xdr:cNvPr>
        <xdr:cNvSpPr txBox="1"/>
      </xdr:nvSpPr>
      <xdr:spPr>
        <a:xfrm>
          <a:off x="12182475" y="89249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35</xdr:row>
      <xdr:rowOff>0</xdr:rowOff>
    </xdr:from>
    <xdr:to>
      <xdr:col>10</xdr:col>
      <xdr:colOff>0</xdr:colOff>
      <xdr:row>39</xdr:row>
      <xdr:rowOff>0</xdr:rowOff>
    </xdr:to>
    <xdr:sp macro="" textlink="">
      <xdr:nvSpPr>
        <xdr:cNvPr id="2" name="Rectangle 1">
          <a:extLst>
            <a:ext uri="{FF2B5EF4-FFF2-40B4-BE49-F238E27FC236}">
              <a16:creationId xmlns:a16="http://schemas.microsoft.com/office/drawing/2014/main" id="{5F370BD9-CECC-4B73-BD0E-E9599409830B}"/>
            </a:ext>
          </a:extLst>
        </xdr:cNvPr>
        <xdr:cNvSpPr/>
      </xdr:nvSpPr>
      <xdr:spPr>
        <a:xfrm>
          <a:off x="57150" y="5876925"/>
          <a:ext cx="4076700" cy="647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3</xdr:row>
      <xdr:rowOff>0</xdr:rowOff>
    </xdr:from>
    <xdr:to>
      <xdr:col>29</xdr:col>
      <xdr:colOff>0</xdr:colOff>
      <xdr:row>75</xdr:row>
      <xdr:rowOff>0</xdr:rowOff>
    </xdr:to>
    <xdr:sp macro="" textlink="">
      <xdr:nvSpPr>
        <xdr:cNvPr id="3" name="Rectangle 2">
          <a:extLst>
            <a:ext uri="{FF2B5EF4-FFF2-40B4-BE49-F238E27FC236}">
              <a16:creationId xmlns:a16="http://schemas.microsoft.com/office/drawing/2014/main" id="{BEF7D75C-7B9A-4026-B285-C5278D6FB87D}"/>
            </a:ext>
          </a:extLst>
        </xdr:cNvPr>
        <xdr:cNvSpPr/>
      </xdr:nvSpPr>
      <xdr:spPr>
        <a:xfrm>
          <a:off x="12849225" y="695325"/>
          <a:ext cx="4171950" cy="116776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3</xdr:row>
      <xdr:rowOff>0</xdr:rowOff>
    </xdr:from>
    <xdr:to>
      <xdr:col>25</xdr:col>
      <xdr:colOff>0</xdr:colOff>
      <xdr:row>53</xdr:row>
      <xdr:rowOff>0</xdr:rowOff>
    </xdr:to>
    <xdr:sp macro="" textlink="">
      <xdr:nvSpPr>
        <xdr:cNvPr id="4" name="Rectangle 3">
          <a:extLst>
            <a:ext uri="{FF2B5EF4-FFF2-40B4-BE49-F238E27FC236}">
              <a16:creationId xmlns:a16="http://schemas.microsoft.com/office/drawing/2014/main" id="{BA99BD69-4DF3-4289-9CA4-F5C32F66FD1E}"/>
            </a:ext>
          </a:extLst>
        </xdr:cNvPr>
        <xdr:cNvSpPr/>
      </xdr:nvSpPr>
      <xdr:spPr>
        <a:xfrm>
          <a:off x="8562975" y="695325"/>
          <a:ext cx="4171950" cy="80962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xdr:row>
      <xdr:rowOff>133350</xdr:rowOff>
    </xdr:from>
    <xdr:to>
      <xdr:col>10</xdr:col>
      <xdr:colOff>0</xdr:colOff>
      <xdr:row>3</xdr:row>
      <xdr:rowOff>0</xdr:rowOff>
    </xdr:to>
    <xdr:sp macro="" textlink="">
      <xdr:nvSpPr>
        <xdr:cNvPr id="5" name="Rectangle: Top Corners Rounded 4">
          <a:extLst>
            <a:ext uri="{FF2B5EF4-FFF2-40B4-BE49-F238E27FC236}">
              <a16:creationId xmlns:a16="http://schemas.microsoft.com/office/drawing/2014/main" id="{DFD6E267-EF37-4D08-8A58-8C176EC82BA7}"/>
            </a:ext>
          </a:extLst>
        </xdr:cNvPr>
        <xdr:cNvSpPr/>
      </xdr:nvSpPr>
      <xdr:spPr>
        <a:xfrm>
          <a:off x="57150" y="50482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45</xdr:row>
      <xdr:rowOff>133350</xdr:rowOff>
    </xdr:from>
    <xdr:to>
      <xdr:col>20</xdr:col>
      <xdr:colOff>0</xdr:colOff>
      <xdr:row>47</xdr:row>
      <xdr:rowOff>0</xdr:rowOff>
    </xdr:to>
    <xdr:sp macro="" textlink="">
      <xdr:nvSpPr>
        <xdr:cNvPr id="6" name="Rectangle: Top Corners Rounded 5">
          <a:extLst>
            <a:ext uri="{FF2B5EF4-FFF2-40B4-BE49-F238E27FC236}">
              <a16:creationId xmlns:a16="http://schemas.microsoft.com/office/drawing/2014/main" id="{E24127D8-9179-420C-A9BE-DF429664F84E}"/>
            </a:ext>
          </a:extLst>
        </xdr:cNvPr>
        <xdr:cNvSpPr/>
      </xdr:nvSpPr>
      <xdr:spPr>
        <a:xfrm>
          <a:off x="4248150" y="762952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33</xdr:row>
      <xdr:rowOff>133350</xdr:rowOff>
    </xdr:from>
    <xdr:to>
      <xdr:col>10</xdr:col>
      <xdr:colOff>0</xdr:colOff>
      <xdr:row>35</xdr:row>
      <xdr:rowOff>0</xdr:rowOff>
    </xdr:to>
    <xdr:sp macro="" textlink="">
      <xdr:nvSpPr>
        <xdr:cNvPr id="7" name="Rectangle: Top Corners Rounded 6">
          <a:extLst>
            <a:ext uri="{FF2B5EF4-FFF2-40B4-BE49-F238E27FC236}">
              <a16:creationId xmlns:a16="http://schemas.microsoft.com/office/drawing/2014/main" id="{0DB3670B-C316-4F92-B9D5-40E0560B8B41}"/>
            </a:ext>
          </a:extLst>
        </xdr:cNvPr>
        <xdr:cNvSpPr/>
      </xdr:nvSpPr>
      <xdr:spPr>
        <a:xfrm>
          <a:off x="57150" y="568642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39</xdr:row>
      <xdr:rowOff>133350</xdr:rowOff>
    </xdr:from>
    <xdr:to>
      <xdr:col>10</xdr:col>
      <xdr:colOff>0</xdr:colOff>
      <xdr:row>41</xdr:row>
      <xdr:rowOff>0</xdr:rowOff>
    </xdr:to>
    <xdr:sp macro="" textlink="">
      <xdr:nvSpPr>
        <xdr:cNvPr id="8" name="Rectangle: Top Corners Rounded 7">
          <a:extLst>
            <a:ext uri="{FF2B5EF4-FFF2-40B4-BE49-F238E27FC236}">
              <a16:creationId xmlns:a16="http://schemas.microsoft.com/office/drawing/2014/main" id="{9C4725B1-9C75-4FD2-BF37-54885C8D57F6}"/>
            </a:ext>
          </a:extLst>
        </xdr:cNvPr>
        <xdr:cNvSpPr/>
      </xdr:nvSpPr>
      <xdr:spPr>
        <a:xfrm>
          <a:off x="57150" y="665797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1</xdr:row>
      <xdr:rowOff>133350</xdr:rowOff>
    </xdr:from>
    <xdr:to>
      <xdr:col>25</xdr:col>
      <xdr:colOff>0</xdr:colOff>
      <xdr:row>3</xdr:row>
      <xdr:rowOff>0</xdr:rowOff>
    </xdr:to>
    <xdr:sp macro="" textlink="">
      <xdr:nvSpPr>
        <xdr:cNvPr id="9" name="Rectangle: Top Corners Rounded 8">
          <a:extLst>
            <a:ext uri="{FF2B5EF4-FFF2-40B4-BE49-F238E27FC236}">
              <a16:creationId xmlns:a16="http://schemas.microsoft.com/office/drawing/2014/main" id="{702C1C20-0204-4F7F-A69A-365E01555E97}"/>
            </a:ext>
          </a:extLst>
        </xdr:cNvPr>
        <xdr:cNvSpPr/>
      </xdr:nvSpPr>
      <xdr:spPr>
        <a:xfrm>
          <a:off x="8562975" y="504825"/>
          <a:ext cx="417195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133350</xdr:rowOff>
    </xdr:from>
    <xdr:to>
      <xdr:col>29</xdr:col>
      <xdr:colOff>0</xdr:colOff>
      <xdr:row>3</xdr:row>
      <xdr:rowOff>0</xdr:rowOff>
    </xdr:to>
    <xdr:sp macro="" textlink="">
      <xdr:nvSpPr>
        <xdr:cNvPr id="10" name="Rectangle: Top Corners Rounded 9">
          <a:extLst>
            <a:ext uri="{FF2B5EF4-FFF2-40B4-BE49-F238E27FC236}">
              <a16:creationId xmlns:a16="http://schemas.microsoft.com/office/drawing/2014/main" id="{FD2D57ED-CDBC-4961-8777-734331289717}"/>
            </a:ext>
          </a:extLst>
        </xdr:cNvPr>
        <xdr:cNvSpPr/>
      </xdr:nvSpPr>
      <xdr:spPr>
        <a:xfrm>
          <a:off x="12849225" y="504825"/>
          <a:ext cx="417195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1</xdr:row>
      <xdr:rowOff>133350</xdr:rowOff>
    </xdr:from>
    <xdr:to>
      <xdr:col>9</xdr:col>
      <xdr:colOff>0</xdr:colOff>
      <xdr:row>3</xdr:row>
      <xdr:rowOff>0</xdr:rowOff>
    </xdr:to>
    <xdr:sp macro="" textlink="">
      <xdr:nvSpPr>
        <xdr:cNvPr id="11" name="TextBox 10">
          <a:extLst>
            <a:ext uri="{FF2B5EF4-FFF2-40B4-BE49-F238E27FC236}">
              <a16:creationId xmlns:a16="http://schemas.microsoft.com/office/drawing/2014/main" id="{DAB6CD35-1281-4FF6-B9B3-017998E97C0A}"/>
            </a:ext>
          </a:extLst>
        </xdr:cNvPr>
        <xdr:cNvSpPr txBox="1"/>
      </xdr:nvSpPr>
      <xdr:spPr>
        <a:xfrm>
          <a:off x="320040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33</xdr:row>
      <xdr:rowOff>133350</xdr:rowOff>
    </xdr:from>
    <xdr:to>
      <xdr:col>9</xdr:col>
      <xdr:colOff>0</xdr:colOff>
      <xdr:row>35</xdr:row>
      <xdr:rowOff>0</xdr:rowOff>
    </xdr:to>
    <xdr:sp macro="" textlink="">
      <xdr:nvSpPr>
        <xdr:cNvPr id="12" name="TextBox 11">
          <a:extLst>
            <a:ext uri="{FF2B5EF4-FFF2-40B4-BE49-F238E27FC236}">
              <a16:creationId xmlns:a16="http://schemas.microsoft.com/office/drawing/2014/main" id="{6E5ABBE3-ED10-4F81-B335-7A3C8216BBF7}"/>
            </a:ext>
          </a:extLst>
        </xdr:cNvPr>
        <xdr:cNvSpPr txBox="1"/>
      </xdr:nvSpPr>
      <xdr:spPr>
        <a:xfrm>
          <a:off x="3200400" y="56864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39</xdr:row>
      <xdr:rowOff>133350</xdr:rowOff>
    </xdr:from>
    <xdr:to>
      <xdr:col>9</xdr:col>
      <xdr:colOff>0</xdr:colOff>
      <xdr:row>41</xdr:row>
      <xdr:rowOff>0</xdr:rowOff>
    </xdr:to>
    <xdr:sp macro="" textlink="">
      <xdr:nvSpPr>
        <xdr:cNvPr id="13" name="TextBox 12">
          <a:extLst>
            <a:ext uri="{FF2B5EF4-FFF2-40B4-BE49-F238E27FC236}">
              <a16:creationId xmlns:a16="http://schemas.microsoft.com/office/drawing/2014/main" id="{0FDA25D5-37ED-4004-B367-7A3B08F15C84}"/>
            </a:ext>
          </a:extLst>
        </xdr:cNvPr>
        <xdr:cNvSpPr txBox="1"/>
      </xdr:nvSpPr>
      <xdr:spPr>
        <a:xfrm>
          <a:off x="3200400" y="66579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18</xdr:col>
      <xdr:colOff>0</xdr:colOff>
      <xdr:row>45</xdr:row>
      <xdr:rowOff>133350</xdr:rowOff>
    </xdr:from>
    <xdr:to>
      <xdr:col>19</xdr:col>
      <xdr:colOff>0</xdr:colOff>
      <xdr:row>47</xdr:row>
      <xdr:rowOff>0</xdr:rowOff>
    </xdr:to>
    <xdr:sp macro="" textlink="">
      <xdr:nvSpPr>
        <xdr:cNvPr id="14" name="TextBox 13">
          <a:extLst>
            <a:ext uri="{FF2B5EF4-FFF2-40B4-BE49-F238E27FC236}">
              <a16:creationId xmlns:a16="http://schemas.microsoft.com/office/drawing/2014/main" id="{E7987F6C-7E33-478C-B62E-7D93A2310799}"/>
            </a:ext>
          </a:extLst>
        </xdr:cNvPr>
        <xdr:cNvSpPr txBox="1"/>
      </xdr:nvSpPr>
      <xdr:spPr>
        <a:xfrm>
          <a:off x="7391400" y="76295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mn-lt"/>
              <a:ea typeface="+mn-ea"/>
              <a:cs typeface="+mn-cs"/>
            </a:rPr>
            <a:t>Earn</a:t>
          </a:r>
        </a:p>
      </xdr:txBody>
    </xdr:sp>
    <xdr:clientData/>
  </xdr:twoCellAnchor>
  <xdr:twoCellAnchor>
    <xdr:from>
      <xdr:col>23</xdr:col>
      <xdr:colOff>0</xdr:colOff>
      <xdr:row>1</xdr:row>
      <xdr:rowOff>133350</xdr:rowOff>
    </xdr:from>
    <xdr:to>
      <xdr:col>24</xdr:col>
      <xdr:colOff>0</xdr:colOff>
      <xdr:row>3</xdr:row>
      <xdr:rowOff>0</xdr:rowOff>
    </xdr:to>
    <xdr:sp macro="" textlink="">
      <xdr:nvSpPr>
        <xdr:cNvPr id="15" name="TextBox 14">
          <a:extLst>
            <a:ext uri="{FF2B5EF4-FFF2-40B4-BE49-F238E27FC236}">
              <a16:creationId xmlns:a16="http://schemas.microsoft.com/office/drawing/2014/main" id="{431F22EB-43B7-4307-9E10-9DAAB890096F}"/>
            </a:ext>
          </a:extLst>
        </xdr:cNvPr>
        <xdr:cNvSpPr txBox="1"/>
      </xdr:nvSpPr>
      <xdr:spPr>
        <a:xfrm>
          <a:off x="1161097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27</xdr:col>
      <xdr:colOff>0</xdr:colOff>
      <xdr:row>1</xdr:row>
      <xdr:rowOff>133350</xdr:rowOff>
    </xdr:from>
    <xdr:to>
      <xdr:col>28</xdr:col>
      <xdr:colOff>0</xdr:colOff>
      <xdr:row>3</xdr:row>
      <xdr:rowOff>0</xdr:rowOff>
    </xdr:to>
    <xdr:sp macro="" textlink="">
      <xdr:nvSpPr>
        <xdr:cNvPr id="16" name="TextBox 15">
          <a:extLst>
            <a:ext uri="{FF2B5EF4-FFF2-40B4-BE49-F238E27FC236}">
              <a16:creationId xmlns:a16="http://schemas.microsoft.com/office/drawing/2014/main" id="{6C3D2C4F-7937-4C45-A6D4-6F4C44F664F0}"/>
            </a:ext>
          </a:extLst>
        </xdr:cNvPr>
        <xdr:cNvSpPr txBox="1"/>
      </xdr:nvSpPr>
      <xdr:spPr>
        <a:xfrm>
          <a:off x="1589722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9</xdr:col>
      <xdr:colOff>0</xdr:colOff>
      <xdr:row>1</xdr:row>
      <xdr:rowOff>133350</xdr:rowOff>
    </xdr:from>
    <xdr:to>
      <xdr:col>10</xdr:col>
      <xdr:colOff>0</xdr:colOff>
      <xdr:row>3</xdr:row>
      <xdr:rowOff>0</xdr:rowOff>
    </xdr:to>
    <xdr:sp macro="" textlink="">
      <xdr:nvSpPr>
        <xdr:cNvPr id="17" name="TextBox 16">
          <a:extLst>
            <a:ext uri="{FF2B5EF4-FFF2-40B4-BE49-F238E27FC236}">
              <a16:creationId xmlns:a16="http://schemas.microsoft.com/office/drawing/2014/main" id="{791DAFB4-DDD3-455F-B5DC-9CE7EB230220}"/>
            </a:ext>
          </a:extLst>
        </xdr:cNvPr>
        <xdr:cNvSpPr txBox="1"/>
      </xdr:nvSpPr>
      <xdr:spPr>
        <a:xfrm>
          <a:off x="366712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19</xdr:col>
      <xdr:colOff>0</xdr:colOff>
      <xdr:row>45</xdr:row>
      <xdr:rowOff>142875</xdr:rowOff>
    </xdr:from>
    <xdr:to>
      <xdr:col>20</xdr:col>
      <xdr:colOff>0</xdr:colOff>
      <xdr:row>47</xdr:row>
      <xdr:rowOff>9525</xdr:rowOff>
    </xdr:to>
    <xdr:sp macro="" textlink="">
      <xdr:nvSpPr>
        <xdr:cNvPr id="18" name="TextBox 17">
          <a:extLst>
            <a:ext uri="{FF2B5EF4-FFF2-40B4-BE49-F238E27FC236}">
              <a16:creationId xmlns:a16="http://schemas.microsoft.com/office/drawing/2014/main" id="{9DC950D9-1ECB-40F9-A77C-38C5440B5295}"/>
            </a:ext>
          </a:extLst>
        </xdr:cNvPr>
        <xdr:cNvSpPr txBox="1"/>
      </xdr:nvSpPr>
      <xdr:spPr>
        <a:xfrm>
          <a:off x="7858125" y="76390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33</xdr:row>
      <xdr:rowOff>133350</xdr:rowOff>
    </xdr:from>
    <xdr:to>
      <xdr:col>10</xdr:col>
      <xdr:colOff>0</xdr:colOff>
      <xdr:row>35</xdr:row>
      <xdr:rowOff>0</xdr:rowOff>
    </xdr:to>
    <xdr:sp macro="" textlink="">
      <xdr:nvSpPr>
        <xdr:cNvPr id="19" name="TextBox 18">
          <a:extLst>
            <a:ext uri="{FF2B5EF4-FFF2-40B4-BE49-F238E27FC236}">
              <a16:creationId xmlns:a16="http://schemas.microsoft.com/office/drawing/2014/main" id="{13348EA0-FA62-48EA-8778-CD7B042E5F96}"/>
            </a:ext>
          </a:extLst>
        </xdr:cNvPr>
        <xdr:cNvSpPr txBox="1"/>
      </xdr:nvSpPr>
      <xdr:spPr>
        <a:xfrm>
          <a:off x="3667125" y="56864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39</xdr:row>
      <xdr:rowOff>133350</xdr:rowOff>
    </xdr:from>
    <xdr:to>
      <xdr:col>10</xdr:col>
      <xdr:colOff>0</xdr:colOff>
      <xdr:row>41</xdr:row>
      <xdr:rowOff>0</xdr:rowOff>
    </xdr:to>
    <xdr:sp macro="" textlink="">
      <xdr:nvSpPr>
        <xdr:cNvPr id="20" name="TextBox 19">
          <a:extLst>
            <a:ext uri="{FF2B5EF4-FFF2-40B4-BE49-F238E27FC236}">
              <a16:creationId xmlns:a16="http://schemas.microsoft.com/office/drawing/2014/main" id="{61290C4E-9E39-482A-A3C4-FA833B76368F}"/>
            </a:ext>
          </a:extLst>
        </xdr:cNvPr>
        <xdr:cNvSpPr txBox="1"/>
      </xdr:nvSpPr>
      <xdr:spPr>
        <a:xfrm>
          <a:off x="3667125" y="66579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24</xdr:col>
      <xdr:colOff>0</xdr:colOff>
      <xdr:row>1</xdr:row>
      <xdr:rowOff>133350</xdr:rowOff>
    </xdr:from>
    <xdr:to>
      <xdr:col>25</xdr:col>
      <xdr:colOff>0</xdr:colOff>
      <xdr:row>3</xdr:row>
      <xdr:rowOff>0</xdr:rowOff>
    </xdr:to>
    <xdr:sp macro="" textlink="">
      <xdr:nvSpPr>
        <xdr:cNvPr id="21" name="TextBox 20">
          <a:extLst>
            <a:ext uri="{FF2B5EF4-FFF2-40B4-BE49-F238E27FC236}">
              <a16:creationId xmlns:a16="http://schemas.microsoft.com/office/drawing/2014/main" id="{81FAD219-A0D7-4396-A91E-07084AA5C30E}"/>
            </a:ext>
          </a:extLst>
        </xdr:cNvPr>
        <xdr:cNvSpPr txBox="1"/>
      </xdr:nvSpPr>
      <xdr:spPr>
        <a:xfrm>
          <a:off x="1217295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28</xdr:col>
      <xdr:colOff>0</xdr:colOff>
      <xdr:row>1</xdr:row>
      <xdr:rowOff>133350</xdr:rowOff>
    </xdr:from>
    <xdr:to>
      <xdr:col>29</xdr:col>
      <xdr:colOff>0</xdr:colOff>
      <xdr:row>3</xdr:row>
      <xdr:rowOff>0</xdr:rowOff>
    </xdr:to>
    <xdr:sp macro="" textlink="">
      <xdr:nvSpPr>
        <xdr:cNvPr id="22" name="TextBox 21">
          <a:extLst>
            <a:ext uri="{FF2B5EF4-FFF2-40B4-BE49-F238E27FC236}">
              <a16:creationId xmlns:a16="http://schemas.microsoft.com/office/drawing/2014/main" id="{840C62E2-45FD-44D7-8D0E-CF335EC67B4F}"/>
            </a:ext>
          </a:extLst>
        </xdr:cNvPr>
        <xdr:cNvSpPr txBox="1"/>
      </xdr:nvSpPr>
      <xdr:spPr>
        <a:xfrm>
          <a:off x="1645920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45</xdr:row>
      <xdr:rowOff>133350</xdr:rowOff>
    </xdr:from>
    <xdr:to>
      <xdr:col>12</xdr:col>
      <xdr:colOff>0</xdr:colOff>
      <xdr:row>47</xdr:row>
      <xdr:rowOff>0</xdr:rowOff>
    </xdr:to>
    <xdr:sp macro="" textlink="">
      <xdr:nvSpPr>
        <xdr:cNvPr id="23" name="TextBox 22">
          <a:extLst>
            <a:ext uri="{FF2B5EF4-FFF2-40B4-BE49-F238E27FC236}">
              <a16:creationId xmlns:a16="http://schemas.microsoft.com/office/drawing/2014/main" id="{3F73A1FD-FCB5-45D9-86D3-1D92092126F2}"/>
            </a:ext>
          </a:extLst>
        </xdr:cNvPr>
        <xdr:cNvSpPr txBox="1"/>
      </xdr:nvSpPr>
      <xdr:spPr>
        <a:xfrm>
          <a:off x="4248150" y="7629525"/>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22</xdr:col>
      <xdr:colOff>0</xdr:colOff>
      <xdr:row>1</xdr:row>
      <xdr:rowOff>114299</xdr:rowOff>
    </xdr:from>
    <xdr:to>
      <xdr:col>22</xdr:col>
      <xdr:colOff>2609850</xdr:colOff>
      <xdr:row>3</xdr:row>
      <xdr:rowOff>28574</xdr:rowOff>
    </xdr:to>
    <xdr:sp macro="" textlink="">
      <xdr:nvSpPr>
        <xdr:cNvPr id="24" name="TextBox 23">
          <a:extLst>
            <a:ext uri="{FF2B5EF4-FFF2-40B4-BE49-F238E27FC236}">
              <a16:creationId xmlns:a16="http://schemas.microsoft.com/office/drawing/2014/main" id="{403FCA63-E781-4296-923C-ECFDD06A42D7}"/>
            </a:ext>
          </a:extLst>
        </xdr:cNvPr>
        <xdr:cNvSpPr txBox="1"/>
      </xdr:nvSpPr>
      <xdr:spPr>
        <a:xfrm>
          <a:off x="8562975" y="485774"/>
          <a:ext cx="2609850" cy="2381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Fun Patches</a:t>
          </a:r>
        </a:p>
      </xdr:txBody>
    </xdr:sp>
    <xdr:clientData/>
  </xdr:twoCellAnchor>
  <xdr:twoCellAnchor>
    <xdr:from>
      <xdr:col>26</xdr:col>
      <xdr:colOff>0</xdr:colOff>
      <xdr:row>1</xdr:row>
      <xdr:rowOff>133350</xdr:rowOff>
    </xdr:from>
    <xdr:to>
      <xdr:col>26</xdr:col>
      <xdr:colOff>2495550</xdr:colOff>
      <xdr:row>3</xdr:row>
      <xdr:rowOff>0</xdr:rowOff>
    </xdr:to>
    <xdr:sp macro="" textlink="">
      <xdr:nvSpPr>
        <xdr:cNvPr id="25" name="TextBox 24">
          <a:extLst>
            <a:ext uri="{FF2B5EF4-FFF2-40B4-BE49-F238E27FC236}">
              <a16:creationId xmlns:a16="http://schemas.microsoft.com/office/drawing/2014/main" id="{4AB4B073-DF5F-4DF7-B788-425697ABBF6A}"/>
            </a:ext>
          </a:extLst>
        </xdr:cNvPr>
        <xdr:cNvSpPr txBox="1"/>
      </xdr:nvSpPr>
      <xdr:spPr>
        <a:xfrm>
          <a:off x="12849225" y="504825"/>
          <a:ext cx="24955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0</xdr:col>
      <xdr:colOff>56029</xdr:colOff>
      <xdr:row>1</xdr:row>
      <xdr:rowOff>133350</xdr:rowOff>
    </xdr:from>
    <xdr:to>
      <xdr:col>2</xdr:col>
      <xdr:colOff>1030942</xdr:colOff>
      <xdr:row>3</xdr:row>
      <xdr:rowOff>0</xdr:rowOff>
    </xdr:to>
    <xdr:sp macro="" textlink="">
      <xdr:nvSpPr>
        <xdr:cNvPr id="26" name="TextBox 25">
          <a:extLst>
            <a:ext uri="{FF2B5EF4-FFF2-40B4-BE49-F238E27FC236}">
              <a16:creationId xmlns:a16="http://schemas.microsoft.com/office/drawing/2014/main" id="{39BBC2D7-C5C1-492B-8746-18E3B4BBDF7D}"/>
            </a:ext>
          </a:extLst>
        </xdr:cNvPr>
        <xdr:cNvSpPr txBox="1"/>
      </xdr:nvSpPr>
      <xdr:spPr>
        <a:xfrm>
          <a:off x="56029" y="504825"/>
          <a:ext cx="2260788"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Individual Badges</a:t>
          </a:r>
        </a:p>
      </xdr:txBody>
    </xdr:sp>
    <xdr:clientData/>
  </xdr:twoCellAnchor>
  <xdr:twoCellAnchor>
    <xdr:from>
      <xdr:col>1</xdr:col>
      <xdr:colOff>0</xdr:colOff>
      <xdr:row>33</xdr:row>
      <xdr:rowOff>133350</xdr:rowOff>
    </xdr:from>
    <xdr:to>
      <xdr:col>2</xdr:col>
      <xdr:colOff>1590675</xdr:colOff>
      <xdr:row>34</xdr:row>
      <xdr:rowOff>152400</xdr:rowOff>
    </xdr:to>
    <xdr:sp macro="" textlink="">
      <xdr:nvSpPr>
        <xdr:cNvPr id="27" name="TextBox 26">
          <a:extLst>
            <a:ext uri="{FF2B5EF4-FFF2-40B4-BE49-F238E27FC236}">
              <a16:creationId xmlns:a16="http://schemas.microsoft.com/office/drawing/2014/main" id="{31BF8AA0-C80D-4910-888A-20385B37D6DA}"/>
            </a:ext>
          </a:extLst>
        </xdr:cNvPr>
        <xdr:cNvSpPr txBox="1"/>
      </xdr:nvSpPr>
      <xdr:spPr>
        <a:xfrm>
          <a:off x="57150" y="5686425"/>
          <a:ext cx="2819400" cy="1809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Financial Literacy &amp; Cookie Business Badges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39</xdr:row>
      <xdr:rowOff>133350</xdr:rowOff>
    </xdr:from>
    <xdr:to>
      <xdr:col>2</xdr:col>
      <xdr:colOff>971550</xdr:colOff>
      <xdr:row>40</xdr:row>
      <xdr:rowOff>152400</xdr:rowOff>
    </xdr:to>
    <xdr:sp macro="" textlink="">
      <xdr:nvSpPr>
        <xdr:cNvPr id="28" name="TextBox 27">
          <a:extLst>
            <a:ext uri="{FF2B5EF4-FFF2-40B4-BE49-F238E27FC236}">
              <a16:creationId xmlns:a16="http://schemas.microsoft.com/office/drawing/2014/main" id="{C27E9219-C7ED-4AB9-9764-FBFAB38CF5B8}"/>
            </a:ext>
          </a:extLst>
        </xdr:cNvPr>
        <xdr:cNvSpPr txBox="1"/>
      </xdr:nvSpPr>
      <xdr:spPr>
        <a:xfrm>
          <a:off x="57150" y="6657975"/>
          <a:ext cx="2200275" cy="1809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Progressive Badge Sets</a:t>
          </a:r>
          <a:endParaRPr lang="en-US" sz="1100">
            <a:solidFill>
              <a:schemeClr val="bg1"/>
            </a:solidFill>
            <a:latin typeface="Arial Narrow" panose="020B0606020202030204" pitchFamily="34" charset="0"/>
          </a:endParaRPr>
        </a:p>
      </xdr:txBody>
    </xdr:sp>
    <xdr:clientData/>
  </xdr:twoCellAnchor>
  <xdr:twoCellAnchor editAs="oneCell">
    <xdr:from>
      <xdr:col>1</xdr:col>
      <xdr:colOff>0</xdr:colOff>
      <xdr:row>0</xdr:row>
      <xdr:rowOff>0</xdr:rowOff>
    </xdr:from>
    <xdr:to>
      <xdr:col>2</xdr:col>
      <xdr:colOff>332740</xdr:colOff>
      <xdr:row>1</xdr:row>
      <xdr:rowOff>85725</xdr:rowOff>
    </xdr:to>
    <xdr:pic>
      <xdr:nvPicPr>
        <xdr:cNvPr id="29" name="Picture 28">
          <a:extLst>
            <a:ext uri="{FF2B5EF4-FFF2-40B4-BE49-F238E27FC236}">
              <a16:creationId xmlns:a16="http://schemas.microsoft.com/office/drawing/2014/main" id="{667FD8C3-065E-4111-B0F4-5F3FD5FFFB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0"/>
          <a:ext cx="1561465" cy="457200"/>
        </a:xfrm>
        <a:prstGeom prst="rect">
          <a:avLst/>
        </a:prstGeom>
      </xdr:spPr>
    </xdr:pic>
    <xdr:clientData/>
  </xdr:twoCellAnchor>
  <xdr:twoCellAnchor editAs="oneCell">
    <xdr:from>
      <xdr:col>1</xdr:col>
      <xdr:colOff>25400</xdr:colOff>
      <xdr:row>35</xdr:row>
      <xdr:rowOff>73026</xdr:rowOff>
    </xdr:from>
    <xdr:to>
      <xdr:col>1</xdr:col>
      <xdr:colOff>1221740</xdr:colOff>
      <xdr:row>38</xdr:row>
      <xdr:rowOff>105858</xdr:rowOff>
    </xdr:to>
    <xdr:pic>
      <xdr:nvPicPr>
        <xdr:cNvPr id="30" name="Picture 29">
          <a:extLst>
            <a:ext uri="{FF2B5EF4-FFF2-40B4-BE49-F238E27FC236}">
              <a16:creationId xmlns:a16="http://schemas.microsoft.com/office/drawing/2014/main" id="{0D6145CD-4B75-4077-AF35-38FBEE004CE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2550" y="5949951"/>
          <a:ext cx="1196340" cy="518607"/>
        </a:xfrm>
        <a:prstGeom prst="rect">
          <a:avLst/>
        </a:prstGeom>
      </xdr:spPr>
    </xdr:pic>
    <xdr:clientData/>
  </xdr:twoCellAnchor>
  <xdr:twoCellAnchor>
    <xdr:from>
      <xdr:col>1</xdr:col>
      <xdr:colOff>0</xdr:colOff>
      <xdr:row>58</xdr:row>
      <xdr:rowOff>0</xdr:rowOff>
    </xdr:from>
    <xdr:to>
      <xdr:col>10</xdr:col>
      <xdr:colOff>0</xdr:colOff>
      <xdr:row>65</xdr:row>
      <xdr:rowOff>0</xdr:rowOff>
    </xdr:to>
    <xdr:sp macro="" textlink="">
      <xdr:nvSpPr>
        <xdr:cNvPr id="31" name="Rectangle 30">
          <a:extLst>
            <a:ext uri="{FF2B5EF4-FFF2-40B4-BE49-F238E27FC236}">
              <a16:creationId xmlns:a16="http://schemas.microsoft.com/office/drawing/2014/main" id="{445AED20-3F70-4CD9-A28F-012679824A68}"/>
            </a:ext>
          </a:extLst>
        </xdr:cNvPr>
        <xdr:cNvSpPr/>
      </xdr:nvSpPr>
      <xdr:spPr>
        <a:xfrm>
          <a:off x="57150" y="9601200"/>
          <a:ext cx="4076700" cy="11334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67</xdr:row>
      <xdr:rowOff>0</xdr:rowOff>
    </xdr:from>
    <xdr:to>
      <xdr:col>10</xdr:col>
      <xdr:colOff>0</xdr:colOff>
      <xdr:row>73</xdr:row>
      <xdr:rowOff>0</xdr:rowOff>
    </xdr:to>
    <xdr:sp macro="" textlink="">
      <xdr:nvSpPr>
        <xdr:cNvPr id="32" name="Rectangle 31">
          <a:extLst>
            <a:ext uri="{FF2B5EF4-FFF2-40B4-BE49-F238E27FC236}">
              <a16:creationId xmlns:a16="http://schemas.microsoft.com/office/drawing/2014/main" id="{EF6C590E-36C1-4B92-A60A-F0B4C8E37280}"/>
            </a:ext>
          </a:extLst>
        </xdr:cNvPr>
        <xdr:cNvSpPr/>
      </xdr:nvSpPr>
      <xdr:spPr>
        <a:xfrm>
          <a:off x="57150" y="11058525"/>
          <a:ext cx="4076700" cy="9906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56</xdr:row>
      <xdr:rowOff>133350</xdr:rowOff>
    </xdr:from>
    <xdr:to>
      <xdr:col>10</xdr:col>
      <xdr:colOff>0</xdr:colOff>
      <xdr:row>58</xdr:row>
      <xdr:rowOff>0</xdr:rowOff>
    </xdr:to>
    <xdr:sp macro="" textlink="">
      <xdr:nvSpPr>
        <xdr:cNvPr id="33" name="Rectangle: Top Corners Rounded 32">
          <a:extLst>
            <a:ext uri="{FF2B5EF4-FFF2-40B4-BE49-F238E27FC236}">
              <a16:creationId xmlns:a16="http://schemas.microsoft.com/office/drawing/2014/main" id="{3C59266D-BCCF-4D2D-9B84-2F98D252702A}"/>
            </a:ext>
          </a:extLst>
        </xdr:cNvPr>
        <xdr:cNvSpPr/>
      </xdr:nvSpPr>
      <xdr:spPr>
        <a:xfrm>
          <a:off x="57150" y="9410700"/>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65</xdr:row>
      <xdr:rowOff>136684</xdr:rowOff>
    </xdr:from>
    <xdr:to>
      <xdr:col>10</xdr:col>
      <xdr:colOff>0</xdr:colOff>
      <xdr:row>67</xdr:row>
      <xdr:rowOff>0</xdr:rowOff>
    </xdr:to>
    <xdr:sp macro="" textlink="">
      <xdr:nvSpPr>
        <xdr:cNvPr id="34" name="Rectangle: Top Corners Rounded 33">
          <a:extLst>
            <a:ext uri="{FF2B5EF4-FFF2-40B4-BE49-F238E27FC236}">
              <a16:creationId xmlns:a16="http://schemas.microsoft.com/office/drawing/2014/main" id="{8C8B88A1-003B-46FA-AAD2-19D0F23E1C23}"/>
            </a:ext>
          </a:extLst>
        </xdr:cNvPr>
        <xdr:cNvSpPr/>
      </xdr:nvSpPr>
      <xdr:spPr>
        <a:xfrm>
          <a:off x="57150" y="10871359"/>
          <a:ext cx="4076700" cy="187166"/>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65</xdr:row>
      <xdr:rowOff>136684</xdr:rowOff>
    </xdr:from>
    <xdr:to>
      <xdr:col>9</xdr:col>
      <xdr:colOff>0</xdr:colOff>
      <xdr:row>67</xdr:row>
      <xdr:rowOff>0</xdr:rowOff>
    </xdr:to>
    <xdr:sp macro="" textlink="">
      <xdr:nvSpPr>
        <xdr:cNvPr id="35" name="TextBox 34">
          <a:extLst>
            <a:ext uri="{FF2B5EF4-FFF2-40B4-BE49-F238E27FC236}">
              <a16:creationId xmlns:a16="http://schemas.microsoft.com/office/drawing/2014/main" id="{FCB61125-837A-4591-9CE7-FFA07839E4F6}"/>
            </a:ext>
          </a:extLst>
        </xdr:cNvPr>
        <xdr:cNvSpPr txBox="1"/>
      </xdr:nvSpPr>
      <xdr:spPr>
        <a:xfrm>
          <a:off x="3200400" y="10871359"/>
          <a:ext cx="466725" cy="18716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56</xdr:row>
      <xdr:rowOff>133350</xdr:rowOff>
    </xdr:from>
    <xdr:to>
      <xdr:col>9</xdr:col>
      <xdr:colOff>0</xdr:colOff>
      <xdr:row>58</xdr:row>
      <xdr:rowOff>0</xdr:rowOff>
    </xdr:to>
    <xdr:sp macro="" textlink="">
      <xdr:nvSpPr>
        <xdr:cNvPr id="36" name="TextBox 35">
          <a:extLst>
            <a:ext uri="{FF2B5EF4-FFF2-40B4-BE49-F238E27FC236}">
              <a16:creationId xmlns:a16="http://schemas.microsoft.com/office/drawing/2014/main" id="{76F96CDB-A260-4BF3-916B-81066ED83BE4}"/>
            </a:ext>
          </a:extLst>
        </xdr:cNvPr>
        <xdr:cNvSpPr txBox="1"/>
      </xdr:nvSpPr>
      <xdr:spPr>
        <a:xfrm>
          <a:off x="3200400" y="94107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9</xdr:col>
      <xdr:colOff>0</xdr:colOff>
      <xdr:row>56</xdr:row>
      <xdr:rowOff>133350</xdr:rowOff>
    </xdr:from>
    <xdr:to>
      <xdr:col>10</xdr:col>
      <xdr:colOff>0</xdr:colOff>
      <xdr:row>58</xdr:row>
      <xdr:rowOff>0</xdr:rowOff>
    </xdr:to>
    <xdr:sp macro="" textlink="">
      <xdr:nvSpPr>
        <xdr:cNvPr id="37" name="TextBox 36">
          <a:extLst>
            <a:ext uri="{FF2B5EF4-FFF2-40B4-BE49-F238E27FC236}">
              <a16:creationId xmlns:a16="http://schemas.microsoft.com/office/drawing/2014/main" id="{F99CF139-F722-47F5-8E31-1C02F999B03E}"/>
            </a:ext>
          </a:extLst>
        </xdr:cNvPr>
        <xdr:cNvSpPr txBox="1"/>
      </xdr:nvSpPr>
      <xdr:spPr>
        <a:xfrm>
          <a:off x="3667125" y="94107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65</xdr:row>
      <xdr:rowOff>136684</xdr:rowOff>
    </xdr:from>
    <xdr:to>
      <xdr:col>10</xdr:col>
      <xdr:colOff>0</xdr:colOff>
      <xdr:row>67</xdr:row>
      <xdr:rowOff>0</xdr:rowOff>
    </xdr:to>
    <xdr:sp macro="" textlink="">
      <xdr:nvSpPr>
        <xdr:cNvPr id="38" name="TextBox 37">
          <a:extLst>
            <a:ext uri="{FF2B5EF4-FFF2-40B4-BE49-F238E27FC236}">
              <a16:creationId xmlns:a16="http://schemas.microsoft.com/office/drawing/2014/main" id="{86F49BC3-2C65-46A4-9122-EE80BAE61CE6}"/>
            </a:ext>
          </a:extLst>
        </xdr:cNvPr>
        <xdr:cNvSpPr txBox="1"/>
      </xdr:nvSpPr>
      <xdr:spPr>
        <a:xfrm>
          <a:off x="3667125" y="10871359"/>
          <a:ext cx="466725" cy="18716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xdr:col>
      <xdr:colOff>0</xdr:colOff>
      <xdr:row>56</xdr:row>
      <xdr:rowOff>133350</xdr:rowOff>
    </xdr:from>
    <xdr:to>
      <xdr:col>2</xdr:col>
      <xdr:colOff>0</xdr:colOff>
      <xdr:row>58</xdr:row>
      <xdr:rowOff>0</xdr:rowOff>
    </xdr:to>
    <xdr:sp macro="" textlink="">
      <xdr:nvSpPr>
        <xdr:cNvPr id="39" name="TextBox 38">
          <a:extLst>
            <a:ext uri="{FF2B5EF4-FFF2-40B4-BE49-F238E27FC236}">
              <a16:creationId xmlns:a16="http://schemas.microsoft.com/office/drawing/2014/main" id="{55D454F4-6ABF-41FC-8CC2-AA6919A61084}"/>
            </a:ext>
          </a:extLst>
        </xdr:cNvPr>
        <xdr:cNvSpPr txBox="1"/>
      </xdr:nvSpPr>
      <xdr:spPr>
        <a:xfrm>
          <a:off x="57150" y="9410700"/>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Pins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65</xdr:row>
      <xdr:rowOff>136684</xdr:rowOff>
    </xdr:from>
    <xdr:to>
      <xdr:col>2</xdr:col>
      <xdr:colOff>952500</xdr:colOff>
      <xdr:row>67</xdr:row>
      <xdr:rowOff>19050</xdr:rowOff>
    </xdr:to>
    <xdr:sp macro="" textlink="">
      <xdr:nvSpPr>
        <xdr:cNvPr id="40" name="TextBox 39">
          <a:extLst>
            <a:ext uri="{FF2B5EF4-FFF2-40B4-BE49-F238E27FC236}">
              <a16:creationId xmlns:a16="http://schemas.microsoft.com/office/drawing/2014/main" id="{BB47859C-B299-4034-BD3F-90DBA82D4C9E}"/>
            </a:ext>
          </a:extLst>
        </xdr:cNvPr>
        <xdr:cNvSpPr txBox="1"/>
      </xdr:nvSpPr>
      <xdr:spPr>
        <a:xfrm>
          <a:off x="57150" y="10871359"/>
          <a:ext cx="2181225" cy="2062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Additional Patch Awards</a:t>
          </a:r>
          <a:endParaRPr lang="en-US" sz="1100">
            <a:solidFill>
              <a:schemeClr val="bg1"/>
            </a:solidFill>
            <a:latin typeface="Arial Narrow" panose="020B0606020202030204" pitchFamily="34" charset="0"/>
          </a:endParaRPr>
        </a:p>
      </xdr:txBody>
    </xdr:sp>
    <xdr:clientData/>
  </xdr:twoCellAnchor>
  <xdr:twoCellAnchor>
    <xdr:from>
      <xdr:col>11</xdr:col>
      <xdr:colOff>0</xdr:colOff>
      <xdr:row>1</xdr:row>
      <xdr:rowOff>133350</xdr:rowOff>
    </xdr:from>
    <xdr:to>
      <xdr:col>20</xdr:col>
      <xdr:colOff>0</xdr:colOff>
      <xdr:row>3</xdr:row>
      <xdr:rowOff>0</xdr:rowOff>
    </xdr:to>
    <xdr:sp macro="" textlink="">
      <xdr:nvSpPr>
        <xdr:cNvPr id="41" name="Rectangle: Top Corners Rounded 40">
          <a:extLst>
            <a:ext uri="{FF2B5EF4-FFF2-40B4-BE49-F238E27FC236}">
              <a16:creationId xmlns:a16="http://schemas.microsoft.com/office/drawing/2014/main" id="{D575298D-E74B-4050-B005-E4AB9F04D7A5}"/>
            </a:ext>
          </a:extLst>
        </xdr:cNvPr>
        <xdr:cNvSpPr/>
      </xdr:nvSpPr>
      <xdr:spPr>
        <a:xfrm>
          <a:off x="4248150" y="50482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0</xdr:colOff>
      <xdr:row>1</xdr:row>
      <xdr:rowOff>133350</xdr:rowOff>
    </xdr:from>
    <xdr:to>
      <xdr:col>19</xdr:col>
      <xdr:colOff>0</xdr:colOff>
      <xdr:row>3</xdr:row>
      <xdr:rowOff>0</xdr:rowOff>
    </xdr:to>
    <xdr:sp macro="" textlink="">
      <xdr:nvSpPr>
        <xdr:cNvPr id="42" name="TextBox 41">
          <a:extLst>
            <a:ext uri="{FF2B5EF4-FFF2-40B4-BE49-F238E27FC236}">
              <a16:creationId xmlns:a16="http://schemas.microsoft.com/office/drawing/2014/main" id="{3DBEAA78-E6D7-4822-8066-D276007E1542}"/>
            </a:ext>
          </a:extLst>
        </xdr:cNvPr>
        <xdr:cNvSpPr txBox="1"/>
      </xdr:nvSpPr>
      <xdr:spPr>
        <a:xfrm>
          <a:off x="739140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19</xdr:col>
      <xdr:colOff>0</xdr:colOff>
      <xdr:row>1</xdr:row>
      <xdr:rowOff>133350</xdr:rowOff>
    </xdr:from>
    <xdr:to>
      <xdr:col>20</xdr:col>
      <xdr:colOff>0</xdr:colOff>
      <xdr:row>3</xdr:row>
      <xdr:rowOff>0</xdr:rowOff>
    </xdr:to>
    <xdr:sp macro="" textlink="">
      <xdr:nvSpPr>
        <xdr:cNvPr id="43" name="TextBox 42">
          <a:extLst>
            <a:ext uri="{FF2B5EF4-FFF2-40B4-BE49-F238E27FC236}">
              <a16:creationId xmlns:a16="http://schemas.microsoft.com/office/drawing/2014/main" id="{8F0ACFB8-657E-424D-885D-8346EBD35157}"/>
            </a:ext>
          </a:extLst>
        </xdr:cNvPr>
        <xdr:cNvSpPr txBox="1"/>
      </xdr:nvSpPr>
      <xdr:spPr>
        <a:xfrm>
          <a:off x="785812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3</xdr:row>
      <xdr:rowOff>0</xdr:rowOff>
    </xdr:from>
    <xdr:to>
      <xdr:col>20</xdr:col>
      <xdr:colOff>0</xdr:colOff>
      <xdr:row>25</xdr:row>
      <xdr:rowOff>0</xdr:rowOff>
    </xdr:to>
    <xdr:sp macro="" textlink="">
      <xdr:nvSpPr>
        <xdr:cNvPr id="44" name="Rectangle 43">
          <a:extLst>
            <a:ext uri="{FF2B5EF4-FFF2-40B4-BE49-F238E27FC236}">
              <a16:creationId xmlns:a16="http://schemas.microsoft.com/office/drawing/2014/main" id="{3B00C0DD-1829-4BB3-A972-FCB8347D3E5C}"/>
            </a:ext>
          </a:extLst>
        </xdr:cNvPr>
        <xdr:cNvSpPr/>
      </xdr:nvSpPr>
      <xdr:spPr>
        <a:xfrm>
          <a:off x="4248150" y="695325"/>
          <a:ext cx="4076700" cy="35623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133350</xdr:rowOff>
    </xdr:from>
    <xdr:to>
      <xdr:col>12</xdr:col>
      <xdr:colOff>1266825</xdr:colOff>
      <xdr:row>3</xdr:row>
      <xdr:rowOff>0</xdr:rowOff>
    </xdr:to>
    <xdr:sp macro="" textlink="">
      <xdr:nvSpPr>
        <xdr:cNvPr id="45" name="TextBox 44">
          <a:extLst>
            <a:ext uri="{FF2B5EF4-FFF2-40B4-BE49-F238E27FC236}">
              <a16:creationId xmlns:a16="http://schemas.microsoft.com/office/drawing/2014/main" id="{BB7B6332-5624-4A8B-96FD-EDF9F9CB8A47}"/>
            </a:ext>
          </a:extLst>
        </xdr:cNvPr>
        <xdr:cNvSpPr txBox="1"/>
      </xdr:nvSpPr>
      <xdr:spPr>
        <a:xfrm>
          <a:off x="4248150" y="504825"/>
          <a:ext cx="24955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Leadership Journey Awards</a:t>
          </a:r>
          <a:endParaRPr lang="en-US" sz="1100">
            <a:solidFill>
              <a:schemeClr val="bg1"/>
            </a:solidFill>
            <a:latin typeface="Arial Narrow" panose="020B0606020202030204" pitchFamily="34" charset="0"/>
          </a:endParaRPr>
        </a:p>
      </xdr:txBody>
    </xdr:sp>
    <xdr:clientData/>
  </xdr:twoCellAnchor>
  <xdr:twoCellAnchor>
    <xdr:from>
      <xdr:col>11</xdr:col>
      <xdr:colOff>19050</xdr:colOff>
      <xdr:row>3</xdr:row>
      <xdr:rowOff>28575</xdr:rowOff>
    </xdr:from>
    <xdr:to>
      <xdr:col>11</xdr:col>
      <xdr:colOff>1214122</xdr:colOff>
      <xdr:row>24</xdr:row>
      <xdr:rowOff>112578</xdr:rowOff>
    </xdr:to>
    <xdr:grpSp>
      <xdr:nvGrpSpPr>
        <xdr:cNvPr id="46" name="Group 45">
          <a:extLst>
            <a:ext uri="{FF2B5EF4-FFF2-40B4-BE49-F238E27FC236}">
              <a16:creationId xmlns:a16="http://schemas.microsoft.com/office/drawing/2014/main" id="{D1542641-366F-4282-94DD-3D36E07AD482}"/>
            </a:ext>
          </a:extLst>
        </xdr:cNvPr>
        <xdr:cNvGrpSpPr/>
      </xdr:nvGrpSpPr>
      <xdr:grpSpPr>
        <a:xfrm>
          <a:off x="4267200" y="723900"/>
          <a:ext cx="1195072" cy="3484428"/>
          <a:chOff x="4286250" y="723900"/>
          <a:chExt cx="1195072" cy="3484428"/>
        </a:xfrm>
      </xdr:grpSpPr>
      <xdr:pic>
        <xdr:nvPicPr>
          <xdr:cNvPr id="47" name="Picture 46">
            <a:extLst>
              <a:ext uri="{FF2B5EF4-FFF2-40B4-BE49-F238E27FC236}">
                <a16:creationId xmlns:a16="http://schemas.microsoft.com/office/drawing/2014/main" id="{3C5B63C2-C692-4007-8746-F6725E250B7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286250" y="3441700"/>
            <a:ext cx="1188720" cy="766628"/>
          </a:xfrm>
          <a:prstGeom prst="rect">
            <a:avLst/>
          </a:prstGeom>
        </xdr:spPr>
      </xdr:pic>
      <xdr:pic>
        <xdr:nvPicPr>
          <xdr:cNvPr id="48" name="Picture 47">
            <a:extLst>
              <a:ext uri="{FF2B5EF4-FFF2-40B4-BE49-F238E27FC236}">
                <a16:creationId xmlns:a16="http://schemas.microsoft.com/office/drawing/2014/main" id="{4D08FC13-A681-4D13-B410-F33E5F2F4A2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292602" y="2743201"/>
            <a:ext cx="1188720" cy="506979"/>
          </a:xfrm>
          <a:prstGeom prst="rect">
            <a:avLst/>
          </a:prstGeom>
        </xdr:spPr>
      </xdr:pic>
      <xdr:pic>
        <xdr:nvPicPr>
          <xdr:cNvPr id="49" name="Picture 48">
            <a:extLst>
              <a:ext uri="{FF2B5EF4-FFF2-40B4-BE49-F238E27FC236}">
                <a16:creationId xmlns:a16="http://schemas.microsoft.com/office/drawing/2014/main" id="{D03791D5-0B3C-4AB8-8645-451F74D0DB1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559967" y="723900"/>
            <a:ext cx="657568" cy="640080"/>
          </a:xfrm>
          <a:prstGeom prst="rect">
            <a:avLst/>
          </a:prstGeom>
        </xdr:spPr>
      </xdr:pic>
      <xdr:pic>
        <xdr:nvPicPr>
          <xdr:cNvPr id="50" name="Picture 49">
            <a:extLst>
              <a:ext uri="{FF2B5EF4-FFF2-40B4-BE49-F238E27FC236}">
                <a16:creationId xmlns:a16="http://schemas.microsoft.com/office/drawing/2014/main" id="{68745C24-53A0-49F2-86F9-07FB399A9A2C}"/>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536362" y="1352551"/>
            <a:ext cx="704778" cy="640080"/>
          </a:xfrm>
          <a:prstGeom prst="rect">
            <a:avLst/>
          </a:prstGeom>
        </xdr:spPr>
      </xdr:pic>
      <xdr:pic>
        <xdr:nvPicPr>
          <xdr:cNvPr id="51" name="Picture 50">
            <a:extLst>
              <a:ext uri="{FF2B5EF4-FFF2-40B4-BE49-F238E27FC236}">
                <a16:creationId xmlns:a16="http://schemas.microsoft.com/office/drawing/2014/main" id="{C085E270-AA21-4BFA-A9D6-BF9DF8CDE0C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557711" y="2000250"/>
            <a:ext cx="662080" cy="640080"/>
          </a:xfrm>
          <a:prstGeom prst="rect">
            <a:avLst/>
          </a:prstGeom>
        </xdr:spPr>
      </xdr:pic>
    </xdr:grpSp>
    <xdr:clientData/>
  </xdr:twoCellAnchor>
  <xdr:twoCellAnchor>
    <xdr:from>
      <xdr:col>1</xdr:col>
      <xdr:colOff>16899</xdr:colOff>
      <xdr:row>58</xdr:row>
      <xdr:rowOff>39976</xdr:rowOff>
    </xdr:from>
    <xdr:to>
      <xdr:col>1</xdr:col>
      <xdr:colOff>1205619</xdr:colOff>
      <xdr:row>64</xdr:row>
      <xdr:rowOff>110183</xdr:rowOff>
    </xdr:to>
    <xdr:grpSp>
      <xdr:nvGrpSpPr>
        <xdr:cNvPr id="52" name="Group 51">
          <a:extLst>
            <a:ext uri="{FF2B5EF4-FFF2-40B4-BE49-F238E27FC236}">
              <a16:creationId xmlns:a16="http://schemas.microsoft.com/office/drawing/2014/main" id="{E70F1ABE-C7C6-45B4-8743-5437C6440484}"/>
            </a:ext>
          </a:extLst>
        </xdr:cNvPr>
        <xdr:cNvGrpSpPr>
          <a:grpSpLocks noChangeAspect="1"/>
        </xdr:cNvGrpSpPr>
      </xdr:nvGrpSpPr>
      <xdr:grpSpPr>
        <a:xfrm>
          <a:off x="74049" y="9641176"/>
          <a:ext cx="1188720" cy="1041757"/>
          <a:chOff x="4696849" y="9809450"/>
          <a:chExt cx="1263931" cy="1106030"/>
        </a:xfrm>
      </xdr:grpSpPr>
      <xdr:grpSp>
        <xdr:nvGrpSpPr>
          <xdr:cNvPr id="53" name="Group 52">
            <a:extLst>
              <a:ext uri="{FF2B5EF4-FFF2-40B4-BE49-F238E27FC236}">
                <a16:creationId xmlns:a16="http://schemas.microsoft.com/office/drawing/2014/main" id="{15ED472D-8DC0-43AF-8E37-AD18164E0CA2}"/>
              </a:ext>
            </a:extLst>
          </xdr:cNvPr>
          <xdr:cNvGrpSpPr/>
        </xdr:nvGrpSpPr>
        <xdr:grpSpPr>
          <a:xfrm>
            <a:off x="4911549" y="9809450"/>
            <a:ext cx="834530" cy="411480"/>
            <a:chOff x="4913600" y="9809450"/>
            <a:chExt cx="834530" cy="411480"/>
          </a:xfrm>
        </xdr:grpSpPr>
        <xdr:pic>
          <xdr:nvPicPr>
            <xdr:cNvPr id="61" name="Picture 60">
              <a:extLst>
                <a:ext uri="{FF2B5EF4-FFF2-40B4-BE49-F238E27FC236}">
                  <a16:creationId xmlns:a16="http://schemas.microsoft.com/office/drawing/2014/main" id="{2E7EDD1F-FBBE-44AB-A139-71CA9717185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913600" y="9809450"/>
              <a:ext cx="411480" cy="411480"/>
            </a:xfrm>
            <a:prstGeom prst="rect">
              <a:avLst/>
            </a:prstGeom>
          </xdr:spPr>
        </xdr:pic>
        <xdr:pic>
          <xdr:nvPicPr>
            <xdr:cNvPr id="62" name="Picture 61">
              <a:extLst>
                <a:ext uri="{FF2B5EF4-FFF2-40B4-BE49-F238E27FC236}">
                  <a16:creationId xmlns:a16="http://schemas.microsoft.com/office/drawing/2014/main" id="{E107BEAE-F5EE-4CF7-B446-781524CE19B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336650" y="9809450"/>
              <a:ext cx="411480" cy="411480"/>
            </a:xfrm>
            <a:prstGeom prst="rect">
              <a:avLst/>
            </a:prstGeom>
          </xdr:spPr>
        </xdr:pic>
      </xdr:grpSp>
      <xdr:grpSp>
        <xdr:nvGrpSpPr>
          <xdr:cNvPr id="54" name="Group 53">
            <a:extLst>
              <a:ext uri="{FF2B5EF4-FFF2-40B4-BE49-F238E27FC236}">
                <a16:creationId xmlns:a16="http://schemas.microsoft.com/office/drawing/2014/main" id="{D8EC3353-76DD-4001-AF48-0F1B900FE623}"/>
              </a:ext>
            </a:extLst>
          </xdr:cNvPr>
          <xdr:cNvGrpSpPr/>
        </xdr:nvGrpSpPr>
        <xdr:grpSpPr>
          <a:xfrm>
            <a:off x="4911549" y="10504000"/>
            <a:ext cx="834530" cy="411480"/>
            <a:chOff x="4913600" y="10504000"/>
            <a:chExt cx="834530" cy="411480"/>
          </a:xfrm>
        </xdr:grpSpPr>
        <xdr:pic>
          <xdr:nvPicPr>
            <xdr:cNvPr id="59" name="Picture 58">
              <a:extLst>
                <a:ext uri="{FF2B5EF4-FFF2-40B4-BE49-F238E27FC236}">
                  <a16:creationId xmlns:a16="http://schemas.microsoft.com/office/drawing/2014/main" id="{FF66FEFB-5CAB-454B-863E-7B7FE7440FBF}"/>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336650" y="10504000"/>
              <a:ext cx="411480" cy="411480"/>
            </a:xfrm>
            <a:prstGeom prst="rect">
              <a:avLst/>
            </a:prstGeom>
          </xdr:spPr>
        </xdr:pic>
        <xdr:pic>
          <xdr:nvPicPr>
            <xdr:cNvPr id="60" name="Picture 59">
              <a:extLst>
                <a:ext uri="{FF2B5EF4-FFF2-40B4-BE49-F238E27FC236}">
                  <a16:creationId xmlns:a16="http://schemas.microsoft.com/office/drawing/2014/main" id="{4BE509CB-FE38-4A4B-BEA6-ACEB92C7A77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913600" y="10504000"/>
              <a:ext cx="411480" cy="411480"/>
            </a:xfrm>
            <a:prstGeom prst="rect">
              <a:avLst/>
            </a:prstGeom>
          </xdr:spPr>
        </xdr:pic>
      </xdr:grpSp>
      <xdr:grpSp>
        <xdr:nvGrpSpPr>
          <xdr:cNvPr id="55" name="Group 54">
            <a:extLst>
              <a:ext uri="{FF2B5EF4-FFF2-40B4-BE49-F238E27FC236}">
                <a16:creationId xmlns:a16="http://schemas.microsoft.com/office/drawing/2014/main" id="{675DAF7D-EDB9-4418-B064-DCE2E525A0D6}"/>
              </a:ext>
            </a:extLst>
          </xdr:cNvPr>
          <xdr:cNvGrpSpPr/>
        </xdr:nvGrpSpPr>
        <xdr:grpSpPr>
          <a:xfrm>
            <a:off x="4696849" y="10176475"/>
            <a:ext cx="1263931" cy="411480"/>
            <a:chOff x="4696849" y="10176475"/>
            <a:chExt cx="1263931" cy="411480"/>
          </a:xfrm>
        </xdr:grpSpPr>
        <xdr:pic>
          <xdr:nvPicPr>
            <xdr:cNvPr id="56" name="Picture 55">
              <a:extLst>
                <a:ext uri="{FF2B5EF4-FFF2-40B4-BE49-F238E27FC236}">
                  <a16:creationId xmlns:a16="http://schemas.microsoft.com/office/drawing/2014/main" id="{37A7C8D0-2D11-4693-885F-1633BA6EF7BB}"/>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696849" y="10176475"/>
              <a:ext cx="409626" cy="411480"/>
            </a:xfrm>
            <a:prstGeom prst="rect">
              <a:avLst/>
            </a:prstGeom>
          </xdr:spPr>
        </xdr:pic>
        <xdr:pic>
          <xdr:nvPicPr>
            <xdr:cNvPr id="57" name="Picture 56">
              <a:extLst>
                <a:ext uri="{FF2B5EF4-FFF2-40B4-BE49-F238E27FC236}">
                  <a16:creationId xmlns:a16="http://schemas.microsoft.com/office/drawing/2014/main" id="{5B7D53EA-E225-4C46-9077-9539A0B362B4}"/>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119900" y="10176475"/>
              <a:ext cx="411480" cy="411480"/>
            </a:xfrm>
            <a:prstGeom prst="rect">
              <a:avLst/>
            </a:prstGeom>
          </xdr:spPr>
        </xdr:pic>
        <xdr:pic>
          <xdr:nvPicPr>
            <xdr:cNvPr id="58" name="Picture 57">
              <a:extLst>
                <a:ext uri="{FF2B5EF4-FFF2-40B4-BE49-F238E27FC236}">
                  <a16:creationId xmlns:a16="http://schemas.microsoft.com/office/drawing/2014/main" id="{461D0E75-E857-48F6-B26E-9D82ACA14E78}"/>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549300" y="10176475"/>
              <a:ext cx="411480" cy="411480"/>
            </a:xfrm>
            <a:prstGeom prst="rect">
              <a:avLst/>
            </a:prstGeom>
          </xdr:spPr>
        </xdr:pic>
      </xdr:grpSp>
    </xdr:grpSp>
    <xdr:clientData/>
  </xdr:twoCellAnchor>
  <xdr:twoCellAnchor>
    <xdr:from>
      <xdr:col>1</xdr:col>
      <xdr:colOff>28576</xdr:colOff>
      <xdr:row>67</xdr:row>
      <xdr:rowOff>19825</xdr:rowOff>
    </xdr:from>
    <xdr:to>
      <xdr:col>1</xdr:col>
      <xdr:colOff>1217296</xdr:colOff>
      <xdr:row>72</xdr:row>
      <xdr:rowOff>140184</xdr:rowOff>
    </xdr:to>
    <xdr:grpSp>
      <xdr:nvGrpSpPr>
        <xdr:cNvPr id="63" name="Group 62">
          <a:extLst>
            <a:ext uri="{FF2B5EF4-FFF2-40B4-BE49-F238E27FC236}">
              <a16:creationId xmlns:a16="http://schemas.microsoft.com/office/drawing/2014/main" id="{0543D4E4-E0C3-4BE5-AA76-1F076907ECE4}"/>
            </a:ext>
          </a:extLst>
        </xdr:cNvPr>
        <xdr:cNvGrpSpPr>
          <a:grpSpLocks noChangeAspect="1"/>
        </xdr:cNvGrpSpPr>
      </xdr:nvGrpSpPr>
      <xdr:grpSpPr>
        <a:xfrm>
          <a:off x="85726" y="11078350"/>
          <a:ext cx="1188720" cy="949034"/>
          <a:chOff x="95251" y="10443350"/>
          <a:chExt cx="1234440" cy="964520"/>
        </a:xfrm>
      </xdr:grpSpPr>
      <xdr:pic>
        <xdr:nvPicPr>
          <xdr:cNvPr id="64" name="Picture 63">
            <a:extLst>
              <a:ext uri="{FF2B5EF4-FFF2-40B4-BE49-F238E27FC236}">
                <a16:creationId xmlns:a16="http://schemas.microsoft.com/office/drawing/2014/main" id="{C08667FA-CAFB-4F70-B95F-1371E9B35022}"/>
              </a:ext>
            </a:extLst>
          </xdr:cNvPr>
          <xdr:cNvPicPr>
            <a:picLocks noChangeAspect="1"/>
          </xdr:cNvPicPr>
        </xdr:nvPicPr>
        <xdr:blipFill rotWithShape="1">
          <a:blip xmlns:r="http://schemas.openxmlformats.org/officeDocument/2006/relationships" r:embed="rId15">
            <a:extLst>
              <a:ext uri="{28A0092B-C50C-407E-A947-70E740481C1C}">
                <a14:useLocalDpi xmlns:a14="http://schemas.microsoft.com/office/drawing/2010/main" val="0"/>
              </a:ext>
            </a:extLst>
          </a:blip>
          <a:srcRect l="49828" r="-1"/>
          <a:stretch/>
        </xdr:blipFill>
        <xdr:spPr>
          <a:xfrm>
            <a:off x="95251" y="10830074"/>
            <a:ext cx="1234440" cy="577796"/>
          </a:xfrm>
          <a:prstGeom prst="rect">
            <a:avLst/>
          </a:prstGeom>
        </xdr:spPr>
      </xdr:pic>
      <xdr:grpSp>
        <xdr:nvGrpSpPr>
          <xdr:cNvPr id="65" name="Group 64">
            <a:extLst>
              <a:ext uri="{FF2B5EF4-FFF2-40B4-BE49-F238E27FC236}">
                <a16:creationId xmlns:a16="http://schemas.microsoft.com/office/drawing/2014/main" id="{DF50CD3F-87BF-431B-ADF0-224DD148BCAD}"/>
              </a:ext>
            </a:extLst>
          </xdr:cNvPr>
          <xdr:cNvGrpSpPr/>
        </xdr:nvGrpSpPr>
        <xdr:grpSpPr>
          <a:xfrm>
            <a:off x="257780" y="10443350"/>
            <a:ext cx="909383" cy="411480"/>
            <a:chOff x="292101" y="10443350"/>
            <a:chExt cx="909383" cy="411480"/>
          </a:xfrm>
        </xdr:grpSpPr>
        <xdr:pic>
          <xdr:nvPicPr>
            <xdr:cNvPr id="66" name="Picture 65">
              <a:extLst>
                <a:ext uri="{FF2B5EF4-FFF2-40B4-BE49-F238E27FC236}">
                  <a16:creationId xmlns:a16="http://schemas.microsoft.com/office/drawing/2014/main" id="{9364D116-88C6-4D37-8F14-A0224312DDF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292101" y="10443350"/>
              <a:ext cx="413402" cy="411480"/>
            </a:xfrm>
            <a:prstGeom prst="rect">
              <a:avLst/>
            </a:prstGeom>
          </xdr:spPr>
        </xdr:pic>
        <xdr:pic>
          <xdr:nvPicPr>
            <xdr:cNvPr id="67" name="Picture 66">
              <a:extLst>
                <a:ext uri="{FF2B5EF4-FFF2-40B4-BE49-F238E27FC236}">
                  <a16:creationId xmlns:a16="http://schemas.microsoft.com/office/drawing/2014/main" id="{E5560B4F-651D-4C0C-88F1-55E98127F047}"/>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788082" y="10443350"/>
              <a:ext cx="413402" cy="411480"/>
            </a:xfrm>
            <a:prstGeom prst="rect">
              <a:avLst/>
            </a:prstGeom>
          </xdr:spPr>
        </xdr:pic>
      </xdr:grpSp>
    </xdr:grpSp>
    <xdr:clientData/>
  </xdr:twoCellAnchor>
  <xdr:twoCellAnchor>
    <xdr:from>
      <xdr:col>1</xdr:col>
      <xdr:colOff>0</xdr:colOff>
      <xdr:row>3</xdr:row>
      <xdr:rowOff>0</xdr:rowOff>
    </xdr:from>
    <xdr:to>
      <xdr:col>10</xdr:col>
      <xdr:colOff>0</xdr:colOff>
      <xdr:row>33</xdr:row>
      <xdr:rowOff>0</xdr:rowOff>
    </xdr:to>
    <xdr:sp macro="" textlink="">
      <xdr:nvSpPr>
        <xdr:cNvPr id="68" name="Rectangle 67">
          <a:extLst>
            <a:ext uri="{FF2B5EF4-FFF2-40B4-BE49-F238E27FC236}">
              <a16:creationId xmlns:a16="http://schemas.microsoft.com/office/drawing/2014/main" id="{C7CC5259-0B5E-4F5E-854A-F595633CA90A}"/>
            </a:ext>
          </a:extLst>
        </xdr:cNvPr>
        <xdr:cNvSpPr/>
      </xdr:nvSpPr>
      <xdr:spPr>
        <a:xfrm>
          <a:off x="57150" y="695325"/>
          <a:ext cx="4076700" cy="48577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39687</xdr:colOff>
      <xdr:row>41</xdr:row>
      <xdr:rowOff>65050</xdr:rowOff>
    </xdr:from>
    <xdr:to>
      <xdr:col>2</xdr:col>
      <xdr:colOff>2102</xdr:colOff>
      <xdr:row>55</xdr:row>
      <xdr:rowOff>121491</xdr:rowOff>
    </xdr:to>
    <xdr:grpSp>
      <xdr:nvGrpSpPr>
        <xdr:cNvPr id="69" name="Group 68">
          <a:extLst>
            <a:ext uri="{FF2B5EF4-FFF2-40B4-BE49-F238E27FC236}">
              <a16:creationId xmlns:a16="http://schemas.microsoft.com/office/drawing/2014/main" id="{5A70DD0F-E89C-40A7-9AC5-4D12B157A5FA}"/>
            </a:ext>
          </a:extLst>
        </xdr:cNvPr>
        <xdr:cNvGrpSpPr/>
      </xdr:nvGrpSpPr>
      <xdr:grpSpPr>
        <a:xfrm>
          <a:off x="96837" y="6913525"/>
          <a:ext cx="1191140" cy="2323391"/>
          <a:chOff x="96837" y="7037350"/>
          <a:chExt cx="1210190" cy="2367841"/>
        </a:xfrm>
      </xdr:grpSpPr>
      <xdr:pic>
        <xdr:nvPicPr>
          <xdr:cNvPr id="70" name="Picture 69">
            <a:extLst>
              <a:ext uri="{FF2B5EF4-FFF2-40B4-BE49-F238E27FC236}">
                <a16:creationId xmlns:a16="http://schemas.microsoft.com/office/drawing/2014/main" id="{A026B075-B70F-4B97-9BBB-FC63092EF852}"/>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96837" y="9008271"/>
            <a:ext cx="1196340" cy="396920"/>
          </a:xfrm>
          <a:prstGeom prst="rect">
            <a:avLst/>
          </a:prstGeom>
        </xdr:spPr>
      </xdr:pic>
      <xdr:pic>
        <xdr:nvPicPr>
          <xdr:cNvPr id="71" name="Picture 75">
            <a:extLst>
              <a:ext uri="{FF2B5EF4-FFF2-40B4-BE49-F238E27FC236}">
                <a16:creationId xmlns:a16="http://schemas.microsoft.com/office/drawing/2014/main" id="{CDD9D7F8-9428-45D3-BC1A-0FFE6BC82E26}"/>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96837" y="8040989"/>
            <a:ext cx="1196340" cy="394026"/>
          </a:xfrm>
          <a:prstGeom prst="rect">
            <a:avLst/>
          </a:prstGeom>
        </xdr:spPr>
      </xdr:pic>
      <xdr:pic>
        <xdr:nvPicPr>
          <xdr:cNvPr id="72" name="Picture 71">
            <a:extLst>
              <a:ext uri="{FF2B5EF4-FFF2-40B4-BE49-F238E27FC236}">
                <a16:creationId xmlns:a16="http://schemas.microsoft.com/office/drawing/2014/main" id="{454669FD-1197-4310-8FA8-5F83769DA5F5}"/>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96837" y="8523910"/>
            <a:ext cx="1196340" cy="395467"/>
          </a:xfrm>
          <a:prstGeom prst="rect">
            <a:avLst/>
          </a:prstGeom>
        </xdr:spPr>
      </xdr:pic>
      <xdr:pic>
        <xdr:nvPicPr>
          <xdr:cNvPr id="73" name="Picture 72">
            <a:extLst>
              <a:ext uri="{FF2B5EF4-FFF2-40B4-BE49-F238E27FC236}">
                <a16:creationId xmlns:a16="http://schemas.microsoft.com/office/drawing/2014/main" id="{8D9DA705-7DC0-45F8-BDA3-F01C7EB799F4}"/>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96837" y="7546869"/>
            <a:ext cx="1196340" cy="405225"/>
          </a:xfrm>
          <a:prstGeom prst="rect">
            <a:avLst/>
          </a:prstGeom>
        </xdr:spPr>
      </xdr:pic>
      <xdr:grpSp>
        <xdr:nvGrpSpPr>
          <xdr:cNvPr id="74" name="Group 73">
            <a:extLst>
              <a:ext uri="{FF2B5EF4-FFF2-40B4-BE49-F238E27FC236}">
                <a16:creationId xmlns:a16="http://schemas.microsoft.com/office/drawing/2014/main" id="{9AD34C8E-8E61-4FBA-BF5C-073D3AB56978}"/>
              </a:ext>
            </a:extLst>
          </xdr:cNvPr>
          <xdr:cNvGrpSpPr/>
        </xdr:nvGrpSpPr>
        <xdr:grpSpPr>
          <a:xfrm>
            <a:off x="96837" y="7037350"/>
            <a:ext cx="1210190" cy="420624"/>
            <a:chOff x="19345947" y="7297700"/>
            <a:chExt cx="1210190" cy="420624"/>
          </a:xfrm>
        </xdr:grpSpPr>
        <xdr:pic>
          <xdr:nvPicPr>
            <xdr:cNvPr id="75" name="Picture 74">
              <a:extLst>
                <a:ext uri="{FF2B5EF4-FFF2-40B4-BE49-F238E27FC236}">
                  <a16:creationId xmlns:a16="http://schemas.microsoft.com/office/drawing/2014/main" id="{3ACF9BD8-FD66-451B-9992-47589601CA23}"/>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9345947" y="7297700"/>
              <a:ext cx="402336" cy="420624"/>
            </a:xfrm>
            <a:prstGeom prst="rect">
              <a:avLst/>
            </a:prstGeom>
          </xdr:spPr>
        </xdr:pic>
        <xdr:pic>
          <xdr:nvPicPr>
            <xdr:cNvPr id="76" name="Picture 75">
              <a:extLst>
                <a:ext uri="{FF2B5EF4-FFF2-40B4-BE49-F238E27FC236}">
                  <a16:creationId xmlns:a16="http://schemas.microsoft.com/office/drawing/2014/main" id="{D859177C-AD4E-4AE8-A0A6-60439E87E96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9747319" y="7297700"/>
              <a:ext cx="402336" cy="420624"/>
            </a:xfrm>
            <a:prstGeom prst="rect">
              <a:avLst/>
            </a:prstGeom>
          </xdr:spPr>
        </xdr:pic>
        <xdr:pic>
          <xdr:nvPicPr>
            <xdr:cNvPr id="77" name="Picture 76">
              <a:extLst>
                <a:ext uri="{FF2B5EF4-FFF2-40B4-BE49-F238E27FC236}">
                  <a16:creationId xmlns:a16="http://schemas.microsoft.com/office/drawing/2014/main" id="{B46AC53F-A3D9-43E0-97C7-048EC0DF09FA}"/>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20153801" y="7297700"/>
              <a:ext cx="402336" cy="420624"/>
            </a:xfrm>
            <a:prstGeom prst="rect">
              <a:avLst/>
            </a:prstGeom>
          </xdr:spPr>
        </xdr:pic>
      </xdr:grpSp>
    </xdr:grpSp>
    <xdr:clientData/>
  </xdr:twoCellAnchor>
  <xdr:twoCellAnchor>
    <xdr:from>
      <xdr:col>1</xdr:col>
      <xdr:colOff>43446</xdr:colOff>
      <xdr:row>3</xdr:row>
      <xdr:rowOff>60325</xdr:rowOff>
    </xdr:from>
    <xdr:to>
      <xdr:col>1</xdr:col>
      <xdr:colOff>1225061</xdr:colOff>
      <xdr:row>32</xdr:row>
      <xdr:rowOff>103590</xdr:rowOff>
    </xdr:to>
    <xdr:grpSp>
      <xdr:nvGrpSpPr>
        <xdr:cNvPr id="78" name="Group 77">
          <a:extLst>
            <a:ext uri="{FF2B5EF4-FFF2-40B4-BE49-F238E27FC236}">
              <a16:creationId xmlns:a16="http://schemas.microsoft.com/office/drawing/2014/main" id="{697F7C07-2CE0-4AC6-8907-CEC535A4EB98}"/>
            </a:ext>
          </a:extLst>
        </xdr:cNvPr>
        <xdr:cNvGrpSpPr/>
      </xdr:nvGrpSpPr>
      <xdr:grpSpPr>
        <a:xfrm>
          <a:off x="100596" y="755650"/>
          <a:ext cx="1181615" cy="4739090"/>
          <a:chOff x="19366496" y="784225"/>
          <a:chExt cx="1210190" cy="4831165"/>
        </a:xfrm>
      </xdr:grpSpPr>
      <xdr:pic>
        <xdr:nvPicPr>
          <xdr:cNvPr id="79" name="Picture 78">
            <a:extLst>
              <a:ext uri="{FF2B5EF4-FFF2-40B4-BE49-F238E27FC236}">
                <a16:creationId xmlns:a16="http://schemas.microsoft.com/office/drawing/2014/main" id="{08B70139-99DB-4AC5-AB74-097E668606EA}"/>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20177750" y="784225"/>
            <a:ext cx="398936" cy="418539"/>
          </a:xfrm>
          <a:prstGeom prst="rect">
            <a:avLst/>
          </a:prstGeom>
        </xdr:spPr>
      </xdr:pic>
      <xdr:pic>
        <xdr:nvPicPr>
          <xdr:cNvPr id="80" name="Picture 79">
            <a:extLst>
              <a:ext uri="{FF2B5EF4-FFF2-40B4-BE49-F238E27FC236}">
                <a16:creationId xmlns:a16="http://schemas.microsoft.com/office/drawing/2014/main" id="{E02A14FB-3780-4014-BF7F-38C21554C3EF}"/>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9369896" y="1274285"/>
            <a:ext cx="398936" cy="418539"/>
          </a:xfrm>
          <a:prstGeom prst="rect">
            <a:avLst/>
          </a:prstGeom>
        </xdr:spPr>
      </xdr:pic>
      <xdr:pic>
        <xdr:nvPicPr>
          <xdr:cNvPr id="81" name="Picture 80">
            <a:extLst>
              <a:ext uri="{FF2B5EF4-FFF2-40B4-BE49-F238E27FC236}">
                <a16:creationId xmlns:a16="http://schemas.microsoft.com/office/drawing/2014/main" id="{2D644DD1-4787-4BB2-8F73-01904E3A223D}"/>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9771269" y="1274285"/>
            <a:ext cx="398936" cy="418539"/>
          </a:xfrm>
          <a:prstGeom prst="rect">
            <a:avLst/>
          </a:prstGeom>
        </xdr:spPr>
      </xdr:pic>
      <xdr:pic>
        <xdr:nvPicPr>
          <xdr:cNvPr id="82" name="Picture 81">
            <a:extLst>
              <a:ext uri="{FF2B5EF4-FFF2-40B4-BE49-F238E27FC236}">
                <a16:creationId xmlns:a16="http://schemas.microsoft.com/office/drawing/2014/main" id="{736F5807-4955-43EB-ADD6-D2A1F39F8D13}"/>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20177750" y="1274285"/>
            <a:ext cx="398936" cy="418539"/>
          </a:xfrm>
          <a:prstGeom prst="rect">
            <a:avLst/>
          </a:prstGeom>
        </xdr:spPr>
      </xdr:pic>
      <xdr:pic>
        <xdr:nvPicPr>
          <xdr:cNvPr id="83" name="Picture 82">
            <a:extLst>
              <a:ext uri="{FF2B5EF4-FFF2-40B4-BE49-F238E27FC236}">
                <a16:creationId xmlns:a16="http://schemas.microsoft.com/office/drawing/2014/main" id="{53356E2B-131E-4BA0-8C56-03EA8D18CCC3}"/>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9369896" y="1764345"/>
            <a:ext cx="398936" cy="418539"/>
          </a:xfrm>
          <a:prstGeom prst="rect">
            <a:avLst/>
          </a:prstGeom>
        </xdr:spPr>
      </xdr:pic>
      <xdr:pic>
        <xdr:nvPicPr>
          <xdr:cNvPr id="84" name="Picture 83">
            <a:extLst>
              <a:ext uri="{FF2B5EF4-FFF2-40B4-BE49-F238E27FC236}">
                <a16:creationId xmlns:a16="http://schemas.microsoft.com/office/drawing/2014/main" id="{EE8CF874-0E86-49C0-A7F0-A04B779A012F}"/>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9771269" y="1764345"/>
            <a:ext cx="398936" cy="418539"/>
          </a:xfrm>
          <a:prstGeom prst="rect">
            <a:avLst/>
          </a:prstGeom>
        </xdr:spPr>
      </xdr:pic>
      <xdr:pic>
        <xdr:nvPicPr>
          <xdr:cNvPr id="85" name="Picture 84">
            <a:extLst>
              <a:ext uri="{FF2B5EF4-FFF2-40B4-BE49-F238E27FC236}">
                <a16:creationId xmlns:a16="http://schemas.microsoft.com/office/drawing/2014/main" id="{E0839716-ABC0-41BB-9CAD-EAED393C9FB6}"/>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20177750" y="1764345"/>
            <a:ext cx="398936" cy="418539"/>
          </a:xfrm>
          <a:prstGeom prst="rect">
            <a:avLst/>
          </a:prstGeom>
        </xdr:spPr>
      </xdr:pic>
      <xdr:pic>
        <xdr:nvPicPr>
          <xdr:cNvPr id="86" name="Picture 85">
            <a:extLst>
              <a:ext uri="{FF2B5EF4-FFF2-40B4-BE49-F238E27FC236}">
                <a16:creationId xmlns:a16="http://schemas.microsoft.com/office/drawing/2014/main" id="{DBDDFCA2-4164-4671-B854-40186F18DFDC}"/>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9369896" y="2254405"/>
            <a:ext cx="398936" cy="418539"/>
          </a:xfrm>
          <a:prstGeom prst="rect">
            <a:avLst/>
          </a:prstGeom>
        </xdr:spPr>
      </xdr:pic>
      <xdr:pic>
        <xdr:nvPicPr>
          <xdr:cNvPr id="87" name="Picture 86">
            <a:extLst>
              <a:ext uri="{FF2B5EF4-FFF2-40B4-BE49-F238E27FC236}">
                <a16:creationId xmlns:a16="http://schemas.microsoft.com/office/drawing/2014/main" id="{CF2D5657-0864-40F4-A3F7-748A69AC6FBC}"/>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9771269" y="2254405"/>
            <a:ext cx="398936" cy="418539"/>
          </a:xfrm>
          <a:prstGeom prst="rect">
            <a:avLst/>
          </a:prstGeom>
        </xdr:spPr>
      </xdr:pic>
      <xdr:pic>
        <xdr:nvPicPr>
          <xdr:cNvPr id="88" name="Picture 87">
            <a:extLst>
              <a:ext uri="{FF2B5EF4-FFF2-40B4-BE49-F238E27FC236}">
                <a16:creationId xmlns:a16="http://schemas.microsoft.com/office/drawing/2014/main" id="{20F29835-D6E8-48B0-B920-F607097211F3}"/>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20177750" y="2254405"/>
            <a:ext cx="398936" cy="418539"/>
          </a:xfrm>
          <a:prstGeom prst="rect">
            <a:avLst/>
          </a:prstGeom>
        </xdr:spPr>
      </xdr:pic>
      <xdr:pic>
        <xdr:nvPicPr>
          <xdr:cNvPr id="89" name="Picture 88">
            <a:extLst>
              <a:ext uri="{FF2B5EF4-FFF2-40B4-BE49-F238E27FC236}">
                <a16:creationId xmlns:a16="http://schemas.microsoft.com/office/drawing/2014/main" id="{7FB9836A-4FDB-4B68-A65F-692FBC4E1BF9}"/>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9369896" y="2744465"/>
            <a:ext cx="398936" cy="418539"/>
          </a:xfrm>
          <a:prstGeom prst="rect">
            <a:avLst/>
          </a:prstGeom>
        </xdr:spPr>
      </xdr:pic>
      <xdr:pic>
        <xdr:nvPicPr>
          <xdr:cNvPr id="90" name="Picture 89">
            <a:extLst>
              <a:ext uri="{FF2B5EF4-FFF2-40B4-BE49-F238E27FC236}">
                <a16:creationId xmlns:a16="http://schemas.microsoft.com/office/drawing/2014/main" id="{7B83874F-E7EE-4C7D-8C99-0E39DD4F4A0A}"/>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9771269" y="2744465"/>
            <a:ext cx="398936" cy="418539"/>
          </a:xfrm>
          <a:prstGeom prst="rect">
            <a:avLst/>
          </a:prstGeom>
        </xdr:spPr>
      </xdr:pic>
      <xdr:pic>
        <xdr:nvPicPr>
          <xdr:cNvPr id="91" name="Picture 90">
            <a:extLst>
              <a:ext uri="{FF2B5EF4-FFF2-40B4-BE49-F238E27FC236}">
                <a16:creationId xmlns:a16="http://schemas.microsoft.com/office/drawing/2014/main" id="{FF616E90-F41B-4E49-BFFF-D333EEBE8271}"/>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20177750" y="2744465"/>
            <a:ext cx="398936" cy="418539"/>
          </a:xfrm>
          <a:prstGeom prst="rect">
            <a:avLst/>
          </a:prstGeom>
        </xdr:spPr>
      </xdr:pic>
      <xdr:pic>
        <xdr:nvPicPr>
          <xdr:cNvPr id="92" name="Picture 91">
            <a:extLst>
              <a:ext uri="{FF2B5EF4-FFF2-40B4-BE49-F238E27FC236}">
                <a16:creationId xmlns:a16="http://schemas.microsoft.com/office/drawing/2014/main" id="{7E14E995-364A-42D6-A5ED-A8B36D8EF273}"/>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9369896" y="3234525"/>
            <a:ext cx="398936" cy="418539"/>
          </a:xfrm>
          <a:prstGeom prst="rect">
            <a:avLst/>
          </a:prstGeom>
        </xdr:spPr>
      </xdr:pic>
      <xdr:pic>
        <xdr:nvPicPr>
          <xdr:cNvPr id="93" name="Picture 92">
            <a:extLst>
              <a:ext uri="{FF2B5EF4-FFF2-40B4-BE49-F238E27FC236}">
                <a16:creationId xmlns:a16="http://schemas.microsoft.com/office/drawing/2014/main" id="{FFD04C50-CC53-4E99-B337-866BEFADC844}"/>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9771269" y="3234525"/>
            <a:ext cx="398936" cy="418539"/>
          </a:xfrm>
          <a:prstGeom prst="rect">
            <a:avLst/>
          </a:prstGeom>
        </xdr:spPr>
      </xdr:pic>
      <xdr:pic>
        <xdr:nvPicPr>
          <xdr:cNvPr id="94" name="Picture 93">
            <a:extLst>
              <a:ext uri="{FF2B5EF4-FFF2-40B4-BE49-F238E27FC236}">
                <a16:creationId xmlns:a16="http://schemas.microsoft.com/office/drawing/2014/main" id="{6FED5D45-6EF0-4113-8AF2-191E3B182DE2}"/>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20177750" y="3234525"/>
            <a:ext cx="398936" cy="418539"/>
          </a:xfrm>
          <a:prstGeom prst="rect">
            <a:avLst/>
          </a:prstGeom>
        </xdr:spPr>
      </xdr:pic>
      <xdr:pic>
        <xdr:nvPicPr>
          <xdr:cNvPr id="95" name="Picture 94">
            <a:extLst>
              <a:ext uri="{FF2B5EF4-FFF2-40B4-BE49-F238E27FC236}">
                <a16:creationId xmlns:a16="http://schemas.microsoft.com/office/drawing/2014/main" id="{ED5D7346-2063-49C5-BC37-49920F13D69B}"/>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19369896" y="3724585"/>
            <a:ext cx="398936" cy="418539"/>
          </a:xfrm>
          <a:prstGeom prst="rect">
            <a:avLst/>
          </a:prstGeom>
        </xdr:spPr>
      </xdr:pic>
      <xdr:pic>
        <xdr:nvPicPr>
          <xdr:cNvPr id="96" name="Picture 95">
            <a:extLst>
              <a:ext uri="{FF2B5EF4-FFF2-40B4-BE49-F238E27FC236}">
                <a16:creationId xmlns:a16="http://schemas.microsoft.com/office/drawing/2014/main" id="{999FB05E-D2D3-4BD4-8259-D6774D1D3F51}"/>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19771269" y="3724585"/>
            <a:ext cx="398936" cy="418539"/>
          </a:xfrm>
          <a:prstGeom prst="rect">
            <a:avLst/>
          </a:prstGeom>
        </xdr:spPr>
      </xdr:pic>
      <xdr:pic>
        <xdr:nvPicPr>
          <xdr:cNvPr id="97" name="Picture 96">
            <a:extLst>
              <a:ext uri="{FF2B5EF4-FFF2-40B4-BE49-F238E27FC236}">
                <a16:creationId xmlns:a16="http://schemas.microsoft.com/office/drawing/2014/main" id="{CD7A0F13-9BF1-434F-BD29-BAADCA94822A}"/>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20177750" y="3724585"/>
            <a:ext cx="398936" cy="418539"/>
          </a:xfrm>
          <a:prstGeom prst="rect">
            <a:avLst/>
          </a:prstGeom>
        </xdr:spPr>
      </xdr:pic>
      <xdr:pic>
        <xdr:nvPicPr>
          <xdr:cNvPr id="98" name="Picture 97">
            <a:extLst>
              <a:ext uri="{FF2B5EF4-FFF2-40B4-BE49-F238E27FC236}">
                <a16:creationId xmlns:a16="http://schemas.microsoft.com/office/drawing/2014/main" id="{54515B97-F0CE-49F5-B8DE-1DA9C319CE06}"/>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19369896" y="4214645"/>
            <a:ext cx="398936" cy="418539"/>
          </a:xfrm>
          <a:prstGeom prst="rect">
            <a:avLst/>
          </a:prstGeom>
        </xdr:spPr>
      </xdr:pic>
      <xdr:pic>
        <xdr:nvPicPr>
          <xdr:cNvPr id="99" name="Picture 98">
            <a:extLst>
              <a:ext uri="{FF2B5EF4-FFF2-40B4-BE49-F238E27FC236}">
                <a16:creationId xmlns:a16="http://schemas.microsoft.com/office/drawing/2014/main" id="{CC618C54-0F13-4AD7-A9F0-7B9AC3A6ABBF}"/>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9769124" y="4214645"/>
            <a:ext cx="401081" cy="418539"/>
          </a:xfrm>
          <a:prstGeom prst="rect">
            <a:avLst/>
          </a:prstGeom>
        </xdr:spPr>
      </xdr:pic>
      <xdr:pic>
        <xdr:nvPicPr>
          <xdr:cNvPr id="100" name="Picture 99">
            <a:extLst>
              <a:ext uri="{FF2B5EF4-FFF2-40B4-BE49-F238E27FC236}">
                <a16:creationId xmlns:a16="http://schemas.microsoft.com/office/drawing/2014/main" id="{4643B360-6996-4272-A893-A7787E25D16A}"/>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19369896" y="4704705"/>
            <a:ext cx="398936" cy="418539"/>
          </a:xfrm>
          <a:prstGeom prst="rect">
            <a:avLst/>
          </a:prstGeom>
        </xdr:spPr>
      </xdr:pic>
      <xdr:pic>
        <xdr:nvPicPr>
          <xdr:cNvPr id="101" name="Picture 100">
            <a:extLst>
              <a:ext uri="{FF2B5EF4-FFF2-40B4-BE49-F238E27FC236}">
                <a16:creationId xmlns:a16="http://schemas.microsoft.com/office/drawing/2014/main" id="{DAE34874-2D11-4D2F-991A-1CC0953BD7DF}"/>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19771269" y="4704705"/>
            <a:ext cx="398936" cy="418539"/>
          </a:xfrm>
          <a:prstGeom prst="rect">
            <a:avLst/>
          </a:prstGeom>
        </xdr:spPr>
      </xdr:pic>
      <xdr:pic>
        <xdr:nvPicPr>
          <xdr:cNvPr id="102" name="Picture 101">
            <a:extLst>
              <a:ext uri="{FF2B5EF4-FFF2-40B4-BE49-F238E27FC236}">
                <a16:creationId xmlns:a16="http://schemas.microsoft.com/office/drawing/2014/main" id="{3185FAED-C242-4B3D-9E74-7D4BB4750309}"/>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20175605" y="4214645"/>
            <a:ext cx="401081" cy="418539"/>
          </a:xfrm>
          <a:prstGeom prst="rect">
            <a:avLst/>
          </a:prstGeom>
        </xdr:spPr>
      </xdr:pic>
      <xdr:pic>
        <xdr:nvPicPr>
          <xdr:cNvPr id="103" name="Picture 102">
            <a:extLst>
              <a:ext uri="{FF2B5EF4-FFF2-40B4-BE49-F238E27FC236}">
                <a16:creationId xmlns:a16="http://schemas.microsoft.com/office/drawing/2014/main" id="{01EA0F5E-416C-40AD-931B-3AD333035D8A}"/>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0177750" y="4704705"/>
            <a:ext cx="398936" cy="418539"/>
          </a:xfrm>
          <a:prstGeom prst="rect">
            <a:avLst/>
          </a:prstGeom>
        </xdr:spPr>
      </xdr:pic>
      <xdr:pic>
        <xdr:nvPicPr>
          <xdr:cNvPr id="104" name="Picture 103">
            <a:extLst>
              <a:ext uri="{FF2B5EF4-FFF2-40B4-BE49-F238E27FC236}">
                <a16:creationId xmlns:a16="http://schemas.microsoft.com/office/drawing/2014/main" id="{E69374EB-72C4-4B43-B2A5-B66882598DD1}"/>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19769124" y="5194766"/>
            <a:ext cx="401081" cy="418539"/>
          </a:xfrm>
          <a:prstGeom prst="rect">
            <a:avLst/>
          </a:prstGeom>
        </xdr:spPr>
      </xdr:pic>
      <xdr:pic>
        <xdr:nvPicPr>
          <xdr:cNvPr id="105" name="Picture 104">
            <a:extLst>
              <a:ext uri="{FF2B5EF4-FFF2-40B4-BE49-F238E27FC236}">
                <a16:creationId xmlns:a16="http://schemas.microsoft.com/office/drawing/2014/main" id="{28E89229-F3EA-43EE-8545-078E57FAD5B8}"/>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20175605" y="5194766"/>
            <a:ext cx="401081" cy="418539"/>
          </a:xfrm>
          <a:prstGeom prst="rect">
            <a:avLst/>
          </a:prstGeom>
        </xdr:spPr>
      </xdr:pic>
      <xdr:pic>
        <xdr:nvPicPr>
          <xdr:cNvPr id="106" name="Picture 105">
            <a:extLst>
              <a:ext uri="{FF2B5EF4-FFF2-40B4-BE49-F238E27FC236}">
                <a16:creationId xmlns:a16="http://schemas.microsoft.com/office/drawing/2014/main" id="{E217791B-4A11-4A49-9446-72BC2564B209}"/>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19366496" y="5194766"/>
            <a:ext cx="402336" cy="420624"/>
          </a:xfrm>
          <a:prstGeom prst="rect">
            <a:avLst/>
          </a:prstGeom>
        </xdr:spPr>
      </xdr:pic>
      <xdr:pic>
        <xdr:nvPicPr>
          <xdr:cNvPr id="107" name="Picture 106">
            <a:extLst>
              <a:ext uri="{FF2B5EF4-FFF2-40B4-BE49-F238E27FC236}">
                <a16:creationId xmlns:a16="http://schemas.microsoft.com/office/drawing/2014/main" id="{51E8D6AD-9E27-4A45-91ED-FDBBCB162962}"/>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19767869" y="784225"/>
            <a:ext cx="402336" cy="420624"/>
          </a:xfrm>
          <a:prstGeom prst="rect">
            <a:avLst/>
          </a:prstGeom>
        </xdr:spPr>
      </xdr:pic>
      <xdr:pic>
        <xdr:nvPicPr>
          <xdr:cNvPr id="108" name="Picture 107">
            <a:extLst>
              <a:ext uri="{FF2B5EF4-FFF2-40B4-BE49-F238E27FC236}">
                <a16:creationId xmlns:a16="http://schemas.microsoft.com/office/drawing/2014/main" id="{AA288C2C-DD3E-4224-960D-C05F04BCD5F5}"/>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19366496" y="784225"/>
            <a:ext cx="402336" cy="420624"/>
          </a:xfrm>
          <a:prstGeom prst="rect">
            <a:avLst/>
          </a:prstGeom>
        </xdr:spPr>
      </xdr:pic>
    </xdr:grpSp>
    <xdr:clientData/>
  </xdr:twoCellAnchor>
  <xdr:twoCellAnchor>
    <xdr:from>
      <xdr:col>1</xdr:col>
      <xdr:colOff>0</xdr:colOff>
      <xdr:row>41</xdr:row>
      <xdr:rowOff>0</xdr:rowOff>
    </xdr:from>
    <xdr:to>
      <xdr:col>10</xdr:col>
      <xdr:colOff>0</xdr:colOff>
      <xdr:row>56</xdr:row>
      <xdr:rowOff>0</xdr:rowOff>
    </xdr:to>
    <xdr:sp macro="" textlink="">
      <xdr:nvSpPr>
        <xdr:cNvPr id="109" name="Rectangle 108">
          <a:extLst>
            <a:ext uri="{FF2B5EF4-FFF2-40B4-BE49-F238E27FC236}">
              <a16:creationId xmlns:a16="http://schemas.microsoft.com/office/drawing/2014/main" id="{497C8A1B-5461-4D41-A40A-924A748C09F4}"/>
            </a:ext>
          </a:extLst>
        </xdr:cNvPr>
        <xdr:cNvSpPr/>
      </xdr:nvSpPr>
      <xdr:spPr>
        <a:xfrm>
          <a:off x="57150" y="6848475"/>
          <a:ext cx="4076700" cy="24288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47</xdr:row>
      <xdr:rowOff>0</xdr:rowOff>
    </xdr:from>
    <xdr:to>
      <xdr:col>20</xdr:col>
      <xdr:colOff>0</xdr:colOff>
      <xdr:row>75</xdr:row>
      <xdr:rowOff>0</xdr:rowOff>
    </xdr:to>
    <xdr:sp macro="" textlink="">
      <xdr:nvSpPr>
        <xdr:cNvPr id="110" name="Rectangle 109">
          <a:extLst>
            <a:ext uri="{FF2B5EF4-FFF2-40B4-BE49-F238E27FC236}">
              <a16:creationId xmlns:a16="http://schemas.microsoft.com/office/drawing/2014/main" id="{68CA5381-97C7-49B3-AA3B-878F5A9996D5}"/>
            </a:ext>
          </a:extLst>
        </xdr:cNvPr>
        <xdr:cNvSpPr/>
      </xdr:nvSpPr>
      <xdr:spPr>
        <a:xfrm>
          <a:off x="4248150" y="7820025"/>
          <a:ext cx="4076700" cy="45529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27</xdr:row>
      <xdr:rowOff>1</xdr:rowOff>
    </xdr:from>
    <xdr:to>
      <xdr:col>20</xdr:col>
      <xdr:colOff>0</xdr:colOff>
      <xdr:row>37</xdr:row>
      <xdr:rowOff>19051</xdr:rowOff>
    </xdr:to>
    <xdr:sp macro="" textlink="">
      <xdr:nvSpPr>
        <xdr:cNvPr id="111" name="Rectangle 110">
          <a:extLst>
            <a:ext uri="{FF2B5EF4-FFF2-40B4-BE49-F238E27FC236}">
              <a16:creationId xmlns:a16="http://schemas.microsoft.com/office/drawing/2014/main" id="{4ACD27B9-D80B-4090-BE22-F4DAA5B6A853}"/>
            </a:ext>
          </a:extLst>
        </xdr:cNvPr>
        <xdr:cNvSpPr/>
      </xdr:nvSpPr>
      <xdr:spPr>
        <a:xfrm>
          <a:off x="4248150" y="4581526"/>
          <a:ext cx="4076700" cy="16383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25</xdr:row>
      <xdr:rowOff>136070</xdr:rowOff>
    </xdr:from>
    <xdr:to>
      <xdr:col>20</xdr:col>
      <xdr:colOff>0</xdr:colOff>
      <xdr:row>27</xdr:row>
      <xdr:rowOff>2719</xdr:rowOff>
    </xdr:to>
    <xdr:sp macro="" textlink="">
      <xdr:nvSpPr>
        <xdr:cNvPr id="112" name="Rectangle: Top Corners Rounded 111">
          <a:extLst>
            <a:ext uri="{FF2B5EF4-FFF2-40B4-BE49-F238E27FC236}">
              <a16:creationId xmlns:a16="http://schemas.microsoft.com/office/drawing/2014/main" id="{BF7AC3B5-0629-4C34-9762-7759C5F485EB}"/>
            </a:ext>
          </a:extLst>
        </xdr:cNvPr>
        <xdr:cNvSpPr/>
      </xdr:nvSpPr>
      <xdr:spPr>
        <a:xfrm>
          <a:off x="4248150" y="4393745"/>
          <a:ext cx="4076700" cy="190499"/>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25</xdr:row>
      <xdr:rowOff>140159</xdr:rowOff>
    </xdr:from>
    <xdr:to>
      <xdr:col>12</xdr:col>
      <xdr:colOff>2721</xdr:colOff>
      <xdr:row>27</xdr:row>
      <xdr:rowOff>8169</xdr:rowOff>
    </xdr:to>
    <xdr:sp macro="" textlink="">
      <xdr:nvSpPr>
        <xdr:cNvPr id="113" name="TextBox 112">
          <a:extLst>
            <a:ext uri="{FF2B5EF4-FFF2-40B4-BE49-F238E27FC236}">
              <a16:creationId xmlns:a16="http://schemas.microsoft.com/office/drawing/2014/main" id="{C416C29B-3DAB-40F1-B4B1-B3CE45A0B7D5}"/>
            </a:ext>
          </a:extLst>
        </xdr:cNvPr>
        <xdr:cNvSpPr txBox="1"/>
      </xdr:nvSpPr>
      <xdr:spPr>
        <a:xfrm>
          <a:off x="4248150" y="4397834"/>
          <a:ext cx="1231446" cy="19186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18</xdr:col>
      <xdr:colOff>0</xdr:colOff>
      <xdr:row>25</xdr:row>
      <xdr:rowOff>142874</xdr:rowOff>
    </xdr:from>
    <xdr:to>
      <xdr:col>19</xdr:col>
      <xdr:colOff>0</xdr:colOff>
      <xdr:row>27</xdr:row>
      <xdr:rowOff>9523</xdr:rowOff>
    </xdr:to>
    <xdr:sp macro="" textlink="">
      <xdr:nvSpPr>
        <xdr:cNvPr id="114" name="TextBox 113">
          <a:extLst>
            <a:ext uri="{FF2B5EF4-FFF2-40B4-BE49-F238E27FC236}">
              <a16:creationId xmlns:a16="http://schemas.microsoft.com/office/drawing/2014/main" id="{F91DDD1C-B491-4233-80C4-1AC57F514E53}"/>
            </a:ext>
          </a:extLst>
        </xdr:cNvPr>
        <xdr:cNvSpPr txBox="1"/>
      </xdr:nvSpPr>
      <xdr:spPr>
        <a:xfrm>
          <a:off x="7391400" y="4400549"/>
          <a:ext cx="466725" cy="19049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mn-lt"/>
              <a:ea typeface="+mn-ea"/>
              <a:cs typeface="+mn-cs"/>
            </a:rPr>
            <a:t>Earn</a:t>
          </a:r>
        </a:p>
      </xdr:txBody>
    </xdr:sp>
    <xdr:clientData/>
  </xdr:twoCellAnchor>
  <xdr:twoCellAnchor>
    <xdr:from>
      <xdr:col>19</xdr:col>
      <xdr:colOff>0</xdr:colOff>
      <xdr:row>25</xdr:row>
      <xdr:rowOff>134706</xdr:rowOff>
    </xdr:from>
    <xdr:to>
      <xdr:col>20</xdr:col>
      <xdr:colOff>0</xdr:colOff>
      <xdr:row>27</xdr:row>
      <xdr:rowOff>2716</xdr:rowOff>
    </xdr:to>
    <xdr:sp macro="" textlink="">
      <xdr:nvSpPr>
        <xdr:cNvPr id="115" name="TextBox 114">
          <a:extLst>
            <a:ext uri="{FF2B5EF4-FFF2-40B4-BE49-F238E27FC236}">
              <a16:creationId xmlns:a16="http://schemas.microsoft.com/office/drawing/2014/main" id="{1F04F1CE-CD5B-41EE-926F-6307AD6A15D8}"/>
            </a:ext>
          </a:extLst>
        </xdr:cNvPr>
        <xdr:cNvSpPr txBox="1"/>
      </xdr:nvSpPr>
      <xdr:spPr>
        <a:xfrm>
          <a:off x="7858125" y="4392381"/>
          <a:ext cx="466725" cy="19186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38</xdr:row>
      <xdr:rowOff>0</xdr:rowOff>
    </xdr:from>
    <xdr:to>
      <xdr:col>20</xdr:col>
      <xdr:colOff>0</xdr:colOff>
      <xdr:row>39</xdr:row>
      <xdr:rowOff>0</xdr:rowOff>
    </xdr:to>
    <xdr:sp macro="" textlink="">
      <xdr:nvSpPr>
        <xdr:cNvPr id="116" name="Rectangle: Top Corners Rounded 115">
          <a:extLst>
            <a:ext uri="{FF2B5EF4-FFF2-40B4-BE49-F238E27FC236}">
              <a16:creationId xmlns:a16="http://schemas.microsoft.com/office/drawing/2014/main" id="{39FC06AC-D563-4162-B159-CF00BD9A1F92}"/>
            </a:ext>
          </a:extLst>
        </xdr:cNvPr>
        <xdr:cNvSpPr/>
      </xdr:nvSpPr>
      <xdr:spPr>
        <a:xfrm>
          <a:off x="4248150" y="6362700"/>
          <a:ext cx="4076700" cy="161925"/>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39</xdr:row>
      <xdr:rowOff>0</xdr:rowOff>
    </xdr:from>
    <xdr:to>
      <xdr:col>20</xdr:col>
      <xdr:colOff>0</xdr:colOff>
      <xdr:row>45</xdr:row>
      <xdr:rowOff>0</xdr:rowOff>
    </xdr:to>
    <xdr:sp macro="" textlink="">
      <xdr:nvSpPr>
        <xdr:cNvPr id="117" name="Rectangle 116">
          <a:extLst>
            <a:ext uri="{FF2B5EF4-FFF2-40B4-BE49-F238E27FC236}">
              <a16:creationId xmlns:a16="http://schemas.microsoft.com/office/drawing/2014/main" id="{5ED86E57-531E-4869-BA1C-503604848469}"/>
            </a:ext>
          </a:extLst>
        </xdr:cNvPr>
        <xdr:cNvSpPr/>
      </xdr:nvSpPr>
      <xdr:spPr>
        <a:xfrm>
          <a:off x="4248150" y="6524625"/>
          <a:ext cx="4076700" cy="9715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55</xdr:row>
      <xdr:rowOff>0</xdr:rowOff>
    </xdr:from>
    <xdr:to>
      <xdr:col>25</xdr:col>
      <xdr:colOff>0</xdr:colOff>
      <xdr:row>75</xdr:row>
      <xdr:rowOff>9525</xdr:rowOff>
    </xdr:to>
    <xdr:sp macro="" textlink="">
      <xdr:nvSpPr>
        <xdr:cNvPr id="118" name="Rectangle 117">
          <a:extLst>
            <a:ext uri="{FF2B5EF4-FFF2-40B4-BE49-F238E27FC236}">
              <a16:creationId xmlns:a16="http://schemas.microsoft.com/office/drawing/2014/main" id="{8376CB8F-1573-4B5F-B053-52566F894DE7}"/>
            </a:ext>
          </a:extLst>
        </xdr:cNvPr>
        <xdr:cNvSpPr/>
      </xdr:nvSpPr>
      <xdr:spPr>
        <a:xfrm>
          <a:off x="8562975" y="9115425"/>
          <a:ext cx="4171950" cy="32670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3</xdr:row>
      <xdr:rowOff>1</xdr:rowOff>
    </xdr:from>
    <xdr:to>
      <xdr:col>25</xdr:col>
      <xdr:colOff>0</xdr:colOff>
      <xdr:row>53</xdr:row>
      <xdr:rowOff>0</xdr:rowOff>
    </xdr:to>
    <xdr:sp macro="" textlink="">
      <xdr:nvSpPr>
        <xdr:cNvPr id="119" name="Rectangle 118">
          <a:extLst>
            <a:ext uri="{FF2B5EF4-FFF2-40B4-BE49-F238E27FC236}">
              <a16:creationId xmlns:a16="http://schemas.microsoft.com/office/drawing/2014/main" id="{303DDAF8-6983-401B-9B41-2C26E42F0827}"/>
            </a:ext>
          </a:extLst>
        </xdr:cNvPr>
        <xdr:cNvSpPr/>
      </xdr:nvSpPr>
      <xdr:spPr>
        <a:xfrm>
          <a:off x="8562975" y="695326"/>
          <a:ext cx="4171950" cy="8096249"/>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53</xdr:row>
      <xdr:rowOff>133350</xdr:rowOff>
    </xdr:from>
    <xdr:to>
      <xdr:col>25</xdr:col>
      <xdr:colOff>0</xdr:colOff>
      <xdr:row>55</xdr:row>
      <xdr:rowOff>0</xdr:rowOff>
    </xdr:to>
    <xdr:sp macro="" textlink="">
      <xdr:nvSpPr>
        <xdr:cNvPr id="120" name="Rectangle: Top Corners Rounded 119">
          <a:extLst>
            <a:ext uri="{FF2B5EF4-FFF2-40B4-BE49-F238E27FC236}">
              <a16:creationId xmlns:a16="http://schemas.microsoft.com/office/drawing/2014/main" id="{B96FEAA7-FBD1-4CA3-A2A4-A503FB8A6C89}"/>
            </a:ext>
          </a:extLst>
        </xdr:cNvPr>
        <xdr:cNvSpPr/>
      </xdr:nvSpPr>
      <xdr:spPr>
        <a:xfrm>
          <a:off x="8562975" y="8924925"/>
          <a:ext cx="417195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19050</xdr:colOff>
      <xdr:row>53</xdr:row>
      <xdr:rowOff>133350</xdr:rowOff>
    </xdr:from>
    <xdr:to>
      <xdr:col>24</xdr:col>
      <xdr:colOff>19050</xdr:colOff>
      <xdr:row>55</xdr:row>
      <xdr:rowOff>0</xdr:rowOff>
    </xdr:to>
    <xdr:sp macro="" textlink="">
      <xdr:nvSpPr>
        <xdr:cNvPr id="121" name="TextBox 120">
          <a:extLst>
            <a:ext uri="{FF2B5EF4-FFF2-40B4-BE49-F238E27FC236}">
              <a16:creationId xmlns:a16="http://schemas.microsoft.com/office/drawing/2014/main" id="{94DA61A1-A0CA-42A0-9820-1A0C2F2AD1E5}"/>
            </a:ext>
          </a:extLst>
        </xdr:cNvPr>
        <xdr:cNvSpPr txBox="1"/>
      </xdr:nvSpPr>
      <xdr:spPr>
        <a:xfrm>
          <a:off x="11630025" y="89249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22</xdr:col>
      <xdr:colOff>0</xdr:colOff>
      <xdr:row>53</xdr:row>
      <xdr:rowOff>114299</xdr:rowOff>
    </xdr:from>
    <xdr:to>
      <xdr:col>22</xdr:col>
      <xdr:colOff>2609850</xdr:colOff>
      <xdr:row>55</xdr:row>
      <xdr:rowOff>28574</xdr:rowOff>
    </xdr:to>
    <xdr:sp macro="" textlink="">
      <xdr:nvSpPr>
        <xdr:cNvPr id="122" name="TextBox 121">
          <a:extLst>
            <a:ext uri="{FF2B5EF4-FFF2-40B4-BE49-F238E27FC236}">
              <a16:creationId xmlns:a16="http://schemas.microsoft.com/office/drawing/2014/main" id="{BA29A4BA-8538-4B0F-9B77-4B12F292F36A}"/>
            </a:ext>
          </a:extLst>
        </xdr:cNvPr>
        <xdr:cNvSpPr txBox="1"/>
      </xdr:nvSpPr>
      <xdr:spPr>
        <a:xfrm>
          <a:off x="8562975" y="8905874"/>
          <a:ext cx="2609850" cy="2381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24</xdr:col>
      <xdr:colOff>9525</xdr:colOff>
      <xdr:row>53</xdr:row>
      <xdr:rowOff>133350</xdr:rowOff>
    </xdr:from>
    <xdr:to>
      <xdr:col>25</xdr:col>
      <xdr:colOff>9525</xdr:colOff>
      <xdr:row>55</xdr:row>
      <xdr:rowOff>0</xdr:rowOff>
    </xdr:to>
    <xdr:sp macro="" textlink="">
      <xdr:nvSpPr>
        <xdr:cNvPr id="123" name="TextBox 122">
          <a:extLst>
            <a:ext uri="{FF2B5EF4-FFF2-40B4-BE49-F238E27FC236}">
              <a16:creationId xmlns:a16="http://schemas.microsoft.com/office/drawing/2014/main" id="{9884F8AC-A111-4928-9655-74E2AAE3CF9E}"/>
            </a:ext>
          </a:extLst>
        </xdr:cNvPr>
        <xdr:cNvSpPr txBox="1"/>
      </xdr:nvSpPr>
      <xdr:spPr>
        <a:xfrm>
          <a:off x="12182475" y="89249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35</xdr:row>
      <xdr:rowOff>0</xdr:rowOff>
    </xdr:from>
    <xdr:to>
      <xdr:col>10</xdr:col>
      <xdr:colOff>0</xdr:colOff>
      <xdr:row>39</xdr:row>
      <xdr:rowOff>0</xdr:rowOff>
    </xdr:to>
    <xdr:sp macro="" textlink="">
      <xdr:nvSpPr>
        <xdr:cNvPr id="2" name="Rectangle 1">
          <a:extLst>
            <a:ext uri="{FF2B5EF4-FFF2-40B4-BE49-F238E27FC236}">
              <a16:creationId xmlns:a16="http://schemas.microsoft.com/office/drawing/2014/main" id="{77561468-DD19-4442-8D35-DBEF829BA5EC}"/>
            </a:ext>
          </a:extLst>
        </xdr:cNvPr>
        <xdr:cNvSpPr/>
      </xdr:nvSpPr>
      <xdr:spPr>
        <a:xfrm>
          <a:off x="57150" y="5876925"/>
          <a:ext cx="4076700" cy="647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3</xdr:row>
      <xdr:rowOff>0</xdr:rowOff>
    </xdr:from>
    <xdr:to>
      <xdr:col>29</xdr:col>
      <xdr:colOff>0</xdr:colOff>
      <xdr:row>75</xdr:row>
      <xdr:rowOff>0</xdr:rowOff>
    </xdr:to>
    <xdr:sp macro="" textlink="">
      <xdr:nvSpPr>
        <xdr:cNvPr id="3" name="Rectangle 2">
          <a:extLst>
            <a:ext uri="{FF2B5EF4-FFF2-40B4-BE49-F238E27FC236}">
              <a16:creationId xmlns:a16="http://schemas.microsoft.com/office/drawing/2014/main" id="{71C3AAAE-41ED-4AF7-889D-8282D6A15019}"/>
            </a:ext>
          </a:extLst>
        </xdr:cNvPr>
        <xdr:cNvSpPr/>
      </xdr:nvSpPr>
      <xdr:spPr>
        <a:xfrm>
          <a:off x="12849225" y="695325"/>
          <a:ext cx="4171950" cy="116776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3</xdr:row>
      <xdr:rowOff>0</xdr:rowOff>
    </xdr:from>
    <xdr:to>
      <xdr:col>25</xdr:col>
      <xdr:colOff>0</xdr:colOff>
      <xdr:row>53</xdr:row>
      <xdr:rowOff>0</xdr:rowOff>
    </xdr:to>
    <xdr:sp macro="" textlink="">
      <xdr:nvSpPr>
        <xdr:cNvPr id="4" name="Rectangle 3">
          <a:extLst>
            <a:ext uri="{FF2B5EF4-FFF2-40B4-BE49-F238E27FC236}">
              <a16:creationId xmlns:a16="http://schemas.microsoft.com/office/drawing/2014/main" id="{01E2E687-783B-48CB-BE8D-6B0021014A34}"/>
            </a:ext>
          </a:extLst>
        </xdr:cNvPr>
        <xdr:cNvSpPr/>
      </xdr:nvSpPr>
      <xdr:spPr>
        <a:xfrm>
          <a:off x="8562975" y="695325"/>
          <a:ext cx="4171950" cy="80962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xdr:row>
      <xdr:rowOff>133350</xdr:rowOff>
    </xdr:from>
    <xdr:to>
      <xdr:col>10</xdr:col>
      <xdr:colOff>0</xdr:colOff>
      <xdr:row>3</xdr:row>
      <xdr:rowOff>0</xdr:rowOff>
    </xdr:to>
    <xdr:sp macro="" textlink="">
      <xdr:nvSpPr>
        <xdr:cNvPr id="5" name="Rectangle: Top Corners Rounded 4">
          <a:extLst>
            <a:ext uri="{FF2B5EF4-FFF2-40B4-BE49-F238E27FC236}">
              <a16:creationId xmlns:a16="http://schemas.microsoft.com/office/drawing/2014/main" id="{C433AA34-29A6-4873-92DF-EC435DE34288}"/>
            </a:ext>
          </a:extLst>
        </xdr:cNvPr>
        <xdr:cNvSpPr/>
      </xdr:nvSpPr>
      <xdr:spPr>
        <a:xfrm>
          <a:off x="57150" y="50482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45</xdr:row>
      <xdr:rowOff>133350</xdr:rowOff>
    </xdr:from>
    <xdr:to>
      <xdr:col>20</xdr:col>
      <xdr:colOff>0</xdr:colOff>
      <xdr:row>47</xdr:row>
      <xdr:rowOff>0</xdr:rowOff>
    </xdr:to>
    <xdr:sp macro="" textlink="">
      <xdr:nvSpPr>
        <xdr:cNvPr id="6" name="Rectangle: Top Corners Rounded 5">
          <a:extLst>
            <a:ext uri="{FF2B5EF4-FFF2-40B4-BE49-F238E27FC236}">
              <a16:creationId xmlns:a16="http://schemas.microsoft.com/office/drawing/2014/main" id="{E1833F36-EC2D-46E7-A6B4-49719D1AF615}"/>
            </a:ext>
          </a:extLst>
        </xdr:cNvPr>
        <xdr:cNvSpPr/>
      </xdr:nvSpPr>
      <xdr:spPr>
        <a:xfrm>
          <a:off x="4248150" y="762952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33</xdr:row>
      <xdr:rowOff>133350</xdr:rowOff>
    </xdr:from>
    <xdr:to>
      <xdr:col>10</xdr:col>
      <xdr:colOff>0</xdr:colOff>
      <xdr:row>35</xdr:row>
      <xdr:rowOff>0</xdr:rowOff>
    </xdr:to>
    <xdr:sp macro="" textlink="">
      <xdr:nvSpPr>
        <xdr:cNvPr id="7" name="Rectangle: Top Corners Rounded 6">
          <a:extLst>
            <a:ext uri="{FF2B5EF4-FFF2-40B4-BE49-F238E27FC236}">
              <a16:creationId xmlns:a16="http://schemas.microsoft.com/office/drawing/2014/main" id="{B9F4FF10-7117-4C97-8E96-2849A9F648A4}"/>
            </a:ext>
          </a:extLst>
        </xdr:cNvPr>
        <xdr:cNvSpPr/>
      </xdr:nvSpPr>
      <xdr:spPr>
        <a:xfrm>
          <a:off x="57150" y="568642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39</xdr:row>
      <xdr:rowOff>133350</xdr:rowOff>
    </xdr:from>
    <xdr:to>
      <xdr:col>10</xdr:col>
      <xdr:colOff>0</xdr:colOff>
      <xdr:row>41</xdr:row>
      <xdr:rowOff>0</xdr:rowOff>
    </xdr:to>
    <xdr:sp macro="" textlink="">
      <xdr:nvSpPr>
        <xdr:cNvPr id="8" name="Rectangle: Top Corners Rounded 7">
          <a:extLst>
            <a:ext uri="{FF2B5EF4-FFF2-40B4-BE49-F238E27FC236}">
              <a16:creationId xmlns:a16="http://schemas.microsoft.com/office/drawing/2014/main" id="{2139722B-6BF0-45A8-8DE7-90B0D916C7CE}"/>
            </a:ext>
          </a:extLst>
        </xdr:cNvPr>
        <xdr:cNvSpPr/>
      </xdr:nvSpPr>
      <xdr:spPr>
        <a:xfrm>
          <a:off x="57150" y="665797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1</xdr:row>
      <xdr:rowOff>133350</xdr:rowOff>
    </xdr:from>
    <xdr:to>
      <xdr:col>25</xdr:col>
      <xdr:colOff>0</xdr:colOff>
      <xdr:row>3</xdr:row>
      <xdr:rowOff>0</xdr:rowOff>
    </xdr:to>
    <xdr:sp macro="" textlink="">
      <xdr:nvSpPr>
        <xdr:cNvPr id="9" name="Rectangle: Top Corners Rounded 8">
          <a:extLst>
            <a:ext uri="{FF2B5EF4-FFF2-40B4-BE49-F238E27FC236}">
              <a16:creationId xmlns:a16="http://schemas.microsoft.com/office/drawing/2014/main" id="{75F41013-C0B8-466A-97C9-9B01CE0F7922}"/>
            </a:ext>
          </a:extLst>
        </xdr:cNvPr>
        <xdr:cNvSpPr/>
      </xdr:nvSpPr>
      <xdr:spPr>
        <a:xfrm>
          <a:off x="8562975" y="504825"/>
          <a:ext cx="417195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133350</xdr:rowOff>
    </xdr:from>
    <xdr:to>
      <xdr:col>29</xdr:col>
      <xdr:colOff>0</xdr:colOff>
      <xdr:row>3</xdr:row>
      <xdr:rowOff>0</xdr:rowOff>
    </xdr:to>
    <xdr:sp macro="" textlink="">
      <xdr:nvSpPr>
        <xdr:cNvPr id="10" name="Rectangle: Top Corners Rounded 9">
          <a:extLst>
            <a:ext uri="{FF2B5EF4-FFF2-40B4-BE49-F238E27FC236}">
              <a16:creationId xmlns:a16="http://schemas.microsoft.com/office/drawing/2014/main" id="{0537C079-5197-476E-ABE3-C0D0002F0CE8}"/>
            </a:ext>
          </a:extLst>
        </xdr:cNvPr>
        <xdr:cNvSpPr/>
      </xdr:nvSpPr>
      <xdr:spPr>
        <a:xfrm>
          <a:off x="12849225" y="504825"/>
          <a:ext cx="417195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1</xdr:row>
      <xdr:rowOff>133350</xdr:rowOff>
    </xdr:from>
    <xdr:to>
      <xdr:col>9</xdr:col>
      <xdr:colOff>0</xdr:colOff>
      <xdr:row>3</xdr:row>
      <xdr:rowOff>0</xdr:rowOff>
    </xdr:to>
    <xdr:sp macro="" textlink="">
      <xdr:nvSpPr>
        <xdr:cNvPr id="11" name="TextBox 10">
          <a:extLst>
            <a:ext uri="{FF2B5EF4-FFF2-40B4-BE49-F238E27FC236}">
              <a16:creationId xmlns:a16="http://schemas.microsoft.com/office/drawing/2014/main" id="{E9CD8284-84CF-4F13-A988-CAD2E61D00C2}"/>
            </a:ext>
          </a:extLst>
        </xdr:cNvPr>
        <xdr:cNvSpPr txBox="1"/>
      </xdr:nvSpPr>
      <xdr:spPr>
        <a:xfrm>
          <a:off x="320040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33</xdr:row>
      <xdr:rowOff>133350</xdr:rowOff>
    </xdr:from>
    <xdr:to>
      <xdr:col>9</xdr:col>
      <xdr:colOff>0</xdr:colOff>
      <xdr:row>35</xdr:row>
      <xdr:rowOff>0</xdr:rowOff>
    </xdr:to>
    <xdr:sp macro="" textlink="">
      <xdr:nvSpPr>
        <xdr:cNvPr id="12" name="TextBox 11">
          <a:extLst>
            <a:ext uri="{FF2B5EF4-FFF2-40B4-BE49-F238E27FC236}">
              <a16:creationId xmlns:a16="http://schemas.microsoft.com/office/drawing/2014/main" id="{3E20EF9C-C369-4A40-9F70-16E4527A9819}"/>
            </a:ext>
          </a:extLst>
        </xdr:cNvPr>
        <xdr:cNvSpPr txBox="1"/>
      </xdr:nvSpPr>
      <xdr:spPr>
        <a:xfrm>
          <a:off x="3200400" y="56864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39</xdr:row>
      <xdr:rowOff>133350</xdr:rowOff>
    </xdr:from>
    <xdr:to>
      <xdr:col>9</xdr:col>
      <xdr:colOff>0</xdr:colOff>
      <xdr:row>41</xdr:row>
      <xdr:rowOff>0</xdr:rowOff>
    </xdr:to>
    <xdr:sp macro="" textlink="">
      <xdr:nvSpPr>
        <xdr:cNvPr id="13" name="TextBox 12">
          <a:extLst>
            <a:ext uri="{FF2B5EF4-FFF2-40B4-BE49-F238E27FC236}">
              <a16:creationId xmlns:a16="http://schemas.microsoft.com/office/drawing/2014/main" id="{7812B762-C80D-4433-9AA5-8859ADD8CC61}"/>
            </a:ext>
          </a:extLst>
        </xdr:cNvPr>
        <xdr:cNvSpPr txBox="1"/>
      </xdr:nvSpPr>
      <xdr:spPr>
        <a:xfrm>
          <a:off x="3200400" y="66579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18</xdr:col>
      <xdr:colOff>0</xdr:colOff>
      <xdr:row>45</xdr:row>
      <xdr:rowOff>133350</xdr:rowOff>
    </xdr:from>
    <xdr:to>
      <xdr:col>19</xdr:col>
      <xdr:colOff>0</xdr:colOff>
      <xdr:row>47</xdr:row>
      <xdr:rowOff>0</xdr:rowOff>
    </xdr:to>
    <xdr:sp macro="" textlink="">
      <xdr:nvSpPr>
        <xdr:cNvPr id="14" name="TextBox 13">
          <a:extLst>
            <a:ext uri="{FF2B5EF4-FFF2-40B4-BE49-F238E27FC236}">
              <a16:creationId xmlns:a16="http://schemas.microsoft.com/office/drawing/2014/main" id="{0B64BF80-83FC-479B-B336-BABF652DDC1A}"/>
            </a:ext>
          </a:extLst>
        </xdr:cNvPr>
        <xdr:cNvSpPr txBox="1"/>
      </xdr:nvSpPr>
      <xdr:spPr>
        <a:xfrm>
          <a:off x="7391400" y="76295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mn-lt"/>
              <a:ea typeface="+mn-ea"/>
              <a:cs typeface="+mn-cs"/>
            </a:rPr>
            <a:t>Earn</a:t>
          </a:r>
        </a:p>
      </xdr:txBody>
    </xdr:sp>
    <xdr:clientData/>
  </xdr:twoCellAnchor>
  <xdr:twoCellAnchor>
    <xdr:from>
      <xdr:col>23</xdr:col>
      <xdr:colOff>0</xdr:colOff>
      <xdr:row>1</xdr:row>
      <xdr:rowOff>133350</xdr:rowOff>
    </xdr:from>
    <xdr:to>
      <xdr:col>24</xdr:col>
      <xdr:colOff>0</xdr:colOff>
      <xdr:row>3</xdr:row>
      <xdr:rowOff>0</xdr:rowOff>
    </xdr:to>
    <xdr:sp macro="" textlink="">
      <xdr:nvSpPr>
        <xdr:cNvPr id="15" name="TextBox 14">
          <a:extLst>
            <a:ext uri="{FF2B5EF4-FFF2-40B4-BE49-F238E27FC236}">
              <a16:creationId xmlns:a16="http://schemas.microsoft.com/office/drawing/2014/main" id="{4908D9AE-F9E2-4612-BB9D-D9E2FE6719DA}"/>
            </a:ext>
          </a:extLst>
        </xdr:cNvPr>
        <xdr:cNvSpPr txBox="1"/>
      </xdr:nvSpPr>
      <xdr:spPr>
        <a:xfrm>
          <a:off x="1161097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27</xdr:col>
      <xdr:colOff>0</xdr:colOff>
      <xdr:row>1</xdr:row>
      <xdr:rowOff>133350</xdr:rowOff>
    </xdr:from>
    <xdr:to>
      <xdr:col>28</xdr:col>
      <xdr:colOff>0</xdr:colOff>
      <xdr:row>3</xdr:row>
      <xdr:rowOff>0</xdr:rowOff>
    </xdr:to>
    <xdr:sp macro="" textlink="">
      <xdr:nvSpPr>
        <xdr:cNvPr id="16" name="TextBox 15">
          <a:extLst>
            <a:ext uri="{FF2B5EF4-FFF2-40B4-BE49-F238E27FC236}">
              <a16:creationId xmlns:a16="http://schemas.microsoft.com/office/drawing/2014/main" id="{2B6E132E-B5E4-4E5B-8937-7A3019035D12}"/>
            </a:ext>
          </a:extLst>
        </xdr:cNvPr>
        <xdr:cNvSpPr txBox="1"/>
      </xdr:nvSpPr>
      <xdr:spPr>
        <a:xfrm>
          <a:off x="1589722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9</xdr:col>
      <xdr:colOff>0</xdr:colOff>
      <xdr:row>1</xdr:row>
      <xdr:rowOff>133350</xdr:rowOff>
    </xdr:from>
    <xdr:to>
      <xdr:col>10</xdr:col>
      <xdr:colOff>0</xdr:colOff>
      <xdr:row>3</xdr:row>
      <xdr:rowOff>0</xdr:rowOff>
    </xdr:to>
    <xdr:sp macro="" textlink="">
      <xdr:nvSpPr>
        <xdr:cNvPr id="17" name="TextBox 16">
          <a:extLst>
            <a:ext uri="{FF2B5EF4-FFF2-40B4-BE49-F238E27FC236}">
              <a16:creationId xmlns:a16="http://schemas.microsoft.com/office/drawing/2014/main" id="{581A81A4-2B3B-4698-9867-AB6356E303F2}"/>
            </a:ext>
          </a:extLst>
        </xdr:cNvPr>
        <xdr:cNvSpPr txBox="1"/>
      </xdr:nvSpPr>
      <xdr:spPr>
        <a:xfrm>
          <a:off x="366712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19</xdr:col>
      <xdr:colOff>0</xdr:colOff>
      <xdr:row>45</xdr:row>
      <xdr:rowOff>142875</xdr:rowOff>
    </xdr:from>
    <xdr:to>
      <xdr:col>20</xdr:col>
      <xdr:colOff>0</xdr:colOff>
      <xdr:row>47</xdr:row>
      <xdr:rowOff>9525</xdr:rowOff>
    </xdr:to>
    <xdr:sp macro="" textlink="">
      <xdr:nvSpPr>
        <xdr:cNvPr id="18" name="TextBox 17">
          <a:extLst>
            <a:ext uri="{FF2B5EF4-FFF2-40B4-BE49-F238E27FC236}">
              <a16:creationId xmlns:a16="http://schemas.microsoft.com/office/drawing/2014/main" id="{5A28D97F-C30D-46E5-8BA6-16C5F95A7DF8}"/>
            </a:ext>
          </a:extLst>
        </xdr:cNvPr>
        <xdr:cNvSpPr txBox="1"/>
      </xdr:nvSpPr>
      <xdr:spPr>
        <a:xfrm>
          <a:off x="7858125" y="76390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33</xdr:row>
      <xdr:rowOff>133350</xdr:rowOff>
    </xdr:from>
    <xdr:to>
      <xdr:col>10</xdr:col>
      <xdr:colOff>0</xdr:colOff>
      <xdr:row>35</xdr:row>
      <xdr:rowOff>0</xdr:rowOff>
    </xdr:to>
    <xdr:sp macro="" textlink="">
      <xdr:nvSpPr>
        <xdr:cNvPr id="19" name="TextBox 18">
          <a:extLst>
            <a:ext uri="{FF2B5EF4-FFF2-40B4-BE49-F238E27FC236}">
              <a16:creationId xmlns:a16="http://schemas.microsoft.com/office/drawing/2014/main" id="{A0411019-2072-420F-A0AD-F754BAD8FAC9}"/>
            </a:ext>
          </a:extLst>
        </xdr:cNvPr>
        <xdr:cNvSpPr txBox="1"/>
      </xdr:nvSpPr>
      <xdr:spPr>
        <a:xfrm>
          <a:off x="3667125" y="56864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39</xdr:row>
      <xdr:rowOff>133350</xdr:rowOff>
    </xdr:from>
    <xdr:to>
      <xdr:col>10</xdr:col>
      <xdr:colOff>0</xdr:colOff>
      <xdr:row>41</xdr:row>
      <xdr:rowOff>0</xdr:rowOff>
    </xdr:to>
    <xdr:sp macro="" textlink="">
      <xdr:nvSpPr>
        <xdr:cNvPr id="20" name="TextBox 19">
          <a:extLst>
            <a:ext uri="{FF2B5EF4-FFF2-40B4-BE49-F238E27FC236}">
              <a16:creationId xmlns:a16="http://schemas.microsoft.com/office/drawing/2014/main" id="{5BE0582E-FDF8-40BC-8DC8-AE100E9AAA99}"/>
            </a:ext>
          </a:extLst>
        </xdr:cNvPr>
        <xdr:cNvSpPr txBox="1"/>
      </xdr:nvSpPr>
      <xdr:spPr>
        <a:xfrm>
          <a:off x="3667125" y="66579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24</xdr:col>
      <xdr:colOff>0</xdr:colOff>
      <xdr:row>1</xdr:row>
      <xdr:rowOff>133350</xdr:rowOff>
    </xdr:from>
    <xdr:to>
      <xdr:col>25</xdr:col>
      <xdr:colOff>0</xdr:colOff>
      <xdr:row>3</xdr:row>
      <xdr:rowOff>0</xdr:rowOff>
    </xdr:to>
    <xdr:sp macro="" textlink="">
      <xdr:nvSpPr>
        <xdr:cNvPr id="21" name="TextBox 20">
          <a:extLst>
            <a:ext uri="{FF2B5EF4-FFF2-40B4-BE49-F238E27FC236}">
              <a16:creationId xmlns:a16="http://schemas.microsoft.com/office/drawing/2014/main" id="{784E2F75-473F-4EAA-B15D-0BF8D3E01EC1}"/>
            </a:ext>
          </a:extLst>
        </xdr:cNvPr>
        <xdr:cNvSpPr txBox="1"/>
      </xdr:nvSpPr>
      <xdr:spPr>
        <a:xfrm>
          <a:off x="1217295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28</xdr:col>
      <xdr:colOff>0</xdr:colOff>
      <xdr:row>1</xdr:row>
      <xdr:rowOff>133350</xdr:rowOff>
    </xdr:from>
    <xdr:to>
      <xdr:col>29</xdr:col>
      <xdr:colOff>0</xdr:colOff>
      <xdr:row>3</xdr:row>
      <xdr:rowOff>0</xdr:rowOff>
    </xdr:to>
    <xdr:sp macro="" textlink="">
      <xdr:nvSpPr>
        <xdr:cNvPr id="22" name="TextBox 21">
          <a:extLst>
            <a:ext uri="{FF2B5EF4-FFF2-40B4-BE49-F238E27FC236}">
              <a16:creationId xmlns:a16="http://schemas.microsoft.com/office/drawing/2014/main" id="{BEECCBCE-5B3E-473C-A6F2-87B997222A9F}"/>
            </a:ext>
          </a:extLst>
        </xdr:cNvPr>
        <xdr:cNvSpPr txBox="1"/>
      </xdr:nvSpPr>
      <xdr:spPr>
        <a:xfrm>
          <a:off x="1645920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45</xdr:row>
      <xdr:rowOff>133350</xdr:rowOff>
    </xdr:from>
    <xdr:to>
      <xdr:col>12</xdr:col>
      <xdr:colOff>0</xdr:colOff>
      <xdr:row>47</xdr:row>
      <xdr:rowOff>0</xdr:rowOff>
    </xdr:to>
    <xdr:sp macro="" textlink="">
      <xdr:nvSpPr>
        <xdr:cNvPr id="23" name="TextBox 22">
          <a:extLst>
            <a:ext uri="{FF2B5EF4-FFF2-40B4-BE49-F238E27FC236}">
              <a16:creationId xmlns:a16="http://schemas.microsoft.com/office/drawing/2014/main" id="{C3934571-8C3A-4AC4-B41A-1EB7C5F92E4E}"/>
            </a:ext>
          </a:extLst>
        </xdr:cNvPr>
        <xdr:cNvSpPr txBox="1"/>
      </xdr:nvSpPr>
      <xdr:spPr>
        <a:xfrm>
          <a:off x="4248150" y="7629525"/>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22</xdr:col>
      <xdr:colOff>0</xdr:colOff>
      <xdr:row>1</xdr:row>
      <xdr:rowOff>114299</xdr:rowOff>
    </xdr:from>
    <xdr:to>
      <xdr:col>22</xdr:col>
      <xdr:colOff>2609850</xdr:colOff>
      <xdr:row>3</xdr:row>
      <xdr:rowOff>28574</xdr:rowOff>
    </xdr:to>
    <xdr:sp macro="" textlink="">
      <xdr:nvSpPr>
        <xdr:cNvPr id="24" name="TextBox 23">
          <a:extLst>
            <a:ext uri="{FF2B5EF4-FFF2-40B4-BE49-F238E27FC236}">
              <a16:creationId xmlns:a16="http://schemas.microsoft.com/office/drawing/2014/main" id="{0CDAEEA6-B47E-40BD-8F84-0C355CE17381}"/>
            </a:ext>
          </a:extLst>
        </xdr:cNvPr>
        <xdr:cNvSpPr txBox="1"/>
      </xdr:nvSpPr>
      <xdr:spPr>
        <a:xfrm>
          <a:off x="8562975" y="485774"/>
          <a:ext cx="2609850" cy="2381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Fun Patches</a:t>
          </a:r>
        </a:p>
      </xdr:txBody>
    </xdr:sp>
    <xdr:clientData/>
  </xdr:twoCellAnchor>
  <xdr:twoCellAnchor>
    <xdr:from>
      <xdr:col>26</xdr:col>
      <xdr:colOff>0</xdr:colOff>
      <xdr:row>1</xdr:row>
      <xdr:rowOff>133350</xdr:rowOff>
    </xdr:from>
    <xdr:to>
      <xdr:col>26</xdr:col>
      <xdr:colOff>2495550</xdr:colOff>
      <xdr:row>3</xdr:row>
      <xdr:rowOff>0</xdr:rowOff>
    </xdr:to>
    <xdr:sp macro="" textlink="">
      <xdr:nvSpPr>
        <xdr:cNvPr id="25" name="TextBox 24">
          <a:extLst>
            <a:ext uri="{FF2B5EF4-FFF2-40B4-BE49-F238E27FC236}">
              <a16:creationId xmlns:a16="http://schemas.microsoft.com/office/drawing/2014/main" id="{6DA6362C-4796-40CB-8F71-D98F0BE3EA15}"/>
            </a:ext>
          </a:extLst>
        </xdr:cNvPr>
        <xdr:cNvSpPr txBox="1"/>
      </xdr:nvSpPr>
      <xdr:spPr>
        <a:xfrm>
          <a:off x="12849225" y="504825"/>
          <a:ext cx="24955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0</xdr:col>
      <xdr:colOff>56029</xdr:colOff>
      <xdr:row>1</xdr:row>
      <xdr:rowOff>133350</xdr:rowOff>
    </xdr:from>
    <xdr:to>
      <xdr:col>2</xdr:col>
      <xdr:colOff>1030942</xdr:colOff>
      <xdr:row>3</xdr:row>
      <xdr:rowOff>0</xdr:rowOff>
    </xdr:to>
    <xdr:sp macro="" textlink="">
      <xdr:nvSpPr>
        <xdr:cNvPr id="26" name="TextBox 25">
          <a:extLst>
            <a:ext uri="{FF2B5EF4-FFF2-40B4-BE49-F238E27FC236}">
              <a16:creationId xmlns:a16="http://schemas.microsoft.com/office/drawing/2014/main" id="{E63B2A5C-7ACF-47E0-8D2C-9499428B9876}"/>
            </a:ext>
          </a:extLst>
        </xdr:cNvPr>
        <xdr:cNvSpPr txBox="1"/>
      </xdr:nvSpPr>
      <xdr:spPr>
        <a:xfrm>
          <a:off x="56029" y="504825"/>
          <a:ext cx="2260788"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Individual Badges</a:t>
          </a:r>
        </a:p>
      </xdr:txBody>
    </xdr:sp>
    <xdr:clientData/>
  </xdr:twoCellAnchor>
  <xdr:twoCellAnchor>
    <xdr:from>
      <xdr:col>1</xdr:col>
      <xdr:colOff>0</xdr:colOff>
      <xdr:row>33</xdr:row>
      <xdr:rowOff>133350</xdr:rowOff>
    </xdr:from>
    <xdr:to>
      <xdr:col>2</xdr:col>
      <xdr:colOff>1590675</xdr:colOff>
      <xdr:row>34</xdr:row>
      <xdr:rowOff>152400</xdr:rowOff>
    </xdr:to>
    <xdr:sp macro="" textlink="">
      <xdr:nvSpPr>
        <xdr:cNvPr id="27" name="TextBox 26">
          <a:extLst>
            <a:ext uri="{FF2B5EF4-FFF2-40B4-BE49-F238E27FC236}">
              <a16:creationId xmlns:a16="http://schemas.microsoft.com/office/drawing/2014/main" id="{A3069BF0-DCAC-4392-AD18-1F5C9E85C146}"/>
            </a:ext>
          </a:extLst>
        </xdr:cNvPr>
        <xdr:cNvSpPr txBox="1"/>
      </xdr:nvSpPr>
      <xdr:spPr>
        <a:xfrm>
          <a:off x="57150" y="5686425"/>
          <a:ext cx="2819400" cy="1809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Financial Literacy &amp; Cookie Business Badges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39</xdr:row>
      <xdr:rowOff>133350</xdr:rowOff>
    </xdr:from>
    <xdr:to>
      <xdr:col>2</xdr:col>
      <xdr:colOff>971550</xdr:colOff>
      <xdr:row>40</xdr:row>
      <xdr:rowOff>152400</xdr:rowOff>
    </xdr:to>
    <xdr:sp macro="" textlink="">
      <xdr:nvSpPr>
        <xdr:cNvPr id="28" name="TextBox 27">
          <a:extLst>
            <a:ext uri="{FF2B5EF4-FFF2-40B4-BE49-F238E27FC236}">
              <a16:creationId xmlns:a16="http://schemas.microsoft.com/office/drawing/2014/main" id="{792D32F8-58CC-4DDB-B695-E60988F6B92A}"/>
            </a:ext>
          </a:extLst>
        </xdr:cNvPr>
        <xdr:cNvSpPr txBox="1"/>
      </xdr:nvSpPr>
      <xdr:spPr>
        <a:xfrm>
          <a:off x="57150" y="6657975"/>
          <a:ext cx="2200275" cy="1809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Progressive Badge Sets</a:t>
          </a:r>
          <a:endParaRPr lang="en-US" sz="1100">
            <a:solidFill>
              <a:schemeClr val="bg1"/>
            </a:solidFill>
            <a:latin typeface="Arial Narrow" panose="020B0606020202030204" pitchFamily="34" charset="0"/>
          </a:endParaRPr>
        </a:p>
      </xdr:txBody>
    </xdr:sp>
    <xdr:clientData/>
  </xdr:twoCellAnchor>
  <xdr:twoCellAnchor editAs="oneCell">
    <xdr:from>
      <xdr:col>1</xdr:col>
      <xdr:colOff>0</xdr:colOff>
      <xdr:row>0</xdr:row>
      <xdr:rowOff>0</xdr:rowOff>
    </xdr:from>
    <xdr:to>
      <xdr:col>2</xdr:col>
      <xdr:colOff>332740</xdr:colOff>
      <xdr:row>1</xdr:row>
      <xdr:rowOff>85725</xdr:rowOff>
    </xdr:to>
    <xdr:pic>
      <xdr:nvPicPr>
        <xdr:cNvPr id="29" name="Picture 28">
          <a:extLst>
            <a:ext uri="{FF2B5EF4-FFF2-40B4-BE49-F238E27FC236}">
              <a16:creationId xmlns:a16="http://schemas.microsoft.com/office/drawing/2014/main" id="{741357CA-ED3B-4699-9BF8-50E84117621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0"/>
          <a:ext cx="1561465" cy="457200"/>
        </a:xfrm>
        <a:prstGeom prst="rect">
          <a:avLst/>
        </a:prstGeom>
      </xdr:spPr>
    </xdr:pic>
    <xdr:clientData/>
  </xdr:twoCellAnchor>
  <xdr:twoCellAnchor editAs="oneCell">
    <xdr:from>
      <xdr:col>1</xdr:col>
      <xdr:colOff>25400</xdr:colOff>
      <xdr:row>35</xdr:row>
      <xdr:rowOff>73026</xdr:rowOff>
    </xdr:from>
    <xdr:to>
      <xdr:col>1</xdr:col>
      <xdr:colOff>1221740</xdr:colOff>
      <xdr:row>38</xdr:row>
      <xdr:rowOff>105858</xdr:rowOff>
    </xdr:to>
    <xdr:pic>
      <xdr:nvPicPr>
        <xdr:cNvPr id="30" name="Picture 29">
          <a:extLst>
            <a:ext uri="{FF2B5EF4-FFF2-40B4-BE49-F238E27FC236}">
              <a16:creationId xmlns:a16="http://schemas.microsoft.com/office/drawing/2014/main" id="{5BCC0F90-E60D-47DC-9B57-CE3147D5522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2550" y="5949951"/>
          <a:ext cx="1196340" cy="518607"/>
        </a:xfrm>
        <a:prstGeom prst="rect">
          <a:avLst/>
        </a:prstGeom>
      </xdr:spPr>
    </xdr:pic>
    <xdr:clientData/>
  </xdr:twoCellAnchor>
  <xdr:twoCellAnchor>
    <xdr:from>
      <xdr:col>1</xdr:col>
      <xdr:colOff>0</xdr:colOff>
      <xdr:row>58</xdr:row>
      <xdr:rowOff>0</xdr:rowOff>
    </xdr:from>
    <xdr:to>
      <xdr:col>10</xdr:col>
      <xdr:colOff>0</xdr:colOff>
      <xdr:row>65</xdr:row>
      <xdr:rowOff>0</xdr:rowOff>
    </xdr:to>
    <xdr:sp macro="" textlink="">
      <xdr:nvSpPr>
        <xdr:cNvPr id="31" name="Rectangle 30">
          <a:extLst>
            <a:ext uri="{FF2B5EF4-FFF2-40B4-BE49-F238E27FC236}">
              <a16:creationId xmlns:a16="http://schemas.microsoft.com/office/drawing/2014/main" id="{63FA5A66-4C3E-44E5-9DB6-68F7C4B1322D}"/>
            </a:ext>
          </a:extLst>
        </xdr:cNvPr>
        <xdr:cNvSpPr/>
      </xdr:nvSpPr>
      <xdr:spPr>
        <a:xfrm>
          <a:off x="57150" y="9601200"/>
          <a:ext cx="4076700" cy="11334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67</xdr:row>
      <xdr:rowOff>0</xdr:rowOff>
    </xdr:from>
    <xdr:to>
      <xdr:col>10</xdr:col>
      <xdr:colOff>0</xdr:colOff>
      <xdr:row>73</xdr:row>
      <xdr:rowOff>0</xdr:rowOff>
    </xdr:to>
    <xdr:sp macro="" textlink="">
      <xdr:nvSpPr>
        <xdr:cNvPr id="32" name="Rectangle 31">
          <a:extLst>
            <a:ext uri="{FF2B5EF4-FFF2-40B4-BE49-F238E27FC236}">
              <a16:creationId xmlns:a16="http://schemas.microsoft.com/office/drawing/2014/main" id="{1DED126D-C93D-4DE9-B6A6-A14169A84588}"/>
            </a:ext>
          </a:extLst>
        </xdr:cNvPr>
        <xdr:cNvSpPr/>
      </xdr:nvSpPr>
      <xdr:spPr>
        <a:xfrm>
          <a:off x="57150" y="11058525"/>
          <a:ext cx="4076700" cy="9906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56</xdr:row>
      <xdr:rowOff>133350</xdr:rowOff>
    </xdr:from>
    <xdr:to>
      <xdr:col>10</xdr:col>
      <xdr:colOff>0</xdr:colOff>
      <xdr:row>58</xdr:row>
      <xdr:rowOff>0</xdr:rowOff>
    </xdr:to>
    <xdr:sp macro="" textlink="">
      <xdr:nvSpPr>
        <xdr:cNvPr id="33" name="Rectangle: Top Corners Rounded 32">
          <a:extLst>
            <a:ext uri="{FF2B5EF4-FFF2-40B4-BE49-F238E27FC236}">
              <a16:creationId xmlns:a16="http://schemas.microsoft.com/office/drawing/2014/main" id="{0616EF5F-0674-46DD-9545-BC2E375088A9}"/>
            </a:ext>
          </a:extLst>
        </xdr:cNvPr>
        <xdr:cNvSpPr/>
      </xdr:nvSpPr>
      <xdr:spPr>
        <a:xfrm>
          <a:off x="57150" y="9410700"/>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65</xdr:row>
      <xdr:rowOff>136684</xdr:rowOff>
    </xdr:from>
    <xdr:to>
      <xdr:col>10</xdr:col>
      <xdr:colOff>0</xdr:colOff>
      <xdr:row>67</xdr:row>
      <xdr:rowOff>0</xdr:rowOff>
    </xdr:to>
    <xdr:sp macro="" textlink="">
      <xdr:nvSpPr>
        <xdr:cNvPr id="34" name="Rectangle: Top Corners Rounded 33">
          <a:extLst>
            <a:ext uri="{FF2B5EF4-FFF2-40B4-BE49-F238E27FC236}">
              <a16:creationId xmlns:a16="http://schemas.microsoft.com/office/drawing/2014/main" id="{2096853E-5B4F-479A-B27F-DB692C1F6F31}"/>
            </a:ext>
          </a:extLst>
        </xdr:cNvPr>
        <xdr:cNvSpPr/>
      </xdr:nvSpPr>
      <xdr:spPr>
        <a:xfrm>
          <a:off x="57150" y="10871359"/>
          <a:ext cx="4076700" cy="187166"/>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65</xdr:row>
      <xdr:rowOff>136684</xdr:rowOff>
    </xdr:from>
    <xdr:to>
      <xdr:col>9</xdr:col>
      <xdr:colOff>0</xdr:colOff>
      <xdr:row>67</xdr:row>
      <xdr:rowOff>0</xdr:rowOff>
    </xdr:to>
    <xdr:sp macro="" textlink="">
      <xdr:nvSpPr>
        <xdr:cNvPr id="35" name="TextBox 34">
          <a:extLst>
            <a:ext uri="{FF2B5EF4-FFF2-40B4-BE49-F238E27FC236}">
              <a16:creationId xmlns:a16="http://schemas.microsoft.com/office/drawing/2014/main" id="{3EEFF013-BFE2-4D8E-B557-D2CD91854BA0}"/>
            </a:ext>
          </a:extLst>
        </xdr:cNvPr>
        <xdr:cNvSpPr txBox="1"/>
      </xdr:nvSpPr>
      <xdr:spPr>
        <a:xfrm>
          <a:off x="3200400" y="10871359"/>
          <a:ext cx="466725" cy="18716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56</xdr:row>
      <xdr:rowOff>133350</xdr:rowOff>
    </xdr:from>
    <xdr:to>
      <xdr:col>9</xdr:col>
      <xdr:colOff>0</xdr:colOff>
      <xdr:row>58</xdr:row>
      <xdr:rowOff>0</xdr:rowOff>
    </xdr:to>
    <xdr:sp macro="" textlink="">
      <xdr:nvSpPr>
        <xdr:cNvPr id="36" name="TextBox 35">
          <a:extLst>
            <a:ext uri="{FF2B5EF4-FFF2-40B4-BE49-F238E27FC236}">
              <a16:creationId xmlns:a16="http://schemas.microsoft.com/office/drawing/2014/main" id="{13D06A49-216D-4B98-89E1-765D09248273}"/>
            </a:ext>
          </a:extLst>
        </xdr:cNvPr>
        <xdr:cNvSpPr txBox="1"/>
      </xdr:nvSpPr>
      <xdr:spPr>
        <a:xfrm>
          <a:off x="3200400" y="94107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9</xdr:col>
      <xdr:colOff>0</xdr:colOff>
      <xdr:row>56</xdr:row>
      <xdr:rowOff>133350</xdr:rowOff>
    </xdr:from>
    <xdr:to>
      <xdr:col>10</xdr:col>
      <xdr:colOff>0</xdr:colOff>
      <xdr:row>58</xdr:row>
      <xdr:rowOff>0</xdr:rowOff>
    </xdr:to>
    <xdr:sp macro="" textlink="">
      <xdr:nvSpPr>
        <xdr:cNvPr id="37" name="TextBox 36">
          <a:extLst>
            <a:ext uri="{FF2B5EF4-FFF2-40B4-BE49-F238E27FC236}">
              <a16:creationId xmlns:a16="http://schemas.microsoft.com/office/drawing/2014/main" id="{7ED35CB7-A8FE-43BC-B599-083BFAE214A4}"/>
            </a:ext>
          </a:extLst>
        </xdr:cNvPr>
        <xdr:cNvSpPr txBox="1"/>
      </xdr:nvSpPr>
      <xdr:spPr>
        <a:xfrm>
          <a:off x="3667125" y="94107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65</xdr:row>
      <xdr:rowOff>136684</xdr:rowOff>
    </xdr:from>
    <xdr:to>
      <xdr:col>10</xdr:col>
      <xdr:colOff>0</xdr:colOff>
      <xdr:row>67</xdr:row>
      <xdr:rowOff>0</xdr:rowOff>
    </xdr:to>
    <xdr:sp macro="" textlink="">
      <xdr:nvSpPr>
        <xdr:cNvPr id="38" name="TextBox 37">
          <a:extLst>
            <a:ext uri="{FF2B5EF4-FFF2-40B4-BE49-F238E27FC236}">
              <a16:creationId xmlns:a16="http://schemas.microsoft.com/office/drawing/2014/main" id="{07EA0B7B-F715-483D-A266-5ABDF2EA6B77}"/>
            </a:ext>
          </a:extLst>
        </xdr:cNvPr>
        <xdr:cNvSpPr txBox="1"/>
      </xdr:nvSpPr>
      <xdr:spPr>
        <a:xfrm>
          <a:off x="3667125" y="10871359"/>
          <a:ext cx="466725" cy="18716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xdr:col>
      <xdr:colOff>0</xdr:colOff>
      <xdr:row>56</xdr:row>
      <xdr:rowOff>133350</xdr:rowOff>
    </xdr:from>
    <xdr:to>
      <xdr:col>2</xdr:col>
      <xdr:colOff>0</xdr:colOff>
      <xdr:row>58</xdr:row>
      <xdr:rowOff>0</xdr:rowOff>
    </xdr:to>
    <xdr:sp macro="" textlink="">
      <xdr:nvSpPr>
        <xdr:cNvPr id="39" name="TextBox 38">
          <a:extLst>
            <a:ext uri="{FF2B5EF4-FFF2-40B4-BE49-F238E27FC236}">
              <a16:creationId xmlns:a16="http://schemas.microsoft.com/office/drawing/2014/main" id="{DD6BC4B9-274F-4928-8F8B-852AE3B6A971}"/>
            </a:ext>
          </a:extLst>
        </xdr:cNvPr>
        <xdr:cNvSpPr txBox="1"/>
      </xdr:nvSpPr>
      <xdr:spPr>
        <a:xfrm>
          <a:off x="57150" y="9410700"/>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Pins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65</xdr:row>
      <xdr:rowOff>136684</xdr:rowOff>
    </xdr:from>
    <xdr:to>
      <xdr:col>2</xdr:col>
      <xdr:colOff>952500</xdr:colOff>
      <xdr:row>67</xdr:row>
      <xdr:rowOff>19050</xdr:rowOff>
    </xdr:to>
    <xdr:sp macro="" textlink="">
      <xdr:nvSpPr>
        <xdr:cNvPr id="40" name="TextBox 39">
          <a:extLst>
            <a:ext uri="{FF2B5EF4-FFF2-40B4-BE49-F238E27FC236}">
              <a16:creationId xmlns:a16="http://schemas.microsoft.com/office/drawing/2014/main" id="{63E63C0A-45EC-4E21-AE5E-9AE43ABD22F2}"/>
            </a:ext>
          </a:extLst>
        </xdr:cNvPr>
        <xdr:cNvSpPr txBox="1"/>
      </xdr:nvSpPr>
      <xdr:spPr>
        <a:xfrm>
          <a:off x="57150" y="10871359"/>
          <a:ext cx="2181225" cy="2062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Additional Patch Awards</a:t>
          </a:r>
          <a:endParaRPr lang="en-US" sz="1100">
            <a:solidFill>
              <a:schemeClr val="bg1"/>
            </a:solidFill>
            <a:latin typeface="Arial Narrow" panose="020B0606020202030204" pitchFamily="34" charset="0"/>
          </a:endParaRPr>
        </a:p>
      </xdr:txBody>
    </xdr:sp>
    <xdr:clientData/>
  </xdr:twoCellAnchor>
  <xdr:twoCellAnchor>
    <xdr:from>
      <xdr:col>11</xdr:col>
      <xdr:colOff>0</xdr:colOff>
      <xdr:row>1</xdr:row>
      <xdr:rowOff>133350</xdr:rowOff>
    </xdr:from>
    <xdr:to>
      <xdr:col>20</xdr:col>
      <xdr:colOff>0</xdr:colOff>
      <xdr:row>3</xdr:row>
      <xdr:rowOff>0</xdr:rowOff>
    </xdr:to>
    <xdr:sp macro="" textlink="">
      <xdr:nvSpPr>
        <xdr:cNvPr id="41" name="Rectangle: Top Corners Rounded 40">
          <a:extLst>
            <a:ext uri="{FF2B5EF4-FFF2-40B4-BE49-F238E27FC236}">
              <a16:creationId xmlns:a16="http://schemas.microsoft.com/office/drawing/2014/main" id="{C2667BD2-6ABD-4158-A6E1-2D9C6F9BC8DF}"/>
            </a:ext>
          </a:extLst>
        </xdr:cNvPr>
        <xdr:cNvSpPr/>
      </xdr:nvSpPr>
      <xdr:spPr>
        <a:xfrm>
          <a:off x="4248150" y="50482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0</xdr:colOff>
      <xdr:row>1</xdr:row>
      <xdr:rowOff>133350</xdr:rowOff>
    </xdr:from>
    <xdr:to>
      <xdr:col>19</xdr:col>
      <xdr:colOff>0</xdr:colOff>
      <xdr:row>3</xdr:row>
      <xdr:rowOff>0</xdr:rowOff>
    </xdr:to>
    <xdr:sp macro="" textlink="">
      <xdr:nvSpPr>
        <xdr:cNvPr id="42" name="TextBox 41">
          <a:extLst>
            <a:ext uri="{FF2B5EF4-FFF2-40B4-BE49-F238E27FC236}">
              <a16:creationId xmlns:a16="http://schemas.microsoft.com/office/drawing/2014/main" id="{12151678-A138-4499-B4DF-98A4ACDF5A3D}"/>
            </a:ext>
          </a:extLst>
        </xdr:cNvPr>
        <xdr:cNvSpPr txBox="1"/>
      </xdr:nvSpPr>
      <xdr:spPr>
        <a:xfrm>
          <a:off x="739140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19</xdr:col>
      <xdr:colOff>0</xdr:colOff>
      <xdr:row>1</xdr:row>
      <xdr:rowOff>133350</xdr:rowOff>
    </xdr:from>
    <xdr:to>
      <xdr:col>20</xdr:col>
      <xdr:colOff>0</xdr:colOff>
      <xdr:row>3</xdr:row>
      <xdr:rowOff>0</xdr:rowOff>
    </xdr:to>
    <xdr:sp macro="" textlink="">
      <xdr:nvSpPr>
        <xdr:cNvPr id="43" name="TextBox 42">
          <a:extLst>
            <a:ext uri="{FF2B5EF4-FFF2-40B4-BE49-F238E27FC236}">
              <a16:creationId xmlns:a16="http://schemas.microsoft.com/office/drawing/2014/main" id="{4BB401D6-2E08-45DD-9474-ACDF55F691F0}"/>
            </a:ext>
          </a:extLst>
        </xdr:cNvPr>
        <xdr:cNvSpPr txBox="1"/>
      </xdr:nvSpPr>
      <xdr:spPr>
        <a:xfrm>
          <a:off x="785812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3</xdr:row>
      <xdr:rowOff>0</xdr:rowOff>
    </xdr:from>
    <xdr:to>
      <xdr:col>20</xdr:col>
      <xdr:colOff>0</xdr:colOff>
      <xdr:row>25</xdr:row>
      <xdr:rowOff>0</xdr:rowOff>
    </xdr:to>
    <xdr:sp macro="" textlink="">
      <xdr:nvSpPr>
        <xdr:cNvPr id="44" name="Rectangle 43">
          <a:extLst>
            <a:ext uri="{FF2B5EF4-FFF2-40B4-BE49-F238E27FC236}">
              <a16:creationId xmlns:a16="http://schemas.microsoft.com/office/drawing/2014/main" id="{E59F90D3-B289-4EB7-8DE8-4DE4301D1CB0}"/>
            </a:ext>
          </a:extLst>
        </xdr:cNvPr>
        <xdr:cNvSpPr/>
      </xdr:nvSpPr>
      <xdr:spPr>
        <a:xfrm>
          <a:off x="4248150" y="695325"/>
          <a:ext cx="4076700" cy="35623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133350</xdr:rowOff>
    </xdr:from>
    <xdr:to>
      <xdr:col>12</xdr:col>
      <xdr:colOff>1266825</xdr:colOff>
      <xdr:row>3</xdr:row>
      <xdr:rowOff>0</xdr:rowOff>
    </xdr:to>
    <xdr:sp macro="" textlink="">
      <xdr:nvSpPr>
        <xdr:cNvPr id="45" name="TextBox 44">
          <a:extLst>
            <a:ext uri="{FF2B5EF4-FFF2-40B4-BE49-F238E27FC236}">
              <a16:creationId xmlns:a16="http://schemas.microsoft.com/office/drawing/2014/main" id="{1C27DE18-2EB9-48B0-9657-D3DB3714A946}"/>
            </a:ext>
          </a:extLst>
        </xdr:cNvPr>
        <xdr:cNvSpPr txBox="1"/>
      </xdr:nvSpPr>
      <xdr:spPr>
        <a:xfrm>
          <a:off x="4248150" y="504825"/>
          <a:ext cx="24955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Leadership Journey Awards</a:t>
          </a:r>
          <a:endParaRPr lang="en-US" sz="1100">
            <a:solidFill>
              <a:schemeClr val="bg1"/>
            </a:solidFill>
            <a:latin typeface="Arial Narrow" panose="020B0606020202030204" pitchFamily="34" charset="0"/>
          </a:endParaRPr>
        </a:p>
      </xdr:txBody>
    </xdr:sp>
    <xdr:clientData/>
  </xdr:twoCellAnchor>
  <xdr:twoCellAnchor>
    <xdr:from>
      <xdr:col>11</xdr:col>
      <xdr:colOff>19050</xdr:colOff>
      <xdr:row>3</xdr:row>
      <xdr:rowOff>28575</xdr:rowOff>
    </xdr:from>
    <xdr:to>
      <xdr:col>11</xdr:col>
      <xdr:colOff>1214122</xdr:colOff>
      <xdr:row>24</xdr:row>
      <xdr:rowOff>112578</xdr:rowOff>
    </xdr:to>
    <xdr:grpSp>
      <xdr:nvGrpSpPr>
        <xdr:cNvPr id="46" name="Group 45">
          <a:extLst>
            <a:ext uri="{FF2B5EF4-FFF2-40B4-BE49-F238E27FC236}">
              <a16:creationId xmlns:a16="http://schemas.microsoft.com/office/drawing/2014/main" id="{B76EBEC4-8E85-4A7D-A421-581A48625E34}"/>
            </a:ext>
          </a:extLst>
        </xdr:cNvPr>
        <xdr:cNvGrpSpPr/>
      </xdr:nvGrpSpPr>
      <xdr:grpSpPr>
        <a:xfrm>
          <a:off x="4267200" y="723900"/>
          <a:ext cx="1195072" cy="3484428"/>
          <a:chOff x="4286250" y="723900"/>
          <a:chExt cx="1195072" cy="3484428"/>
        </a:xfrm>
      </xdr:grpSpPr>
      <xdr:pic>
        <xdr:nvPicPr>
          <xdr:cNvPr id="47" name="Picture 46">
            <a:extLst>
              <a:ext uri="{FF2B5EF4-FFF2-40B4-BE49-F238E27FC236}">
                <a16:creationId xmlns:a16="http://schemas.microsoft.com/office/drawing/2014/main" id="{7C5CA656-5A64-4661-AE7A-6ABC61F8998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286250" y="3441700"/>
            <a:ext cx="1188720" cy="766628"/>
          </a:xfrm>
          <a:prstGeom prst="rect">
            <a:avLst/>
          </a:prstGeom>
        </xdr:spPr>
      </xdr:pic>
      <xdr:pic>
        <xdr:nvPicPr>
          <xdr:cNvPr id="48" name="Picture 47">
            <a:extLst>
              <a:ext uri="{FF2B5EF4-FFF2-40B4-BE49-F238E27FC236}">
                <a16:creationId xmlns:a16="http://schemas.microsoft.com/office/drawing/2014/main" id="{AD631E85-FF18-45E5-915F-36CC843159E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292602" y="2743201"/>
            <a:ext cx="1188720" cy="506979"/>
          </a:xfrm>
          <a:prstGeom prst="rect">
            <a:avLst/>
          </a:prstGeom>
        </xdr:spPr>
      </xdr:pic>
      <xdr:pic>
        <xdr:nvPicPr>
          <xdr:cNvPr id="49" name="Picture 48">
            <a:extLst>
              <a:ext uri="{FF2B5EF4-FFF2-40B4-BE49-F238E27FC236}">
                <a16:creationId xmlns:a16="http://schemas.microsoft.com/office/drawing/2014/main" id="{384BA3D1-7EA8-4AEB-93C8-C89EA5F6235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559967" y="723900"/>
            <a:ext cx="657568" cy="640080"/>
          </a:xfrm>
          <a:prstGeom prst="rect">
            <a:avLst/>
          </a:prstGeom>
        </xdr:spPr>
      </xdr:pic>
      <xdr:pic>
        <xdr:nvPicPr>
          <xdr:cNvPr id="50" name="Picture 49">
            <a:extLst>
              <a:ext uri="{FF2B5EF4-FFF2-40B4-BE49-F238E27FC236}">
                <a16:creationId xmlns:a16="http://schemas.microsoft.com/office/drawing/2014/main" id="{5C54EF3C-5EF3-4115-BDF7-2F63884DE67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536362" y="1352551"/>
            <a:ext cx="704778" cy="640080"/>
          </a:xfrm>
          <a:prstGeom prst="rect">
            <a:avLst/>
          </a:prstGeom>
        </xdr:spPr>
      </xdr:pic>
      <xdr:pic>
        <xdr:nvPicPr>
          <xdr:cNvPr id="51" name="Picture 50">
            <a:extLst>
              <a:ext uri="{FF2B5EF4-FFF2-40B4-BE49-F238E27FC236}">
                <a16:creationId xmlns:a16="http://schemas.microsoft.com/office/drawing/2014/main" id="{3E190386-2CE5-4754-96FC-93121FAE05B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557711" y="2000250"/>
            <a:ext cx="662080" cy="640080"/>
          </a:xfrm>
          <a:prstGeom prst="rect">
            <a:avLst/>
          </a:prstGeom>
        </xdr:spPr>
      </xdr:pic>
    </xdr:grpSp>
    <xdr:clientData/>
  </xdr:twoCellAnchor>
  <xdr:twoCellAnchor>
    <xdr:from>
      <xdr:col>1</xdr:col>
      <xdr:colOff>16899</xdr:colOff>
      <xdr:row>58</xdr:row>
      <xdr:rowOff>39976</xdr:rowOff>
    </xdr:from>
    <xdr:to>
      <xdr:col>1</xdr:col>
      <xdr:colOff>1205619</xdr:colOff>
      <xdr:row>64</xdr:row>
      <xdr:rowOff>110183</xdr:rowOff>
    </xdr:to>
    <xdr:grpSp>
      <xdr:nvGrpSpPr>
        <xdr:cNvPr id="52" name="Group 51">
          <a:extLst>
            <a:ext uri="{FF2B5EF4-FFF2-40B4-BE49-F238E27FC236}">
              <a16:creationId xmlns:a16="http://schemas.microsoft.com/office/drawing/2014/main" id="{3919166E-F4C1-4730-8145-75014B659B6D}"/>
            </a:ext>
          </a:extLst>
        </xdr:cNvPr>
        <xdr:cNvGrpSpPr>
          <a:grpSpLocks noChangeAspect="1"/>
        </xdr:cNvGrpSpPr>
      </xdr:nvGrpSpPr>
      <xdr:grpSpPr>
        <a:xfrm>
          <a:off x="74049" y="9641176"/>
          <a:ext cx="1188720" cy="1041757"/>
          <a:chOff x="4696849" y="9809450"/>
          <a:chExt cx="1263931" cy="1106030"/>
        </a:xfrm>
      </xdr:grpSpPr>
      <xdr:grpSp>
        <xdr:nvGrpSpPr>
          <xdr:cNvPr id="53" name="Group 52">
            <a:extLst>
              <a:ext uri="{FF2B5EF4-FFF2-40B4-BE49-F238E27FC236}">
                <a16:creationId xmlns:a16="http://schemas.microsoft.com/office/drawing/2014/main" id="{6C9094F0-742F-4777-BD85-CF87F778134B}"/>
              </a:ext>
            </a:extLst>
          </xdr:cNvPr>
          <xdr:cNvGrpSpPr/>
        </xdr:nvGrpSpPr>
        <xdr:grpSpPr>
          <a:xfrm>
            <a:off x="4911549" y="9809450"/>
            <a:ext cx="834530" cy="411480"/>
            <a:chOff x="4913600" y="9809450"/>
            <a:chExt cx="834530" cy="411480"/>
          </a:xfrm>
        </xdr:grpSpPr>
        <xdr:pic>
          <xdr:nvPicPr>
            <xdr:cNvPr id="61" name="Picture 60">
              <a:extLst>
                <a:ext uri="{FF2B5EF4-FFF2-40B4-BE49-F238E27FC236}">
                  <a16:creationId xmlns:a16="http://schemas.microsoft.com/office/drawing/2014/main" id="{2A3785EC-A327-4746-9598-F7A3C7105BD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913600" y="9809450"/>
              <a:ext cx="411480" cy="411480"/>
            </a:xfrm>
            <a:prstGeom prst="rect">
              <a:avLst/>
            </a:prstGeom>
          </xdr:spPr>
        </xdr:pic>
        <xdr:pic>
          <xdr:nvPicPr>
            <xdr:cNvPr id="62" name="Picture 61">
              <a:extLst>
                <a:ext uri="{FF2B5EF4-FFF2-40B4-BE49-F238E27FC236}">
                  <a16:creationId xmlns:a16="http://schemas.microsoft.com/office/drawing/2014/main" id="{4B8F8493-0BFD-4EF1-8C47-74CE1D6CE60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336650" y="9809450"/>
              <a:ext cx="411480" cy="411480"/>
            </a:xfrm>
            <a:prstGeom prst="rect">
              <a:avLst/>
            </a:prstGeom>
          </xdr:spPr>
        </xdr:pic>
      </xdr:grpSp>
      <xdr:grpSp>
        <xdr:nvGrpSpPr>
          <xdr:cNvPr id="54" name="Group 53">
            <a:extLst>
              <a:ext uri="{FF2B5EF4-FFF2-40B4-BE49-F238E27FC236}">
                <a16:creationId xmlns:a16="http://schemas.microsoft.com/office/drawing/2014/main" id="{3DB1A7D8-9096-4FE4-9A97-E0B0D79E2E45}"/>
              </a:ext>
            </a:extLst>
          </xdr:cNvPr>
          <xdr:cNvGrpSpPr/>
        </xdr:nvGrpSpPr>
        <xdr:grpSpPr>
          <a:xfrm>
            <a:off x="4911549" y="10504000"/>
            <a:ext cx="834530" cy="411480"/>
            <a:chOff x="4913600" y="10504000"/>
            <a:chExt cx="834530" cy="411480"/>
          </a:xfrm>
        </xdr:grpSpPr>
        <xdr:pic>
          <xdr:nvPicPr>
            <xdr:cNvPr id="59" name="Picture 58">
              <a:extLst>
                <a:ext uri="{FF2B5EF4-FFF2-40B4-BE49-F238E27FC236}">
                  <a16:creationId xmlns:a16="http://schemas.microsoft.com/office/drawing/2014/main" id="{E5BCDCE2-B7B0-4CFC-B5E0-989BBFE36705}"/>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336650" y="10504000"/>
              <a:ext cx="411480" cy="411480"/>
            </a:xfrm>
            <a:prstGeom prst="rect">
              <a:avLst/>
            </a:prstGeom>
          </xdr:spPr>
        </xdr:pic>
        <xdr:pic>
          <xdr:nvPicPr>
            <xdr:cNvPr id="60" name="Picture 59">
              <a:extLst>
                <a:ext uri="{FF2B5EF4-FFF2-40B4-BE49-F238E27FC236}">
                  <a16:creationId xmlns:a16="http://schemas.microsoft.com/office/drawing/2014/main" id="{8F415EDB-3A94-4F5C-9D40-36CDAC273FE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913600" y="10504000"/>
              <a:ext cx="411480" cy="411480"/>
            </a:xfrm>
            <a:prstGeom prst="rect">
              <a:avLst/>
            </a:prstGeom>
          </xdr:spPr>
        </xdr:pic>
      </xdr:grpSp>
      <xdr:grpSp>
        <xdr:nvGrpSpPr>
          <xdr:cNvPr id="55" name="Group 54">
            <a:extLst>
              <a:ext uri="{FF2B5EF4-FFF2-40B4-BE49-F238E27FC236}">
                <a16:creationId xmlns:a16="http://schemas.microsoft.com/office/drawing/2014/main" id="{1D3E2F46-38DE-4B56-ABEE-F64D9090DCA9}"/>
              </a:ext>
            </a:extLst>
          </xdr:cNvPr>
          <xdr:cNvGrpSpPr/>
        </xdr:nvGrpSpPr>
        <xdr:grpSpPr>
          <a:xfrm>
            <a:off x="4696849" y="10176475"/>
            <a:ext cx="1263931" cy="411480"/>
            <a:chOff x="4696849" y="10176475"/>
            <a:chExt cx="1263931" cy="411480"/>
          </a:xfrm>
        </xdr:grpSpPr>
        <xdr:pic>
          <xdr:nvPicPr>
            <xdr:cNvPr id="56" name="Picture 55">
              <a:extLst>
                <a:ext uri="{FF2B5EF4-FFF2-40B4-BE49-F238E27FC236}">
                  <a16:creationId xmlns:a16="http://schemas.microsoft.com/office/drawing/2014/main" id="{FF15DA12-3786-4698-B48D-5655DC654C6A}"/>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696849" y="10176475"/>
              <a:ext cx="409626" cy="411480"/>
            </a:xfrm>
            <a:prstGeom prst="rect">
              <a:avLst/>
            </a:prstGeom>
          </xdr:spPr>
        </xdr:pic>
        <xdr:pic>
          <xdr:nvPicPr>
            <xdr:cNvPr id="57" name="Picture 56">
              <a:extLst>
                <a:ext uri="{FF2B5EF4-FFF2-40B4-BE49-F238E27FC236}">
                  <a16:creationId xmlns:a16="http://schemas.microsoft.com/office/drawing/2014/main" id="{714BF1DD-E5D1-42B3-B6EA-444D0CDC561F}"/>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119900" y="10176475"/>
              <a:ext cx="411480" cy="411480"/>
            </a:xfrm>
            <a:prstGeom prst="rect">
              <a:avLst/>
            </a:prstGeom>
          </xdr:spPr>
        </xdr:pic>
        <xdr:pic>
          <xdr:nvPicPr>
            <xdr:cNvPr id="58" name="Picture 57">
              <a:extLst>
                <a:ext uri="{FF2B5EF4-FFF2-40B4-BE49-F238E27FC236}">
                  <a16:creationId xmlns:a16="http://schemas.microsoft.com/office/drawing/2014/main" id="{837C5447-4AEE-4C6A-BCB0-046B5F94048B}"/>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549300" y="10176475"/>
              <a:ext cx="411480" cy="411480"/>
            </a:xfrm>
            <a:prstGeom prst="rect">
              <a:avLst/>
            </a:prstGeom>
          </xdr:spPr>
        </xdr:pic>
      </xdr:grpSp>
    </xdr:grpSp>
    <xdr:clientData/>
  </xdr:twoCellAnchor>
  <xdr:twoCellAnchor>
    <xdr:from>
      <xdr:col>1</xdr:col>
      <xdr:colOff>28576</xdr:colOff>
      <xdr:row>67</xdr:row>
      <xdr:rowOff>19825</xdr:rowOff>
    </xdr:from>
    <xdr:to>
      <xdr:col>1</xdr:col>
      <xdr:colOff>1217296</xdr:colOff>
      <xdr:row>72</xdr:row>
      <xdr:rowOff>140184</xdr:rowOff>
    </xdr:to>
    <xdr:grpSp>
      <xdr:nvGrpSpPr>
        <xdr:cNvPr id="63" name="Group 62">
          <a:extLst>
            <a:ext uri="{FF2B5EF4-FFF2-40B4-BE49-F238E27FC236}">
              <a16:creationId xmlns:a16="http://schemas.microsoft.com/office/drawing/2014/main" id="{FDC943C3-AD39-457F-AA16-565427632DDF}"/>
            </a:ext>
          </a:extLst>
        </xdr:cNvPr>
        <xdr:cNvGrpSpPr>
          <a:grpSpLocks noChangeAspect="1"/>
        </xdr:cNvGrpSpPr>
      </xdr:nvGrpSpPr>
      <xdr:grpSpPr>
        <a:xfrm>
          <a:off x="85726" y="11078350"/>
          <a:ext cx="1188720" cy="949034"/>
          <a:chOff x="95251" y="10443350"/>
          <a:chExt cx="1234440" cy="964520"/>
        </a:xfrm>
      </xdr:grpSpPr>
      <xdr:pic>
        <xdr:nvPicPr>
          <xdr:cNvPr id="64" name="Picture 63">
            <a:extLst>
              <a:ext uri="{FF2B5EF4-FFF2-40B4-BE49-F238E27FC236}">
                <a16:creationId xmlns:a16="http://schemas.microsoft.com/office/drawing/2014/main" id="{1819FD2F-3C12-4A26-B82C-24B8FB135A32}"/>
              </a:ext>
            </a:extLst>
          </xdr:cNvPr>
          <xdr:cNvPicPr>
            <a:picLocks noChangeAspect="1"/>
          </xdr:cNvPicPr>
        </xdr:nvPicPr>
        <xdr:blipFill rotWithShape="1">
          <a:blip xmlns:r="http://schemas.openxmlformats.org/officeDocument/2006/relationships" r:embed="rId15">
            <a:extLst>
              <a:ext uri="{28A0092B-C50C-407E-A947-70E740481C1C}">
                <a14:useLocalDpi xmlns:a14="http://schemas.microsoft.com/office/drawing/2010/main" val="0"/>
              </a:ext>
            </a:extLst>
          </a:blip>
          <a:srcRect l="49828" r="-1"/>
          <a:stretch/>
        </xdr:blipFill>
        <xdr:spPr>
          <a:xfrm>
            <a:off x="95251" y="10830074"/>
            <a:ext cx="1234440" cy="577796"/>
          </a:xfrm>
          <a:prstGeom prst="rect">
            <a:avLst/>
          </a:prstGeom>
        </xdr:spPr>
      </xdr:pic>
      <xdr:grpSp>
        <xdr:nvGrpSpPr>
          <xdr:cNvPr id="65" name="Group 64">
            <a:extLst>
              <a:ext uri="{FF2B5EF4-FFF2-40B4-BE49-F238E27FC236}">
                <a16:creationId xmlns:a16="http://schemas.microsoft.com/office/drawing/2014/main" id="{A7D3D1A2-C6A6-4ED7-BAC0-4FF7EC80189C}"/>
              </a:ext>
            </a:extLst>
          </xdr:cNvPr>
          <xdr:cNvGrpSpPr/>
        </xdr:nvGrpSpPr>
        <xdr:grpSpPr>
          <a:xfrm>
            <a:off x="257780" y="10443350"/>
            <a:ext cx="909383" cy="411480"/>
            <a:chOff x="292101" y="10443350"/>
            <a:chExt cx="909383" cy="411480"/>
          </a:xfrm>
        </xdr:grpSpPr>
        <xdr:pic>
          <xdr:nvPicPr>
            <xdr:cNvPr id="66" name="Picture 65">
              <a:extLst>
                <a:ext uri="{FF2B5EF4-FFF2-40B4-BE49-F238E27FC236}">
                  <a16:creationId xmlns:a16="http://schemas.microsoft.com/office/drawing/2014/main" id="{F7F82ED3-ABEA-4562-93D2-0E549B489108}"/>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292101" y="10443350"/>
              <a:ext cx="413402" cy="411480"/>
            </a:xfrm>
            <a:prstGeom prst="rect">
              <a:avLst/>
            </a:prstGeom>
          </xdr:spPr>
        </xdr:pic>
        <xdr:pic>
          <xdr:nvPicPr>
            <xdr:cNvPr id="67" name="Picture 66">
              <a:extLst>
                <a:ext uri="{FF2B5EF4-FFF2-40B4-BE49-F238E27FC236}">
                  <a16:creationId xmlns:a16="http://schemas.microsoft.com/office/drawing/2014/main" id="{33EA242E-A363-44EF-AD66-BED80ECE52DD}"/>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788082" y="10443350"/>
              <a:ext cx="413402" cy="411480"/>
            </a:xfrm>
            <a:prstGeom prst="rect">
              <a:avLst/>
            </a:prstGeom>
          </xdr:spPr>
        </xdr:pic>
      </xdr:grpSp>
    </xdr:grpSp>
    <xdr:clientData/>
  </xdr:twoCellAnchor>
  <xdr:twoCellAnchor>
    <xdr:from>
      <xdr:col>1</xdr:col>
      <xdr:colOff>0</xdr:colOff>
      <xdr:row>3</xdr:row>
      <xdr:rowOff>0</xdr:rowOff>
    </xdr:from>
    <xdr:to>
      <xdr:col>10</xdr:col>
      <xdr:colOff>0</xdr:colOff>
      <xdr:row>33</xdr:row>
      <xdr:rowOff>0</xdr:rowOff>
    </xdr:to>
    <xdr:sp macro="" textlink="">
      <xdr:nvSpPr>
        <xdr:cNvPr id="68" name="Rectangle 67">
          <a:extLst>
            <a:ext uri="{FF2B5EF4-FFF2-40B4-BE49-F238E27FC236}">
              <a16:creationId xmlns:a16="http://schemas.microsoft.com/office/drawing/2014/main" id="{424DC28F-2A02-4D2E-8B51-4BBFEF08E416}"/>
            </a:ext>
          </a:extLst>
        </xdr:cNvPr>
        <xdr:cNvSpPr/>
      </xdr:nvSpPr>
      <xdr:spPr>
        <a:xfrm>
          <a:off x="57150" y="695325"/>
          <a:ext cx="4076700" cy="48577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39687</xdr:colOff>
      <xdr:row>41</xdr:row>
      <xdr:rowOff>65050</xdr:rowOff>
    </xdr:from>
    <xdr:to>
      <xdr:col>2</xdr:col>
      <xdr:colOff>2102</xdr:colOff>
      <xdr:row>55</xdr:row>
      <xdr:rowOff>121491</xdr:rowOff>
    </xdr:to>
    <xdr:grpSp>
      <xdr:nvGrpSpPr>
        <xdr:cNvPr id="69" name="Group 68">
          <a:extLst>
            <a:ext uri="{FF2B5EF4-FFF2-40B4-BE49-F238E27FC236}">
              <a16:creationId xmlns:a16="http://schemas.microsoft.com/office/drawing/2014/main" id="{06E945EA-1B23-498B-B2CF-7A44C1D90DA8}"/>
            </a:ext>
          </a:extLst>
        </xdr:cNvPr>
        <xdr:cNvGrpSpPr/>
      </xdr:nvGrpSpPr>
      <xdr:grpSpPr>
        <a:xfrm>
          <a:off x="96837" y="6913525"/>
          <a:ext cx="1191140" cy="2323391"/>
          <a:chOff x="96837" y="7037350"/>
          <a:chExt cx="1210190" cy="2367841"/>
        </a:xfrm>
      </xdr:grpSpPr>
      <xdr:pic>
        <xdr:nvPicPr>
          <xdr:cNvPr id="70" name="Picture 69">
            <a:extLst>
              <a:ext uri="{FF2B5EF4-FFF2-40B4-BE49-F238E27FC236}">
                <a16:creationId xmlns:a16="http://schemas.microsoft.com/office/drawing/2014/main" id="{7BDE0D09-ABDF-4EE2-8FE0-D04B385918D2}"/>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96837" y="9008271"/>
            <a:ext cx="1196340" cy="396920"/>
          </a:xfrm>
          <a:prstGeom prst="rect">
            <a:avLst/>
          </a:prstGeom>
        </xdr:spPr>
      </xdr:pic>
      <xdr:pic>
        <xdr:nvPicPr>
          <xdr:cNvPr id="71" name="Picture 75">
            <a:extLst>
              <a:ext uri="{FF2B5EF4-FFF2-40B4-BE49-F238E27FC236}">
                <a16:creationId xmlns:a16="http://schemas.microsoft.com/office/drawing/2014/main" id="{56A386B7-CBD4-41F4-A381-72E0C19B558E}"/>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96837" y="8040989"/>
            <a:ext cx="1196340" cy="394026"/>
          </a:xfrm>
          <a:prstGeom prst="rect">
            <a:avLst/>
          </a:prstGeom>
        </xdr:spPr>
      </xdr:pic>
      <xdr:pic>
        <xdr:nvPicPr>
          <xdr:cNvPr id="72" name="Picture 71">
            <a:extLst>
              <a:ext uri="{FF2B5EF4-FFF2-40B4-BE49-F238E27FC236}">
                <a16:creationId xmlns:a16="http://schemas.microsoft.com/office/drawing/2014/main" id="{032EE965-93DB-441D-87DF-37C57ADE3524}"/>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96837" y="8523910"/>
            <a:ext cx="1196340" cy="395467"/>
          </a:xfrm>
          <a:prstGeom prst="rect">
            <a:avLst/>
          </a:prstGeom>
        </xdr:spPr>
      </xdr:pic>
      <xdr:pic>
        <xdr:nvPicPr>
          <xdr:cNvPr id="73" name="Picture 72">
            <a:extLst>
              <a:ext uri="{FF2B5EF4-FFF2-40B4-BE49-F238E27FC236}">
                <a16:creationId xmlns:a16="http://schemas.microsoft.com/office/drawing/2014/main" id="{93C5F811-4064-4311-B98B-1AE193CC6E8D}"/>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96837" y="7546869"/>
            <a:ext cx="1196340" cy="405225"/>
          </a:xfrm>
          <a:prstGeom prst="rect">
            <a:avLst/>
          </a:prstGeom>
        </xdr:spPr>
      </xdr:pic>
      <xdr:grpSp>
        <xdr:nvGrpSpPr>
          <xdr:cNvPr id="74" name="Group 73">
            <a:extLst>
              <a:ext uri="{FF2B5EF4-FFF2-40B4-BE49-F238E27FC236}">
                <a16:creationId xmlns:a16="http://schemas.microsoft.com/office/drawing/2014/main" id="{52B423FE-359C-44A0-A035-A0A209980EF2}"/>
              </a:ext>
            </a:extLst>
          </xdr:cNvPr>
          <xdr:cNvGrpSpPr/>
        </xdr:nvGrpSpPr>
        <xdr:grpSpPr>
          <a:xfrm>
            <a:off x="96837" y="7037350"/>
            <a:ext cx="1210190" cy="420624"/>
            <a:chOff x="19345947" y="7297700"/>
            <a:chExt cx="1210190" cy="420624"/>
          </a:xfrm>
        </xdr:grpSpPr>
        <xdr:pic>
          <xdr:nvPicPr>
            <xdr:cNvPr id="75" name="Picture 74">
              <a:extLst>
                <a:ext uri="{FF2B5EF4-FFF2-40B4-BE49-F238E27FC236}">
                  <a16:creationId xmlns:a16="http://schemas.microsoft.com/office/drawing/2014/main" id="{8CCF2FFA-EE66-4F01-8F04-7F619BC9529A}"/>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9345947" y="7297700"/>
              <a:ext cx="402336" cy="420624"/>
            </a:xfrm>
            <a:prstGeom prst="rect">
              <a:avLst/>
            </a:prstGeom>
          </xdr:spPr>
        </xdr:pic>
        <xdr:pic>
          <xdr:nvPicPr>
            <xdr:cNvPr id="76" name="Picture 75">
              <a:extLst>
                <a:ext uri="{FF2B5EF4-FFF2-40B4-BE49-F238E27FC236}">
                  <a16:creationId xmlns:a16="http://schemas.microsoft.com/office/drawing/2014/main" id="{C79C4B3E-DA08-49CA-8296-D6B09836AED9}"/>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9747319" y="7297700"/>
              <a:ext cx="402336" cy="420624"/>
            </a:xfrm>
            <a:prstGeom prst="rect">
              <a:avLst/>
            </a:prstGeom>
          </xdr:spPr>
        </xdr:pic>
        <xdr:pic>
          <xdr:nvPicPr>
            <xdr:cNvPr id="77" name="Picture 76">
              <a:extLst>
                <a:ext uri="{FF2B5EF4-FFF2-40B4-BE49-F238E27FC236}">
                  <a16:creationId xmlns:a16="http://schemas.microsoft.com/office/drawing/2014/main" id="{3D8711A6-AD9F-47C0-B31A-E3192C4CBA5D}"/>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20153801" y="7297700"/>
              <a:ext cx="402336" cy="420624"/>
            </a:xfrm>
            <a:prstGeom prst="rect">
              <a:avLst/>
            </a:prstGeom>
          </xdr:spPr>
        </xdr:pic>
      </xdr:grpSp>
    </xdr:grpSp>
    <xdr:clientData/>
  </xdr:twoCellAnchor>
  <xdr:twoCellAnchor>
    <xdr:from>
      <xdr:col>1</xdr:col>
      <xdr:colOff>43446</xdr:colOff>
      <xdr:row>3</xdr:row>
      <xdr:rowOff>60325</xdr:rowOff>
    </xdr:from>
    <xdr:to>
      <xdr:col>1</xdr:col>
      <xdr:colOff>1225061</xdr:colOff>
      <xdr:row>32</xdr:row>
      <xdr:rowOff>103590</xdr:rowOff>
    </xdr:to>
    <xdr:grpSp>
      <xdr:nvGrpSpPr>
        <xdr:cNvPr id="78" name="Group 77">
          <a:extLst>
            <a:ext uri="{FF2B5EF4-FFF2-40B4-BE49-F238E27FC236}">
              <a16:creationId xmlns:a16="http://schemas.microsoft.com/office/drawing/2014/main" id="{5C9B77FA-931E-4CF2-B6D7-D39E0655E6A8}"/>
            </a:ext>
          </a:extLst>
        </xdr:cNvPr>
        <xdr:cNvGrpSpPr/>
      </xdr:nvGrpSpPr>
      <xdr:grpSpPr>
        <a:xfrm>
          <a:off x="100596" y="755650"/>
          <a:ext cx="1181615" cy="4739090"/>
          <a:chOff x="19366496" y="784225"/>
          <a:chExt cx="1210190" cy="4831165"/>
        </a:xfrm>
      </xdr:grpSpPr>
      <xdr:pic>
        <xdr:nvPicPr>
          <xdr:cNvPr id="79" name="Picture 78">
            <a:extLst>
              <a:ext uri="{FF2B5EF4-FFF2-40B4-BE49-F238E27FC236}">
                <a16:creationId xmlns:a16="http://schemas.microsoft.com/office/drawing/2014/main" id="{CE074DCC-6949-475E-8979-3248D6DF51A2}"/>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20177750" y="784225"/>
            <a:ext cx="398936" cy="418539"/>
          </a:xfrm>
          <a:prstGeom prst="rect">
            <a:avLst/>
          </a:prstGeom>
        </xdr:spPr>
      </xdr:pic>
      <xdr:pic>
        <xdr:nvPicPr>
          <xdr:cNvPr id="80" name="Picture 79">
            <a:extLst>
              <a:ext uri="{FF2B5EF4-FFF2-40B4-BE49-F238E27FC236}">
                <a16:creationId xmlns:a16="http://schemas.microsoft.com/office/drawing/2014/main" id="{F48B5368-CF38-4BF1-A13A-F5A694558553}"/>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9369896" y="1274285"/>
            <a:ext cx="398936" cy="418539"/>
          </a:xfrm>
          <a:prstGeom prst="rect">
            <a:avLst/>
          </a:prstGeom>
        </xdr:spPr>
      </xdr:pic>
      <xdr:pic>
        <xdr:nvPicPr>
          <xdr:cNvPr id="81" name="Picture 80">
            <a:extLst>
              <a:ext uri="{FF2B5EF4-FFF2-40B4-BE49-F238E27FC236}">
                <a16:creationId xmlns:a16="http://schemas.microsoft.com/office/drawing/2014/main" id="{FEB002A2-EE19-4A7B-8CC6-B13740213E27}"/>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9771269" y="1274285"/>
            <a:ext cx="398936" cy="418539"/>
          </a:xfrm>
          <a:prstGeom prst="rect">
            <a:avLst/>
          </a:prstGeom>
        </xdr:spPr>
      </xdr:pic>
      <xdr:pic>
        <xdr:nvPicPr>
          <xdr:cNvPr id="82" name="Picture 81">
            <a:extLst>
              <a:ext uri="{FF2B5EF4-FFF2-40B4-BE49-F238E27FC236}">
                <a16:creationId xmlns:a16="http://schemas.microsoft.com/office/drawing/2014/main" id="{B27B85BB-530C-4A89-9192-7B118A117BE9}"/>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20177750" y="1274285"/>
            <a:ext cx="398936" cy="418539"/>
          </a:xfrm>
          <a:prstGeom prst="rect">
            <a:avLst/>
          </a:prstGeom>
        </xdr:spPr>
      </xdr:pic>
      <xdr:pic>
        <xdr:nvPicPr>
          <xdr:cNvPr id="83" name="Picture 82">
            <a:extLst>
              <a:ext uri="{FF2B5EF4-FFF2-40B4-BE49-F238E27FC236}">
                <a16:creationId xmlns:a16="http://schemas.microsoft.com/office/drawing/2014/main" id="{48728AE6-5DCF-4803-9140-76AE1F8F7762}"/>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9369896" y="1764345"/>
            <a:ext cx="398936" cy="418539"/>
          </a:xfrm>
          <a:prstGeom prst="rect">
            <a:avLst/>
          </a:prstGeom>
        </xdr:spPr>
      </xdr:pic>
      <xdr:pic>
        <xdr:nvPicPr>
          <xdr:cNvPr id="84" name="Picture 83">
            <a:extLst>
              <a:ext uri="{FF2B5EF4-FFF2-40B4-BE49-F238E27FC236}">
                <a16:creationId xmlns:a16="http://schemas.microsoft.com/office/drawing/2014/main" id="{8DF2BF3B-EC40-419F-9D2A-673FCC02CEDD}"/>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9771269" y="1764345"/>
            <a:ext cx="398936" cy="418539"/>
          </a:xfrm>
          <a:prstGeom prst="rect">
            <a:avLst/>
          </a:prstGeom>
        </xdr:spPr>
      </xdr:pic>
      <xdr:pic>
        <xdr:nvPicPr>
          <xdr:cNvPr id="85" name="Picture 84">
            <a:extLst>
              <a:ext uri="{FF2B5EF4-FFF2-40B4-BE49-F238E27FC236}">
                <a16:creationId xmlns:a16="http://schemas.microsoft.com/office/drawing/2014/main" id="{032FA46D-BD59-4359-B47E-7742E23A5A9E}"/>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20177750" y="1764345"/>
            <a:ext cx="398936" cy="418539"/>
          </a:xfrm>
          <a:prstGeom prst="rect">
            <a:avLst/>
          </a:prstGeom>
        </xdr:spPr>
      </xdr:pic>
      <xdr:pic>
        <xdr:nvPicPr>
          <xdr:cNvPr id="86" name="Picture 85">
            <a:extLst>
              <a:ext uri="{FF2B5EF4-FFF2-40B4-BE49-F238E27FC236}">
                <a16:creationId xmlns:a16="http://schemas.microsoft.com/office/drawing/2014/main" id="{E94C5DB0-6E88-4AED-A56E-DE0252F7D52F}"/>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9369896" y="2254405"/>
            <a:ext cx="398936" cy="418539"/>
          </a:xfrm>
          <a:prstGeom prst="rect">
            <a:avLst/>
          </a:prstGeom>
        </xdr:spPr>
      </xdr:pic>
      <xdr:pic>
        <xdr:nvPicPr>
          <xdr:cNvPr id="87" name="Picture 86">
            <a:extLst>
              <a:ext uri="{FF2B5EF4-FFF2-40B4-BE49-F238E27FC236}">
                <a16:creationId xmlns:a16="http://schemas.microsoft.com/office/drawing/2014/main" id="{660BF7D2-5E4C-41B0-92BF-37DEBD8E1992}"/>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9771269" y="2254405"/>
            <a:ext cx="398936" cy="418539"/>
          </a:xfrm>
          <a:prstGeom prst="rect">
            <a:avLst/>
          </a:prstGeom>
        </xdr:spPr>
      </xdr:pic>
      <xdr:pic>
        <xdr:nvPicPr>
          <xdr:cNvPr id="88" name="Picture 87">
            <a:extLst>
              <a:ext uri="{FF2B5EF4-FFF2-40B4-BE49-F238E27FC236}">
                <a16:creationId xmlns:a16="http://schemas.microsoft.com/office/drawing/2014/main" id="{DDE41D95-9B9F-4061-8E9E-D3113B48FAF2}"/>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20177750" y="2254405"/>
            <a:ext cx="398936" cy="418539"/>
          </a:xfrm>
          <a:prstGeom prst="rect">
            <a:avLst/>
          </a:prstGeom>
        </xdr:spPr>
      </xdr:pic>
      <xdr:pic>
        <xdr:nvPicPr>
          <xdr:cNvPr id="89" name="Picture 88">
            <a:extLst>
              <a:ext uri="{FF2B5EF4-FFF2-40B4-BE49-F238E27FC236}">
                <a16:creationId xmlns:a16="http://schemas.microsoft.com/office/drawing/2014/main" id="{B9F4D279-143E-495D-A087-EB46D863889D}"/>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9369896" y="2744465"/>
            <a:ext cx="398936" cy="418539"/>
          </a:xfrm>
          <a:prstGeom prst="rect">
            <a:avLst/>
          </a:prstGeom>
        </xdr:spPr>
      </xdr:pic>
      <xdr:pic>
        <xdr:nvPicPr>
          <xdr:cNvPr id="90" name="Picture 89">
            <a:extLst>
              <a:ext uri="{FF2B5EF4-FFF2-40B4-BE49-F238E27FC236}">
                <a16:creationId xmlns:a16="http://schemas.microsoft.com/office/drawing/2014/main" id="{9108E4B3-CD7C-49E7-8490-AFD380F34AE2}"/>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9771269" y="2744465"/>
            <a:ext cx="398936" cy="418539"/>
          </a:xfrm>
          <a:prstGeom prst="rect">
            <a:avLst/>
          </a:prstGeom>
        </xdr:spPr>
      </xdr:pic>
      <xdr:pic>
        <xdr:nvPicPr>
          <xdr:cNvPr id="91" name="Picture 90">
            <a:extLst>
              <a:ext uri="{FF2B5EF4-FFF2-40B4-BE49-F238E27FC236}">
                <a16:creationId xmlns:a16="http://schemas.microsoft.com/office/drawing/2014/main" id="{8415071B-30C5-4135-9A39-D2D7F81B23EC}"/>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20177750" y="2744465"/>
            <a:ext cx="398936" cy="418539"/>
          </a:xfrm>
          <a:prstGeom prst="rect">
            <a:avLst/>
          </a:prstGeom>
        </xdr:spPr>
      </xdr:pic>
      <xdr:pic>
        <xdr:nvPicPr>
          <xdr:cNvPr id="92" name="Picture 91">
            <a:extLst>
              <a:ext uri="{FF2B5EF4-FFF2-40B4-BE49-F238E27FC236}">
                <a16:creationId xmlns:a16="http://schemas.microsoft.com/office/drawing/2014/main" id="{2E88A598-FA87-41E5-B27A-4B61CED7446B}"/>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9369896" y="3234525"/>
            <a:ext cx="398936" cy="418539"/>
          </a:xfrm>
          <a:prstGeom prst="rect">
            <a:avLst/>
          </a:prstGeom>
        </xdr:spPr>
      </xdr:pic>
      <xdr:pic>
        <xdr:nvPicPr>
          <xdr:cNvPr id="93" name="Picture 92">
            <a:extLst>
              <a:ext uri="{FF2B5EF4-FFF2-40B4-BE49-F238E27FC236}">
                <a16:creationId xmlns:a16="http://schemas.microsoft.com/office/drawing/2014/main" id="{512FEE31-96BC-4D52-BB31-B56C1814B189}"/>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9771269" y="3234525"/>
            <a:ext cx="398936" cy="418539"/>
          </a:xfrm>
          <a:prstGeom prst="rect">
            <a:avLst/>
          </a:prstGeom>
        </xdr:spPr>
      </xdr:pic>
      <xdr:pic>
        <xdr:nvPicPr>
          <xdr:cNvPr id="94" name="Picture 93">
            <a:extLst>
              <a:ext uri="{FF2B5EF4-FFF2-40B4-BE49-F238E27FC236}">
                <a16:creationId xmlns:a16="http://schemas.microsoft.com/office/drawing/2014/main" id="{5CC13A5D-671B-4B38-A5EA-AE5FFC62932C}"/>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20177750" y="3234525"/>
            <a:ext cx="398936" cy="418539"/>
          </a:xfrm>
          <a:prstGeom prst="rect">
            <a:avLst/>
          </a:prstGeom>
        </xdr:spPr>
      </xdr:pic>
      <xdr:pic>
        <xdr:nvPicPr>
          <xdr:cNvPr id="95" name="Picture 94">
            <a:extLst>
              <a:ext uri="{FF2B5EF4-FFF2-40B4-BE49-F238E27FC236}">
                <a16:creationId xmlns:a16="http://schemas.microsoft.com/office/drawing/2014/main" id="{07BAA963-499B-493A-97CD-37917ED5AC6B}"/>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19369896" y="3724585"/>
            <a:ext cx="398936" cy="418539"/>
          </a:xfrm>
          <a:prstGeom prst="rect">
            <a:avLst/>
          </a:prstGeom>
        </xdr:spPr>
      </xdr:pic>
      <xdr:pic>
        <xdr:nvPicPr>
          <xdr:cNvPr id="96" name="Picture 95">
            <a:extLst>
              <a:ext uri="{FF2B5EF4-FFF2-40B4-BE49-F238E27FC236}">
                <a16:creationId xmlns:a16="http://schemas.microsoft.com/office/drawing/2014/main" id="{8BC585BF-7DFE-4DE7-9086-720C58CD3B12}"/>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19771269" y="3724585"/>
            <a:ext cx="398936" cy="418539"/>
          </a:xfrm>
          <a:prstGeom prst="rect">
            <a:avLst/>
          </a:prstGeom>
        </xdr:spPr>
      </xdr:pic>
      <xdr:pic>
        <xdr:nvPicPr>
          <xdr:cNvPr id="97" name="Picture 96">
            <a:extLst>
              <a:ext uri="{FF2B5EF4-FFF2-40B4-BE49-F238E27FC236}">
                <a16:creationId xmlns:a16="http://schemas.microsoft.com/office/drawing/2014/main" id="{CBC5C6A3-F65E-4464-80BE-CADD65C4A39D}"/>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20177750" y="3724585"/>
            <a:ext cx="398936" cy="418539"/>
          </a:xfrm>
          <a:prstGeom prst="rect">
            <a:avLst/>
          </a:prstGeom>
        </xdr:spPr>
      </xdr:pic>
      <xdr:pic>
        <xdr:nvPicPr>
          <xdr:cNvPr id="98" name="Picture 97">
            <a:extLst>
              <a:ext uri="{FF2B5EF4-FFF2-40B4-BE49-F238E27FC236}">
                <a16:creationId xmlns:a16="http://schemas.microsoft.com/office/drawing/2014/main" id="{157823D4-121E-4229-BC42-52E56DF07F8F}"/>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19369896" y="4214645"/>
            <a:ext cx="398936" cy="418539"/>
          </a:xfrm>
          <a:prstGeom prst="rect">
            <a:avLst/>
          </a:prstGeom>
        </xdr:spPr>
      </xdr:pic>
      <xdr:pic>
        <xdr:nvPicPr>
          <xdr:cNvPr id="99" name="Picture 98">
            <a:extLst>
              <a:ext uri="{FF2B5EF4-FFF2-40B4-BE49-F238E27FC236}">
                <a16:creationId xmlns:a16="http://schemas.microsoft.com/office/drawing/2014/main" id="{DB22C500-1318-4D6A-9E34-2AC6AD39349E}"/>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9769124" y="4214645"/>
            <a:ext cx="401081" cy="418539"/>
          </a:xfrm>
          <a:prstGeom prst="rect">
            <a:avLst/>
          </a:prstGeom>
        </xdr:spPr>
      </xdr:pic>
      <xdr:pic>
        <xdr:nvPicPr>
          <xdr:cNvPr id="100" name="Picture 99">
            <a:extLst>
              <a:ext uri="{FF2B5EF4-FFF2-40B4-BE49-F238E27FC236}">
                <a16:creationId xmlns:a16="http://schemas.microsoft.com/office/drawing/2014/main" id="{550F4BFB-4517-4131-8F32-53A897B88A31}"/>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19369896" y="4704705"/>
            <a:ext cx="398936" cy="418539"/>
          </a:xfrm>
          <a:prstGeom prst="rect">
            <a:avLst/>
          </a:prstGeom>
        </xdr:spPr>
      </xdr:pic>
      <xdr:pic>
        <xdr:nvPicPr>
          <xdr:cNvPr id="101" name="Picture 100">
            <a:extLst>
              <a:ext uri="{FF2B5EF4-FFF2-40B4-BE49-F238E27FC236}">
                <a16:creationId xmlns:a16="http://schemas.microsoft.com/office/drawing/2014/main" id="{6C508BC4-157D-47AC-9AC7-0226F2F82E2F}"/>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19771269" y="4704705"/>
            <a:ext cx="398936" cy="418539"/>
          </a:xfrm>
          <a:prstGeom prst="rect">
            <a:avLst/>
          </a:prstGeom>
        </xdr:spPr>
      </xdr:pic>
      <xdr:pic>
        <xdr:nvPicPr>
          <xdr:cNvPr id="102" name="Picture 101">
            <a:extLst>
              <a:ext uri="{FF2B5EF4-FFF2-40B4-BE49-F238E27FC236}">
                <a16:creationId xmlns:a16="http://schemas.microsoft.com/office/drawing/2014/main" id="{8EE62A4F-D466-47EC-81CE-64A02032D695}"/>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20175605" y="4214645"/>
            <a:ext cx="401081" cy="418539"/>
          </a:xfrm>
          <a:prstGeom prst="rect">
            <a:avLst/>
          </a:prstGeom>
        </xdr:spPr>
      </xdr:pic>
      <xdr:pic>
        <xdr:nvPicPr>
          <xdr:cNvPr id="103" name="Picture 102">
            <a:extLst>
              <a:ext uri="{FF2B5EF4-FFF2-40B4-BE49-F238E27FC236}">
                <a16:creationId xmlns:a16="http://schemas.microsoft.com/office/drawing/2014/main" id="{224B294B-54B9-4556-9F81-742A70E1889A}"/>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0177750" y="4704705"/>
            <a:ext cx="398936" cy="418539"/>
          </a:xfrm>
          <a:prstGeom prst="rect">
            <a:avLst/>
          </a:prstGeom>
        </xdr:spPr>
      </xdr:pic>
      <xdr:pic>
        <xdr:nvPicPr>
          <xdr:cNvPr id="104" name="Picture 103">
            <a:extLst>
              <a:ext uri="{FF2B5EF4-FFF2-40B4-BE49-F238E27FC236}">
                <a16:creationId xmlns:a16="http://schemas.microsoft.com/office/drawing/2014/main" id="{B5CC0644-6832-4EF9-BA01-B83C59D65EE1}"/>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19769124" y="5194766"/>
            <a:ext cx="401081" cy="418539"/>
          </a:xfrm>
          <a:prstGeom prst="rect">
            <a:avLst/>
          </a:prstGeom>
        </xdr:spPr>
      </xdr:pic>
      <xdr:pic>
        <xdr:nvPicPr>
          <xdr:cNvPr id="105" name="Picture 104">
            <a:extLst>
              <a:ext uri="{FF2B5EF4-FFF2-40B4-BE49-F238E27FC236}">
                <a16:creationId xmlns:a16="http://schemas.microsoft.com/office/drawing/2014/main" id="{D39A286F-C766-4B17-8376-B650D4B3F800}"/>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20175605" y="5194766"/>
            <a:ext cx="401081" cy="418539"/>
          </a:xfrm>
          <a:prstGeom prst="rect">
            <a:avLst/>
          </a:prstGeom>
        </xdr:spPr>
      </xdr:pic>
      <xdr:pic>
        <xdr:nvPicPr>
          <xdr:cNvPr id="106" name="Picture 105">
            <a:extLst>
              <a:ext uri="{FF2B5EF4-FFF2-40B4-BE49-F238E27FC236}">
                <a16:creationId xmlns:a16="http://schemas.microsoft.com/office/drawing/2014/main" id="{01FA2155-E8B4-420D-9203-ABB6F275F300}"/>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19366496" y="5194766"/>
            <a:ext cx="402336" cy="420624"/>
          </a:xfrm>
          <a:prstGeom prst="rect">
            <a:avLst/>
          </a:prstGeom>
        </xdr:spPr>
      </xdr:pic>
      <xdr:pic>
        <xdr:nvPicPr>
          <xdr:cNvPr id="107" name="Picture 106">
            <a:extLst>
              <a:ext uri="{FF2B5EF4-FFF2-40B4-BE49-F238E27FC236}">
                <a16:creationId xmlns:a16="http://schemas.microsoft.com/office/drawing/2014/main" id="{B169A496-9D53-4ABB-9140-F38F04C9B0A2}"/>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19767869" y="784225"/>
            <a:ext cx="402336" cy="420624"/>
          </a:xfrm>
          <a:prstGeom prst="rect">
            <a:avLst/>
          </a:prstGeom>
        </xdr:spPr>
      </xdr:pic>
      <xdr:pic>
        <xdr:nvPicPr>
          <xdr:cNvPr id="108" name="Picture 107">
            <a:extLst>
              <a:ext uri="{FF2B5EF4-FFF2-40B4-BE49-F238E27FC236}">
                <a16:creationId xmlns:a16="http://schemas.microsoft.com/office/drawing/2014/main" id="{C3E839DD-2EA2-4FB3-9E3A-9B87CAB54A2B}"/>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19366496" y="784225"/>
            <a:ext cx="402336" cy="420624"/>
          </a:xfrm>
          <a:prstGeom prst="rect">
            <a:avLst/>
          </a:prstGeom>
        </xdr:spPr>
      </xdr:pic>
    </xdr:grpSp>
    <xdr:clientData/>
  </xdr:twoCellAnchor>
  <xdr:twoCellAnchor>
    <xdr:from>
      <xdr:col>1</xdr:col>
      <xdr:colOff>0</xdr:colOff>
      <xdr:row>41</xdr:row>
      <xdr:rowOff>0</xdr:rowOff>
    </xdr:from>
    <xdr:to>
      <xdr:col>10</xdr:col>
      <xdr:colOff>0</xdr:colOff>
      <xdr:row>56</xdr:row>
      <xdr:rowOff>0</xdr:rowOff>
    </xdr:to>
    <xdr:sp macro="" textlink="">
      <xdr:nvSpPr>
        <xdr:cNvPr id="109" name="Rectangle 108">
          <a:extLst>
            <a:ext uri="{FF2B5EF4-FFF2-40B4-BE49-F238E27FC236}">
              <a16:creationId xmlns:a16="http://schemas.microsoft.com/office/drawing/2014/main" id="{D7D1C975-BC71-4951-912A-59CA730DE032}"/>
            </a:ext>
          </a:extLst>
        </xdr:cNvPr>
        <xdr:cNvSpPr/>
      </xdr:nvSpPr>
      <xdr:spPr>
        <a:xfrm>
          <a:off x="57150" y="6848475"/>
          <a:ext cx="4076700" cy="24288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47</xdr:row>
      <xdr:rowOff>0</xdr:rowOff>
    </xdr:from>
    <xdr:to>
      <xdr:col>20</xdr:col>
      <xdr:colOff>0</xdr:colOff>
      <xdr:row>75</xdr:row>
      <xdr:rowOff>0</xdr:rowOff>
    </xdr:to>
    <xdr:sp macro="" textlink="">
      <xdr:nvSpPr>
        <xdr:cNvPr id="110" name="Rectangle 109">
          <a:extLst>
            <a:ext uri="{FF2B5EF4-FFF2-40B4-BE49-F238E27FC236}">
              <a16:creationId xmlns:a16="http://schemas.microsoft.com/office/drawing/2014/main" id="{D874099C-747A-41E7-933C-2E7077571289}"/>
            </a:ext>
          </a:extLst>
        </xdr:cNvPr>
        <xdr:cNvSpPr/>
      </xdr:nvSpPr>
      <xdr:spPr>
        <a:xfrm>
          <a:off x="4248150" y="7820025"/>
          <a:ext cx="4076700" cy="45529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27</xdr:row>
      <xdr:rowOff>1</xdr:rowOff>
    </xdr:from>
    <xdr:to>
      <xdr:col>20</xdr:col>
      <xdr:colOff>0</xdr:colOff>
      <xdr:row>37</xdr:row>
      <xdr:rowOff>19051</xdr:rowOff>
    </xdr:to>
    <xdr:sp macro="" textlink="">
      <xdr:nvSpPr>
        <xdr:cNvPr id="111" name="Rectangle 110">
          <a:extLst>
            <a:ext uri="{FF2B5EF4-FFF2-40B4-BE49-F238E27FC236}">
              <a16:creationId xmlns:a16="http://schemas.microsoft.com/office/drawing/2014/main" id="{555C55BE-13F3-499C-98D0-69914EE5F700}"/>
            </a:ext>
          </a:extLst>
        </xdr:cNvPr>
        <xdr:cNvSpPr/>
      </xdr:nvSpPr>
      <xdr:spPr>
        <a:xfrm>
          <a:off x="4248150" y="4581526"/>
          <a:ext cx="4076700" cy="16383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25</xdr:row>
      <xdr:rowOff>136070</xdr:rowOff>
    </xdr:from>
    <xdr:to>
      <xdr:col>20</xdr:col>
      <xdr:colOff>0</xdr:colOff>
      <xdr:row>27</xdr:row>
      <xdr:rowOff>2719</xdr:rowOff>
    </xdr:to>
    <xdr:sp macro="" textlink="">
      <xdr:nvSpPr>
        <xdr:cNvPr id="112" name="Rectangle: Top Corners Rounded 111">
          <a:extLst>
            <a:ext uri="{FF2B5EF4-FFF2-40B4-BE49-F238E27FC236}">
              <a16:creationId xmlns:a16="http://schemas.microsoft.com/office/drawing/2014/main" id="{C9AE0754-FC9D-4251-B5E0-CF12E53218D1}"/>
            </a:ext>
          </a:extLst>
        </xdr:cNvPr>
        <xdr:cNvSpPr/>
      </xdr:nvSpPr>
      <xdr:spPr>
        <a:xfrm>
          <a:off x="4248150" y="4393745"/>
          <a:ext cx="4076700" cy="190499"/>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25</xdr:row>
      <xdr:rowOff>140159</xdr:rowOff>
    </xdr:from>
    <xdr:to>
      <xdr:col>12</xdr:col>
      <xdr:colOff>2721</xdr:colOff>
      <xdr:row>27</xdr:row>
      <xdr:rowOff>8169</xdr:rowOff>
    </xdr:to>
    <xdr:sp macro="" textlink="">
      <xdr:nvSpPr>
        <xdr:cNvPr id="113" name="TextBox 112">
          <a:extLst>
            <a:ext uri="{FF2B5EF4-FFF2-40B4-BE49-F238E27FC236}">
              <a16:creationId xmlns:a16="http://schemas.microsoft.com/office/drawing/2014/main" id="{5489EE43-FDC2-4C79-87DD-7EF84C95D5ED}"/>
            </a:ext>
          </a:extLst>
        </xdr:cNvPr>
        <xdr:cNvSpPr txBox="1"/>
      </xdr:nvSpPr>
      <xdr:spPr>
        <a:xfrm>
          <a:off x="4248150" y="4397834"/>
          <a:ext cx="1231446" cy="19186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18</xdr:col>
      <xdr:colOff>0</xdr:colOff>
      <xdr:row>25</xdr:row>
      <xdr:rowOff>142874</xdr:rowOff>
    </xdr:from>
    <xdr:to>
      <xdr:col>19</xdr:col>
      <xdr:colOff>0</xdr:colOff>
      <xdr:row>27</xdr:row>
      <xdr:rowOff>9523</xdr:rowOff>
    </xdr:to>
    <xdr:sp macro="" textlink="">
      <xdr:nvSpPr>
        <xdr:cNvPr id="114" name="TextBox 113">
          <a:extLst>
            <a:ext uri="{FF2B5EF4-FFF2-40B4-BE49-F238E27FC236}">
              <a16:creationId xmlns:a16="http://schemas.microsoft.com/office/drawing/2014/main" id="{229E023E-997C-45A7-A8CC-3995E4F81112}"/>
            </a:ext>
          </a:extLst>
        </xdr:cNvPr>
        <xdr:cNvSpPr txBox="1"/>
      </xdr:nvSpPr>
      <xdr:spPr>
        <a:xfrm>
          <a:off x="7391400" y="4400549"/>
          <a:ext cx="466725" cy="19049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mn-lt"/>
              <a:ea typeface="+mn-ea"/>
              <a:cs typeface="+mn-cs"/>
            </a:rPr>
            <a:t>Earn</a:t>
          </a:r>
        </a:p>
      </xdr:txBody>
    </xdr:sp>
    <xdr:clientData/>
  </xdr:twoCellAnchor>
  <xdr:twoCellAnchor>
    <xdr:from>
      <xdr:col>19</xdr:col>
      <xdr:colOff>0</xdr:colOff>
      <xdr:row>25</xdr:row>
      <xdr:rowOff>134706</xdr:rowOff>
    </xdr:from>
    <xdr:to>
      <xdr:col>20</xdr:col>
      <xdr:colOff>0</xdr:colOff>
      <xdr:row>27</xdr:row>
      <xdr:rowOff>2716</xdr:rowOff>
    </xdr:to>
    <xdr:sp macro="" textlink="">
      <xdr:nvSpPr>
        <xdr:cNvPr id="115" name="TextBox 114">
          <a:extLst>
            <a:ext uri="{FF2B5EF4-FFF2-40B4-BE49-F238E27FC236}">
              <a16:creationId xmlns:a16="http://schemas.microsoft.com/office/drawing/2014/main" id="{AB043A07-4004-4AEA-9775-A51AF2427F04}"/>
            </a:ext>
          </a:extLst>
        </xdr:cNvPr>
        <xdr:cNvSpPr txBox="1"/>
      </xdr:nvSpPr>
      <xdr:spPr>
        <a:xfrm>
          <a:off x="7858125" y="4392381"/>
          <a:ext cx="466725" cy="19186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38</xdr:row>
      <xdr:rowOff>0</xdr:rowOff>
    </xdr:from>
    <xdr:to>
      <xdr:col>20</xdr:col>
      <xdr:colOff>0</xdr:colOff>
      <xdr:row>39</xdr:row>
      <xdr:rowOff>0</xdr:rowOff>
    </xdr:to>
    <xdr:sp macro="" textlink="">
      <xdr:nvSpPr>
        <xdr:cNvPr id="116" name="Rectangle: Top Corners Rounded 115">
          <a:extLst>
            <a:ext uri="{FF2B5EF4-FFF2-40B4-BE49-F238E27FC236}">
              <a16:creationId xmlns:a16="http://schemas.microsoft.com/office/drawing/2014/main" id="{3D828D26-F930-4D63-AB07-F87F3B7360FA}"/>
            </a:ext>
          </a:extLst>
        </xdr:cNvPr>
        <xdr:cNvSpPr/>
      </xdr:nvSpPr>
      <xdr:spPr>
        <a:xfrm>
          <a:off x="4248150" y="6362700"/>
          <a:ext cx="4076700" cy="161925"/>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39</xdr:row>
      <xdr:rowOff>0</xdr:rowOff>
    </xdr:from>
    <xdr:to>
      <xdr:col>20</xdr:col>
      <xdr:colOff>0</xdr:colOff>
      <xdr:row>45</xdr:row>
      <xdr:rowOff>0</xdr:rowOff>
    </xdr:to>
    <xdr:sp macro="" textlink="">
      <xdr:nvSpPr>
        <xdr:cNvPr id="117" name="Rectangle 116">
          <a:extLst>
            <a:ext uri="{FF2B5EF4-FFF2-40B4-BE49-F238E27FC236}">
              <a16:creationId xmlns:a16="http://schemas.microsoft.com/office/drawing/2014/main" id="{02FD66B2-1821-4D02-B2DE-B6AFD5F1E3B8}"/>
            </a:ext>
          </a:extLst>
        </xdr:cNvPr>
        <xdr:cNvSpPr/>
      </xdr:nvSpPr>
      <xdr:spPr>
        <a:xfrm>
          <a:off x="4248150" y="6524625"/>
          <a:ext cx="4076700" cy="9715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55</xdr:row>
      <xdr:rowOff>0</xdr:rowOff>
    </xdr:from>
    <xdr:to>
      <xdr:col>25</xdr:col>
      <xdr:colOff>0</xdr:colOff>
      <xdr:row>75</xdr:row>
      <xdr:rowOff>9525</xdr:rowOff>
    </xdr:to>
    <xdr:sp macro="" textlink="">
      <xdr:nvSpPr>
        <xdr:cNvPr id="118" name="Rectangle 117">
          <a:extLst>
            <a:ext uri="{FF2B5EF4-FFF2-40B4-BE49-F238E27FC236}">
              <a16:creationId xmlns:a16="http://schemas.microsoft.com/office/drawing/2014/main" id="{C71EB847-AC2B-46EF-863A-03E7BDA776B3}"/>
            </a:ext>
          </a:extLst>
        </xdr:cNvPr>
        <xdr:cNvSpPr/>
      </xdr:nvSpPr>
      <xdr:spPr>
        <a:xfrm>
          <a:off x="8562975" y="9115425"/>
          <a:ext cx="4171950" cy="32670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3</xdr:row>
      <xdr:rowOff>1</xdr:rowOff>
    </xdr:from>
    <xdr:to>
      <xdr:col>25</xdr:col>
      <xdr:colOff>0</xdr:colOff>
      <xdr:row>53</xdr:row>
      <xdr:rowOff>0</xdr:rowOff>
    </xdr:to>
    <xdr:sp macro="" textlink="">
      <xdr:nvSpPr>
        <xdr:cNvPr id="119" name="Rectangle 118">
          <a:extLst>
            <a:ext uri="{FF2B5EF4-FFF2-40B4-BE49-F238E27FC236}">
              <a16:creationId xmlns:a16="http://schemas.microsoft.com/office/drawing/2014/main" id="{BD76080C-0A35-4D22-A7AE-E222BF2B765A}"/>
            </a:ext>
          </a:extLst>
        </xdr:cNvPr>
        <xdr:cNvSpPr/>
      </xdr:nvSpPr>
      <xdr:spPr>
        <a:xfrm>
          <a:off x="8562975" y="695326"/>
          <a:ext cx="4171950" cy="8096249"/>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53</xdr:row>
      <xdr:rowOff>133350</xdr:rowOff>
    </xdr:from>
    <xdr:to>
      <xdr:col>25</xdr:col>
      <xdr:colOff>0</xdr:colOff>
      <xdr:row>55</xdr:row>
      <xdr:rowOff>0</xdr:rowOff>
    </xdr:to>
    <xdr:sp macro="" textlink="">
      <xdr:nvSpPr>
        <xdr:cNvPr id="120" name="Rectangle: Top Corners Rounded 119">
          <a:extLst>
            <a:ext uri="{FF2B5EF4-FFF2-40B4-BE49-F238E27FC236}">
              <a16:creationId xmlns:a16="http://schemas.microsoft.com/office/drawing/2014/main" id="{C565E3F8-D8B0-4872-A196-E42AA74442F2}"/>
            </a:ext>
          </a:extLst>
        </xdr:cNvPr>
        <xdr:cNvSpPr/>
      </xdr:nvSpPr>
      <xdr:spPr>
        <a:xfrm>
          <a:off x="8562975" y="8924925"/>
          <a:ext cx="417195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19050</xdr:colOff>
      <xdr:row>53</xdr:row>
      <xdr:rowOff>133350</xdr:rowOff>
    </xdr:from>
    <xdr:to>
      <xdr:col>24</xdr:col>
      <xdr:colOff>19050</xdr:colOff>
      <xdr:row>55</xdr:row>
      <xdr:rowOff>0</xdr:rowOff>
    </xdr:to>
    <xdr:sp macro="" textlink="">
      <xdr:nvSpPr>
        <xdr:cNvPr id="121" name="TextBox 120">
          <a:extLst>
            <a:ext uri="{FF2B5EF4-FFF2-40B4-BE49-F238E27FC236}">
              <a16:creationId xmlns:a16="http://schemas.microsoft.com/office/drawing/2014/main" id="{81A99172-C48C-4125-AD4A-C11194D130DC}"/>
            </a:ext>
          </a:extLst>
        </xdr:cNvPr>
        <xdr:cNvSpPr txBox="1"/>
      </xdr:nvSpPr>
      <xdr:spPr>
        <a:xfrm>
          <a:off x="11630025" y="89249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22</xdr:col>
      <xdr:colOff>0</xdr:colOff>
      <xdr:row>53</xdr:row>
      <xdr:rowOff>114299</xdr:rowOff>
    </xdr:from>
    <xdr:to>
      <xdr:col>22</xdr:col>
      <xdr:colOff>2609850</xdr:colOff>
      <xdr:row>55</xdr:row>
      <xdr:rowOff>28574</xdr:rowOff>
    </xdr:to>
    <xdr:sp macro="" textlink="">
      <xdr:nvSpPr>
        <xdr:cNvPr id="122" name="TextBox 121">
          <a:extLst>
            <a:ext uri="{FF2B5EF4-FFF2-40B4-BE49-F238E27FC236}">
              <a16:creationId xmlns:a16="http://schemas.microsoft.com/office/drawing/2014/main" id="{F3F393D5-D424-42BF-83E1-086AD0FBD4EC}"/>
            </a:ext>
          </a:extLst>
        </xdr:cNvPr>
        <xdr:cNvSpPr txBox="1"/>
      </xdr:nvSpPr>
      <xdr:spPr>
        <a:xfrm>
          <a:off x="8562975" y="8905874"/>
          <a:ext cx="2609850" cy="2381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24</xdr:col>
      <xdr:colOff>9525</xdr:colOff>
      <xdr:row>53</xdr:row>
      <xdr:rowOff>133350</xdr:rowOff>
    </xdr:from>
    <xdr:to>
      <xdr:col>25</xdr:col>
      <xdr:colOff>9525</xdr:colOff>
      <xdr:row>55</xdr:row>
      <xdr:rowOff>0</xdr:rowOff>
    </xdr:to>
    <xdr:sp macro="" textlink="">
      <xdr:nvSpPr>
        <xdr:cNvPr id="123" name="TextBox 122">
          <a:extLst>
            <a:ext uri="{FF2B5EF4-FFF2-40B4-BE49-F238E27FC236}">
              <a16:creationId xmlns:a16="http://schemas.microsoft.com/office/drawing/2014/main" id="{B3902EF1-255B-4922-BCA3-62B7A94D0DA5}"/>
            </a:ext>
          </a:extLst>
        </xdr:cNvPr>
        <xdr:cNvSpPr txBox="1"/>
      </xdr:nvSpPr>
      <xdr:spPr>
        <a:xfrm>
          <a:off x="12182475" y="89249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0</xdr:colOff>
      <xdr:row>35</xdr:row>
      <xdr:rowOff>0</xdr:rowOff>
    </xdr:from>
    <xdr:to>
      <xdr:col>10</xdr:col>
      <xdr:colOff>0</xdr:colOff>
      <xdr:row>39</xdr:row>
      <xdr:rowOff>0</xdr:rowOff>
    </xdr:to>
    <xdr:sp macro="" textlink="">
      <xdr:nvSpPr>
        <xdr:cNvPr id="2" name="Rectangle 1">
          <a:extLst>
            <a:ext uri="{FF2B5EF4-FFF2-40B4-BE49-F238E27FC236}">
              <a16:creationId xmlns:a16="http://schemas.microsoft.com/office/drawing/2014/main" id="{874B9EBB-7C0A-4598-BB83-5CA98D4F4E65}"/>
            </a:ext>
          </a:extLst>
        </xdr:cNvPr>
        <xdr:cNvSpPr/>
      </xdr:nvSpPr>
      <xdr:spPr>
        <a:xfrm>
          <a:off x="57150" y="5876925"/>
          <a:ext cx="4076700" cy="647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3</xdr:row>
      <xdr:rowOff>0</xdr:rowOff>
    </xdr:from>
    <xdr:to>
      <xdr:col>29</xdr:col>
      <xdr:colOff>0</xdr:colOff>
      <xdr:row>75</xdr:row>
      <xdr:rowOff>0</xdr:rowOff>
    </xdr:to>
    <xdr:sp macro="" textlink="">
      <xdr:nvSpPr>
        <xdr:cNvPr id="3" name="Rectangle 2">
          <a:extLst>
            <a:ext uri="{FF2B5EF4-FFF2-40B4-BE49-F238E27FC236}">
              <a16:creationId xmlns:a16="http://schemas.microsoft.com/office/drawing/2014/main" id="{4D22208B-01EF-4B40-89C8-760AB19B6E38}"/>
            </a:ext>
          </a:extLst>
        </xdr:cNvPr>
        <xdr:cNvSpPr/>
      </xdr:nvSpPr>
      <xdr:spPr>
        <a:xfrm>
          <a:off x="12849225" y="695325"/>
          <a:ext cx="4171950" cy="116776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3</xdr:row>
      <xdr:rowOff>0</xdr:rowOff>
    </xdr:from>
    <xdr:to>
      <xdr:col>25</xdr:col>
      <xdr:colOff>0</xdr:colOff>
      <xdr:row>53</xdr:row>
      <xdr:rowOff>0</xdr:rowOff>
    </xdr:to>
    <xdr:sp macro="" textlink="">
      <xdr:nvSpPr>
        <xdr:cNvPr id="4" name="Rectangle 3">
          <a:extLst>
            <a:ext uri="{FF2B5EF4-FFF2-40B4-BE49-F238E27FC236}">
              <a16:creationId xmlns:a16="http://schemas.microsoft.com/office/drawing/2014/main" id="{5DE30C57-FCFC-40EA-A4DD-42528CB91EFA}"/>
            </a:ext>
          </a:extLst>
        </xdr:cNvPr>
        <xdr:cNvSpPr/>
      </xdr:nvSpPr>
      <xdr:spPr>
        <a:xfrm>
          <a:off x="8562975" y="695325"/>
          <a:ext cx="4171950" cy="80962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xdr:row>
      <xdr:rowOff>133350</xdr:rowOff>
    </xdr:from>
    <xdr:to>
      <xdr:col>10</xdr:col>
      <xdr:colOff>0</xdr:colOff>
      <xdr:row>3</xdr:row>
      <xdr:rowOff>0</xdr:rowOff>
    </xdr:to>
    <xdr:sp macro="" textlink="">
      <xdr:nvSpPr>
        <xdr:cNvPr id="5" name="Rectangle: Top Corners Rounded 4">
          <a:extLst>
            <a:ext uri="{FF2B5EF4-FFF2-40B4-BE49-F238E27FC236}">
              <a16:creationId xmlns:a16="http://schemas.microsoft.com/office/drawing/2014/main" id="{8CD665DB-4D03-402C-BD9E-1FF9D7E664EE}"/>
            </a:ext>
          </a:extLst>
        </xdr:cNvPr>
        <xdr:cNvSpPr/>
      </xdr:nvSpPr>
      <xdr:spPr>
        <a:xfrm>
          <a:off x="57150" y="50482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45</xdr:row>
      <xdr:rowOff>133350</xdr:rowOff>
    </xdr:from>
    <xdr:to>
      <xdr:col>20</xdr:col>
      <xdr:colOff>0</xdr:colOff>
      <xdr:row>47</xdr:row>
      <xdr:rowOff>0</xdr:rowOff>
    </xdr:to>
    <xdr:sp macro="" textlink="">
      <xdr:nvSpPr>
        <xdr:cNvPr id="6" name="Rectangle: Top Corners Rounded 5">
          <a:extLst>
            <a:ext uri="{FF2B5EF4-FFF2-40B4-BE49-F238E27FC236}">
              <a16:creationId xmlns:a16="http://schemas.microsoft.com/office/drawing/2014/main" id="{232A4E09-58C4-42A7-86C6-CEAB197B9068}"/>
            </a:ext>
          </a:extLst>
        </xdr:cNvPr>
        <xdr:cNvSpPr/>
      </xdr:nvSpPr>
      <xdr:spPr>
        <a:xfrm>
          <a:off x="4248150" y="762952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33</xdr:row>
      <xdr:rowOff>133350</xdr:rowOff>
    </xdr:from>
    <xdr:to>
      <xdr:col>10</xdr:col>
      <xdr:colOff>0</xdr:colOff>
      <xdr:row>35</xdr:row>
      <xdr:rowOff>0</xdr:rowOff>
    </xdr:to>
    <xdr:sp macro="" textlink="">
      <xdr:nvSpPr>
        <xdr:cNvPr id="7" name="Rectangle: Top Corners Rounded 6">
          <a:extLst>
            <a:ext uri="{FF2B5EF4-FFF2-40B4-BE49-F238E27FC236}">
              <a16:creationId xmlns:a16="http://schemas.microsoft.com/office/drawing/2014/main" id="{D6CF4378-2C6A-4E3F-9A88-BF32B790721E}"/>
            </a:ext>
          </a:extLst>
        </xdr:cNvPr>
        <xdr:cNvSpPr/>
      </xdr:nvSpPr>
      <xdr:spPr>
        <a:xfrm>
          <a:off x="57150" y="568642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39</xdr:row>
      <xdr:rowOff>133350</xdr:rowOff>
    </xdr:from>
    <xdr:to>
      <xdr:col>10</xdr:col>
      <xdr:colOff>0</xdr:colOff>
      <xdr:row>41</xdr:row>
      <xdr:rowOff>0</xdr:rowOff>
    </xdr:to>
    <xdr:sp macro="" textlink="">
      <xdr:nvSpPr>
        <xdr:cNvPr id="8" name="Rectangle: Top Corners Rounded 7">
          <a:extLst>
            <a:ext uri="{FF2B5EF4-FFF2-40B4-BE49-F238E27FC236}">
              <a16:creationId xmlns:a16="http://schemas.microsoft.com/office/drawing/2014/main" id="{569AB6E1-B25E-4842-BFEF-39E34FFB3B18}"/>
            </a:ext>
          </a:extLst>
        </xdr:cNvPr>
        <xdr:cNvSpPr/>
      </xdr:nvSpPr>
      <xdr:spPr>
        <a:xfrm>
          <a:off x="57150" y="665797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1</xdr:row>
      <xdr:rowOff>133350</xdr:rowOff>
    </xdr:from>
    <xdr:to>
      <xdr:col>25</xdr:col>
      <xdr:colOff>0</xdr:colOff>
      <xdr:row>3</xdr:row>
      <xdr:rowOff>0</xdr:rowOff>
    </xdr:to>
    <xdr:sp macro="" textlink="">
      <xdr:nvSpPr>
        <xdr:cNvPr id="9" name="Rectangle: Top Corners Rounded 8">
          <a:extLst>
            <a:ext uri="{FF2B5EF4-FFF2-40B4-BE49-F238E27FC236}">
              <a16:creationId xmlns:a16="http://schemas.microsoft.com/office/drawing/2014/main" id="{444BD6B1-BB02-491D-876A-062B2A986423}"/>
            </a:ext>
          </a:extLst>
        </xdr:cNvPr>
        <xdr:cNvSpPr/>
      </xdr:nvSpPr>
      <xdr:spPr>
        <a:xfrm>
          <a:off x="8562975" y="504825"/>
          <a:ext cx="417195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133350</xdr:rowOff>
    </xdr:from>
    <xdr:to>
      <xdr:col>29</xdr:col>
      <xdr:colOff>0</xdr:colOff>
      <xdr:row>3</xdr:row>
      <xdr:rowOff>0</xdr:rowOff>
    </xdr:to>
    <xdr:sp macro="" textlink="">
      <xdr:nvSpPr>
        <xdr:cNvPr id="10" name="Rectangle: Top Corners Rounded 9">
          <a:extLst>
            <a:ext uri="{FF2B5EF4-FFF2-40B4-BE49-F238E27FC236}">
              <a16:creationId xmlns:a16="http://schemas.microsoft.com/office/drawing/2014/main" id="{54C3C7CA-45FC-4010-B3F9-2713BA69D1F5}"/>
            </a:ext>
          </a:extLst>
        </xdr:cNvPr>
        <xdr:cNvSpPr/>
      </xdr:nvSpPr>
      <xdr:spPr>
        <a:xfrm>
          <a:off x="12849225" y="504825"/>
          <a:ext cx="417195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1</xdr:row>
      <xdr:rowOff>133350</xdr:rowOff>
    </xdr:from>
    <xdr:to>
      <xdr:col>9</xdr:col>
      <xdr:colOff>0</xdr:colOff>
      <xdr:row>3</xdr:row>
      <xdr:rowOff>0</xdr:rowOff>
    </xdr:to>
    <xdr:sp macro="" textlink="">
      <xdr:nvSpPr>
        <xdr:cNvPr id="11" name="TextBox 10">
          <a:extLst>
            <a:ext uri="{FF2B5EF4-FFF2-40B4-BE49-F238E27FC236}">
              <a16:creationId xmlns:a16="http://schemas.microsoft.com/office/drawing/2014/main" id="{295A35E1-1B19-4C8C-BBB3-2CBB4B7309F8}"/>
            </a:ext>
          </a:extLst>
        </xdr:cNvPr>
        <xdr:cNvSpPr txBox="1"/>
      </xdr:nvSpPr>
      <xdr:spPr>
        <a:xfrm>
          <a:off x="320040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33</xdr:row>
      <xdr:rowOff>133350</xdr:rowOff>
    </xdr:from>
    <xdr:to>
      <xdr:col>9</xdr:col>
      <xdr:colOff>0</xdr:colOff>
      <xdr:row>35</xdr:row>
      <xdr:rowOff>0</xdr:rowOff>
    </xdr:to>
    <xdr:sp macro="" textlink="">
      <xdr:nvSpPr>
        <xdr:cNvPr id="12" name="TextBox 11">
          <a:extLst>
            <a:ext uri="{FF2B5EF4-FFF2-40B4-BE49-F238E27FC236}">
              <a16:creationId xmlns:a16="http://schemas.microsoft.com/office/drawing/2014/main" id="{C41090A9-8DF0-41C0-A90B-644C57DCFAC0}"/>
            </a:ext>
          </a:extLst>
        </xdr:cNvPr>
        <xdr:cNvSpPr txBox="1"/>
      </xdr:nvSpPr>
      <xdr:spPr>
        <a:xfrm>
          <a:off x="3200400" y="56864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39</xdr:row>
      <xdr:rowOff>133350</xdr:rowOff>
    </xdr:from>
    <xdr:to>
      <xdr:col>9</xdr:col>
      <xdr:colOff>0</xdr:colOff>
      <xdr:row>41</xdr:row>
      <xdr:rowOff>0</xdr:rowOff>
    </xdr:to>
    <xdr:sp macro="" textlink="">
      <xdr:nvSpPr>
        <xdr:cNvPr id="13" name="TextBox 12">
          <a:extLst>
            <a:ext uri="{FF2B5EF4-FFF2-40B4-BE49-F238E27FC236}">
              <a16:creationId xmlns:a16="http://schemas.microsoft.com/office/drawing/2014/main" id="{405CC6F3-5EDE-4E86-84F5-55AB27B79A70}"/>
            </a:ext>
          </a:extLst>
        </xdr:cNvPr>
        <xdr:cNvSpPr txBox="1"/>
      </xdr:nvSpPr>
      <xdr:spPr>
        <a:xfrm>
          <a:off x="3200400" y="66579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18</xdr:col>
      <xdr:colOff>0</xdr:colOff>
      <xdr:row>45</xdr:row>
      <xdr:rowOff>133350</xdr:rowOff>
    </xdr:from>
    <xdr:to>
      <xdr:col>19</xdr:col>
      <xdr:colOff>0</xdr:colOff>
      <xdr:row>47</xdr:row>
      <xdr:rowOff>0</xdr:rowOff>
    </xdr:to>
    <xdr:sp macro="" textlink="">
      <xdr:nvSpPr>
        <xdr:cNvPr id="14" name="TextBox 13">
          <a:extLst>
            <a:ext uri="{FF2B5EF4-FFF2-40B4-BE49-F238E27FC236}">
              <a16:creationId xmlns:a16="http://schemas.microsoft.com/office/drawing/2014/main" id="{235F9836-8CBD-4E5E-80DD-BCC2457284DB}"/>
            </a:ext>
          </a:extLst>
        </xdr:cNvPr>
        <xdr:cNvSpPr txBox="1"/>
      </xdr:nvSpPr>
      <xdr:spPr>
        <a:xfrm>
          <a:off x="7391400" y="76295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mn-lt"/>
              <a:ea typeface="+mn-ea"/>
              <a:cs typeface="+mn-cs"/>
            </a:rPr>
            <a:t>Earn</a:t>
          </a:r>
        </a:p>
      </xdr:txBody>
    </xdr:sp>
    <xdr:clientData/>
  </xdr:twoCellAnchor>
  <xdr:twoCellAnchor>
    <xdr:from>
      <xdr:col>23</xdr:col>
      <xdr:colOff>0</xdr:colOff>
      <xdr:row>1</xdr:row>
      <xdr:rowOff>133350</xdr:rowOff>
    </xdr:from>
    <xdr:to>
      <xdr:col>24</xdr:col>
      <xdr:colOff>0</xdr:colOff>
      <xdr:row>3</xdr:row>
      <xdr:rowOff>0</xdr:rowOff>
    </xdr:to>
    <xdr:sp macro="" textlink="">
      <xdr:nvSpPr>
        <xdr:cNvPr id="15" name="TextBox 14">
          <a:extLst>
            <a:ext uri="{FF2B5EF4-FFF2-40B4-BE49-F238E27FC236}">
              <a16:creationId xmlns:a16="http://schemas.microsoft.com/office/drawing/2014/main" id="{ECD41125-18BA-4ACE-A61A-153A753C3034}"/>
            </a:ext>
          </a:extLst>
        </xdr:cNvPr>
        <xdr:cNvSpPr txBox="1"/>
      </xdr:nvSpPr>
      <xdr:spPr>
        <a:xfrm>
          <a:off x="1161097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27</xdr:col>
      <xdr:colOff>0</xdr:colOff>
      <xdr:row>1</xdr:row>
      <xdr:rowOff>133350</xdr:rowOff>
    </xdr:from>
    <xdr:to>
      <xdr:col>28</xdr:col>
      <xdr:colOff>0</xdr:colOff>
      <xdr:row>3</xdr:row>
      <xdr:rowOff>0</xdr:rowOff>
    </xdr:to>
    <xdr:sp macro="" textlink="">
      <xdr:nvSpPr>
        <xdr:cNvPr id="16" name="TextBox 15">
          <a:extLst>
            <a:ext uri="{FF2B5EF4-FFF2-40B4-BE49-F238E27FC236}">
              <a16:creationId xmlns:a16="http://schemas.microsoft.com/office/drawing/2014/main" id="{22C5B914-A8A9-482D-B031-4D9AEE6E0FA0}"/>
            </a:ext>
          </a:extLst>
        </xdr:cNvPr>
        <xdr:cNvSpPr txBox="1"/>
      </xdr:nvSpPr>
      <xdr:spPr>
        <a:xfrm>
          <a:off x="1589722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9</xdr:col>
      <xdr:colOff>0</xdr:colOff>
      <xdr:row>1</xdr:row>
      <xdr:rowOff>133350</xdr:rowOff>
    </xdr:from>
    <xdr:to>
      <xdr:col>10</xdr:col>
      <xdr:colOff>0</xdr:colOff>
      <xdr:row>3</xdr:row>
      <xdr:rowOff>0</xdr:rowOff>
    </xdr:to>
    <xdr:sp macro="" textlink="">
      <xdr:nvSpPr>
        <xdr:cNvPr id="17" name="TextBox 16">
          <a:extLst>
            <a:ext uri="{FF2B5EF4-FFF2-40B4-BE49-F238E27FC236}">
              <a16:creationId xmlns:a16="http://schemas.microsoft.com/office/drawing/2014/main" id="{0DD74B54-F84D-4B07-9D22-B24D71CBA259}"/>
            </a:ext>
          </a:extLst>
        </xdr:cNvPr>
        <xdr:cNvSpPr txBox="1"/>
      </xdr:nvSpPr>
      <xdr:spPr>
        <a:xfrm>
          <a:off x="366712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19</xdr:col>
      <xdr:colOff>0</xdr:colOff>
      <xdr:row>45</xdr:row>
      <xdr:rowOff>142875</xdr:rowOff>
    </xdr:from>
    <xdr:to>
      <xdr:col>20</xdr:col>
      <xdr:colOff>0</xdr:colOff>
      <xdr:row>47</xdr:row>
      <xdr:rowOff>9525</xdr:rowOff>
    </xdr:to>
    <xdr:sp macro="" textlink="">
      <xdr:nvSpPr>
        <xdr:cNvPr id="18" name="TextBox 17">
          <a:extLst>
            <a:ext uri="{FF2B5EF4-FFF2-40B4-BE49-F238E27FC236}">
              <a16:creationId xmlns:a16="http://schemas.microsoft.com/office/drawing/2014/main" id="{B1A56CDC-DFE8-4784-A76E-FFBB4D5C59BF}"/>
            </a:ext>
          </a:extLst>
        </xdr:cNvPr>
        <xdr:cNvSpPr txBox="1"/>
      </xdr:nvSpPr>
      <xdr:spPr>
        <a:xfrm>
          <a:off x="7858125" y="76390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33</xdr:row>
      <xdr:rowOff>133350</xdr:rowOff>
    </xdr:from>
    <xdr:to>
      <xdr:col>10</xdr:col>
      <xdr:colOff>0</xdr:colOff>
      <xdr:row>35</xdr:row>
      <xdr:rowOff>0</xdr:rowOff>
    </xdr:to>
    <xdr:sp macro="" textlink="">
      <xdr:nvSpPr>
        <xdr:cNvPr id="19" name="TextBox 18">
          <a:extLst>
            <a:ext uri="{FF2B5EF4-FFF2-40B4-BE49-F238E27FC236}">
              <a16:creationId xmlns:a16="http://schemas.microsoft.com/office/drawing/2014/main" id="{4EA0A1E5-1CEB-4B8E-8717-27FF29CEB74C}"/>
            </a:ext>
          </a:extLst>
        </xdr:cNvPr>
        <xdr:cNvSpPr txBox="1"/>
      </xdr:nvSpPr>
      <xdr:spPr>
        <a:xfrm>
          <a:off x="3667125" y="56864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39</xdr:row>
      <xdr:rowOff>133350</xdr:rowOff>
    </xdr:from>
    <xdr:to>
      <xdr:col>10</xdr:col>
      <xdr:colOff>0</xdr:colOff>
      <xdr:row>41</xdr:row>
      <xdr:rowOff>0</xdr:rowOff>
    </xdr:to>
    <xdr:sp macro="" textlink="">
      <xdr:nvSpPr>
        <xdr:cNvPr id="20" name="TextBox 19">
          <a:extLst>
            <a:ext uri="{FF2B5EF4-FFF2-40B4-BE49-F238E27FC236}">
              <a16:creationId xmlns:a16="http://schemas.microsoft.com/office/drawing/2014/main" id="{5736F76F-CEE4-44F0-ABCA-AD436B656AB9}"/>
            </a:ext>
          </a:extLst>
        </xdr:cNvPr>
        <xdr:cNvSpPr txBox="1"/>
      </xdr:nvSpPr>
      <xdr:spPr>
        <a:xfrm>
          <a:off x="3667125" y="66579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24</xdr:col>
      <xdr:colOff>0</xdr:colOff>
      <xdr:row>1</xdr:row>
      <xdr:rowOff>133350</xdr:rowOff>
    </xdr:from>
    <xdr:to>
      <xdr:col>25</xdr:col>
      <xdr:colOff>0</xdr:colOff>
      <xdr:row>3</xdr:row>
      <xdr:rowOff>0</xdr:rowOff>
    </xdr:to>
    <xdr:sp macro="" textlink="">
      <xdr:nvSpPr>
        <xdr:cNvPr id="21" name="TextBox 20">
          <a:extLst>
            <a:ext uri="{FF2B5EF4-FFF2-40B4-BE49-F238E27FC236}">
              <a16:creationId xmlns:a16="http://schemas.microsoft.com/office/drawing/2014/main" id="{A4BBF0D6-3AFD-4A7F-B713-906FFF52DA61}"/>
            </a:ext>
          </a:extLst>
        </xdr:cNvPr>
        <xdr:cNvSpPr txBox="1"/>
      </xdr:nvSpPr>
      <xdr:spPr>
        <a:xfrm>
          <a:off x="1217295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28</xdr:col>
      <xdr:colOff>0</xdr:colOff>
      <xdr:row>1</xdr:row>
      <xdr:rowOff>133350</xdr:rowOff>
    </xdr:from>
    <xdr:to>
      <xdr:col>29</xdr:col>
      <xdr:colOff>0</xdr:colOff>
      <xdr:row>3</xdr:row>
      <xdr:rowOff>0</xdr:rowOff>
    </xdr:to>
    <xdr:sp macro="" textlink="">
      <xdr:nvSpPr>
        <xdr:cNvPr id="22" name="TextBox 21">
          <a:extLst>
            <a:ext uri="{FF2B5EF4-FFF2-40B4-BE49-F238E27FC236}">
              <a16:creationId xmlns:a16="http://schemas.microsoft.com/office/drawing/2014/main" id="{7A4FDAA3-E83F-4A11-AE81-BEAB68D377C5}"/>
            </a:ext>
          </a:extLst>
        </xdr:cNvPr>
        <xdr:cNvSpPr txBox="1"/>
      </xdr:nvSpPr>
      <xdr:spPr>
        <a:xfrm>
          <a:off x="1645920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45</xdr:row>
      <xdr:rowOff>133350</xdr:rowOff>
    </xdr:from>
    <xdr:to>
      <xdr:col>12</xdr:col>
      <xdr:colOff>0</xdr:colOff>
      <xdr:row>47</xdr:row>
      <xdr:rowOff>0</xdr:rowOff>
    </xdr:to>
    <xdr:sp macro="" textlink="">
      <xdr:nvSpPr>
        <xdr:cNvPr id="23" name="TextBox 22">
          <a:extLst>
            <a:ext uri="{FF2B5EF4-FFF2-40B4-BE49-F238E27FC236}">
              <a16:creationId xmlns:a16="http://schemas.microsoft.com/office/drawing/2014/main" id="{4A7F67B3-2854-4DF2-9BC7-E404EEF1BD76}"/>
            </a:ext>
          </a:extLst>
        </xdr:cNvPr>
        <xdr:cNvSpPr txBox="1"/>
      </xdr:nvSpPr>
      <xdr:spPr>
        <a:xfrm>
          <a:off x="4248150" y="7629525"/>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22</xdr:col>
      <xdr:colOff>0</xdr:colOff>
      <xdr:row>1</xdr:row>
      <xdr:rowOff>114299</xdr:rowOff>
    </xdr:from>
    <xdr:to>
      <xdr:col>22</xdr:col>
      <xdr:colOff>2609850</xdr:colOff>
      <xdr:row>3</xdr:row>
      <xdr:rowOff>28574</xdr:rowOff>
    </xdr:to>
    <xdr:sp macro="" textlink="">
      <xdr:nvSpPr>
        <xdr:cNvPr id="24" name="TextBox 23">
          <a:extLst>
            <a:ext uri="{FF2B5EF4-FFF2-40B4-BE49-F238E27FC236}">
              <a16:creationId xmlns:a16="http://schemas.microsoft.com/office/drawing/2014/main" id="{8C39E709-C6C6-4F1A-B8C0-A482A1CE90AC}"/>
            </a:ext>
          </a:extLst>
        </xdr:cNvPr>
        <xdr:cNvSpPr txBox="1"/>
      </xdr:nvSpPr>
      <xdr:spPr>
        <a:xfrm>
          <a:off x="8562975" y="485774"/>
          <a:ext cx="2609850" cy="2381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Fun Patches</a:t>
          </a:r>
        </a:p>
      </xdr:txBody>
    </xdr:sp>
    <xdr:clientData/>
  </xdr:twoCellAnchor>
  <xdr:twoCellAnchor>
    <xdr:from>
      <xdr:col>26</xdr:col>
      <xdr:colOff>0</xdr:colOff>
      <xdr:row>1</xdr:row>
      <xdr:rowOff>133350</xdr:rowOff>
    </xdr:from>
    <xdr:to>
      <xdr:col>26</xdr:col>
      <xdr:colOff>2495550</xdr:colOff>
      <xdr:row>3</xdr:row>
      <xdr:rowOff>0</xdr:rowOff>
    </xdr:to>
    <xdr:sp macro="" textlink="">
      <xdr:nvSpPr>
        <xdr:cNvPr id="25" name="TextBox 24">
          <a:extLst>
            <a:ext uri="{FF2B5EF4-FFF2-40B4-BE49-F238E27FC236}">
              <a16:creationId xmlns:a16="http://schemas.microsoft.com/office/drawing/2014/main" id="{E11BD7A1-7BAA-44B7-B7AB-49230B132FB5}"/>
            </a:ext>
          </a:extLst>
        </xdr:cNvPr>
        <xdr:cNvSpPr txBox="1"/>
      </xdr:nvSpPr>
      <xdr:spPr>
        <a:xfrm>
          <a:off x="12849225" y="504825"/>
          <a:ext cx="24955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0</xdr:col>
      <xdr:colOff>56029</xdr:colOff>
      <xdr:row>1</xdr:row>
      <xdr:rowOff>133350</xdr:rowOff>
    </xdr:from>
    <xdr:to>
      <xdr:col>2</xdr:col>
      <xdr:colOff>1030942</xdr:colOff>
      <xdr:row>3</xdr:row>
      <xdr:rowOff>0</xdr:rowOff>
    </xdr:to>
    <xdr:sp macro="" textlink="">
      <xdr:nvSpPr>
        <xdr:cNvPr id="26" name="TextBox 25">
          <a:extLst>
            <a:ext uri="{FF2B5EF4-FFF2-40B4-BE49-F238E27FC236}">
              <a16:creationId xmlns:a16="http://schemas.microsoft.com/office/drawing/2014/main" id="{AE9E4E73-F8E1-4500-993F-BB9FC826A252}"/>
            </a:ext>
          </a:extLst>
        </xdr:cNvPr>
        <xdr:cNvSpPr txBox="1"/>
      </xdr:nvSpPr>
      <xdr:spPr>
        <a:xfrm>
          <a:off x="56029" y="504825"/>
          <a:ext cx="2260788"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Individual Badges</a:t>
          </a:r>
        </a:p>
      </xdr:txBody>
    </xdr:sp>
    <xdr:clientData/>
  </xdr:twoCellAnchor>
  <xdr:twoCellAnchor>
    <xdr:from>
      <xdr:col>1</xdr:col>
      <xdr:colOff>0</xdr:colOff>
      <xdr:row>33</xdr:row>
      <xdr:rowOff>133350</xdr:rowOff>
    </xdr:from>
    <xdr:to>
      <xdr:col>2</xdr:col>
      <xdr:colOff>1590675</xdr:colOff>
      <xdr:row>34</xdr:row>
      <xdr:rowOff>152400</xdr:rowOff>
    </xdr:to>
    <xdr:sp macro="" textlink="">
      <xdr:nvSpPr>
        <xdr:cNvPr id="27" name="TextBox 26">
          <a:extLst>
            <a:ext uri="{FF2B5EF4-FFF2-40B4-BE49-F238E27FC236}">
              <a16:creationId xmlns:a16="http://schemas.microsoft.com/office/drawing/2014/main" id="{10320E8C-BE5A-43AE-9ED2-113F5064BB0E}"/>
            </a:ext>
          </a:extLst>
        </xdr:cNvPr>
        <xdr:cNvSpPr txBox="1"/>
      </xdr:nvSpPr>
      <xdr:spPr>
        <a:xfrm>
          <a:off x="57150" y="5686425"/>
          <a:ext cx="2819400" cy="1809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Financial Literacy &amp; Cookie Business Badges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39</xdr:row>
      <xdr:rowOff>133350</xdr:rowOff>
    </xdr:from>
    <xdr:to>
      <xdr:col>2</xdr:col>
      <xdr:colOff>971550</xdr:colOff>
      <xdr:row>40</xdr:row>
      <xdr:rowOff>152400</xdr:rowOff>
    </xdr:to>
    <xdr:sp macro="" textlink="">
      <xdr:nvSpPr>
        <xdr:cNvPr id="28" name="TextBox 27">
          <a:extLst>
            <a:ext uri="{FF2B5EF4-FFF2-40B4-BE49-F238E27FC236}">
              <a16:creationId xmlns:a16="http://schemas.microsoft.com/office/drawing/2014/main" id="{DDAC4670-D71D-49EB-8A95-1F01CF1E5842}"/>
            </a:ext>
          </a:extLst>
        </xdr:cNvPr>
        <xdr:cNvSpPr txBox="1"/>
      </xdr:nvSpPr>
      <xdr:spPr>
        <a:xfrm>
          <a:off x="57150" y="6657975"/>
          <a:ext cx="2200275" cy="1809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Progressive Badge Sets</a:t>
          </a:r>
          <a:endParaRPr lang="en-US" sz="1100">
            <a:solidFill>
              <a:schemeClr val="bg1"/>
            </a:solidFill>
            <a:latin typeface="Arial Narrow" panose="020B0606020202030204" pitchFamily="34" charset="0"/>
          </a:endParaRPr>
        </a:p>
      </xdr:txBody>
    </xdr:sp>
    <xdr:clientData/>
  </xdr:twoCellAnchor>
  <xdr:twoCellAnchor editAs="oneCell">
    <xdr:from>
      <xdr:col>1</xdr:col>
      <xdr:colOff>0</xdr:colOff>
      <xdr:row>0</xdr:row>
      <xdr:rowOff>0</xdr:rowOff>
    </xdr:from>
    <xdr:to>
      <xdr:col>2</xdr:col>
      <xdr:colOff>332740</xdr:colOff>
      <xdr:row>1</xdr:row>
      <xdr:rowOff>85725</xdr:rowOff>
    </xdr:to>
    <xdr:pic>
      <xdr:nvPicPr>
        <xdr:cNvPr id="29" name="Picture 28">
          <a:extLst>
            <a:ext uri="{FF2B5EF4-FFF2-40B4-BE49-F238E27FC236}">
              <a16:creationId xmlns:a16="http://schemas.microsoft.com/office/drawing/2014/main" id="{4B13E4DF-9E4B-4183-84ED-E0A0BB806EF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0"/>
          <a:ext cx="1561465" cy="457200"/>
        </a:xfrm>
        <a:prstGeom prst="rect">
          <a:avLst/>
        </a:prstGeom>
      </xdr:spPr>
    </xdr:pic>
    <xdr:clientData/>
  </xdr:twoCellAnchor>
  <xdr:twoCellAnchor editAs="oneCell">
    <xdr:from>
      <xdr:col>1</xdr:col>
      <xdr:colOff>25400</xdr:colOff>
      <xdr:row>35</xdr:row>
      <xdr:rowOff>73026</xdr:rowOff>
    </xdr:from>
    <xdr:to>
      <xdr:col>1</xdr:col>
      <xdr:colOff>1221740</xdr:colOff>
      <xdr:row>38</xdr:row>
      <xdr:rowOff>105858</xdr:rowOff>
    </xdr:to>
    <xdr:pic>
      <xdr:nvPicPr>
        <xdr:cNvPr id="30" name="Picture 29">
          <a:extLst>
            <a:ext uri="{FF2B5EF4-FFF2-40B4-BE49-F238E27FC236}">
              <a16:creationId xmlns:a16="http://schemas.microsoft.com/office/drawing/2014/main" id="{351A7D1B-1C79-4BEA-BE58-344C7B93832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2550" y="5949951"/>
          <a:ext cx="1196340" cy="518607"/>
        </a:xfrm>
        <a:prstGeom prst="rect">
          <a:avLst/>
        </a:prstGeom>
      </xdr:spPr>
    </xdr:pic>
    <xdr:clientData/>
  </xdr:twoCellAnchor>
  <xdr:twoCellAnchor>
    <xdr:from>
      <xdr:col>1</xdr:col>
      <xdr:colOff>0</xdr:colOff>
      <xdr:row>58</xdr:row>
      <xdr:rowOff>0</xdr:rowOff>
    </xdr:from>
    <xdr:to>
      <xdr:col>10</xdr:col>
      <xdr:colOff>0</xdr:colOff>
      <xdr:row>65</xdr:row>
      <xdr:rowOff>0</xdr:rowOff>
    </xdr:to>
    <xdr:sp macro="" textlink="">
      <xdr:nvSpPr>
        <xdr:cNvPr id="31" name="Rectangle 30">
          <a:extLst>
            <a:ext uri="{FF2B5EF4-FFF2-40B4-BE49-F238E27FC236}">
              <a16:creationId xmlns:a16="http://schemas.microsoft.com/office/drawing/2014/main" id="{8B76FCA1-84E2-463B-A591-096F7A6386AC}"/>
            </a:ext>
          </a:extLst>
        </xdr:cNvPr>
        <xdr:cNvSpPr/>
      </xdr:nvSpPr>
      <xdr:spPr>
        <a:xfrm>
          <a:off x="57150" y="9601200"/>
          <a:ext cx="4076700" cy="11334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67</xdr:row>
      <xdr:rowOff>0</xdr:rowOff>
    </xdr:from>
    <xdr:to>
      <xdr:col>10</xdr:col>
      <xdr:colOff>0</xdr:colOff>
      <xdr:row>73</xdr:row>
      <xdr:rowOff>0</xdr:rowOff>
    </xdr:to>
    <xdr:sp macro="" textlink="">
      <xdr:nvSpPr>
        <xdr:cNvPr id="32" name="Rectangle 31">
          <a:extLst>
            <a:ext uri="{FF2B5EF4-FFF2-40B4-BE49-F238E27FC236}">
              <a16:creationId xmlns:a16="http://schemas.microsoft.com/office/drawing/2014/main" id="{A5EAC564-AD52-48EF-825F-2425C908E475}"/>
            </a:ext>
          </a:extLst>
        </xdr:cNvPr>
        <xdr:cNvSpPr/>
      </xdr:nvSpPr>
      <xdr:spPr>
        <a:xfrm>
          <a:off x="57150" y="11058525"/>
          <a:ext cx="4076700" cy="9906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56</xdr:row>
      <xdr:rowOff>133350</xdr:rowOff>
    </xdr:from>
    <xdr:to>
      <xdr:col>10</xdr:col>
      <xdr:colOff>0</xdr:colOff>
      <xdr:row>58</xdr:row>
      <xdr:rowOff>0</xdr:rowOff>
    </xdr:to>
    <xdr:sp macro="" textlink="">
      <xdr:nvSpPr>
        <xdr:cNvPr id="33" name="Rectangle: Top Corners Rounded 32">
          <a:extLst>
            <a:ext uri="{FF2B5EF4-FFF2-40B4-BE49-F238E27FC236}">
              <a16:creationId xmlns:a16="http://schemas.microsoft.com/office/drawing/2014/main" id="{726D8166-166E-4C1D-8109-AA620F8E1C70}"/>
            </a:ext>
          </a:extLst>
        </xdr:cNvPr>
        <xdr:cNvSpPr/>
      </xdr:nvSpPr>
      <xdr:spPr>
        <a:xfrm>
          <a:off x="57150" y="9410700"/>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65</xdr:row>
      <xdr:rowOff>136684</xdr:rowOff>
    </xdr:from>
    <xdr:to>
      <xdr:col>10</xdr:col>
      <xdr:colOff>0</xdr:colOff>
      <xdr:row>67</xdr:row>
      <xdr:rowOff>0</xdr:rowOff>
    </xdr:to>
    <xdr:sp macro="" textlink="">
      <xdr:nvSpPr>
        <xdr:cNvPr id="34" name="Rectangle: Top Corners Rounded 33">
          <a:extLst>
            <a:ext uri="{FF2B5EF4-FFF2-40B4-BE49-F238E27FC236}">
              <a16:creationId xmlns:a16="http://schemas.microsoft.com/office/drawing/2014/main" id="{C0431345-866E-4AD6-BD49-828ED03D4AE5}"/>
            </a:ext>
          </a:extLst>
        </xdr:cNvPr>
        <xdr:cNvSpPr/>
      </xdr:nvSpPr>
      <xdr:spPr>
        <a:xfrm>
          <a:off x="57150" y="10871359"/>
          <a:ext cx="4076700" cy="187166"/>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65</xdr:row>
      <xdr:rowOff>136684</xdr:rowOff>
    </xdr:from>
    <xdr:to>
      <xdr:col>9</xdr:col>
      <xdr:colOff>0</xdr:colOff>
      <xdr:row>67</xdr:row>
      <xdr:rowOff>0</xdr:rowOff>
    </xdr:to>
    <xdr:sp macro="" textlink="">
      <xdr:nvSpPr>
        <xdr:cNvPr id="35" name="TextBox 34">
          <a:extLst>
            <a:ext uri="{FF2B5EF4-FFF2-40B4-BE49-F238E27FC236}">
              <a16:creationId xmlns:a16="http://schemas.microsoft.com/office/drawing/2014/main" id="{8E7209EB-2C1E-4A66-97B4-621F5A17F00E}"/>
            </a:ext>
          </a:extLst>
        </xdr:cNvPr>
        <xdr:cNvSpPr txBox="1"/>
      </xdr:nvSpPr>
      <xdr:spPr>
        <a:xfrm>
          <a:off x="3200400" y="10871359"/>
          <a:ext cx="466725" cy="18716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56</xdr:row>
      <xdr:rowOff>133350</xdr:rowOff>
    </xdr:from>
    <xdr:to>
      <xdr:col>9</xdr:col>
      <xdr:colOff>0</xdr:colOff>
      <xdr:row>58</xdr:row>
      <xdr:rowOff>0</xdr:rowOff>
    </xdr:to>
    <xdr:sp macro="" textlink="">
      <xdr:nvSpPr>
        <xdr:cNvPr id="36" name="TextBox 35">
          <a:extLst>
            <a:ext uri="{FF2B5EF4-FFF2-40B4-BE49-F238E27FC236}">
              <a16:creationId xmlns:a16="http://schemas.microsoft.com/office/drawing/2014/main" id="{7D05CD93-52DE-4959-A336-A5ADAF6DBAA9}"/>
            </a:ext>
          </a:extLst>
        </xdr:cNvPr>
        <xdr:cNvSpPr txBox="1"/>
      </xdr:nvSpPr>
      <xdr:spPr>
        <a:xfrm>
          <a:off x="3200400" y="94107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9</xdr:col>
      <xdr:colOff>0</xdr:colOff>
      <xdr:row>56</xdr:row>
      <xdr:rowOff>133350</xdr:rowOff>
    </xdr:from>
    <xdr:to>
      <xdr:col>10</xdr:col>
      <xdr:colOff>0</xdr:colOff>
      <xdr:row>58</xdr:row>
      <xdr:rowOff>0</xdr:rowOff>
    </xdr:to>
    <xdr:sp macro="" textlink="">
      <xdr:nvSpPr>
        <xdr:cNvPr id="37" name="TextBox 36">
          <a:extLst>
            <a:ext uri="{FF2B5EF4-FFF2-40B4-BE49-F238E27FC236}">
              <a16:creationId xmlns:a16="http://schemas.microsoft.com/office/drawing/2014/main" id="{88513AC4-DCC8-4F4A-B1BC-B00F33911FBA}"/>
            </a:ext>
          </a:extLst>
        </xdr:cNvPr>
        <xdr:cNvSpPr txBox="1"/>
      </xdr:nvSpPr>
      <xdr:spPr>
        <a:xfrm>
          <a:off x="3667125" y="94107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65</xdr:row>
      <xdr:rowOff>136684</xdr:rowOff>
    </xdr:from>
    <xdr:to>
      <xdr:col>10</xdr:col>
      <xdr:colOff>0</xdr:colOff>
      <xdr:row>67</xdr:row>
      <xdr:rowOff>0</xdr:rowOff>
    </xdr:to>
    <xdr:sp macro="" textlink="">
      <xdr:nvSpPr>
        <xdr:cNvPr id="38" name="TextBox 37">
          <a:extLst>
            <a:ext uri="{FF2B5EF4-FFF2-40B4-BE49-F238E27FC236}">
              <a16:creationId xmlns:a16="http://schemas.microsoft.com/office/drawing/2014/main" id="{A00A55B2-650C-494A-A6BF-539E4014506E}"/>
            </a:ext>
          </a:extLst>
        </xdr:cNvPr>
        <xdr:cNvSpPr txBox="1"/>
      </xdr:nvSpPr>
      <xdr:spPr>
        <a:xfrm>
          <a:off x="3667125" y="10871359"/>
          <a:ext cx="466725" cy="18716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xdr:col>
      <xdr:colOff>0</xdr:colOff>
      <xdr:row>56</xdr:row>
      <xdr:rowOff>133350</xdr:rowOff>
    </xdr:from>
    <xdr:to>
      <xdr:col>2</xdr:col>
      <xdr:colOff>0</xdr:colOff>
      <xdr:row>58</xdr:row>
      <xdr:rowOff>0</xdr:rowOff>
    </xdr:to>
    <xdr:sp macro="" textlink="">
      <xdr:nvSpPr>
        <xdr:cNvPr id="39" name="TextBox 38">
          <a:extLst>
            <a:ext uri="{FF2B5EF4-FFF2-40B4-BE49-F238E27FC236}">
              <a16:creationId xmlns:a16="http://schemas.microsoft.com/office/drawing/2014/main" id="{5508B620-0ECE-4995-A146-B26660BBE0CD}"/>
            </a:ext>
          </a:extLst>
        </xdr:cNvPr>
        <xdr:cNvSpPr txBox="1"/>
      </xdr:nvSpPr>
      <xdr:spPr>
        <a:xfrm>
          <a:off x="57150" y="9410700"/>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Pins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65</xdr:row>
      <xdr:rowOff>136684</xdr:rowOff>
    </xdr:from>
    <xdr:to>
      <xdr:col>2</xdr:col>
      <xdr:colOff>952500</xdr:colOff>
      <xdr:row>67</xdr:row>
      <xdr:rowOff>19050</xdr:rowOff>
    </xdr:to>
    <xdr:sp macro="" textlink="">
      <xdr:nvSpPr>
        <xdr:cNvPr id="40" name="TextBox 39">
          <a:extLst>
            <a:ext uri="{FF2B5EF4-FFF2-40B4-BE49-F238E27FC236}">
              <a16:creationId xmlns:a16="http://schemas.microsoft.com/office/drawing/2014/main" id="{4D5531A5-AE48-4DD4-A624-3046D65F9266}"/>
            </a:ext>
          </a:extLst>
        </xdr:cNvPr>
        <xdr:cNvSpPr txBox="1"/>
      </xdr:nvSpPr>
      <xdr:spPr>
        <a:xfrm>
          <a:off x="57150" y="10871359"/>
          <a:ext cx="2181225" cy="2062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Additional Patch Awards</a:t>
          </a:r>
          <a:endParaRPr lang="en-US" sz="1100">
            <a:solidFill>
              <a:schemeClr val="bg1"/>
            </a:solidFill>
            <a:latin typeface="Arial Narrow" panose="020B0606020202030204" pitchFamily="34" charset="0"/>
          </a:endParaRPr>
        </a:p>
      </xdr:txBody>
    </xdr:sp>
    <xdr:clientData/>
  </xdr:twoCellAnchor>
  <xdr:twoCellAnchor>
    <xdr:from>
      <xdr:col>11</xdr:col>
      <xdr:colOff>0</xdr:colOff>
      <xdr:row>1</xdr:row>
      <xdr:rowOff>133350</xdr:rowOff>
    </xdr:from>
    <xdr:to>
      <xdr:col>20</xdr:col>
      <xdr:colOff>0</xdr:colOff>
      <xdr:row>3</xdr:row>
      <xdr:rowOff>0</xdr:rowOff>
    </xdr:to>
    <xdr:sp macro="" textlink="">
      <xdr:nvSpPr>
        <xdr:cNvPr id="41" name="Rectangle: Top Corners Rounded 40">
          <a:extLst>
            <a:ext uri="{FF2B5EF4-FFF2-40B4-BE49-F238E27FC236}">
              <a16:creationId xmlns:a16="http://schemas.microsoft.com/office/drawing/2014/main" id="{82742D46-48EE-4299-AAF3-7DB3F453F0B2}"/>
            </a:ext>
          </a:extLst>
        </xdr:cNvPr>
        <xdr:cNvSpPr/>
      </xdr:nvSpPr>
      <xdr:spPr>
        <a:xfrm>
          <a:off x="4248150" y="50482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0</xdr:colOff>
      <xdr:row>1</xdr:row>
      <xdr:rowOff>133350</xdr:rowOff>
    </xdr:from>
    <xdr:to>
      <xdr:col>19</xdr:col>
      <xdr:colOff>0</xdr:colOff>
      <xdr:row>3</xdr:row>
      <xdr:rowOff>0</xdr:rowOff>
    </xdr:to>
    <xdr:sp macro="" textlink="">
      <xdr:nvSpPr>
        <xdr:cNvPr id="42" name="TextBox 41">
          <a:extLst>
            <a:ext uri="{FF2B5EF4-FFF2-40B4-BE49-F238E27FC236}">
              <a16:creationId xmlns:a16="http://schemas.microsoft.com/office/drawing/2014/main" id="{EF170CEB-8624-4E08-B71F-4395BD2E3852}"/>
            </a:ext>
          </a:extLst>
        </xdr:cNvPr>
        <xdr:cNvSpPr txBox="1"/>
      </xdr:nvSpPr>
      <xdr:spPr>
        <a:xfrm>
          <a:off x="739140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19</xdr:col>
      <xdr:colOff>0</xdr:colOff>
      <xdr:row>1</xdr:row>
      <xdr:rowOff>133350</xdr:rowOff>
    </xdr:from>
    <xdr:to>
      <xdr:col>20</xdr:col>
      <xdr:colOff>0</xdr:colOff>
      <xdr:row>3</xdr:row>
      <xdr:rowOff>0</xdr:rowOff>
    </xdr:to>
    <xdr:sp macro="" textlink="">
      <xdr:nvSpPr>
        <xdr:cNvPr id="43" name="TextBox 42">
          <a:extLst>
            <a:ext uri="{FF2B5EF4-FFF2-40B4-BE49-F238E27FC236}">
              <a16:creationId xmlns:a16="http://schemas.microsoft.com/office/drawing/2014/main" id="{7495EB2C-A7BF-441E-80D7-9A2A468F8091}"/>
            </a:ext>
          </a:extLst>
        </xdr:cNvPr>
        <xdr:cNvSpPr txBox="1"/>
      </xdr:nvSpPr>
      <xdr:spPr>
        <a:xfrm>
          <a:off x="785812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3</xdr:row>
      <xdr:rowOff>0</xdr:rowOff>
    </xdr:from>
    <xdr:to>
      <xdr:col>20</xdr:col>
      <xdr:colOff>0</xdr:colOff>
      <xdr:row>25</xdr:row>
      <xdr:rowOff>0</xdr:rowOff>
    </xdr:to>
    <xdr:sp macro="" textlink="">
      <xdr:nvSpPr>
        <xdr:cNvPr id="44" name="Rectangle 43">
          <a:extLst>
            <a:ext uri="{FF2B5EF4-FFF2-40B4-BE49-F238E27FC236}">
              <a16:creationId xmlns:a16="http://schemas.microsoft.com/office/drawing/2014/main" id="{F62F5CDD-F78D-425E-94B5-6CB37DE648B9}"/>
            </a:ext>
          </a:extLst>
        </xdr:cNvPr>
        <xdr:cNvSpPr/>
      </xdr:nvSpPr>
      <xdr:spPr>
        <a:xfrm>
          <a:off x="4248150" y="695325"/>
          <a:ext cx="4076700" cy="35623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133350</xdr:rowOff>
    </xdr:from>
    <xdr:to>
      <xdr:col>12</xdr:col>
      <xdr:colOff>1266825</xdr:colOff>
      <xdr:row>3</xdr:row>
      <xdr:rowOff>0</xdr:rowOff>
    </xdr:to>
    <xdr:sp macro="" textlink="">
      <xdr:nvSpPr>
        <xdr:cNvPr id="45" name="TextBox 44">
          <a:extLst>
            <a:ext uri="{FF2B5EF4-FFF2-40B4-BE49-F238E27FC236}">
              <a16:creationId xmlns:a16="http://schemas.microsoft.com/office/drawing/2014/main" id="{BE625938-CC0A-44DC-A073-8261AA8210F4}"/>
            </a:ext>
          </a:extLst>
        </xdr:cNvPr>
        <xdr:cNvSpPr txBox="1"/>
      </xdr:nvSpPr>
      <xdr:spPr>
        <a:xfrm>
          <a:off x="4248150" y="504825"/>
          <a:ext cx="24955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Leadership Journey Awards</a:t>
          </a:r>
          <a:endParaRPr lang="en-US" sz="1100">
            <a:solidFill>
              <a:schemeClr val="bg1"/>
            </a:solidFill>
            <a:latin typeface="Arial Narrow" panose="020B0606020202030204" pitchFamily="34" charset="0"/>
          </a:endParaRPr>
        </a:p>
      </xdr:txBody>
    </xdr:sp>
    <xdr:clientData/>
  </xdr:twoCellAnchor>
  <xdr:twoCellAnchor>
    <xdr:from>
      <xdr:col>11</xdr:col>
      <xdr:colOff>19050</xdr:colOff>
      <xdr:row>3</xdr:row>
      <xdr:rowOff>28575</xdr:rowOff>
    </xdr:from>
    <xdr:to>
      <xdr:col>11</xdr:col>
      <xdr:colOff>1214122</xdr:colOff>
      <xdr:row>24</xdr:row>
      <xdr:rowOff>112578</xdr:rowOff>
    </xdr:to>
    <xdr:grpSp>
      <xdr:nvGrpSpPr>
        <xdr:cNvPr id="46" name="Group 45">
          <a:extLst>
            <a:ext uri="{FF2B5EF4-FFF2-40B4-BE49-F238E27FC236}">
              <a16:creationId xmlns:a16="http://schemas.microsoft.com/office/drawing/2014/main" id="{4A28B9D2-FE59-4811-B271-624FD3B638D4}"/>
            </a:ext>
          </a:extLst>
        </xdr:cNvPr>
        <xdr:cNvGrpSpPr/>
      </xdr:nvGrpSpPr>
      <xdr:grpSpPr>
        <a:xfrm>
          <a:off x="4267200" y="723900"/>
          <a:ext cx="1195072" cy="3484428"/>
          <a:chOff x="4286250" y="723900"/>
          <a:chExt cx="1195072" cy="3484428"/>
        </a:xfrm>
      </xdr:grpSpPr>
      <xdr:pic>
        <xdr:nvPicPr>
          <xdr:cNvPr id="47" name="Picture 46">
            <a:extLst>
              <a:ext uri="{FF2B5EF4-FFF2-40B4-BE49-F238E27FC236}">
                <a16:creationId xmlns:a16="http://schemas.microsoft.com/office/drawing/2014/main" id="{0146C909-F403-4C89-ACF7-3D5F7673D37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286250" y="3441700"/>
            <a:ext cx="1188720" cy="766628"/>
          </a:xfrm>
          <a:prstGeom prst="rect">
            <a:avLst/>
          </a:prstGeom>
        </xdr:spPr>
      </xdr:pic>
      <xdr:pic>
        <xdr:nvPicPr>
          <xdr:cNvPr id="48" name="Picture 47">
            <a:extLst>
              <a:ext uri="{FF2B5EF4-FFF2-40B4-BE49-F238E27FC236}">
                <a16:creationId xmlns:a16="http://schemas.microsoft.com/office/drawing/2014/main" id="{A65E235C-E0D3-4484-8D39-AB0E3052F45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292602" y="2743201"/>
            <a:ext cx="1188720" cy="506979"/>
          </a:xfrm>
          <a:prstGeom prst="rect">
            <a:avLst/>
          </a:prstGeom>
        </xdr:spPr>
      </xdr:pic>
      <xdr:pic>
        <xdr:nvPicPr>
          <xdr:cNvPr id="49" name="Picture 48">
            <a:extLst>
              <a:ext uri="{FF2B5EF4-FFF2-40B4-BE49-F238E27FC236}">
                <a16:creationId xmlns:a16="http://schemas.microsoft.com/office/drawing/2014/main" id="{F4032226-A54D-44B6-A1A8-DCB5011E661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559967" y="723900"/>
            <a:ext cx="657568" cy="640080"/>
          </a:xfrm>
          <a:prstGeom prst="rect">
            <a:avLst/>
          </a:prstGeom>
        </xdr:spPr>
      </xdr:pic>
      <xdr:pic>
        <xdr:nvPicPr>
          <xdr:cNvPr id="50" name="Picture 49">
            <a:extLst>
              <a:ext uri="{FF2B5EF4-FFF2-40B4-BE49-F238E27FC236}">
                <a16:creationId xmlns:a16="http://schemas.microsoft.com/office/drawing/2014/main" id="{EE6F0194-AD4C-49FE-B63B-A617EE6EAD8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536362" y="1352551"/>
            <a:ext cx="704778" cy="640080"/>
          </a:xfrm>
          <a:prstGeom prst="rect">
            <a:avLst/>
          </a:prstGeom>
        </xdr:spPr>
      </xdr:pic>
      <xdr:pic>
        <xdr:nvPicPr>
          <xdr:cNvPr id="51" name="Picture 50">
            <a:extLst>
              <a:ext uri="{FF2B5EF4-FFF2-40B4-BE49-F238E27FC236}">
                <a16:creationId xmlns:a16="http://schemas.microsoft.com/office/drawing/2014/main" id="{DF401E7E-F6E1-4C80-93C5-037038CD330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557711" y="2000250"/>
            <a:ext cx="662080" cy="640080"/>
          </a:xfrm>
          <a:prstGeom prst="rect">
            <a:avLst/>
          </a:prstGeom>
        </xdr:spPr>
      </xdr:pic>
    </xdr:grpSp>
    <xdr:clientData/>
  </xdr:twoCellAnchor>
  <xdr:twoCellAnchor>
    <xdr:from>
      <xdr:col>1</xdr:col>
      <xdr:colOff>16899</xdr:colOff>
      <xdr:row>58</xdr:row>
      <xdr:rowOff>39976</xdr:rowOff>
    </xdr:from>
    <xdr:to>
      <xdr:col>1</xdr:col>
      <xdr:colOff>1205619</xdr:colOff>
      <xdr:row>64</xdr:row>
      <xdr:rowOff>110183</xdr:rowOff>
    </xdr:to>
    <xdr:grpSp>
      <xdr:nvGrpSpPr>
        <xdr:cNvPr id="52" name="Group 51">
          <a:extLst>
            <a:ext uri="{FF2B5EF4-FFF2-40B4-BE49-F238E27FC236}">
              <a16:creationId xmlns:a16="http://schemas.microsoft.com/office/drawing/2014/main" id="{A2743BB7-2E98-41B5-A2B3-7F465175C61B}"/>
            </a:ext>
          </a:extLst>
        </xdr:cNvPr>
        <xdr:cNvGrpSpPr>
          <a:grpSpLocks noChangeAspect="1"/>
        </xdr:cNvGrpSpPr>
      </xdr:nvGrpSpPr>
      <xdr:grpSpPr>
        <a:xfrm>
          <a:off x="74049" y="9641176"/>
          <a:ext cx="1188720" cy="1041757"/>
          <a:chOff x="4696849" y="9809450"/>
          <a:chExt cx="1263931" cy="1106030"/>
        </a:xfrm>
      </xdr:grpSpPr>
      <xdr:grpSp>
        <xdr:nvGrpSpPr>
          <xdr:cNvPr id="53" name="Group 52">
            <a:extLst>
              <a:ext uri="{FF2B5EF4-FFF2-40B4-BE49-F238E27FC236}">
                <a16:creationId xmlns:a16="http://schemas.microsoft.com/office/drawing/2014/main" id="{FFB23B30-842A-4023-99A5-C6CDFC74F356}"/>
              </a:ext>
            </a:extLst>
          </xdr:cNvPr>
          <xdr:cNvGrpSpPr/>
        </xdr:nvGrpSpPr>
        <xdr:grpSpPr>
          <a:xfrm>
            <a:off x="4911549" y="9809450"/>
            <a:ext cx="834530" cy="411480"/>
            <a:chOff x="4913600" y="9809450"/>
            <a:chExt cx="834530" cy="411480"/>
          </a:xfrm>
        </xdr:grpSpPr>
        <xdr:pic>
          <xdr:nvPicPr>
            <xdr:cNvPr id="61" name="Picture 60">
              <a:extLst>
                <a:ext uri="{FF2B5EF4-FFF2-40B4-BE49-F238E27FC236}">
                  <a16:creationId xmlns:a16="http://schemas.microsoft.com/office/drawing/2014/main" id="{59632DFB-FF80-4D20-9DCD-179829AFCCD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913600" y="9809450"/>
              <a:ext cx="411480" cy="411480"/>
            </a:xfrm>
            <a:prstGeom prst="rect">
              <a:avLst/>
            </a:prstGeom>
          </xdr:spPr>
        </xdr:pic>
        <xdr:pic>
          <xdr:nvPicPr>
            <xdr:cNvPr id="62" name="Picture 61">
              <a:extLst>
                <a:ext uri="{FF2B5EF4-FFF2-40B4-BE49-F238E27FC236}">
                  <a16:creationId xmlns:a16="http://schemas.microsoft.com/office/drawing/2014/main" id="{F0B7F345-66B4-47E8-98A6-EBC6D1EEE2F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336650" y="9809450"/>
              <a:ext cx="411480" cy="411480"/>
            </a:xfrm>
            <a:prstGeom prst="rect">
              <a:avLst/>
            </a:prstGeom>
          </xdr:spPr>
        </xdr:pic>
      </xdr:grpSp>
      <xdr:grpSp>
        <xdr:nvGrpSpPr>
          <xdr:cNvPr id="54" name="Group 53">
            <a:extLst>
              <a:ext uri="{FF2B5EF4-FFF2-40B4-BE49-F238E27FC236}">
                <a16:creationId xmlns:a16="http://schemas.microsoft.com/office/drawing/2014/main" id="{52322251-8703-475A-9014-2A14EE0D33A3}"/>
              </a:ext>
            </a:extLst>
          </xdr:cNvPr>
          <xdr:cNvGrpSpPr/>
        </xdr:nvGrpSpPr>
        <xdr:grpSpPr>
          <a:xfrm>
            <a:off x="4911549" y="10504000"/>
            <a:ext cx="834530" cy="411480"/>
            <a:chOff x="4913600" y="10504000"/>
            <a:chExt cx="834530" cy="411480"/>
          </a:xfrm>
        </xdr:grpSpPr>
        <xdr:pic>
          <xdr:nvPicPr>
            <xdr:cNvPr id="59" name="Picture 58">
              <a:extLst>
                <a:ext uri="{FF2B5EF4-FFF2-40B4-BE49-F238E27FC236}">
                  <a16:creationId xmlns:a16="http://schemas.microsoft.com/office/drawing/2014/main" id="{36865BD9-B377-4840-ADD4-CDE026CBF0E5}"/>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336650" y="10504000"/>
              <a:ext cx="411480" cy="411480"/>
            </a:xfrm>
            <a:prstGeom prst="rect">
              <a:avLst/>
            </a:prstGeom>
          </xdr:spPr>
        </xdr:pic>
        <xdr:pic>
          <xdr:nvPicPr>
            <xdr:cNvPr id="60" name="Picture 59">
              <a:extLst>
                <a:ext uri="{FF2B5EF4-FFF2-40B4-BE49-F238E27FC236}">
                  <a16:creationId xmlns:a16="http://schemas.microsoft.com/office/drawing/2014/main" id="{FA017B90-7EC6-48ED-87E7-FA94E2C76C4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913600" y="10504000"/>
              <a:ext cx="411480" cy="411480"/>
            </a:xfrm>
            <a:prstGeom prst="rect">
              <a:avLst/>
            </a:prstGeom>
          </xdr:spPr>
        </xdr:pic>
      </xdr:grpSp>
      <xdr:grpSp>
        <xdr:nvGrpSpPr>
          <xdr:cNvPr id="55" name="Group 54">
            <a:extLst>
              <a:ext uri="{FF2B5EF4-FFF2-40B4-BE49-F238E27FC236}">
                <a16:creationId xmlns:a16="http://schemas.microsoft.com/office/drawing/2014/main" id="{0FDE285E-E034-4F44-877A-9D93A2DA667C}"/>
              </a:ext>
            </a:extLst>
          </xdr:cNvPr>
          <xdr:cNvGrpSpPr/>
        </xdr:nvGrpSpPr>
        <xdr:grpSpPr>
          <a:xfrm>
            <a:off x="4696849" y="10176475"/>
            <a:ext cx="1263931" cy="411480"/>
            <a:chOff x="4696849" y="10176475"/>
            <a:chExt cx="1263931" cy="411480"/>
          </a:xfrm>
        </xdr:grpSpPr>
        <xdr:pic>
          <xdr:nvPicPr>
            <xdr:cNvPr id="56" name="Picture 55">
              <a:extLst>
                <a:ext uri="{FF2B5EF4-FFF2-40B4-BE49-F238E27FC236}">
                  <a16:creationId xmlns:a16="http://schemas.microsoft.com/office/drawing/2014/main" id="{731A4E3A-2521-475B-99C3-676937D1AFEA}"/>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696849" y="10176475"/>
              <a:ext cx="409626" cy="411480"/>
            </a:xfrm>
            <a:prstGeom prst="rect">
              <a:avLst/>
            </a:prstGeom>
          </xdr:spPr>
        </xdr:pic>
        <xdr:pic>
          <xdr:nvPicPr>
            <xdr:cNvPr id="57" name="Picture 56">
              <a:extLst>
                <a:ext uri="{FF2B5EF4-FFF2-40B4-BE49-F238E27FC236}">
                  <a16:creationId xmlns:a16="http://schemas.microsoft.com/office/drawing/2014/main" id="{91C311D0-EDDF-47B0-B2B6-7ABA6C0FC352}"/>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119900" y="10176475"/>
              <a:ext cx="411480" cy="411480"/>
            </a:xfrm>
            <a:prstGeom prst="rect">
              <a:avLst/>
            </a:prstGeom>
          </xdr:spPr>
        </xdr:pic>
        <xdr:pic>
          <xdr:nvPicPr>
            <xdr:cNvPr id="58" name="Picture 57">
              <a:extLst>
                <a:ext uri="{FF2B5EF4-FFF2-40B4-BE49-F238E27FC236}">
                  <a16:creationId xmlns:a16="http://schemas.microsoft.com/office/drawing/2014/main" id="{6A160D4B-14B0-4DA7-B446-F1F3BD397FB4}"/>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549300" y="10176475"/>
              <a:ext cx="411480" cy="411480"/>
            </a:xfrm>
            <a:prstGeom prst="rect">
              <a:avLst/>
            </a:prstGeom>
          </xdr:spPr>
        </xdr:pic>
      </xdr:grpSp>
    </xdr:grpSp>
    <xdr:clientData/>
  </xdr:twoCellAnchor>
  <xdr:twoCellAnchor>
    <xdr:from>
      <xdr:col>1</xdr:col>
      <xdr:colOff>28576</xdr:colOff>
      <xdr:row>67</xdr:row>
      <xdr:rowOff>19825</xdr:rowOff>
    </xdr:from>
    <xdr:to>
      <xdr:col>1</xdr:col>
      <xdr:colOff>1217296</xdr:colOff>
      <xdr:row>72</xdr:row>
      <xdr:rowOff>140184</xdr:rowOff>
    </xdr:to>
    <xdr:grpSp>
      <xdr:nvGrpSpPr>
        <xdr:cNvPr id="63" name="Group 62">
          <a:extLst>
            <a:ext uri="{FF2B5EF4-FFF2-40B4-BE49-F238E27FC236}">
              <a16:creationId xmlns:a16="http://schemas.microsoft.com/office/drawing/2014/main" id="{509F5688-D26D-4C12-ABF1-D0DE7C993180}"/>
            </a:ext>
          </a:extLst>
        </xdr:cNvPr>
        <xdr:cNvGrpSpPr>
          <a:grpSpLocks noChangeAspect="1"/>
        </xdr:cNvGrpSpPr>
      </xdr:nvGrpSpPr>
      <xdr:grpSpPr>
        <a:xfrm>
          <a:off x="85726" y="11078350"/>
          <a:ext cx="1188720" cy="949034"/>
          <a:chOff x="95251" y="10443350"/>
          <a:chExt cx="1234440" cy="964520"/>
        </a:xfrm>
      </xdr:grpSpPr>
      <xdr:pic>
        <xdr:nvPicPr>
          <xdr:cNvPr id="64" name="Picture 63">
            <a:extLst>
              <a:ext uri="{FF2B5EF4-FFF2-40B4-BE49-F238E27FC236}">
                <a16:creationId xmlns:a16="http://schemas.microsoft.com/office/drawing/2014/main" id="{CE0A6DB6-CB77-4E05-B226-033CCC8A836C}"/>
              </a:ext>
            </a:extLst>
          </xdr:cNvPr>
          <xdr:cNvPicPr>
            <a:picLocks noChangeAspect="1"/>
          </xdr:cNvPicPr>
        </xdr:nvPicPr>
        <xdr:blipFill rotWithShape="1">
          <a:blip xmlns:r="http://schemas.openxmlformats.org/officeDocument/2006/relationships" r:embed="rId15">
            <a:extLst>
              <a:ext uri="{28A0092B-C50C-407E-A947-70E740481C1C}">
                <a14:useLocalDpi xmlns:a14="http://schemas.microsoft.com/office/drawing/2010/main" val="0"/>
              </a:ext>
            </a:extLst>
          </a:blip>
          <a:srcRect l="49828" r="-1"/>
          <a:stretch/>
        </xdr:blipFill>
        <xdr:spPr>
          <a:xfrm>
            <a:off x="95251" y="10830074"/>
            <a:ext cx="1234440" cy="577796"/>
          </a:xfrm>
          <a:prstGeom prst="rect">
            <a:avLst/>
          </a:prstGeom>
        </xdr:spPr>
      </xdr:pic>
      <xdr:grpSp>
        <xdr:nvGrpSpPr>
          <xdr:cNvPr id="65" name="Group 64">
            <a:extLst>
              <a:ext uri="{FF2B5EF4-FFF2-40B4-BE49-F238E27FC236}">
                <a16:creationId xmlns:a16="http://schemas.microsoft.com/office/drawing/2014/main" id="{8B683A56-44AC-468E-9DF7-188E305BB4D3}"/>
              </a:ext>
            </a:extLst>
          </xdr:cNvPr>
          <xdr:cNvGrpSpPr/>
        </xdr:nvGrpSpPr>
        <xdr:grpSpPr>
          <a:xfrm>
            <a:off x="257780" y="10443350"/>
            <a:ext cx="909383" cy="411480"/>
            <a:chOff x="292101" y="10443350"/>
            <a:chExt cx="909383" cy="411480"/>
          </a:xfrm>
        </xdr:grpSpPr>
        <xdr:pic>
          <xdr:nvPicPr>
            <xdr:cNvPr id="66" name="Picture 65">
              <a:extLst>
                <a:ext uri="{FF2B5EF4-FFF2-40B4-BE49-F238E27FC236}">
                  <a16:creationId xmlns:a16="http://schemas.microsoft.com/office/drawing/2014/main" id="{6AB0357A-BAF7-4D29-91EA-94242E0790AE}"/>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292101" y="10443350"/>
              <a:ext cx="413402" cy="411480"/>
            </a:xfrm>
            <a:prstGeom prst="rect">
              <a:avLst/>
            </a:prstGeom>
          </xdr:spPr>
        </xdr:pic>
        <xdr:pic>
          <xdr:nvPicPr>
            <xdr:cNvPr id="67" name="Picture 66">
              <a:extLst>
                <a:ext uri="{FF2B5EF4-FFF2-40B4-BE49-F238E27FC236}">
                  <a16:creationId xmlns:a16="http://schemas.microsoft.com/office/drawing/2014/main" id="{21487002-C7C2-4AE0-9385-8BDF390CD6D4}"/>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788082" y="10443350"/>
              <a:ext cx="413402" cy="411480"/>
            </a:xfrm>
            <a:prstGeom prst="rect">
              <a:avLst/>
            </a:prstGeom>
          </xdr:spPr>
        </xdr:pic>
      </xdr:grpSp>
    </xdr:grpSp>
    <xdr:clientData/>
  </xdr:twoCellAnchor>
  <xdr:twoCellAnchor>
    <xdr:from>
      <xdr:col>1</xdr:col>
      <xdr:colOff>0</xdr:colOff>
      <xdr:row>3</xdr:row>
      <xdr:rowOff>0</xdr:rowOff>
    </xdr:from>
    <xdr:to>
      <xdr:col>10</xdr:col>
      <xdr:colOff>0</xdr:colOff>
      <xdr:row>33</xdr:row>
      <xdr:rowOff>0</xdr:rowOff>
    </xdr:to>
    <xdr:sp macro="" textlink="">
      <xdr:nvSpPr>
        <xdr:cNvPr id="68" name="Rectangle 67">
          <a:extLst>
            <a:ext uri="{FF2B5EF4-FFF2-40B4-BE49-F238E27FC236}">
              <a16:creationId xmlns:a16="http://schemas.microsoft.com/office/drawing/2014/main" id="{828098C7-3923-4498-8BE1-882582356398}"/>
            </a:ext>
          </a:extLst>
        </xdr:cNvPr>
        <xdr:cNvSpPr/>
      </xdr:nvSpPr>
      <xdr:spPr>
        <a:xfrm>
          <a:off x="57150" y="695325"/>
          <a:ext cx="4076700" cy="48577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39687</xdr:colOff>
      <xdr:row>41</xdr:row>
      <xdr:rowOff>65050</xdr:rowOff>
    </xdr:from>
    <xdr:to>
      <xdr:col>2</xdr:col>
      <xdr:colOff>2102</xdr:colOff>
      <xdr:row>55</xdr:row>
      <xdr:rowOff>121491</xdr:rowOff>
    </xdr:to>
    <xdr:grpSp>
      <xdr:nvGrpSpPr>
        <xdr:cNvPr id="69" name="Group 68">
          <a:extLst>
            <a:ext uri="{FF2B5EF4-FFF2-40B4-BE49-F238E27FC236}">
              <a16:creationId xmlns:a16="http://schemas.microsoft.com/office/drawing/2014/main" id="{7B2DAA5F-A53C-4DFC-8219-ACB15E193F3F}"/>
            </a:ext>
          </a:extLst>
        </xdr:cNvPr>
        <xdr:cNvGrpSpPr/>
      </xdr:nvGrpSpPr>
      <xdr:grpSpPr>
        <a:xfrm>
          <a:off x="96837" y="6913525"/>
          <a:ext cx="1191140" cy="2323391"/>
          <a:chOff x="96837" y="7037350"/>
          <a:chExt cx="1210190" cy="2367841"/>
        </a:xfrm>
      </xdr:grpSpPr>
      <xdr:pic>
        <xdr:nvPicPr>
          <xdr:cNvPr id="70" name="Picture 69">
            <a:extLst>
              <a:ext uri="{FF2B5EF4-FFF2-40B4-BE49-F238E27FC236}">
                <a16:creationId xmlns:a16="http://schemas.microsoft.com/office/drawing/2014/main" id="{E2B5984B-58FB-4984-98FA-8D9834A6EB9A}"/>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96837" y="9008271"/>
            <a:ext cx="1196340" cy="396920"/>
          </a:xfrm>
          <a:prstGeom prst="rect">
            <a:avLst/>
          </a:prstGeom>
        </xdr:spPr>
      </xdr:pic>
      <xdr:pic>
        <xdr:nvPicPr>
          <xdr:cNvPr id="71" name="Picture 75">
            <a:extLst>
              <a:ext uri="{FF2B5EF4-FFF2-40B4-BE49-F238E27FC236}">
                <a16:creationId xmlns:a16="http://schemas.microsoft.com/office/drawing/2014/main" id="{43469148-0114-4EB2-8620-F39157A3FEB5}"/>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96837" y="8040989"/>
            <a:ext cx="1196340" cy="394026"/>
          </a:xfrm>
          <a:prstGeom prst="rect">
            <a:avLst/>
          </a:prstGeom>
        </xdr:spPr>
      </xdr:pic>
      <xdr:pic>
        <xdr:nvPicPr>
          <xdr:cNvPr id="72" name="Picture 71">
            <a:extLst>
              <a:ext uri="{FF2B5EF4-FFF2-40B4-BE49-F238E27FC236}">
                <a16:creationId xmlns:a16="http://schemas.microsoft.com/office/drawing/2014/main" id="{A27FC897-6B36-4D67-AF9C-C2D9BEC3D784}"/>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96837" y="8523910"/>
            <a:ext cx="1196340" cy="395467"/>
          </a:xfrm>
          <a:prstGeom prst="rect">
            <a:avLst/>
          </a:prstGeom>
        </xdr:spPr>
      </xdr:pic>
      <xdr:pic>
        <xdr:nvPicPr>
          <xdr:cNvPr id="73" name="Picture 72">
            <a:extLst>
              <a:ext uri="{FF2B5EF4-FFF2-40B4-BE49-F238E27FC236}">
                <a16:creationId xmlns:a16="http://schemas.microsoft.com/office/drawing/2014/main" id="{51A85A1B-4827-4E15-B904-B3A3844D56C4}"/>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96837" y="7546869"/>
            <a:ext cx="1196340" cy="405225"/>
          </a:xfrm>
          <a:prstGeom prst="rect">
            <a:avLst/>
          </a:prstGeom>
        </xdr:spPr>
      </xdr:pic>
      <xdr:grpSp>
        <xdr:nvGrpSpPr>
          <xdr:cNvPr id="74" name="Group 73">
            <a:extLst>
              <a:ext uri="{FF2B5EF4-FFF2-40B4-BE49-F238E27FC236}">
                <a16:creationId xmlns:a16="http://schemas.microsoft.com/office/drawing/2014/main" id="{271E9B2D-50A7-42CD-B2A6-F3C3D331F5CC}"/>
              </a:ext>
            </a:extLst>
          </xdr:cNvPr>
          <xdr:cNvGrpSpPr/>
        </xdr:nvGrpSpPr>
        <xdr:grpSpPr>
          <a:xfrm>
            <a:off x="96837" y="7037350"/>
            <a:ext cx="1210190" cy="420624"/>
            <a:chOff x="19345947" y="7297700"/>
            <a:chExt cx="1210190" cy="420624"/>
          </a:xfrm>
        </xdr:grpSpPr>
        <xdr:pic>
          <xdr:nvPicPr>
            <xdr:cNvPr id="75" name="Picture 74">
              <a:extLst>
                <a:ext uri="{FF2B5EF4-FFF2-40B4-BE49-F238E27FC236}">
                  <a16:creationId xmlns:a16="http://schemas.microsoft.com/office/drawing/2014/main" id="{7C4EF7B8-A926-43C7-8715-C888F0294747}"/>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9345947" y="7297700"/>
              <a:ext cx="402336" cy="420624"/>
            </a:xfrm>
            <a:prstGeom prst="rect">
              <a:avLst/>
            </a:prstGeom>
          </xdr:spPr>
        </xdr:pic>
        <xdr:pic>
          <xdr:nvPicPr>
            <xdr:cNvPr id="76" name="Picture 75">
              <a:extLst>
                <a:ext uri="{FF2B5EF4-FFF2-40B4-BE49-F238E27FC236}">
                  <a16:creationId xmlns:a16="http://schemas.microsoft.com/office/drawing/2014/main" id="{FB2CE2BC-82FB-4EA6-93D8-F4E991DF4D15}"/>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9747319" y="7297700"/>
              <a:ext cx="402336" cy="420624"/>
            </a:xfrm>
            <a:prstGeom prst="rect">
              <a:avLst/>
            </a:prstGeom>
          </xdr:spPr>
        </xdr:pic>
        <xdr:pic>
          <xdr:nvPicPr>
            <xdr:cNvPr id="77" name="Picture 76">
              <a:extLst>
                <a:ext uri="{FF2B5EF4-FFF2-40B4-BE49-F238E27FC236}">
                  <a16:creationId xmlns:a16="http://schemas.microsoft.com/office/drawing/2014/main" id="{431AC9D5-D6CD-44DC-9D18-3885B57206AE}"/>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20153801" y="7297700"/>
              <a:ext cx="402336" cy="420624"/>
            </a:xfrm>
            <a:prstGeom prst="rect">
              <a:avLst/>
            </a:prstGeom>
          </xdr:spPr>
        </xdr:pic>
      </xdr:grpSp>
    </xdr:grpSp>
    <xdr:clientData/>
  </xdr:twoCellAnchor>
  <xdr:twoCellAnchor>
    <xdr:from>
      <xdr:col>1</xdr:col>
      <xdr:colOff>43446</xdr:colOff>
      <xdr:row>3</xdr:row>
      <xdr:rowOff>60325</xdr:rowOff>
    </xdr:from>
    <xdr:to>
      <xdr:col>1</xdr:col>
      <xdr:colOff>1225061</xdr:colOff>
      <xdr:row>32</xdr:row>
      <xdr:rowOff>103590</xdr:rowOff>
    </xdr:to>
    <xdr:grpSp>
      <xdr:nvGrpSpPr>
        <xdr:cNvPr id="78" name="Group 77">
          <a:extLst>
            <a:ext uri="{FF2B5EF4-FFF2-40B4-BE49-F238E27FC236}">
              <a16:creationId xmlns:a16="http://schemas.microsoft.com/office/drawing/2014/main" id="{D54F9B02-4D9E-4297-AEF2-C02A6DAB2D13}"/>
            </a:ext>
          </a:extLst>
        </xdr:cNvPr>
        <xdr:cNvGrpSpPr/>
      </xdr:nvGrpSpPr>
      <xdr:grpSpPr>
        <a:xfrm>
          <a:off x="100596" y="755650"/>
          <a:ext cx="1181615" cy="4739090"/>
          <a:chOff x="19366496" y="784225"/>
          <a:chExt cx="1210190" cy="4831165"/>
        </a:xfrm>
      </xdr:grpSpPr>
      <xdr:pic>
        <xdr:nvPicPr>
          <xdr:cNvPr id="79" name="Picture 78">
            <a:extLst>
              <a:ext uri="{FF2B5EF4-FFF2-40B4-BE49-F238E27FC236}">
                <a16:creationId xmlns:a16="http://schemas.microsoft.com/office/drawing/2014/main" id="{1427750A-0B62-449E-842A-18270CC0E852}"/>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20177750" y="784225"/>
            <a:ext cx="398936" cy="418539"/>
          </a:xfrm>
          <a:prstGeom prst="rect">
            <a:avLst/>
          </a:prstGeom>
        </xdr:spPr>
      </xdr:pic>
      <xdr:pic>
        <xdr:nvPicPr>
          <xdr:cNvPr id="80" name="Picture 79">
            <a:extLst>
              <a:ext uri="{FF2B5EF4-FFF2-40B4-BE49-F238E27FC236}">
                <a16:creationId xmlns:a16="http://schemas.microsoft.com/office/drawing/2014/main" id="{64CABED6-2A48-481E-88FF-9FD3D4E24173}"/>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9369896" y="1274285"/>
            <a:ext cx="398936" cy="418539"/>
          </a:xfrm>
          <a:prstGeom prst="rect">
            <a:avLst/>
          </a:prstGeom>
        </xdr:spPr>
      </xdr:pic>
      <xdr:pic>
        <xdr:nvPicPr>
          <xdr:cNvPr id="81" name="Picture 80">
            <a:extLst>
              <a:ext uri="{FF2B5EF4-FFF2-40B4-BE49-F238E27FC236}">
                <a16:creationId xmlns:a16="http://schemas.microsoft.com/office/drawing/2014/main" id="{72B344F5-90BD-462B-A63A-DEE4E5677242}"/>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9771269" y="1274285"/>
            <a:ext cx="398936" cy="418539"/>
          </a:xfrm>
          <a:prstGeom prst="rect">
            <a:avLst/>
          </a:prstGeom>
        </xdr:spPr>
      </xdr:pic>
      <xdr:pic>
        <xdr:nvPicPr>
          <xdr:cNvPr id="82" name="Picture 81">
            <a:extLst>
              <a:ext uri="{FF2B5EF4-FFF2-40B4-BE49-F238E27FC236}">
                <a16:creationId xmlns:a16="http://schemas.microsoft.com/office/drawing/2014/main" id="{F9914823-DC0B-4AB3-94EE-B868818DB84D}"/>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20177750" y="1274285"/>
            <a:ext cx="398936" cy="418539"/>
          </a:xfrm>
          <a:prstGeom prst="rect">
            <a:avLst/>
          </a:prstGeom>
        </xdr:spPr>
      </xdr:pic>
      <xdr:pic>
        <xdr:nvPicPr>
          <xdr:cNvPr id="83" name="Picture 82">
            <a:extLst>
              <a:ext uri="{FF2B5EF4-FFF2-40B4-BE49-F238E27FC236}">
                <a16:creationId xmlns:a16="http://schemas.microsoft.com/office/drawing/2014/main" id="{5F06C19E-AE89-4934-A218-12957BB58EC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9369896" y="1764345"/>
            <a:ext cx="398936" cy="418539"/>
          </a:xfrm>
          <a:prstGeom prst="rect">
            <a:avLst/>
          </a:prstGeom>
        </xdr:spPr>
      </xdr:pic>
      <xdr:pic>
        <xdr:nvPicPr>
          <xdr:cNvPr id="84" name="Picture 83">
            <a:extLst>
              <a:ext uri="{FF2B5EF4-FFF2-40B4-BE49-F238E27FC236}">
                <a16:creationId xmlns:a16="http://schemas.microsoft.com/office/drawing/2014/main" id="{233F89FA-D8FB-4230-A3C7-09D0209B7905}"/>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9771269" y="1764345"/>
            <a:ext cx="398936" cy="418539"/>
          </a:xfrm>
          <a:prstGeom prst="rect">
            <a:avLst/>
          </a:prstGeom>
        </xdr:spPr>
      </xdr:pic>
      <xdr:pic>
        <xdr:nvPicPr>
          <xdr:cNvPr id="85" name="Picture 84">
            <a:extLst>
              <a:ext uri="{FF2B5EF4-FFF2-40B4-BE49-F238E27FC236}">
                <a16:creationId xmlns:a16="http://schemas.microsoft.com/office/drawing/2014/main" id="{60386E9C-0029-4C0A-A54E-DD7FB8A0342D}"/>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20177750" y="1764345"/>
            <a:ext cx="398936" cy="418539"/>
          </a:xfrm>
          <a:prstGeom prst="rect">
            <a:avLst/>
          </a:prstGeom>
        </xdr:spPr>
      </xdr:pic>
      <xdr:pic>
        <xdr:nvPicPr>
          <xdr:cNvPr id="86" name="Picture 85">
            <a:extLst>
              <a:ext uri="{FF2B5EF4-FFF2-40B4-BE49-F238E27FC236}">
                <a16:creationId xmlns:a16="http://schemas.microsoft.com/office/drawing/2014/main" id="{5C76A040-6CC9-469D-919A-4744E9F82413}"/>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9369896" y="2254405"/>
            <a:ext cx="398936" cy="418539"/>
          </a:xfrm>
          <a:prstGeom prst="rect">
            <a:avLst/>
          </a:prstGeom>
        </xdr:spPr>
      </xdr:pic>
      <xdr:pic>
        <xdr:nvPicPr>
          <xdr:cNvPr id="87" name="Picture 86">
            <a:extLst>
              <a:ext uri="{FF2B5EF4-FFF2-40B4-BE49-F238E27FC236}">
                <a16:creationId xmlns:a16="http://schemas.microsoft.com/office/drawing/2014/main" id="{76912854-0910-4208-B837-5CDC42D83E44}"/>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9771269" y="2254405"/>
            <a:ext cx="398936" cy="418539"/>
          </a:xfrm>
          <a:prstGeom prst="rect">
            <a:avLst/>
          </a:prstGeom>
        </xdr:spPr>
      </xdr:pic>
      <xdr:pic>
        <xdr:nvPicPr>
          <xdr:cNvPr id="88" name="Picture 87">
            <a:extLst>
              <a:ext uri="{FF2B5EF4-FFF2-40B4-BE49-F238E27FC236}">
                <a16:creationId xmlns:a16="http://schemas.microsoft.com/office/drawing/2014/main" id="{218C445D-EBCF-49DF-B1C8-C3083698A30C}"/>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20177750" y="2254405"/>
            <a:ext cx="398936" cy="418539"/>
          </a:xfrm>
          <a:prstGeom prst="rect">
            <a:avLst/>
          </a:prstGeom>
        </xdr:spPr>
      </xdr:pic>
      <xdr:pic>
        <xdr:nvPicPr>
          <xdr:cNvPr id="89" name="Picture 88">
            <a:extLst>
              <a:ext uri="{FF2B5EF4-FFF2-40B4-BE49-F238E27FC236}">
                <a16:creationId xmlns:a16="http://schemas.microsoft.com/office/drawing/2014/main" id="{82198EB6-AD08-487D-B3EB-7BC4D2BA4CB1}"/>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9369896" y="2744465"/>
            <a:ext cx="398936" cy="418539"/>
          </a:xfrm>
          <a:prstGeom prst="rect">
            <a:avLst/>
          </a:prstGeom>
        </xdr:spPr>
      </xdr:pic>
      <xdr:pic>
        <xdr:nvPicPr>
          <xdr:cNvPr id="90" name="Picture 89">
            <a:extLst>
              <a:ext uri="{FF2B5EF4-FFF2-40B4-BE49-F238E27FC236}">
                <a16:creationId xmlns:a16="http://schemas.microsoft.com/office/drawing/2014/main" id="{4C27C367-78A2-4C1E-8DFD-0D4B1266F2B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9771269" y="2744465"/>
            <a:ext cx="398936" cy="418539"/>
          </a:xfrm>
          <a:prstGeom prst="rect">
            <a:avLst/>
          </a:prstGeom>
        </xdr:spPr>
      </xdr:pic>
      <xdr:pic>
        <xdr:nvPicPr>
          <xdr:cNvPr id="91" name="Picture 90">
            <a:extLst>
              <a:ext uri="{FF2B5EF4-FFF2-40B4-BE49-F238E27FC236}">
                <a16:creationId xmlns:a16="http://schemas.microsoft.com/office/drawing/2014/main" id="{1E2AA914-6412-466E-A5C1-D78F06C78262}"/>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20177750" y="2744465"/>
            <a:ext cx="398936" cy="418539"/>
          </a:xfrm>
          <a:prstGeom prst="rect">
            <a:avLst/>
          </a:prstGeom>
        </xdr:spPr>
      </xdr:pic>
      <xdr:pic>
        <xdr:nvPicPr>
          <xdr:cNvPr id="92" name="Picture 91">
            <a:extLst>
              <a:ext uri="{FF2B5EF4-FFF2-40B4-BE49-F238E27FC236}">
                <a16:creationId xmlns:a16="http://schemas.microsoft.com/office/drawing/2014/main" id="{EBDDD2F1-36A2-4095-8C89-FF45D11CE4A9}"/>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9369896" y="3234525"/>
            <a:ext cx="398936" cy="418539"/>
          </a:xfrm>
          <a:prstGeom prst="rect">
            <a:avLst/>
          </a:prstGeom>
        </xdr:spPr>
      </xdr:pic>
      <xdr:pic>
        <xdr:nvPicPr>
          <xdr:cNvPr id="93" name="Picture 92">
            <a:extLst>
              <a:ext uri="{FF2B5EF4-FFF2-40B4-BE49-F238E27FC236}">
                <a16:creationId xmlns:a16="http://schemas.microsoft.com/office/drawing/2014/main" id="{1E0DC9DA-2E3B-4EA6-B523-46EA86C73FE4}"/>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9771269" y="3234525"/>
            <a:ext cx="398936" cy="418539"/>
          </a:xfrm>
          <a:prstGeom prst="rect">
            <a:avLst/>
          </a:prstGeom>
        </xdr:spPr>
      </xdr:pic>
      <xdr:pic>
        <xdr:nvPicPr>
          <xdr:cNvPr id="94" name="Picture 93">
            <a:extLst>
              <a:ext uri="{FF2B5EF4-FFF2-40B4-BE49-F238E27FC236}">
                <a16:creationId xmlns:a16="http://schemas.microsoft.com/office/drawing/2014/main" id="{E7843D32-FFE4-4ADE-A46F-BBBD5C3BD21D}"/>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20177750" y="3234525"/>
            <a:ext cx="398936" cy="418539"/>
          </a:xfrm>
          <a:prstGeom prst="rect">
            <a:avLst/>
          </a:prstGeom>
        </xdr:spPr>
      </xdr:pic>
      <xdr:pic>
        <xdr:nvPicPr>
          <xdr:cNvPr id="95" name="Picture 94">
            <a:extLst>
              <a:ext uri="{FF2B5EF4-FFF2-40B4-BE49-F238E27FC236}">
                <a16:creationId xmlns:a16="http://schemas.microsoft.com/office/drawing/2014/main" id="{F6FB084E-129B-4DBB-8FC2-177FE3C1307A}"/>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19369896" y="3724585"/>
            <a:ext cx="398936" cy="418539"/>
          </a:xfrm>
          <a:prstGeom prst="rect">
            <a:avLst/>
          </a:prstGeom>
        </xdr:spPr>
      </xdr:pic>
      <xdr:pic>
        <xdr:nvPicPr>
          <xdr:cNvPr id="96" name="Picture 95">
            <a:extLst>
              <a:ext uri="{FF2B5EF4-FFF2-40B4-BE49-F238E27FC236}">
                <a16:creationId xmlns:a16="http://schemas.microsoft.com/office/drawing/2014/main" id="{EF592B4C-ED65-4911-BD01-4A3DFEAAAF9A}"/>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19771269" y="3724585"/>
            <a:ext cx="398936" cy="418539"/>
          </a:xfrm>
          <a:prstGeom prst="rect">
            <a:avLst/>
          </a:prstGeom>
        </xdr:spPr>
      </xdr:pic>
      <xdr:pic>
        <xdr:nvPicPr>
          <xdr:cNvPr id="97" name="Picture 96">
            <a:extLst>
              <a:ext uri="{FF2B5EF4-FFF2-40B4-BE49-F238E27FC236}">
                <a16:creationId xmlns:a16="http://schemas.microsoft.com/office/drawing/2014/main" id="{A3995D3A-8392-47BE-9DCB-4A57F6576062}"/>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20177750" y="3724585"/>
            <a:ext cx="398936" cy="418539"/>
          </a:xfrm>
          <a:prstGeom prst="rect">
            <a:avLst/>
          </a:prstGeom>
        </xdr:spPr>
      </xdr:pic>
      <xdr:pic>
        <xdr:nvPicPr>
          <xdr:cNvPr id="98" name="Picture 97">
            <a:extLst>
              <a:ext uri="{FF2B5EF4-FFF2-40B4-BE49-F238E27FC236}">
                <a16:creationId xmlns:a16="http://schemas.microsoft.com/office/drawing/2014/main" id="{AD34FA1F-CAA8-433D-BD12-0983BA32BA9E}"/>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19369896" y="4214645"/>
            <a:ext cx="398936" cy="418539"/>
          </a:xfrm>
          <a:prstGeom prst="rect">
            <a:avLst/>
          </a:prstGeom>
        </xdr:spPr>
      </xdr:pic>
      <xdr:pic>
        <xdr:nvPicPr>
          <xdr:cNvPr id="99" name="Picture 98">
            <a:extLst>
              <a:ext uri="{FF2B5EF4-FFF2-40B4-BE49-F238E27FC236}">
                <a16:creationId xmlns:a16="http://schemas.microsoft.com/office/drawing/2014/main" id="{ED9664A5-A9C9-44EE-BDC6-9551BF1D71AC}"/>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9769124" y="4214645"/>
            <a:ext cx="401081" cy="418539"/>
          </a:xfrm>
          <a:prstGeom prst="rect">
            <a:avLst/>
          </a:prstGeom>
        </xdr:spPr>
      </xdr:pic>
      <xdr:pic>
        <xdr:nvPicPr>
          <xdr:cNvPr id="100" name="Picture 99">
            <a:extLst>
              <a:ext uri="{FF2B5EF4-FFF2-40B4-BE49-F238E27FC236}">
                <a16:creationId xmlns:a16="http://schemas.microsoft.com/office/drawing/2014/main" id="{20801314-ADD4-4631-8672-BFCD005533CF}"/>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19369896" y="4704705"/>
            <a:ext cx="398936" cy="418539"/>
          </a:xfrm>
          <a:prstGeom prst="rect">
            <a:avLst/>
          </a:prstGeom>
        </xdr:spPr>
      </xdr:pic>
      <xdr:pic>
        <xdr:nvPicPr>
          <xdr:cNvPr id="101" name="Picture 100">
            <a:extLst>
              <a:ext uri="{FF2B5EF4-FFF2-40B4-BE49-F238E27FC236}">
                <a16:creationId xmlns:a16="http://schemas.microsoft.com/office/drawing/2014/main" id="{ED1A9960-E7D9-411B-B9D3-32D77F2A6072}"/>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19771269" y="4704705"/>
            <a:ext cx="398936" cy="418539"/>
          </a:xfrm>
          <a:prstGeom prst="rect">
            <a:avLst/>
          </a:prstGeom>
        </xdr:spPr>
      </xdr:pic>
      <xdr:pic>
        <xdr:nvPicPr>
          <xdr:cNvPr id="102" name="Picture 101">
            <a:extLst>
              <a:ext uri="{FF2B5EF4-FFF2-40B4-BE49-F238E27FC236}">
                <a16:creationId xmlns:a16="http://schemas.microsoft.com/office/drawing/2014/main" id="{01FEECC8-A85E-4919-86FF-61C0AA786C22}"/>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20175605" y="4214645"/>
            <a:ext cx="401081" cy="418539"/>
          </a:xfrm>
          <a:prstGeom prst="rect">
            <a:avLst/>
          </a:prstGeom>
        </xdr:spPr>
      </xdr:pic>
      <xdr:pic>
        <xdr:nvPicPr>
          <xdr:cNvPr id="103" name="Picture 102">
            <a:extLst>
              <a:ext uri="{FF2B5EF4-FFF2-40B4-BE49-F238E27FC236}">
                <a16:creationId xmlns:a16="http://schemas.microsoft.com/office/drawing/2014/main" id="{3734A53C-1726-4F4E-812C-4B2BF66E2040}"/>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0177750" y="4704705"/>
            <a:ext cx="398936" cy="418539"/>
          </a:xfrm>
          <a:prstGeom prst="rect">
            <a:avLst/>
          </a:prstGeom>
        </xdr:spPr>
      </xdr:pic>
      <xdr:pic>
        <xdr:nvPicPr>
          <xdr:cNvPr id="104" name="Picture 103">
            <a:extLst>
              <a:ext uri="{FF2B5EF4-FFF2-40B4-BE49-F238E27FC236}">
                <a16:creationId xmlns:a16="http://schemas.microsoft.com/office/drawing/2014/main" id="{502662F7-DBE0-438A-B085-A98A8763A14A}"/>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19769124" y="5194766"/>
            <a:ext cx="401081" cy="418539"/>
          </a:xfrm>
          <a:prstGeom prst="rect">
            <a:avLst/>
          </a:prstGeom>
        </xdr:spPr>
      </xdr:pic>
      <xdr:pic>
        <xdr:nvPicPr>
          <xdr:cNvPr id="105" name="Picture 104">
            <a:extLst>
              <a:ext uri="{FF2B5EF4-FFF2-40B4-BE49-F238E27FC236}">
                <a16:creationId xmlns:a16="http://schemas.microsoft.com/office/drawing/2014/main" id="{FEEE55FF-7B3C-449F-829E-92A60E7E1CDD}"/>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20175605" y="5194766"/>
            <a:ext cx="401081" cy="418539"/>
          </a:xfrm>
          <a:prstGeom prst="rect">
            <a:avLst/>
          </a:prstGeom>
        </xdr:spPr>
      </xdr:pic>
      <xdr:pic>
        <xdr:nvPicPr>
          <xdr:cNvPr id="106" name="Picture 105">
            <a:extLst>
              <a:ext uri="{FF2B5EF4-FFF2-40B4-BE49-F238E27FC236}">
                <a16:creationId xmlns:a16="http://schemas.microsoft.com/office/drawing/2014/main" id="{E642FE35-692B-476C-A838-628523ED26DE}"/>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19366496" y="5194766"/>
            <a:ext cx="402336" cy="420624"/>
          </a:xfrm>
          <a:prstGeom prst="rect">
            <a:avLst/>
          </a:prstGeom>
        </xdr:spPr>
      </xdr:pic>
      <xdr:pic>
        <xdr:nvPicPr>
          <xdr:cNvPr id="107" name="Picture 106">
            <a:extLst>
              <a:ext uri="{FF2B5EF4-FFF2-40B4-BE49-F238E27FC236}">
                <a16:creationId xmlns:a16="http://schemas.microsoft.com/office/drawing/2014/main" id="{83A453B7-31B0-4E49-8B87-26AFE816F46C}"/>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19767869" y="784225"/>
            <a:ext cx="402336" cy="420624"/>
          </a:xfrm>
          <a:prstGeom prst="rect">
            <a:avLst/>
          </a:prstGeom>
        </xdr:spPr>
      </xdr:pic>
      <xdr:pic>
        <xdr:nvPicPr>
          <xdr:cNvPr id="108" name="Picture 107">
            <a:extLst>
              <a:ext uri="{FF2B5EF4-FFF2-40B4-BE49-F238E27FC236}">
                <a16:creationId xmlns:a16="http://schemas.microsoft.com/office/drawing/2014/main" id="{BE27203F-707D-4DCC-A890-AB2F7260E43C}"/>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19366496" y="784225"/>
            <a:ext cx="402336" cy="420624"/>
          </a:xfrm>
          <a:prstGeom prst="rect">
            <a:avLst/>
          </a:prstGeom>
        </xdr:spPr>
      </xdr:pic>
    </xdr:grpSp>
    <xdr:clientData/>
  </xdr:twoCellAnchor>
  <xdr:twoCellAnchor>
    <xdr:from>
      <xdr:col>1</xdr:col>
      <xdr:colOff>0</xdr:colOff>
      <xdr:row>41</xdr:row>
      <xdr:rowOff>0</xdr:rowOff>
    </xdr:from>
    <xdr:to>
      <xdr:col>10</xdr:col>
      <xdr:colOff>0</xdr:colOff>
      <xdr:row>56</xdr:row>
      <xdr:rowOff>0</xdr:rowOff>
    </xdr:to>
    <xdr:sp macro="" textlink="">
      <xdr:nvSpPr>
        <xdr:cNvPr id="109" name="Rectangle 108">
          <a:extLst>
            <a:ext uri="{FF2B5EF4-FFF2-40B4-BE49-F238E27FC236}">
              <a16:creationId xmlns:a16="http://schemas.microsoft.com/office/drawing/2014/main" id="{277589D8-9693-42BC-B8CF-7D737CA088F4}"/>
            </a:ext>
          </a:extLst>
        </xdr:cNvPr>
        <xdr:cNvSpPr/>
      </xdr:nvSpPr>
      <xdr:spPr>
        <a:xfrm>
          <a:off x="57150" y="6848475"/>
          <a:ext cx="4076700" cy="24288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47</xdr:row>
      <xdr:rowOff>0</xdr:rowOff>
    </xdr:from>
    <xdr:to>
      <xdr:col>20</xdr:col>
      <xdr:colOff>0</xdr:colOff>
      <xdr:row>75</xdr:row>
      <xdr:rowOff>0</xdr:rowOff>
    </xdr:to>
    <xdr:sp macro="" textlink="">
      <xdr:nvSpPr>
        <xdr:cNvPr id="110" name="Rectangle 109">
          <a:extLst>
            <a:ext uri="{FF2B5EF4-FFF2-40B4-BE49-F238E27FC236}">
              <a16:creationId xmlns:a16="http://schemas.microsoft.com/office/drawing/2014/main" id="{DD7BEAB7-B8E1-4CC8-AB3D-ABA09AA3D0AB}"/>
            </a:ext>
          </a:extLst>
        </xdr:cNvPr>
        <xdr:cNvSpPr/>
      </xdr:nvSpPr>
      <xdr:spPr>
        <a:xfrm>
          <a:off x="4248150" y="7820025"/>
          <a:ext cx="4076700" cy="45529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27</xdr:row>
      <xdr:rowOff>1</xdr:rowOff>
    </xdr:from>
    <xdr:to>
      <xdr:col>20</xdr:col>
      <xdr:colOff>0</xdr:colOff>
      <xdr:row>37</xdr:row>
      <xdr:rowOff>19051</xdr:rowOff>
    </xdr:to>
    <xdr:sp macro="" textlink="">
      <xdr:nvSpPr>
        <xdr:cNvPr id="111" name="Rectangle 110">
          <a:extLst>
            <a:ext uri="{FF2B5EF4-FFF2-40B4-BE49-F238E27FC236}">
              <a16:creationId xmlns:a16="http://schemas.microsoft.com/office/drawing/2014/main" id="{3E47E02F-B6B6-4544-8E6E-89933CF9E58C}"/>
            </a:ext>
          </a:extLst>
        </xdr:cNvPr>
        <xdr:cNvSpPr/>
      </xdr:nvSpPr>
      <xdr:spPr>
        <a:xfrm>
          <a:off x="4248150" y="4581526"/>
          <a:ext cx="4076700" cy="16383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25</xdr:row>
      <xdr:rowOff>136070</xdr:rowOff>
    </xdr:from>
    <xdr:to>
      <xdr:col>20</xdr:col>
      <xdr:colOff>0</xdr:colOff>
      <xdr:row>27</xdr:row>
      <xdr:rowOff>2719</xdr:rowOff>
    </xdr:to>
    <xdr:sp macro="" textlink="">
      <xdr:nvSpPr>
        <xdr:cNvPr id="112" name="Rectangle: Top Corners Rounded 111">
          <a:extLst>
            <a:ext uri="{FF2B5EF4-FFF2-40B4-BE49-F238E27FC236}">
              <a16:creationId xmlns:a16="http://schemas.microsoft.com/office/drawing/2014/main" id="{98CE3603-494C-4500-AD31-349EF359D26E}"/>
            </a:ext>
          </a:extLst>
        </xdr:cNvPr>
        <xdr:cNvSpPr/>
      </xdr:nvSpPr>
      <xdr:spPr>
        <a:xfrm>
          <a:off x="4248150" y="4393745"/>
          <a:ext cx="4076700" cy="190499"/>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25</xdr:row>
      <xdr:rowOff>140159</xdr:rowOff>
    </xdr:from>
    <xdr:to>
      <xdr:col>12</xdr:col>
      <xdr:colOff>2721</xdr:colOff>
      <xdr:row>27</xdr:row>
      <xdr:rowOff>8169</xdr:rowOff>
    </xdr:to>
    <xdr:sp macro="" textlink="">
      <xdr:nvSpPr>
        <xdr:cNvPr id="113" name="TextBox 112">
          <a:extLst>
            <a:ext uri="{FF2B5EF4-FFF2-40B4-BE49-F238E27FC236}">
              <a16:creationId xmlns:a16="http://schemas.microsoft.com/office/drawing/2014/main" id="{1ACF3E61-4D85-48E1-87BF-C1304AFD8C1A}"/>
            </a:ext>
          </a:extLst>
        </xdr:cNvPr>
        <xdr:cNvSpPr txBox="1"/>
      </xdr:nvSpPr>
      <xdr:spPr>
        <a:xfrm>
          <a:off x="4248150" y="4397834"/>
          <a:ext cx="1231446" cy="19186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18</xdr:col>
      <xdr:colOff>0</xdr:colOff>
      <xdr:row>25</xdr:row>
      <xdr:rowOff>142874</xdr:rowOff>
    </xdr:from>
    <xdr:to>
      <xdr:col>19</xdr:col>
      <xdr:colOff>0</xdr:colOff>
      <xdr:row>27</xdr:row>
      <xdr:rowOff>9523</xdr:rowOff>
    </xdr:to>
    <xdr:sp macro="" textlink="">
      <xdr:nvSpPr>
        <xdr:cNvPr id="114" name="TextBox 113">
          <a:extLst>
            <a:ext uri="{FF2B5EF4-FFF2-40B4-BE49-F238E27FC236}">
              <a16:creationId xmlns:a16="http://schemas.microsoft.com/office/drawing/2014/main" id="{50159AE1-F068-491A-BE9F-0434B1C89AC1}"/>
            </a:ext>
          </a:extLst>
        </xdr:cNvPr>
        <xdr:cNvSpPr txBox="1"/>
      </xdr:nvSpPr>
      <xdr:spPr>
        <a:xfrm>
          <a:off x="7391400" y="4400549"/>
          <a:ext cx="466725" cy="19049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mn-lt"/>
              <a:ea typeface="+mn-ea"/>
              <a:cs typeface="+mn-cs"/>
            </a:rPr>
            <a:t>Earn</a:t>
          </a:r>
        </a:p>
      </xdr:txBody>
    </xdr:sp>
    <xdr:clientData/>
  </xdr:twoCellAnchor>
  <xdr:twoCellAnchor>
    <xdr:from>
      <xdr:col>19</xdr:col>
      <xdr:colOff>0</xdr:colOff>
      <xdr:row>25</xdr:row>
      <xdr:rowOff>134706</xdr:rowOff>
    </xdr:from>
    <xdr:to>
      <xdr:col>20</xdr:col>
      <xdr:colOff>0</xdr:colOff>
      <xdr:row>27</xdr:row>
      <xdr:rowOff>2716</xdr:rowOff>
    </xdr:to>
    <xdr:sp macro="" textlink="">
      <xdr:nvSpPr>
        <xdr:cNvPr id="115" name="TextBox 114">
          <a:extLst>
            <a:ext uri="{FF2B5EF4-FFF2-40B4-BE49-F238E27FC236}">
              <a16:creationId xmlns:a16="http://schemas.microsoft.com/office/drawing/2014/main" id="{36059FAE-6651-48CB-A90C-A1D24EEAE486}"/>
            </a:ext>
          </a:extLst>
        </xdr:cNvPr>
        <xdr:cNvSpPr txBox="1"/>
      </xdr:nvSpPr>
      <xdr:spPr>
        <a:xfrm>
          <a:off x="7858125" y="4392381"/>
          <a:ext cx="466725" cy="19186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38</xdr:row>
      <xdr:rowOff>0</xdr:rowOff>
    </xdr:from>
    <xdr:to>
      <xdr:col>20</xdr:col>
      <xdr:colOff>0</xdr:colOff>
      <xdr:row>39</xdr:row>
      <xdr:rowOff>0</xdr:rowOff>
    </xdr:to>
    <xdr:sp macro="" textlink="">
      <xdr:nvSpPr>
        <xdr:cNvPr id="116" name="Rectangle: Top Corners Rounded 115">
          <a:extLst>
            <a:ext uri="{FF2B5EF4-FFF2-40B4-BE49-F238E27FC236}">
              <a16:creationId xmlns:a16="http://schemas.microsoft.com/office/drawing/2014/main" id="{095248D1-84A9-466B-94CB-2688C5B99277}"/>
            </a:ext>
          </a:extLst>
        </xdr:cNvPr>
        <xdr:cNvSpPr/>
      </xdr:nvSpPr>
      <xdr:spPr>
        <a:xfrm>
          <a:off x="4248150" y="6362700"/>
          <a:ext cx="4076700" cy="161925"/>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39</xdr:row>
      <xdr:rowOff>0</xdr:rowOff>
    </xdr:from>
    <xdr:to>
      <xdr:col>20</xdr:col>
      <xdr:colOff>0</xdr:colOff>
      <xdr:row>45</xdr:row>
      <xdr:rowOff>0</xdr:rowOff>
    </xdr:to>
    <xdr:sp macro="" textlink="">
      <xdr:nvSpPr>
        <xdr:cNvPr id="117" name="Rectangle 116">
          <a:extLst>
            <a:ext uri="{FF2B5EF4-FFF2-40B4-BE49-F238E27FC236}">
              <a16:creationId xmlns:a16="http://schemas.microsoft.com/office/drawing/2014/main" id="{78C1B165-E5E7-45ED-82B8-B68D7A8E5396}"/>
            </a:ext>
          </a:extLst>
        </xdr:cNvPr>
        <xdr:cNvSpPr/>
      </xdr:nvSpPr>
      <xdr:spPr>
        <a:xfrm>
          <a:off x="4248150" y="6524625"/>
          <a:ext cx="4076700" cy="9715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55</xdr:row>
      <xdr:rowOff>0</xdr:rowOff>
    </xdr:from>
    <xdr:to>
      <xdr:col>25</xdr:col>
      <xdr:colOff>0</xdr:colOff>
      <xdr:row>75</xdr:row>
      <xdr:rowOff>9525</xdr:rowOff>
    </xdr:to>
    <xdr:sp macro="" textlink="">
      <xdr:nvSpPr>
        <xdr:cNvPr id="118" name="Rectangle 117">
          <a:extLst>
            <a:ext uri="{FF2B5EF4-FFF2-40B4-BE49-F238E27FC236}">
              <a16:creationId xmlns:a16="http://schemas.microsoft.com/office/drawing/2014/main" id="{B35DBA83-8208-40E0-810A-DDA122270AFA}"/>
            </a:ext>
          </a:extLst>
        </xdr:cNvPr>
        <xdr:cNvSpPr/>
      </xdr:nvSpPr>
      <xdr:spPr>
        <a:xfrm>
          <a:off x="8562975" y="9115425"/>
          <a:ext cx="4171950" cy="32670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3</xdr:row>
      <xdr:rowOff>1</xdr:rowOff>
    </xdr:from>
    <xdr:to>
      <xdr:col>25</xdr:col>
      <xdr:colOff>0</xdr:colOff>
      <xdr:row>53</xdr:row>
      <xdr:rowOff>0</xdr:rowOff>
    </xdr:to>
    <xdr:sp macro="" textlink="">
      <xdr:nvSpPr>
        <xdr:cNvPr id="119" name="Rectangle 118">
          <a:extLst>
            <a:ext uri="{FF2B5EF4-FFF2-40B4-BE49-F238E27FC236}">
              <a16:creationId xmlns:a16="http://schemas.microsoft.com/office/drawing/2014/main" id="{5A1B10DA-9023-46FC-8CCB-DBBD7B3F71DE}"/>
            </a:ext>
          </a:extLst>
        </xdr:cNvPr>
        <xdr:cNvSpPr/>
      </xdr:nvSpPr>
      <xdr:spPr>
        <a:xfrm>
          <a:off x="8562975" y="695326"/>
          <a:ext cx="4171950" cy="8096249"/>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53</xdr:row>
      <xdr:rowOff>133350</xdr:rowOff>
    </xdr:from>
    <xdr:to>
      <xdr:col>25</xdr:col>
      <xdr:colOff>0</xdr:colOff>
      <xdr:row>55</xdr:row>
      <xdr:rowOff>0</xdr:rowOff>
    </xdr:to>
    <xdr:sp macro="" textlink="">
      <xdr:nvSpPr>
        <xdr:cNvPr id="120" name="Rectangle: Top Corners Rounded 119">
          <a:extLst>
            <a:ext uri="{FF2B5EF4-FFF2-40B4-BE49-F238E27FC236}">
              <a16:creationId xmlns:a16="http://schemas.microsoft.com/office/drawing/2014/main" id="{FDC8DC54-4A25-4847-BCB2-03ABC9933153}"/>
            </a:ext>
          </a:extLst>
        </xdr:cNvPr>
        <xdr:cNvSpPr/>
      </xdr:nvSpPr>
      <xdr:spPr>
        <a:xfrm>
          <a:off x="8562975" y="8924925"/>
          <a:ext cx="417195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19050</xdr:colOff>
      <xdr:row>53</xdr:row>
      <xdr:rowOff>133350</xdr:rowOff>
    </xdr:from>
    <xdr:to>
      <xdr:col>24</xdr:col>
      <xdr:colOff>19050</xdr:colOff>
      <xdr:row>55</xdr:row>
      <xdr:rowOff>0</xdr:rowOff>
    </xdr:to>
    <xdr:sp macro="" textlink="">
      <xdr:nvSpPr>
        <xdr:cNvPr id="121" name="TextBox 120">
          <a:extLst>
            <a:ext uri="{FF2B5EF4-FFF2-40B4-BE49-F238E27FC236}">
              <a16:creationId xmlns:a16="http://schemas.microsoft.com/office/drawing/2014/main" id="{D6777609-4318-4E4E-8DF9-1B56CE5E3642}"/>
            </a:ext>
          </a:extLst>
        </xdr:cNvPr>
        <xdr:cNvSpPr txBox="1"/>
      </xdr:nvSpPr>
      <xdr:spPr>
        <a:xfrm>
          <a:off x="11630025" y="89249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22</xdr:col>
      <xdr:colOff>0</xdr:colOff>
      <xdr:row>53</xdr:row>
      <xdr:rowOff>114299</xdr:rowOff>
    </xdr:from>
    <xdr:to>
      <xdr:col>22</xdr:col>
      <xdr:colOff>2609850</xdr:colOff>
      <xdr:row>55</xdr:row>
      <xdr:rowOff>28574</xdr:rowOff>
    </xdr:to>
    <xdr:sp macro="" textlink="">
      <xdr:nvSpPr>
        <xdr:cNvPr id="122" name="TextBox 121">
          <a:extLst>
            <a:ext uri="{FF2B5EF4-FFF2-40B4-BE49-F238E27FC236}">
              <a16:creationId xmlns:a16="http://schemas.microsoft.com/office/drawing/2014/main" id="{236F0BB2-5902-48B4-993B-2BD17431D08B}"/>
            </a:ext>
          </a:extLst>
        </xdr:cNvPr>
        <xdr:cNvSpPr txBox="1"/>
      </xdr:nvSpPr>
      <xdr:spPr>
        <a:xfrm>
          <a:off x="8562975" y="8905874"/>
          <a:ext cx="2609850" cy="2381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24</xdr:col>
      <xdr:colOff>9525</xdr:colOff>
      <xdr:row>53</xdr:row>
      <xdr:rowOff>133350</xdr:rowOff>
    </xdr:from>
    <xdr:to>
      <xdr:col>25</xdr:col>
      <xdr:colOff>9525</xdr:colOff>
      <xdr:row>55</xdr:row>
      <xdr:rowOff>0</xdr:rowOff>
    </xdr:to>
    <xdr:sp macro="" textlink="">
      <xdr:nvSpPr>
        <xdr:cNvPr id="123" name="TextBox 122">
          <a:extLst>
            <a:ext uri="{FF2B5EF4-FFF2-40B4-BE49-F238E27FC236}">
              <a16:creationId xmlns:a16="http://schemas.microsoft.com/office/drawing/2014/main" id="{8FCA1AEB-9A14-4002-8FF3-766AF6EB73C9}"/>
            </a:ext>
          </a:extLst>
        </xdr:cNvPr>
        <xdr:cNvSpPr txBox="1"/>
      </xdr:nvSpPr>
      <xdr:spPr>
        <a:xfrm>
          <a:off x="12182475" y="89249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0</xdr:colOff>
      <xdr:row>35</xdr:row>
      <xdr:rowOff>0</xdr:rowOff>
    </xdr:from>
    <xdr:to>
      <xdr:col>10</xdr:col>
      <xdr:colOff>0</xdr:colOff>
      <xdr:row>39</xdr:row>
      <xdr:rowOff>0</xdr:rowOff>
    </xdr:to>
    <xdr:sp macro="" textlink="">
      <xdr:nvSpPr>
        <xdr:cNvPr id="2" name="Rectangle 1">
          <a:extLst>
            <a:ext uri="{FF2B5EF4-FFF2-40B4-BE49-F238E27FC236}">
              <a16:creationId xmlns:a16="http://schemas.microsoft.com/office/drawing/2014/main" id="{8385AEE8-4969-4AFF-9EC3-924A58590FAD}"/>
            </a:ext>
          </a:extLst>
        </xdr:cNvPr>
        <xdr:cNvSpPr/>
      </xdr:nvSpPr>
      <xdr:spPr>
        <a:xfrm>
          <a:off x="57150" y="5876925"/>
          <a:ext cx="4076700" cy="647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3</xdr:row>
      <xdr:rowOff>0</xdr:rowOff>
    </xdr:from>
    <xdr:to>
      <xdr:col>29</xdr:col>
      <xdr:colOff>0</xdr:colOff>
      <xdr:row>75</xdr:row>
      <xdr:rowOff>0</xdr:rowOff>
    </xdr:to>
    <xdr:sp macro="" textlink="">
      <xdr:nvSpPr>
        <xdr:cNvPr id="3" name="Rectangle 2">
          <a:extLst>
            <a:ext uri="{FF2B5EF4-FFF2-40B4-BE49-F238E27FC236}">
              <a16:creationId xmlns:a16="http://schemas.microsoft.com/office/drawing/2014/main" id="{40F52F0E-A9DB-4B40-A182-0F1CDCAF34BF}"/>
            </a:ext>
          </a:extLst>
        </xdr:cNvPr>
        <xdr:cNvSpPr/>
      </xdr:nvSpPr>
      <xdr:spPr>
        <a:xfrm>
          <a:off x="12849225" y="695325"/>
          <a:ext cx="4171950" cy="116776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3</xdr:row>
      <xdr:rowOff>0</xdr:rowOff>
    </xdr:from>
    <xdr:to>
      <xdr:col>25</xdr:col>
      <xdr:colOff>0</xdr:colOff>
      <xdr:row>53</xdr:row>
      <xdr:rowOff>0</xdr:rowOff>
    </xdr:to>
    <xdr:sp macro="" textlink="">
      <xdr:nvSpPr>
        <xdr:cNvPr id="4" name="Rectangle 3">
          <a:extLst>
            <a:ext uri="{FF2B5EF4-FFF2-40B4-BE49-F238E27FC236}">
              <a16:creationId xmlns:a16="http://schemas.microsoft.com/office/drawing/2014/main" id="{136DE137-E429-4790-8552-A7A893A5C9A0}"/>
            </a:ext>
          </a:extLst>
        </xdr:cNvPr>
        <xdr:cNvSpPr/>
      </xdr:nvSpPr>
      <xdr:spPr>
        <a:xfrm>
          <a:off x="8562975" y="695325"/>
          <a:ext cx="4171950" cy="80962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xdr:row>
      <xdr:rowOff>133350</xdr:rowOff>
    </xdr:from>
    <xdr:to>
      <xdr:col>10</xdr:col>
      <xdr:colOff>0</xdr:colOff>
      <xdr:row>3</xdr:row>
      <xdr:rowOff>0</xdr:rowOff>
    </xdr:to>
    <xdr:sp macro="" textlink="">
      <xdr:nvSpPr>
        <xdr:cNvPr id="5" name="Rectangle: Top Corners Rounded 4">
          <a:extLst>
            <a:ext uri="{FF2B5EF4-FFF2-40B4-BE49-F238E27FC236}">
              <a16:creationId xmlns:a16="http://schemas.microsoft.com/office/drawing/2014/main" id="{96B7F79E-4F9E-4FB5-9C44-A79738157CC1}"/>
            </a:ext>
          </a:extLst>
        </xdr:cNvPr>
        <xdr:cNvSpPr/>
      </xdr:nvSpPr>
      <xdr:spPr>
        <a:xfrm>
          <a:off x="57150" y="50482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45</xdr:row>
      <xdr:rowOff>133350</xdr:rowOff>
    </xdr:from>
    <xdr:to>
      <xdr:col>20</xdr:col>
      <xdr:colOff>0</xdr:colOff>
      <xdr:row>47</xdr:row>
      <xdr:rowOff>0</xdr:rowOff>
    </xdr:to>
    <xdr:sp macro="" textlink="">
      <xdr:nvSpPr>
        <xdr:cNvPr id="6" name="Rectangle: Top Corners Rounded 5">
          <a:extLst>
            <a:ext uri="{FF2B5EF4-FFF2-40B4-BE49-F238E27FC236}">
              <a16:creationId xmlns:a16="http://schemas.microsoft.com/office/drawing/2014/main" id="{E58CFA3B-0118-451E-A2EA-F9887975A713}"/>
            </a:ext>
          </a:extLst>
        </xdr:cNvPr>
        <xdr:cNvSpPr/>
      </xdr:nvSpPr>
      <xdr:spPr>
        <a:xfrm>
          <a:off x="4248150" y="762952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33</xdr:row>
      <xdr:rowOff>133350</xdr:rowOff>
    </xdr:from>
    <xdr:to>
      <xdr:col>10</xdr:col>
      <xdr:colOff>0</xdr:colOff>
      <xdr:row>35</xdr:row>
      <xdr:rowOff>0</xdr:rowOff>
    </xdr:to>
    <xdr:sp macro="" textlink="">
      <xdr:nvSpPr>
        <xdr:cNvPr id="7" name="Rectangle: Top Corners Rounded 6">
          <a:extLst>
            <a:ext uri="{FF2B5EF4-FFF2-40B4-BE49-F238E27FC236}">
              <a16:creationId xmlns:a16="http://schemas.microsoft.com/office/drawing/2014/main" id="{A5A88D40-AAF1-4ABD-8139-BBA78E04E77A}"/>
            </a:ext>
          </a:extLst>
        </xdr:cNvPr>
        <xdr:cNvSpPr/>
      </xdr:nvSpPr>
      <xdr:spPr>
        <a:xfrm>
          <a:off x="57150" y="568642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39</xdr:row>
      <xdr:rowOff>133350</xdr:rowOff>
    </xdr:from>
    <xdr:to>
      <xdr:col>10</xdr:col>
      <xdr:colOff>0</xdr:colOff>
      <xdr:row>41</xdr:row>
      <xdr:rowOff>0</xdr:rowOff>
    </xdr:to>
    <xdr:sp macro="" textlink="">
      <xdr:nvSpPr>
        <xdr:cNvPr id="8" name="Rectangle: Top Corners Rounded 7">
          <a:extLst>
            <a:ext uri="{FF2B5EF4-FFF2-40B4-BE49-F238E27FC236}">
              <a16:creationId xmlns:a16="http://schemas.microsoft.com/office/drawing/2014/main" id="{04C07231-4069-4AA1-8AEA-3287F138CCF6}"/>
            </a:ext>
          </a:extLst>
        </xdr:cNvPr>
        <xdr:cNvSpPr/>
      </xdr:nvSpPr>
      <xdr:spPr>
        <a:xfrm>
          <a:off x="57150" y="665797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1</xdr:row>
      <xdr:rowOff>133350</xdr:rowOff>
    </xdr:from>
    <xdr:to>
      <xdr:col>25</xdr:col>
      <xdr:colOff>0</xdr:colOff>
      <xdr:row>3</xdr:row>
      <xdr:rowOff>0</xdr:rowOff>
    </xdr:to>
    <xdr:sp macro="" textlink="">
      <xdr:nvSpPr>
        <xdr:cNvPr id="9" name="Rectangle: Top Corners Rounded 8">
          <a:extLst>
            <a:ext uri="{FF2B5EF4-FFF2-40B4-BE49-F238E27FC236}">
              <a16:creationId xmlns:a16="http://schemas.microsoft.com/office/drawing/2014/main" id="{031F87F1-EB78-49CF-ABCE-6A9EA0F3070B}"/>
            </a:ext>
          </a:extLst>
        </xdr:cNvPr>
        <xdr:cNvSpPr/>
      </xdr:nvSpPr>
      <xdr:spPr>
        <a:xfrm>
          <a:off x="8562975" y="504825"/>
          <a:ext cx="417195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133350</xdr:rowOff>
    </xdr:from>
    <xdr:to>
      <xdr:col>29</xdr:col>
      <xdr:colOff>0</xdr:colOff>
      <xdr:row>3</xdr:row>
      <xdr:rowOff>0</xdr:rowOff>
    </xdr:to>
    <xdr:sp macro="" textlink="">
      <xdr:nvSpPr>
        <xdr:cNvPr id="10" name="Rectangle: Top Corners Rounded 9">
          <a:extLst>
            <a:ext uri="{FF2B5EF4-FFF2-40B4-BE49-F238E27FC236}">
              <a16:creationId xmlns:a16="http://schemas.microsoft.com/office/drawing/2014/main" id="{37C4894C-153F-4EF2-B9C0-C1ADE8067F53}"/>
            </a:ext>
          </a:extLst>
        </xdr:cNvPr>
        <xdr:cNvSpPr/>
      </xdr:nvSpPr>
      <xdr:spPr>
        <a:xfrm>
          <a:off x="12849225" y="504825"/>
          <a:ext cx="417195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1</xdr:row>
      <xdr:rowOff>133350</xdr:rowOff>
    </xdr:from>
    <xdr:to>
      <xdr:col>9</xdr:col>
      <xdr:colOff>0</xdr:colOff>
      <xdr:row>3</xdr:row>
      <xdr:rowOff>0</xdr:rowOff>
    </xdr:to>
    <xdr:sp macro="" textlink="">
      <xdr:nvSpPr>
        <xdr:cNvPr id="11" name="TextBox 10">
          <a:extLst>
            <a:ext uri="{FF2B5EF4-FFF2-40B4-BE49-F238E27FC236}">
              <a16:creationId xmlns:a16="http://schemas.microsoft.com/office/drawing/2014/main" id="{89855115-12C0-4A34-AAC1-68AD1B19007B}"/>
            </a:ext>
          </a:extLst>
        </xdr:cNvPr>
        <xdr:cNvSpPr txBox="1"/>
      </xdr:nvSpPr>
      <xdr:spPr>
        <a:xfrm>
          <a:off x="320040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33</xdr:row>
      <xdr:rowOff>133350</xdr:rowOff>
    </xdr:from>
    <xdr:to>
      <xdr:col>9</xdr:col>
      <xdr:colOff>0</xdr:colOff>
      <xdr:row>35</xdr:row>
      <xdr:rowOff>0</xdr:rowOff>
    </xdr:to>
    <xdr:sp macro="" textlink="">
      <xdr:nvSpPr>
        <xdr:cNvPr id="12" name="TextBox 11">
          <a:extLst>
            <a:ext uri="{FF2B5EF4-FFF2-40B4-BE49-F238E27FC236}">
              <a16:creationId xmlns:a16="http://schemas.microsoft.com/office/drawing/2014/main" id="{6DE6AE97-2596-4CB5-A74F-60CB25D4EB92}"/>
            </a:ext>
          </a:extLst>
        </xdr:cNvPr>
        <xdr:cNvSpPr txBox="1"/>
      </xdr:nvSpPr>
      <xdr:spPr>
        <a:xfrm>
          <a:off x="3200400" y="56864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39</xdr:row>
      <xdr:rowOff>133350</xdr:rowOff>
    </xdr:from>
    <xdr:to>
      <xdr:col>9</xdr:col>
      <xdr:colOff>0</xdr:colOff>
      <xdr:row>41</xdr:row>
      <xdr:rowOff>0</xdr:rowOff>
    </xdr:to>
    <xdr:sp macro="" textlink="">
      <xdr:nvSpPr>
        <xdr:cNvPr id="13" name="TextBox 12">
          <a:extLst>
            <a:ext uri="{FF2B5EF4-FFF2-40B4-BE49-F238E27FC236}">
              <a16:creationId xmlns:a16="http://schemas.microsoft.com/office/drawing/2014/main" id="{3E4B08D7-286B-4DDC-8F5C-30F17687FF48}"/>
            </a:ext>
          </a:extLst>
        </xdr:cNvPr>
        <xdr:cNvSpPr txBox="1"/>
      </xdr:nvSpPr>
      <xdr:spPr>
        <a:xfrm>
          <a:off x="3200400" y="66579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18</xdr:col>
      <xdr:colOff>0</xdr:colOff>
      <xdr:row>45</xdr:row>
      <xdr:rowOff>133350</xdr:rowOff>
    </xdr:from>
    <xdr:to>
      <xdr:col>19</xdr:col>
      <xdr:colOff>0</xdr:colOff>
      <xdr:row>47</xdr:row>
      <xdr:rowOff>0</xdr:rowOff>
    </xdr:to>
    <xdr:sp macro="" textlink="">
      <xdr:nvSpPr>
        <xdr:cNvPr id="14" name="TextBox 13">
          <a:extLst>
            <a:ext uri="{FF2B5EF4-FFF2-40B4-BE49-F238E27FC236}">
              <a16:creationId xmlns:a16="http://schemas.microsoft.com/office/drawing/2014/main" id="{22003F5F-DC6A-4F1D-BDF5-8575C51F4A52}"/>
            </a:ext>
          </a:extLst>
        </xdr:cNvPr>
        <xdr:cNvSpPr txBox="1"/>
      </xdr:nvSpPr>
      <xdr:spPr>
        <a:xfrm>
          <a:off x="7391400" y="76295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mn-lt"/>
              <a:ea typeface="+mn-ea"/>
              <a:cs typeface="+mn-cs"/>
            </a:rPr>
            <a:t>Earn</a:t>
          </a:r>
        </a:p>
      </xdr:txBody>
    </xdr:sp>
    <xdr:clientData/>
  </xdr:twoCellAnchor>
  <xdr:twoCellAnchor>
    <xdr:from>
      <xdr:col>23</xdr:col>
      <xdr:colOff>0</xdr:colOff>
      <xdr:row>1</xdr:row>
      <xdr:rowOff>133350</xdr:rowOff>
    </xdr:from>
    <xdr:to>
      <xdr:col>24</xdr:col>
      <xdr:colOff>0</xdr:colOff>
      <xdr:row>3</xdr:row>
      <xdr:rowOff>0</xdr:rowOff>
    </xdr:to>
    <xdr:sp macro="" textlink="">
      <xdr:nvSpPr>
        <xdr:cNvPr id="15" name="TextBox 14">
          <a:extLst>
            <a:ext uri="{FF2B5EF4-FFF2-40B4-BE49-F238E27FC236}">
              <a16:creationId xmlns:a16="http://schemas.microsoft.com/office/drawing/2014/main" id="{DC9C9B30-DC8A-4E67-ADEC-32C24C91A57C}"/>
            </a:ext>
          </a:extLst>
        </xdr:cNvPr>
        <xdr:cNvSpPr txBox="1"/>
      </xdr:nvSpPr>
      <xdr:spPr>
        <a:xfrm>
          <a:off x="1161097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27</xdr:col>
      <xdr:colOff>0</xdr:colOff>
      <xdr:row>1</xdr:row>
      <xdr:rowOff>133350</xdr:rowOff>
    </xdr:from>
    <xdr:to>
      <xdr:col>28</xdr:col>
      <xdr:colOff>0</xdr:colOff>
      <xdr:row>3</xdr:row>
      <xdr:rowOff>0</xdr:rowOff>
    </xdr:to>
    <xdr:sp macro="" textlink="">
      <xdr:nvSpPr>
        <xdr:cNvPr id="16" name="TextBox 15">
          <a:extLst>
            <a:ext uri="{FF2B5EF4-FFF2-40B4-BE49-F238E27FC236}">
              <a16:creationId xmlns:a16="http://schemas.microsoft.com/office/drawing/2014/main" id="{58FABD30-EB64-446E-898A-BD7B79BC2395}"/>
            </a:ext>
          </a:extLst>
        </xdr:cNvPr>
        <xdr:cNvSpPr txBox="1"/>
      </xdr:nvSpPr>
      <xdr:spPr>
        <a:xfrm>
          <a:off x="1589722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9</xdr:col>
      <xdr:colOff>0</xdr:colOff>
      <xdr:row>1</xdr:row>
      <xdr:rowOff>133350</xdr:rowOff>
    </xdr:from>
    <xdr:to>
      <xdr:col>10</xdr:col>
      <xdr:colOff>0</xdr:colOff>
      <xdr:row>3</xdr:row>
      <xdr:rowOff>0</xdr:rowOff>
    </xdr:to>
    <xdr:sp macro="" textlink="">
      <xdr:nvSpPr>
        <xdr:cNvPr id="17" name="TextBox 16">
          <a:extLst>
            <a:ext uri="{FF2B5EF4-FFF2-40B4-BE49-F238E27FC236}">
              <a16:creationId xmlns:a16="http://schemas.microsoft.com/office/drawing/2014/main" id="{9C93B156-71FE-4BF2-AF91-C938E613679C}"/>
            </a:ext>
          </a:extLst>
        </xdr:cNvPr>
        <xdr:cNvSpPr txBox="1"/>
      </xdr:nvSpPr>
      <xdr:spPr>
        <a:xfrm>
          <a:off x="366712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19</xdr:col>
      <xdr:colOff>0</xdr:colOff>
      <xdr:row>45</xdr:row>
      <xdr:rowOff>142875</xdr:rowOff>
    </xdr:from>
    <xdr:to>
      <xdr:col>20</xdr:col>
      <xdr:colOff>0</xdr:colOff>
      <xdr:row>47</xdr:row>
      <xdr:rowOff>9525</xdr:rowOff>
    </xdr:to>
    <xdr:sp macro="" textlink="">
      <xdr:nvSpPr>
        <xdr:cNvPr id="18" name="TextBox 17">
          <a:extLst>
            <a:ext uri="{FF2B5EF4-FFF2-40B4-BE49-F238E27FC236}">
              <a16:creationId xmlns:a16="http://schemas.microsoft.com/office/drawing/2014/main" id="{AD8D4C6A-72FF-4F5B-BAEF-2A49932F32A2}"/>
            </a:ext>
          </a:extLst>
        </xdr:cNvPr>
        <xdr:cNvSpPr txBox="1"/>
      </xdr:nvSpPr>
      <xdr:spPr>
        <a:xfrm>
          <a:off x="7858125" y="76390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33</xdr:row>
      <xdr:rowOff>133350</xdr:rowOff>
    </xdr:from>
    <xdr:to>
      <xdr:col>10</xdr:col>
      <xdr:colOff>0</xdr:colOff>
      <xdr:row>35</xdr:row>
      <xdr:rowOff>0</xdr:rowOff>
    </xdr:to>
    <xdr:sp macro="" textlink="">
      <xdr:nvSpPr>
        <xdr:cNvPr id="19" name="TextBox 18">
          <a:extLst>
            <a:ext uri="{FF2B5EF4-FFF2-40B4-BE49-F238E27FC236}">
              <a16:creationId xmlns:a16="http://schemas.microsoft.com/office/drawing/2014/main" id="{265C186E-EF3B-492A-A353-FBE626E28D5C}"/>
            </a:ext>
          </a:extLst>
        </xdr:cNvPr>
        <xdr:cNvSpPr txBox="1"/>
      </xdr:nvSpPr>
      <xdr:spPr>
        <a:xfrm>
          <a:off x="3667125" y="56864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39</xdr:row>
      <xdr:rowOff>133350</xdr:rowOff>
    </xdr:from>
    <xdr:to>
      <xdr:col>10</xdr:col>
      <xdr:colOff>0</xdr:colOff>
      <xdr:row>41</xdr:row>
      <xdr:rowOff>0</xdr:rowOff>
    </xdr:to>
    <xdr:sp macro="" textlink="">
      <xdr:nvSpPr>
        <xdr:cNvPr id="20" name="TextBox 19">
          <a:extLst>
            <a:ext uri="{FF2B5EF4-FFF2-40B4-BE49-F238E27FC236}">
              <a16:creationId xmlns:a16="http://schemas.microsoft.com/office/drawing/2014/main" id="{D1F42E3C-76E4-4CC8-95D8-7017D8A117F2}"/>
            </a:ext>
          </a:extLst>
        </xdr:cNvPr>
        <xdr:cNvSpPr txBox="1"/>
      </xdr:nvSpPr>
      <xdr:spPr>
        <a:xfrm>
          <a:off x="3667125" y="66579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24</xdr:col>
      <xdr:colOff>0</xdr:colOff>
      <xdr:row>1</xdr:row>
      <xdr:rowOff>133350</xdr:rowOff>
    </xdr:from>
    <xdr:to>
      <xdr:col>25</xdr:col>
      <xdr:colOff>0</xdr:colOff>
      <xdr:row>3</xdr:row>
      <xdr:rowOff>0</xdr:rowOff>
    </xdr:to>
    <xdr:sp macro="" textlink="">
      <xdr:nvSpPr>
        <xdr:cNvPr id="21" name="TextBox 20">
          <a:extLst>
            <a:ext uri="{FF2B5EF4-FFF2-40B4-BE49-F238E27FC236}">
              <a16:creationId xmlns:a16="http://schemas.microsoft.com/office/drawing/2014/main" id="{B1A8670F-5E41-4A17-B629-F3544043A600}"/>
            </a:ext>
          </a:extLst>
        </xdr:cNvPr>
        <xdr:cNvSpPr txBox="1"/>
      </xdr:nvSpPr>
      <xdr:spPr>
        <a:xfrm>
          <a:off x="1217295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28</xdr:col>
      <xdr:colOff>0</xdr:colOff>
      <xdr:row>1</xdr:row>
      <xdr:rowOff>133350</xdr:rowOff>
    </xdr:from>
    <xdr:to>
      <xdr:col>29</xdr:col>
      <xdr:colOff>0</xdr:colOff>
      <xdr:row>3</xdr:row>
      <xdr:rowOff>0</xdr:rowOff>
    </xdr:to>
    <xdr:sp macro="" textlink="">
      <xdr:nvSpPr>
        <xdr:cNvPr id="22" name="TextBox 21">
          <a:extLst>
            <a:ext uri="{FF2B5EF4-FFF2-40B4-BE49-F238E27FC236}">
              <a16:creationId xmlns:a16="http://schemas.microsoft.com/office/drawing/2014/main" id="{1BE23552-EE25-44A5-AF01-6537C72F1D98}"/>
            </a:ext>
          </a:extLst>
        </xdr:cNvPr>
        <xdr:cNvSpPr txBox="1"/>
      </xdr:nvSpPr>
      <xdr:spPr>
        <a:xfrm>
          <a:off x="1645920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45</xdr:row>
      <xdr:rowOff>133350</xdr:rowOff>
    </xdr:from>
    <xdr:to>
      <xdr:col>12</xdr:col>
      <xdr:colOff>0</xdr:colOff>
      <xdr:row>47</xdr:row>
      <xdr:rowOff>0</xdr:rowOff>
    </xdr:to>
    <xdr:sp macro="" textlink="">
      <xdr:nvSpPr>
        <xdr:cNvPr id="23" name="TextBox 22">
          <a:extLst>
            <a:ext uri="{FF2B5EF4-FFF2-40B4-BE49-F238E27FC236}">
              <a16:creationId xmlns:a16="http://schemas.microsoft.com/office/drawing/2014/main" id="{CB500475-0729-4F99-908F-120AF2B8090F}"/>
            </a:ext>
          </a:extLst>
        </xdr:cNvPr>
        <xdr:cNvSpPr txBox="1"/>
      </xdr:nvSpPr>
      <xdr:spPr>
        <a:xfrm>
          <a:off x="4248150" y="7629525"/>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22</xdr:col>
      <xdr:colOff>0</xdr:colOff>
      <xdr:row>1</xdr:row>
      <xdr:rowOff>114299</xdr:rowOff>
    </xdr:from>
    <xdr:to>
      <xdr:col>22</xdr:col>
      <xdr:colOff>2609850</xdr:colOff>
      <xdr:row>3</xdr:row>
      <xdr:rowOff>28574</xdr:rowOff>
    </xdr:to>
    <xdr:sp macro="" textlink="">
      <xdr:nvSpPr>
        <xdr:cNvPr id="24" name="TextBox 23">
          <a:extLst>
            <a:ext uri="{FF2B5EF4-FFF2-40B4-BE49-F238E27FC236}">
              <a16:creationId xmlns:a16="http://schemas.microsoft.com/office/drawing/2014/main" id="{E22DA3BF-80A7-4419-9FF5-4FCA4EA307EF}"/>
            </a:ext>
          </a:extLst>
        </xdr:cNvPr>
        <xdr:cNvSpPr txBox="1"/>
      </xdr:nvSpPr>
      <xdr:spPr>
        <a:xfrm>
          <a:off x="8562975" y="485774"/>
          <a:ext cx="2609850" cy="2381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Fun Patches</a:t>
          </a:r>
        </a:p>
      </xdr:txBody>
    </xdr:sp>
    <xdr:clientData/>
  </xdr:twoCellAnchor>
  <xdr:twoCellAnchor>
    <xdr:from>
      <xdr:col>26</xdr:col>
      <xdr:colOff>0</xdr:colOff>
      <xdr:row>1</xdr:row>
      <xdr:rowOff>133350</xdr:rowOff>
    </xdr:from>
    <xdr:to>
      <xdr:col>26</xdr:col>
      <xdr:colOff>2495550</xdr:colOff>
      <xdr:row>3</xdr:row>
      <xdr:rowOff>0</xdr:rowOff>
    </xdr:to>
    <xdr:sp macro="" textlink="">
      <xdr:nvSpPr>
        <xdr:cNvPr id="25" name="TextBox 24">
          <a:extLst>
            <a:ext uri="{FF2B5EF4-FFF2-40B4-BE49-F238E27FC236}">
              <a16:creationId xmlns:a16="http://schemas.microsoft.com/office/drawing/2014/main" id="{EBC2A1D8-3A1A-4079-8037-E95DE63261AA}"/>
            </a:ext>
          </a:extLst>
        </xdr:cNvPr>
        <xdr:cNvSpPr txBox="1"/>
      </xdr:nvSpPr>
      <xdr:spPr>
        <a:xfrm>
          <a:off x="12849225" y="504825"/>
          <a:ext cx="24955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0</xdr:col>
      <xdr:colOff>56029</xdr:colOff>
      <xdr:row>1</xdr:row>
      <xdr:rowOff>133350</xdr:rowOff>
    </xdr:from>
    <xdr:to>
      <xdr:col>2</xdr:col>
      <xdr:colOff>1030942</xdr:colOff>
      <xdr:row>3</xdr:row>
      <xdr:rowOff>0</xdr:rowOff>
    </xdr:to>
    <xdr:sp macro="" textlink="">
      <xdr:nvSpPr>
        <xdr:cNvPr id="26" name="TextBox 25">
          <a:extLst>
            <a:ext uri="{FF2B5EF4-FFF2-40B4-BE49-F238E27FC236}">
              <a16:creationId xmlns:a16="http://schemas.microsoft.com/office/drawing/2014/main" id="{6ABBB424-C9B4-4366-9176-678293CA047F}"/>
            </a:ext>
          </a:extLst>
        </xdr:cNvPr>
        <xdr:cNvSpPr txBox="1"/>
      </xdr:nvSpPr>
      <xdr:spPr>
        <a:xfrm>
          <a:off x="56029" y="504825"/>
          <a:ext cx="2260788"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Individual Badges</a:t>
          </a:r>
        </a:p>
      </xdr:txBody>
    </xdr:sp>
    <xdr:clientData/>
  </xdr:twoCellAnchor>
  <xdr:twoCellAnchor>
    <xdr:from>
      <xdr:col>1</xdr:col>
      <xdr:colOff>0</xdr:colOff>
      <xdr:row>33</xdr:row>
      <xdr:rowOff>133350</xdr:rowOff>
    </xdr:from>
    <xdr:to>
      <xdr:col>2</xdr:col>
      <xdr:colOff>1590675</xdr:colOff>
      <xdr:row>34</xdr:row>
      <xdr:rowOff>152400</xdr:rowOff>
    </xdr:to>
    <xdr:sp macro="" textlink="">
      <xdr:nvSpPr>
        <xdr:cNvPr id="27" name="TextBox 26">
          <a:extLst>
            <a:ext uri="{FF2B5EF4-FFF2-40B4-BE49-F238E27FC236}">
              <a16:creationId xmlns:a16="http://schemas.microsoft.com/office/drawing/2014/main" id="{DA9B7FE6-1FE9-479B-8123-3EA3FF30ECB1}"/>
            </a:ext>
          </a:extLst>
        </xdr:cNvPr>
        <xdr:cNvSpPr txBox="1"/>
      </xdr:nvSpPr>
      <xdr:spPr>
        <a:xfrm>
          <a:off x="57150" y="5686425"/>
          <a:ext cx="2819400" cy="1809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Financial Literacy &amp; Cookie Business Badges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39</xdr:row>
      <xdr:rowOff>133350</xdr:rowOff>
    </xdr:from>
    <xdr:to>
      <xdr:col>2</xdr:col>
      <xdr:colOff>971550</xdr:colOff>
      <xdr:row>40</xdr:row>
      <xdr:rowOff>152400</xdr:rowOff>
    </xdr:to>
    <xdr:sp macro="" textlink="">
      <xdr:nvSpPr>
        <xdr:cNvPr id="28" name="TextBox 27">
          <a:extLst>
            <a:ext uri="{FF2B5EF4-FFF2-40B4-BE49-F238E27FC236}">
              <a16:creationId xmlns:a16="http://schemas.microsoft.com/office/drawing/2014/main" id="{6C43EE9F-6C6C-46E2-96BC-19AC3BD39582}"/>
            </a:ext>
          </a:extLst>
        </xdr:cNvPr>
        <xdr:cNvSpPr txBox="1"/>
      </xdr:nvSpPr>
      <xdr:spPr>
        <a:xfrm>
          <a:off x="57150" y="6657975"/>
          <a:ext cx="2200275" cy="1809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Progressive Badge Sets</a:t>
          </a:r>
          <a:endParaRPr lang="en-US" sz="1100">
            <a:solidFill>
              <a:schemeClr val="bg1"/>
            </a:solidFill>
            <a:latin typeface="Arial Narrow" panose="020B0606020202030204" pitchFamily="34" charset="0"/>
          </a:endParaRPr>
        </a:p>
      </xdr:txBody>
    </xdr:sp>
    <xdr:clientData/>
  </xdr:twoCellAnchor>
  <xdr:twoCellAnchor editAs="oneCell">
    <xdr:from>
      <xdr:col>1</xdr:col>
      <xdr:colOff>0</xdr:colOff>
      <xdr:row>0</xdr:row>
      <xdr:rowOff>0</xdr:rowOff>
    </xdr:from>
    <xdr:to>
      <xdr:col>2</xdr:col>
      <xdr:colOff>332740</xdr:colOff>
      <xdr:row>1</xdr:row>
      <xdr:rowOff>85725</xdr:rowOff>
    </xdr:to>
    <xdr:pic>
      <xdr:nvPicPr>
        <xdr:cNvPr id="29" name="Picture 28">
          <a:extLst>
            <a:ext uri="{FF2B5EF4-FFF2-40B4-BE49-F238E27FC236}">
              <a16:creationId xmlns:a16="http://schemas.microsoft.com/office/drawing/2014/main" id="{1CCCAD73-02EC-4C3A-97A9-0D2BAE115B3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0"/>
          <a:ext cx="1561465" cy="457200"/>
        </a:xfrm>
        <a:prstGeom prst="rect">
          <a:avLst/>
        </a:prstGeom>
      </xdr:spPr>
    </xdr:pic>
    <xdr:clientData/>
  </xdr:twoCellAnchor>
  <xdr:twoCellAnchor editAs="oneCell">
    <xdr:from>
      <xdr:col>1</xdr:col>
      <xdr:colOff>25400</xdr:colOff>
      <xdr:row>35</xdr:row>
      <xdr:rowOff>73026</xdr:rowOff>
    </xdr:from>
    <xdr:to>
      <xdr:col>1</xdr:col>
      <xdr:colOff>1221740</xdr:colOff>
      <xdr:row>38</xdr:row>
      <xdr:rowOff>105858</xdr:rowOff>
    </xdr:to>
    <xdr:pic>
      <xdr:nvPicPr>
        <xdr:cNvPr id="30" name="Picture 29">
          <a:extLst>
            <a:ext uri="{FF2B5EF4-FFF2-40B4-BE49-F238E27FC236}">
              <a16:creationId xmlns:a16="http://schemas.microsoft.com/office/drawing/2014/main" id="{C2AF1C55-3737-46DD-9CF3-7257FD3CA49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2550" y="5949951"/>
          <a:ext cx="1196340" cy="518607"/>
        </a:xfrm>
        <a:prstGeom prst="rect">
          <a:avLst/>
        </a:prstGeom>
      </xdr:spPr>
    </xdr:pic>
    <xdr:clientData/>
  </xdr:twoCellAnchor>
  <xdr:twoCellAnchor>
    <xdr:from>
      <xdr:col>1</xdr:col>
      <xdr:colOff>0</xdr:colOff>
      <xdr:row>58</xdr:row>
      <xdr:rowOff>0</xdr:rowOff>
    </xdr:from>
    <xdr:to>
      <xdr:col>10</xdr:col>
      <xdr:colOff>0</xdr:colOff>
      <xdr:row>65</xdr:row>
      <xdr:rowOff>0</xdr:rowOff>
    </xdr:to>
    <xdr:sp macro="" textlink="">
      <xdr:nvSpPr>
        <xdr:cNvPr id="31" name="Rectangle 30">
          <a:extLst>
            <a:ext uri="{FF2B5EF4-FFF2-40B4-BE49-F238E27FC236}">
              <a16:creationId xmlns:a16="http://schemas.microsoft.com/office/drawing/2014/main" id="{2EB911EF-FD18-4216-AC57-CF791A3E4FE2}"/>
            </a:ext>
          </a:extLst>
        </xdr:cNvPr>
        <xdr:cNvSpPr/>
      </xdr:nvSpPr>
      <xdr:spPr>
        <a:xfrm>
          <a:off x="57150" y="9601200"/>
          <a:ext cx="4076700" cy="11334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67</xdr:row>
      <xdr:rowOff>0</xdr:rowOff>
    </xdr:from>
    <xdr:to>
      <xdr:col>10</xdr:col>
      <xdr:colOff>0</xdr:colOff>
      <xdr:row>73</xdr:row>
      <xdr:rowOff>0</xdr:rowOff>
    </xdr:to>
    <xdr:sp macro="" textlink="">
      <xdr:nvSpPr>
        <xdr:cNvPr id="32" name="Rectangle 31">
          <a:extLst>
            <a:ext uri="{FF2B5EF4-FFF2-40B4-BE49-F238E27FC236}">
              <a16:creationId xmlns:a16="http://schemas.microsoft.com/office/drawing/2014/main" id="{7BEF4518-8E02-4797-A6B5-02405759DCC2}"/>
            </a:ext>
          </a:extLst>
        </xdr:cNvPr>
        <xdr:cNvSpPr/>
      </xdr:nvSpPr>
      <xdr:spPr>
        <a:xfrm>
          <a:off x="57150" y="11058525"/>
          <a:ext cx="4076700" cy="9906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56</xdr:row>
      <xdr:rowOff>133350</xdr:rowOff>
    </xdr:from>
    <xdr:to>
      <xdr:col>10</xdr:col>
      <xdr:colOff>0</xdr:colOff>
      <xdr:row>58</xdr:row>
      <xdr:rowOff>0</xdr:rowOff>
    </xdr:to>
    <xdr:sp macro="" textlink="">
      <xdr:nvSpPr>
        <xdr:cNvPr id="33" name="Rectangle: Top Corners Rounded 32">
          <a:extLst>
            <a:ext uri="{FF2B5EF4-FFF2-40B4-BE49-F238E27FC236}">
              <a16:creationId xmlns:a16="http://schemas.microsoft.com/office/drawing/2014/main" id="{B85161DC-3A80-4975-8370-5A1A0AEF357F}"/>
            </a:ext>
          </a:extLst>
        </xdr:cNvPr>
        <xdr:cNvSpPr/>
      </xdr:nvSpPr>
      <xdr:spPr>
        <a:xfrm>
          <a:off x="57150" y="9410700"/>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65</xdr:row>
      <xdr:rowOff>136684</xdr:rowOff>
    </xdr:from>
    <xdr:to>
      <xdr:col>10</xdr:col>
      <xdr:colOff>0</xdr:colOff>
      <xdr:row>67</xdr:row>
      <xdr:rowOff>0</xdr:rowOff>
    </xdr:to>
    <xdr:sp macro="" textlink="">
      <xdr:nvSpPr>
        <xdr:cNvPr id="34" name="Rectangle: Top Corners Rounded 33">
          <a:extLst>
            <a:ext uri="{FF2B5EF4-FFF2-40B4-BE49-F238E27FC236}">
              <a16:creationId xmlns:a16="http://schemas.microsoft.com/office/drawing/2014/main" id="{26F5A9D4-14F9-4864-A038-4215A4E926BE}"/>
            </a:ext>
          </a:extLst>
        </xdr:cNvPr>
        <xdr:cNvSpPr/>
      </xdr:nvSpPr>
      <xdr:spPr>
        <a:xfrm>
          <a:off x="57150" y="10871359"/>
          <a:ext cx="4076700" cy="187166"/>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65</xdr:row>
      <xdr:rowOff>136684</xdr:rowOff>
    </xdr:from>
    <xdr:to>
      <xdr:col>9</xdr:col>
      <xdr:colOff>0</xdr:colOff>
      <xdr:row>67</xdr:row>
      <xdr:rowOff>0</xdr:rowOff>
    </xdr:to>
    <xdr:sp macro="" textlink="">
      <xdr:nvSpPr>
        <xdr:cNvPr id="35" name="TextBox 34">
          <a:extLst>
            <a:ext uri="{FF2B5EF4-FFF2-40B4-BE49-F238E27FC236}">
              <a16:creationId xmlns:a16="http://schemas.microsoft.com/office/drawing/2014/main" id="{159DF348-1070-4A41-8337-038526070590}"/>
            </a:ext>
          </a:extLst>
        </xdr:cNvPr>
        <xdr:cNvSpPr txBox="1"/>
      </xdr:nvSpPr>
      <xdr:spPr>
        <a:xfrm>
          <a:off x="3200400" y="10871359"/>
          <a:ext cx="466725" cy="18716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56</xdr:row>
      <xdr:rowOff>133350</xdr:rowOff>
    </xdr:from>
    <xdr:to>
      <xdr:col>9</xdr:col>
      <xdr:colOff>0</xdr:colOff>
      <xdr:row>58</xdr:row>
      <xdr:rowOff>0</xdr:rowOff>
    </xdr:to>
    <xdr:sp macro="" textlink="">
      <xdr:nvSpPr>
        <xdr:cNvPr id="36" name="TextBox 35">
          <a:extLst>
            <a:ext uri="{FF2B5EF4-FFF2-40B4-BE49-F238E27FC236}">
              <a16:creationId xmlns:a16="http://schemas.microsoft.com/office/drawing/2014/main" id="{6304967A-9468-488E-AC4F-F8CCD2A5061D}"/>
            </a:ext>
          </a:extLst>
        </xdr:cNvPr>
        <xdr:cNvSpPr txBox="1"/>
      </xdr:nvSpPr>
      <xdr:spPr>
        <a:xfrm>
          <a:off x="3200400" y="94107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9</xdr:col>
      <xdr:colOff>0</xdr:colOff>
      <xdr:row>56</xdr:row>
      <xdr:rowOff>133350</xdr:rowOff>
    </xdr:from>
    <xdr:to>
      <xdr:col>10</xdr:col>
      <xdr:colOff>0</xdr:colOff>
      <xdr:row>58</xdr:row>
      <xdr:rowOff>0</xdr:rowOff>
    </xdr:to>
    <xdr:sp macro="" textlink="">
      <xdr:nvSpPr>
        <xdr:cNvPr id="37" name="TextBox 36">
          <a:extLst>
            <a:ext uri="{FF2B5EF4-FFF2-40B4-BE49-F238E27FC236}">
              <a16:creationId xmlns:a16="http://schemas.microsoft.com/office/drawing/2014/main" id="{0590D137-78D4-4746-9B3A-2BE54FEC6466}"/>
            </a:ext>
          </a:extLst>
        </xdr:cNvPr>
        <xdr:cNvSpPr txBox="1"/>
      </xdr:nvSpPr>
      <xdr:spPr>
        <a:xfrm>
          <a:off x="3667125" y="94107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65</xdr:row>
      <xdr:rowOff>136684</xdr:rowOff>
    </xdr:from>
    <xdr:to>
      <xdr:col>10</xdr:col>
      <xdr:colOff>0</xdr:colOff>
      <xdr:row>67</xdr:row>
      <xdr:rowOff>0</xdr:rowOff>
    </xdr:to>
    <xdr:sp macro="" textlink="">
      <xdr:nvSpPr>
        <xdr:cNvPr id="38" name="TextBox 37">
          <a:extLst>
            <a:ext uri="{FF2B5EF4-FFF2-40B4-BE49-F238E27FC236}">
              <a16:creationId xmlns:a16="http://schemas.microsoft.com/office/drawing/2014/main" id="{387BC359-68C1-4FCC-A5C3-6A810B2E3E11}"/>
            </a:ext>
          </a:extLst>
        </xdr:cNvPr>
        <xdr:cNvSpPr txBox="1"/>
      </xdr:nvSpPr>
      <xdr:spPr>
        <a:xfrm>
          <a:off x="3667125" y="10871359"/>
          <a:ext cx="466725" cy="18716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xdr:col>
      <xdr:colOff>0</xdr:colOff>
      <xdr:row>56</xdr:row>
      <xdr:rowOff>133350</xdr:rowOff>
    </xdr:from>
    <xdr:to>
      <xdr:col>2</xdr:col>
      <xdr:colOff>0</xdr:colOff>
      <xdr:row>58</xdr:row>
      <xdr:rowOff>0</xdr:rowOff>
    </xdr:to>
    <xdr:sp macro="" textlink="">
      <xdr:nvSpPr>
        <xdr:cNvPr id="39" name="TextBox 38">
          <a:extLst>
            <a:ext uri="{FF2B5EF4-FFF2-40B4-BE49-F238E27FC236}">
              <a16:creationId xmlns:a16="http://schemas.microsoft.com/office/drawing/2014/main" id="{8D809094-6AF4-4BD1-9AC1-3B10B8FB2979}"/>
            </a:ext>
          </a:extLst>
        </xdr:cNvPr>
        <xdr:cNvSpPr txBox="1"/>
      </xdr:nvSpPr>
      <xdr:spPr>
        <a:xfrm>
          <a:off x="57150" y="9410700"/>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Pins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65</xdr:row>
      <xdr:rowOff>136684</xdr:rowOff>
    </xdr:from>
    <xdr:to>
      <xdr:col>2</xdr:col>
      <xdr:colOff>952500</xdr:colOff>
      <xdr:row>67</xdr:row>
      <xdr:rowOff>19050</xdr:rowOff>
    </xdr:to>
    <xdr:sp macro="" textlink="">
      <xdr:nvSpPr>
        <xdr:cNvPr id="40" name="TextBox 39">
          <a:extLst>
            <a:ext uri="{FF2B5EF4-FFF2-40B4-BE49-F238E27FC236}">
              <a16:creationId xmlns:a16="http://schemas.microsoft.com/office/drawing/2014/main" id="{5A34310B-2116-4058-AFF2-7133C6299C21}"/>
            </a:ext>
          </a:extLst>
        </xdr:cNvPr>
        <xdr:cNvSpPr txBox="1"/>
      </xdr:nvSpPr>
      <xdr:spPr>
        <a:xfrm>
          <a:off x="57150" y="10871359"/>
          <a:ext cx="2181225" cy="2062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Additional Patch Awards</a:t>
          </a:r>
          <a:endParaRPr lang="en-US" sz="1100">
            <a:solidFill>
              <a:schemeClr val="bg1"/>
            </a:solidFill>
            <a:latin typeface="Arial Narrow" panose="020B0606020202030204" pitchFamily="34" charset="0"/>
          </a:endParaRPr>
        </a:p>
      </xdr:txBody>
    </xdr:sp>
    <xdr:clientData/>
  </xdr:twoCellAnchor>
  <xdr:twoCellAnchor>
    <xdr:from>
      <xdr:col>11</xdr:col>
      <xdr:colOff>0</xdr:colOff>
      <xdr:row>1</xdr:row>
      <xdr:rowOff>133350</xdr:rowOff>
    </xdr:from>
    <xdr:to>
      <xdr:col>20</xdr:col>
      <xdr:colOff>0</xdr:colOff>
      <xdr:row>3</xdr:row>
      <xdr:rowOff>0</xdr:rowOff>
    </xdr:to>
    <xdr:sp macro="" textlink="">
      <xdr:nvSpPr>
        <xdr:cNvPr id="41" name="Rectangle: Top Corners Rounded 40">
          <a:extLst>
            <a:ext uri="{FF2B5EF4-FFF2-40B4-BE49-F238E27FC236}">
              <a16:creationId xmlns:a16="http://schemas.microsoft.com/office/drawing/2014/main" id="{91DD10A3-CF08-45CB-9A0E-12AEC7C0C315}"/>
            </a:ext>
          </a:extLst>
        </xdr:cNvPr>
        <xdr:cNvSpPr/>
      </xdr:nvSpPr>
      <xdr:spPr>
        <a:xfrm>
          <a:off x="4248150" y="50482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0</xdr:colOff>
      <xdr:row>1</xdr:row>
      <xdr:rowOff>133350</xdr:rowOff>
    </xdr:from>
    <xdr:to>
      <xdr:col>19</xdr:col>
      <xdr:colOff>0</xdr:colOff>
      <xdr:row>3</xdr:row>
      <xdr:rowOff>0</xdr:rowOff>
    </xdr:to>
    <xdr:sp macro="" textlink="">
      <xdr:nvSpPr>
        <xdr:cNvPr id="42" name="TextBox 41">
          <a:extLst>
            <a:ext uri="{FF2B5EF4-FFF2-40B4-BE49-F238E27FC236}">
              <a16:creationId xmlns:a16="http://schemas.microsoft.com/office/drawing/2014/main" id="{E204FB1F-5AA5-4D25-877C-2D7F60658B59}"/>
            </a:ext>
          </a:extLst>
        </xdr:cNvPr>
        <xdr:cNvSpPr txBox="1"/>
      </xdr:nvSpPr>
      <xdr:spPr>
        <a:xfrm>
          <a:off x="739140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19</xdr:col>
      <xdr:colOff>0</xdr:colOff>
      <xdr:row>1</xdr:row>
      <xdr:rowOff>133350</xdr:rowOff>
    </xdr:from>
    <xdr:to>
      <xdr:col>20</xdr:col>
      <xdr:colOff>0</xdr:colOff>
      <xdr:row>3</xdr:row>
      <xdr:rowOff>0</xdr:rowOff>
    </xdr:to>
    <xdr:sp macro="" textlink="">
      <xdr:nvSpPr>
        <xdr:cNvPr id="43" name="TextBox 42">
          <a:extLst>
            <a:ext uri="{FF2B5EF4-FFF2-40B4-BE49-F238E27FC236}">
              <a16:creationId xmlns:a16="http://schemas.microsoft.com/office/drawing/2014/main" id="{8878FA8B-57C8-4376-A45D-19BC851B31CA}"/>
            </a:ext>
          </a:extLst>
        </xdr:cNvPr>
        <xdr:cNvSpPr txBox="1"/>
      </xdr:nvSpPr>
      <xdr:spPr>
        <a:xfrm>
          <a:off x="785812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3</xdr:row>
      <xdr:rowOff>0</xdr:rowOff>
    </xdr:from>
    <xdr:to>
      <xdr:col>20</xdr:col>
      <xdr:colOff>0</xdr:colOff>
      <xdr:row>25</xdr:row>
      <xdr:rowOff>0</xdr:rowOff>
    </xdr:to>
    <xdr:sp macro="" textlink="">
      <xdr:nvSpPr>
        <xdr:cNvPr id="44" name="Rectangle 43">
          <a:extLst>
            <a:ext uri="{FF2B5EF4-FFF2-40B4-BE49-F238E27FC236}">
              <a16:creationId xmlns:a16="http://schemas.microsoft.com/office/drawing/2014/main" id="{6AF791C8-78FA-4DD6-9266-C91191A2E39C}"/>
            </a:ext>
          </a:extLst>
        </xdr:cNvPr>
        <xdr:cNvSpPr/>
      </xdr:nvSpPr>
      <xdr:spPr>
        <a:xfrm>
          <a:off x="4248150" y="695325"/>
          <a:ext cx="4076700" cy="35623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133350</xdr:rowOff>
    </xdr:from>
    <xdr:to>
      <xdr:col>12</xdr:col>
      <xdr:colOff>1266825</xdr:colOff>
      <xdr:row>3</xdr:row>
      <xdr:rowOff>0</xdr:rowOff>
    </xdr:to>
    <xdr:sp macro="" textlink="">
      <xdr:nvSpPr>
        <xdr:cNvPr id="45" name="TextBox 44">
          <a:extLst>
            <a:ext uri="{FF2B5EF4-FFF2-40B4-BE49-F238E27FC236}">
              <a16:creationId xmlns:a16="http://schemas.microsoft.com/office/drawing/2014/main" id="{6382B76C-B89A-4AAA-B4C8-F2C43B000C9C}"/>
            </a:ext>
          </a:extLst>
        </xdr:cNvPr>
        <xdr:cNvSpPr txBox="1"/>
      </xdr:nvSpPr>
      <xdr:spPr>
        <a:xfrm>
          <a:off x="4248150" y="504825"/>
          <a:ext cx="24955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Leadership Journey Awards</a:t>
          </a:r>
          <a:endParaRPr lang="en-US" sz="1100">
            <a:solidFill>
              <a:schemeClr val="bg1"/>
            </a:solidFill>
            <a:latin typeface="Arial Narrow" panose="020B0606020202030204" pitchFamily="34" charset="0"/>
          </a:endParaRPr>
        </a:p>
      </xdr:txBody>
    </xdr:sp>
    <xdr:clientData/>
  </xdr:twoCellAnchor>
  <xdr:twoCellAnchor>
    <xdr:from>
      <xdr:col>11</xdr:col>
      <xdr:colOff>19050</xdr:colOff>
      <xdr:row>3</xdr:row>
      <xdr:rowOff>28575</xdr:rowOff>
    </xdr:from>
    <xdr:to>
      <xdr:col>11</xdr:col>
      <xdr:colOff>1214122</xdr:colOff>
      <xdr:row>24</xdr:row>
      <xdr:rowOff>112578</xdr:rowOff>
    </xdr:to>
    <xdr:grpSp>
      <xdr:nvGrpSpPr>
        <xdr:cNvPr id="46" name="Group 45">
          <a:extLst>
            <a:ext uri="{FF2B5EF4-FFF2-40B4-BE49-F238E27FC236}">
              <a16:creationId xmlns:a16="http://schemas.microsoft.com/office/drawing/2014/main" id="{B66240A0-7EA4-4239-AFD5-13078259E10E}"/>
            </a:ext>
          </a:extLst>
        </xdr:cNvPr>
        <xdr:cNvGrpSpPr/>
      </xdr:nvGrpSpPr>
      <xdr:grpSpPr>
        <a:xfrm>
          <a:off x="4267200" y="723900"/>
          <a:ext cx="1195072" cy="3484428"/>
          <a:chOff x="4286250" y="723900"/>
          <a:chExt cx="1195072" cy="3484428"/>
        </a:xfrm>
      </xdr:grpSpPr>
      <xdr:pic>
        <xdr:nvPicPr>
          <xdr:cNvPr id="47" name="Picture 46">
            <a:extLst>
              <a:ext uri="{FF2B5EF4-FFF2-40B4-BE49-F238E27FC236}">
                <a16:creationId xmlns:a16="http://schemas.microsoft.com/office/drawing/2014/main" id="{5355C219-1E9E-4EA6-B2BF-F8FB203370C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286250" y="3441700"/>
            <a:ext cx="1188720" cy="766628"/>
          </a:xfrm>
          <a:prstGeom prst="rect">
            <a:avLst/>
          </a:prstGeom>
        </xdr:spPr>
      </xdr:pic>
      <xdr:pic>
        <xdr:nvPicPr>
          <xdr:cNvPr id="48" name="Picture 47">
            <a:extLst>
              <a:ext uri="{FF2B5EF4-FFF2-40B4-BE49-F238E27FC236}">
                <a16:creationId xmlns:a16="http://schemas.microsoft.com/office/drawing/2014/main" id="{08C3F753-0201-4027-B285-3804929CB55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292602" y="2743201"/>
            <a:ext cx="1188720" cy="506979"/>
          </a:xfrm>
          <a:prstGeom prst="rect">
            <a:avLst/>
          </a:prstGeom>
        </xdr:spPr>
      </xdr:pic>
      <xdr:pic>
        <xdr:nvPicPr>
          <xdr:cNvPr id="49" name="Picture 48">
            <a:extLst>
              <a:ext uri="{FF2B5EF4-FFF2-40B4-BE49-F238E27FC236}">
                <a16:creationId xmlns:a16="http://schemas.microsoft.com/office/drawing/2014/main" id="{F7A2A4B9-09AC-45CD-BD0E-84EFB733BCD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559967" y="723900"/>
            <a:ext cx="657568" cy="640080"/>
          </a:xfrm>
          <a:prstGeom prst="rect">
            <a:avLst/>
          </a:prstGeom>
        </xdr:spPr>
      </xdr:pic>
      <xdr:pic>
        <xdr:nvPicPr>
          <xdr:cNvPr id="50" name="Picture 49">
            <a:extLst>
              <a:ext uri="{FF2B5EF4-FFF2-40B4-BE49-F238E27FC236}">
                <a16:creationId xmlns:a16="http://schemas.microsoft.com/office/drawing/2014/main" id="{F3AAE797-1270-489D-B758-8B3CB95D0EF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536362" y="1352551"/>
            <a:ext cx="704778" cy="640080"/>
          </a:xfrm>
          <a:prstGeom prst="rect">
            <a:avLst/>
          </a:prstGeom>
        </xdr:spPr>
      </xdr:pic>
      <xdr:pic>
        <xdr:nvPicPr>
          <xdr:cNvPr id="51" name="Picture 50">
            <a:extLst>
              <a:ext uri="{FF2B5EF4-FFF2-40B4-BE49-F238E27FC236}">
                <a16:creationId xmlns:a16="http://schemas.microsoft.com/office/drawing/2014/main" id="{40698335-A092-41D2-9B69-26244E1F0F7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557711" y="2000250"/>
            <a:ext cx="662080" cy="640080"/>
          </a:xfrm>
          <a:prstGeom prst="rect">
            <a:avLst/>
          </a:prstGeom>
        </xdr:spPr>
      </xdr:pic>
    </xdr:grpSp>
    <xdr:clientData/>
  </xdr:twoCellAnchor>
  <xdr:twoCellAnchor>
    <xdr:from>
      <xdr:col>1</xdr:col>
      <xdr:colOff>16899</xdr:colOff>
      <xdr:row>58</xdr:row>
      <xdr:rowOff>39976</xdr:rowOff>
    </xdr:from>
    <xdr:to>
      <xdr:col>1</xdr:col>
      <xdr:colOff>1205619</xdr:colOff>
      <xdr:row>64</xdr:row>
      <xdr:rowOff>110183</xdr:rowOff>
    </xdr:to>
    <xdr:grpSp>
      <xdr:nvGrpSpPr>
        <xdr:cNvPr id="52" name="Group 51">
          <a:extLst>
            <a:ext uri="{FF2B5EF4-FFF2-40B4-BE49-F238E27FC236}">
              <a16:creationId xmlns:a16="http://schemas.microsoft.com/office/drawing/2014/main" id="{31E61C45-9C44-4759-9880-58EEA2E9D49B}"/>
            </a:ext>
          </a:extLst>
        </xdr:cNvPr>
        <xdr:cNvGrpSpPr>
          <a:grpSpLocks noChangeAspect="1"/>
        </xdr:cNvGrpSpPr>
      </xdr:nvGrpSpPr>
      <xdr:grpSpPr>
        <a:xfrm>
          <a:off x="74049" y="9641176"/>
          <a:ext cx="1188720" cy="1041757"/>
          <a:chOff x="4696849" y="9809450"/>
          <a:chExt cx="1263931" cy="1106030"/>
        </a:xfrm>
      </xdr:grpSpPr>
      <xdr:grpSp>
        <xdr:nvGrpSpPr>
          <xdr:cNvPr id="53" name="Group 52">
            <a:extLst>
              <a:ext uri="{FF2B5EF4-FFF2-40B4-BE49-F238E27FC236}">
                <a16:creationId xmlns:a16="http://schemas.microsoft.com/office/drawing/2014/main" id="{A4F7F13B-9A5E-4160-9D5D-6622A72AFC0E}"/>
              </a:ext>
            </a:extLst>
          </xdr:cNvPr>
          <xdr:cNvGrpSpPr/>
        </xdr:nvGrpSpPr>
        <xdr:grpSpPr>
          <a:xfrm>
            <a:off x="4911549" y="9809450"/>
            <a:ext cx="834530" cy="411480"/>
            <a:chOff x="4913600" y="9809450"/>
            <a:chExt cx="834530" cy="411480"/>
          </a:xfrm>
        </xdr:grpSpPr>
        <xdr:pic>
          <xdr:nvPicPr>
            <xdr:cNvPr id="61" name="Picture 60">
              <a:extLst>
                <a:ext uri="{FF2B5EF4-FFF2-40B4-BE49-F238E27FC236}">
                  <a16:creationId xmlns:a16="http://schemas.microsoft.com/office/drawing/2014/main" id="{0D324CDF-FFC6-48E8-8336-6756D7C537A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913600" y="9809450"/>
              <a:ext cx="411480" cy="411480"/>
            </a:xfrm>
            <a:prstGeom prst="rect">
              <a:avLst/>
            </a:prstGeom>
          </xdr:spPr>
        </xdr:pic>
        <xdr:pic>
          <xdr:nvPicPr>
            <xdr:cNvPr id="62" name="Picture 61">
              <a:extLst>
                <a:ext uri="{FF2B5EF4-FFF2-40B4-BE49-F238E27FC236}">
                  <a16:creationId xmlns:a16="http://schemas.microsoft.com/office/drawing/2014/main" id="{F1635921-DAE8-4DD4-B28E-D957B75291E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336650" y="9809450"/>
              <a:ext cx="411480" cy="411480"/>
            </a:xfrm>
            <a:prstGeom prst="rect">
              <a:avLst/>
            </a:prstGeom>
          </xdr:spPr>
        </xdr:pic>
      </xdr:grpSp>
      <xdr:grpSp>
        <xdr:nvGrpSpPr>
          <xdr:cNvPr id="54" name="Group 53">
            <a:extLst>
              <a:ext uri="{FF2B5EF4-FFF2-40B4-BE49-F238E27FC236}">
                <a16:creationId xmlns:a16="http://schemas.microsoft.com/office/drawing/2014/main" id="{608F7260-24FD-4E59-85C5-93A7EA67E3FC}"/>
              </a:ext>
            </a:extLst>
          </xdr:cNvPr>
          <xdr:cNvGrpSpPr/>
        </xdr:nvGrpSpPr>
        <xdr:grpSpPr>
          <a:xfrm>
            <a:off x="4911549" y="10504000"/>
            <a:ext cx="834530" cy="411480"/>
            <a:chOff x="4913600" y="10504000"/>
            <a:chExt cx="834530" cy="411480"/>
          </a:xfrm>
        </xdr:grpSpPr>
        <xdr:pic>
          <xdr:nvPicPr>
            <xdr:cNvPr id="59" name="Picture 58">
              <a:extLst>
                <a:ext uri="{FF2B5EF4-FFF2-40B4-BE49-F238E27FC236}">
                  <a16:creationId xmlns:a16="http://schemas.microsoft.com/office/drawing/2014/main" id="{F638ACA3-742A-4144-902D-3AB3EC06C553}"/>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336650" y="10504000"/>
              <a:ext cx="411480" cy="411480"/>
            </a:xfrm>
            <a:prstGeom prst="rect">
              <a:avLst/>
            </a:prstGeom>
          </xdr:spPr>
        </xdr:pic>
        <xdr:pic>
          <xdr:nvPicPr>
            <xdr:cNvPr id="60" name="Picture 59">
              <a:extLst>
                <a:ext uri="{FF2B5EF4-FFF2-40B4-BE49-F238E27FC236}">
                  <a16:creationId xmlns:a16="http://schemas.microsoft.com/office/drawing/2014/main" id="{4ACED4E8-0B8E-43F5-AE10-7D4951C1B04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913600" y="10504000"/>
              <a:ext cx="411480" cy="411480"/>
            </a:xfrm>
            <a:prstGeom prst="rect">
              <a:avLst/>
            </a:prstGeom>
          </xdr:spPr>
        </xdr:pic>
      </xdr:grpSp>
      <xdr:grpSp>
        <xdr:nvGrpSpPr>
          <xdr:cNvPr id="55" name="Group 54">
            <a:extLst>
              <a:ext uri="{FF2B5EF4-FFF2-40B4-BE49-F238E27FC236}">
                <a16:creationId xmlns:a16="http://schemas.microsoft.com/office/drawing/2014/main" id="{AD37A99D-238C-4ACB-9355-2F442A8644EA}"/>
              </a:ext>
            </a:extLst>
          </xdr:cNvPr>
          <xdr:cNvGrpSpPr/>
        </xdr:nvGrpSpPr>
        <xdr:grpSpPr>
          <a:xfrm>
            <a:off x="4696849" y="10176475"/>
            <a:ext cx="1263931" cy="411480"/>
            <a:chOff x="4696849" y="10176475"/>
            <a:chExt cx="1263931" cy="411480"/>
          </a:xfrm>
        </xdr:grpSpPr>
        <xdr:pic>
          <xdr:nvPicPr>
            <xdr:cNvPr id="56" name="Picture 55">
              <a:extLst>
                <a:ext uri="{FF2B5EF4-FFF2-40B4-BE49-F238E27FC236}">
                  <a16:creationId xmlns:a16="http://schemas.microsoft.com/office/drawing/2014/main" id="{2D5CF3D9-C7CB-4CEF-9E43-571075F4D212}"/>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696849" y="10176475"/>
              <a:ext cx="409626" cy="411480"/>
            </a:xfrm>
            <a:prstGeom prst="rect">
              <a:avLst/>
            </a:prstGeom>
          </xdr:spPr>
        </xdr:pic>
        <xdr:pic>
          <xdr:nvPicPr>
            <xdr:cNvPr id="57" name="Picture 56">
              <a:extLst>
                <a:ext uri="{FF2B5EF4-FFF2-40B4-BE49-F238E27FC236}">
                  <a16:creationId xmlns:a16="http://schemas.microsoft.com/office/drawing/2014/main" id="{9D23592C-16AF-451A-89B2-555D62C25C84}"/>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119900" y="10176475"/>
              <a:ext cx="411480" cy="411480"/>
            </a:xfrm>
            <a:prstGeom prst="rect">
              <a:avLst/>
            </a:prstGeom>
          </xdr:spPr>
        </xdr:pic>
        <xdr:pic>
          <xdr:nvPicPr>
            <xdr:cNvPr id="58" name="Picture 57">
              <a:extLst>
                <a:ext uri="{FF2B5EF4-FFF2-40B4-BE49-F238E27FC236}">
                  <a16:creationId xmlns:a16="http://schemas.microsoft.com/office/drawing/2014/main" id="{1DDB259C-1E99-4C12-A6F6-C57B973075BD}"/>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549300" y="10176475"/>
              <a:ext cx="411480" cy="411480"/>
            </a:xfrm>
            <a:prstGeom prst="rect">
              <a:avLst/>
            </a:prstGeom>
          </xdr:spPr>
        </xdr:pic>
      </xdr:grpSp>
    </xdr:grpSp>
    <xdr:clientData/>
  </xdr:twoCellAnchor>
  <xdr:twoCellAnchor>
    <xdr:from>
      <xdr:col>1</xdr:col>
      <xdr:colOff>28576</xdr:colOff>
      <xdr:row>67</xdr:row>
      <xdr:rowOff>19825</xdr:rowOff>
    </xdr:from>
    <xdr:to>
      <xdr:col>1</xdr:col>
      <xdr:colOff>1217296</xdr:colOff>
      <xdr:row>72</xdr:row>
      <xdr:rowOff>140184</xdr:rowOff>
    </xdr:to>
    <xdr:grpSp>
      <xdr:nvGrpSpPr>
        <xdr:cNvPr id="63" name="Group 62">
          <a:extLst>
            <a:ext uri="{FF2B5EF4-FFF2-40B4-BE49-F238E27FC236}">
              <a16:creationId xmlns:a16="http://schemas.microsoft.com/office/drawing/2014/main" id="{3F9ED757-0BA9-4EBB-AC7E-C6A2B2B17116}"/>
            </a:ext>
          </a:extLst>
        </xdr:cNvPr>
        <xdr:cNvGrpSpPr>
          <a:grpSpLocks noChangeAspect="1"/>
        </xdr:cNvGrpSpPr>
      </xdr:nvGrpSpPr>
      <xdr:grpSpPr>
        <a:xfrm>
          <a:off x="85726" y="11078350"/>
          <a:ext cx="1188720" cy="949034"/>
          <a:chOff x="95251" y="10443350"/>
          <a:chExt cx="1234440" cy="964520"/>
        </a:xfrm>
      </xdr:grpSpPr>
      <xdr:pic>
        <xdr:nvPicPr>
          <xdr:cNvPr id="64" name="Picture 63">
            <a:extLst>
              <a:ext uri="{FF2B5EF4-FFF2-40B4-BE49-F238E27FC236}">
                <a16:creationId xmlns:a16="http://schemas.microsoft.com/office/drawing/2014/main" id="{D2F8AACB-16F2-40D2-AD8D-CC9965719838}"/>
              </a:ext>
            </a:extLst>
          </xdr:cNvPr>
          <xdr:cNvPicPr>
            <a:picLocks noChangeAspect="1"/>
          </xdr:cNvPicPr>
        </xdr:nvPicPr>
        <xdr:blipFill rotWithShape="1">
          <a:blip xmlns:r="http://schemas.openxmlformats.org/officeDocument/2006/relationships" r:embed="rId15">
            <a:extLst>
              <a:ext uri="{28A0092B-C50C-407E-A947-70E740481C1C}">
                <a14:useLocalDpi xmlns:a14="http://schemas.microsoft.com/office/drawing/2010/main" val="0"/>
              </a:ext>
            </a:extLst>
          </a:blip>
          <a:srcRect l="49828" r="-1"/>
          <a:stretch/>
        </xdr:blipFill>
        <xdr:spPr>
          <a:xfrm>
            <a:off x="95251" y="10830074"/>
            <a:ext cx="1234440" cy="577796"/>
          </a:xfrm>
          <a:prstGeom prst="rect">
            <a:avLst/>
          </a:prstGeom>
        </xdr:spPr>
      </xdr:pic>
      <xdr:grpSp>
        <xdr:nvGrpSpPr>
          <xdr:cNvPr id="65" name="Group 64">
            <a:extLst>
              <a:ext uri="{FF2B5EF4-FFF2-40B4-BE49-F238E27FC236}">
                <a16:creationId xmlns:a16="http://schemas.microsoft.com/office/drawing/2014/main" id="{91675D09-F448-4804-A4AE-797596697E94}"/>
              </a:ext>
            </a:extLst>
          </xdr:cNvPr>
          <xdr:cNvGrpSpPr/>
        </xdr:nvGrpSpPr>
        <xdr:grpSpPr>
          <a:xfrm>
            <a:off x="257780" y="10443350"/>
            <a:ext cx="909383" cy="411480"/>
            <a:chOff x="292101" y="10443350"/>
            <a:chExt cx="909383" cy="411480"/>
          </a:xfrm>
        </xdr:grpSpPr>
        <xdr:pic>
          <xdr:nvPicPr>
            <xdr:cNvPr id="66" name="Picture 65">
              <a:extLst>
                <a:ext uri="{FF2B5EF4-FFF2-40B4-BE49-F238E27FC236}">
                  <a16:creationId xmlns:a16="http://schemas.microsoft.com/office/drawing/2014/main" id="{A375BC07-E816-4595-8AB0-B6F8EA3AFFE1}"/>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292101" y="10443350"/>
              <a:ext cx="413402" cy="411480"/>
            </a:xfrm>
            <a:prstGeom prst="rect">
              <a:avLst/>
            </a:prstGeom>
          </xdr:spPr>
        </xdr:pic>
        <xdr:pic>
          <xdr:nvPicPr>
            <xdr:cNvPr id="67" name="Picture 66">
              <a:extLst>
                <a:ext uri="{FF2B5EF4-FFF2-40B4-BE49-F238E27FC236}">
                  <a16:creationId xmlns:a16="http://schemas.microsoft.com/office/drawing/2014/main" id="{07B51B6A-9979-4ADA-851C-0F7D8FD6A93E}"/>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788082" y="10443350"/>
              <a:ext cx="413402" cy="411480"/>
            </a:xfrm>
            <a:prstGeom prst="rect">
              <a:avLst/>
            </a:prstGeom>
          </xdr:spPr>
        </xdr:pic>
      </xdr:grpSp>
    </xdr:grpSp>
    <xdr:clientData/>
  </xdr:twoCellAnchor>
  <xdr:twoCellAnchor>
    <xdr:from>
      <xdr:col>1</xdr:col>
      <xdr:colOff>0</xdr:colOff>
      <xdr:row>3</xdr:row>
      <xdr:rowOff>0</xdr:rowOff>
    </xdr:from>
    <xdr:to>
      <xdr:col>10</xdr:col>
      <xdr:colOff>0</xdr:colOff>
      <xdr:row>33</xdr:row>
      <xdr:rowOff>0</xdr:rowOff>
    </xdr:to>
    <xdr:sp macro="" textlink="">
      <xdr:nvSpPr>
        <xdr:cNvPr id="68" name="Rectangle 67">
          <a:extLst>
            <a:ext uri="{FF2B5EF4-FFF2-40B4-BE49-F238E27FC236}">
              <a16:creationId xmlns:a16="http://schemas.microsoft.com/office/drawing/2014/main" id="{460AD9D0-BBA4-4A15-B2E9-BA08BBDC9E6A}"/>
            </a:ext>
          </a:extLst>
        </xdr:cNvPr>
        <xdr:cNvSpPr/>
      </xdr:nvSpPr>
      <xdr:spPr>
        <a:xfrm>
          <a:off x="57150" y="695325"/>
          <a:ext cx="4076700" cy="48577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39687</xdr:colOff>
      <xdr:row>41</xdr:row>
      <xdr:rowOff>65050</xdr:rowOff>
    </xdr:from>
    <xdr:to>
      <xdr:col>2</xdr:col>
      <xdr:colOff>2102</xdr:colOff>
      <xdr:row>55</xdr:row>
      <xdr:rowOff>121491</xdr:rowOff>
    </xdr:to>
    <xdr:grpSp>
      <xdr:nvGrpSpPr>
        <xdr:cNvPr id="69" name="Group 68">
          <a:extLst>
            <a:ext uri="{FF2B5EF4-FFF2-40B4-BE49-F238E27FC236}">
              <a16:creationId xmlns:a16="http://schemas.microsoft.com/office/drawing/2014/main" id="{810F30E2-D490-40FB-B54D-45043539050D}"/>
            </a:ext>
          </a:extLst>
        </xdr:cNvPr>
        <xdr:cNvGrpSpPr/>
      </xdr:nvGrpSpPr>
      <xdr:grpSpPr>
        <a:xfrm>
          <a:off x="96837" y="6913525"/>
          <a:ext cx="1191140" cy="2323391"/>
          <a:chOff x="96837" y="7037350"/>
          <a:chExt cx="1210190" cy="2367841"/>
        </a:xfrm>
      </xdr:grpSpPr>
      <xdr:pic>
        <xdr:nvPicPr>
          <xdr:cNvPr id="70" name="Picture 69">
            <a:extLst>
              <a:ext uri="{FF2B5EF4-FFF2-40B4-BE49-F238E27FC236}">
                <a16:creationId xmlns:a16="http://schemas.microsoft.com/office/drawing/2014/main" id="{E478B1F1-356E-4A5D-86EE-49327E48477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96837" y="9008271"/>
            <a:ext cx="1196340" cy="396920"/>
          </a:xfrm>
          <a:prstGeom prst="rect">
            <a:avLst/>
          </a:prstGeom>
        </xdr:spPr>
      </xdr:pic>
      <xdr:pic>
        <xdr:nvPicPr>
          <xdr:cNvPr id="71" name="Picture 75">
            <a:extLst>
              <a:ext uri="{FF2B5EF4-FFF2-40B4-BE49-F238E27FC236}">
                <a16:creationId xmlns:a16="http://schemas.microsoft.com/office/drawing/2014/main" id="{F77ED2D5-12A4-486F-B614-82DDE04F295E}"/>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96837" y="8040989"/>
            <a:ext cx="1196340" cy="394026"/>
          </a:xfrm>
          <a:prstGeom prst="rect">
            <a:avLst/>
          </a:prstGeom>
        </xdr:spPr>
      </xdr:pic>
      <xdr:pic>
        <xdr:nvPicPr>
          <xdr:cNvPr id="72" name="Picture 71">
            <a:extLst>
              <a:ext uri="{FF2B5EF4-FFF2-40B4-BE49-F238E27FC236}">
                <a16:creationId xmlns:a16="http://schemas.microsoft.com/office/drawing/2014/main" id="{04072318-5A68-4A5D-8EE4-C77F232CE633}"/>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96837" y="8523910"/>
            <a:ext cx="1196340" cy="395467"/>
          </a:xfrm>
          <a:prstGeom prst="rect">
            <a:avLst/>
          </a:prstGeom>
        </xdr:spPr>
      </xdr:pic>
      <xdr:pic>
        <xdr:nvPicPr>
          <xdr:cNvPr id="73" name="Picture 72">
            <a:extLst>
              <a:ext uri="{FF2B5EF4-FFF2-40B4-BE49-F238E27FC236}">
                <a16:creationId xmlns:a16="http://schemas.microsoft.com/office/drawing/2014/main" id="{28DC4316-71BF-4BB8-97E2-147782B1793E}"/>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96837" y="7546869"/>
            <a:ext cx="1196340" cy="405225"/>
          </a:xfrm>
          <a:prstGeom prst="rect">
            <a:avLst/>
          </a:prstGeom>
        </xdr:spPr>
      </xdr:pic>
      <xdr:grpSp>
        <xdr:nvGrpSpPr>
          <xdr:cNvPr id="74" name="Group 73">
            <a:extLst>
              <a:ext uri="{FF2B5EF4-FFF2-40B4-BE49-F238E27FC236}">
                <a16:creationId xmlns:a16="http://schemas.microsoft.com/office/drawing/2014/main" id="{F8AA3142-6B9C-4355-9504-D34305F3E618}"/>
              </a:ext>
            </a:extLst>
          </xdr:cNvPr>
          <xdr:cNvGrpSpPr/>
        </xdr:nvGrpSpPr>
        <xdr:grpSpPr>
          <a:xfrm>
            <a:off x="96837" y="7037350"/>
            <a:ext cx="1210190" cy="420624"/>
            <a:chOff x="19345947" y="7297700"/>
            <a:chExt cx="1210190" cy="420624"/>
          </a:xfrm>
        </xdr:grpSpPr>
        <xdr:pic>
          <xdr:nvPicPr>
            <xdr:cNvPr id="75" name="Picture 74">
              <a:extLst>
                <a:ext uri="{FF2B5EF4-FFF2-40B4-BE49-F238E27FC236}">
                  <a16:creationId xmlns:a16="http://schemas.microsoft.com/office/drawing/2014/main" id="{1490D9CF-69F9-48FA-BE7C-B69D64C1D9D9}"/>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9345947" y="7297700"/>
              <a:ext cx="402336" cy="420624"/>
            </a:xfrm>
            <a:prstGeom prst="rect">
              <a:avLst/>
            </a:prstGeom>
          </xdr:spPr>
        </xdr:pic>
        <xdr:pic>
          <xdr:nvPicPr>
            <xdr:cNvPr id="76" name="Picture 75">
              <a:extLst>
                <a:ext uri="{FF2B5EF4-FFF2-40B4-BE49-F238E27FC236}">
                  <a16:creationId xmlns:a16="http://schemas.microsoft.com/office/drawing/2014/main" id="{DE8E9950-2BCC-43AA-81CB-23FE273AF9BC}"/>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9747319" y="7297700"/>
              <a:ext cx="402336" cy="420624"/>
            </a:xfrm>
            <a:prstGeom prst="rect">
              <a:avLst/>
            </a:prstGeom>
          </xdr:spPr>
        </xdr:pic>
        <xdr:pic>
          <xdr:nvPicPr>
            <xdr:cNvPr id="77" name="Picture 76">
              <a:extLst>
                <a:ext uri="{FF2B5EF4-FFF2-40B4-BE49-F238E27FC236}">
                  <a16:creationId xmlns:a16="http://schemas.microsoft.com/office/drawing/2014/main" id="{E4133FBE-9CDB-4906-8A99-F6B66EDD98B6}"/>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20153801" y="7297700"/>
              <a:ext cx="402336" cy="420624"/>
            </a:xfrm>
            <a:prstGeom prst="rect">
              <a:avLst/>
            </a:prstGeom>
          </xdr:spPr>
        </xdr:pic>
      </xdr:grpSp>
    </xdr:grpSp>
    <xdr:clientData/>
  </xdr:twoCellAnchor>
  <xdr:twoCellAnchor>
    <xdr:from>
      <xdr:col>1</xdr:col>
      <xdr:colOff>43446</xdr:colOff>
      <xdr:row>3</xdr:row>
      <xdr:rowOff>60325</xdr:rowOff>
    </xdr:from>
    <xdr:to>
      <xdr:col>1</xdr:col>
      <xdr:colOff>1225061</xdr:colOff>
      <xdr:row>32</xdr:row>
      <xdr:rowOff>103590</xdr:rowOff>
    </xdr:to>
    <xdr:grpSp>
      <xdr:nvGrpSpPr>
        <xdr:cNvPr id="78" name="Group 77">
          <a:extLst>
            <a:ext uri="{FF2B5EF4-FFF2-40B4-BE49-F238E27FC236}">
              <a16:creationId xmlns:a16="http://schemas.microsoft.com/office/drawing/2014/main" id="{6A97DC23-C065-4ADA-88A6-1C036823E5F6}"/>
            </a:ext>
          </a:extLst>
        </xdr:cNvPr>
        <xdr:cNvGrpSpPr/>
      </xdr:nvGrpSpPr>
      <xdr:grpSpPr>
        <a:xfrm>
          <a:off x="100596" y="755650"/>
          <a:ext cx="1181615" cy="4739090"/>
          <a:chOff x="19366496" y="784225"/>
          <a:chExt cx="1210190" cy="4831165"/>
        </a:xfrm>
      </xdr:grpSpPr>
      <xdr:pic>
        <xdr:nvPicPr>
          <xdr:cNvPr id="79" name="Picture 78">
            <a:extLst>
              <a:ext uri="{FF2B5EF4-FFF2-40B4-BE49-F238E27FC236}">
                <a16:creationId xmlns:a16="http://schemas.microsoft.com/office/drawing/2014/main" id="{F4699CA9-BEA3-493E-820A-96018734C00F}"/>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20177750" y="784225"/>
            <a:ext cx="398936" cy="418539"/>
          </a:xfrm>
          <a:prstGeom prst="rect">
            <a:avLst/>
          </a:prstGeom>
        </xdr:spPr>
      </xdr:pic>
      <xdr:pic>
        <xdr:nvPicPr>
          <xdr:cNvPr id="80" name="Picture 79">
            <a:extLst>
              <a:ext uri="{FF2B5EF4-FFF2-40B4-BE49-F238E27FC236}">
                <a16:creationId xmlns:a16="http://schemas.microsoft.com/office/drawing/2014/main" id="{B7C484C6-1872-4161-9D9C-19B7BDE6537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9369896" y="1274285"/>
            <a:ext cx="398936" cy="418539"/>
          </a:xfrm>
          <a:prstGeom prst="rect">
            <a:avLst/>
          </a:prstGeom>
        </xdr:spPr>
      </xdr:pic>
      <xdr:pic>
        <xdr:nvPicPr>
          <xdr:cNvPr id="81" name="Picture 80">
            <a:extLst>
              <a:ext uri="{FF2B5EF4-FFF2-40B4-BE49-F238E27FC236}">
                <a16:creationId xmlns:a16="http://schemas.microsoft.com/office/drawing/2014/main" id="{7BE9FCF4-28AA-4C70-97B1-EAD21EE9A9AB}"/>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9771269" y="1274285"/>
            <a:ext cx="398936" cy="418539"/>
          </a:xfrm>
          <a:prstGeom prst="rect">
            <a:avLst/>
          </a:prstGeom>
        </xdr:spPr>
      </xdr:pic>
      <xdr:pic>
        <xdr:nvPicPr>
          <xdr:cNvPr id="82" name="Picture 81">
            <a:extLst>
              <a:ext uri="{FF2B5EF4-FFF2-40B4-BE49-F238E27FC236}">
                <a16:creationId xmlns:a16="http://schemas.microsoft.com/office/drawing/2014/main" id="{14648FBE-DB04-4599-87CF-A64517F03722}"/>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20177750" y="1274285"/>
            <a:ext cx="398936" cy="418539"/>
          </a:xfrm>
          <a:prstGeom prst="rect">
            <a:avLst/>
          </a:prstGeom>
        </xdr:spPr>
      </xdr:pic>
      <xdr:pic>
        <xdr:nvPicPr>
          <xdr:cNvPr id="83" name="Picture 82">
            <a:extLst>
              <a:ext uri="{FF2B5EF4-FFF2-40B4-BE49-F238E27FC236}">
                <a16:creationId xmlns:a16="http://schemas.microsoft.com/office/drawing/2014/main" id="{66FA908A-C9C0-40B5-886C-C5D5F37F00DB}"/>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9369896" y="1764345"/>
            <a:ext cx="398936" cy="418539"/>
          </a:xfrm>
          <a:prstGeom prst="rect">
            <a:avLst/>
          </a:prstGeom>
        </xdr:spPr>
      </xdr:pic>
      <xdr:pic>
        <xdr:nvPicPr>
          <xdr:cNvPr id="84" name="Picture 83">
            <a:extLst>
              <a:ext uri="{FF2B5EF4-FFF2-40B4-BE49-F238E27FC236}">
                <a16:creationId xmlns:a16="http://schemas.microsoft.com/office/drawing/2014/main" id="{2282D055-1671-41F8-ABBF-491302B18F5D}"/>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9771269" y="1764345"/>
            <a:ext cx="398936" cy="418539"/>
          </a:xfrm>
          <a:prstGeom prst="rect">
            <a:avLst/>
          </a:prstGeom>
        </xdr:spPr>
      </xdr:pic>
      <xdr:pic>
        <xdr:nvPicPr>
          <xdr:cNvPr id="85" name="Picture 84">
            <a:extLst>
              <a:ext uri="{FF2B5EF4-FFF2-40B4-BE49-F238E27FC236}">
                <a16:creationId xmlns:a16="http://schemas.microsoft.com/office/drawing/2014/main" id="{252E80A0-90E7-4330-AB4A-EC6FAF0BD997}"/>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20177750" y="1764345"/>
            <a:ext cx="398936" cy="418539"/>
          </a:xfrm>
          <a:prstGeom prst="rect">
            <a:avLst/>
          </a:prstGeom>
        </xdr:spPr>
      </xdr:pic>
      <xdr:pic>
        <xdr:nvPicPr>
          <xdr:cNvPr id="86" name="Picture 85">
            <a:extLst>
              <a:ext uri="{FF2B5EF4-FFF2-40B4-BE49-F238E27FC236}">
                <a16:creationId xmlns:a16="http://schemas.microsoft.com/office/drawing/2014/main" id="{673EF462-B23E-4A50-AA8D-C8DC15989163}"/>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9369896" y="2254405"/>
            <a:ext cx="398936" cy="418539"/>
          </a:xfrm>
          <a:prstGeom prst="rect">
            <a:avLst/>
          </a:prstGeom>
        </xdr:spPr>
      </xdr:pic>
      <xdr:pic>
        <xdr:nvPicPr>
          <xdr:cNvPr id="87" name="Picture 86">
            <a:extLst>
              <a:ext uri="{FF2B5EF4-FFF2-40B4-BE49-F238E27FC236}">
                <a16:creationId xmlns:a16="http://schemas.microsoft.com/office/drawing/2014/main" id="{139478E4-4B59-4A3A-A292-F5984B17465A}"/>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9771269" y="2254405"/>
            <a:ext cx="398936" cy="418539"/>
          </a:xfrm>
          <a:prstGeom prst="rect">
            <a:avLst/>
          </a:prstGeom>
        </xdr:spPr>
      </xdr:pic>
      <xdr:pic>
        <xdr:nvPicPr>
          <xdr:cNvPr id="88" name="Picture 87">
            <a:extLst>
              <a:ext uri="{FF2B5EF4-FFF2-40B4-BE49-F238E27FC236}">
                <a16:creationId xmlns:a16="http://schemas.microsoft.com/office/drawing/2014/main" id="{3BE50CF8-5D8E-4F12-B111-11804856F1ED}"/>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20177750" y="2254405"/>
            <a:ext cx="398936" cy="418539"/>
          </a:xfrm>
          <a:prstGeom prst="rect">
            <a:avLst/>
          </a:prstGeom>
        </xdr:spPr>
      </xdr:pic>
      <xdr:pic>
        <xdr:nvPicPr>
          <xdr:cNvPr id="89" name="Picture 88">
            <a:extLst>
              <a:ext uri="{FF2B5EF4-FFF2-40B4-BE49-F238E27FC236}">
                <a16:creationId xmlns:a16="http://schemas.microsoft.com/office/drawing/2014/main" id="{AB27EEA4-00D1-430B-B14C-4438EDB2DB0C}"/>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9369896" y="2744465"/>
            <a:ext cx="398936" cy="418539"/>
          </a:xfrm>
          <a:prstGeom prst="rect">
            <a:avLst/>
          </a:prstGeom>
        </xdr:spPr>
      </xdr:pic>
      <xdr:pic>
        <xdr:nvPicPr>
          <xdr:cNvPr id="90" name="Picture 89">
            <a:extLst>
              <a:ext uri="{FF2B5EF4-FFF2-40B4-BE49-F238E27FC236}">
                <a16:creationId xmlns:a16="http://schemas.microsoft.com/office/drawing/2014/main" id="{546C2131-0ADA-47F7-9D5D-EF0B28617009}"/>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9771269" y="2744465"/>
            <a:ext cx="398936" cy="418539"/>
          </a:xfrm>
          <a:prstGeom prst="rect">
            <a:avLst/>
          </a:prstGeom>
        </xdr:spPr>
      </xdr:pic>
      <xdr:pic>
        <xdr:nvPicPr>
          <xdr:cNvPr id="91" name="Picture 90">
            <a:extLst>
              <a:ext uri="{FF2B5EF4-FFF2-40B4-BE49-F238E27FC236}">
                <a16:creationId xmlns:a16="http://schemas.microsoft.com/office/drawing/2014/main" id="{B84FDD9E-0856-460E-80B9-5DAB3B5532B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20177750" y="2744465"/>
            <a:ext cx="398936" cy="418539"/>
          </a:xfrm>
          <a:prstGeom prst="rect">
            <a:avLst/>
          </a:prstGeom>
        </xdr:spPr>
      </xdr:pic>
      <xdr:pic>
        <xdr:nvPicPr>
          <xdr:cNvPr id="92" name="Picture 91">
            <a:extLst>
              <a:ext uri="{FF2B5EF4-FFF2-40B4-BE49-F238E27FC236}">
                <a16:creationId xmlns:a16="http://schemas.microsoft.com/office/drawing/2014/main" id="{DFB2B587-64F1-4193-BE6C-BB0FE4D9C5C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9369896" y="3234525"/>
            <a:ext cx="398936" cy="418539"/>
          </a:xfrm>
          <a:prstGeom prst="rect">
            <a:avLst/>
          </a:prstGeom>
        </xdr:spPr>
      </xdr:pic>
      <xdr:pic>
        <xdr:nvPicPr>
          <xdr:cNvPr id="93" name="Picture 92">
            <a:extLst>
              <a:ext uri="{FF2B5EF4-FFF2-40B4-BE49-F238E27FC236}">
                <a16:creationId xmlns:a16="http://schemas.microsoft.com/office/drawing/2014/main" id="{E674031B-318B-4EE0-8054-773700EA14D5}"/>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9771269" y="3234525"/>
            <a:ext cx="398936" cy="418539"/>
          </a:xfrm>
          <a:prstGeom prst="rect">
            <a:avLst/>
          </a:prstGeom>
        </xdr:spPr>
      </xdr:pic>
      <xdr:pic>
        <xdr:nvPicPr>
          <xdr:cNvPr id="94" name="Picture 93">
            <a:extLst>
              <a:ext uri="{FF2B5EF4-FFF2-40B4-BE49-F238E27FC236}">
                <a16:creationId xmlns:a16="http://schemas.microsoft.com/office/drawing/2014/main" id="{C3B8594B-C4FA-47AC-8162-A03577A6D1C2}"/>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20177750" y="3234525"/>
            <a:ext cx="398936" cy="418539"/>
          </a:xfrm>
          <a:prstGeom prst="rect">
            <a:avLst/>
          </a:prstGeom>
        </xdr:spPr>
      </xdr:pic>
      <xdr:pic>
        <xdr:nvPicPr>
          <xdr:cNvPr id="95" name="Picture 94">
            <a:extLst>
              <a:ext uri="{FF2B5EF4-FFF2-40B4-BE49-F238E27FC236}">
                <a16:creationId xmlns:a16="http://schemas.microsoft.com/office/drawing/2014/main" id="{86F89915-8843-4A77-9790-C36910472905}"/>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19369896" y="3724585"/>
            <a:ext cx="398936" cy="418539"/>
          </a:xfrm>
          <a:prstGeom prst="rect">
            <a:avLst/>
          </a:prstGeom>
        </xdr:spPr>
      </xdr:pic>
      <xdr:pic>
        <xdr:nvPicPr>
          <xdr:cNvPr id="96" name="Picture 95">
            <a:extLst>
              <a:ext uri="{FF2B5EF4-FFF2-40B4-BE49-F238E27FC236}">
                <a16:creationId xmlns:a16="http://schemas.microsoft.com/office/drawing/2014/main" id="{3DC8FF9D-6887-4C91-A89B-86AA04CE2217}"/>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19771269" y="3724585"/>
            <a:ext cx="398936" cy="418539"/>
          </a:xfrm>
          <a:prstGeom prst="rect">
            <a:avLst/>
          </a:prstGeom>
        </xdr:spPr>
      </xdr:pic>
      <xdr:pic>
        <xdr:nvPicPr>
          <xdr:cNvPr id="97" name="Picture 96">
            <a:extLst>
              <a:ext uri="{FF2B5EF4-FFF2-40B4-BE49-F238E27FC236}">
                <a16:creationId xmlns:a16="http://schemas.microsoft.com/office/drawing/2014/main" id="{9162C922-39B6-41FA-82F2-8E16B33E0277}"/>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20177750" y="3724585"/>
            <a:ext cx="398936" cy="418539"/>
          </a:xfrm>
          <a:prstGeom prst="rect">
            <a:avLst/>
          </a:prstGeom>
        </xdr:spPr>
      </xdr:pic>
      <xdr:pic>
        <xdr:nvPicPr>
          <xdr:cNvPr id="98" name="Picture 97">
            <a:extLst>
              <a:ext uri="{FF2B5EF4-FFF2-40B4-BE49-F238E27FC236}">
                <a16:creationId xmlns:a16="http://schemas.microsoft.com/office/drawing/2014/main" id="{2F15760F-E9DC-4A0D-9D80-38BD288686F1}"/>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19369896" y="4214645"/>
            <a:ext cx="398936" cy="418539"/>
          </a:xfrm>
          <a:prstGeom prst="rect">
            <a:avLst/>
          </a:prstGeom>
        </xdr:spPr>
      </xdr:pic>
      <xdr:pic>
        <xdr:nvPicPr>
          <xdr:cNvPr id="99" name="Picture 98">
            <a:extLst>
              <a:ext uri="{FF2B5EF4-FFF2-40B4-BE49-F238E27FC236}">
                <a16:creationId xmlns:a16="http://schemas.microsoft.com/office/drawing/2014/main" id="{D3B1B4AF-3468-4E34-8958-849CD69E3742}"/>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9769124" y="4214645"/>
            <a:ext cx="401081" cy="418539"/>
          </a:xfrm>
          <a:prstGeom prst="rect">
            <a:avLst/>
          </a:prstGeom>
        </xdr:spPr>
      </xdr:pic>
      <xdr:pic>
        <xdr:nvPicPr>
          <xdr:cNvPr id="100" name="Picture 99">
            <a:extLst>
              <a:ext uri="{FF2B5EF4-FFF2-40B4-BE49-F238E27FC236}">
                <a16:creationId xmlns:a16="http://schemas.microsoft.com/office/drawing/2014/main" id="{132FF6A6-F1FE-4E72-94B5-B588B50A0DE1}"/>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19369896" y="4704705"/>
            <a:ext cx="398936" cy="418539"/>
          </a:xfrm>
          <a:prstGeom prst="rect">
            <a:avLst/>
          </a:prstGeom>
        </xdr:spPr>
      </xdr:pic>
      <xdr:pic>
        <xdr:nvPicPr>
          <xdr:cNvPr id="101" name="Picture 100">
            <a:extLst>
              <a:ext uri="{FF2B5EF4-FFF2-40B4-BE49-F238E27FC236}">
                <a16:creationId xmlns:a16="http://schemas.microsoft.com/office/drawing/2014/main" id="{52D91B87-62B7-4421-A977-EE557C9FD8FA}"/>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19771269" y="4704705"/>
            <a:ext cx="398936" cy="418539"/>
          </a:xfrm>
          <a:prstGeom prst="rect">
            <a:avLst/>
          </a:prstGeom>
        </xdr:spPr>
      </xdr:pic>
      <xdr:pic>
        <xdr:nvPicPr>
          <xdr:cNvPr id="102" name="Picture 101">
            <a:extLst>
              <a:ext uri="{FF2B5EF4-FFF2-40B4-BE49-F238E27FC236}">
                <a16:creationId xmlns:a16="http://schemas.microsoft.com/office/drawing/2014/main" id="{ADC24C61-897A-4658-90D0-E12D7011BB2C}"/>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20175605" y="4214645"/>
            <a:ext cx="401081" cy="418539"/>
          </a:xfrm>
          <a:prstGeom prst="rect">
            <a:avLst/>
          </a:prstGeom>
        </xdr:spPr>
      </xdr:pic>
      <xdr:pic>
        <xdr:nvPicPr>
          <xdr:cNvPr id="103" name="Picture 102">
            <a:extLst>
              <a:ext uri="{FF2B5EF4-FFF2-40B4-BE49-F238E27FC236}">
                <a16:creationId xmlns:a16="http://schemas.microsoft.com/office/drawing/2014/main" id="{74FFBDC3-19E0-4817-B3E2-9B80B268D5AA}"/>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0177750" y="4704705"/>
            <a:ext cx="398936" cy="418539"/>
          </a:xfrm>
          <a:prstGeom prst="rect">
            <a:avLst/>
          </a:prstGeom>
        </xdr:spPr>
      </xdr:pic>
      <xdr:pic>
        <xdr:nvPicPr>
          <xdr:cNvPr id="104" name="Picture 103">
            <a:extLst>
              <a:ext uri="{FF2B5EF4-FFF2-40B4-BE49-F238E27FC236}">
                <a16:creationId xmlns:a16="http://schemas.microsoft.com/office/drawing/2014/main" id="{6CDACCBA-DD9F-43D4-8821-36F3005497D7}"/>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19769124" y="5194766"/>
            <a:ext cx="401081" cy="418539"/>
          </a:xfrm>
          <a:prstGeom prst="rect">
            <a:avLst/>
          </a:prstGeom>
        </xdr:spPr>
      </xdr:pic>
      <xdr:pic>
        <xdr:nvPicPr>
          <xdr:cNvPr id="105" name="Picture 104">
            <a:extLst>
              <a:ext uri="{FF2B5EF4-FFF2-40B4-BE49-F238E27FC236}">
                <a16:creationId xmlns:a16="http://schemas.microsoft.com/office/drawing/2014/main" id="{E5207CBC-705A-4F55-B4DE-8EDAA7713E39}"/>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20175605" y="5194766"/>
            <a:ext cx="401081" cy="418539"/>
          </a:xfrm>
          <a:prstGeom prst="rect">
            <a:avLst/>
          </a:prstGeom>
        </xdr:spPr>
      </xdr:pic>
      <xdr:pic>
        <xdr:nvPicPr>
          <xdr:cNvPr id="106" name="Picture 105">
            <a:extLst>
              <a:ext uri="{FF2B5EF4-FFF2-40B4-BE49-F238E27FC236}">
                <a16:creationId xmlns:a16="http://schemas.microsoft.com/office/drawing/2014/main" id="{76FD0FFC-6DB1-4A97-BDED-BF24F935D3D0}"/>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19366496" y="5194766"/>
            <a:ext cx="402336" cy="420624"/>
          </a:xfrm>
          <a:prstGeom prst="rect">
            <a:avLst/>
          </a:prstGeom>
        </xdr:spPr>
      </xdr:pic>
      <xdr:pic>
        <xdr:nvPicPr>
          <xdr:cNvPr id="107" name="Picture 106">
            <a:extLst>
              <a:ext uri="{FF2B5EF4-FFF2-40B4-BE49-F238E27FC236}">
                <a16:creationId xmlns:a16="http://schemas.microsoft.com/office/drawing/2014/main" id="{7526C2C9-D781-4D00-8588-83DAB0E8F8CD}"/>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19767869" y="784225"/>
            <a:ext cx="402336" cy="420624"/>
          </a:xfrm>
          <a:prstGeom prst="rect">
            <a:avLst/>
          </a:prstGeom>
        </xdr:spPr>
      </xdr:pic>
      <xdr:pic>
        <xdr:nvPicPr>
          <xdr:cNvPr id="108" name="Picture 107">
            <a:extLst>
              <a:ext uri="{FF2B5EF4-FFF2-40B4-BE49-F238E27FC236}">
                <a16:creationId xmlns:a16="http://schemas.microsoft.com/office/drawing/2014/main" id="{E3495D35-8D82-4098-B562-A6A2E5D994B8}"/>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19366496" y="784225"/>
            <a:ext cx="402336" cy="420624"/>
          </a:xfrm>
          <a:prstGeom prst="rect">
            <a:avLst/>
          </a:prstGeom>
        </xdr:spPr>
      </xdr:pic>
    </xdr:grpSp>
    <xdr:clientData/>
  </xdr:twoCellAnchor>
  <xdr:twoCellAnchor>
    <xdr:from>
      <xdr:col>1</xdr:col>
      <xdr:colOff>0</xdr:colOff>
      <xdr:row>41</xdr:row>
      <xdr:rowOff>0</xdr:rowOff>
    </xdr:from>
    <xdr:to>
      <xdr:col>10</xdr:col>
      <xdr:colOff>0</xdr:colOff>
      <xdr:row>56</xdr:row>
      <xdr:rowOff>0</xdr:rowOff>
    </xdr:to>
    <xdr:sp macro="" textlink="">
      <xdr:nvSpPr>
        <xdr:cNvPr id="109" name="Rectangle 108">
          <a:extLst>
            <a:ext uri="{FF2B5EF4-FFF2-40B4-BE49-F238E27FC236}">
              <a16:creationId xmlns:a16="http://schemas.microsoft.com/office/drawing/2014/main" id="{89BE5C10-6FB6-4C10-849A-A8D4CD713B03}"/>
            </a:ext>
          </a:extLst>
        </xdr:cNvPr>
        <xdr:cNvSpPr/>
      </xdr:nvSpPr>
      <xdr:spPr>
        <a:xfrm>
          <a:off x="57150" y="6848475"/>
          <a:ext cx="4076700" cy="24288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47</xdr:row>
      <xdr:rowOff>0</xdr:rowOff>
    </xdr:from>
    <xdr:to>
      <xdr:col>20</xdr:col>
      <xdr:colOff>0</xdr:colOff>
      <xdr:row>75</xdr:row>
      <xdr:rowOff>0</xdr:rowOff>
    </xdr:to>
    <xdr:sp macro="" textlink="">
      <xdr:nvSpPr>
        <xdr:cNvPr id="110" name="Rectangle 109">
          <a:extLst>
            <a:ext uri="{FF2B5EF4-FFF2-40B4-BE49-F238E27FC236}">
              <a16:creationId xmlns:a16="http://schemas.microsoft.com/office/drawing/2014/main" id="{4D513842-9361-4D95-A624-A7CB7DF962D2}"/>
            </a:ext>
          </a:extLst>
        </xdr:cNvPr>
        <xdr:cNvSpPr/>
      </xdr:nvSpPr>
      <xdr:spPr>
        <a:xfrm>
          <a:off x="4248150" y="7820025"/>
          <a:ext cx="4076700" cy="45529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27</xdr:row>
      <xdr:rowOff>1</xdr:rowOff>
    </xdr:from>
    <xdr:to>
      <xdr:col>20</xdr:col>
      <xdr:colOff>0</xdr:colOff>
      <xdr:row>37</xdr:row>
      <xdr:rowOff>19051</xdr:rowOff>
    </xdr:to>
    <xdr:sp macro="" textlink="">
      <xdr:nvSpPr>
        <xdr:cNvPr id="111" name="Rectangle 110">
          <a:extLst>
            <a:ext uri="{FF2B5EF4-FFF2-40B4-BE49-F238E27FC236}">
              <a16:creationId xmlns:a16="http://schemas.microsoft.com/office/drawing/2014/main" id="{BE968594-73E2-4801-ACD0-0A25CFD809CF}"/>
            </a:ext>
          </a:extLst>
        </xdr:cNvPr>
        <xdr:cNvSpPr/>
      </xdr:nvSpPr>
      <xdr:spPr>
        <a:xfrm>
          <a:off x="4248150" y="4581526"/>
          <a:ext cx="4076700" cy="16383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25</xdr:row>
      <xdr:rowOff>136070</xdr:rowOff>
    </xdr:from>
    <xdr:to>
      <xdr:col>20</xdr:col>
      <xdr:colOff>0</xdr:colOff>
      <xdr:row>27</xdr:row>
      <xdr:rowOff>2719</xdr:rowOff>
    </xdr:to>
    <xdr:sp macro="" textlink="">
      <xdr:nvSpPr>
        <xdr:cNvPr id="112" name="Rectangle: Top Corners Rounded 111">
          <a:extLst>
            <a:ext uri="{FF2B5EF4-FFF2-40B4-BE49-F238E27FC236}">
              <a16:creationId xmlns:a16="http://schemas.microsoft.com/office/drawing/2014/main" id="{0D090FD5-D657-405A-874F-9EF2F71B2FEE}"/>
            </a:ext>
          </a:extLst>
        </xdr:cNvPr>
        <xdr:cNvSpPr/>
      </xdr:nvSpPr>
      <xdr:spPr>
        <a:xfrm>
          <a:off x="4248150" y="4393745"/>
          <a:ext cx="4076700" cy="190499"/>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25</xdr:row>
      <xdr:rowOff>140159</xdr:rowOff>
    </xdr:from>
    <xdr:to>
      <xdr:col>12</xdr:col>
      <xdr:colOff>2721</xdr:colOff>
      <xdr:row>27</xdr:row>
      <xdr:rowOff>8169</xdr:rowOff>
    </xdr:to>
    <xdr:sp macro="" textlink="">
      <xdr:nvSpPr>
        <xdr:cNvPr id="113" name="TextBox 112">
          <a:extLst>
            <a:ext uri="{FF2B5EF4-FFF2-40B4-BE49-F238E27FC236}">
              <a16:creationId xmlns:a16="http://schemas.microsoft.com/office/drawing/2014/main" id="{006BCA9E-3458-481D-B9A0-0B5536805EF8}"/>
            </a:ext>
          </a:extLst>
        </xdr:cNvPr>
        <xdr:cNvSpPr txBox="1"/>
      </xdr:nvSpPr>
      <xdr:spPr>
        <a:xfrm>
          <a:off x="4248150" y="4397834"/>
          <a:ext cx="1231446" cy="19186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18</xdr:col>
      <xdr:colOff>0</xdr:colOff>
      <xdr:row>25</xdr:row>
      <xdr:rowOff>142874</xdr:rowOff>
    </xdr:from>
    <xdr:to>
      <xdr:col>19</xdr:col>
      <xdr:colOff>0</xdr:colOff>
      <xdr:row>27</xdr:row>
      <xdr:rowOff>9523</xdr:rowOff>
    </xdr:to>
    <xdr:sp macro="" textlink="">
      <xdr:nvSpPr>
        <xdr:cNvPr id="114" name="TextBox 113">
          <a:extLst>
            <a:ext uri="{FF2B5EF4-FFF2-40B4-BE49-F238E27FC236}">
              <a16:creationId xmlns:a16="http://schemas.microsoft.com/office/drawing/2014/main" id="{AA55566B-DEC8-4336-8755-49A106A36EFF}"/>
            </a:ext>
          </a:extLst>
        </xdr:cNvPr>
        <xdr:cNvSpPr txBox="1"/>
      </xdr:nvSpPr>
      <xdr:spPr>
        <a:xfrm>
          <a:off x="7391400" y="4400549"/>
          <a:ext cx="466725" cy="19049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mn-lt"/>
              <a:ea typeface="+mn-ea"/>
              <a:cs typeface="+mn-cs"/>
            </a:rPr>
            <a:t>Earn</a:t>
          </a:r>
        </a:p>
      </xdr:txBody>
    </xdr:sp>
    <xdr:clientData/>
  </xdr:twoCellAnchor>
  <xdr:twoCellAnchor>
    <xdr:from>
      <xdr:col>19</xdr:col>
      <xdr:colOff>0</xdr:colOff>
      <xdr:row>25</xdr:row>
      <xdr:rowOff>134706</xdr:rowOff>
    </xdr:from>
    <xdr:to>
      <xdr:col>20</xdr:col>
      <xdr:colOff>0</xdr:colOff>
      <xdr:row>27</xdr:row>
      <xdr:rowOff>2716</xdr:rowOff>
    </xdr:to>
    <xdr:sp macro="" textlink="">
      <xdr:nvSpPr>
        <xdr:cNvPr id="115" name="TextBox 114">
          <a:extLst>
            <a:ext uri="{FF2B5EF4-FFF2-40B4-BE49-F238E27FC236}">
              <a16:creationId xmlns:a16="http://schemas.microsoft.com/office/drawing/2014/main" id="{7605DAF6-32F0-470E-BB4F-3B88ED3FEA98}"/>
            </a:ext>
          </a:extLst>
        </xdr:cNvPr>
        <xdr:cNvSpPr txBox="1"/>
      </xdr:nvSpPr>
      <xdr:spPr>
        <a:xfrm>
          <a:off x="7858125" y="4392381"/>
          <a:ext cx="466725" cy="19186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38</xdr:row>
      <xdr:rowOff>0</xdr:rowOff>
    </xdr:from>
    <xdr:to>
      <xdr:col>20</xdr:col>
      <xdr:colOff>0</xdr:colOff>
      <xdr:row>39</xdr:row>
      <xdr:rowOff>0</xdr:rowOff>
    </xdr:to>
    <xdr:sp macro="" textlink="">
      <xdr:nvSpPr>
        <xdr:cNvPr id="116" name="Rectangle: Top Corners Rounded 115">
          <a:extLst>
            <a:ext uri="{FF2B5EF4-FFF2-40B4-BE49-F238E27FC236}">
              <a16:creationId xmlns:a16="http://schemas.microsoft.com/office/drawing/2014/main" id="{9A8F5BAB-34E9-4E57-8BA6-CCDFEA5301F3}"/>
            </a:ext>
          </a:extLst>
        </xdr:cNvPr>
        <xdr:cNvSpPr/>
      </xdr:nvSpPr>
      <xdr:spPr>
        <a:xfrm>
          <a:off x="4248150" y="6362700"/>
          <a:ext cx="4076700" cy="161925"/>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39</xdr:row>
      <xdr:rowOff>0</xdr:rowOff>
    </xdr:from>
    <xdr:to>
      <xdr:col>20</xdr:col>
      <xdr:colOff>0</xdr:colOff>
      <xdr:row>45</xdr:row>
      <xdr:rowOff>0</xdr:rowOff>
    </xdr:to>
    <xdr:sp macro="" textlink="">
      <xdr:nvSpPr>
        <xdr:cNvPr id="117" name="Rectangle 116">
          <a:extLst>
            <a:ext uri="{FF2B5EF4-FFF2-40B4-BE49-F238E27FC236}">
              <a16:creationId xmlns:a16="http://schemas.microsoft.com/office/drawing/2014/main" id="{28C658C8-D07E-40D7-8019-FAB4ACE6FF7D}"/>
            </a:ext>
          </a:extLst>
        </xdr:cNvPr>
        <xdr:cNvSpPr/>
      </xdr:nvSpPr>
      <xdr:spPr>
        <a:xfrm>
          <a:off x="4248150" y="6524625"/>
          <a:ext cx="4076700" cy="9715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55</xdr:row>
      <xdr:rowOff>0</xdr:rowOff>
    </xdr:from>
    <xdr:to>
      <xdr:col>25</xdr:col>
      <xdr:colOff>0</xdr:colOff>
      <xdr:row>75</xdr:row>
      <xdr:rowOff>9525</xdr:rowOff>
    </xdr:to>
    <xdr:sp macro="" textlink="">
      <xdr:nvSpPr>
        <xdr:cNvPr id="118" name="Rectangle 117">
          <a:extLst>
            <a:ext uri="{FF2B5EF4-FFF2-40B4-BE49-F238E27FC236}">
              <a16:creationId xmlns:a16="http://schemas.microsoft.com/office/drawing/2014/main" id="{68E966CB-503F-41A9-B68C-4795A4DFCF56}"/>
            </a:ext>
          </a:extLst>
        </xdr:cNvPr>
        <xdr:cNvSpPr/>
      </xdr:nvSpPr>
      <xdr:spPr>
        <a:xfrm>
          <a:off x="8562975" y="9115425"/>
          <a:ext cx="4171950" cy="32670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3</xdr:row>
      <xdr:rowOff>1</xdr:rowOff>
    </xdr:from>
    <xdr:to>
      <xdr:col>25</xdr:col>
      <xdr:colOff>0</xdr:colOff>
      <xdr:row>53</xdr:row>
      <xdr:rowOff>0</xdr:rowOff>
    </xdr:to>
    <xdr:sp macro="" textlink="">
      <xdr:nvSpPr>
        <xdr:cNvPr id="119" name="Rectangle 118">
          <a:extLst>
            <a:ext uri="{FF2B5EF4-FFF2-40B4-BE49-F238E27FC236}">
              <a16:creationId xmlns:a16="http://schemas.microsoft.com/office/drawing/2014/main" id="{E56FA895-8636-4B58-B4E5-92B1CFA70A9E}"/>
            </a:ext>
          </a:extLst>
        </xdr:cNvPr>
        <xdr:cNvSpPr/>
      </xdr:nvSpPr>
      <xdr:spPr>
        <a:xfrm>
          <a:off x="8562975" y="695326"/>
          <a:ext cx="4171950" cy="8096249"/>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53</xdr:row>
      <xdr:rowOff>133350</xdr:rowOff>
    </xdr:from>
    <xdr:to>
      <xdr:col>25</xdr:col>
      <xdr:colOff>0</xdr:colOff>
      <xdr:row>55</xdr:row>
      <xdr:rowOff>0</xdr:rowOff>
    </xdr:to>
    <xdr:sp macro="" textlink="">
      <xdr:nvSpPr>
        <xdr:cNvPr id="120" name="Rectangle: Top Corners Rounded 119">
          <a:extLst>
            <a:ext uri="{FF2B5EF4-FFF2-40B4-BE49-F238E27FC236}">
              <a16:creationId xmlns:a16="http://schemas.microsoft.com/office/drawing/2014/main" id="{CC3FF43A-152F-4D55-9F17-3CA2EEF1BA6F}"/>
            </a:ext>
          </a:extLst>
        </xdr:cNvPr>
        <xdr:cNvSpPr/>
      </xdr:nvSpPr>
      <xdr:spPr>
        <a:xfrm>
          <a:off x="8562975" y="8924925"/>
          <a:ext cx="417195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19050</xdr:colOff>
      <xdr:row>53</xdr:row>
      <xdr:rowOff>133350</xdr:rowOff>
    </xdr:from>
    <xdr:to>
      <xdr:col>24</xdr:col>
      <xdr:colOff>19050</xdr:colOff>
      <xdr:row>55</xdr:row>
      <xdr:rowOff>0</xdr:rowOff>
    </xdr:to>
    <xdr:sp macro="" textlink="">
      <xdr:nvSpPr>
        <xdr:cNvPr id="121" name="TextBox 120">
          <a:extLst>
            <a:ext uri="{FF2B5EF4-FFF2-40B4-BE49-F238E27FC236}">
              <a16:creationId xmlns:a16="http://schemas.microsoft.com/office/drawing/2014/main" id="{D8676D86-CD1B-431C-B4AB-07773D999E0C}"/>
            </a:ext>
          </a:extLst>
        </xdr:cNvPr>
        <xdr:cNvSpPr txBox="1"/>
      </xdr:nvSpPr>
      <xdr:spPr>
        <a:xfrm>
          <a:off x="11630025" y="89249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22</xdr:col>
      <xdr:colOff>0</xdr:colOff>
      <xdr:row>53</xdr:row>
      <xdr:rowOff>114299</xdr:rowOff>
    </xdr:from>
    <xdr:to>
      <xdr:col>22</xdr:col>
      <xdr:colOff>2609850</xdr:colOff>
      <xdr:row>55</xdr:row>
      <xdr:rowOff>28574</xdr:rowOff>
    </xdr:to>
    <xdr:sp macro="" textlink="">
      <xdr:nvSpPr>
        <xdr:cNvPr id="122" name="TextBox 121">
          <a:extLst>
            <a:ext uri="{FF2B5EF4-FFF2-40B4-BE49-F238E27FC236}">
              <a16:creationId xmlns:a16="http://schemas.microsoft.com/office/drawing/2014/main" id="{34E8218E-9E0C-4586-9F87-4AA1890EBFDF}"/>
            </a:ext>
          </a:extLst>
        </xdr:cNvPr>
        <xdr:cNvSpPr txBox="1"/>
      </xdr:nvSpPr>
      <xdr:spPr>
        <a:xfrm>
          <a:off x="8562975" y="8905874"/>
          <a:ext cx="2609850" cy="2381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24</xdr:col>
      <xdr:colOff>9525</xdr:colOff>
      <xdr:row>53</xdr:row>
      <xdr:rowOff>133350</xdr:rowOff>
    </xdr:from>
    <xdr:to>
      <xdr:col>25</xdr:col>
      <xdr:colOff>9525</xdr:colOff>
      <xdr:row>55</xdr:row>
      <xdr:rowOff>0</xdr:rowOff>
    </xdr:to>
    <xdr:sp macro="" textlink="">
      <xdr:nvSpPr>
        <xdr:cNvPr id="123" name="TextBox 122">
          <a:extLst>
            <a:ext uri="{FF2B5EF4-FFF2-40B4-BE49-F238E27FC236}">
              <a16:creationId xmlns:a16="http://schemas.microsoft.com/office/drawing/2014/main" id="{17F87C85-5D56-44D4-8EE2-872B67B0C0F3}"/>
            </a:ext>
          </a:extLst>
        </xdr:cNvPr>
        <xdr:cNvSpPr txBox="1"/>
      </xdr:nvSpPr>
      <xdr:spPr>
        <a:xfrm>
          <a:off x="12182475" y="89249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19050</xdr:colOff>
      <xdr:row>14</xdr:row>
      <xdr:rowOff>66675</xdr:rowOff>
    </xdr:from>
    <xdr:to>
      <xdr:col>1</xdr:col>
      <xdr:colOff>752475</xdr:colOff>
      <xdr:row>19</xdr:row>
      <xdr:rowOff>104775</xdr:rowOff>
    </xdr:to>
    <xdr:pic>
      <xdr:nvPicPr>
        <xdr:cNvPr id="4151" name="Picture 1">
          <a:extLst>
            <a:ext uri="{FF2B5EF4-FFF2-40B4-BE49-F238E27FC236}">
              <a16:creationId xmlns:a16="http://schemas.microsoft.com/office/drawing/2014/main" id="{00000000-0008-0000-0600-0000371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9050" y="2714625"/>
          <a:ext cx="9144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xdr:colOff>
      <xdr:row>6</xdr:row>
      <xdr:rowOff>47625</xdr:rowOff>
    </xdr:from>
    <xdr:to>
      <xdr:col>1</xdr:col>
      <xdr:colOff>613734</xdr:colOff>
      <xdr:row>9</xdr:row>
      <xdr:rowOff>72390</xdr:rowOff>
    </xdr:to>
    <xdr:pic>
      <xdr:nvPicPr>
        <xdr:cNvPr id="4152" name="Picture 2">
          <a:extLst>
            <a:ext uri="{FF2B5EF4-FFF2-40B4-BE49-F238E27FC236}">
              <a16:creationId xmlns:a16="http://schemas.microsoft.com/office/drawing/2014/main" id="{00000000-0008-0000-0600-0000381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80976" y="1238250"/>
          <a:ext cx="613733" cy="548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10</xdr:row>
      <xdr:rowOff>76200</xdr:rowOff>
    </xdr:from>
    <xdr:to>
      <xdr:col>1</xdr:col>
      <xdr:colOff>656492</xdr:colOff>
      <xdr:row>14</xdr:row>
      <xdr:rowOff>11430</xdr:rowOff>
    </xdr:to>
    <xdr:pic>
      <xdr:nvPicPr>
        <xdr:cNvPr id="4153" name="Picture 3">
          <a:extLst>
            <a:ext uri="{FF2B5EF4-FFF2-40B4-BE49-F238E27FC236}">
              <a16:creationId xmlns:a16="http://schemas.microsoft.com/office/drawing/2014/main" id="{00000000-0008-0000-0600-000039100000}"/>
            </a:ext>
          </a:extLst>
        </xdr:cNvPr>
        <xdr:cNvPicPr>
          <a:picLocks noChangeAspect="1" noChangeArrowheads="1"/>
        </xdr:cNvPicPr>
      </xdr:nvPicPr>
      <xdr:blipFill>
        <a:blip xmlns:r="http://schemas.openxmlformats.org/officeDocument/2006/relationships" r:embed="rId3" cstate="print">
          <a:clrChange>
            <a:clrFrom>
              <a:srgbClr val="FEFEFE"/>
            </a:clrFrom>
            <a:clrTo>
              <a:srgbClr val="FEFEFE">
                <a:alpha val="0"/>
              </a:srgbClr>
            </a:clrTo>
          </a:clrChange>
          <a:extLst>
            <a:ext uri="{28A0092B-C50C-407E-A947-70E740481C1C}">
              <a14:useLocalDpi xmlns:a14="http://schemas.microsoft.com/office/drawing/2010/main" val="0"/>
            </a:ext>
          </a:extLst>
        </a:blip>
        <a:srcRect/>
        <a:stretch>
          <a:fillRect/>
        </a:stretch>
      </xdr:blipFill>
      <xdr:spPr bwMode="auto">
        <a:xfrm>
          <a:off x="180975" y="1962150"/>
          <a:ext cx="656492" cy="640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23</xdr:row>
      <xdr:rowOff>133350</xdr:rowOff>
    </xdr:from>
    <xdr:to>
      <xdr:col>1</xdr:col>
      <xdr:colOff>693272</xdr:colOff>
      <xdr:row>27</xdr:row>
      <xdr:rowOff>169545</xdr:rowOff>
    </xdr:to>
    <xdr:pic>
      <xdr:nvPicPr>
        <xdr:cNvPr id="4154" name="Picture 18">
          <a:extLst>
            <a:ext uri="{FF2B5EF4-FFF2-40B4-BE49-F238E27FC236}">
              <a16:creationId xmlns:a16="http://schemas.microsoft.com/office/drawing/2014/main" id="{00000000-0008-0000-0600-00003A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5725" y="4438650"/>
          <a:ext cx="788522" cy="731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29</xdr:row>
      <xdr:rowOff>9525</xdr:rowOff>
    </xdr:from>
    <xdr:to>
      <xdr:col>1</xdr:col>
      <xdr:colOff>730190</xdr:colOff>
      <xdr:row>31</xdr:row>
      <xdr:rowOff>142875</xdr:rowOff>
    </xdr:to>
    <xdr:pic>
      <xdr:nvPicPr>
        <xdr:cNvPr id="4155" name="Picture 20">
          <a:extLst>
            <a:ext uri="{FF2B5EF4-FFF2-40B4-BE49-F238E27FC236}">
              <a16:creationId xmlns:a16="http://schemas.microsoft.com/office/drawing/2014/main" id="{00000000-0008-0000-0600-00003B1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7150" y="5381625"/>
          <a:ext cx="85401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104776</xdr:colOff>
      <xdr:row>33</xdr:row>
      <xdr:rowOff>19050</xdr:rowOff>
    </xdr:from>
    <xdr:to>
      <xdr:col>1</xdr:col>
      <xdr:colOff>714179</xdr:colOff>
      <xdr:row>37</xdr:row>
      <xdr:rowOff>45720</xdr:rowOff>
    </xdr:to>
    <xdr:pic>
      <xdr:nvPicPr>
        <xdr:cNvPr id="4156" name="Picture 22">
          <a:extLst>
            <a:ext uri="{FF2B5EF4-FFF2-40B4-BE49-F238E27FC236}">
              <a16:creationId xmlns:a16="http://schemas.microsoft.com/office/drawing/2014/main" id="{00000000-0008-0000-0600-00003C1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4776" y="6057900"/>
          <a:ext cx="790378" cy="731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38101</xdr:colOff>
      <xdr:row>41</xdr:row>
      <xdr:rowOff>28575</xdr:rowOff>
    </xdr:from>
    <xdr:to>
      <xdr:col>1</xdr:col>
      <xdr:colOff>342900</xdr:colOff>
      <xdr:row>43</xdr:row>
      <xdr:rowOff>155120</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8101" y="7400925"/>
          <a:ext cx="485774" cy="498020"/>
        </a:xfrm>
        <a:prstGeom prst="rect">
          <a:avLst/>
        </a:prstGeom>
      </xdr:spPr>
    </xdr:pic>
    <xdr:clientData/>
  </xdr:twoCellAnchor>
  <xdr:twoCellAnchor editAs="oneCell">
    <xdr:from>
      <xdr:col>1</xdr:col>
      <xdr:colOff>219075</xdr:colOff>
      <xdr:row>43</xdr:row>
      <xdr:rowOff>137589</xdr:rowOff>
    </xdr:from>
    <xdr:to>
      <xdr:col>1</xdr:col>
      <xdr:colOff>723900</xdr:colOff>
      <xdr:row>46</xdr:row>
      <xdr:rowOff>142875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00050" y="7881414"/>
          <a:ext cx="504825" cy="510111"/>
        </a:xfrm>
        <a:prstGeom prst="rect">
          <a:avLst/>
        </a:prstGeom>
      </xdr:spPr>
    </xdr:pic>
    <xdr:clientData/>
  </xdr:twoCellAnchor>
  <xdr:twoCellAnchor editAs="oneCell">
    <xdr:from>
      <xdr:col>0</xdr:col>
      <xdr:colOff>47626</xdr:colOff>
      <xdr:row>46</xdr:row>
      <xdr:rowOff>161926</xdr:rowOff>
    </xdr:from>
    <xdr:to>
      <xdr:col>1</xdr:col>
      <xdr:colOff>381001</xdr:colOff>
      <xdr:row>50</xdr:row>
      <xdr:rowOff>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7626" y="8448676"/>
          <a:ext cx="514350" cy="514350"/>
        </a:xfrm>
        <a:prstGeom prst="rect">
          <a:avLst/>
        </a:prstGeom>
      </xdr:spPr>
    </xdr:pic>
    <xdr:clientData/>
  </xdr:twoCellAnchor>
  <xdr:twoCellAnchor editAs="oneCell">
    <xdr:from>
      <xdr:col>0</xdr:col>
      <xdr:colOff>95280</xdr:colOff>
      <xdr:row>53</xdr:row>
      <xdr:rowOff>66675</xdr:rowOff>
    </xdr:from>
    <xdr:to>
      <xdr:col>1</xdr:col>
      <xdr:colOff>736406</xdr:colOff>
      <xdr:row>59</xdr:row>
      <xdr:rowOff>60960</xdr:rowOff>
    </xdr:to>
    <xdr:pic>
      <xdr:nvPicPr>
        <xdr:cNvPr id="6" name="Picture 5">
          <a:extLst>
            <a:ext uri="{FF2B5EF4-FFF2-40B4-BE49-F238E27FC236}">
              <a16:creationId xmlns:a16="http://schemas.microsoft.com/office/drawing/2014/main" id="{DA1D8290-9AFD-4943-84A0-06FE120878D1}"/>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95280" y="9620250"/>
          <a:ext cx="822101" cy="822960"/>
        </a:xfrm>
        <a:prstGeom prst="rect">
          <a:avLst/>
        </a:prstGeom>
      </xdr:spPr>
    </xdr:pic>
    <xdr:clientData/>
  </xdr:twoCellAnchor>
  <xdr:twoCellAnchor editAs="oneCell">
    <xdr:from>
      <xdr:col>0</xdr:col>
      <xdr:colOff>0</xdr:colOff>
      <xdr:row>61</xdr:row>
      <xdr:rowOff>19050</xdr:rowOff>
    </xdr:from>
    <xdr:to>
      <xdr:col>1</xdr:col>
      <xdr:colOff>687705</xdr:colOff>
      <xdr:row>66</xdr:row>
      <xdr:rowOff>40005</xdr:rowOff>
    </xdr:to>
    <xdr:pic>
      <xdr:nvPicPr>
        <xdr:cNvPr id="8" name="Picture 7">
          <a:extLst>
            <a:ext uri="{FF2B5EF4-FFF2-40B4-BE49-F238E27FC236}">
              <a16:creationId xmlns:a16="http://schemas.microsoft.com/office/drawing/2014/main" id="{1C6FD75C-03E9-4E59-9834-7DF63A71B93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0" y="10820400"/>
          <a:ext cx="868680" cy="868680"/>
        </a:xfrm>
        <a:prstGeom prst="rect">
          <a:avLst/>
        </a:prstGeom>
      </xdr:spPr>
    </xdr:pic>
    <xdr:clientData/>
  </xdr:twoCellAnchor>
  <xdr:twoCellAnchor editAs="oneCell">
    <xdr:from>
      <xdr:col>0</xdr:col>
      <xdr:colOff>1</xdr:colOff>
      <xdr:row>83</xdr:row>
      <xdr:rowOff>26174</xdr:rowOff>
    </xdr:from>
    <xdr:to>
      <xdr:col>1</xdr:col>
      <xdr:colOff>695749</xdr:colOff>
      <xdr:row>88</xdr:row>
      <xdr:rowOff>85229</xdr:rowOff>
    </xdr:to>
    <xdr:pic>
      <xdr:nvPicPr>
        <xdr:cNvPr id="10" name="Picture 9">
          <a:extLst>
            <a:ext uri="{FF2B5EF4-FFF2-40B4-BE49-F238E27FC236}">
              <a16:creationId xmlns:a16="http://schemas.microsoft.com/office/drawing/2014/main" id="{7FD2D817-7E9F-4AB5-AEED-04451D9D8D1F}"/>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 y="13856474"/>
          <a:ext cx="876723" cy="868680"/>
        </a:xfrm>
        <a:prstGeom prst="rect">
          <a:avLst/>
        </a:prstGeom>
      </xdr:spPr>
    </xdr:pic>
    <xdr:clientData/>
  </xdr:twoCellAnchor>
  <xdr:twoCellAnchor editAs="oneCell">
    <xdr:from>
      <xdr:col>0</xdr:col>
      <xdr:colOff>1</xdr:colOff>
      <xdr:row>72</xdr:row>
      <xdr:rowOff>33300</xdr:rowOff>
    </xdr:from>
    <xdr:to>
      <xdr:col>1</xdr:col>
      <xdr:colOff>693179</xdr:colOff>
      <xdr:row>77</xdr:row>
      <xdr:rowOff>92355</xdr:rowOff>
    </xdr:to>
    <xdr:pic>
      <xdr:nvPicPr>
        <xdr:cNvPr id="12" name="Picture 11">
          <a:extLst>
            <a:ext uri="{FF2B5EF4-FFF2-40B4-BE49-F238E27FC236}">
              <a16:creationId xmlns:a16="http://schemas.microsoft.com/office/drawing/2014/main" id="{199A0712-56ED-4B52-9EB8-55F3130DBA98}"/>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 y="12349125"/>
          <a:ext cx="874153" cy="868680"/>
        </a:xfrm>
        <a:prstGeom prst="rect">
          <a:avLst/>
        </a:prstGeom>
      </xdr:spPr>
    </xdr:pic>
    <xdr:clientData/>
  </xdr:twoCellAnchor>
  <xdr:twoCellAnchor editAs="oneCell">
    <xdr:from>
      <xdr:col>1</xdr:col>
      <xdr:colOff>314326</xdr:colOff>
      <xdr:row>66</xdr:row>
      <xdr:rowOff>19050</xdr:rowOff>
    </xdr:from>
    <xdr:to>
      <xdr:col>1</xdr:col>
      <xdr:colOff>771049</xdr:colOff>
      <xdr:row>69</xdr:row>
      <xdr:rowOff>152400</xdr:rowOff>
    </xdr:to>
    <xdr:pic>
      <xdr:nvPicPr>
        <xdr:cNvPr id="27" name="Picture 26">
          <a:extLst>
            <a:ext uri="{FF2B5EF4-FFF2-40B4-BE49-F238E27FC236}">
              <a16:creationId xmlns:a16="http://schemas.microsoft.com/office/drawing/2014/main" id="{E8102B4A-B25D-4DBB-959A-182C7ACB397C}"/>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495301" y="11668125"/>
          <a:ext cx="456723" cy="457200"/>
        </a:xfrm>
        <a:prstGeom prst="rect">
          <a:avLst/>
        </a:prstGeom>
      </xdr:spPr>
    </xdr:pic>
    <xdr:clientData/>
  </xdr:twoCellAnchor>
  <xdr:twoCellAnchor editAs="oneCell">
    <xdr:from>
      <xdr:col>1</xdr:col>
      <xdr:colOff>285750</xdr:colOff>
      <xdr:row>77</xdr:row>
      <xdr:rowOff>28575</xdr:rowOff>
    </xdr:from>
    <xdr:to>
      <xdr:col>1</xdr:col>
      <xdr:colOff>742473</xdr:colOff>
      <xdr:row>80</xdr:row>
      <xdr:rowOff>161925</xdr:rowOff>
    </xdr:to>
    <xdr:pic>
      <xdr:nvPicPr>
        <xdr:cNvPr id="28" name="Picture 27">
          <a:extLst>
            <a:ext uri="{FF2B5EF4-FFF2-40B4-BE49-F238E27FC236}">
              <a16:creationId xmlns:a16="http://schemas.microsoft.com/office/drawing/2014/main" id="{123C4893-017E-4AFB-9CAB-4D773DB7F8EB}"/>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466725" y="13192125"/>
          <a:ext cx="456723" cy="457200"/>
        </a:xfrm>
        <a:prstGeom prst="rect">
          <a:avLst/>
        </a:prstGeom>
      </xdr:spPr>
    </xdr:pic>
    <xdr:clientData/>
  </xdr:twoCellAnchor>
  <xdr:twoCellAnchor editAs="oneCell">
    <xdr:from>
      <xdr:col>1</xdr:col>
      <xdr:colOff>304800</xdr:colOff>
      <xdr:row>88</xdr:row>
      <xdr:rowOff>28575</xdr:rowOff>
    </xdr:from>
    <xdr:to>
      <xdr:col>1</xdr:col>
      <xdr:colOff>761523</xdr:colOff>
      <xdr:row>91</xdr:row>
      <xdr:rowOff>161925</xdr:rowOff>
    </xdr:to>
    <xdr:pic>
      <xdr:nvPicPr>
        <xdr:cNvPr id="29" name="Picture 28">
          <a:extLst>
            <a:ext uri="{FF2B5EF4-FFF2-40B4-BE49-F238E27FC236}">
              <a16:creationId xmlns:a16="http://schemas.microsoft.com/office/drawing/2014/main" id="{A5B521EE-D806-4707-A575-3CF2E9BB7DB4}"/>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485775" y="14706600"/>
          <a:ext cx="456723" cy="457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0</xdr:colOff>
      <xdr:row>35</xdr:row>
      <xdr:rowOff>0</xdr:rowOff>
    </xdr:from>
    <xdr:to>
      <xdr:col>10</xdr:col>
      <xdr:colOff>0</xdr:colOff>
      <xdr:row>39</xdr:row>
      <xdr:rowOff>0</xdr:rowOff>
    </xdr:to>
    <xdr:sp macro="" textlink="">
      <xdr:nvSpPr>
        <xdr:cNvPr id="2" name="Rectangle 1">
          <a:extLst>
            <a:ext uri="{FF2B5EF4-FFF2-40B4-BE49-F238E27FC236}">
              <a16:creationId xmlns:a16="http://schemas.microsoft.com/office/drawing/2014/main" id="{2461BB16-1B8F-40D1-A278-B33EE8EB3BD7}"/>
            </a:ext>
          </a:extLst>
        </xdr:cNvPr>
        <xdr:cNvSpPr/>
      </xdr:nvSpPr>
      <xdr:spPr>
        <a:xfrm>
          <a:off x="57150" y="5876925"/>
          <a:ext cx="4076700" cy="647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3</xdr:row>
      <xdr:rowOff>0</xdr:rowOff>
    </xdr:from>
    <xdr:to>
      <xdr:col>29</xdr:col>
      <xdr:colOff>0</xdr:colOff>
      <xdr:row>75</xdr:row>
      <xdr:rowOff>0</xdr:rowOff>
    </xdr:to>
    <xdr:sp macro="" textlink="">
      <xdr:nvSpPr>
        <xdr:cNvPr id="3" name="Rectangle 2">
          <a:extLst>
            <a:ext uri="{FF2B5EF4-FFF2-40B4-BE49-F238E27FC236}">
              <a16:creationId xmlns:a16="http://schemas.microsoft.com/office/drawing/2014/main" id="{391463CF-C5CA-4530-AEB5-7A0E57EC4D34}"/>
            </a:ext>
          </a:extLst>
        </xdr:cNvPr>
        <xdr:cNvSpPr/>
      </xdr:nvSpPr>
      <xdr:spPr>
        <a:xfrm>
          <a:off x="12849225" y="695325"/>
          <a:ext cx="4171950" cy="116776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3</xdr:row>
      <xdr:rowOff>0</xdr:rowOff>
    </xdr:from>
    <xdr:to>
      <xdr:col>25</xdr:col>
      <xdr:colOff>0</xdr:colOff>
      <xdr:row>53</xdr:row>
      <xdr:rowOff>0</xdr:rowOff>
    </xdr:to>
    <xdr:sp macro="" textlink="">
      <xdr:nvSpPr>
        <xdr:cNvPr id="4" name="Rectangle 3">
          <a:extLst>
            <a:ext uri="{FF2B5EF4-FFF2-40B4-BE49-F238E27FC236}">
              <a16:creationId xmlns:a16="http://schemas.microsoft.com/office/drawing/2014/main" id="{0B2A95B6-6691-4DC0-9FD5-C3559C3FDF79}"/>
            </a:ext>
          </a:extLst>
        </xdr:cNvPr>
        <xdr:cNvSpPr/>
      </xdr:nvSpPr>
      <xdr:spPr>
        <a:xfrm>
          <a:off x="8562975" y="695325"/>
          <a:ext cx="4171950" cy="80962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xdr:row>
      <xdr:rowOff>133350</xdr:rowOff>
    </xdr:from>
    <xdr:to>
      <xdr:col>10</xdr:col>
      <xdr:colOff>0</xdr:colOff>
      <xdr:row>3</xdr:row>
      <xdr:rowOff>0</xdr:rowOff>
    </xdr:to>
    <xdr:sp macro="" textlink="">
      <xdr:nvSpPr>
        <xdr:cNvPr id="5" name="Rectangle: Top Corners Rounded 4">
          <a:extLst>
            <a:ext uri="{FF2B5EF4-FFF2-40B4-BE49-F238E27FC236}">
              <a16:creationId xmlns:a16="http://schemas.microsoft.com/office/drawing/2014/main" id="{6598A6B3-408F-4405-A94D-93E0953204F0}"/>
            </a:ext>
          </a:extLst>
        </xdr:cNvPr>
        <xdr:cNvSpPr/>
      </xdr:nvSpPr>
      <xdr:spPr>
        <a:xfrm>
          <a:off x="57150" y="50482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45</xdr:row>
      <xdr:rowOff>133350</xdr:rowOff>
    </xdr:from>
    <xdr:to>
      <xdr:col>20</xdr:col>
      <xdr:colOff>0</xdr:colOff>
      <xdr:row>47</xdr:row>
      <xdr:rowOff>0</xdr:rowOff>
    </xdr:to>
    <xdr:sp macro="" textlink="">
      <xdr:nvSpPr>
        <xdr:cNvPr id="6" name="Rectangle: Top Corners Rounded 5">
          <a:extLst>
            <a:ext uri="{FF2B5EF4-FFF2-40B4-BE49-F238E27FC236}">
              <a16:creationId xmlns:a16="http://schemas.microsoft.com/office/drawing/2014/main" id="{73598FD4-E782-47CA-B010-B7B7FA5B8C30}"/>
            </a:ext>
          </a:extLst>
        </xdr:cNvPr>
        <xdr:cNvSpPr/>
      </xdr:nvSpPr>
      <xdr:spPr>
        <a:xfrm>
          <a:off x="4248150" y="762952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33</xdr:row>
      <xdr:rowOff>133350</xdr:rowOff>
    </xdr:from>
    <xdr:to>
      <xdr:col>10</xdr:col>
      <xdr:colOff>0</xdr:colOff>
      <xdr:row>35</xdr:row>
      <xdr:rowOff>0</xdr:rowOff>
    </xdr:to>
    <xdr:sp macro="" textlink="">
      <xdr:nvSpPr>
        <xdr:cNvPr id="7" name="Rectangle: Top Corners Rounded 6">
          <a:extLst>
            <a:ext uri="{FF2B5EF4-FFF2-40B4-BE49-F238E27FC236}">
              <a16:creationId xmlns:a16="http://schemas.microsoft.com/office/drawing/2014/main" id="{DD6B590F-76D3-421E-9E77-D0DA78CC8884}"/>
            </a:ext>
          </a:extLst>
        </xdr:cNvPr>
        <xdr:cNvSpPr/>
      </xdr:nvSpPr>
      <xdr:spPr>
        <a:xfrm>
          <a:off x="57150" y="568642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39</xdr:row>
      <xdr:rowOff>133350</xdr:rowOff>
    </xdr:from>
    <xdr:to>
      <xdr:col>10</xdr:col>
      <xdr:colOff>0</xdr:colOff>
      <xdr:row>41</xdr:row>
      <xdr:rowOff>0</xdr:rowOff>
    </xdr:to>
    <xdr:sp macro="" textlink="">
      <xdr:nvSpPr>
        <xdr:cNvPr id="8" name="Rectangle: Top Corners Rounded 7">
          <a:extLst>
            <a:ext uri="{FF2B5EF4-FFF2-40B4-BE49-F238E27FC236}">
              <a16:creationId xmlns:a16="http://schemas.microsoft.com/office/drawing/2014/main" id="{8E6D57F8-C864-48F0-B25F-BC15F8FA140D}"/>
            </a:ext>
          </a:extLst>
        </xdr:cNvPr>
        <xdr:cNvSpPr/>
      </xdr:nvSpPr>
      <xdr:spPr>
        <a:xfrm>
          <a:off x="57150" y="665797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1</xdr:row>
      <xdr:rowOff>133350</xdr:rowOff>
    </xdr:from>
    <xdr:to>
      <xdr:col>25</xdr:col>
      <xdr:colOff>0</xdr:colOff>
      <xdr:row>3</xdr:row>
      <xdr:rowOff>0</xdr:rowOff>
    </xdr:to>
    <xdr:sp macro="" textlink="">
      <xdr:nvSpPr>
        <xdr:cNvPr id="9" name="Rectangle: Top Corners Rounded 8">
          <a:extLst>
            <a:ext uri="{FF2B5EF4-FFF2-40B4-BE49-F238E27FC236}">
              <a16:creationId xmlns:a16="http://schemas.microsoft.com/office/drawing/2014/main" id="{0E1F419D-C0EB-4465-8373-A05D9F4E8E21}"/>
            </a:ext>
          </a:extLst>
        </xdr:cNvPr>
        <xdr:cNvSpPr/>
      </xdr:nvSpPr>
      <xdr:spPr>
        <a:xfrm>
          <a:off x="8562975" y="504825"/>
          <a:ext cx="417195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133350</xdr:rowOff>
    </xdr:from>
    <xdr:to>
      <xdr:col>29</xdr:col>
      <xdr:colOff>0</xdr:colOff>
      <xdr:row>3</xdr:row>
      <xdr:rowOff>0</xdr:rowOff>
    </xdr:to>
    <xdr:sp macro="" textlink="">
      <xdr:nvSpPr>
        <xdr:cNvPr id="10" name="Rectangle: Top Corners Rounded 9">
          <a:extLst>
            <a:ext uri="{FF2B5EF4-FFF2-40B4-BE49-F238E27FC236}">
              <a16:creationId xmlns:a16="http://schemas.microsoft.com/office/drawing/2014/main" id="{E2AD0FCB-E7A6-41AE-AAFE-AA7312C74A54}"/>
            </a:ext>
          </a:extLst>
        </xdr:cNvPr>
        <xdr:cNvSpPr/>
      </xdr:nvSpPr>
      <xdr:spPr>
        <a:xfrm>
          <a:off x="12849225" y="504825"/>
          <a:ext cx="417195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1</xdr:row>
      <xdr:rowOff>133350</xdr:rowOff>
    </xdr:from>
    <xdr:to>
      <xdr:col>9</xdr:col>
      <xdr:colOff>0</xdr:colOff>
      <xdr:row>3</xdr:row>
      <xdr:rowOff>0</xdr:rowOff>
    </xdr:to>
    <xdr:sp macro="" textlink="">
      <xdr:nvSpPr>
        <xdr:cNvPr id="11" name="TextBox 10">
          <a:extLst>
            <a:ext uri="{FF2B5EF4-FFF2-40B4-BE49-F238E27FC236}">
              <a16:creationId xmlns:a16="http://schemas.microsoft.com/office/drawing/2014/main" id="{144032F1-F9AB-4E7E-945F-16FDF1CFFF90}"/>
            </a:ext>
          </a:extLst>
        </xdr:cNvPr>
        <xdr:cNvSpPr txBox="1"/>
      </xdr:nvSpPr>
      <xdr:spPr>
        <a:xfrm>
          <a:off x="320040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33</xdr:row>
      <xdr:rowOff>133350</xdr:rowOff>
    </xdr:from>
    <xdr:to>
      <xdr:col>9</xdr:col>
      <xdr:colOff>0</xdr:colOff>
      <xdr:row>35</xdr:row>
      <xdr:rowOff>0</xdr:rowOff>
    </xdr:to>
    <xdr:sp macro="" textlink="">
      <xdr:nvSpPr>
        <xdr:cNvPr id="12" name="TextBox 11">
          <a:extLst>
            <a:ext uri="{FF2B5EF4-FFF2-40B4-BE49-F238E27FC236}">
              <a16:creationId xmlns:a16="http://schemas.microsoft.com/office/drawing/2014/main" id="{132C2A05-C234-4D9D-88C5-C67E8557051F}"/>
            </a:ext>
          </a:extLst>
        </xdr:cNvPr>
        <xdr:cNvSpPr txBox="1"/>
      </xdr:nvSpPr>
      <xdr:spPr>
        <a:xfrm>
          <a:off x="3200400" y="56864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39</xdr:row>
      <xdr:rowOff>133350</xdr:rowOff>
    </xdr:from>
    <xdr:to>
      <xdr:col>9</xdr:col>
      <xdr:colOff>0</xdr:colOff>
      <xdr:row>41</xdr:row>
      <xdr:rowOff>0</xdr:rowOff>
    </xdr:to>
    <xdr:sp macro="" textlink="">
      <xdr:nvSpPr>
        <xdr:cNvPr id="13" name="TextBox 12">
          <a:extLst>
            <a:ext uri="{FF2B5EF4-FFF2-40B4-BE49-F238E27FC236}">
              <a16:creationId xmlns:a16="http://schemas.microsoft.com/office/drawing/2014/main" id="{B6A7CE2F-5C3A-4341-90A9-30E80403D238}"/>
            </a:ext>
          </a:extLst>
        </xdr:cNvPr>
        <xdr:cNvSpPr txBox="1"/>
      </xdr:nvSpPr>
      <xdr:spPr>
        <a:xfrm>
          <a:off x="3200400" y="66579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18</xdr:col>
      <xdr:colOff>0</xdr:colOff>
      <xdr:row>45</xdr:row>
      <xdr:rowOff>133350</xdr:rowOff>
    </xdr:from>
    <xdr:to>
      <xdr:col>19</xdr:col>
      <xdr:colOff>0</xdr:colOff>
      <xdr:row>47</xdr:row>
      <xdr:rowOff>0</xdr:rowOff>
    </xdr:to>
    <xdr:sp macro="" textlink="">
      <xdr:nvSpPr>
        <xdr:cNvPr id="14" name="TextBox 13">
          <a:extLst>
            <a:ext uri="{FF2B5EF4-FFF2-40B4-BE49-F238E27FC236}">
              <a16:creationId xmlns:a16="http://schemas.microsoft.com/office/drawing/2014/main" id="{D9D461F3-2821-465C-B943-107A32009145}"/>
            </a:ext>
          </a:extLst>
        </xdr:cNvPr>
        <xdr:cNvSpPr txBox="1"/>
      </xdr:nvSpPr>
      <xdr:spPr>
        <a:xfrm>
          <a:off x="7391400" y="76295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mn-lt"/>
              <a:ea typeface="+mn-ea"/>
              <a:cs typeface="+mn-cs"/>
            </a:rPr>
            <a:t>Earn</a:t>
          </a:r>
        </a:p>
      </xdr:txBody>
    </xdr:sp>
    <xdr:clientData/>
  </xdr:twoCellAnchor>
  <xdr:twoCellAnchor>
    <xdr:from>
      <xdr:col>23</xdr:col>
      <xdr:colOff>0</xdr:colOff>
      <xdr:row>1</xdr:row>
      <xdr:rowOff>133350</xdr:rowOff>
    </xdr:from>
    <xdr:to>
      <xdr:col>24</xdr:col>
      <xdr:colOff>0</xdr:colOff>
      <xdr:row>3</xdr:row>
      <xdr:rowOff>0</xdr:rowOff>
    </xdr:to>
    <xdr:sp macro="" textlink="">
      <xdr:nvSpPr>
        <xdr:cNvPr id="15" name="TextBox 14">
          <a:extLst>
            <a:ext uri="{FF2B5EF4-FFF2-40B4-BE49-F238E27FC236}">
              <a16:creationId xmlns:a16="http://schemas.microsoft.com/office/drawing/2014/main" id="{930442D1-8AE9-4E90-A231-62F51C7A7664}"/>
            </a:ext>
          </a:extLst>
        </xdr:cNvPr>
        <xdr:cNvSpPr txBox="1"/>
      </xdr:nvSpPr>
      <xdr:spPr>
        <a:xfrm>
          <a:off x="1161097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27</xdr:col>
      <xdr:colOff>0</xdr:colOff>
      <xdr:row>1</xdr:row>
      <xdr:rowOff>133350</xdr:rowOff>
    </xdr:from>
    <xdr:to>
      <xdr:col>28</xdr:col>
      <xdr:colOff>0</xdr:colOff>
      <xdr:row>3</xdr:row>
      <xdr:rowOff>0</xdr:rowOff>
    </xdr:to>
    <xdr:sp macro="" textlink="">
      <xdr:nvSpPr>
        <xdr:cNvPr id="16" name="TextBox 15">
          <a:extLst>
            <a:ext uri="{FF2B5EF4-FFF2-40B4-BE49-F238E27FC236}">
              <a16:creationId xmlns:a16="http://schemas.microsoft.com/office/drawing/2014/main" id="{40DB804A-5145-43A9-84C7-215AC6254C6C}"/>
            </a:ext>
          </a:extLst>
        </xdr:cNvPr>
        <xdr:cNvSpPr txBox="1"/>
      </xdr:nvSpPr>
      <xdr:spPr>
        <a:xfrm>
          <a:off x="1589722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9</xdr:col>
      <xdr:colOff>0</xdr:colOff>
      <xdr:row>1</xdr:row>
      <xdr:rowOff>133350</xdr:rowOff>
    </xdr:from>
    <xdr:to>
      <xdr:col>10</xdr:col>
      <xdr:colOff>0</xdr:colOff>
      <xdr:row>3</xdr:row>
      <xdr:rowOff>0</xdr:rowOff>
    </xdr:to>
    <xdr:sp macro="" textlink="">
      <xdr:nvSpPr>
        <xdr:cNvPr id="17" name="TextBox 16">
          <a:extLst>
            <a:ext uri="{FF2B5EF4-FFF2-40B4-BE49-F238E27FC236}">
              <a16:creationId xmlns:a16="http://schemas.microsoft.com/office/drawing/2014/main" id="{9CB7EC37-27A0-4BCD-8070-131D40E983C1}"/>
            </a:ext>
          </a:extLst>
        </xdr:cNvPr>
        <xdr:cNvSpPr txBox="1"/>
      </xdr:nvSpPr>
      <xdr:spPr>
        <a:xfrm>
          <a:off x="366712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19</xdr:col>
      <xdr:colOff>0</xdr:colOff>
      <xdr:row>45</xdr:row>
      <xdr:rowOff>142875</xdr:rowOff>
    </xdr:from>
    <xdr:to>
      <xdr:col>20</xdr:col>
      <xdr:colOff>0</xdr:colOff>
      <xdr:row>47</xdr:row>
      <xdr:rowOff>9525</xdr:rowOff>
    </xdr:to>
    <xdr:sp macro="" textlink="">
      <xdr:nvSpPr>
        <xdr:cNvPr id="18" name="TextBox 17">
          <a:extLst>
            <a:ext uri="{FF2B5EF4-FFF2-40B4-BE49-F238E27FC236}">
              <a16:creationId xmlns:a16="http://schemas.microsoft.com/office/drawing/2014/main" id="{EB7A3F6A-49A1-4566-9957-7F0897B892AC}"/>
            </a:ext>
          </a:extLst>
        </xdr:cNvPr>
        <xdr:cNvSpPr txBox="1"/>
      </xdr:nvSpPr>
      <xdr:spPr>
        <a:xfrm>
          <a:off x="7858125" y="76390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33</xdr:row>
      <xdr:rowOff>133350</xdr:rowOff>
    </xdr:from>
    <xdr:to>
      <xdr:col>10</xdr:col>
      <xdr:colOff>0</xdr:colOff>
      <xdr:row>35</xdr:row>
      <xdr:rowOff>0</xdr:rowOff>
    </xdr:to>
    <xdr:sp macro="" textlink="">
      <xdr:nvSpPr>
        <xdr:cNvPr id="19" name="TextBox 18">
          <a:extLst>
            <a:ext uri="{FF2B5EF4-FFF2-40B4-BE49-F238E27FC236}">
              <a16:creationId xmlns:a16="http://schemas.microsoft.com/office/drawing/2014/main" id="{76D2C270-70AC-476A-89A4-CE283BEB148B}"/>
            </a:ext>
          </a:extLst>
        </xdr:cNvPr>
        <xdr:cNvSpPr txBox="1"/>
      </xdr:nvSpPr>
      <xdr:spPr>
        <a:xfrm>
          <a:off x="3667125" y="56864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39</xdr:row>
      <xdr:rowOff>133350</xdr:rowOff>
    </xdr:from>
    <xdr:to>
      <xdr:col>10</xdr:col>
      <xdr:colOff>0</xdr:colOff>
      <xdr:row>41</xdr:row>
      <xdr:rowOff>0</xdr:rowOff>
    </xdr:to>
    <xdr:sp macro="" textlink="">
      <xdr:nvSpPr>
        <xdr:cNvPr id="20" name="TextBox 19">
          <a:extLst>
            <a:ext uri="{FF2B5EF4-FFF2-40B4-BE49-F238E27FC236}">
              <a16:creationId xmlns:a16="http://schemas.microsoft.com/office/drawing/2014/main" id="{AB77E66A-E6D1-4FCE-8459-B575D5F9C2C2}"/>
            </a:ext>
          </a:extLst>
        </xdr:cNvPr>
        <xdr:cNvSpPr txBox="1"/>
      </xdr:nvSpPr>
      <xdr:spPr>
        <a:xfrm>
          <a:off x="3667125" y="66579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24</xdr:col>
      <xdr:colOff>0</xdr:colOff>
      <xdr:row>1</xdr:row>
      <xdr:rowOff>133350</xdr:rowOff>
    </xdr:from>
    <xdr:to>
      <xdr:col>25</xdr:col>
      <xdr:colOff>0</xdr:colOff>
      <xdr:row>3</xdr:row>
      <xdr:rowOff>0</xdr:rowOff>
    </xdr:to>
    <xdr:sp macro="" textlink="">
      <xdr:nvSpPr>
        <xdr:cNvPr id="21" name="TextBox 20">
          <a:extLst>
            <a:ext uri="{FF2B5EF4-FFF2-40B4-BE49-F238E27FC236}">
              <a16:creationId xmlns:a16="http://schemas.microsoft.com/office/drawing/2014/main" id="{21B20DA5-E565-43C5-B4B2-867610D40D6B}"/>
            </a:ext>
          </a:extLst>
        </xdr:cNvPr>
        <xdr:cNvSpPr txBox="1"/>
      </xdr:nvSpPr>
      <xdr:spPr>
        <a:xfrm>
          <a:off x="1217295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28</xdr:col>
      <xdr:colOff>0</xdr:colOff>
      <xdr:row>1</xdr:row>
      <xdr:rowOff>133350</xdr:rowOff>
    </xdr:from>
    <xdr:to>
      <xdr:col>29</xdr:col>
      <xdr:colOff>0</xdr:colOff>
      <xdr:row>3</xdr:row>
      <xdr:rowOff>0</xdr:rowOff>
    </xdr:to>
    <xdr:sp macro="" textlink="">
      <xdr:nvSpPr>
        <xdr:cNvPr id="22" name="TextBox 21">
          <a:extLst>
            <a:ext uri="{FF2B5EF4-FFF2-40B4-BE49-F238E27FC236}">
              <a16:creationId xmlns:a16="http://schemas.microsoft.com/office/drawing/2014/main" id="{F0605F29-882D-4536-B112-7F3418740B84}"/>
            </a:ext>
          </a:extLst>
        </xdr:cNvPr>
        <xdr:cNvSpPr txBox="1"/>
      </xdr:nvSpPr>
      <xdr:spPr>
        <a:xfrm>
          <a:off x="1645920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45</xdr:row>
      <xdr:rowOff>133350</xdr:rowOff>
    </xdr:from>
    <xdr:to>
      <xdr:col>12</xdr:col>
      <xdr:colOff>0</xdr:colOff>
      <xdr:row>47</xdr:row>
      <xdr:rowOff>0</xdr:rowOff>
    </xdr:to>
    <xdr:sp macro="" textlink="">
      <xdr:nvSpPr>
        <xdr:cNvPr id="23" name="TextBox 22">
          <a:extLst>
            <a:ext uri="{FF2B5EF4-FFF2-40B4-BE49-F238E27FC236}">
              <a16:creationId xmlns:a16="http://schemas.microsoft.com/office/drawing/2014/main" id="{580841DD-5AA1-410C-B11A-E14368271FC2}"/>
            </a:ext>
          </a:extLst>
        </xdr:cNvPr>
        <xdr:cNvSpPr txBox="1"/>
      </xdr:nvSpPr>
      <xdr:spPr>
        <a:xfrm>
          <a:off x="4248150" y="7629525"/>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22</xdr:col>
      <xdr:colOff>0</xdr:colOff>
      <xdr:row>1</xdr:row>
      <xdr:rowOff>114299</xdr:rowOff>
    </xdr:from>
    <xdr:to>
      <xdr:col>22</xdr:col>
      <xdr:colOff>2609850</xdr:colOff>
      <xdr:row>3</xdr:row>
      <xdr:rowOff>28574</xdr:rowOff>
    </xdr:to>
    <xdr:sp macro="" textlink="">
      <xdr:nvSpPr>
        <xdr:cNvPr id="24" name="TextBox 23">
          <a:extLst>
            <a:ext uri="{FF2B5EF4-FFF2-40B4-BE49-F238E27FC236}">
              <a16:creationId xmlns:a16="http://schemas.microsoft.com/office/drawing/2014/main" id="{CD70A7F7-FDC3-4BD5-92FC-776F4E773C5B}"/>
            </a:ext>
          </a:extLst>
        </xdr:cNvPr>
        <xdr:cNvSpPr txBox="1"/>
      </xdr:nvSpPr>
      <xdr:spPr>
        <a:xfrm>
          <a:off x="8562975" y="485774"/>
          <a:ext cx="2609850" cy="2381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Fun Patches</a:t>
          </a:r>
        </a:p>
      </xdr:txBody>
    </xdr:sp>
    <xdr:clientData/>
  </xdr:twoCellAnchor>
  <xdr:twoCellAnchor>
    <xdr:from>
      <xdr:col>26</xdr:col>
      <xdr:colOff>0</xdr:colOff>
      <xdr:row>1</xdr:row>
      <xdr:rowOff>133350</xdr:rowOff>
    </xdr:from>
    <xdr:to>
      <xdr:col>26</xdr:col>
      <xdr:colOff>2495550</xdr:colOff>
      <xdr:row>3</xdr:row>
      <xdr:rowOff>0</xdr:rowOff>
    </xdr:to>
    <xdr:sp macro="" textlink="">
      <xdr:nvSpPr>
        <xdr:cNvPr id="25" name="TextBox 24">
          <a:extLst>
            <a:ext uri="{FF2B5EF4-FFF2-40B4-BE49-F238E27FC236}">
              <a16:creationId xmlns:a16="http://schemas.microsoft.com/office/drawing/2014/main" id="{F8E1B731-21EE-4D88-BC64-A656338692BC}"/>
            </a:ext>
          </a:extLst>
        </xdr:cNvPr>
        <xdr:cNvSpPr txBox="1"/>
      </xdr:nvSpPr>
      <xdr:spPr>
        <a:xfrm>
          <a:off x="12849225" y="504825"/>
          <a:ext cx="24955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0</xdr:col>
      <xdr:colOff>56029</xdr:colOff>
      <xdr:row>1</xdr:row>
      <xdr:rowOff>133350</xdr:rowOff>
    </xdr:from>
    <xdr:to>
      <xdr:col>2</xdr:col>
      <xdr:colOff>1030942</xdr:colOff>
      <xdr:row>3</xdr:row>
      <xdr:rowOff>0</xdr:rowOff>
    </xdr:to>
    <xdr:sp macro="" textlink="">
      <xdr:nvSpPr>
        <xdr:cNvPr id="26" name="TextBox 25">
          <a:extLst>
            <a:ext uri="{FF2B5EF4-FFF2-40B4-BE49-F238E27FC236}">
              <a16:creationId xmlns:a16="http://schemas.microsoft.com/office/drawing/2014/main" id="{BBC61366-1E53-46E0-AE80-B48086105336}"/>
            </a:ext>
          </a:extLst>
        </xdr:cNvPr>
        <xdr:cNvSpPr txBox="1"/>
      </xdr:nvSpPr>
      <xdr:spPr>
        <a:xfrm>
          <a:off x="56029" y="504825"/>
          <a:ext cx="2260788"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Individual Badges</a:t>
          </a:r>
        </a:p>
      </xdr:txBody>
    </xdr:sp>
    <xdr:clientData/>
  </xdr:twoCellAnchor>
  <xdr:twoCellAnchor>
    <xdr:from>
      <xdr:col>1</xdr:col>
      <xdr:colOff>0</xdr:colOff>
      <xdr:row>33</xdr:row>
      <xdr:rowOff>133350</xdr:rowOff>
    </xdr:from>
    <xdr:to>
      <xdr:col>2</xdr:col>
      <xdr:colOff>1590675</xdr:colOff>
      <xdr:row>34</xdr:row>
      <xdr:rowOff>152400</xdr:rowOff>
    </xdr:to>
    <xdr:sp macro="" textlink="">
      <xdr:nvSpPr>
        <xdr:cNvPr id="27" name="TextBox 26">
          <a:extLst>
            <a:ext uri="{FF2B5EF4-FFF2-40B4-BE49-F238E27FC236}">
              <a16:creationId xmlns:a16="http://schemas.microsoft.com/office/drawing/2014/main" id="{4C136093-B584-4979-87DB-DE7405E329D9}"/>
            </a:ext>
          </a:extLst>
        </xdr:cNvPr>
        <xdr:cNvSpPr txBox="1"/>
      </xdr:nvSpPr>
      <xdr:spPr>
        <a:xfrm>
          <a:off x="57150" y="5686425"/>
          <a:ext cx="2819400" cy="1809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Financial Literacy &amp; Cookie Business Badges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39</xdr:row>
      <xdr:rowOff>133350</xdr:rowOff>
    </xdr:from>
    <xdr:to>
      <xdr:col>2</xdr:col>
      <xdr:colOff>971550</xdr:colOff>
      <xdr:row>40</xdr:row>
      <xdr:rowOff>152400</xdr:rowOff>
    </xdr:to>
    <xdr:sp macro="" textlink="">
      <xdr:nvSpPr>
        <xdr:cNvPr id="28" name="TextBox 27">
          <a:extLst>
            <a:ext uri="{FF2B5EF4-FFF2-40B4-BE49-F238E27FC236}">
              <a16:creationId xmlns:a16="http://schemas.microsoft.com/office/drawing/2014/main" id="{216CB81B-B36F-43DD-8F69-ED70EDDE260E}"/>
            </a:ext>
          </a:extLst>
        </xdr:cNvPr>
        <xdr:cNvSpPr txBox="1"/>
      </xdr:nvSpPr>
      <xdr:spPr>
        <a:xfrm>
          <a:off x="57150" y="6657975"/>
          <a:ext cx="2200275" cy="1809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Progressive Badge Sets</a:t>
          </a:r>
          <a:endParaRPr lang="en-US" sz="1100">
            <a:solidFill>
              <a:schemeClr val="bg1"/>
            </a:solidFill>
            <a:latin typeface="Arial Narrow" panose="020B0606020202030204" pitchFamily="34" charset="0"/>
          </a:endParaRPr>
        </a:p>
      </xdr:txBody>
    </xdr:sp>
    <xdr:clientData/>
  </xdr:twoCellAnchor>
  <xdr:twoCellAnchor editAs="oneCell">
    <xdr:from>
      <xdr:col>1</xdr:col>
      <xdr:colOff>0</xdr:colOff>
      <xdr:row>0</xdr:row>
      <xdr:rowOff>0</xdr:rowOff>
    </xdr:from>
    <xdr:to>
      <xdr:col>2</xdr:col>
      <xdr:colOff>332740</xdr:colOff>
      <xdr:row>1</xdr:row>
      <xdr:rowOff>85725</xdr:rowOff>
    </xdr:to>
    <xdr:pic>
      <xdr:nvPicPr>
        <xdr:cNvPr id="29" name="Picture 28">
          <a:extLst>
            <a:ext uri="{FF2B5EF4-FFF2-40B4-BE49-F238E27FC236}">
              <a16:creationId xmlns:a16="http://schemas.microsoft.com/office/drawing/2014/main" id="{CC7CE06C-B567-4C86-A522-1335239618B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0"/>
          <a:ext cx="1561465" cy="457200"/>
        </a:xfrm>
        <a:prstGeom prst="rect">
          <a:avLst/>
        </a:prstGeom>
      </xdr:spPr>
    </xdr:pic>
    <xdr:clientData/>
  </xdr:twoCellAnchor>
  <xdr:twoCellAnchor editAs="oneCell">
    <xdr:from>
      <xdr:col>1</xdr:col>
      <xdr:colOff>25400</xdr:colOff>
      <xdr:row>35</xdr:row>
      <xdr:rowOff>73026</xdr:rowOff>
    </xdr:from>
    <xdr:to>
      <xdr:col>1</xdr:col>
      <xdr:colOff>1221740</xdr:colOff>
      <xdr:row>38</xdr:row>
      <xdr:rowOff>105858</xdr:rowOff>
    </xdr:to>
    <xdr:pic>
      <xdr:nvPicPr>
        <xdr:cNvPr id="30" name="Picture 29">
          <a:extLst>
            <a:ext uri="{FF2B5EF4-FFF2-40B4-BE49-F238E27FC236}">
              <a16:creationId xmlns:a16="http://schemas.microsoft.com/office/drawing/2014/main" id="{845439EC-0892-4B72-B46B-3410EB7C1FD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2550" y="5949951"/>
          <a:ext cx="1196340" cy="518607"/>
        </a:xfrm>
        <a:prstGeom prst="rect">
          <a:avLst/>
        </a:prstGeom>
      </xdr:spPr>
    </xdr:pic>
    <xdr:clientData/>
  </xdr:twoCellAnchor>
  <xdr:twoCellAnchor>
    <xdr:from>
      <xdr:col>1</xdr:col>
      <xdr:colOff>0</xdr:colOff>
      <xdr:row>58</xdr:row>
      <xdr:rowOff>0</xdr:rowOff>
    </xdr:from>
    <xdr:to>
      <xdr:col>10</xdr:col>
      <xdr:colOff>0</xdr:colOff>
      <xdr:row>65</xdr:row>
      <xdr:rowOff>0</xdr:rowOff>
    </xdr:to>
    <xdr:sp macro="" textlink="">
      <xdr:nvSpPr>
        <xdr:cNvPr id="31" name="Rectangle 30">
          <a:extLst>
            <a:ext uri="{FF2B5EF4-FFF2-40B4-BE49-F238E27FC236}">
              <a16:creationId xmlns:a16="http://schemas.microsoft.com/office/drawing/2014/main" id="{B27C4E90-9D25-44A6-9CA8-C91EA1F8CFA2}"/>
            </a:ext>
          </a:extLst>
        </xdr:cNvPr>
        <xdr:cNvSpPr/>
      </xdr:nvSpPr>
      <xdr:spPr>
        <a:xfrm>
          <a:off x="57150" y="9601200"/>
          <a:ext cx="4076700" cy="11334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67</xdr:row>
      <xdr:rowOff>0</xdr:rowOff>
    </xdr:from>
    <xdr:to>
      <xdr:col>10</xdr:col>
      <xdr:colOff>0</xdr:colOff>
      <xdr:row>73</xdr:row>
      <xdr:rowOff>0</xdr:rowOff>
    </xdr:to>
    <xdr:sp macro="" textlink="">
      <xdr:nvSpPr>
        <xdr:cNvPr id="32" name="Rectangle 31">
          <a:extLst>
            <a:ext uri="{FF2B5EF4-FFF2-40B4-BE49-F238E27FC236}">
              <a16:creationId xmlns:a16="http://schemas.microsoft.com/office/drawing/2014/main" id="{823FE712-F2A3-45D1-8609-86CF8D6C2F9C}"/>
            </a:ext>
          </a:extLst>
        </xdr:cNvPr>
        <xdr:cNvSpPr/>
      </xdr:nvSpPr>
      <xdr:spPr>
        <a:xfrm>
          <a:off x="57150" y="11058525"/>
          <a:ext cx="4076700" cy="9906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56</xdr:row>
      <xdr:rowOff>133350</xdr:rowOff>
    </xdr:from>
    <xdr:to>
      <xdr:col>10</xdr:col>
      <xdr:colOff>0</xdr:colOff>
      <xdr:row>58</xdr:row>
      <xdr:rowOff>0</xdr:rowOff>
    </xdr:to>
    <xdr:sp macro="" textlink="">
      <xdr:nvSpPr>
        <xdr:cNvPr id="33" name="Rectangle: Top Corners Rounded 32">
          <a:extLst>
            <a:ext uri="{FF2B5EF4-FFF2-40B4-BE49-F238E27FC236}">
              <a16:creationId xmlns:a16="http://schemas.microsoft.com/office/drawing/2014/main" id="{F274F26B-4DF9-4F4F-A157-471DAB9658BB}"/>
            </a:ext>
          </a:extLst>
        </xdr:cNvPr>
        <xdr:cNvSpPr/>
      </xdr:nvSpPr>
      <xdr:spPr>
        <a:xfrm>
          <a:off x="57150" y="9410700"/>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65</xdr:row>
      <xdr:rowOff>136684</xdr:rowOff>
    </xdr:from>
    <xdr:to>
      <xdr:col>10</xdr:col>
      <xdr:colOff>0</xdr:colOff>
      <xdr:row>67</xdr:row>
      <xdr:rowOff>0</xdr:rowOff>
    </xdr:to>
    <xdr:sp macro="" textlink="">
      <xdr:nvSpPr>
        <xdr:cNvPr id="34" name="Rectangle: Top Corners Rounded 33">
          <a:extLst>
            <a:ext uri="{FF2B5EF4-FFF2-40B4-BE49-F238E27FC236}">
              <a16:creationId xmlns:a16="http://schemas.microsoft.com/office/drawing/2014/main" id="{5C034319-72C9-4D1C-8588-89FCF328CB54}"/>
            </a:ext>
          </a:extLst>
        </xdr:cNvPr>
        <xdr:cNvSpPr/>
      </xdr:nvSpPr>
      <xdr:spPr>
        <a:xfrm>
          <a:off x="57150" y="10871359"/>
          <a:ext cx="4076700" cy="187166"/>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65</xdr:row>
      <xdr:rowOff>136684</xdr:rowOff>
    </xdr:from>
    <xdr:to>
      <xdr:col>9</xdr:col>
      <xdr:colOff>0</xdr:colOff>
      <xdr:row>67</xdr:row>
      <xdr:rowOff>0</xdr:rowOff>
    </xdr:to>
    <xdr:sp macro="" textlink="">
      <xdr:nvSpPr>
        <xdr:cNvPr id="35" name="TextBox 34">
          <a:extLst>
            <a:ext uri="{FF2B5EF4-FFF2-40B4-BE49-F238E27FC236}">
              <a16:creationId xmlns:a16="http://schemas.microsoft.com/office/drawing/2014/main" id="{1EB22526-B117-4555-A09E-8242142B1CCB}"/>
            </a:ext>
          </a:extLst>
        </xdr:cNvPr>
        <xdr:cNvSpPr txBox="1"/>
      </xdr:nvSpPr>
      <xdr:spPr>
        <a:xfrm>
          <a:off x="3200400" y="10871359"/>
          <a:ext cx="466725" cy="18716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56</xdr:row>
      <xdr:rowOff>133350</xdr:rowOff>
    </xdr:from>
    <xdr:to>
      <xdr:col>9</xdr:col>
      <xdr:colOff>0</xdr:colOff>
      <xdr:row>58</xdr:row>
      <xdr:rowOff>0</xdr:rowOff>
    </xdr:to>
    <xdr:sp macro="" textlink="">
      <xdr:nvSpPr>
        <xdr:cNvPr id="36" name="TextBox 35">
          <a:extLst>
            <a:ext uri="{FF2B5EF4-FFF2-40B4-BE49-F238E27FC236}">
              <a16:creationId xmlns:a16="http://schemas.microsoft.com/office/drawing/2014/main" id="{509034BC-85B8-41C6-8835-99BE48D2DCD9}"/>
            </a:ext>
          </a:extLst>
        </xdr:cNvPr>
        <xdr:cNvSpPr txBox="1"/>
      </xdr:nvSpPr>
      <xdr:spPr>
        <a:xfrm>
          <a:off x="3200400" y="94107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9</xdr:col>
      <xdr:colOff>0</xdr:colOff>
      <xdr:row>56</xdr:row>
      <xdr:rowOff>133350</xdr:rowOff>
    </xdr:from>
    <xdr:to>
      <xdr:col>10</xdr:col>
      <xdr:colOff>0</xdr:colOff>
      <xdr:row>58</xdr:row>
      <xdr:rowOff>0</xdr:rowOff>
    </xdr:to>
    <xdr:sp macro="" textlink="">
      <xdr:nvSpPr>
        <xdr:cNvPr id="37" name="TextBox 36">
          <a:extLst>
            <a:ext uri="{FF2B5EF4-FFF2-40B4-BE49-F238E27FC236}">
              <a16:creationId xmlns:a16="http://schemas.microsoft.com/office/drawing/2014/main" id="{8A09FD61-00E0-4448-9991-CF6C831FC5AC}"/>
            </a:ext>
          </a:extLst>
        </xdr:cNvPr>
        <xdr:cNvSpPr txBox="1"/>
      </xdr:nvSpPr>
      <xdr:spPr>
        <a:xfrm>
          <a:off x="3667125" y="94107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65</xdr:row>
      <xdr:rowOff>136684</xdr:rowOff>
    </xdr:from>
    <xdr:to>
      <xdr:col>10</xdr:col>
      <xdr:colOff>0</xdr:colOff>
      <xdr:row>67</xdr:row>
      <xdr:rowOff>0</xdr:rowOff>
    </xdr:to>
    <xdr:sp macro="" textlink="">
      <xdr:nvSpPr>
        <xdr:cNvPr id="38" name="TextBox 37">
          <a:extLst>
            <a:ext uri="{FF2B5EF4-FFF2-40B4-BE49-F238E27FC236}">
              <a16:creationId xmlns:a16="http://schemas.microsoft.com/office/drawing/2014/main" id="{07E94591-FF66-4949-8C8F-7BE35BE19677}"/>
            </a:ext>
          </a:extLst>
        </xdr:cNvPr>
        <xdr:cNvSpPr txBox="1"/>
      </xdr:nvSpPr>
      <xdr:spPr>
        <a:xfrm>
          <a:off x="3667125" y="10871359"/>
          <a:ext cx="466725" cy="18716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xdr:col>
      <xdr:colOff>0</xdr:colOff>
      <xdr:row>56</xdr:row>
      <xdr:rowOff>133350</xdr:rowOff>
    </xdr:from>
    <xdr:to>
      <xdr:col>2</xdr:col>
      <xdr:colOff>0</xdr:colOff>
      <xdr:row>58</xdr:row>
      <xdr:rowOff>0</xdr:rowOff>
    </xdr:to>
    <xdr:sp macro="" textlink="">
      <xdr:nvSpPr>
        <xdr:cNvPr id="39" name="TextBox 38">
          <a:extLst>
            <a:ext uri="{FF2B5EF4-FFF2-40B4-BE49-F238E27FC236}">
              <a16:creationId xmlns:a16="http://schemas.microsoft.com/office/drawing/2014/main" id="{12C39424-012A-4C6D-B5F0-981369890672}"/>
            </a:ext>
          </a:extLst>
        </xdr:cNvPr>
        <xdr:cNvSpPr txBox="1"/>
      </xdr:nvSpPr>
      <xdr:spPr>
        <a:xfrm>
          <a:off x="57150" y="9410700"/>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Pins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65</xdr:row>
      <xdr:rowOff>136684</xdr:rowOff>
    </xdr:from>
    <xdr:to>
      <xdr:col>2</xdr:col>
      <xdr:colOff>952500</xdr:colOff>
      <xdr:row>67</xdr:row>
      <xdr:rowOff>19050</xdr:rowOff>
    </xdr:to>
    <xdr:sp macro="" textlink="">
      <xdr:nvSpPr>
        <xdr:cNvPr id="40" name="TextBox 39">
          <a:extLst>
            <a:ext uri="{FF2B5EF4-FFF2-40B4-BE49-F238E27FC236}">
              <a16:creationId xmlns:a16="http://schemas.microsoft.com/office/drawing/2014/main" id="{5F4C408E-A855-4729-BB46-3070316A8DBC}"/>
            </a:ext>
          </a:extLst>
        </xdr:cNvPr>
        <xdr:cNvSpPr txBox="1"/>
      </xdr:nvSpPr>
      <xdr:spPr>
        <a:xfrm>
          <a:off x="57150" y="10871359"/>
          <a:ext cx="2181225" cy="2062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Additional Patch Awards</a:t>
          </a:r>
          <a:endParaRPr lang="en-US" sz="1100">
            <a:solidFill>
              <a:schemeClr val="bg1"/>
            </a:solidFill>
            <a:latin typeface="Arial Narrow" panose="020B0606020202030204" pitchFamily="34" charset="0"/>
          </a:endParaRPr>
        </a:p>
      </xdr:txBody>
    </xdr:sp>
    <xdr:clientData/>
  </xdr:twoCellAnchor>
  <xdr:twoCellAnchor>
    <xdr:from>
      <xdr:col>11</xdr:col>
      <xdr:colOff>0</xdr:colOff>
      <xdr:row>1</xdr:row>
      <xdr:rowOff>133350</xdr:rowOff>
    </xdr:from>
    <xdr:to>
      <xdr:col>20</xdr:col>
      <xdr:colOff>0</xdr:colOff>
      <xdr:row>3</xdr:row>
      <xdr:rowOff>0</xdr:rowOff>
    </xdr:to>
    <xdr:sp macro="" textlink="">
      <xdr:nvSpPr>
        <xdr:cNvPr id="41" name="Rectangle: Top Corners Rounded 40">
          <a:extLst>
            <a:ext uri="{FF2B5EF4-FFF2-40B4-BE49-F238E27FC236}">
              <a16:creationId xmlns:a16="http://schemas.microsoft.com/office/drawing/2014/main" id="{39C5A8B3-41EE-433D-9F92-9922765DD258}"/>
            </a:ext>
          </a:extLst>
        </xdr:cNvPr>
        <xdr:cNvSpPr/>
      </xdr:nvSpPr>
      <xdr:spPr>
        <a:xfrm>
          <a:off x="4248150" y="50482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0</xdr:colOff>
      <xdr:row>1</xdr:row>
      <xdr:rowOff>133350</xdr:rowOff>
    </xdr:from>
    <xdr:to>
      <xdr:col>19</xdr:col>
      <xdr:colOff>0</xdr:colOff>
      <xdr:row>3</xdr:row>
      <xdr:rowOff>0</xdr:rowOff>
    </xdr:to>
    <xdr:sp macro="" textlink="">
      <xdr:nvSpPr>
        <xdr:cNvPr id="42" name="TextBox 41">
          <a:extLst>
            <a:ext uri="{FF2B5EF4-FFF2-40B4-BE49-F238E27FC236}">
              <a16:creationId xmlns:a16="http://schemas.microsoft.com/office/drawing/2014/main" id="{FEA75FFC-447E-4BA9-9E87-DD6FF7DDE4A8}"/>
            </a:ext>
          </a:extLst>
        </xdr:cNvPr>
        <xdr:cNvSpPr txBox="1"/>
      </xdr:nvSpPr>
      <xdr:spPr>
        <a:xfrm>
          <a:off x="739140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19</xdr:col>
      <xdr:colOff>0</xdr:colOff>
      <xdr:row>1</xdr:row>
      <xdr:rowOff>133350</xdr:rowOff>
    </xdr:from>
    <xdr:to>
      <xdr:col>20</xdr:col>
      <xdr:colOff>0</xdr:colOff>
      <xdr:row>3</xdr:row>
      <xdr:rowOff>0</xdr:rowOff>
    </xdr:to>
    <xdr:sp macro="" textlink="">
      <xdr:nvSpPr>
        <xdr:cNvPr id="43" name="TextBox 42">
          <a:extLst>
            <a:ext uri="{FF2B5EF4-FFF2-40B4-BE49-F238E27FC236}">
              <a16:creationId xmlns:a16="http://schemas.microsoft.com/office/drawing/2014/main" id="{D629658B-7F2F-4F5E-9813-C0A04859BA38}"/>
            </a:ext>
          </a:extLst>
        </xdr:cNvPr>
        <xdr:cNvSpPr txBox="1"/>
      </xdr:nvSpPr>
      <xdr:spPr>
        <a:xfrm>
          <a:off x="785812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3</xdr:row>
      <xdr:rowOff>0</xdr:rowOff>
    </xdr:from>
    <xdr:to>
      <xdr:col>20</xdr:col>
      <xdr:colOff>0</xdr:colOff>
      <xdr:row>25</xdr:row>
      <xdr:rowOff>0</xdr:rowOff>
    </xdr:to>
    <xdr:sp macro="" textlink="">
      <xdr:nvSpPr>
        <xdr:cNvPr id="44" name="Rectangle 43">
          <a:extLst>
            <a:ext uri="{FF2B5EF4-FFF2-40B4-BE49-F238E27FC236}">
              <a16:creationId xmlns:a16="http://schemas.microsoft.com/office/drawing/2014/main" id="{6555029B-9147-47E2-99D9-41228882C280}"/>
            </a:ext>
          </a:extLst>
        </xdr:cNvPr>
        <xdr:cNvSpPr/>
      </xdr:nvSpPr>
      <xdr:spPr>
        <a:xfrm>
          <a:off x="4248150" y="695325"/>
          <a:ext cx="4076700" cy="35623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133350</xdr:rowOff>
    </xdr:from>
    <xdr:to>
      <xdr:col>12</xdr:col>
      <xdr:colOff>1266825</xdr:colOff>
      <xdr:row>3</xdr:row>
      <xdr:rowOff>0</xdr:rowOff>
    </xdr:to>
    <xdr:sp macro="" textlink="">
      <xdr:nvSpPr>
        <xdr:cNvPr id="45" name="TextBox 44">
          <a:extLst>
            <a:ext uri="{FF2B5EF4-FFF2-40B4-BE49-F238E27FC236}">
              <a16:creationId xmlns:a16="http://schemas.microsoft.com/office/drawing/2014/main" id="{E560164E-DFA7-481B-9B41-4BB63D488E73}"/>
            </a:ext>
          </a:extLst>
        </xdr:cNvPr>
        <xdr:cNvSpPr txBox="1"/>
      </xdr:nvSpPr>
      <xdr:spPr>
        <a:xfrm>
          <a:off x="4248150" y="504825"/>
          <a:ext cx="24955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Leadership Journey Awards</a:t>
          </a:r>
          <a:endParaRPr lang="en-US" sz="1100">
            <a:solidFill>
              <a:schemeClr val="bg1"/>
            </a:solidFill>
            <a:latin typeface="Arial Narrow" panose="020B0606020202030204" pitchFamily="34" charset="0"/>
          </a:endParaRPr>
        </a:p>
      </xdr:txBody>
    </xdr:sp>
    <xdr:clientData/>
  </xdr:twoCellAnchor>
  <xdr:twoCellAnchor>
    <xdr:from>
      <xdr:col>11</xdr:col>
      <xdr:colOff>19050</xdr:colOff>
      <xdr:row>3</xdr:row>
      <xdr:rowOff>28575</xdr:rowOff>
    </xdr:from>
    <xdr:to>
      <xdr:col>11</xdr:col>
      <xdr:colOff>1214122</xdr:colOff>
      <xdr:row>24</xdr:row>
      <xdr:rowOff>112578</xdr:rowOff>
    </xdr:to>
    <xdr:grpSp>
      <xdr:nvGrpSpPr>
        <xdr:cNvPr id="46" name="Group 45">
          <a:extLst>
            <a:ext uri="{FF2B5EF4-FFF2-40B4-BE49-F238E27FC236}">
              <a16:creationId xmlns:a16="http://schemas.microsoft.com/office/drawing/2014/main" id="{01CCF081-A43D-4E37-9939-0EE2B1D24914}"/>
            </a:ext>
          </a:extLst>
        </xdr:cNvPr>
        <xdr:cNvGrpSpPr/>
      </xdr:nvGrpSpPr>
      <xdr:grpSpPr>
        <a:xfrm>
          <a:off x="4267200" y="723900"/>
          <a:ext cx="1195072" cy="3484428"/>
          <a:chOff x="4286250" y="723900"/>
          <a:chExt cx="1195072" cy="3484428"/>
        </a:xfrm>
      </xdr:grpSpPr>
      <xdr:pic>
        <xdr:nvPicPr>
          <xdr:cNvPr id="47" name="Picture 46">
            <a:extLst>
              <a:ext uri="{FF2B5EF4-FFF2-40B4-BE49-F238E27FC236}">
                <a16:creationId xmlns:a16="http://schemas.microsoft.com/office/drawing/2014/main" id="{FB5C1847-5DC7-4A55-B0CB-86BCB048535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286250" y="3441700"/>
            <a:ext cx="1188720" cy="766628"/>
          </a:xfrm>
          <a:prstGeom prst="rect">
            <a:avLst/>
          </a:prstGeom>
        </xdr:spPr>
      </xdr:pic>
      <xdr:pic>
        <xdr:nvPicPr>
          <xdr:cNvPr id="48" name="Picture 47">
            <a:extLst>
              <a:ext uri="{FF2B5EF4-FFF2-40B4-BE49-F238E27FC236}">
                <a16:creationId xmlns:a16="http://schemas.microsoft.com/office/drawing/2014/main" id="{91AE1332-F6CA-49A0-BA8A-756A358E878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292602" y="2743201"/>
            <a:ext cx="1188720" cy="506979"/>
          </a:xfrm>
          <a:prstGeom prst="rect">
            <a:avLst/>
          </a:prstGeom>
        </xdr:spPr>
      </xdr:pic>
      <xdr:pic>
        <xdr:nvPicPr>
          <xdr:cNvPr id="49" name="Picture 48">
            <a:extLst>
              <a:ext uri="{FF2B5EF4-FFF2-40B4-BE49-F238E27FC236}">
                <a16:creationId xmlns:a16="http://schemas.microsoft.com/office/drawing/2014/main" id="{4D8AAE1B-CC09-4D6B-9E24-8BA68D9E9A2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559967" y="723900"/>
            <a:ext cx="657568" cy="640080"/>
          </a:xfrm>
          <a:prstGeom prst="rect">
            <a:avLst/>
          </a:prstGeom>
        </xdr:spPr>
      </xdr:pic>
      <xdr:pic>
        <xdr:nvPicPr>
          <xdr:cNvPr id="50" name="Picture 49">
            <a:extLst>
              <a:ext uri="{FF2B5EF4-FFF2-40B4-BE49-F238E27FC236}">
                <a16:creationId xmlns:a16="http://schemas.microsoft.com/office/drawing/2014/main" id="{ACDF7EAE-967A-453B-A117-0BD11240EA4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536362" y="1352551"/>
            <a:ext cx="704778" cy="640080"/>
          </a:xfrm>
          <a:prstGeom prst="rect">
            <a:avLst/>
          </a:prstGeom>
        </xdr:spPr>
      </xdr:pic>
      <xdr:pic>
        <xdr:nvPicPr>
          <xdr:cNvPr id="51" name="Picture 50">
            <a:extLst>
              <a:ext uri="{FF2B5EF4-FFF2-40B4-BE49-F238E27FC236}">
                <a16:creationId xmlns:a16="http://schemas.microsoft.com/office/drawing/2014/main" id="{142CD1B3-1491-4643-9321-CC2C35DEAB4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557711" y="2000250"/>
            <a:ext cx="662080" cy="640080"/>
          </a:xfrm>
          <a:prstGeom prst="rect">
            <a:avLst/>
          </a:prstGeom>
        </xdr:spPr>
      </xdr:pic>
    </xdr:grpSp>
    <xdr:clientData/>
  </xdr:twoCellAnchor>
  <xdr:twoCellAnchor>
    <xdr:from>
      <xdr:col>1</xdr:col>
      <xdr:colOff>16899</xdr:colOff>
      <xdr:row>58</xdr:row>
      <xdr:rowOff>39976</xdr:rowOff>
    </xdr:from>
    <xdr:to>
      <xdr:col>1</xdr:col>
      <xdr:colOff>1205619</xdr:colOff>
      <xdr:row>64</xdr:row>
      <xdr:rowOff>110183</xdr:rowOff>
    </xdr:to>
    <xdr:grpSp>
      <xdr:nvGrpSpPr>
        <xdr:cNvPr id="52" name="Group 51">
          <a:extLst>
            <a:ext uri="{FF2B5EF4-FFF2-40B4-BE49-F238E27FC236}">
              <a16:creationId xmlns:a16="http://schemas.microsoft.com/office/drawing/2014/main" id="{C6D72083-9E0A-4918-B271-B148591DFBFF}"/>
            </a:ext>
          </a:extLst>
        </xdr:cNvPr>
        <xdr:cNvGrpSpPr>
          <a:grpSpLocks noChangeAspect="1"/>
        </xdr:cNvGrpSpPr>
      </xdr:nvGrpSpPr>
      <xdr:grpSpPr>
        <a:xfrm>
          <a:off x="74049" y="9641176"/>
          <a:ext cx="1188720" cy="1041757"/>
          <a:chOff x="4696849" y="9809450"/>
          <a:chExt cx="1263931" cy="1106030"/>
        </a:xfrm>
      </xdr:grpSpPr>
      <xdr:grpSp>
        <xdr:nvGrpSpPr>
          <xdr:cNvPr id="53" name="Group 52">
            <a:extLst>
              <a:ext uri="{FF2B5EF4-FFF2-40B4-BE49-F238E27FC236}">
                <a16:creationId xmlns:a16="http://schemas.microsoft.com/office/drawing/2014/main" id="{7E3FC037-6C52-4261-9DC3-850449A9189E}"/>
              </a:ext>
            </a:extLst>
          </xdr:cNvPr>
          <xdr:cNvGrpSpPr/>
        </xdr:nvGrpSpPr>
        <xdr:grpSpPr>
          <a:xfrm>
            <a:off x="4911549" y="9809450"/>
            <a:ext cx="834530" cy="411480"/>
            <a:chOff x="4913600" y="9809450"/>
            <a:chExt cx="834530" cy="411480"/>
          </a:xfrm>
        </xdr:grpSpPr>
        <xdr:pic>
          <xdr:nvPicPr>
            <xdr:cNvPr id="61" name="Picture 60">
              <a:extLst>
                <a:ext uri="{FF2B5EF4-FFF2-40B4-BE49-F238E27FC236}">
                  <a16:creationId xmlns:a16="http://schemas.microsoft.com/office/drawing/2014/main" id="{13A7D0A5-DE5A-4120-B633-46CA65725FE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913600" y="9809450"/>
              <a:ext cx="411480" cy="411480"/>
            </a:xfrm>
            <a:prstGeom prst="rect">
              <a:avLst/>
            </a:prstGeom>
          </xdr:spPr>
        </xdr:pic>
        <xdr:pic>
          <xdr:nvPicPr>
            <xdr:cNvPr id="62" name="Picture 61">
              <a:extLst>
                <a:ext uri="{FF2B5EF4-FFF2-40B4-BE49-F238E27FC236}">
                  <a16:creationId xmlns:a16="http://schemas.microsoft.com/office/drawing/2014/main" id="{8EB32A40-6760-4A2C-9D53-22EC840DA50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336650" y="9809450"/>
              <a:ext cx="411480" cy="411480"/>
            </a:xfrm>
            <a:prstGeom prst="rect">
              <a:avLst/>
            </a:prstGeom>
          </xdr:spPr>
        </xdr:pic>
      </xdr:grpSp>
      <xdr:grpSp>
        <xdr:nvGrpSpPr>
          <xdr:cNvPr id="54" name="Group 53">
            <a:extLst>
              <a:ext uri="{FF2B5EF4-FFF2-40B4-BE49-F238E27FC236}">
                <a16:creationId xmlns:a16="http://schemas.microsoft.com/office/drawing/2014/main" id="{9C30C5FC-04D5-4EB9-873D-16C5776B5A4F}"/>
              </a:ext>
            </a:extLst>
          </xdr:cNvPr>
          <xdr:cNvGrpSpPr/>
        </xdr:nvGrpSpPr>
        <xdr:grpSpPr>
          <a:xfrm>
            <a:off x="4911549" y="10504000"/>
            <a:ext cx="834530" cy="411480"/>
            <a:chOff x="4913600" y="10504000"/>
            <a:chExt cx="834530" cy="411480"/>
          </a:xfrm>
        </xdr:grpSpPr>
        <xdr:pic>
          <xdr:nvPicPr>
            <xdr:cNvPr id="59" name="Picture 58">
              <a:extLst>
                <a:ext uri="{FF2B5EF4-FFF2-40B4-BE49-F238E27FC236}">
                  <a16:creationId xmlns:a16="http://schemas.microsoft.com/office/drawing/2014/main" id="{80F73B57-A3D3-4431-915F-6E81EEC4E9CE}"/>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336650" y="10504000"/>
              <a:ext cx="411480" cy="411480"/>
            </a:xfrm>
            <a:prstGeom prst="rect">
              <a:avLst/>
            </a:prstGeom>
          </xdr:spPr>
        </xdr:pic>
        <xdr:pic>
          <xdr:nvPicPr>
            <xdr:cNvPr id="60" name="Picture 59">
              <a:extLst>
                <a:ext uri="{FF2B5EF4-FFF2-40B4-BE49-F238E27FC236}">
                  <a16:creationId xmlns:a16="http://schemas.microsoft.com/office/drawing/2014/main" id="{2304FA0F-2E46-45E0-B627-ACAADF4BC2C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913600" y="10504000"/>
              <a:ext cx="411480" cy="411480"/>
            </a:xfrm>
            <a:prstGeom prst="rect">
              <a:avLst/>
            </a:prstGeom>
          </xdr:spPr>
        </xdr:pic>
      </xdr:grpSp>
      <xdr:grpSp>
        <xdr:nvGrpSpPr>
          <xdr:cNvPr id="55" name="Group 54">
            <a:extLst>
              <a:ext uri="{FF2B5EF4-FFF2-40B4-BE49-F238E27FC236}">
                <a16:creationId xmlns:a16="http://schemas.microsoft.com/office/drawing/2014/main" id="{E3E8F9E1-FEDD-40E7-9B7E-4291549EAD57}"/>
              </a:ext>
            </a:extLst>
          </xdr:cNvPr>
          <xdr:cNvGrpSpPr/>
        </xdr:nvGrpSpPr>
        <xdr:grpSpPr>
          <a:xfrm>
            <a:off x="4696849" y="10176475"/>
            <a:ext cx="1263931" cy="411480"/>
            <a:chOff x="4696849" y="10176475"/>
            <a:chExt cx="1263931" cy="411480"/>
          </a:xfrm>
        </xdr:grpSpPr>
        <xdr:pic>
          <xdr:nvPicPr>
            <xdr:cNvPr id="56" name="Picture 55">
              <a:extLst>
                <a:ext uri="{FF2B5EF4-FFF2-40B4-BE49-F238E27FC236}">
                  <a16:creationId xmlns:a16="http://schemas.microsoft.com/office/drawing/2014/main" id="{598C9ACB-D291-4321-979A-E165D80C7246}"/>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696849" y="10176475"/>
              <a:ext cx="409626" cy="411480"/>
            </a:xfrm>
            <a:prstGeom prst="rect">
              <a:avLst/>
            </a:prstGeom>
          </xdr:spPr>
        </xdr:pic>
        <xdr:pic>
          <xdr:nvPicPr>
            <xdr:cNvPr id="57" name="Picture 56">
              <a:extLst>
                <a:ext uri="{FF2B5EF4-FFF2-40B4-BE49-F238E27FC236}">
                  <a16:creationId xmlns:a16="http://schemas.microsoft.com/office/drawing/2014/main" id="{0A189255-DDCC-46F1-8770-BCDAD1318ED9}"/>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119900" y="10176475"/>
              <a:ext cx="411480" cy="411480"/>
            </a:xfrm>
            <a:prstGeom prst="rect">
              <a:avLst/>
            </a:prstGeom>
          </xdr:spPr>
        </xdr:pic>
        <xdr:pic>
          <xdr:nvPicPr>
            <xdr:cNvPr id="58" name="Picture 57">
              <a:extLst>
                <a:ext uri="{FF2B5EF4-FFF2-40B4-BE49-F238E27FC236}">
                  <a16:creationId xmlns:a16="http://schemas.microsoft.com/office/drawing/2014/main" id="{F8F312BC-95BF-423E-A0DC-5923DE1A1F64}"/>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549300" y="10176475"/>
              <a:ext cx="411480" cy="411480"/>
            </a:xfrm>
            <a:prstGeom prst="rect">
              <a:avLst/>
            </a:prstGeom>
          </xdr:spPr>
        </xdr:pic>
      </xdr:grpSp>
    </xdr:grpSp>
    <xdr:clientData/>
  </xdr:twoCellAnchor>
  <xdr:twoCellAnchor>
    <xdr:from>
      <xdr:col>1</xdr:col>
      <xdr:colOff>28576</xdr:colOff>
      <xdr:row>67</xdr:row>
      <xdr:rowOff>19825</xdr:rowOff>
    </xdr:from>
    <xdr:to>
      <xdr:col>1</xdr:col>
      <xdr:colOff>1217296</xdr:colOff>
      <xdr:row>72</xdr:row>
      <xdr:rowOff>140184</xdr:rowOff>
    </xdr:to>
    <xdr:grpSp>
      <xdr:nvGrpSpPr>
        <xdr:cNvPr id="63" name="Group 62">
          <a:extLst>
            <a:ext uri="{FF2B5EF4-FFF2-40B4-BE49-F238E27FC236}">
              <a16:creationId xmlns:a16="http://schemas.microsoft.com/office/drawing/2014/main" id="{FCBAEF51-FBC7-4375-9C85-2B5E1ED29A59}"/>
            </a:ext>
          </a:extLst>
        </xdr:cNvPr>
        <xdr:cNvGrpSpPr>
          <a:grpSpLocks noChangeAspect="1"/>
        </xdr:cNvGrpSpPr>
      </xdr:nvGrpSpPr>
      <xdr:grpSpPr>
        <a:xfrm>
          <a:off x="85726" y="11078350"/>
          <a:ext cx="1188720" cy="949034"/>
          <a:chOff x="95251" y="10443350"/>
          <a:chExt cx="1234440" cy="964520"/>
        </a:xfrm>
      </xdr:grpSpPr>
      <xdr:pic>
        <xdr:nvPicPr>
          <xdr:cNvPr id="64" name="Picture 63">
            <a:extLst>
              <a:ext uri="{FF2B5EF4-FFF2-40B4-BE49-F238E27FC236}">
                <a16:creationId xmlns:a16="http://schemas.microsoft.com/office/drawing/2014/main" id="{3E2B9400-FAA4-4B78-AE36-31DD6ACE0490}"/>
              </a:ext>
            </a:extLst>
          </xdr:cNvPr>
          <xdr:cNvPicPr>
            <a:picLocks noChangeAspect="1"/>
          </xdr:cNvPicPr>
        </xdr:nvPicPr>
        <xdr:blipFill rotWithShape="1">
          <a:blip xmlns:r="http://schemas.openxmlformats.org/officeDocument/2006/relationships" r:embed="rId15">
            <a:extLst>
              <a:ext uri="{28A0092B-C50C-407E-A947-70E740481C1C}">
                <a14:useLocalDpi xmlns:a14="http://schemas.microsoft.com/office/drawing/2010/main" val="0"/>
              </a:ext>
            </a:extLst>
          </a:blip>
          <a:srcRect l="49828" r="-1"/>
          <a:stretch/>
        </xdr:blipFill>
        <xdr:spPr>
          <a:xfrm>
            <a:off x="95251" y="10830074"/>
            <a:ext cx="1234440" cy="577796"/>
          </a:xfrm>
          <a:prstGeom prst="rect">
            <a:avLst/>
          </a:prstGeom>
        </xdr:spPr>
      </xdr:pic>
      <xdr:grpSp>
        <xdr:nvGrpSpPr>
          <xdr:cNvPr id="65" name="Group 64">
            <a:extLst>
              <a:ext uri="{FF2B5EF4-FFF2-40B4-BE49-F238E27FC236}">
                <a16:creationId xmlns:a16="http://schemas.microsoft.com/office/drawing/2014/main" id="{85A0B5AA-C176-408D-BC7B-84882595BA4B}"/>
              </a:ext>
            </a:extLst>
          </xdr:cNvPr>
          <xdr:cNvGrpSpPr/>
        </xdr:nvGrpSpPr>
        <xdr:grpSpPr>
          <a:xfrm>
            <a:off x="257780" y="10443350"/>
            <a:ext cx="909383" cy="411480"/>
            <a:chOff x="292101" y="10443350"/>
            <a:chExt cx="909383" cy="411480"/>
          </a:xfrm>
        </xdr:grpSpPr>
        <xdr:pic>
          <xdr:nvPicPr>
            <xdr:cNvPr id="66" name="Picture 65">
              <a:extLst>
                <a:ext uri="{FF2B5EF4-FFF2-40B4-BE49-F238E27FC236}">
                  <a16:creationId xmlns:a16="http://schemas.microsoft.com/office/drawing/2014/main" id="{E7276918-253B-49B7-92B7-BE63974E1A87}"/>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292101" y="10443350"/>
              <a:ext cx="413402" cy="411480"/>
            </a:xfrm>
            <a:prstGeom prst="rect">
              <a:avLst/>
            </a:prstGeom>
          </xdr:spPr>
        </xdr:pic>
        <xdr:pic>
          <xdr:nvPicPr>
            <xdr:cNvPr id="67" name="Picture 66">
              <a:extLst>
                <a:ext uri="{FF2B5EF4-FFF2-40B4-BE49-F238E27FC236}">
                  <a16:creationId xmlns:a16="http://schemas.microsoft.com/office/drawing/2014/main" id="{C16282B5-0411-4D22-B2AC-857F85402C23}"/>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788082" y="10443350"/>
              <a:ext cx="413402" cy="411480"/>
            </a:xfrm>
            <a:prstGeom prst="rect">
              <a:avLst/>
            </a:prstGeom>
          </xdr:spPr>
        </xdr:pic>
      </xdr:grpSp>
    </xdr:grpSp>
    <xdr:clientData/>
  </xdr:twoCellAnchor>
  <xdr:twoCellAnchor>
    <xdr:from>
      <xdr:col>1</xdr:col>
      <xdr:colOff>0</xdr:colOff>
      <xdr:row>3</xdr:row>
      <xdr:rowOff>0</xdr:rowOff>
    </xdr:from>
    <xdr:to>
      <xdr:col>10</xdr:col>
      <xdr:colOff>0</xdr:colOff>
      <xdr:row>33</xdr:row>
      <xdr:rowOff>0</xdr:rowOff>
    </xdr:to>
    <xdr:sp macro="" textlink="">
      <xdr:nvSpPr>
        <xdr:cNvPr id="68" name="Rectangle 67">
          <a:extLst>
            <a:ext uri="{FF2B5EF4-FFF2-40B4-BE49-F238E27FC236}">
              <a16:creationId xmlns:a16="http://schemas.microsoft.com/office/drawing/2014/main" id="{A9A0D28F-9B5D-4344-B0DB-76C3ED115311}"/>
            </a:ext>
          </a:extLst>
        </xdr:cNvPr>
        <xdr:cNvSpPr/>
      </xdr:nvSpPr>
      <xdr:spPr>
        <a:xfrm>
          <a:off x="57150" y="695325"/>
          <a:ext cx="4076700" cy="48577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39687</xdr:colOff>
      <xdr:row>41</xdr:row>
      <xdr:rowOff>65050</xdr:rowOff>
    </xdr:from>
    <xdr:to>
      <xdr:col>2</xdr:col>
      <xdr:colOff>2102</xdr:colOff>
      <xdr:row>55</xdr:row>
      <xdr:rowOff>121491</xdr:rowOff>
    </xdr:to>
    <xdr:grpSp>
      <xdr:nvGrpSpPr>
        <xdr:cNvPr id="69" name="Group 68">
          <a:extLst>
            <a:ext uri="{FF2B5EF4-FFF2-40B4-BE49-F238E27FC236}">
              <a16:creationId xmlns:a16="http://schemas.microsoft.com/office/drawing/2014/main" id="{17F8B3B5-1843-4C04-8487-888BA893A564}"/>
            </a:ext>
          </a:extLst>
        </xdr:cNvPr>
        <xdr:cNvGrpSpPr/>
      </xdr:nvGrpSpPr>
      <xdr:grpSpPr>
        <a:xfrm>
          <a:off x="96837" y="6913525"/>
          <a:ext cx="1191140" cy="2323391"/>
          <a:chOff x="96837" y="7037350"/>
          <a:chExt cx="1210190" cy="2367841"/>
        </a:xfrm>
      </xdr:grpSpPr>
      <xdr:pic>
        <xdr:nvPicPr>
          <xdr:cNvPr id="70" name="Picture 69">
            <a:extLst>
              <a:ext uri="{FF2B5EF4-FFF2-40B4-BE49-F238E27FC236}">
                <a16:creationId xmlns:a16="http://schemas.microsoft.com/office/drawing/2014/main" id="{0577594C-864B-4A73-86F3-E00F23DD4EEA}"/>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96837" y="9008271"/>
            <a:ext cx="1196340" cy="396920"/>
          </a:xfrm>
          <a:prstGeom prst="rect">
            <a:avLst/>
          </a:prstGeom>
        </xdr:spPr>
      </xdr:pic>
      <xdr:pic>
        <xdr:nvPicPr>
          <xdr:cNvPr id="71" name="Picture 75">
            <a:extLst>
              <a:ext uri="{FF2B5EF4-FFF2-40B4-BE49-F238E27FC236}">
                <a16:creationId xmlns:a16="http://schemas.microsoft.com/office/drawing/2014/main" id="{A6354E82-D94A-4AF2-8B17-49B5A1507F5C}"/>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96837" y="8040989"/>
            <a:ext cx="1196340" cy="394026"/>
          </a:xfrm>
          <a:prstGeom prst="rect">
            <a:avLst/>
          </a:prstGeom>
        </xdr:spPr>
      </xdr:pic>
      <xdr:pic>
        <xdr:nvPicPr>
          <xdr:cNvPr id="72" name="Picture 71">
            <a:extLst>
              <a:ext uri="{FF2B5EF4-FFF2-40B4-BE49-F238E27FC236}">
                <a16:creationId xmlns:a16="http://schemas.microsoft.com/office/drawing/2014/main" id="{609AAE4E-BAEE-4EA4-A43C-939D0038F183}"/>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96837" y="8523910"/>
            <a:ext cx="1196340" cy="395467"/>
          </a:xfrm>
          <a:prstGeom prst="rect">
            <a:avLst/>
          </a:prstGeom>
        </xdr:spPr>
      </xdr:pic>
      <xdr:pic>
        <xdr:nvPicPr>
          <xdr:cNvPr id="73" name="Picture 72">
            <a:extLst>
              <a:ext uri="{FF2B5EF4-FFF2-40B4-BE49-F238E27FC236}">
                <a16:creationId xmlns:a16="http://schemas.microsoft.com/office/drawing/2014/main" id="{83741AA0-6E96-431B-B376-6D4E318F88B2}"/>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96837" y="7546869"/>
            <a:ext cx="1196340" cy="405225"/>
          </a:xfrm>
          <a:prstGeom prst="rect">
            <a:avLst/>
          </a:prstGeom>
        </xdr:spPr>
      </xdr:pic>
      <xdr:grpSp>
        <xdr:nvGrpSpPr>
          <xdr:cNvPr id="74" name="Group 73">
            <a:extLst>
              <a:ext uri="{FF2B5EF4-FFF2-40B4-BE49-F238E27FC236}">
                <a16:creationId xmlns:a16="http://schemas.microsoft.com/office/drawing/2014/main" id="{A5E6FCDA-2645-442E-9FF0-00186C646FDD}"/>
              </a:ext>
            </a:extLst>
          </xdr:cNvPr>
          <xdr:cNvGrpSpPr/>
        </xdr:nvGrpSpPr>
        <xdr:grpSpPr>
          <a:xfrm>
            <a:off x="96837" y="7037350"/>
            <a:ext cx="1210190" cy="420624"/>
            <a:chOff x="19345947" y="7297700"/>
            <a:chExt cx="1210190" cy="420624"/>
          </a:xfrm>
        </xdr:grpSpPr>
        <xdr:pic>
          <xdr:nvPicPr>
            <xdr:cNvPr id="75" name="Picture 74">
              <a:extLst>
                <a:ext uri="{FF2B5EF4-FFF2-40B4-BE49-F238E27FC236}">
                  <a16:creationId xmlns:a16="http://schemas.microsoft.com/office/drawing/2014/main" id="{A049B5BE-A983-4F9B-B693-B41C97D5AA02}"/>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9345947" y="7297700"/>
              <a:ext cx="402336" cy="420624"/>
            </a:xfrm>
            <a:prstGeom prst="rect">
              <a:avLst/>
            </a:prstGeom>
          </xdr:spPr>
        </xdr:pic>
        <xdr:pic>
          <xdr:nvPicPr>
            <xdr:cNvPr id="76" name="Picture 75">
              <a:extLst>
                <a:ext uri="{FF2B5EF4-FFF2-40B4-BE49-F238E27FC236}">
                  <a16:creationId xmlns:a16="http://schemas.microsoft.com/office/drawing/2014/main" id="{6632FBC3-19DD-40A6-932B-BDBB051C9F5F}"/>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9747319" y="7297700"/>
              <a:ext cx="402336" cy="420624"/>
            </a:xfrm>
            <a:prstGeom prst="rect">
              <a:avLst/>
            </a:prstGeom>
          </xdr:spPr>
        </xdr:pic>
        <xdr:pic>
          <xdr:nvPicPr>
            <xdr:cNvPr id="77" name="Picture 76">
              <a:extLst>
                <a:ext uri="{FF2B5EF4-FFF2-40B4-BE49-F238E27FC236}">
                  <a16:creationId xmlns:a16="http://schemas.microsoft.com/office/drawing/2014/main" id="{B205FB6A-39FA-4F9D-AB47-CF03CD105451}"/>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20153801" y="7297700"/>
              <a:ext cx="402336" cy="420624"/>
            </a:xfrm>
            <a:prstGeom prst="rect">
              <a:avLst/>
            </a:prstGeom>
          </xdr:spPr>
        </xdr:pic>
      </xdr:grpSp>
    </xdr:grpSp>
    <xdr:clientData/>
  </xdr:twoCellAnchor>
  <xdr:twoCellAnchor>
    <xdr:from>
      <xdr:col>1</xdr:col>
      <xdr:colOff>43446</xdr:colOff>
      <xdr:row>3</xdr:row>
      <xdr:rowOff>60325</xdr:rowOff>
    </xdr:from>
    <xdr:to>
      <xdr:col>1</xdr:col>
      <xdr:colOff>1225061</xdr:colOff>
      <xdr:row>32</xdr:row>
      <xdr:rowOff>103590</xdr:rowOff>
    </xdr:to>
    <xdr:grpSp>
      <xdr:nvGrpSpPr>
        <xdr:cNvPr id="78" name="Group 77">
          <a:extLst>
            <a:ext uri="{FF2B5EF4-FFF2-40B4-BE49-F238E27FC236}">
              <a16:creationId xmlns:a16="http://schemas.microsoft.com/office/drawing/2014/main" id="{F4F55BDC-0C17-4795-8E70-BFEA8ACE8357}"/>
            </a:ext>
          </a:extLst>
        </xdr:cNvPr>
        <xdr:cNvGrpSpPr/>
      </xdr:nvGrpSpPr>
      <xdr:grpSpPr>
        <a:xfrm>
          <a:off x="100596" y="755650"/>
          <a:ext cx="1181615" cy="4739090"/>
          <a:chOff x="19366496" y="784225"/>
          <a:chExt cx="1210190" cy="4831165"/>
        </a:xfrm>
      </xdr:grpSpPr>
      <xdr:pic>
        <xdr:nvPicPr>
          <xdr:cNvPr id="79" name="Picture 78">
            <a:extLst>
              <a:ext uri="{FF2B5EF4-FFF2-40B4-BE49-F238E27FC236}">
                <a16:creationId xmlns:a16="http://schemas.microsoft.com/office/drawing/2014/main" id="{93397997-02B8-4B8C-B520-8AFF79B7AE7D}"/>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20177750" y="784225"/>
            <a:ext cx="398936" cy="418539"/>
          </a:xfrm>
          <a:prstGeom prst="rect">
            <a:avLst/>
          </a:prstGeom>
        </xdr:spPr>
      </xdr:pic>
      <xdr:pic>
        <xdr:nvPicPr>
          <xdr:cNvPr id="80" name="Picture 79">
            <a:extLst>
              <a:ext uri="{FF2B5EF4-FFF2-40B4-BE49-F238E27FC236}">
                <a16:creationId xmlns:a16="http://schemas.microsoft.com/office/drawing/2014/main" id="{66D04E63-2E77-4619-8898-662D22B7C2DE}"/>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9369896" y="1274285"/>
            <a:ext cx="398936" cy="418539"/>
          </a:xfrm>
          <a:prstGeom prst="rect">
            <a:avLst/>
          </a:prstGeom>
        </xdr:spPr>
      </xdr:pic>
      <xdr:pic>
        <xdr:nvPicPr>
          <xdr:cNvPr id="81" name="Picture 80">
            <a:extLst>
              <a:ext uri="{FF2B5EF4-FFF2-40B4-BE49-F238E27FC236}">
                <a16:creationId xmlns:a16="http://schemas.microsoft.com/office/drawing/2014/main" id="{957532E0-4765-48ED-B6C0-C51548914DDE}"/>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9771269" y="1274285"/>
            <a:ext cx="398936" cy="418539"/>
          </a:xfrm>
          <a:prstGeom prst="rect">
            <a:avLst/>
          </a:prstGeom>
        </xdr:spPr>
      </xdr:pic>
      <xdr:pic>
        <xdr:nvPicPr>
          <xdr:cNvPr id="82" name="Picture 81">
            <a:extLst>
              <a:ext uri="{FF2B5EF4-FFF2-40B4-BE49-F238E27FC236}">
                <a16:creationId xmlns:a16="http://schemas.microsoft.com/office/drawing/2014/main" id="{86FBBDB9-A405-4E5B-BD71-D521D1331822}"/>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20177750" y="1274285"/>
            <a:ext cx="398936" cy="418539"/>
          </a:xfrm>
          <a:prstGeom prst="rect">
            <a:avLst/>
          </a:prstGeom>
        </xdr:spPr>
      </xdr:pic>
      <xdr:pic>
        <xdr:nvPicPr>
          <xdr:cNvPr id="83" name="Picture 82">
            <a:extLst>
              <a:ext uri="{FF2B5EF4-FFF2-40B4-BE49-F238E27FC236}">
                <a16:creationId xmlns:a16="http://schemas.microsoft.com/office/drawing/2014/main" id="{8726D52D-65AD-482C-A008-6F02A22BCDC6}"/>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9369896" y="1764345"/>
            <a:ext cx="398936" cy="418539"/>
          </a:xfrm>
          <a:prstGeom prst="rect">
            <a:avLst/>
          </a:prstGeom>
        </xdr:spPr>
      </xdr:pic>
      <xdr:pic>
        <xdr:nvPicPr>
          <xdr:cNvPr id="84" name="Picture 83">
            <a:extLst>
              <a:ext uri="{FF2B5EF4-FFF2-40B4-BE49-F238E27FC236}">
                <a16:creationId xmlns:a16="http://schemas.microsoft.com/office/drawing/2014/main" id="{299AF76C-088E-48EC-BC89-E680B12B0839}"/>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9771269" y="1764345"/>
            <a:ext cx="398936" cy="418539"/>
          </a:xfrm>
          <a:prstGeom prst="rect">
            <a:avLst/>
          </a:prstGeom>
        </xdr:spPr>
      </xdr:pic>
      <xdr:pic>
        <xdr:nvPicPr>
          <xdr:cNvPr id="85" name="Picture 84">
            <a:extLst>
              <a:ext uri="{FF2B5EF4-FFF2-40B4-BE49-F238E27FC236}">
                <a16:creationId xmlns:a16="http://schemas.microsoft.com/office/drawing/2014/main" id="{2E6CB287-111D-4616-A488-F358FE11854D}"/>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20177750" y="1764345"/>
            <a:ext cx="398936" cy="418539"/>
          </a:xfrm>
          <a:prstGeom prst="rect">
            <a:avLst/>
          </a:prstGeom>
        </xdr:spPr>
      </xdr:pic>
      <xdr:pic>
        <xdr:nvPicPr>
          <xdr:cNvPr id="86" name="Picture 85">
            <a:extLst>
              <a:ext uri="{FF2B5EF4-FFF2-40B4-BE49-F238E27FC236}">
                <a16:creationId xmlns:a16="http://schemas.microsoft.com/office/drawing/2014/main" id="{BD716C75-2E7B-4E70-BFDD-48235061FC81}"/>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9369896" y="2254405"/>
            <a:ext cx="398936" cy="418539"/>
          </a:xfrm>
          <a:prstGeom prst="rect">
            <a:avLst/>
          </a:prstGeom>
        </xdr:spPr>
      </xdr:pic>
      <xdr:pic>
        <xdr:nvPicPr>
          <xdr:cNvPr id="87" name="Picture 86">
            <a:extLst>
              <a:ext uri="{FF2B5EF4-FFF2-40B4-BE49-F238E27FC236}">
                <a16:creationId xmlns:a16="http://schemas.microsoft.com/office/drawing/2014/main" id="{1F44247F-5DA6-43D1-B9F0-14A405203F37}"/>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9771269" y="2254405"/>
            <a:ext cx="398936" cy="418539"/>
          </a:xfrm>
          <a:prstGeom prst="rect">
            <a:avLst/>
          </a:prstGeom>
        </xdr:spPr>
      </xdr:pic>
      <xdr:pic>
        <xdr:nvPicPr>
          <xdr:cNvPr id="88" name="Picture 87">
            <a:extLst>
              <a:ext uri="{FF2B5EF4-FFF2-40B4-BE49-F238E27FC236}">
                <a16:creationId xmlns:a16="http://schemas.microsoft.com/office/drawing/2014/main" id="{ED2CCDF1-F908-49C4-ABA1-17A95BD03EBE}"/>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20177750" y="2254405"/>
            <a:ext cx="398936" cy="418539"/>
          </a:xfrm>
          <a:prstGeom prst="rect">
            <a:avLst/>
          </a:prstGeom>
        </xdr:spPr>
      </xdr:pic>
      <xdr:pic>
        <xdr:nvPicPr>
          <xdr:cNvPr id="89" name="Picture 88">
            <a:extLst>
              <a:ext uri="{FF2B5EF4-FFF2-40B4-BE49-F238E27FC236}">
                <a16:creationId xmlns:a16="http://schemas.microsoft.com/office/drawing/2014/main" id="{99F932E4-8DFB-48B6-87B4-543A9EAA5F9B}"/>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9369896" y="2744465"/>
            <a:ext cx="398936" cy="418539"/>
          </a:xfrm>
          <a:prstGeom prst="rect">
            <a:avLst/>
          </a:prstGeom>
        </xdr:spPr>
      </xdr:pic>
      <xdr:pic>
        <xdr:nvPicPr>
          <xdr:cNvPr id="90" name="Picture 89">
            <a:extLst>
              <a:ext uri="{FF2B5EF4-FFF2-40B4-BE49-F238E27FC236}">
                <a16:creationId xmlns:a16="http://schemas.microsoft.com/office/drawing/2014/main" id="{D1C1E817-B2F4-44D8-A9D1-B44232B2CBC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9771269" y="2744465"/>
            <a:ext cx="398936" cy="418539"/>
          </a:xfrm>
          <a:prstGeom prst="rect">
            <a:avLst/>
          </a:prstGeom>
        </xdr:spPr>
      </xdr:pic>
      <xdr:pic>
        <xdr:nvPicPr>
          <xdr:cNvPr id="91" name="Picture 90">
            <a:extLst>
              <a:ext uri="{FF2B5EF4-FFF2-40B4-BE49-F238E27FC236}">
                <a16:creationId xmlns:a16="http://schemas.microsoft.com/office/drawing/2014/main" id="{49DE60B6-23AD-4DB0-A655-4CAAD480953A}"/>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20177750" y="2744465"/>
            <a:ext cx="398936" cy="418539"/>
          </a:xfrm>
          <a:prstGeom prst="rect">
            <a:avLst/>
          </a:prstGeom>
        </xdr:spPr>
      </xdr:pic>
      <xdr:pic>
        <xdr:nvPicPr>
          <xdr:cNvPr id="92" name="Picture 91">
            <a:extLst>
              <a:ext uri="{FF2B5EF4-FFF2-40B4-BE49-F238E27FC236}">
                <a16:creationId xmlns:a16="http://schemas.microsoft.com/office/drawing/2014/main" id="{07CBBF2F-8045-43CC-A0D9-C6A549AEBBF1}"/>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9369896" y="3234525"/>
            <a:ext cx="398936" cy="418539"/>
          </a:xfrm>
          <a:prstGeom prst="rect">
            <a:avLst/>
          </a:prstGeom>
        </xdr:spPr>
      </xdr:pic>
      <xdr:pic>
        <xdr:nvPicPr>
          <xdr:cNvPr id="93" name="Picture 92">
            <a:extLst>
              <a:ext uri="{FF2B5EF4-FFF2-40B4-BE49-F238E27FC236}">
                <a16:creationId xmlns:a16="http://schemas.microsoft.com/office/drawing/2014/main" id="{4A77D005-F66B-4422-8625-25B126FB9837}"/>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9771269" y="3234525"/>
            <a:ext cx="398936" cy="418539"/>
          </a:xfrm>
          <a:prstGeom prst="rect">
            <a:avLst/>
          </a:prstGeom>
        </xdr:spPr>
      </xdr:pic>
      <xdr:pic>
        <xdr:nvPicPr>
          <xdr:cNvPr id="94" name="Picture 93">
            <a:extLst>
              <a:ext uri="{FF2B5EF4-FFF2-40B4-BE49-F238E27FC236}">
                <a16:creationId xmlns:a16="http://schemas.microsoft.com/office/drawing/2014/main" id="{B4EEE25B-11F8-4679-943C-91C82EA06311}"/>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20177750" y="3234525"/>
            <a:ext cx="398936" cy="418539"/>
          </a:xfrm>
          <a:prstGeom prst="rect">
            <a:avLst/>
          </a:prstGeom>
        </xdr:spPr>
      </xdr:pic>
      <xdr:pic>
        <xdr:nvPicPr>
          <xdr:cNvPr id="95" name="Picture 94">
            <a:extLst>
              <a:ext uri="{FF2B5EF4-FFF2-40B4-BE49-F238E27FC236}">
                <a16:creationId xmlns:a16="http://schemas.microsoft.com/office/drawing/2014/main" id="{87A3BAF4-A5D2-4F88-8756-DEE8289C8C01}"/>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19369896" y="3724585"/>
            <a:ext cx="398936" cy="418539"/>
          </a:xfrm>
          <a:prstGeom prst="rect">
            <a:avLst/>
          </a:prstGeom>
        </xdr:spPr>
      </xdr:pic>
      <xdr:pic>
        <xdr:nvPicPr>
          <xdr:cNvPr id="96" name="Picture 95">
            <a:extLst>
              <a:ext uri="{FF2B5EF4-FFF2-40B4-BE49-F238E27FC236}">
                <a16:creationId xmlns:a16="http://schemas.microsoft.com/office/drawing/2014/main" id="{A3E6B926-AF09-4E24-AFC4-3FC879238B58}"/>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19771269" y="3724585"/>
            <a:ext cx="398936" cy="418539"/>
          </a:xfrm>
          <a:prstGeom prst="rect">
            <a:avLst/>
          </a:prstGeom>
        </xdr:spPr>
      </xdr:pic>
      <xdr:pic>
        <xdr:nvPicPr>
          <xdr:cNvPr id="97" name="Picture 96">
            <a:extLst>
              <a:ext uri="{FF2B5EF4-FFF2-40B4-BE49-F238E27FC236}">
                <a16:creationId xmlns:a16="http://schemas.microsoft.com/office/drawing/2014/main" id="{20E735C4-DE2C-429D-BFD0-07A5B44977FD}"/>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20177750" y="3724585"/>
            <a:ext cx="398936" cy="418539"/>
          </a:xfrm>
          <a:prstGeom prst="rect">
            <a:avLst/>
          </a:prstGeom>
        </xdr:spPr>
      </xdr:pic>
      <xdr:pic>
        <xdr:nvPicPr>
          <xdr:cNvPr id="98" name="Picture 97">
            <a:extLst>
              <a:ext uri="{FF2B5EF4-FFF2-40B4-BE49-F238E27FC236}">
                <a16:creationId xmlns:a16="http://schemas.microsoft.com/office/drawing/2014/main" id="{10427D14-A38E-4AC4-8474-99C429032672}"/>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19369896" y="4214645"/>
            <a:ext cx="398936" cy="418539"/>
          </a:xfrm>
          <a:prstGeom prst="rect">
            <a:avLst/>
          </a:prstGeom>
        </xdr:spPr>
      </xdr:pic>
      <xdr:pic>
        <xdr:nvPicPr>
          <xdr:cNvPr id="99" name="Picture 98">
            <a:extLst>
              <a:ext uri="{FF2B5EF4-FFF2-40B4-BE49-F238E27FC236}">
                <a16:creationId xmlns:a16="http://schemas.microsoft.com/office/drawing/2014/main" id="{B2AE3313-4228-491A-A5EB-3F70092F6A3B}"/>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9769124" y="4214645"/>
            <a:ext cx="401081" cy="418539"/>
          </a:xfrm>
          <a:prstGeom prst="rect">
            <a:avLst/>
          </a:prstGeom>
        </xdr:spPr>
      </xdr:pic>
      <xdr:pic>
        <xdr:nvPicPr>
          <xdr:cNvPr id="100" name="Picture 99">
            <a:extLst>
              <a:ext uri="{FF2B5EF4-FFF2-40B4-BE49-F238E27FC236}">
                <a16:creationId xmlns:a16="http://schemas.microsoft.com/office/drawing/2014/main" id="{A3D98CAF-C035-477D-89DB-B89BCC7BA628}"/>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19369896" y="4704705"/>
            <a:ext cx="398936" cy="418539"/>
          </a:xfrm>
          <a:prstGeom prst="rect">
            <a:avLst/>
          </a:prstGeom>
        </xdr:spPr>
      </xdr:pic>
      <xdr:pic>
        <xdr:nvPicPr>
          <xdr:cNvPr id="101" name="Picture 100">
            <a:extLst>
              <a:ext uri="{FF2B5EF4-FFF2-40B4-BE49-F238E27FC236}">
                <a16:creationId xmlns:a16="http://schemas.microsoft.com/office/drawing/2014/main" id="{8B4BB977-6774-4DF3-B7E4-EB0F5AD15385}"/>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19771269" y="4704705"/>
            <a:ext cx="398936" cy="418539"/>
          </a:xfrm>
          <a:prstGeom prst="rect">
            <a:avLst/>
          </a:prstGeom>
        </xdr:spPr>
      </xdr:pic>
      <xdr:pic>
        <xdr:nvPicPr>
          <xdr:cNvPr id="102" name="Picture 101">
            <a:extLst>
              <a:ext uri="{FF2B5EF4-FFF2-40B4-BE49-F238E27FC236}">
                <a16:creationId xmlns:a16="http://schemas.microsoft.com/office/drawing/2014/main" id="{3761D56D-DA3A-4680-86E7-4467B3787B47}"/>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20175605" y="4214645"/>
            <a:ext cx="401081" cy="418539"/>
          </a:xfrm>
          <a:prstGeom prst="rect">
            <a:avLst/>
          </a:prstGeom>
        </xdr:spPr>
      </xdr:pic>
      <xdr:pic>
        <xdr:nvPicPr>
          <xdr:cNvPr id="103" name="Picture 102">
            <a:extLst>
              <a:ext uri="{FF2B5EF4-FFF2-40B4-BE49-F238E27FC236}">
                <a16:creationId xmlns:a16="http://schemas.microsoft.com/office/drawing/2014/main" id="{54754409-920C-427A-8457-8369E15906F4}"/>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0177750" y="4704705"/>
            <a:ext cx="398936" cy="418539"/>
          </a:xfrm>
          <a:prstGeom prst="rect">
            <a:avLst/>
          </a:prstGeom>
        </xdr:spPr>
      </xdr:pic>
      <xdr:pic>
        <xdr:nvPicPr>
          <xdr:cNvPr id="104" name="Picture 103">
            <a:extLst>
              <a:ext uri="{FF2B5EF4-FFF2-40B4-BE49-F238E27FC236}">
                <a16:creationId xmlns:a16="http://schemas.microsoft.com/office/drawing/2014/main" id="{90C58148-1DF3-40BC-ABF2-F343D8633003}"/>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19769124" y="5194766"/>
            <a:ext cx="401081" cy="418539"/>
          </a:xfrm>
          <a:prstGeom prst="rect">
            <a:avLst/>
          </a:prstGeom>
        </xdr:spPr>
      </xdr:pic>
      <xdr:pic>
        <xdr:nvPicPr>
          <xdr:cNvPr id="105" name="Picture 104">
            <a:extLst>
              <a:ext uri="{FF2B5EF4-FFF2-40B4-BE49-F238E27FC236}">
                <a16:creationId xmlns:a16="http://schemas.microsoft.com/office/drawing/2014/main" id="{3BA938BB-ADDB-4914-A26B-E8AEC1A21A09}"/>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20175605" y="5194766"/>
            <a:ext cx="401081" cy="418539"/>
          </a:xfrm>
          <a:prstGeom prst="rect">
            <a:avLst/>
          </a:prstGeom>
        </xdr:spPr>
      </xdr:pic>
      <xdr:pic>
        <xdr:nvPicPr>
          <xdr:cNvPr id="106" name="Picture 105">
            <a:extLst>
              <a:ext uri="{FF2B5EF4-FFF2-40B4-BE49-F238E27FC236}">
                <a16:creationId xmlns:a16="http://schemas.microsoft.com/office/drawing/2014/main" id="{83726F4D-BAF7-4689-BA0D-9103D12F758A}"/>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19366496" y="5194766"/>
            <a:ext cx="402336" cy="420624"/>
          </a:xfrm>
          <a:prstGeom prst="rect">
            <a:avLst/>
          </a:prstGeom>
        </xdr:spPr>
      </xdr:pic>
      <xdr:pic>
        <xdr:nvPicPr>
          <xdr:cNvPr id="107" name="Picture 106">
            <a:extLst>
              <a:ext uri="{FF2B5EF4-FFF2-40B4-BE49-F238E27FC236}">
                <a16:creationId xmlns:a16="http://schemas.microsoft.com/office/drawing/2014/main" id="{68EB33FD-2ACD-49A5-B7CB-8DD481F54224}"/>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19767869" y="784225"/>
            <a:ext cx="402336" cy="420624"/>
          </a:xfrm>
          <a:prstGeom prst="rect">
            <a:avLst/>
          </a:prstGeom>
        </xdr:spPr>
      </xdr:pic>
      <xdr:pic>
        <xdr:nvPicPr>
          <xdr:cNvPr id="108" name="Picture 107">
            <a:extLst>
              <a:ext uri="{FF2B5EF4-FFF2-40B4-BE49-F238E27FC236}">
                <a16:creationId xmlns:a16="http://schemas.microsoft.com/office/drawing/2014/main" id="{9C79C9DF-2C54-4CAD-B715-6DC13EEFB562}"/>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19366496" y="784225"/>
            <a:ext cx="402336" cy="420624"/>
          </a:xfrm>
          <a:prstGeom prst="rect">
            <a:avLst/>
          </a:prstGeom>
        </xdr:spPr>
      </xdr:pic>
    </xdr:grpSp>
    <xdr:clientData/>
  </xdr:twoCellAnchor>
  <xdr:twoCellAnchor>
    <xdr:from>
      <xdr:col>1</xdr:col>
      <xdr:colOff>0</xdr:colOff>
      <xdr:row>41</xdr:row>
      <xdr:rowOff>0</xdr:rowOff>
    </xdr:from>
    <xdr:to>
      <xdr:col>10</xdr:col>
      <xdr:colOff>0</xdr:colOff>
      <xdr:row>56</xdr:row>
      <xdr:rowOff>0</xdr:rowOff>
    </xdr:to>
    <xdr:sp macro="" textlink="">
      <xdr:nvSpPr>
        <xdr:cNvPr id="109" name="Rectangle 108">
          <a:extLst>
            <a:ext uri="{FF2B5EF4-FFF2-40B4-BE49-F238E27FC236}">
              <a16:creationId xmlns:a16="http://schemas.microsoft.com/office/drawing/2014/main" id="{21FDF1F5-6315-4333-BA0B-11E21BE3A37E}"/>
            </a:ext>
          </a:extLst>
        </xdr:cNvPr>
        <xdr:cNvSpPr/>
      </xdr:nvSpPr>
      <xdr:spPr>
        <a:xfrm>
          <a:off x="57150" y="6848475"/>
          <a:ext cx="4076700" cy="24288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47</xdr:row>
      <xdr:rowOff>0</xdr:rowOff>
    </xdr:from>
    <xdr:to>
      <xdr:col>20</xdr:col>
      <xdr:colOff>0</xdr:colOff>
      <xdr:row>75</xdr:row>
      <xdr:rowOff>0</xdr:rowOff>
    </xdr:to>
    <xdr:sp macro="" textlink="">
      <xdr:nvSpPr>
        <xdr:cNvPr id="110" name="Rectangle 109">
          <a:extLst>
            <a:ext uri="{FF2B5EF4-FFF2-40B4-BE49-F238E27FC236}">
              <a16:creationId xmlns:a16="http://schemas.microsoft.com/office/drawing/2014/main" id="{928697F0-02EC-4962-BBEC-9BFE7CE80DA0}"/>
            </a:ext>
          </a:extLst>
        </xdr:cNvPr>
        <xdr:cNvSpPr/>
      </xdr:nvSpPr>
      <xdr:spPr>
        <a:xfrm>
          <a:off x="4248150" y="7820025"/>
          <a:ext cx="4076700" cy="45529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27</xdr:row>
      <xdr:rowOff>1</xdr:rowOff>
    </xdr:from>
    <xdr:to>
      <xdr:col>20</xdr:col>
      <xdr:colOff>0</xdr:colOff>
      <xdr:row>37</xdr:row>
      <xdr:rowOff>19051</xdr:rowOff>
    </xdr:to>
    <xdr:sp macro="" textlink="">
      <xdr:nvSpPr>
        <xdr:cNvPr id="111" name="Rectangle 110">
          <a:extLst>
            <a:ext uri="{FF2B5EF4-FFF2-40B4-BE49-F238E27FC236}">
              <a16:creationId xmlns:a16="http://schemas.microsoft.com/office/drawing/2014/main" id="{B0F0D0C0-03A3-4DC6-9CC1-F7EEF7FB1638}"/>
            </a:ext>
          </a:extLst>
        </xdr:cNvPr>
        <xdr:cNvSpPr/>
      </xdr:nvSpPr>
      <xdr:spPr>
        <a:xfrm>
          <a:off x="4248150" y="4581526"/>
          <a:ext cx="4076700" cy="16383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25</xdr:row>
      <xdr:rowOff>136070</xdr:rowOff>
    </xdr:from>
    <xdr:to>
      <xdr:col>20</xdr:col>
      <xdr:colOff>0</xdr:colOff>
      <xdr:row>27</xdr:row>
      <xdr:rowOff>2719</xdr:rowOff>
    </xdr:to>
    <xdr:sp macro="" textlink="">
      <xdr:nvSpPr>
        <xdr:cNvPr id="112" name="Rectangle: Top Corners Rounded 111">
          <a:extLst>
            <a:ext uri="{FF2B5EF4-FFF2-40B4-BE49-F238E27FC236}">
              <a16:creationId xmlns:a16="http://schemas.microsoft.com/office/drawing/2014/main" id="{8DACA05D-E7B6-42D0-8FFC-BF75F92FE459}"/>
            </a:ext>
          </a:extLst>
        </xdr:cNvPr>
        <xdr:cNvSpPr/>
      </xdr:nvSpPr>
      <xdr:spPr>
        <a:xfrm>
          <a:off x="4248150" y="4393745"/>
          <a:ext cx="4076700" cy="190499"/>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25</xdr:row>
      <xdr:rowOff>140159</xdr:rowOff>
    </xdr:from>
    <xdr:to>
      <xdr:col>12</xdr:col>
      <xdr:colOff>2721</xdr:colOff>
      <xdr:row>27</xdr:row>
      <xdr:rowOff>8169</xdr:rowOff>
    </xdr:to>
    <xdr:sp macro="" textlink="">
      <xdr:nvSpPr>
        <xdr:cNvPr id="113" name="TextBox 112">
          <a:extLst>
            <a:ext uri="{FF2B5EF4-FFF2-40B4-BE49-F238E27FC236}">
              <a16:creationId xmlns:a16="http://schemas.microsoft.com/office/drawing/2014/main" id="{0BDB72B3-725D-44DA-B5DF-4BCA30FD9DEF}"/>
            </a:ext>
          </a:extLst>
        </xdr:cNvPr>
        <xdr:cNvSpPr txBox="1"/>
      </xdr:nvSpPr>
      <xdr:spPr>
        <a:xfrm>
          <a:off x="4248150" y="4397834"/>
          <a:ext cx="1231446" cy="19186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18</xdr:col>
      <xdr:colOff>0</xdr:colOff>
      <xdr:row>25</xdr:row>
      <xdr:rowOff>142874</xdr:rowOff>
    </xdr:from>
    <xdr:to>
      <xdr:col>19</xdr:col>
      <xdr:colOff>0</xdr:colOff>
      <xdr:row>27</xdr:row>
      <xdr:rowOff>9523</xdr:rowOff>
    </xdr:to>
    <xdr:sp macro="" textlink="">
      <xdr:nvSpPr>
        <xdr:cNvPr id="114" name="TextBox 113">
          <a:extLst>
            <a:ext uri="{FF2B5EF4-FFF2-40B4-BE49-F238E27FC236}">
              <a16:creationId xmlns:a16="http://schemas.microsoft.com/office/drawing/2014/main" id="{B3514DAB-0B0C-466F-8BD0-140152E53F1D}"/>
            </a:ext>
          </a:extLst>
        </xdr:cNvPr>
        <xdr:cNvSpPr txBox="1"/>
      </xdr:nvSpPr>
      <xdr:spPr>
        <a:xfrm>
          <a:off x="7391400" y="4400549"/>
          <a:ext cx="466725" cy="19049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mn-lt"/>
              <a:ea typeface="+mn-ea"/>
              <a:cs typeface="+mn-cs"/>
            </a:rPr>
            <a:t>Earn</a:t>
          </a:r>
        </a:p>
      </xdr:txBody>
    </xdr:sp>
    <xdr:clientData/>
  </xdr:twoCellAnchor>
  <xdr:twoCellAnchor>
    <xdr:from>
      <xdr:col>19</xdr:col>
      <xdr:colOff>0</xdr:colOff>
      <xdr:row>25</xdr:row>
      <xdr:rowOff>134706</xdr:rowOff>
    </xdr:from>
    <xdr:to>
      <xdr:col>20</xdr:col>
      <xdr:colOff>0</xdr:colOff>
      <xdr:row>27</xdr:row>
      <xdr:rowOff>2716</xdr:rowOff>
    </xdr:to>
    <xdr:sp macro="" textlink="">
      <xdr:nvSpPr>
        <xdr:cNvPr id="115" name="TextBox 114">
          <a:extLst>
            <a:ext uri="{FF2B5EF4-FFF2-40B4-BE49-F238E27FC236}">
              <a16:creationId xmlns:a16="http://schemas.microsoft.com/office/drawing/2014/main" id="{EC337545-75A9-44A5-8298-84D10852856B}"/>
            </a:ext>
          </a:extLst>
        </xdr:cNvPr>
        <xdr:cNvSpPr txBox="1"/>
      </xdr:nvSpPr>
      <xdr:spPr>
        <a:xfrm>
          <a:off x="7858125" y="4392381"/>
          <a:ext cx="466725" cy="19186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38</xdr:row>
      <xdr:rowOff>0</xdr:rowOff>
    </xdr:from>
    <xdr:to>
      <xdr:col>20</xdr:col>
      <xdr:colOff>0</xdr:colOff>
      <xdr:row>39</xdr:row>
      <xdr:rowOff>0</xdr:rowOff>
    </xdr:to>
    <xdr:sp macro="" textlink="">
      <xdr:nvSpPr>
        <xdr:cNvPr id="116" name="Rectangle: Top Corners Rounded 115">
          <a:extLst>
            <a:ext uri="{FF2B5EF4-FFF2-40B4-BE49-F238E27FC236}">
              <a16:creationId xmlns:a16="http://schemas.microsoft.com/office/drawing/2014/main" id="{67C6F8CB-419B-4FF3-B6CE-47233097076C}"/>
            </a:ext>
          </a:extLst>
        </xdr:cNvPr>
        <xdr:cNvSpPr/>
      </xdr:nvSpPr>
      <xdr:spPr>
        <a:xfrm>
          <a:off x="4248150" y="6362700"/>
          <a:ext cx="4076700" cy="161925"/>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39</xdr:row>
      <xdr:rowOff>0</xdr:rowOff>
    </xdr:from>
    <xdr:to>
      <xdr:col>20</xdr:col>
      <xdr:colOff>0</xdr:colOff>
      <xdr:row>45</xdr:row>
      <xdr:rowOff>0</xdr:rowOff>
    </xdr:to>
    <xdr:sp macro="" textlink="">
      <xdr:nvSpPr>
        <xdr:cNvPr id="117" name="Rectangle 116">
          <a:extLst>
            <a:ext uri="{FF2B5EF4-FFF2-40B4-BE49-F238E27FC236}">
              <a16:creationId xmlns:a16="http://schemas.microsoft.com/office/drawing/2014/main" id="{3EA0E2DF-7FEF-437C-A6F3-6546D317A17D}"/>
            </a:ext>
          </a:extLst>
        </xdr:cNvPr>
        <xdr:cNvSpPr/>
      </xdr:nvSpPr>
      <xdr:spPr>
        <a:xfrm>
          <a:off x="4248150" y="6524625"/>
          <a:ext cx="4076700" cy="9715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55</xdr:row>
      <xdr:rowOff>0</xdr:rowOff>
    </xdr:from>
    <xdr:to>
      <xdr:col>25</xdr:col>
      <xdr:colOff>0</xdr:colOff>
      <xdr:row>75</xdr:row>
      <xdr:rowOff>9525</xdr:rowOff>
    </xdr:to>
    <xdr:sp macro="" textlink="">
      <xdr:nvSpPr>
        <xdr:cNvPr id="118" name="Rectangle 117">
          <a:extLst>
            <a:ext uri="{FF2B5EF4-FFF2-40B4-BE49-F238E27FC236}">
              <a16:creationId xmlns:a16="http://schemas.microsoft.com/office/drawing/2014/main" id="{E9BE70CE-B9D3-41E4-9ECC-CCF9506A2F0E}"/>
            </a:ext>
          </a:extLst>
        </xdr:cNvPr>
        <xdr:cNvSpPr/>
      </xdr:nvSpPr>
      <xdr:spPr>
        <a:xfrm>
          <a:off x="8562975" y="9115425"/>
          <a:ext cx="4171950" cy="32670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3</xdr:row>
      <xdr:rowOff>1</xdr:rowOff>
    </xdr:from>
    <xdr:to>
      <xdr:col>25</xdr:col>
      <xdr:colOff>0</xdr:colOff>
      <xdr:row>53</xdr:row>
      <xdr:rowOff>0</xdr:rowOff>
    </xdr:to>
    <xdr:sp macro="" textlink="">
      <xdr:nvSpPr>
        <xdr:cNvPr id="119" name="Rectangle 118">
          <a:extLst>
            <a:ext uri="{FF2B5EF4-FFF2-40B4-BE49-F238E27FC236}">
              <a16:creationId xmlns:a16="http://schemas.microsoft.com/office/drawing/2014/main" id="{BBED52A1-16FA-42E4-8F8E-245773DE52FA}"/>
            </a:ext>
          </a:extLst>
        </xdr:cNvPr>
        <xdr:cNvSpPr/>
      </xdr:nvSpPr>
      <xdr:spPr>
        <a:xfrm>
          <a:off x="8562975" y="695326"/>
          <a:ext cx="4171950" cy="8096249"/>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53</xdr:row>
      <xdr:rowOff>133350</xdr:rowOff>
    </xdr:from>
    <xdr:to>
      <xdr:col>25</xdr:col>
      <xdr:colOff>0</xdr:colOff>
      <xdr:row>55</xdr:row>
      <xdr:rowOff>0</xdr:rowOff>
    </xdr:to>
    <xdr:sp macro="" textlink="">
      <xdr:nvSpPr>
        <xdr:cNvPr id="120" name="Rectangle: Top Corners Rounded 119">
          <a:extLst>
            <a:ext uri="{FF2B5EF4-FFF2-40B4-BE49-F238E27FC236}">
              <a16:creationId xmlns:a16="http://schemas.microsoft.com/office/drawing/2014/main" id="{744745FB-C305-4B97-8712-6AB1B63BA8B4}"/>
            </a:ext>
          </a:extLst>
        </xdr:cNvPr>
        <xdr:cNvSpPr/>
      </xdr:nvSpPr>
      <xdr:spPr>
        <a:xfrm>
          <a:off x="8562975" y="8924925"/>
          <a:ext cx="417195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19050</xdr:colOff>
      <xdr:row>53</xdr:row>
      <xdr:rowOff>133350</xdr:rowOff>
    </xdr:from>
    <xdr:to>
      <xdr:col>24</xdr:col>
      <xdr:colOff>19050</xdr:colOff>
      <xdr:row>55</xdr:row>
      <xdr:rowOff>0</xdr:rowOff>
    </xdr:to>
    <xdr:sp macro="" textlink="">
      <xdr:nvSpPr>
        <xdr:cNvPr id="121" name="TextBox 120">
          <a:extLst>
            <a:ext uri="{FF2B5EF4-FFF2-40B4-BE49-F238E27FC236}">
              <a16:creationId xmlns:a16="http://schemas.microsoft.com/office/drawing/2014/main" id="{6C48DAE8-B2F9-47CE-B4DD-E21F7E88EAFE}"/>
            </a:ext>
          </a:extLst>
        </xdr:cNvPr>
        <xdr:cNvSpPr txBox="1"/>
      </xdr:nvSpPr>
      <xdr:spPr>
        <a:xfrm>
          <a:off x="11630025" y="89249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22</xdr:col>
      <xdr:colOff>0</xdr:colOff>
      <xdr:row>53</xdr:row>
      <xdr:rowOff>114299</xdr:rowOff>
    </xdr:from>
    <xdr:to>
      <xdr:col>22</xdr:col>
      <xdr:colOff>2609850</xdr:colOff>
      <xdr:row>55</xdr:row>
      <xdr:rowOff>28574</xdr:rowOff>
    </xdr:to>
    <xdr:sp macro="" textlink="">
      <xdr:nvSpPr>
        <xdr:cNvPr id="122" name="TextBox 121">
          <a:extLst>
            <a:ext uri="{FF2B5EF4-FFF2-40B4-BE49-F238E27FC236}">
              <a16:creationId xmlns:a16="http://schemas.microsoft.com/office/drawing/2014/main" id="{4657C9A8-22DE-46FE-BC74-ACD7288408AE}"/>
            </a:ext>
          </a:extLst>
        </xdr:cNvPr>
        <xdr:cNvSpPr txBox="1"/>
      </xdr:nvSpPr>
      <xdr:spPr>
        <a:xfrm>
          <a:off x="8562975" y="8905874"/>
          <a:ext cx="2609850" cy="2381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24</xdr:col>
      <xdr:colOff>9525</xdr:colOff>
      <xdr:row>53</xdr:row>
      <xdr:rowOff>133350</xdr:rowOff>
    </xdr:from>
    <xdr:to>
      <xdr:col>25</xdr:col>
      <xdr:colOff>9525</xdr:colOff>
      <xdr:row>55</xdr:row>
      <xdr:rowOff>0</xdr:rowOff>
    </xdr:to>
    <xdr:sp macro="" textlink="">
      <xdr:nvSpPr>
        <xdr:cNvPr id="123" name="TextBox 122">
          <a:extLst>
            <a:ext uri="{FF2B5EF4-FFF2-40B4-BE49-F238E27FC236}">
              <a16:creationId xmlns:a16="http://schemas.microsoft.com/office/drawing/2014/main" id="{78F55E67-1C95-4EA8-91DE-885FFEFDFB02}"/>
            </a:ext>
          </a:extLst>
        </xdr:cNvPr>
        <xdr:cNvSpPr txBox="1"/>
      </xdr:nvSpPr>
      <xdr:spPr>
        <a:xfrm>
          <a:off x="12182475" y="89249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0</xdr:colOff>
      <xdr:row>35</xdr:row>
      <xdr:rowOff>0</xdr:rowOff>
    </xdr:from>
    <xdr:to>
      <xdr:col>10</xdr:col>
      <xdr:colOff>0</xdr:colOff>
      <xdr:row>39</xdr:row>
      <xdr:rowOff>0</xdr:rowOff>
    </xdr:to>
    <xdr:sp macro="" textlink="">
      <xdr:nvSpPr>
        <xdr:cNvPr id="2" name="Rectangle 1">
          <a:extLst>
            <a:ext uri="{FF2B5EF4-FFF2-40B4-BE49-F238E27FC236}">
              <a16:creationId xmlns:a16="http://schemas.microsoft.com/office/drawing/2014/main" id="{6183FE88-821D-4562-9ED1-4491EEA213F5}"/>
            </a:ext>
          </a:extLst>
        </xdr:cNvPr>
        <xdr:cNvSpPr/>
      </xdr:nvSpPr>
      <xdr:spPr>
        <a:xfrm>
          <a:off x="57150" y="5876925"/>
          <a:ext cx="4076700" cy="647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3</xdr:row>
      <xdr:rowOff>0</xdr:rowOff>
    </xdr:from>
    <xdr:to>
      <xdr:col>29</xdr:col>
      <xdr:colOff>0</xdr:colOff>
      <xdr:row>75</xdr:row>
      <xdr:rowOff>0</xdr:rowOff>
    </xdr:to>
    <xdr:sp macro="" textlink="">
      <xdr:nvSpPr>
        <xdr:cNvPr id="3" name="Rectangle 2">
          <a:extLst>
            <a:ext uri="{FF2B5EF4-FFF2-40B4-BE49-F238E27FC236}">
              <a16:creationId xmlns:a16="http://schemas.microsoft.com/office/drawing/2014/main" id="{F28265AD-5F28-4DA9-A2CC-76C09D986F5C}"/>
            </a:ext>
          </a:extLst>
        </xdr:cNvPr>
        <xdr:cNvSpPr/>
      </xdr:nvSpPr>
      <xdr:spPr>
        <a:xfrm>
          <a:off x="12849225" y="695325"/>
          <a:ext cx="4171950" cy="116776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3</xdr:row>
      <xdr:rowOff>0</xdr:rowOff>
    </xdr:from>
    <xdr:to>
      <xdr:col>25</xdr:col>
      <xdr:colOff>0</xdr:colOff>
      <xdr:row>53</xdr:row>
      <xdr:rowOff>0</xdr:rowOff>
    </xdr:to>
    <xdr:sp macro="" textlink="">
      <xdr:nvSpPr>
        <xdr:cNvPr id="4" name="Rectangle 3">
          <a:extLst>
            <a:ext uri="{FF2B5EF4-FFF2-40B4-BE49-F238E27FC236}">
              <a16:creationId xmlns:a16="http://schemas.microsoft.com/office/drawing/2014/main" id="{902BD386-E81D-42A9-A675-68619DBC3AB6}"/>
            </a:ext>
          </a:extLst>
        </xdr:cNvPr>
        <xdr:cNvSpPr/>
      </xdr:nvSpPr>
      <xdr:spPr>
        <a:xfrm>
          <a:off x="8562975" y="695325"/>
          <a:ext cx="4171950" cy="80962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xdr:row>
      <xdr:rowOff>133350</xdr:rowOff>
    </xdr:from>
    <xdr:to>
      <xdr:col>10</xdr:col>
      <xdr:colOff>0</xdr:colOff>
      <xdr:row>3</xdr:row>
      <xdr:rowOff>0</xdr:rowOff>
    </xdr:to>
    <xdr:sp macro="" textlink="">
      <xdr:nvSpPr>
        <xdr:cNvPr id="5" name="Rectangle: Top Corners Rounded 4">
          <a:extLst>
            <a:ext uri="{FF2B5EF4-FFF2-40B4-BE49-F238E27FC236}">
              <a16:creationId xmlns:a16="http://schemas.microsoft.com/office/drawing/2014/main" id="{CCE472C8-1EF4-472D-850C-307957264E4A}"/>
            </a:ext>
          </a:extLst>
        </xdr:cNvPr>
        <xdr:cNvSpPr/>
      </xdr:nvSpPr>
      <xdr:spPr>
        <a:xfrm>
          <a:off x="57150" y="50482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45</xdr:row>
      <xdr:rowOff>133350</xdr:rowOff>
    </xdr:from>
    <xdr:to>
      <xdr:col>20</xdr:col>
      <xdr:colOff>0</xdr:colOff>
      <xdr:row>47</xdr:row>
      <xdr:rowOff>0</xdr:rowOff>
    </xdr:to>
    <xdr:sp macro="" textlink="">
      <xdr:nvSpPr>
        <xdr:cNvPr id="6" name="Rectangle: Top Corners Rounded 5">
          <a:extLst>
            <a:ext uri="{FF2B5EF4-FFF2-40B4-BE49-F238E27FC236}">
              <a16:creationId xmlns:a16="http://schemas.microsoft.com/office/drawing/2014/main" id="{F94004A8-DE45-4CE2-B7AE-FBC167BBFF7C}"/>
            </a:ext>
          </a:extLst>
        </xdr:cNvPr>
        <xdr:cNvSpPr/>
      </xdr:nvSpPr>
      <xdr:spPr>
        <a:xfrm>
          <a:off x="4248150" y="762952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33</xdr:row>
      <xdr:rowOff>133350</xdr:rowOff>
    </xdr:from>
    <xdr:to>
      <xdr:col>10</xdr:col>
      <xdr:colOff>0</xdr:colOff>
      <xdr:row>35</xdr:row>
      <xdr:rowOff>0</xdr:rowOff>
    </xdr:to>
    <xdr:sp macro="" textlink="">
      <xdr:nvSpPr>
        <xdr:cNvPr id="7" name="Rectangle: Top Corners Rounded 6">
          <a:extLst>
            <a:ext uri="{FF2B5EF4-FFF2-40B4-BE49-F238E27FC236}">
              <a16:creationId xmlns:a16="http://schemas.microsoft.com/office/drawing/2014/main" id="{1F4C6BCD-1AA6-4807-A621-0CBA52E49784}"/>
            </a:ext>
          </a:extLst>
        </xdr:cNvPr>
        <xdr:cNvSpPr/>
      </xdr:nvSpPr>
      <xdr:spPr>
        <a:xfrm>
          <a:off x="57150" y="568642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39</xdr:row>
      <xdr:rowOff>133350</xdr:rowOff>
    </xdr:from>
    <xdr:to>
      <xdr:col>10</xdr:col>
      <xdr:colOff>0</xdr:colOff>
      <xdr:row>41</xdr:row>
      <xdr:rowOff>0</xdr:rowOff>
    </xdr:to>
    <xdr:sp macro="" textlink="">
      <xdr:nvSpPr>
        <xdr:cNvPr id="8" name="Rectangle: Top Corners Rounded 7">
          <a:extLst>
            <a:ext uri="{FF2B5EF4-FFF2-40B4-BE49-F238E27FC236}">
              <a16:creationId xmlns:a16="http://schemas.microsoft.com/office/drawing/2014/main" id="{B214B20A-2439-44AF-84F1-1705B4E72E0D}"/>
            </a:ext>
          </a:extLst>
        </xdr:cNvPr>
        <xdr:cNvSpPr/>
      </xdr:nvSpPr>
      <xdr:spPr>
        <a:xfrm>
          <a:off x="57150" y="665797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1</xdr:row>
      <xdr:rowOff>133350</xdr:rowOff>
    </xdr:from>
    <xdr:to>
      <xdr:col>25</xdr:col>
      <xdr:colOff>0</xdr:colOff>
      <xdr:row>3</xdr:row>
      <xdr:rowOff>0</xdr:rowOff>
    </xdr:to>
    <xdr:sp macro="" textlink="">
      <xdr:nvSpPr>
        <xdr:cNvPr id="9" name="Rectangle: Top Corners Rounded 8">
          <a:extLst>
            <a:ext uri="{FF2B5EF4-FFF2-40B4-BE49-F238E27FC236}">
              <a16:creationId xmlns:a16="http://schemas.microsoft.com/office/drawing/2014/main" id="{76DF609A-49AE-4BC1-97FA-B700854827A5}"/>
            </a:ext>
          </a:extLst>
        </xdr:cNvPr>
        <xdr:cNvSpPr/>
      </xdr:nvSpPr>
      <xdr:spPr>
        <a:xfrm>
          <a:off x="8562975" y="504825"/>
          <a:ext cx="417195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133350</xdr:rowOff>
    </xdr:from>
    <xdr:to>
      <xdr:col>29</xdr:col>
      <xdr:colOff>0</xdr:colOff>
      <xdr:row>3</xdr:row>
      <xdr:rowOff>0</xdr:rowOff>
    </xdr:to>
    <xdr:sp macro="" textlink="">
      <xdr:nvSpPr>
        <xdr:cNvPr id="10" name="Rectangle: Top Corners Rounded 9">
          <a:extLst>
            <a:ext uri="{FF2B5EF4-FFF2-40B4-BE49-F238E27FC236}">
              <a16:creationId xmlns:a16="http://schemas.microsoft.com/office/drawing/2014/main" id="{657EA8D8-6D5B-401D-980D-3D13D61CA223}"/>
            </a:ext>
          </a:extLst>
        </xdr:cNvPr>
        <xdr:cNvSpPr/>
      </xdr:nvSpPr>
      <xdr:spPr>
        <a:xfrm>
          <a:off x="12849225" y="504825"/>
          <a:ext cx="417195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1</xdr:row>
      <xdr:rowOff>133350</xdr:rowOff>
    </xdr:from>
    <xdr:to>
      <xdr:col>9</xdr:col>
      <xdr:colOff>0</xdr:colOff>
      <xdr:row>3</xdr:row>
      <xdr:rowOff>0</xdr:rowOff>
    </xdr:to>
    <xdr:sp macro="" textlink="">
      <xdr:nvSpPr>
        <xdr:cNvPr id="11" name="TextBox 10">
          <a:extLst>
            <a:ext uri="{FF2B5EF4-FFF2-40B4-BE49-F238E27FC236}">
              <a16:creationId xmlns:a16="http://schemas.microsoft.com/office/drawing/2014/main" id="{6867A9DE-B2EF-4948-A9B7-B997C728056D}"/>
            </a:ext>
          </a:extLst>
        </xdr:cNvPr>
        <xdr:cNvSpPr txBox="1"/>
      </xdr:nvSpPr>
      <xdr:spPr>
        <a:xfrm>
          <a:off x="320040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33</xdr:row>
      <xdr:rowOff>133350</xdr:rowOff>
    </xdr:from>
    <xdr:to>
      <xdr:col>9</xdr:col>
      <xdr:colOff>0</xdr:colOff>
      <xdr:row>35</xdr:row>
      <xdr:rowOff>0</xdr:rowOff>
    </xdr:to>
    <xdr:sp macro="" textlink="">
      <xdr:nvSpPr>
        <xdr:cNvPr id="12" name="TextBox 11">
          <a:extLst>
            <a:ext uri="{FF2B5EF4-FFF2-40B4-BE49-F238E27FC236}">
              <a16:creationId xmlns:a16="http://schemas.microsoft.com/office/drawing/2014/main" id="{3B070326-CF5A-40E6-B270-717C41AE8C70}"/>
            </a:ext>
          </a:extLst>
        </xdr:cNvPr>
        <xdr:cNvSpPr txBox="1"/>
      </xdr:nvSpPr>
      <xdr:spPr>
        <a:xfrm>
          <a:off x="3200400" y="56864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39</xdr:row>
      <xdr:rowOff>133350</xdr:rowOff>
    </xdr:from>
    <xdr:to>
      <xdr:col>9</xdr:col>
      <xdr:colOff>0</xdr:colOff>
      <xdr:row>41</xdr:row>
      <xdr:rowOff>0</xdr:rowOff>
    </xdr:to>
    <xdr:sp macro="" textlink="">
      <xdr:nvSpPr>
        <xdr:cNvPr id="13" name="TextBox 12">
          <a:extLst>
            <a:ext uri="{FF2B5EF4-FFF2-40B4-BE49-F238E27FC236}">
              <a16:creationId xmlns:a16="http://schemas.microsoft.com/office/drawing/2014/main" id="{F1E78568-B70B-41EC-8CE7-730C696BFF4E}"/>
            </a:ext>
          </a:extLst>
        </xdr:cNvPr>
        <xdr:cNvSpPr txBox="1"/>
      </xdr:nvSpPr>
      <xdr:spPr>
        <a:xfrm>
          <a:off x="3200400" y="66579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18</xdr:col>
      <xdr:colOff>0</xdr:colOff>
      <xdr:row>45</xdr:row>
      <xdr:rowOff>133350</xdr:rowOff>
    </xdr:from>
    <xdr:to>
      <xdr:col>19</xdr:col>
      <xdr:colOff>0</xdr:colOff>
      <xdr:row>47</xdr:row>
      <xdr:rowOff>0</xdr:rowOff>
    </xdr:to>
    <xdr:sp macro="" textlink="">
      <xdr:nvSpPr>
        <xdr:cNvPr id="14" name="TextBox 13">
          <a:extLst>
            <a:ext uri="{FF2B5EF4-FFF2-40B4-BE49-F238E27FC236}">
              <a16:creationId xmlns:a16="http://schemas.microsoft.com/office/drawing/2014/main" id="{D2876EA1-8FC6-464F-B562-DF7BF402BCAF}"/>
            </a:ext>
          </a:extLst>
        </xdr:cNvPr>
        <xdr:cNvSpPr txBox="1"/>
      </xdr:nvSpPr>
      <xdr:spPr>
        <a:xfrm>
          <a:off x="7391400" y="76295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mn-lt"/>
              <a:ea typeface="+mn-ea"/>
              <a:cs typeface="+mn-cs"/>
            </a:rPr>
            <a:t>Earn</a:t>
          </a:r>
        </a:p>
      </xdr:txBody>
    </xdr:sp>
    <xdr:clientData/>
  </xdr:twoCellAnchor>
  <xdr:twoCellAnchor>
    <xdr:from>
      <xdr:col>23</xdr:col>
      <xdr:colOff>0</xdr:colOff>
      <xdr:row>1</xdr:row>
      <xdr:rowOff>133350</xdr:rowOff>
    </xdr:from>
    <xdr:to>
      <xdr:col>24</xdr:col>
      <xdr:colOff>0</xdr:colOff>
      <xdr:row>3</xdr:row>
      <xdr:rowOff>0</xdr:rowOff>
    </xdr:to>
    <xdr:sp macro="" textlink="">
      <xdr:nvSpPr>
        <xdr:cNvPr id="15" name="TextBox 14">
          <a:extLst>
            <a:ext uri="{FF2B5EF4-FFF2-40B4-BE49-F238E27FC236}">
              <a16:creationId xmlns:a16="http://schemas.microsoft.com/office/drawing/2014/main" id="{FCA24036-5F23-420E-A202-6AF3F321AC96}"/>
            </a:ext>
          </a:extLst>
        </xdr:cNvPr>
        <xdr:cNvSpPr txBox="1"/>
      </xdr:nvSpPr>
      <xdr:spPr>
        <a:xfrm>
          <a:off x="1161097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27</xdr:col>
      <xdr:colOff>0</xdr:colOff>
      <xdr:row>1</xdr:row>
      <xdr:rowOff>133350</xdr:rowOff>
    </xdr:from>
    <xdr:to>
      <xdr:col>28</xdr:col>
      <xdr:colOff>0</xdr:colOff>
      <xdr:row>3</xdr:row>
      <xdr:rowOff>0</xdr:rowOff>
    </xdr:to>
    <xdr:sp macro="" textlink="">
      <xdr:nvSpPr>
        <xdr:cNvPr id="16" name="TextBox 15">
          <a:extLst>
            <a:ext uri="{FF2B5EF4-FFF2-40B4-BE49-F238E27FC236}">
              <a16:creationId xmlns:a16="http://schemas.microsoft.com/office/drawing/2014/main" id="{B7EC88D8-CF61-414A-8B2A-8729ADC575A7}"/>
            </a:ext>
          </a:extLst>
        </xdr:cNvPr>
        <xdr:cNvSpPr txBox="1"/>
      </xdr:nvSpPr>
      <xdr:spPr>
        <a:xfrm>
          <a:off x="1589722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9</xdr:col>
      <xdr:colOff>0</xdr:colOff>
      <xdr:row>1</xdr:row>
      <xdr:rowOff>133350</xdr:rowOff>
    </xdr:from>
    <xdr:to>
      <xdr:col>10</xdr:col>
      <xdr:colOff>0</xdr:colOff>
      <xdr:row>3</xdr:row>
      <xdr:rowOff>0</xdr:rowOff>
    </xdr:to>
    <xdr:sp macro="" textlink="">
      <xdr:nvSpPr>
        <xdr:cNvPr id="17" name="TextBox 16">
          <a:extLst>
            <a:ext uri="{FF2B5EF4-FFF2-40B4-BE49-F238E27FC236}">
              <a16:creationId xmlns:a16="http://schemas.microsoft.com/office/drawing/2014/main" id="{652A06E3-35F6-44F0-9899-F87E9B97FC86}"/>
            </a:ext>
          </a:extLst>
        </xdr:cNvPr>
        <xdr:cNvSpPr txBox="1"/>
      </xdr:nvSpPr>
      <xdr:spPr>
        <a:xfrm>
          <a:off x="366712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19</xdr:col>
      <xdr:colOff>0</xdr:colOff>
      <xdr:row>45</xdr:row>
      <xdr:rowOff>142875</xdr:rowOff>
    </xdr:from>
    <xdr:to>
      <xdr:col>20</xdr:col>
      <xdr:colOff>0</xdr:colOff>
      <xdr:row>47</xdr:row>
      <xdr:rowOff>9525</xdr:rowOff>
    </xdr:to>
    <xdr:sp macro="" textlink="">
      <xdr:nvSpPr>
        <xdr:cNvPr id="18" name="TextBox 17">
          <a:extLst>
            <a:ext uri="{FF2B5EF4-FFF2-40B4-BE49-F238E27FC236}">
              <a16:creationId xmlns:a16="http://schemas.microsoft.com/office/drawing/2014/main" id="{448E3F67-6637-4DF8-9E53-DC3D443D4074}"/>
            </a:ext>
          </a:extLst>
        </xdr:cNvPr>
        <xdr:cNvSpPr txBox="1"/>
      </xdr:nvSpPr>
      <xdr:spPr>
        <a:xfrm>
          <a:off x="7858125" y="76390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33</xdr:row>
      <xdr:rowOff>133350</xdr:rowOff>
    </xdr:from>
    <xdr:to>
      <xdr:col>10</xdr:col>
      <xdr:colOff>0</xdr:colOff>
      <xdr:row>35</xdr:row>
      <xdr:rowOff>0</xdr:rowOff>
    </xdr:to>
    <xdr:sp macro="" textlink="">
      <xdr:nvSpPr>
        <xdr:cNvPr id="19" name="TextBox 18">
          <a:extLst>
            <a:ext uri="{FF2B5EF4-FFF2-40B4-BE49-F238E27FC236}">
              <a16:creationId xmlns:a16="http://schemas.microsoft.com/office/drawing/2014/main" id="{AF6DA709-61AB-4080-992E-A656141B6E27}"/>
            </a:ext>
          </a:extLst>
        </xdr:cNvPr>
        <xdr:cNvSpPr txBox="1"/>
      </xdr:nvSpPr>
      <xdr:spPr>
        <a:xfrm>
          <a:off x="3667125" y="56864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39</xdr:row>
      <xdr:rowOff>133350</xdr:rowOff>
    </xdr:from>
    <xdr:to>
      <xdr:col>10</xdr:col>
      <xdr:colOff>0</xdr:colOff>
      <xdr:row>41</xdr:row>
      <xdr:rowOff>0</xdr:rowOff>
    </xdr:to>
    <xdr:sp macro="" textlink="">
      <xdr:nvSpPr>
        <xdr:cNvPr id="20" name="TextBox 19">
          <a:extLst>
            <a:ext uri="{FF2B5EF4-FFF2-40B4-BE49-F238E27FC236}">
              <a16:creationId xmlns:a16="http://schemas.microsoft.com/office/drawing/2014/main" id="{A00EE11B-16EC-47DD-B7C5-63D5D9950134}"/>
            </a:ext>
          </a:extLst>
        </xdr:cNvPr>
        <xdr:cNvSpPr txBox="1"/>
      </xdr:nvSpPr>
      <xdr:spPr>
        <a:xfrm>
          <a:off x="3667125" y="66579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24</xdr:col>
      <xdr:colOff>0</xdr:colOff>
      <xdr:row>1</xdr:row>
      <xdr:rowOff>133350</xdr:rowOff>
    </xdr:from>
    <xdr:to>
      <xdr:col>25</xdr:col>
      <xdr:colOff>0</xdr:colOff>
      <xdr:row>3</xdr:row>
      <xdr:rowOff>0</xdr:rowOff>
    </xdr:to>
    <xdr:sp macro="" textlink="">
      <xdr:nvSpPr>
        <xdr:cNvPr id="21" name="TextBox 20">
          <a:extLst>
            <a:ext uri="{FF2B5EF4-FFF2-40B4-BE49-F238E27FC236}">
              <a16:creationId xmlns:a16="http://schemas.microsoft.com/office/drawing/2014/main" id="{AE05AA00-6521-4202-981F-A5A8722634C3}"/>
            </a:ext>
          </a:extLst>
        </xdr:cNvPr>
        <xdr:cNvSpPr txBox="1"/>
      </xdr:nvSpPr>
      <xdr:spPr>
        <a:xfrm>
          <a:off x="1217295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28</xdr:col>
      <xdr:colOff>0</xdr:colOff>
      <xdr:row>1</xdr:row>
      <xdr:rowOff>133350</xdr:rowOff>
    </xdr:from>
    <xdr:to>
      <xdr:col>29</xdr:col>
      <xdr:colOff>0</xdr:colOff>
      <xdr:row>3</xdr:row>
      <xdr:rowOff>0</xdr:rowOff>
    </xdr:to>
    <xdr:sp macro="" textlink="">
      <xdr:nvSpPr>
        <xdr:cNvPr id="22" name="TextBox 21">
          <a:extLst>
            <a:ext uri="{FF2B5EF4-FFF2-40B4-BE49-F238E27FC236}">
              <a16:creationId xmlns:a16="http://schemas.microsoft.com/office/drawing/2014/main" id="{393D6EDB-5E8C-44DB-A10C-95FFDBA278AC}"/>
            </a:ext>
          </a:extLst>
        </xdr:cNvPr>
        <xdr:cNvSpPr txBox="1"/>
      </xdr:nvSpPr>
      <xdr:spPr>
        <a:xfrm>
          <a:off x="1645920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45</xdr:row>
      <xdr:rowOff>133350</xdr:rowOff>
    </xdr:from>
    <xdr:to>
      <xdr:col>12</xdr:col>
      <xdr:colOff>0</xdr:colOff>
      <xdr:row>47</xdr:row>
      <xdr:rowOff>0</xdr:rowOff>
    </xdr:to>
    <xdr:sp macro="" textlink="">
      <xdr:nvSpPr>
        <xdr:cNvPr id="23" name="TextBox 22">
          <a:extLst>
            <a:ext uri="{FF2B5EF4-FFF2-40B4-BE49-F238E27FC236}">
              <a16:creationId xmlns:a16="http://schemas.microsoft.com/office/drawing/2014/main" id="{C021FEA8-1C85-49B0-918E-939C0D9900CF}"/>
            </a:ext>
          </a:extLst>
        </xdr:cNvPr>
        <xdr:cNvSpPr txBox="1"/>
      </xdr:nvSpPr>
      <xdr:spPr>
        <a:xfrm>
          <a:off x="4248150" y="7629525"/>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22</xdr:col>
      <xdr:colOff>0</xdr:colOff>
      <xdr:row>1</xdr:row>
      <xdr:rowOff>114299</xdr:rowOff>
    </xdr:from>
    <xdr:to>
      <xdr:col>22</xdr:col>
      <xdr:colOff>2609850</xdr:colOff>
      <xdr:row>3</xdr:row>
      <xdr:rowOff>28574</xdr:rowOff>
    </xdr:to>
    <xdr:sp macro="" textlink="">
      <xdr:nvSpPr>
        <xdr:cNvPr id="24" name="TextBox 23">
          <a:extLst>
            <a:ext uri="{FF2B5EF4-FFF2-40B4-BE49-F238E27FC236}">
              <a16:creationId xmlns:a16="http://schemas.microsoft.com/office/drawing/2014/main" id="{8AB9036C-EC65-41E5-82E9-D2D15E29249C}"/>
            </a:ext>
          </a:extLst>
        </xdr:cNvPr>
        <xdr:cNvSpPr txBox="1"/>
      </xdr:nvSpPr>
      <xdr:spPr>
        <a:xfrm>
          <a:off x="8562975" y="485774"/>
          <a:ext cx="2609850" cy="2381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Fun Patches</a:t>
          </a:r>
        </a:p>
      </xdr:txBody>
    </xdr:sp>
    <xdr:clientData/>
  </xdr:twoCellAnchor>
  <xdr:twoCellAnchor>
    <xdr:from>
      <xdr:col>26</xdr:col>
      <xdr:colOff>0</xdr:colOff>
      <xdr:row>1</xdr:row>
      <xdr:rowOff>133350</xdr:rowOff>
    </xdr:from>
    <xdr:to>
      <xdr:col>26</xdr:col>
      <xdr:colOff>2495550</xdr:colOff>
      <xdr:row>3</xdr:row>
      <xdr:rowOff>0</xdr:rowOff>
    </xdr:to>
    <xdr:sp macro="" textlink="">
      <xdr:nvSpPr>
        <xdr:cNvPr id="25" name="TextBox 24">
          <a:extLst>
            <a:ext uri="{FF2B5EF4-FFF2-40B4-BE49-F238E27FC236}">
              <a16:creationId xmlns:a16="http://schemas.microsoft.com/office/drawing/2014/main" id="{71305385-BD8E-4316-94A1-751C8F74C57F}"/>
            </a:ext>
          </a:extLst>
        </xdr:cNvPr>
        <xdr:cNvSpPr txBox="1"/>
      </xdr:nvSpPr>
      <xdr:spPr>
        <a:xfrm>
          <a:off x="12849225" y="504825"/>
          <a:ext cx="24955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0</xdr:col>
      <xdr:colOff>56029</xdr:colOff>
      <xdr:row>1</xdr:row>
      <xdr:rowOff>133350</xdr:rowOff>
    </xdr:from>
    <xdr:to>
      <xdr:col>2</xdr:col>
      <xdr:colOff>1030942</xdr:colOff>
      <xdr:row>3</xdr:row>
      <xdr:rowOff>0</xdr:rowOff>
    </xdr:to>
    <xdr:sp macro="" textlink="">
      <xdr:nvSpPr>
        <xdr:cNvPr id="26" name="TextBox 25">
          <a:extLst>
            <a:ext uri="{FF2B5EF4-FFF2-40B4-BE49-F238E27FC236}">
              <a16:creationId xmlns:a16="http://schemas.microsoft.com/office/drawing/2014/main" id="{48141E89-EFA6-4A29-A75F-C88876349A97}"/>
            </a:ext>
          </a:extLst>
        </xdr:cNvPr>
        <xdr:cNvSpPr txBox="1"/>
      </xdr:nvSpPr>
      <xdr:spPr>
        <a:xfrm>
          <a:off x="56029" y="504825"/>
          <a:ext cx="2260788"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Individual Badges</a:t>
          </a:r>
        </a:p>
      </xdr:txBody>
    </xdr:sp>
    <xdr:clientData/>
  </xdr:twoCellAnchor>
  <xdr:twoCellAnchor>
    <xdr:from>
      <xdr:col>1</xdr:col>
      <xdr:colOff>0</xdr:colOff>
      <xdr:row>33</xdr:row>
      <xdr:rowOff>133350</xdr:rowOff>
    </xdr:from>
    <xdr:to>
      <xdr:col>2</xdr:col>
      <xdr:colOff>1590675</xdr:colOff>
      <xdr:row>34</xdr:row>
      <xdr:rowOff>152400</xdr:rowOff>
    </xdr:to>
    <xdr:sp macro="" textlink="">
      <xdr:nvSpPr>
        <xdr:cNvPr id="27" name="TextBox 26">
          <a:extLst>
            <a:ext uri="{FF2B5EF4-FFF2-40B4-BE49-F238E27FC236}">
              <a16:creationId xmlns:a16="http://schemas.microsoft.com/office/drawing/2014/main" id="{2E3C33D9-9189-4FA3-96CE-1F2C302B8808}"/>
            </a:ext>
          </a:extLst>
        </xdr:cNvPr>
        <xdr:cNvSpPr txBox="1"/>
      </xdr:nvSpPr>
      <xdr:spPr>
        <a:xfrm>
          <a:off x="57150" y="5686425"/>
          <a:ext cx="2819400" cy="1809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Financial Literacy &amp; Cookie Business Badges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39</xdr:row>
      <xdr:rowOff>133350</xdr:rowOff>
    </xdr:from>
    <xdr:to>
      <xdr:col>2</xdr:col>
      <xdr:colOff>971550</xdr:colOff>
      <xdr:row>40</xdr:row>
      <xdr:rowOff>152400</xdr:rowOff>
    </xdr:to>
    <xdr:sp macro="" textlink="">
      <xdr:nvSpPr>
        <xdr:cNvPr id="28" name="TextBox 27">
          <a:extLst>
            <a:ext uri="{FF2B5EF4-FFF2-40B4-BE49-F238E27FC236}">
              <a16:creationId xmlns:a16="http://schemas.microsoft.com/office/drawing/2014/main" id="{5CD18969-6116-49DF-A111-A8C0477CE479}"/>
            </a:ext>
          </a:extLst>
        </xdr:cNvPr>
        <xdr:cNvSpPr txBox="1"/>
      </xdr:nvSpPr>
      <xdr:spPr>
        <a:xfrm>
          <a:off x="57150" y="6657975"/>
          <a:ext cx="2200275" cy="1809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Progressive Badge Sets</a:t>
          </a:r>
          <a:endParaRPr lang="en-US" sz="1100">
            <a:solidFill>
              <a:schemeClr val="bg1"/>
            </a:solidFill>
            <a:latin typeface="Arial Narrow" panose="020B0606020202030204" pitchFamily="34" charset="0"/>
          </a:endParaRPr>
        </a:p>
      </xdr:txBody>
    </xdr:sp>
    <xdr:clientData/>
  </xdr:twoCellAnchor>
  <xdr:twoCellAnchor editAs="oneCell">
    <xdr:from>
      <xdr:col>1</xdr:col>
      <xdr:colOff>0</xdr:colOff>
      <xdr:row>0</xdr:row>
      <xdr:rowOff>0</xdr:rowOff>
    </xdr:from>
    <xdr:to>
      <xdr:col>2</xdr:col>
      <xdr:colOff>332740</xdr:colOff>
      <xdr:row>1</xdr:row>
      <xdr:rowOff>85725</xdr:rowOff>
    </xdr:to>
    <xdr:pic>
      <xdr:nvPicPr>
        <xdr:cNvPr id="29" name="Picture 28">
          <a:extLst>
            <a:ext uri="{FF2B5EF4-FFF2-40B4-BE49-F238E27FC236}">
              <a16:creationId xmlns:a16="http://schemas.microsoft.com/office/drawing/2014/main" id="{89AF9965-CE35-43F2-86B1-13045558E7B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0"/>
          <a:ext cx="1561465" cy="457200"/>
        </a:xfrm>
        <a:prstGeom prst="rect">
          <a:avLst/>
        </a:prstGeom>
      </xdr:spPr>
    </xdr:pic>
    <xdr:clientData/>
  </xdr:twoCellAnchor>
  <xdr:twoCellAnchor editAs="oneCell">
    <xdr:from>
      <xdr:col>1</xdr:col>
      <xdr:colOff>25400</xdr:colOff>
      <xdr:row>35</xdr:row>
      <xdr:rowOff>73026</xdr:rowOff>
    </xdr:from>
    <xdr:to>
      <xdr:col>1</xdr:col>
      <xdr:colOff>1221740</xdr:colOff>
      <xdr:row>38</xdr:row>
      <xdr:rowOff>105858</xdr:rowOff>
    </xdr:to>
    <xdr:pic>
      <xdr:nvPicPr>
        <xdr:cNvPr id="30" name="Picture 29">
          <a:extLst>
            <a:ext uri="{FF2B5EF4-FFF2-40B4-BE49-F238E27FC236}">
              <a16:creationId xmlns:a16="http://schemas.microsoft.com/office/drawing/2014/main" id="{9AF1A033-5874-42CD-838D-41235F7D4C1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2550" y="5949951"/>
          <a:ext cx="1196340" cy="518607"/>
        </a:xfrm>
        <a:prstGeom prst="rect">
          <a:avLst/>
        </a:prstGeom>
      </xdr:spPr>
    </xdr:pic>
    <xdr:clientData/>
  </xdr:twoCellAnchor>
  <xdr:twoCellAnchor>
    <xdr:from>
      <xdr:col>1</xdr:col>
      <xdr:colOff>0</xdr:colOff>
      <xdr:row>58</xdr:row>
      <xdr:rowOff>0</xdr:rowOff>
    </xdr:from>
    <xdr:to>
      <xdr:col>10</xdr:col>
      <xdr:colOff>0</xdr:colOff>
      <xdr:row>65</xdr:row>
      <xdr:rowOff>0</xdr:rowOff>
    </xdr:to>
    <xdr:sp macro="" textlink="">
      <xdr:nvSpPr>
        <xdr:cNvPr id="31" name="Rectangle 30">
          <a:extLst>
            <a:ext uri="{FF2B5EF4-FFF2-40B4-BE49-F238E27FC236}">
              <a16:creationId xmlns:a16="http://schemas.microsoft.com/office/drawing/2014/main" id="{F985EB40-756F-421F-B1F4-C9EC446163CC}"/>
            </a:ext>
          </a:extLst>
        </xdr:cNvPr>
        <xdr:cNvSpPr/>
      </xdr:nvSpPr>
      <xdr:spPr>
        <a:xfrm>
          <a:off x="57150" y="9601200"/>
          <a:ext cx="4076700" cy="11334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67</xdr:row>
      <xdr:rowOff>0</xdr:rowOff>
    </xdr:from>
    <xdr:to>
      <xdr:col>10</xdr:col>
      <xdr:colOff>0</xdr:colOff>
      <xdr:row>73</xdr:row>
      <xdr:rowOff>0</xdr:rowOff>
    </xdr:to>
    <xdr:sp macro="" textlink="">
      <xdr:nvSpPr>
        <xdr:cNvPr id="32" name="Rectangle 31">
          <a:extLst>
            <a:ext uri="{FF2B5EF4-FFF2-40B4-BE49-F238E27FC236}">
              <a16:creationId xmlns:a16="http://schemas.microsoft.com/office/drawing/2014/main" id="{87E80DF6-7549-4C6A-BFD9-A47D9F3DEC28}"/>
            </a:ext>
          </a:extLst>
        </xdr:cNvPr>
        <xdr:cNvSpPr/>
      </xdr:nvSpPr>
      <xdr:spPr>
        <a:xfrm>
          <a:off x="57150" y="11058525"/>
          <a:ext cx="4076700" cy="9906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56</xdr:row>
      <xdr:rowOff>133350</xdr:rowOff>
    </xdr:from>
    <xdr:to>
      <xdr:col>10</xdr:col>
      <xdr:colOff>0</xdr:colOff>
      <xdr:row>58</xdr:row>
      <xdr:rowOff>0</xdr:rowOff>
    </xdr:to>
    <xdr:sp macro="" textlink="">
      <xdr:nvSpPr>
        <xdr:cNvPr id="33" name="Rectangle: Top Corners Rounded 32">
          <a:extLst>
            <a:ext uri="{FF2B5EF4-FFF2-40B4-BE49-F238E27FC236}">
              <a16:creationId xmlns:a16="http://schemas.microsoft.com/office/drawing/2014/main" id="{ECDDC01B-866B-49B7-835D-22BB39DE7AAF}"/>
            </a:ext>
          </a:extLst>
        </xdr:cNvPr>
        <xdr:cNvSpPr/>
      </xdr:nvSpPr>
      <xdr:spPr>
        <a:xfrm>
          <a:off x="57150" y="9410700"/>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65</xdr:row>
      <xdr:rowOff>136684</xdr:rowOff>
    </xdr:from>
    <xdr:to>
      <xdr:col>10</xdr:col>
      <xdr:colOff>0</xdr:colOff>
      <xdr:row>67</xdr:row>
      <xdr:rowOff>0</xdr:rowOff>
    </xdr:to>
    <xdr:sp macro="" textlink="">
      <xdr:nvSpPr>
        <xdr:cNvPr id="34" name="Rectangle: Top Corners Rounded 33">
          <a:extLst>
            <a:ext uri="{FF2B5EF4-FFF2-40B4-BE49-F238E27FC236}">
              <a16:creationId xmlns:a16="http://schemas.microsoft.com/office/drawing/2014/main" id="{B708586D-1E0B-43D2-A1AA-789785AF50B1}"/>
            </a:ext>
          </a:extLst>
        </xdr:cNvPr>
        <xdr:cNvSpPr/>
      </xdr:nvSpPr>
      <xdr:spPr>
        <a:xfrm>
          <a:off x="57150" y="10871359"/>
          <a:ext cx="4076700" cy="187166"/>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65</xdr:row>
      <xdr:rowOff>136684</xdr:rowOff>
    </xdr:from>
    <xdr:to>
      <xdr:col>9</xdr:col>
      <xdr:colOff>0</xdr:colOff>
      <xdr:row>67</xdr:row>
      <xdr:rowOff>0</xdr:rowOff>
    </xdr:to>
    <xdr:sp macro="" textlink="">
      <xdr:nvSpPr>
        <xdr:cNvPr id="35" name="TextBox 34">
          <a:extLst>
            <a:ext uri="{FF2B5EF4-FFF2-40B4-BE49-F238E27FC236}">
              <a16:creationId xmlns:a16="http://schemas.microsoft.com/office/drawing/2014/main" id="{BAE0081E-1891-4098-8E8C-913385D40662}"/>
            </a:ext>
          </a:extLst>
        </xdr:cNvPr>
        <xdr:cNvSpPr txBox="1"/>
      </xdr:nvSpPr>
      <xdr:spPr>
        <a:xfrm>
          <a:off x="3200400" y="10871359"/>
          <a:ext cx="466725" cy="18716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56</xdr:row>
      <xdr:rowOff>133350</xdr:rowOff>
    </xdr:from>
    <xdr:to>
      <xdr:col>9</xdr:col>
      <xdr:colOff>0</xdr:colOff>
      <xdr:row>58</xdr:row>
      <xdr:rowOff>0</xdr:rowOff>
    </xdr:to>
    <xdr:sp macro="" textlink="">
      <xdr:nvSpPr>
        <xdr:cNvPr id="36" name="TextBox 35">
          <a:extLst>
            <a:ext uri="{FF2B5EF4-FFF2-40B4-BE49-F238E27FC236}">
              <a16:creationId xmlns:a16="http://schemas.microsoft.com/office/drawing/2014/main" id="{32CA4D29-8733-42FC-8D55-B51CBB599B71}"/>
            </a:ext>
          </a:extLst>
        </xdr:cNvPr>
        <xdr:cNvSpPr txBox="1"/>
      </xdr:nvSpPr>
      <xdr:spPr>
        <a:xfrm>
          <a:off x="3200400" y="94107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9</xdr:col>
      <xdr:colOff>0</xdr:colOff>
      <xdr:row>56</xdr:row>
      <xdr:rowOff>133350</xdr:rowOff>
    </xdr:from>
    <xdr:to>
      <xdr:col>10</xdr:col>
      <xdr:colOff>0</xdr:colOff>
      <xdr:row>58</xdr:row>
      <xdr:rowOff>0</xdr:rowOff>
    </xdr:to>
    <xdr:sp macro="" textlink="">
      <xdr:nvSpPr>
        <xdr:cNvPr id="37" name="TextBox 36">
          <a:extLst>
            <a:ext uri="{FF2B5EF4-FFF2-40B4-BE49-F238E27FC236}">
              <a16:creationId xmlns:a16="http://schemas.microsoft.com/office/drawing/2014/main" id="{556C00C3-5318-4D60-827F-A75CAD88F409}"/>
            </a:ext>
          </a:extLst>
        </xdr:cNvPr>
        <xdr:cNvSpPr txBox="1"/>
      </xdr:nvSpPr>
      <xdr:spPr>
        <a:xfrm>
          <a:off x="3667125" y="94107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65</xdr:row>
      <xdr:rowOff>136684</xdr:rowOff>
    </xdr:from>
    <xdr:to>
      <xdr:col>10</xdr:col>
      <xdr:colOff>0</xdr:colOff>
      <xdr:row>67</xdr:row>
      <xdr:rowOff>0</xdr:rowOff>
    </xdr:to>
    <xdr:sp macro="" textlink="">
      <xdr:nvSpPr>
        <xdr:cNvPr id="38" name="TextBox 37">
          <a:extLst>
            <a:ext uri="{FF2B5EF4-FFF2-40B4-BE49-F238E27FC236}">
              <a16:creationId xmlns:a16="http://schemas.microsoft.com/office/drawing/2014/main" id="{02EC2CC4-51D8-44BF-B998-46E1BF0B0B98}"/>
            </a:ext>
          </a:extLst>
        </xdr:cNvPr>
        <xdr:cNvSpPr txBox="1"/>
      </xdr:nvSpPr>
      <xdr:spPr>
        <a:xfrm>
          <a:off x="3667125" y="10871359"/>
          <a:ext cx="466725" cy="18716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xdr:col>
      <xdr:colOff>0</xdr:colOff>
      <xdr:row>56</xdr:row>
      <xdr:rowOff>133350</xdr:rowOff>
    </xdr:from>
    <xdr:to>
      <xdr:col>2</xdr:col>
      <xdr:colOff>0</xdr:colOff>
      <xdr:row>58</xdr:row>
      <xdr:rowOff>0</xdr:rowOff>
    </xdr:to>
    <xdr:sp macro="" textlink="">
      <xdr:nvSpPr>
        <xdr:cNvPr id="39" name="TextBox 38">
          <a:extLst>
            <a:ext uri="{FF2B5EF4-FFF2-40B4-BE49-F238E27FC236}">
              <a16:creationId xmlns:a16="http://schemas.microsoft.com/office/drawing/2014/main" id="{60B6AA10-26FB-4A8D-A95C-F4062FA3BCCF}"/>
            </a:ext>
          </a:extLst>
        </xdr:cNvPr>
        <xdr:cNvSpPr txBox="1"/>
      </xdr:nvSpPr>
      <xdr:spPr>
        <a:xfrm>
          <a:off x="57150" y="9410700"/>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Pins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65</xdr:row>
      <xdr:rowOff>136684</xdr:rowOff>
    </xdr:from>
    <xdr:to>
      <xdr:col>2</xdr:col>
      <xdr:colOff>952500</xdr:colOff>
      <xdr:row>67</xdr:row>
      <xdr:rowOff>19050</xdr:rowOff>
    </xdr:to>
    <xdr:sp macro="" textlink="">
      <xdr:nvSpPr>
        <xdr:cNvPr id="40" name="TextBox 39">
          <a:extLst>
            <a:ext uri="{FF2B5EF4-FFF2-40B4-BE49-F238E27FC236}">
              <a16:creationId xmlns:a16="http://schemas.microsoft.com/office/drawing/2014/main" id="{B647CD46-9CD8-4DFF-82CD-D2AE060C56FE}"/>
            </a:ext>
          </a:extLst>
        </xdr:cNvPr>
        <xdr:cNvSpPr txBox="1"/>
      </xdr:nvSpPr>
      <xdr:spPr>
        <a:xfrm>
          <a:off x="57150" y="10871359"/>
          <a:ext cx="2181225" cy="2062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Additional Patch Awards</a:t>
          </a:r>
          <a:endParaRPr lang="en-US" sz="1100">
            <a:solidFill>
              <a:schemeClr val="bg1"/>
            </a:solidFill>
            <a:latin typeface="Arial Narrow" panose="020B0606020202030204" pitchFamily="34" charset="0"/>
          </a:endParaRPr>
        </a:p>
      </xdr:txBody>
    </xdr:sp>
    <xdr:clientData/>
  </xdr:twoCellAnchor>
  <xdr:twoCellAnchor>
    <xdr:from>
      <xdr:col>11</xdr:col>
      <xdr:colOff>0</xdr:colOff>
      <xdr:row>1</xdr:row>
      <xdr:rowOff>133350</xdr:rowOff>
    </xdr:from>
    <xdr:to>
      <xdr:col>20</xdr:col>
      <xdr:colOff>0</xdr:colOff>
      <xdr:row>3</xdr:row>
      <xdr:rowOff>0</xdr:rowOff>
    </xdr:to>
    <xdr:sp macro="" textlink="">
      <xdr:nvSpPr>
        <xdr:cNvPr id="41" name="Rectangle: Top Corners Rounded 40">
          <a:extLst>
            <a:ext uri="{FF2B5EF4-FFF2-40B4-BE49-F238E27FC236}">
              <a16:creationId xmlns:a16="http://schemas.microsoft.com/office/drawing/2014/main" id="{D1E04F1F-C3A7-410F-91F5-68C2735EDE07}"/>
            </a:ext>
          </a:extLst>
        </xdr:cNvPr>
        <xdr:cNvSpPr/>
      </xdr:nvSpPr>
      <xdr:spPr>
        <a:xfrm>
          <a:off x="4248150" y="50482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0</xdr:colOff>
      <xdr:row>1</xdr:row>
      <xdr:rowOff>133350</xdr:rowOff>
    </xdr:from>
    <xdr:to>
      <xdr:col>19</xdr:col>
      <xdr:colOff>0</xdr:colOff>
      <xdr:row>3</xdr:row>
      <xdr:rowOff>0</xdr:rowOff>
    </xdr:to>
    <xdr:sp macro="" textlink="">
      <xdr:nvSpPr>
        <xdr:cNvPr id="42" name="TextBox 41">
          <a:extLst>
            <a:ext uri="{FF2B5EF4-FFF2-40B4-BE49-F238E27FC236}">
              <a16:creationId xmlns:a16="http://schemas.microsoft.com/office/drawing/2014/main" id="{9624BEA9-269C-4DCE-B4A0-6E8E6DDA7B74}"/>
            </a:ext>
          </a:extLst>
        </xdr:cNvPr>
        <xdr:cNvSpPr txBox="1"/>
      </xdr:nvSpPr>
      <xdr:spPr>
        <a:xfrm>
          <a:off x="739140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19</xdr:col>
      <xdr:colOff>0</xdr:colOff>
      <xdr:row>1</xdr:row>
      <xdr:rowOff>133350</xdr:rowOff>
    </xdr:from>
    <xdr:to>
      <xdr:col>20</xdr:col>
      <xdr:colOff>0</xdr:colOff>
      <xdr:row>3</xdr:row>
      <xdr:rowOff>0</xdr:rowOff>
    </xdr:to>
    <xdr:sp macro="" textlink="">
      <xdr:nvSpPr>
        <xdr:cNvPr id="43" name="TextBox 42">
          <a:extLst>
            <a:ext uri="{FF2B5EF4-FFF2-40B4-BE49-F238E27FC236}">
              <a16:creationId xmlns:a16="http://schemas.microsoft.com/office/drawing/2014/main" id="{8AC71AC8-3BA3-4910-B0F2-C0EE9BA656ED}"/>
            </a:ext>
          </a:extLst>
        </xdr:cNvPr>
        <xdr:cNvSpPr txBox="1"/>
      </xdr:nvSpPr>
      <xdr:spPr>
        <a:xfrm>
          <a:off x="785812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3</xdr:row>
      <xdr:rowOff>0</xdr:rowOff>
    </xdr:from>
    <xdr:to>
      <xdr:col>20</xdr:col>
      <xdr:colOff>0</xdr:colOff>
      <xdr:row>25</xdr:row>
      <xdr:rowOff>0</xdr:rowOff>
    </xdr:to>
    <xdr:sp macro="" textlink="">
      <xdr:nvSpPr>
        <xdr:cNvPr id="44" name="Rectangle 43">
          <a:extLst>
            <a:ext uri="{FF2B5EF4-FFF2-40B4-BE49-F238E27FC236}">
              <a16:creationId xmlns:a16="http://schemas.microsoft.com/office/drawing/2014/main" id="{2D6F2E28-F43E-4E4A-A44F-D9AB319A56FB}"/>
            </a:ext>
          </a:extLst>
        </xdr:cNvPr>
        <xdr:cNvSpPr/>
      </xdr:nvSpPr>
      <xdr:spPr>
        <a:xfrm>
          <a:off x="4248150" y="695325"/>
          <a:ext cx="4076700" cy="35623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133350</xdr:rowOff>
    </xdr:from>
    <xdr:to>
      <xdr:col>12</xdr:col>
      <xdr:colOff>1266825</xdr:colOff>
      <xdr:row>3</xdr:row>
      <xdr:rowOff>0</xdr:rowOff>
    </xdr:to>
    <xdr:sp macro="" textlink="">
      <xdr:nvSpPr>
        <xdr:cNvPr id="45" name="TextBox 44">
          <a:extLst>
            <a:ext uri="{FF2B5EF4-FFF2-40B4-BE49-F238E27FC236}">
              <a16:creationId xmlns:a16="http://schemas.microsoft.com/office/drawing/2014/main" id="{E8F9E263-933A-45E4-B2D5-F76D02DD7C63}"/>
            </a:ext>
          </a:extLst>
        </xdr:cNvPr>
        <xdr:cNvSpPr txBox="1"/>
      </xdr:nvSpPr>
      <xdr:spPr>
        <a:xfrm>
          <a:off x="4248150" y="504825"/>
          <a:ext cx="24955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Leadership Journey Awards</a:t>
          </a:r>
          <a:endParaRPr lang="en-US" sz="1100">
            <a:solidFill>
              <a:schemeClr val="bg1"/>
            </a:solidFill>
            <a:latin typeface="Arial Narrow" panose="020B0606020202030204" pitchFamily="34" charset="0"/>
          </a:endParaRPr>
        </a:p>
      </xdr:txBody>
    </xdr:sp>
    <xdr:clientData/>
  </xdr:twoCellAnchor>
  <xdr:twoCellAnchor>
    <xdr:from>
      <xdr:col>11</xdr:col>
      <xdr:colOff>19050</xdr:colOff>
      <xdr:row>3</xdr:row>
      <xdr:rowOff>28575</xdr:rowOff>
    </xdr:from>
    <xdr:to>
      <xdr:col>11</xdr:col>
      <xdr:colOff>1214122</xdr:colOff>
      <xdr:row>24</xdr:row>
      <xdr:rowOff>112578</xdr:rowOff>
    </xdr:to>
    <xdr:grpSp>
      <xdr:nvGrpSpPr>
        <xdr:cNvPr id="46" name="Group 45">
          <a:extLst>
            <a:ext uri="{FF2B5EF4-FFF2-40B4-BE49-F238E27FC236}">
              <a16:creationId xmlns:a16="http://schemas.microsoft.com/office/drawing/2014/main" id="{0EC44CC7-16B7-42BC-840C-7C2F281A0D1D}"/>
            </a:ext>
          </a:extLst>
        </xdr:cNvPr>
        <xdr:cNvGrpSpPr/>
      </xdr:nvGrpSpPr>
      <xdr:grpSpPr>
        <a:xfrm>
          <a:off x="4267200" y="723900"/>
          <a:ext cx="1195072" cy="3484428"/>
          <a:chOff x="4286250" y="723900"/>
          <a:chExt cx="1195072" cy="3484428"/>
        </a:xfrm>
      </xdr:grpSpPr>
      <xdr:pic>
        <xdr:nvPicPr>
          <xdr:cNvPr id="47" name="Picture 46">
            <a:extLst>
              <a:ext uri="{FF2B5EF4-FFF2-40B4-BE49-F238E27FC236}">
                <a16:creationId xmlns:a16="http://schemas.microsoft.com/office/drawing/2014/main" id="{8008AB13-9658-4E47-A8C9-D71D67182DE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286250" y="3441700"/>
            <a:ext cx="1188720" cy="766628"/>
          </a:xfrm>
          <a:prstGeom prst="rect">
            <a:avLst/>
          </a:prstGeom>
        </xdr:spPr>
      </xdr:pic>
      <xdr:pic>
        <xdr:nvPicPr>
          <xdr:cNvPr id="48" name="Picture 47">
            <a:extLst>
              <a:ext uri="{FF2B5EF4-FFF2-40B4-BE49-F238E27FC236}">
                <a16:creationId xmlns:a16="http://schemas.microsoft.com/office/drawing/2014/main" id="{5ACC8009-8C27-41AD-A81F-55EB2E650FC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292602" y="2743201"/>
            <a:ext cx="1188720" cy="506979"/>
          </a:xfrm>
          <a:prstGeom prst="rect">
            <a:avLst/>
          </a:prstGeom>
        </xdr:spPr>
      </xdr:pic>
      <xdr:pic>
        <xdr:nvPicPr>
          <xdr:cNvPr id="49" name="Picture 48">
            <a:extLst>
              <a:ext uri="{FF2B5EF4-FFF2-40B4-BE49-F238E27FC236}">
                <a16:creationId xmlns:a16="http://schemas.microsoft.com/office/drawing/2014/main" id="{9F3DDEA0-A853-4EE5-BDBF-FDE76D3CEA2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559967" y="723900"/>
            <a:ext cx="657568" cy="640080"/>
          </a:xfrm>
          <a:prstGeom prst="rect">
            <a:avLst/>
          </a:prstGeom>
        </xdr:spPr>
      </xdr:pic>
      <xdr:pic>
        <xdr:nvPicPr>
          <xdr:cNvPr id="50" name="Picture 49">
            <a:extLst>
              <a:ext uri="{FF2B5EF4-FFF2-40B4-BE49-F238E27FC236}">
                <a16:creationId xmlns:a16="http://schemas.microsoft.com/office/drawing/2014/main" id="{C7116165-7714-4735-9242-1D0BAD0A6BA4}"/>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536362" y="1352551"/>
            <a:ext cx="704778" cy="640080"/>
          </a:xfrm>
          <a:prstGeom prst="rect">
            <a:avLst/>
          </a:prstGeom>
        </xdr:spPr>
      </xdr:pic>
      <xdr:pic>
        <xdr:nvPicPr>
          <xdr:cNvPr id="51" name="Picture 50">
            <a:extLst>
              <a:ext uri="{FF2B5EF4-FFF2-40B4-BE49-F238E27FC236}">
                <a16:creationId xmlns:a16="http://schemas.microsoft.com/office/drawing/2014/main" id="{57E2DC6F-D2F2-4FA3-983C-0C9A2BC4DE6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557711" y="2000250"/>
            <a:ext cx="662080" cy="640080"/>
          </a:xfrm>
          <a:prstGeom prst="rect">
            <a:avLst/>
          </a:prstGeom>
        </xdr:spPr>
      </xdr:pic>
    </xdr:grpSp>
    <xdr:clientData/>
  </xdr:twoCellAnchor>
  <xdr:twoCellAnchor>
    <xdr:from>
      <xdr:col>1</xdr:col>
      <xdr:colOff>16899</xdr:colOff>
      <xdr:row>58</xdr:row>
      <xdr:rowOff>39976</xdr:rowOff>
    </xdr:from>
    <xdr:to>
      <xdr:col>1</xdr:col>
      <xdr:colOff>1205619</xdr:colOff>
      <xdr:row>64</xdr:row>
      <xdr:rowOff>110183</xdr:rowOff>
    </xdr:to>
    <xdr:grpSp>
      <xdr:nvGrpSpPr>
        <xdr:cNvPr id="52" name="Group 51">
          <a:extLst>
            <a:ext uri="{FF2B5EF4-FFF2-40B4-BE49-F238E27FC236}">
              <a16:creationId xmlns:a16="http://schemas.microsoft.com/office/drawing/2014/main" id="{5505D9FE-9BF2-4958-946F-DB13F39EF712}"/>
            </a:ext>
          </a:extLst>
        </xdr:cNvPr>
        <xdr:cNvGrpSpPr>
          <a:grpSpLocks noChangeAspect="1"/>
        </xdr:cNvGrpSpPr>
      </xdr:nvGrpSpPr>
      <xdr:grpSpPr>
        <a:xfrm>
          <a:off x="74049" y="9641176"/>
          <a:ext cx="1188720" cy="1041757"/>
          <a:chOff x="4696849" y="9809450"/>
          <a:chExt cx="1263931" cy="1106030"/>
        </a:xfrm>
      </xdr:grpSpPr>
      <xdr:grpSp>
        <xdr:nvGrpSpPr>
          <xdr:cNvPr id="53" name="Group 52">
            <a:extLst>
              <a:ext uri="{FF2B5EF4-FFF2-40B4-BE49-F238E27FC236}">
                <a16:creationId xmlns:a16="http://schemas.microsoft.com/office/drawing/2014/main" id="{4C020760-C386-4E71-A8F3-C2399A67F2D4}"/>
              </a:ext>
            </a:extLst>
          </xdr:cNvPr>
          <xdr:cNvGrpSpPr/>
        </xdr:nvGrpSpPr>
        <xdr:grpSpPr>
          <a:xfrm>
            <a:off x="4911549" y="9809450"/>
            <a:ext cx="834530" cy="411480"/>
            <a:chOff x="4913600" y="9809450"/>
            <a:chExt cx="834530" cy="411480"/>
          </a:xfrm>
        </xdr:grpSpPr>
        <xdr:pic>
          <xdr:nvPicPr>
            <xdr:cNvPr id="61" name="Picture 60">
              <a:extLst>
                <a:ext uri="{FF2B5EF4-FFF2-40B4-BE49-F238E27FC236}">
                  <a16:creationId xmlns:a16="http://schemas.microsoft.com/office/drawing/2014/main" id="{096A66BD-BC1D-4173-BE69-CFFEC3B5A05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913600" y="9809450"/>
              <a:ext cx="411480" cy="411480"/>
            </a:xfrm>
            <a:prstGeom prst="rect">
              <a:avLst/>
            </a:prstGeom>
          </xdr:spPr>
        </xdr:pic>
        <xdr:pic>
          <xdr:nvPicPr>
            <xdr:cNvPr id="62" name="Picture 61">
              <a:extLst>
                <a:ext uri="{FF2B5EF4-FFF2-40B4-BE49-F238E27FC236}">
                  <a16:creationId xmlns:a16="http://schemas.microsoft.com/office/drawing/2014/main" id="{C9A7CB1C-935A-44CC-8F4F-53E049C8010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336650" y="9809450"/>
              <a:ext cx="411480" cy="411480"/>
            </a:xfrm>
            <a:prstGeom prst="rect">
              <a:avLst/>
            </a:prstGeom>
          </xdr:spPr>
        </xdr:pic>
      </xdr:grpSp>
      <xdr:grpSp>
        <xdr:nvGrpSpPr>
          <xdr:cNvPr id="54" name="Group 53">
            <a:extLst>
              <a:ext uri="{FF2B5EF4-FFF2-40B4-BE49-F238E27FC236}">
                <a16:creationId xmlns:a16="http://schemas.microsoft.com/office/drawing/2014/main" id="{2B16CC6E-2920-4EBF-8183-48CF1891A109}"/>
              </a:ext>
            </a:extLst>
          </xdr:cNvPr>
          <xdr:cNvGrpSpPr/>
        </xdr:nvGrpSpPr>
        <xdr:grpSpPr>
          <a:xfrm>
            <a:off x="4911549" y="10504000"/>
            <a:ext cx="834530" cy="411480"/>
            <a:chOff x="4913600" y="10504000"/>
            <a:chExt cx="834530" cy="411480"/>
          </a:xfrm>
        </xdr:grpSpPr>
        <xdr:pic>
          <xdr:nvPicPr>
            <xdr:cNvPr id="59" name="Picture 58">
              <a:extLst>
                <a:ext uri="{FF2B5EF4-FFF2-40B4-BE49-F238E27FC236}">
                  <a16:creationId xmlns:a16="http://schemas.microsoft.com/office/drawing/2014/main" id="{D04E8A32-56A4-48A2-BF2F-DDC0EA5C0186}"/>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336650" y="10504000"/>
              <a:ext cx="411480" cy="411480"/>
            </a:xfrm>
            <a:prstGeom prst="rect">
              <a:avLst/>
            </a:prstGeom>
          </xdr:spPr>
        </xdr:pic>
        <xdr:pic>
          <xdr:nvPicPr>
            <xdr:cNvPr id="60" name="Picture 59">
              <a:extLst>
                <a:ext uri="{FF2B5EF4-FFF2-40B4-BE49-F238E27FC236}">
                  <a16:creationId xmlns:a16="http://schemas.microsoft.com/office/drawing/2014/main" id="{856B82C6-97DC-424C-A657-708AA814015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913600" y="10504000"/>
              <a:ext cx="411480" cy="411480"/>
            </a:xfrm>
            <a:prstGeom prst="rect">
              <a:avLst/>
            </a:prstGeom>
          </xdr:spPr>
        </xdr:pic>
      </xdr:grpSp>
      <xdr:grpSp>
        <xdr:nvGrpSpPr>
          <xdr:cNvPr id="55" name="Group 54">
            <a:extLst>
              <a:ext uri="{FF2B5EF4-FFF2-40B4-BE49-F238E27FC236}">
                <a16:creationId xmlns:a16="http://schemas.microsoft.com/office/drawing/2014/main" id="{C1CA4B7F-B7EF-483F-A932-14AF86F2FEAC}"/>
              </a:ext>
            </a:extLst>
          </xdr:cNvPr>
          <xdr:cNvGrpSpPr/>
        </xdr:nvGrpSpPr>
        <xdr:grpSpPr>
          <a:xfrm>
            <a:off x="4696849" y="10176475"/>
            <a:ext cx="1263931" cy="411480"/>
            <a:chOff x="4696849" y="10176475"/>
            <a:chExt cx="1263931" cy="411480"/>
          </a:xfrm>
        </xdr:grpSpPr>
        <xdr:pic>
          <xdr:nvPicPr>
            <xdr:cNvPr id="56" name="Picture 55">
              <a:extLst>
                <a:ext uri="{FF2B5EF4-FFF2-40B4-BE49-F238E27FC236}">
                  <a16:creationId xmlns:a16="http://schemas.microsoft.com/office/drawing/2014/main" id="{AAAB4F73-70F3-4556-AF43-D3CD4BCEF81C}"/>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696849" y="10176475"/>
              <a:ext cx="409626" cy="411480"/>
            </a:xfrm>
            <a:prstGeom prst="rect">
              <a:avLst/>
            </a:prstGeom>
          </xdr:spPr>
        </xdr:pic>
        <xdr:pic>
          <xdr:nvPicPr>
            <xdr:cNvPr id="57" name="Picture 56">
              <a:extLst>
                <a:ext uri="{FF2B5EF4-FFF2-40B4-BE49-F238E27FC236}">
                  <a16:creationId xmlns:a16="http://schemas.microsoft.com/office/drawing/2014/main" id="{1F16A882-1518-49A2-8033-32D56634BC05}"/>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119900" y="10176475"/>
              <a:ext cx="411480" cy="411480"/>
            </a:xfrm>
            <a:prstGeom prst="rect">
              <a:avLst/>
            </a:prstGeom>
          </xdr:spPr>
        </xdr:pic>
        <xdr:pic>
          <xdr:nvPicPr>
            <xdr:cNvPr id="58" name="Picture 57">
              <a:extLst>
                <a:ext uri="{FF2B5EF4-FFF2-40B4-BE49-F238E27FC236}">
                  <a16:creationId xmlns:a16="http://schemas.microsoft.com/office/drawing/2014/main" id="{8995B94E-5BA0-4930-87C5-F1E015C8D759}"/>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549300" y="10176475"/>
              <a:ext cx="411480" cy="411480"/>
            </a:xfrm>
            <a:prstGeom prst="rect">
              <a:avLst/>
            </a:prstGeom>
          </xdr:spPr>
        </xdr:pic>
      </xdr:grpSp>
    </xdr:grpSp>
    <xdr:clientData/>
  </xdr:twoCellAnchor>
  <xdr:twoCellAnchor>
    <xdr:from>
      <xdr:col>1</xdr:col>
      <xdr:colOff>28576</xdr:colOff>
      <xdr:row>67</xdr:row>
      <xdr:rowOff>19825</xdr:rowOff>
    </xdr:from>
    <xdr:to>
      <xdr:col>1</xdr:col>
      <xdr:colOff>1217296</xdr:colOff>
      <xdr:row>72</xdr:row>
      <xdr:rowOff>140184</xdr:rowOff>
    </xdr:to>
    <xdr:grpSp>
      <xdr:nvGrpSpPr>
        <xdr:cNvPr id="63" name="Group 62">
          <a:extLst>
            <a:ext uri="{FF2B5EF4-FFF2-40B4-BE49-F238E27FC236}">
              <a16:creationId xmlns:a16="http://schemas.microsoft.com/office/drawing/2014/main" id="{ED445C8B-A9C6-416B-BEA8-CA89BB7CB202}"/>
            </a:ext>
          </a:extLst>
        </xdr:cNvPr>
        <xdr:cNvGrpSpPr>
          <a:grpSpLocks noChangeAspect="1"/>
        </xdr:cNvGrpSpPr>
      </xdr:nvGrpSpPr>
      <xdr:grpSpPr>
        <a:xfrm>
          <a:off x="85726" y="11078350"/>
          <a:ext cx="1188720" cy="949034"/>
          <a:chOff x="95251" y="10443350"/>
          <a:chExt cx="1234440" cy="964520"/>
        </a:xfrm>
      </xdr:grpSpPr>
      <xdr:pic>
        <xdr:nvPicPr>
          <xdr:cNvPr id="64" name="Picture 63">
            <a:extLst>
              <a:ext uri="{FF2B5EF4-FFF2-40B4-BE49-F238E27FC236}">
                <a16:creationId xmlns:a16="http://schemas.microsoft.com/office/drawing/2014/main" id="{7E47118B-C7D7-42B5-BDE1-DFF1BD58CF6E}"/>
              </a:ext>
            </a:extLst>
          </xdr:cNvPr>
          <xdr:cNvPicPr>
            <a:picLocks noChangeAspect="1"/>
          </xdr:cNvPicPr>
        </xdr:nvPicPr>
        <xdr:blipFill rotWithShape="1">
          <a:blip xmlns:r="http://schemas.openxmlformats.org/officeDocument/2006/relationships" r:embed="rId15">
            <a:extLst>
              <a:ext uri="{28A0092B-C50C-407E-A947-70E740481C1C}">
                <a14:useLocalDpi xmlns:a14="http://schemas.microsoft.com/office/drawing/2010/main" val="0"/>
              </a:ext>
            </a:extLst>
          </a:blip>
          <a:srcRect l="49828" r="-1"/>
          <a:stretch/>
        </xdr:blipFill>
        <xdr:spPr>
          <a:xfrm>
            <a:off x="95251" y="10830074"/>
            <a:ext cx="1234440" cy="577796"/>
          </a:xfrm>
          <a:prstGeom prst="rect">
            <a:avLst/>
          </a:prstGeom>
        </xdr:spPr>
      </xdr:pic>
      <xdr:grpSp>
        <xdr:nvGrpSpPr>
          <xdr:cNvPr id="65" name="Group 64">
            <a:extLst>
              <a:ext uri="{FF2B5EF4-FFF2-40B4-BE49-F238E27FC236}">
                <a16:creationId xmlns:a16="http://schemas.microsoft.com/office/drawing/2014/main" id="{C30C858A-4084-416A-B6C4-FA050482ED90}"/>
              </a:ext>
            </a:extLst>
          </xdr:cNvPr>
          <xdr:cNvGrpSpPr/>
        </xdr:nvGrpSpPr>
        <xdr:grpSpPr>
          <a:xfrm>
            <a:off x="257780" y="10443350"/>
            <a:ext cx="909383" cy="411480"/>
            <a:chOff x="292101" y="10443350"/>
            <a:chExt cx="909383" cy="411480"/>
          </a:xfrm>
        </xdr:grpSpPr>
        <xdr:pic>
          <xdr:nvPicPr>
            <xdr:cNvPr id="66" name="Picture 65">
              <a:extLst>
                <a:ext uri="{FF2B5EF4-FFF2-40B4-BE49-F238E27FC236}">
                  <a16:creationId xmlns:a16="http://schemas.microsoft.com/office/drawing/2014/main" id="{AA63756B-25AD-4C50-A0D8-F6A1F4CDEF48}"/>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292101" y="10443350"/>
              <a:ext cx="413402" cy="411480"/>
            </a:xfrm>
            <a:prstGeom prst="rect">
              <a:avLst/>
            </a:prstGeom>
          </xdr:spPr>
        </xdr:pic>
        <xdr:pic>
          <xdr:nvPicPr>
            <xdr:cNvPr id="67" name="Picture 66">
              <a:extLst>
                <a:ext uri="{FF2B5EF4-FFF2-40B4-BE49-F238E27FC236}">
                  <a16:creationId xmlns:a16="http://schemas.microsoft.com/office/drawing/2014/main" id="{7793CA95-D2B7-4EF2-AAC9-44EEA49EB2C2}"/>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788082" y="10443350"/>
              <a:ext cx="413402" cy="411480"/>
            </a:xfrm>
            <a:prstGeom prst="rect">
              <a:avLst/>
            </a:prstGeom>
          </xdr:spPr>
        </xdr:pic>
      </xdr:grpSp>
    </xdr:grpSp>
    <xdr:clientData/>
  </xdr:twoCellAnchor>
  <xdr:twoCellAnchor>
    <xdr:from>
      <xdr:col>1</xdr:col>
      <xdr:colOff>0</xdr:colOff>
      <xdr:row>3</xdr:row>
      <xdr:rowOff>0</xdr:rowOff>
    </xdr:from>
    <xdr:to>
      <xdr:col>10</xdr:col>
      <xdr:colOff>0</xdr:colOff>
      <xdr:row>33</xdr:row>
      <xdr:rowOff>0</xdr:rowOff>
    </xdr:to>
    <xdr:sp macro="" textlink="">
      <xdr:nvSpPr>
        <xdr:cNvPr id="68" name="Rectangle 67">
          <a:extLst>
            <a:ext uri="{FF2B5EF4-FFF2-40B4-BE49-F238E27FC236}">
              <a16:creationId xmlns:a16="http://schemas.microsoft.com/office/drawing/2014/main" id="{1FF5A89E-E895-45F9-8EFB-20B655BB4E36}"/>
            </a:ext>
          </a:extLst>
        </xdr:cNvPr>
        <xdr:cNvSpPr/>
      </xdr:nvSpPr>
      <xdr:spPr>
        <a:xfrm>
          <a:off x="57150" y="695325"/>
          <a:ext cx="4076700" cy="48577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39687</xdr:colOff>
      <xdr:row>41</xdr:row>
      <xdr:rowOff>65050</xdr:rowOff>
    </xdr:from>
    <xdr:to>
      <xdr:col>2</xdr:col>
      <xdr:colOff>2102</xdr:colOff>
      <xdr:row>55</xdr:row>
      <xdr:rowOff>121491</xdr:rowOff>
    </xdr:to>
    <xdr:grpSp>
      <xdr:nvGrpSpPr>
        <xdr:cNvPr id="69" name="Group 68">
          <a:extLst>
            <a:ext uri="{FF2B5EF4-FFF2-40B4-BE49-F238E27FC236}">
              <a16:creationId xmlns:a16="http://schemas.microsoft.com/office/drawing/2014/main" id="{18FD77CB-3C03-45D8-A245-DA2765BBEB07}"/>
            </a:ext>
          </a:extLst>
        </xdr:cNvPr>
        <xdr:cNvGrpSpPr/>
      </xdr:nvGrpSpPr>
      <xdr:grpSpPr>
        <a:xfrm>
          <a:off x="96837" y="6913525"/>
          <a:ext cx="1191140" cy="2323391"/>
          <a:chOff x="96837" y="7037350"/>
          <a:chExt cx="1210190" cy="2367841"/>
        </a:xfrm>
      </xdr:grpSpPr>
      <xdr:pic>
        <xdr:nvPicPr>
          <xdr:cNvPr id="70" name="Picture 69">
            <a:extLst>
              <a:ext uri="{FF2B5EF4-FFF2-40B4-BE49-F238E27FC236}">
                <a16:creationId xmlns:a16="http://schemas.microsoft.com/office/drawing/2014/main" id="{A87C3986-790E-45EA-9492-912CB05DE4E6}"/>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96837" y="9008271"/>
            <a:ext cx="1196340" cy="396920"/>
          </a:xfrm>
          <a:prstGeom prst="rect">
            <a:avLst/>
          </a:prstGeom>
        </xdr:spPr>
      </xdr:pic>
      <xdr:pic>
        <xdr:nvPicPr>
          <xdr:cNvPr id="71" name="Picture 75">
            <a:extLst>
              <a:ext uri="{FF2B5EF4-FFF2-40B4-BE49-F238E27FC236}">
                <a16:creationId xmlns:a16="http://schemas.microsoft.com/office/drawing/2014/main" id="{E4351D88-A28E-4185-8A2F-52293745180E}"/>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96837" y="8040989"/>
            <a:ext cx="1196340" cy="394026"/>
          </a:xfrm>
          <a:prstGeom prst="rect">
            <a:avLst/>
          </a:prstGeom>
        </xdr:spPr>
      </xdr:pic>
      <xdr:pic>
        <xdr:nvPicPr>
          <xdr:cNvPr id="72" name="Picture 71">
            <a:extLst>
              <a:ext uri="{FF2B5EF4-FFF2-40B4-BE49-F238E27FC236}">
                <a16:creationId xmlns:a16="http://schemas.microsoft.com/office/drawing/2014/main" id="{D8249A65-A2CC-4ABE-B5A8-7D40AD7F5C18}"/>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96837" y="8523910"/>
            <a:ext cx="1196340" cy="395467"/>
          </a:xfrm>
          <a:prstGeom prst="rect">
            <a:avLst/>
          </a:prstGeom>
        </xdr:spPr>
      </xdr:pic>
      <xdr:pic>
        <xdr:nvPicPr>
          <xdr:cNvPr id="73" name="Picture 72">
            <a:extLst>
              <a:ext uri="{FF2B5EF4-FFF2-40B4-BE49-F238E27FC236}">
                <a16:creationId xmlns:a16="http://schemas.microsoft.com/office/drawing/2014/main" id="{DAF6DA91-E549-4D63-A36F-74B36E6D3DC9}"/>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96837" y="7546869"/>
            <a:ext cx="1196340" cy="405225"/>
          </a:xfrm>
          <a:prstGeom prst="rect">
            <a:avLst/>
          </a:prstGeom>
        </xdr:spPr>
      </xdr:pic>
      <xdr:grpSp>
        <xdr:nvGrpSpPr>
          <xdr:cNvPr id="74" name="Group 73">
            <a:extLst>
              <a:ext uri="{FF2B5EF4-FFF2-40B4-BE49-F238E27FC236}">
                <a16:creationId xmlns:a16="http://schemas.microsoft.com/office/drawing/2014/main" id="{C32356A4-4AAA-4B19-B197-973BFB09CD68}"/>
              </a:ext>
            </a:extLst>
          </xdr:cNvPr>
          <xdr:cNvGrpSpPr/>
        </xdr:nvGrpSpPr>
        <xdr:grpSpPr>
          <a:xfrm>
            <a:off x="96837" y="7037350"/>
            <a:ext cx="1210190" cy="420624"/>
            <a:chOff x="19345947" y="7297700"/>
            <a:chExt cx="1210190" cy="420624"/>
          </a:xfrm>
        </xdr:grpSpPr>
        <xdr:pic>
          <xdr:nvPicPr>
            <xdr:cNvPr id="75" name="Picture 74">
              <a:extLst>
                <a:ext uri="{FF2B5EF4-FFF2-40B4-BE49-F238E27FC236}">
                  <a16:creationId xmlns:a16="http://schemas.microsoft.com/office/drawing/2014/main" id="{DD3FEC45-15E2-4D0C-928E-5C68C7557844}"/>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9345947" y="7297700"/>
              <a:ext cx="402336" cy="420624"/>
            </a:xfrm>
            <a:prstGeom prst="rect">
              <a:avLst/>
            </a:prstGeom>
          </xdr:spPr>
        </xdr:pic>
        <xdr:pic>
          <xdr:nvPicPr>
            <xdr:cNvPr id="76" name="Picture 75">
              <a:extLst>
                <a:ext uri="{FF2B5EF4-FFF2-40B4-BE49-F238E27FC236}">
                  <a16:creationId xmlns:a16="http://schemas.microsoft.com/office/drawing/2014/main" id="{0E45613B-90D8-4E67-8109-B161BC773894}"/>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9747319" y="7297700"/>
              <a:ext cx="402336" cy="420624"/>
            </a:xfrm>
            <a:prstGeom prst="rect">
              <a:avLst/>
            </a:prstGeom>
          </xdr:spPr>
        </xdr:pic>
        <xdr:pic>
          <xdr:nvPicPr>
            <xdr:cNvPr id="77" name="Picture 76">
              <a:extLst>
                <a:ext uri="{FF2B5EF4-FFF2-40B4-BE49-F238E27FC236}">
                  <a16:creationId xmlns:a16="http://schemas.microsoft.com/office/drawing/2014/main" id="{6948E836-C5A0-4582-8A6B-2C1AAC9C90D1}"/>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20153801" y="7297700"/>
              <a:ext cx="402336" cy="420624"/>
            </a:xfrm>
            <a:prstGeom prst="rect">
              <a:avLst/>
            </a:prstGeom>
          </xdr:spPr>
        </xdr:pic>
      </xdr:grpSp>
    </xdr:grpSp>
    <xdr:clientData/>
  </xdr:twoCellAnchor>
  <xdr:twoCellAnchor>
    <xdr:from>
      <xdr:col>1</xdr:col>
      <xdr:colOff>43446</xdr:colOff>
      <xdr:row>3</xdr:row>
      <xdr:rowOff>60325</xdr:rowOff>
    </xdr:from>
    <xdr:to>
      <xdr:col>1</xdr:col>
      <xdr:colOff>1225061</xdr:colOff>
      <xdr:row>32</xdr:row>
      <xdr:rowOff>103590</xdr:rowOff>
    </xdr:to>
    <xdr:grpSp>
      <xdr:nvGrpSpPr>
        <xdr:cNvPr id="78" name="Group 77">
          <a:extLst>
            <a:ext uri="{FF2B5EF4-FFF2-40B4-BE49-F238E27FC236}">
              <a16:creationId xmlns:a16="http://schemas.microsoft.com/office/drawing/2014/main" id="{880236AB-20A8-438A-A0AB-09394AFF1D8F}"/>
            </a:ext>
          </a:extLst>
        </xdr:cNvPr>
        <xdr:cNvGrpSpPr/>
      </xdr:nvGrpSpPr>
      <xdr:grpSpPr>
        <a:xfrm>
          <a:off x="100596" y="755650"/>
          <a:ext cx="1181615" cy="4739090"/>
          <a:chOff x="19366496" y="784225"/>
          <a:chExt cx="1210190" cy="4831165"/>
        </a:xfrm>
      </xdr:grpSpPr>
      <xdr:pic>
        <xdr:nvPicPr>
          <xdr:cNvPr id="79" name="Picture 78">
            <a:extLst>
              <a:ext uri="{FF2B5EF4-FFF2-40B4-BE49-F238E27FC236}">
                <a16:creationId xmlns:a16="http://schemas.microsoft.com/office/drawing/2014/main" id="{74C88944-16E5-4AE1-A2AA-28296FB44C37}"/>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20177750" y="784225"/>
            <a:ext cx="398936" cy="418539"/>
          </a:xfrm>
          <a:prstGeom prst="rect">
            <a:avLst/>
          </a:prstGeom>
        </xdr:spPr>
      </xdr:pic>
      <xdr:pic>
        <xdr:nvPicPr>
          <xdr:cNvPr id="80" name="Picture 79">
            <a:extLst>
              <a:ext uri="{FF2B5EF4-FFF2-40B4-BE49-F238E27FC236}">
                <a16:creationId xmlns:a16="http://schemas.microsoft.com/office/drawing/2014/main" id="{33229B01-18B8-4F48-873F-540E086E0FE2}"/>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9369896" y="1274285"/>
            <a:ext cx="398936" cy="418539"/>
          </a:xfrm>
          <a:prstGeom prst="rect">
            <a:avLst/>
          </a:prstGeom>
        </xdr:spPr>
      </xdr:pic>
      <xdr:pic>
        <xdr:nvPicPr>
          <xdr:cNvPr id="81" name="Picture 80">
            <a:extLst>
              <a:ext uri="{FF2B5EF4-FFF2-40B4-BE49-F238E27FC236}">
                <a16:creationId xmlns:a16="http://schemas.microsoft.com/office/drawing/2014/main" id="{4535A35F-E382-4080-B5F0-A94413144835}"/>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9771269" y="1274285"/>
            <a:ext cx="398936" cy="418539"/>
          </a:xfrm>
          <a:prstGeom prst="rect">
            <a:avLst/>
          </a:prstGeom>
        </xdr:spPr>
      </xdr:pic>
      <xdr:pic>
        <xdr:nvPicPr>
          <xdr:cNvPr id="82" name="Picture 81">
            <a:extLst>
              <a:ext uri="{FF2B5EF4-FFF2-40B4-BE49-F238E27FC236}">
                <a16:creationId xmlns:a16="http://schemas.microsoft.com/office/drawing/2014/main" id="{9750B0E6-25E3-4F68-A3A1-FCE28C704201}"/>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20177750" y="1274285"/>
            <a:ext cx="398936" cy="418539"/>
          </a:xfrm>
          <a:prstGeom prst="rect">
            <a:avLst/>
          </a:prstGeom>
        </xdr:spPr>
      </xdr:pic>
      <xdr:pic>
        <xdr:nvPicPr>
          <xdr:cNvPr id="83" name="Picture 82">
            <a:extLst>
              <a:ext uri="{FF2B5EF4-FFF2-40B4-BE49-F238E27FC236}">
                <a16:creationId xmlns:a16="http://schemas.microsoft.com/office/drawing/2014/main" id="{78F2ECB8-4E1C-4B01-9122-033CC9B9FA46}"/>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9369896" y="1764345"/>
            <a:ext cx="398936" cy="418539"/>
          </a:xfrm>
          <a:prstGeom prst="rect">
            <a:avLst/>
          </a:prstGeom>
        </xdr:spPr>
      </xdr:pic>
      <xdr:pic>
        <xdr:nvPicPr>
          <xdr:cNvPr id="84" name="Picture 83">
            <a:extLst>
              <a:ext uri="{FF2B5EF4-FFF2-40B4-BE49-F238E27FC236}">
                <a16:creationId xmlns:a16="http://schemas.microsoft.com/office/drawing/2014/main" id="{8635AC4E-CCDC-442E-B1AA-80D178ADAE03}"/>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9771269" y="1764345"/>
            <a:ext cx="398936" cy="418539"/>
          </a:xfrm>
          <a:prstGeom prst="rect">
            <a:avLst/>
          </a:prstGeom>
        </xdr:spPr>
      </xdr:pic>
      <xdr:pic>
        <xdr:nvPicPr>
          <xdr:cNvPr id="85" name="Picture 84">
            <a:extLst>
              <a:ext uri="{FF2B5EF4-FFF2-40B4-BE49-F238E27FC236}">
                <a16:creationId xmlns:a16="http://schemas.microsoft.com/office/drawing/2014/main" id="{F8EBE32D-E96E-4D98-818A-C88079161295}"/>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20177750" y="1764345"/>
            <a:ext cx="398936" cy="418539"/>
          </a:xfrm>
          <a:prstGeom prst="rect">
            <a:avLst/>
          </a:prstGeom>
        </xdr:spPr>
      </xdr:pic>
      <xdr:pic>
        <xdr:nvPicPr>
          <xdr:cNvPr id="86" name="Picture 85">
            <a:extLst>
              <a:ext uri="{FF2B5EF4-FFF2-40B4-BE49-F238E27FC236}">
                <a16:creationId xmlns:a16="http://schemas.microsoft.com/office/drawing/2014/main" id="{E1A0FE69-36CA-4589-93B3-C40C01D9FBF8}"/>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9369896" y="2254405"/>
            <a:ext cx="398936" cy="418539"/>
          </a:xfrm>
          <a:prstGeom prst="rect">
            <a:avLst/>
          </a:prstGeom>
        </xdr:spPr>
      </xdr:pic>
      <xdr:pic>
        <xdr:nvPicPr>
          <xdr:cNvPr id="87" name="Picture 86">
            <a:extLst>
              <a:ext uri="{FF2B5EF4-FFF2-40B4-BE49-F238E27FC236}">
                <a16:creationId xmlns:a16="http://schemas.microsoft.com/office/drawing/2014/main" id="{86AF8146-E6CB-4E1E-A2FF-6D910D9E3CC4}"/>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9771269" y="2254405"/>
            <a:ext cx="398936" cy="418539"/>
          </a:xfrm>
          <a:prstGeom prst="rect">
            <a:avLst/>
          </a:prstGeom>
        </xdr:spPr>
      </xdr:pic>
      <xdr:pic>
        <xdr:nvPicPr>
          <xdr:cNvPr id="88" name="Picture 87">
            <a:extLst>
              <a:ext uri="{FF2B5EF4-FFF2-40B4-BE49-F238E27FC236}">
                <a16:creationId xmlns:a16="http://schemas.microsoft.com/office/drawing/2014/main" id="{2C2B859D-F267-4AA6-8D9A-5737475438BA}"/>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20177750" y="2254405"/>
            <a:ext cx="398936" cy="418539"/>
          </a:xfrm>
          <a:prstGeom prst="rect">
            <a:avLst/>
          </a:prstGeom>
        </xdr:spPr>
      </xdr:pic>
      <xdr:pic>
        <xdr:nvPicPr>
          <xdr:cNvPr id="89" name="Picture 88">
            <a:extLst>
              <a:ext uri="{FF2B5EF4-FFF2-40B4-BE49-F238E27FC236}">
                <a16:creationId xmlns:a16="http://schemas.microsoft.com/office/drawing/2014/main" id="{0A903FEC-5F3A-4BE3-A611-16307008DA89}"/>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9369896" y="2744465"/>
            <a:ext cx="398936" cy="418539"/>
          </a:xfrm>
          <a:prstGeom prst="rect">
            <a:avLst/>
          </a:prstGeom>
        </xdr:spPr>
      </xdr:pic>
      <xdr:pic>
        <xdr:nvPicPr>
          <xdr:cNvPr id="90" name="Picture 89">
            <a:extLst>
              <a:ext uri="{FF2B5EF4-FFF2-40B4-BE49-F238E27FC236}">
                <a16:creationId xmlns:a16="http://schemas.microsoft.com/office/drawing/2014/main" id="{215B381E-FF02-4C43-880C-DCE7B22CBBFB}"/>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9771269" y="2744465"/>
            <a:ext cx="398936" cy="418539"/>
          </a:xfrm>
          <a:prstGeom prst="rect">
            <a:avLst/>
          </a:prstGeom>
        </xdr:spPr>
      </xdr:pic>
      <xdr:pic>
        <xdr:nvPicPr>
          <xdr:cNvPr id="91" name="Picture 90">
            <a:extLst>
              <a:ext uri="{FF2B5EF4-FFF2-40B4-BE49-F238E27FC236}">
                <a16:creationId xmlns:a16="http://schemas.microsoft.com/office/drawing/2014/main" id="{62DA8A93-B1A2-426E-83E7-712F7E23C409}"/>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20177750" y="2744465"/>
            <a:ext cx="398936" cy="418539"/>
          </a:xfrm>
          <a:prstGeom prst="rect">
            <a:avLst/>
          </a:prstGeom>
        </xdr:spPr>
      </xdr:pic>
      <xdr:pic>
        <xdr:nvPicPr>
          <xdr:cNvPr id="92" name="Picture 91">
            <a:extLst>
              <a:ext uri="{FF2B5EF4-FFF2-40B4-BE49-F238E27FC236}">
                <a16:creationId xmlns:a16="http://schemas.microsoft.com/office/drawing/2014/main" id="{F7641DC6-DA70-461A-9C5D-FBA95EAB77F7}"/>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9369896" y="3234525"/>
            <a:ext cx="398936" cy="418539"/>
          </a:xfrm>
          <a:prstGeom prst="rect">
            <a:avLst/>
          </a:prstGeom>
        </xdr:spPr>
      </xdr:pic>
      <xdr:pic>
        <xdr:nvPicPr>
          <xdr:cNvPr id="93" name="Picture 92">
            <a:extLst>
              <a:ext uri="{FF2B5EF4-FFF2-40B4-BE49-F238E27FC236}">
                <a16:creationId xmlns:a16="http://schemas.microsoft.com/office/drawing/2014/main" id="{5DDDB779-9821-4C0D-838A-C27D8E244C23}"/>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9771269" y="3234525"/>
            <a:ext cx="398936" cy="418539"/>
          </a:xfrm>
          <a:prstGeom prst="rect">
            <a:avLst/>
          </a:prstGeom>
        </xdr:spPr>
      </xdr:pic>
      <xdr:pic>
        <xdr:nvPicPr>
          <xdr:cNvPr id="94" name="Picture 93">
            <a:extLst>
              <a:ext uri="{FF2B5EF4-FFF2-40B4-BE49-F238E27FC236}">
                <a16:creationId xmlns:a16="http://schemas.microsoft.com/office/drawing/2014/main" id="{BF73780F-7C47-43D9-926A-660A97923148}"/>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20177750" y="3234525"/>
            <a:ext cx="398936" cy="418539"/>
          </a:xfrm>
          <a:prstGeom prst="rect">
            <a:avLst/>
          </a:prstGeom>
        </xdr:spPr>
      </xdr:pic>
      <xdr:pic>
        <xdr:nvPicPr>
          <xdr:cNvPr id="95" name="Picture 94">
            <a:extLst>
              <a:ext uri="{FF2B5EF4-FFF2-40B4-BE49-F238E27FC236}">
                <a16:creationId xmlns:a16="http://schemas.microsoft.com/office/drawing/2014/main" id="{29D3E0E7-257A-4B11-A563-F1ADB2F98412}"/>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19369896" y="3724585"/>
            <a:ext cx="398936" cy="418539"/>
          </a:xfrm>
          <a:prstGeom prst="rect">
            <a:avLst/>
          </a:prstGeom>
        </xdr:spPr>
      </xdr:pic>
      <xdr:pic>
        <xdr:nvPicPr>
          <xdr:cNvPr id="96" name="Picture 95">
            <a:extLst>
              <a:ext uri="{FF2B5EF4-FFF2-40B4-BE49-F238E27FC236}">
                <a16:creationId xmlns:a16="http://schemas.microsoft.com/office/drawing/2014/main" id="{F0CBADE6-1124-4F62-B390-CBBC07939E6D}"/>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19771269" y="3724585"/>
            <a:ext cx="398936" cy="418539"/>
          </a:xfrm>
          <a:prstGeom prst="rect">
            <a:avLst/>
          </a:prstGeom>
        </xdr:spPr>
      </xdr:pic>
      <xdr:pic>
        <xdr:nvPicPr>
          <xdr:cNvPr id="97" name="Picture 96">
            <a:extLst>
              <a:ext uri="{FF2B5EF4-FFF2-40B4-BE49-F238E27FC236}">
                <a16:creationId xmlns:a16="http://schemas.microsoft.com/office/drawing/2014/main" id="{DD468AB8-776A-4433-B49F-1B75471D2209}"/>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20177750" y="3724585"/>
            <a:ext cx="398936" cy="418539"/>
          </a:xfrm>
          <a:prstGeom prst="rect">
            <a:avLst/>
          </a:prstGeom>
        </xdr:spPr>
      </xdr:pic>
      <xdr:pic>
        <xdr:nvPicPr>
          <xdr:cNvPr id="98" name="Picture 97">
            <a:extLst>
              <a:ext uri="{FF2B5EF4-FFF2-40B4-BE49-F238E27FC236}">
                <a16:creationId xmlns:a16="http://schemas.microsoft.com/office/drawing/2014/main" id="{4528681A-D096-4C68-A160-3BA20DC2687B}"/>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19369896" y="4214645"/>
            <a:ext cx="398936" cy="418539"/>
          </a:xfrm>
          <a:prstGeom prst="rect">
            <a:avLst/>
          </a:prstGeom>
        </xdr:spPr>
      </xdr:pic>
      <xdr:pic>
        <xdr:nvPicPr>
          <xdr:cNvPr id="99" name="Picture 98">
            <a:extLst>
              <a:ext uri="{FF2B5EF4-FFF2-40B4-BE49-F238E27FC236}">
                <a16:creationId xmlns:a16="http://schemas.microsoft.com/office/drawing/2014/main" id="{BCF34B23-4E95-44D4-8EDC-E12BCA02631A}"/>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9769124" y="4214645"/>
            <a:ext cx="401081" cy="418539"/>
          </a:xfrm>
          <a:prstGeom prst="rect">
            <a:avLst/>
          </a:prstGeom>
        </xdr:spPr>
      </xdr:pic>
      <xdr:pic>
        <xdr:nvPicPr>
          <xdr:cNvPr id="100" name="Picture 99">
            <a:extLst>
              <a:ext uri="{FF2B5EF4-FFF2-40B4-BE49-F238E27FC236}">
                <a16:creationId xmlns:a16="http://schemas.microsoft.com/office/drawing/2014/main" id="{05FDE135-2C48-435F-B0B9-2052C932526F}"/>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19369896" y="4704705"/>
            <a:ext cx="398936" cy="418539"/>
          </a:xfrm>
          <a:prstGeom prst="rect">
            <a:avLst/>
          </a:prstGeom>
        </xdr:spPr>
      </xdr:pic>
      <xdr:pic>
        <xdr:nvPicPr>
          <xdr:cNvPr id="101" name="Picture 100">
            <a:extLst>
              <a:ext uri="{FF2B5EF4-FFF2-40B4-BE49-F238E27FC236}">
                <a16:creationId xmlns:a16="http://schemas.microsoft.com/office/drawing/2014/main" id="{50419479-1079-4DDB-AA2D-4318E58E7EAE}"/>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19771269" y="4704705"/>
            <a:ext cx="398936" cy="418539"/>
          </a:xfrm>
          <a:prstGeom prst="rect">
            <a:avLst/>
          </a:prstGeom>
        </xdr:spPr>
      </xdr:pic>
      <xdr:pic>
        <xdr:nvPicPr>
          <xdr:cNvPr id="102" name="Picture 101">
            <a:extLst>
              <a:ext uri="{FF2B5EF4-FFF2-40B4-BE49-F238E27FC236}">
                <a16:creationId xmlns:a16="http://schemas.microsoft.com/office/drawing/2014/main" id="{67A9DA8B-6393-4F43-942F-AE4BFEB7F82F}"/>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20175605" y="4214645"/>
            <a:ext cx="401081" cy="418539"/>
          </a:xfrm>
          <a:prstGeom prst="rect">
            <a:avLst/>
          </a:prstGeom>
        </xdr:spPr>
      </xdr:pic>
      <xdr:pic>
        <xdr:nvPicPr>
          <xdr:cNvPr id="103" name="Picture 102">
            <a:extLst>
              <a:ext uri="{FF2B5EF4-FFF2-40B4-BE49-F238E27FC236}">
                <a16:creationId xmlns:a16="http://schemas.microsoft.com/office/drawing/2014/main" id="{AA0EDA71-19A0-4517-BC08-470862F74933}"/>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0177750" y="4704705"/>
            <a:ext cx="398936" cy="418539"/>
          </a:xfrm>
          <a:prstGeom prst="rect">
            <a:avLst/>
          </a:prstGeom>
        </xdr:spPr>
      </xdr:pic>
      <xdr:pic>
        <xdr:nvPicPr>
          <xdr:cNvPr id="104" name="Picture 103">
            <a:extLst>
              <a:ext uri="{FF2B5EF4-FFF2-40B4-BE49-F238E27FC236}">
                <a16:creationId xmlns:a16="http://schemas.microsoft.com/office/drawing/2014/main" id="{D83FE2E8-8761-4F22-9BF3-2E741CEB443E}"/>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19769124" y="5194766"/>
            <a:ext cx="401081" cy="418539"/>
          </a:xfrm>
          <a:prstGeom prst="rect">
            <a:avLst/>
          </a:prstGeom>
        </xdr:spPr>
      </xdr:pic>
      <xdr:pic>
        <xdr:nvPicPr>
          <xdr:cNvPr id="105" name="Picture 104">
            <a:extLst>
              <a:ext uri="{FF2B5EF4-FFF2-40B4-BE49-F238E27FC236}">
                <a16:creationId xmlns:a16="http://schemas.microsoft.com/office/drawing/2014/main" id="{3BFDA1E5-8D52-4983-A6C7-AD9111752883}"/>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20175605" y="5194766"/>
            <a:ext cx="401081" cy="418539"/>
          </a:xfrm>
          <a:prstGeom prst="rect">
            <a:avLst/>
          </a:prstGeom>
        </xdr:spPr>
      </xdr:pic>
      <xdr:pic>
        <xdr:nvPicPr>
          <xdr:cNvPr id="106" name="Picture 105">
            <a:extLst>
              <a:ext uri="{FF2B5EF4-FFF2-40B4-BE49-F238E27FC236}">
                <a16:creationId xmlns:a16="http://schemas.microsoft.com/office/drawing/2014/main" id="{539B6C99-8AB4-4DE2-880A-1F6BD420296E}"/>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19366496" y="5194766"/>
            <a:ext cx="402336" cy="420624"/>
          </a:xfrm>
          <a:prstGeom prst="rect">
            <a:avLst/>
          </a:prstGeom>
        </xdr:spPr>
      </xdr:pic>
      <xdr:pic>
        <xdr:nvPicPr>
          <xdr:cNvPr id="107" name="Picture 106">
            <a:extLst>
              <a:ext uri="{FF2B5EF4-FFF2-40B4-BE49-F238E27FC236}">
                <a16:creationId xmlns:a16="http://schemas.microsoft.com/office/drawing/2014/main" id="{45A562E2-72AD-4629-A9B2-016D69F2E028}"/>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19767869" y="784225"/>
            <a:ext cx="402336" cy="420624"/>
          </a:xfrm>
          <a:prstGeom prst="rect">
            <a:avLst/>
          </a:prstGeom>
        </xdr:spPr>
      </xdr:pic>
      <xdr:pic>
        <xdr:nvPicPr>
          <xdr:cNvPr id="108" name="Picture 107">
            <a:extLst>
              <a:ext uri="{FF2B5EF4-FFF2-40B4-BE49-F238E27FC236}">
                <a16:creationId xmlns:a16="http://schemas.microsoft.com/office/drawing/2014/main" id="{31BE20F3-C234-425A-8A60-E461DCA2C255}"/>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19366496" y="784225"/>
            <a:ext cx="402336" cy="420624"/>
          </a:xfrm>
          <a:prstGeom prst="rect">
            <a:avLst/>
          </a:prstGeom>
        </xdr:spPr>
      </xdr:pic>
    </xdr:grpSp>
    <xdr:clientData/>
  </xdr:twoCellAnchor>
  <xdr:twoCellAnchor>
    <xdr:from>
      <xdr:col>1</xdr:col>
      <xdr:colOff>0</xdr:colOff>
      <xdr:row>41</xdr:row>
      <xdr:rowOff>0</xdr:rowOff>
    </xdr:from>
    <xdr:to>
      <xdr:col>10</xdr:col>
      <xdr:colOff>0</xdr:colOff>
      <xdr:row>56</xdr:row>
      <xdr:rowOff>0</xdr:rowOff>
    </xdr:to>
    <xdr:sp macro="" textlink="">
      <xdr:nvSpPr>
        <xdr:cNvPr id="109" name="Rectangle 108">
          <a:extLst>
            <a:ext uri="{FF2B5EF4-FFF2-40B4-BE49-F238E27FC236}">
              <a16:creationId xmlns:a16="http://schemas.microsoft.com/office/drawing/2014/main" id="{8714F835-9FC7-4A00-8ADC-CF5EFE39047C}"/>
            </a:ext>
          </a:extLst>
        </xdr:cNvPr>
        <xdr:cNvSpPr/>
      </xdr:nvSpPr>
      <xdr:spPr>
        <a:xfrm>
          <a:off x="57150" y="6848475"/>
          <a:ext cx="4076700" cy="24288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47</xdr:row>
      <xdr:rowOff>0</xdr:rowOff>
    </xdr:from>
    <xdr:to>
      <xdr:col>20</xdr:col>
      <xdr:colOff>0</xdr:colOff>
      <xdr:row>75</xdr:row>
      <xdr:rowOff>0</xdr:rowOff>
    </xdr:to>
    <xdr:sp macro="" textlink="">
      <xdr:nvSpPr>
        <xdr:cNvPr id="110" name="Rectangle 109">
          <a:extLst>
            <a:ext uri="{FF2B5EF4-FFF2-40B4-BE49-F238E27FC236}">
              <a16:creationId xmlns:a16="http://schemas.microsoft.com/office/drawing/2014/main" id="{493BEF05-731E-4CA7-85E6-676E18E2F5A0}"/>
            </a:ext>
          </a:extLst>
        </xdr:cNvPr>
        <xdr:cNvSpPr/>
      </xdr:nvSpPr>
      <xdr:spPr>
        <a:xfrm>
          <a:off x="4248150" y="7820025"/>
          <a:ext cx="4076700" cy="45529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27</xdr:row>
      <xdr:rowOff>1</xdr:rowOff>
    </xdr:from>
    <xdr:to>
      <xdr:col>20</xdr:col>
      <xdr:colOff>0</xdr:colOff>
      <xdr:row>37</xdr:row>
      <xdr:rowOff>19051</xdr:rowOff>
    </xdr:to>
    <xdr:sp macro="" textlink="">
      <xdr:nvSpPr>
        <xdr:cNvPr id="111" name="Rectangle 110">
          <a:extLst>
            <a:ext uri="{FF2B5EF4-FFF2-40B4-BE49-F238E27FC236}">
              <a16:creationId xmlns:a16="http://schemas.microsoft.com/office/drawing/2014/main" id="{A9265F6B-68CB-4F23-B04C-40837B9436C6}"/>
            </a:ext>
          </a:extLst>
        </xdr:cNvPr>
        <xdr:cNvSpPr/>
      </xdr:nvSpPr>
      <xdr:spPr>
        <a:xfrm>
          <a:off x="4248150" y="4581526"/>
          <a:ext cx="4076700" cy="16383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25</xdr:row>
      <xdr:rowOff>136070</xdr:rowOff>
    </xdr:from>
    <xdr:to>
      <xdr:col>20</xdr:col>
      <xdr:colOff>0</xdr:colOff>
      <xdr:row>27</xdr:row>
      <xdr:rowOff>2719</xdr:rowOff>
    </xdr:to>
    <xdr:sp macro="" textlink="">
      <xdr:nvSpPr>
        <xdr:cNvPr id="112" name="Rectangle: Top Corners Rounded 111">
          <a:extLst>
            <a:ext uri="{FF2B5EF4-FFF2-40B4-BE49-F238E27FC236}">
              <a16:creationId xmlns:a16="http://schemas.microsoft.com/office/drawing/2014/main" id="{F75B6331-5C42-4837-892E-3584ABB02F6F}"/>
            </a:ext>
          </a:extLst>
        </xdr:cNvPr>
        <xdr:cNvSpPr/>
      </xdr:nvSpPr>
      <xdr:spPr>
        <a:xfrm>
          <a:off x="4248150" y="4393745"/>
          <a:ext cx="4076700" cy="190499"/>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25</xdr:row>
      <xdr:rowOff>140159</xdr:rowOff>
    </xdr:from>
    <xdr:to>
      <xdr:col>12</xdr:col>
      <xdr:colOff>2721</xdr:colOff>
      <xdr:row>27</xdr:row>
      <xdr:rowOff>8169</xdr:rowOff>
    </xdr:to>
    <xdr:sp macro="" textlink="">
      <xdr:nvSpPr>
        <xdr:cNvPr id="113" name="TextBox 112">
          <a:extLst>
            <a:ext uri="{FF2B5EF4-FFF2-40B4-BE49-F238E27FC236}">
              <a16:creationId xmlns:a16="http://schemas.microsoft.com/office/drawing/2014/main" id="{77967BA2-CD4D-4196-9339-C0B870907805}"/>
            </a:ext>
          </a:extLst>
        </xdr:cNvPr>
        <xdr:cNvSpPr txBox="1"/>
      </xdr:nvSpPr>
      <xdr:spPr>
        <a:xfrm>
          <a:off x="4248150" y="4397834"/>
          <a:ext cx="1231446" cy="19186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18</xdr:col>
      <xdr:colOff>0</xdr:colOff>
      <xdr:row>25</xdr:row>
      <xdr:rowOff>142874</xdr:rowOff>
    </xdr:from>
    <xdr:to>
      <xdr:col>19</xdr:col>
      <xdr:colOff>0</xdr:colOff>
      <xdr:row>27</xdr:row>
      <xdr:rowOff>9523</xdr:rowOff>
    </xdr:to>
    <xdr:sp macro="" textlink="">
      <xdr:nvSpPr>
        <xdr:cNvPr id="114" name="TextBox 113">
          <a:extLst>
            <a:ext uri="{FF2B5EF4-FFF2-40B4-BE49-F238E27FC236}">
              <a16:creationId xmlns:a16="http://schemas.microsoft.com/office/drawing/2014/main" id="{FF7BB314-722C-4DF7-8D54-42C6331DAF20}"/>
            </a:ext>
          </a:extLst>
        </xdr:cNvPr>
        <xdr:cNvSpPr txBox="1"/>
      </xdr:nvSpPr>
      <xdr:spPr>
        <a:xfrm>
          <a:off x="7391400" y="4400549"/>
          <a:ext cx="466725" cy="19049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mn-lt"/>
              <a:ea typeface="+mn-ea"/>
              <a:cs typeface="+mn-cs"/>
            </a:rPr>
            <a:t>Earn</a:t>
          </a:r>
        </a:p>
      </xdr:txBody>
    </xdr:sp>
    <xdr:clientData/>
  </xdr:twoCellAnchor>
  <xdr:twoCellAnchor>
    <xdr:from>
      <xdr:col>19</xdr:col>
      <xdr:colOff>0</xdr:colOff>
      <xdr:row>25</xdr:row>
      <xdr:rowOff>134706</xdr:rowOff>
    </xdr:from>
    <xdr:to>
      <xdr:col>20</xdr:col>
      <xdr:colOff>0</xdr:colOff>
      <xdr:row>27</xdr:row>
      <xdr:rowOff>2716</xdr:rowOff>
    </xdr:to>
    <xdr:sp macro="" textlink="">
      <xdr:nvSpPr>
        <xdr:cNvPr id="115" name="TextBox 114">
          <a:extLst>
            <a:ext uri="{FF2B5EF4-FFF2-40B4-BE49-F238E27FC236}">
              <a16:creationId xmlns:a16="http://schemas.microsoft.com/office/drawing/2014/main" id="{21E5C260-3E86-4B69-A60F-FF16903A9D93}"/>
            </a:ext>
          </a:extLst>
        </xdr:cNvPr>
        <xdr:cNvSpPr txBox="1"/>
      </xdr:nvSpPr>
      <xdr:spPr>
        <a:xfrm>
          <a:off x="7858125" y="4392381"/>
          <a:ext cx="466725" cy="19186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38</xdr:row>
      <xdr:rowOff>0</xdr:rowOff>
    </xdr:from>
    <xdr:to>
      <xdr:col>20</xdr:col>
      <xdr:colOff>0</xdr:colOff>
      <xdr:row>39</xdr:row>
      <xdr:rowOff>0</xdr:rowOff>
    </xdr:to>
    <xdr:sp macro="" textlink="">
      <xdr:nvSpPr>
        <xdr:cNvPr id="116" name="Rectangle: Top Corners Rounded 115">
          <a:extLst>
            <a:ext uri="{FF2B5EF4-FFF2-40B4-BE49-F238E27FC236}">
              <a16:creationId xmlns:a16="http://schemas.microsoft.com/office/drawing/2014/main" id="{92B67A68-BC4F-4CD7-9E0B-8C6460FD77B7}"/>
            </a:ext>
          </a:extLst>
        </xdr:cNvPr>
        <xdr:cNvSpPr/>
      </xdr:nvSpPr>
      <xdr:spPr>
        <a:xfrm>
          <a:off x="4248150" y="6362700"/>
          <a:ext cx="4076700" cy="161925"/>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39</xdr:row>
      <xdr:rowOff>0</xdr:rowOff>
    </xdr:from>
    <xdr:to>
      <xdr:col>20</xdr:col>
      <xdr:colOff>0</xdr:colOff>
      <xdr:row>45</xdr:row>
      <xdr:rowOff>0</xdr:rowOff>
    </xdr:to>
    <xdr:sp macro="" textlink="">
      <xdr:nvSpPr>
        <xdr:cNvPr id="117" name="Rectangle 116">
          <a:extLst>
            <a:ext uri="{FF2B5EF4-FFF2-40B4-BE49-F238E27FC236}">
              <a16:creationId xmlns:a16="http://schemas.microsoft.com/office/drawing/2014/main" id="{CF6C4A23-3188-4CCD-9B58-C1989F158AE6}"/>
            </a:ext>
          </a:extLst>
        </xdr:cNvPr>
        <xdr:cNvSpPr/>
      </xdr:nvSpPr>
      <xdr:spPr>
        <a:xfrm>
          <a:off x="4248150" y="6524625"/>
          <a:ext cx="4076700" cy="9715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55</xdr:row>
      <xdr:rowOff>0</xdr:rowOff>
    </xdr:from>
    <xdr:to>
      <xdr:col>25</xdr:col>
      <xdr:colOff>0</xdr:colOff>
      <xdr:row>75</xdr:row>
      <xdr:rowOff>9525</xdr:rowOff>
    </xdr:to>
    <xdr:sp macro="" textlink="">
      <xdr:nvSpPr>
        <xdr:cNvPr id="118" name="Rectangle 117">
          <a:extLst>
            <a:ext uri="{FF2B5EF4-FFF2-40B4-BE49-F238E27FC236}">
              <a16:creationId xmlns:a16="http://schemas.microsoft.com/office/drawing/2014/main" id="{888E82CB-B7F3-49B8-A2BD-C83358A1FAC8}"/>
            </a:ext>
          </a:extLst>
        </xdr:cNvPr>
        <xdr:cNvSpPr/>
      </xdr:nvSpPr>
      <xdr:spPr>
        <a:xfrm>
          <a:off x="8562975" y="9115425"/>
          <a:ext cx="4171950" cy="32670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3</xdr:row>
      <xdr:rowOff>1</xdr:rowOff>
    </xdr:from>
    <xdr:to>
      <xdr:col>25</xdr:col>
      <xdr:colOff>0</xdr:colOff>
      <xdr:row>53</xdr:row>
      <xdr:rowOff>0</xdr:rowOff>
    </xdr:to>
    <xdr:sp macro="" textlink="">
      <xdr:nvSpPr>
        <xdr:cNvPr id="119" name="Rectangle 118">
          <a:extLst>
            <a:ext uri="{FF2B5EF4-FFF2-40B4-BE49-F238E27FC236}">
              <a16:creationId xmlns:a16="http://schemas.microsoft.com/office/drawing/2014/main" id="{FF7403C8-E2F5-446E-8666-CE156CA50796}"/>
            </a:ext>
          </a:extLst>
        </xdr:cNvPr>
        <xdr:cNvSpPr/>
      </xdr:nvSpPr>
      <xdr:spPr>
        <a:xfrm>
          <a:off x="8562975" y="695326"/>
          <a:ext cx="4171950" cy="8096249"/>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53</xdr:row>
      <xdr:rowOff>133350</xdr:rowOff>
    </xdr:from>
    <xdr:to>
      <xdr:col>25</xdr:col>
      <xdr:colOff>0</xdr:colOff>
      <xdr:row>55</xdr:row>
      <xdr:rowOff>0</xdr:rowOff>
    </xdr:to>
    <xdr:sp macro="" textlink="">
      <xdr:nvSpPr>
        <xdr:cNvPr id="120" name="Rectangle: Top Corners Rounded 119">
          <a:extLst>
            <a:ext uri="{FF2B5EF4-FFF2-40B4-BE49-F238E27FC236}">
              <a16:creationId xmlns:a16="http://schemas.microsoft.com/office/drawing/2014/main" id="{2A364B04-CCD1-4AAF-A575-60C154656C29}"/>
            </a:ext>
          </a:extLst>
        </xdr:cNvPr>
        <xdr:cNvSpPr/>
      </xdr:nvSpPr>
      <xdr:spPr>
        <a:xfrm>
          <a:off x="8562975" y="8924925"/>
          <a:ext cx="417195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19050</xdr:colOff>
      <xdr:row>53</xdr:row>
      <xdr:rowOff>133350</xdr:rowOff>
    </xdr:from>
    <xdr:to>
      <xdr:col>24</xdr:col>
      <xdr:colOff>19050</xdr:colOff>
      <xdr:row>55</xdr:row>
      <xdr:rowOff>0</xdr:rowOff>
    </xdr:to>
    <xdr:sp macro="" textlink="">
      <xdr:nvSpPr>
        <xdr:cNvPr id="121" name="TextBox 120">
          <a:extLst>
            <a:ext uri="{FF2B5EF4-FFF2-40B4-BE49-F238E27FC236}">
              <a16:creationId xmlns:a16="http://schemas.microsoft.com/office/drawing/2014/main" id="{1213DF12-62D8-437B-A547-A454F9B14D9A}"/>
            </a:ext>
          </a:extLst>
        </xdr:cNvPr>
        <xdr:cNvSpPr txBox="1"/>
      </xdr:nvSpPr>
      <xdr:spPr>
        <a:xfrm>
          <a:off x="11630025" y="89249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22</xdr:col>
      <xdr:colOff>0</xdr:colOff>
      <xdr:row>53</xdr:row>
      <xdr:rowOff>114299</xdr:rowOff>
    </xdr:from>
    <xdr:to>
      <xdr:col>22</xdr:col>
      <xdr:colOff>2609850</xdr:colOff>
      <xdr:row>55</xdr:row>
      <xdr:rowOff>28574</xdr:rowOff>
    </xdr:to>
    <xdr:sp macro="" textlink="">
      <xdr:nvSpPr>
        <xdr:cNvPr id="122" name="TextBox 121">
          <a:extLst>
            <a:ext uri="{FF2B5EF4-FFF2-40B4-BE49-F238E27FC236}">
              <a16:creationId xmlns:a16="http://schemas.microsoft.com/office/drawing/2014/main" id="{9F9B1444-DA4B-4DC0-B6F3-D6D6CA7EA1C1}"/>
            </a:ext>
          </a:extLst>
        </xdr:cNvPr>
        <xdr:cNvSpPr txBox="1"/>
      </xdr:nvSpPr>
      <xdr:spPr>
        <a:xfrm>
          <a:off x="8562975" y="8905874"/>
          <a:ext cx="2609850" cy="2381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24</xdr:col>
      <xdr:colOff>9525</xdr:colOff>
      <xdr:row>53</xdr:row>
      <xdr:rowOff>133350</xdr:rowOff>
    </xdr:from>
    <xdr:to>
      <xdr:col>25</xdr:col>
      <xdr:colOff>9525</xdr:colOff>
      <xdr:row>55</xdr:row>
      <xdr:rowOff>0</xdr:rowOff>
    </xdr:to>
    <xdr:sp macro="" textlink="">
      <xdr:nvSpPr>
        <xdr:cNvPr id="123" name="TextBox 122">
          <a:extLst>
            <a:ext uri="{FF2B5EF4-FFF2-40B4-BE49-F238E27FC236}">
              <a16:creationId xmlns:a16="http://schemas.microsoft.com/office/drawing/2014/main" id="{A95BEE82-AFA0-4370-A2B0-81476439D7E6}"/>
            </a:ext>
          </a:extLst>
        </xdr:cNvPr>
        <xdr:cNvSpPr txBox="1"/>
      </xdr:nvSpPr>
      <xdr:spPr>
        <a:xfrm>
          <a:off x="12182475" y="89249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35</xdr:row>
      <xdr:rowOff>0</xdr:rowOff>
    </xdr:from>
    <xdr:to>
      <xdr:col>10</xdr:col>
      <xdr:colOff>0</xdr:colOff>
      <xdr:row>39</xdr:row>
      <xdr:rowOff>0</xdr:rowOff>
    </xdr:to>
    <xdr:sp macro="" textlink="">
      <xdr:nvSpPr>
        <xdr:cNvPr id="2" name="Rectangle 1">
          <a:extLst>
            <a:ext uri="{FF2B5EF4-FFF2-40B4-BE49-F238E27FC236}">
              <a16:creationId xmlns:a16="http://schemas.microsoft.com/office/drawing/2014/main" id="{7A891E43-DDB1-44F3-8AB3-FD28FF020997}"/>
            </a:ext>
          </a:extLst>
        </xdr:cNvPr>
        <xdr:cNvSpPr/>
      </xdr:nvSpPr>
      <xdr:spPr>
        <a:xfrm>
          <a:off x="57150" y="5876925"/>
          <a:ext cx="4076700" cy="647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3</xdr:row>
      <xdr:rowOff>0</xdr:rowOff>
    </xdr:from>
    <xdr:to>
      <xdr:col>29</xdr:col>
      <xdr:colOff>0</xdr:colOff>
      <xdr:row>75</xdr:row>
      <xdr:rowOff>0</xdr:rowOff>
    </xdr:to>
    <xdr:sp macro="" textlink="">
      <xdr:nvSpPr>
        <xdr:cNvPr id="3" name="Rectangle 2">
          <a:extLst>
            <a:ext uri="{FF2B5EF4-FFF2-40B4-BE49-F238E27FC236}">
              <a16:creationId xmlns:a16="http://schemas.microsoft.com/office/drawing/2014/main" id="{D2EE83BB-2C3A-4D4F-9EA0-6E2C8BC73E34}"/>
            </a:ext>
          </a:extLst>
        </xdr:cNvPr>
        <xdr:cNvSpPr/>
      </xdr:nvSpPr>
      <xdr:spPr>
        <a:xfrm>
          <a:off x="12849225" y="695325"/>
          <a:ext cx="4171950" cy="116776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3</xdr:row>
      <xdr:rowOff>0</xdr:rowOff>
    </xdr:from>
    <xdr:to>
      <xdr:col>25</xdr:col>
      <xdr:colOff>0</xdr:colOff>
      <xdr:row>53</xdr:row>
      <xdr:rowOff>0</xdr:rowOff>
    </xdr:to>
    <xdr:sp macro="" textlink="">
      <xdr:nvSpPr>
        <xdr:cNvPr id="4" name="Rectangle 3">
          <a:extLst>
            <a:ext uri="{FF2B5EF4-FFF2-40B4-BE49-F238E27FC236}">
              <a16:creationId xmlns:a16="http://schemas.microsoft.com/office/drawing/2014/main" id="{479B8E4F-00BC-4ACC-9BE8-2F0A4E6C5D99}"/>
            </a:ext>
          </a:extLst>
        </xdr:cNvPr>
        <xdr:cNvSpPr/>
      </xdr:nvSpPr>
      <xdr:spPr>
        <a:xfrm>
          <a:off x="8562975" y="695325"/>
          <a:ext cx="4171950" cy="80962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xdr:row>
      <xdr:rowOff>133350</xdr:rowOff>
    </xdr:from>
    <xdr:to>
      <xdr:col>10</xdr:col>
      <xdr:colOff>0</xdr:colOff>
      <xdr:row>3</xdr:row>
      <xdr:rowOff>0</xdr:rowOff>
    </xdr:to>
    <xdr:sp macro="" textlink="">
      <xdr:nvSpPr>
        <xdr:cNvPr id="5" name="Rectangle: Top Corners Rounded 4">
          <a:extLst>
            <a:ext uri="{FF2B5EF4-FFF2-40B4-BE49-F238E27FC236}">
              <a16:creationId xmlns:a16="http://schemas.microsoft.com/office/drawing/2014/main" id="{438729E0-40A5-499C-BA86-6CCCA78D8B00}"/>
            </a:ext>
          </a:extLst>
        </xdr:cNvPr>
        <xdr:cNvSpPr/>
      </xdr:nvSpPr>
      <xdr:spPr>
        <a:xfrm>
          <a:off x="57150" y="50482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45</xdr:row>
      <xdr:rowOff>133350</xdr:rowOff>
    </xdr:from>
    <xdr:to>
      <xdr:col>20</xdr:col>
      <xdr:colOff>0</xdr:colOff>
      <xdr:row>47</xdr:row>
      <xdr:rowOff>0</xdr:rowOff>
    </xdr:to>
    <xdr:sp macro="" textlink="">
      <xdr:nvSpPr>
        <xdr:cNvPr id="6" name="Rectangle: Top Corners Rounded 5">
          <a:extLst>
            <a:ext uri="{FF2B5EF4-FFF2-40B4-BE49-F238E27FC236}">
              <a16:creationId xmlns:a16="http://schemas.microsoft.com/office/drawing/2014/main" id="{C5824D4F-F2B1-4AA5-BD0E-23658E658793}"/>
            </a:ext>
          </a:extLst>
        </xdr:cNvPr>
        <xdr:cNvSpPr/>
      </xdr:nvSpPr>
      <xdr:spPr>
        <a:xfrm>
          <a:off x="4248150" y="762952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33</xdr:row>
      <xdr:rowOff>133350</xdr:rowOff>
    </xdr:from>
    <xdr:to>
      <xdr:col>10</xdr:col>
      <xdr:colOff>0</xdr:colOff>
      <xdr:row>35</xdr:row>
      <xdr:rowOff>0</xdr:rowOff>
    </xdr:to>
    <xdr:sp macro="" textlink="">
      <xdr:nvSpPr>
        <xdr:cNvPr id="7" name="Rectangle: Top Corners Rounded 6">
          <a:extLst>
            <a:ext uri="{FF2B5EF4-FFF2-40B4-BE49-F238E27FC236}">
              <a16:creationId xmlns:a16="http://schemas.microsoft.com/office/drawing/2014/main" id="{3E3F03D6-C3A0-4826-844C-4CA18ECDBAA7}"/>
            </a:ext>
          </a:extLst>
        </xdr:cNvPr>
        <xdr:cNvSpPr/>
      </xdr:nvSpPr>
      <xdr:spPr>
        <a:xfrm>
          <a:off x="57150" y="568642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39</xdr:row>
      <xdr:rowOff>133350</xdr:rowOff>
    </xdr:from>
    <xdr:to>
      <xdr:col>10</xdr:col>
      <xdr:colOff>0</xdr:colOff>
      <xdr:row>41</xdr:row>
      <xdr:rowOff>0</xdr:rowOff>
    </xdr:to>
    <xdr:sp macro="" textlink="">
      <xdr:nvSpPr>
        <xdr:cNvPr id="8" name="Rectangle: Top Corners Rounded 7">
          <a:extLst>
            <a:ext uri="{FF2B5EF4-FFF2-40B4-BE49-F238E27FC236}">
              <a16:creationId xmlns:a16="http://schemas.microsoft.com/office/drawing/2014/main" id="{31491141-F3C1-4F7B-9648-ADD7C74EA58C}"/>
            </a:ext>
          </a:extLst>
        </xdr:cNvPr>
        <xdr:cNvSpPr/>
      </xdr:nvSpPr>
      <xdr:spPr>
        <a:xfrm>
          <a:off x="57150" y="665797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1</xdr:row>
      <xdr:rowOff>133350</xdr:rowOff>
    </xdr:from>
    <xdr:to>
      <xdr:col>25</xdr:col>
      <xdr:colOff>0</xdr:colOff>
      <xdr:row>3</xdr:row>
      <xdr:rowOff>0</xdr:rowOff>
    </xdr:to>
    <xdr:sp macro="" textlink="">
      <xdr:nvSpPr>
        <xdr:cNvPr id="9" name="Rectangle: Top Corners Rounded 8">
          <a:extLst>
            <a:ext uri="{FF2B5EF4-FFF2-40B4-BE49-F238E27FC236}">
              <a16:creationId xmlns:a16="http://schemas.microsoft.com/office/drawing/2014/main" id="{8DC1EB6D-B62A-4692-8B8D-B05BFD7D0E2D}"/>
            </a:ext>
          </a:extLst>
        </xdr:cNvPr>
        <xdr:cNvSpPr/>
      </xdr:nvSpPr>
      <xdr:spPr>
        <a:xfrm>
          <a:off x="8562975" y="504825"/>
          <a:ext cx="417195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133350</xdr:rowOff>
    </xdr:from>
    <xdr:to>
      <xdr:col>29</xdr:col>
      <xdr:colOff>0</xdr:colOff>
      <xdr:row>3</xdr:row>
      <xdr:rowOff>0</xdr:rowOff>
    </xdr:to>
    <xdr:sp macro="" textlink="">
      <xdr:nvSpPr>
        <xdr:cNvPr id="10" name="Rectangle: Top Corners Rounded 9">
          <a:extLst>
            <a:ext uri="{FF2B5EF4-FFF2-40B4-BE49-F238E27FC236}">
              <a16:creationId xmlns:a16="http://schemas.microsoft.com/office/drawing/2014/main" id="{46D9EBB4-9AF4-435B-BA5B-E009898A9F0D}"/>
            </a:ext>
          </a:extLst>
        </xdr:cNvPr>
        <xdr:cNvSpPr/>
      </xdr:nvSpPr>
      <xdr:spPr>
        <a:xfrm>
          <a:off x="12849225" y="504825"/>
          <a:ext cx="417195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1</xdr:row>
      <xdr:rowOff>133350</xdr:rowOff>
    </xdr:from>
    <xdr:to>
      <xdr:col>9</xdr:col>
      <xdr:colOff>0</xdr:colOff>
      <xdr:row>3</xdr:row>
      <xdr:rowOff>0</xdr:rowOff>
    </xdr:to>
    <xdr:sp macro="" textlink="">
      <xdr:nvSpPr>
        <xdr:cNvPr id="11" name="TextBox 10">
          <a:extLst>
            <a:ext uri="{FF2B5EF4-FFF2-40B4-BE49-F238E27FC236}">
              <a16:creationId xmlns:a16="http://schemas.microsoft.com/office/drawing/2014/main" id="{747E1310-7A86-4729-A684-C256DDED4C42}"/>
            </a:ext>
          </a:extLst>
        </xdr:cNvPr>
        <xdr:cNvSpPr txBox="1"/>
      </xdr:nvSpPr>
      <xdr:spPr>
        <a:xfrm>
          <a:off x="320040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33</xdr:row>
      <xdr:rowOff>133350</xdr:rowOff>
    </xdr:from>
    <xdr:to>
      <xdr:col>9</xdr:col>
      <xdr:colOff>0</xdr:colOff>
      <xdr:row>35</xdr:row>
      <xdr:rowOff>0</xdr:rowOff>
    </xdr:to>
    <xdr:sp macro="" textlink="">
      <xdr:nvSpPr>
        <xdr:cNvPr id="12" name="TextBox 11">
          <a:extLst>
            <a:ext uri="{FF2B5EF4-FFF2-40B4-BE49-F238E27FC236}">
              <a16:creationId xmlns:a16="http://schemas.microsoft.com/office/drawing/2014/main" id="{FFCD1311-D202-4B5A-9599-8426149568FD}"/>
            </a:ext>
          </a:extLst>
        </xdr:cNvPr>
        <xdr:cNvSpPr txBox="1"/>
      </xdr:nvSpPr>
      <xdr:spPr>
        <a:xfrm>
          <a:off x="3200400" y="56864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39</xdr:row>
      <xdr:rowOff>133350</xdr:rowOff>
    </xdr:from>
    <xdr:to>
      <xdr:col>9</xdr:col>
      <xdr:colOff>0</xdr:colOff>
      <xdr:row>41</xdr:row>
      <xdr:rowOff>0</xdr:rowOff>
    </xdr:to>
    <xdr:sp macro="" textlink="">
      <xdr:nvSpPr>
        <xdr:cNvPr id="13" name="TextBox 12">
          <a:extLst>
            <a:ext uri="{FF2B5EF4-FFF2-40B4-BE49-F238E27FC236}">
              <a16:creationId xmlns:a16="http://schemas.microsoft.com/office/drawing/2014/main" id="{E656E37D-5ABE-4721-99F1-1235A5A50A20}"/>
            </a:ext>
          </a:extLst>
        </xdr:cNvPr>
        <xdr:cNvSpPr txBox="1"/>
      </xdr:nvSpPr>
      <xdr:spPr>
        <a:xfrm>
          <a:off x="3200400" y="66579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18</xdr:col>
      <xdr:colOff>0</xdr:colOff>
      <xdr:row>45</xdr:row>
      <xdr:rowOff>133350</xdr:rowOff>
    </xdr:from>
    <xdr:to>
      <xdr:col>19</xdr:col>
      <xdr:colOff>0</xdr:colOff>
      <xdr:row>47</xdr:row>
      <xdr:rowOff>0</xdr:rowOff>
    </xdr:to>
    <xdr:sp macro="" textlink="">
      <xdr:nvSpPr>
        <xdr:cNvPr id="14" name="TextBox 13">
          <a:extLst>
            <a:ext uri="{FF2B5EF4-FFF2-40B4-BE49-F238E27FC236}">
              <a16:creationId xmlns:a16="http://schemas.microsoft.com/office/drawing/2014/main" id="{9332523E-6979-4AD9-B596-A18F3DC9E4FC}"/>
            </a:ext>
          </a:extLst>
        </xdr:cNvPr>
        <xdr:cNvSpPr txBox="1"/>
      </xdr:nvSpPr>
      <xdr:spPr>
        <a:xfrm>
          <a:off x="7391400" y="76295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mn-lt"/>
              <a:ea typeface="+mn-ea"/>
              <a:cs typeface="+mn-cs"/>
            </a:rPr>
            <a:t>Earn</a:t>
          </a:r>
        </a:p>
      </xdr:txBody>
    </xdr:sp>
    <xdr:clientData/>
  </xdr:twoCellAnchor>
  <xdr:twoCellAnchor>
    <xdr:from>
      <xdr:col>23</xdr:col>
      <xdr:colOff>0</xdr:colOff>
      <xdr:row>1</xdr:row>
      <xdr:rowOff>133350</xdr:rowOff>
    </xdr:from>
    <xdr:to>
      <xdr:col>24</xdr:col>
      <xdr:colOff>0</xdr:colOff>
      <xdr:row>3</xdr:row>
      <xdr:rowOff>0</xdr:rowOff>
    </xdr:to>
    <xdr:sp macro="" textlink="">
      <xdr:nvSpPr>
        <xdr:cNvPr id="15" name="TextBox 14">
          <a:extLst>
            <a:ext uri="{FF2B5EF4-FFF2-40B4-BE49-F238E27FC236}">
              <a16:creationId xmlns:a16="http://schemas.microsoft.com/office/drawing/2014/main" id="{152C278B-3471-46CE-9901-6FF55B0359E1}"/>
            </a:ext>
          </a:extLst>
        </xdr:cNvPr>
        <xdr:cNvSpPr txBox="1"/>
      </xdr:nvSpPr>
      <xdr:spPr>
        <a:xfrm>
          <a:off x="1161097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27</xdr:col>
      <xdr:colOff>0</xdr:colOff>
      <xdr:row>1</xdr:row>
      <xdr:rowOff>133350</xdr:rowOff>
    </xdr:from>
    <xdr:to>
      <xdr:col>28</xdr:col>
      <xdr:colOff>0</xdr:colOff>
      <xdr:row>3</xdr:row>
      <xdr:rowOff>0</xdr:rowOff>
    </xdr:to>
    <xdr:sp macro="" textlink="">
      <xdr:nvSpPr>
        <xdr:cNvPr id="16" name="TextBox 15">
          <a:extLst>
            <a:ext uri="{FF2B5EF4-FFF2-40B4-BE49-F238E27FC236}">
              <a16:creationId xmlns:a16="http://schemas.microsoft.com/office/drawing/2014/main" id="{333CC593-CEC6-41BA-A1D7-0DB6984E1864}"/>
            </a:ext>
          </a:extLst>
        </xdr:cNvPr>
        <xdr:cNvSpPr txBox="1"/>
      </xdr:nvSpPr>
      <xdr:spPr>
        <a:xfrm>
          <a:off x="1589722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9</xdr:col>
      <xdr:colOff>0</xdr:colOff>
      <xdr:row>1</xdr:row>
      <xdr:rowOff>133350</xdr:rowOff>
    </xdr:from>
    <xdr:to>
      <xdr:col>10</xdr:col>
      <xdr:colOff>0</xdr:colOff>
      <xdr:row>3</xdr:row>
      <xdr:rowOff>0</xdr:rowOff>
    </xdr:to>
    <xdr:sp macro="" textlink="">
      <xdr:nvSpPr>
        <xdr:cNvPr id="17" name="TextBox 16">
          <a:extLst>
            <a:ext uri="{FF2B5EF4-FFF2-40B4-BE49-F238E27FC236}">
              <a16:creationId xmlns:a16="http://schemas.microsoft.com/office/drawing/2014/main" id="{030F6226-6BCE-4B2F-86B1-98F28C790DEF}"/>
            </a:ext>
          </a:extLst>
        </xdr:cNvPr>
        <xdr:cNvSpPr txBox="1"/>
      </xdr:nvSpPr>
      <xdr:spPr>
        <a:xfrm>
          <a:off x="366712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19</xdr:col>
      <xdr:colOff>0</xdr:colOff>
      <xdr:row>45</xdr:row>
      <xdr:rowOff>142875</xdr:rowOff>
    </xdr:from>
    <xdr:to>
      <xdr:col>20</xdr:col>
      <xdr:colOff>0</xdr:colOff>
      <xdr:row>47</xdr:row>
      <xdr:rowOff>9525</xdr:rowOff>
    </xdr:to>
    <xdr:sp macro="" textlink="">
      <xdr:nvSpPr>
        <xdr:cNvPr id="18" name="TextBox 17">
          <a:extLst>
            <a:ext uri="{FF2B5EF4-FFF2-40B4-BE49-F238E27FC236}">
              <a16:creationId xmlns:a16="http://schemas.microsoft.com/office/drawing/2014/main" id="{5BBD65D7-B50A-4E72-A39B-F89D3127FB5A}"/>
            </a:ext>
          </a:extLst>
        </xdr:cNvPr>
        <xdr:cNvSpPr txBox="1"/>
      </xdr:nvSpPr>
      <xdr:spPr>
        <a:xfrm>
          <a:off x="7858125" y="76390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33</xdr:row>
      <xdr:rowOff>133350</xdr:rowOff>
    </xdr:from>
    <xdr:to>
      <xdr:col>10</xdr:col>
      <xdr:colOff>0</xdr:colOff>
      <xdr:row>35</xdr:row>
      <xdr:rowOff>0</xdr:rowOff>
    </xdr:to>
    <xdr:sp macro="" textlink="">
      <xdr:nvSpPr>
        <xdr:cNvPr id="19" name="TextBox 18">
          <a:extLst>
            <a:ext uri="{FF2B5EF4-FFF2-40B4-BE49-F238E27FC236}">
              <a16:creationId xmlns:a16="http://schemas.microsoft.com/office/drawing/2014/main" id="{F83F151D-F79E-46BB-BA12-C71E75464D05}"/>
            </a:ext>
          </a:extLst>
        </xdr:cNvPr>
        <xdr:cNvSpPr txBox="1"/>
      </xdr:nvSpPr>
      <xdr:spPr>
        <a:xfrm>
          <a:off x="3667125" y="56864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39</xdr:row>
      <xdr:rowOff>133350</xdr:rowOff>
    </xdr:from>
    <xdr:to>
      <xdr:col>10</xdr:col>
      <xdr:colOff>0</xdr:colOff>
      <xdr:row>41</xdr:row>
      <xdr:rowOff>0</xdr:rowOff>
    </xdr:to>
    <xdr:sp macro="" textlink="">
      <xdr:nvSpPr>
        <xdr:cNvPr id="20" name="TextBox 19">
          <a:extLst>
            <a:ext uri="{FF2B5EF4-FFF2-40B4-BE49-F238E27FC236}">
              <a16:creationId xmlns:a16="http://schemas.microsoft.com/office/drawing/2014/main" id="{F54A3841-8DDD-4D29-AFE6-D666606BD7AC}"/>
            </a:ext>
          </a:extLst>
        </xdr:cNvPr>
        <xdr:cNvSpPr txBox="1"/>
      </xdr:nvSpPr>
      <xdr:spPr>
        <a:xfrm>
          <a:off x="3667125" y="66579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24</xdr:col>
      <xdr:colOff>0</xdr:colOff>
      <xdr:row>1</xdr:row>
      <xdr:rowOff>133350</xdr:rowOff>
    </xdr:from>
    <xdr:to>
      <xdr:col>25</xdr:col>
      <xdr:colOff>0</xdr:colOff>
      <xdr:row>3</xdr:row>
      <xdr:rowOff>0</xdr:rowOff>
    </xdr:to>
    <xdr:sp macro="" textlink="">
      <xdr:nvSpPr>
        <xdr:cNvPr id="21" name="TextBox 20">
          <a:extLst>
            <a:ext uri="{FF2B5EF4-FFF2-40B4-BE49-F238E27FC236}">
              <a16:creationId xmlns:a16="http://schemas.microsoft.com/office/drawing/2014/main" id="{FADA2467-9023-43C0-B011-74D17C1DF194}"/>
            </a:ext>
          </a:extLst>
        </xdr:cNvPr>
        <xdr:cNvSpPr txBox="1"/>
      </xdr:nvSpPr>
      <xdr:spPr>
        <a:xfrm>
          <a:off x="1217295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28</xdr:col>
      <xdr:colOff>0</xdr:colOff>
      <xdr:row>1</xdr:row>
      <xdr:rowOff>133350</xdr:rowOff>
    </xdr:from>
    <xdr:to>
      <xdr:col>29</xdr:col>
      <xdr:colOff>0</xdr:colOff>
      <xdr:row>3</xdr:row>
      <xdr:rowOff>0</xdr:rowOff>
    </xdr:to>
    <xdr:sp macro="" textlink="">
      <xdr:nvSpPr>
        <xdr:cNvPr id="22" name="TextBox 21">
          <a:extLst>
            <a:ext uri="{FF2B5EF4-FFF2-40B4-BE49-F238E27FC236}">
              <a16:creationId xmlns:a16="http://schemas.microsoft.com/office/drawing/2014/main" id="{D70D03F2-0D64-4287-BC2F-DB56B606D75C}"/>
            </a:ext>
          </a:extLst>
        </xdr:cNvPr>
        <xdr:cNvSpPr txBox="1"/>
      </xdr:nvSpPr>
      <xdr:spPr>
        <a:xfrm>
          <a:off x="1645920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45</xdr:row>
      <xdr:rowOff>133350</xdr:rowOff>
    </xdr:from>
    <xdr:to>
      <xdr:col>12</xdr:col>
      <xdr:colOff>0</xdr:colOff>
      <xdr:row>47</xdr:row>
      <xdr:rowOff>0</xdr:rowOff>
    </xdr:to>
    <xdr:sp macro="" textlink="">
      <xdr:nvSpPr>
        <xdr:cNvPr id="23" name="TextBox 22">
          <a:extLst>
            <a:ext uri="{FF2B5EF4-FFF2-40B4-BE49-F238E27FC236}">
              <a16:creationId xmlns:a16="http://schemas.microsoft.com/office/drawing/2014/main" id="{5FAE9AC5-EAEC-4B62-86C9-B8C8594A3E8F}"/>
            </a:ext>
          </a:extLst>
        </xdr:cNvPr>
        <xdr:cNvSpPr txBox="1"/>
      </xdr:nvSpPr>
      <xdr:spPr>
        <a:xfrm>
          <a:off x="4248150" y="7629525"/>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22</xdr:col>
      <xdr:colOff>0</xdr:colOff>
      <xdr:row>1</xdr:row>
      <xdr:rowOff>114299</xdr:rowOff>
    </xdr:from>
    <xdr:to>
      <xdr:col>22</xdr:col>
      <xdr:colOff>2609850</xdr:colOff>
      <xdr:row>3</xdr:row>
      <xdr:rowOff>28574</xdr:rowOff>
    </xdr:to>
    <xdr:sp macro="" textlink="">
      <xdr:nvSpPr>
        <xdr:cNvPr id="24" name="TextBox 23">
          <a:extLst>
            <a:ext uri="{FF2B5EF4-FFF2-40B4-BE49-F238E27FC236}">
              <a16:creationId xmlns:a16="http://schemas.microsoft.com/office/drawing/2014/main" id="{AA1BB89D-175E-42F6-9F71-77D8E9027937}"/>
            </a:ext>
          </a:extLst>
        </xdr:cNvPr>
        <xdr:cNvSpPr txBox="1"/>
      </xdr:nvSpPr>
      <xdr:spPr>
        <a:xfrm>
          <a:off x="8562975" y="485774"/>
          <a:ext cx="2609850" cy="2381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Fun Patches</a:t>
          </a:r>
        </a:p>
      </xdr:txBody>
    </xdr:sp>
    <xdr:clientData/>
  </xdr:twoCellAnchor>
  <xdr:twoCellAnchor>
    <xdr:from>
      <xdr:col>26</xdr:col>
      <xdr:colOff>0</xdr:colOff>
      <xdr:row>1</xdr:row>
      <xdr:rowOff>133350</xdr:rowOff>
    </xdr:from>
    <xdr:to>
      <xdr:col>26</xdr:col>
      <xdr:colOff>2495550</xdr:colOff>
      <xdr:row>3</xdr:row>
      <xdr:rowOff>0</xdr:rowOff>
    </xdr:to>
    <xdr:sp macro="" textlink="">
      <xdr:nvSpPr>
        <xdr:cNvPr id="25" name="TextBox 24">
          <a:extLst>
            <a:ext uri="{FF2B5EF4-FFF2-40B4-BE49-F238E27FC236}">
              <a16:creationId xmlns:a16="http://schemas.microsoft.com/office/drawing/2014/main" id="{E29C0287-2326-4F32-A0A8-671B0D4FA1AE}"/>
            </a:ext>
          </a:extLst>
        </xdr:cNvPr>
        <xdr:cNvSpPr txBox="1"/>
      </xdr:nvSpPr>
      <xdr:spPr>
        <a:xfrm>
          <a:off x="12849225" y="504825"/>
          <a:ext cx="24955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0</xdr:col>
      <xdr:colOff>56029</xdr:colOff>
      <xdr:row>1</xdr:row>
      <xdr:rowOff>133350</xdr:rowOff>
    </xdr:from>
    <xdr:to>
      <xdr:col>2</xdr:col>
      <xdr:colOff>1030942</xdr:colOff>
      <xdr:row>3</xdr:row>
      <xdr:rowOff>0</xdr:rowOff>
    </xdr:to>
    <xdr:sp macro="" textlink="">
      <xdr:nvSpPr>
        <xdr:cNvPr id="26" name="TextBox 25">
          <a:extLst>
            <a:ext uri="{FF2B5EF4-FFF2-40B4-BE49-F238E27FC236}">
              <a16:creationId xmlns:a16="http://schemas.microsoft.com/office/drawing/2014/main" id="{9442DBB9-189D-49AB-B88D-0046E3772378}"/>
            </a:ext>
          </a:extLst>
        </xdr:cNvPr>
        <xdr:cNvSpPr txBox="1"/>
      </xdr:nvSpPr>
      <xdr:spPr>
        <a:xfrm>
          <a:off x="56029" y="504825"/>
          <a:ext cx="2260788"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Individual Badges</a:t>
          </a:r>
        </a:p>
      </xdr:txBody>
    </xdr:sp>
    <xdr:clientData/>
  </xdr:twoCellAnchor>
  <xdr:twoCellAnchor>
    <xdr:from>
      <xdr:col>1</xdr:col>
      <xdr:colOff>0</xdr:colOff>
      <xdr:row>33</xdr:row>
      <xdr:rowOff>133350</xdr:rowOff>
    </xdr:from>
    <xdr:to>
      <xdr:col>2</xdr:col>
      <xdr:colOff>1590675</xdr:colOff>
      <xdr:row>34</xdr:row>
      <xdr:rowOff>152400</xdr:rowOff>
    </xdr:to>
    <xdr:sp macro="" textlink="">
      <xdr:nvSpPr>
        <xdr:cNvPr id="27" name="TextBox 26">
          <a:extLst>
            <a:ext uri="{FF2B5EF4-FFF2-40B4-BE49-F238E27FC236}">
              <a16:creationId xmlns:a16="http://schemas.microsoft.com/office/drawing/2014/main" id="{27EEA9DF-E763-4179-9C5E-BF76BDD9CC73}"/>
            </a:ext>
          </a:extLst>
        </xdr:cNvPr>
        <xdr:cNvSpPr txBox="1"/>
      </xdr:nvSpPr>
      <xdr:spPr>
        <a:xfrm>
          <a:off x="57150" y="5686425"/>
          <a:ext cx="2819400" cy="1809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Financial Literacy &amp; Cookie Business Badges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39</xdr:row>
      <xdr:rowOff>133350</xdr:rowOff>
    </xdr:from>
    <xdr:to>
      <xdr:col>2</xdr:col>
      <xdr:colOff>971550</xdr:colOff>
      <xdr:row>40</xdr:row>
      <xdr:rowOff>152400</xdr:rowOff>
    </xdr:to>
    <xdr:sp macro="" textlink="">
      <xdr:nvSpPr>
        <xdr:cNvPr id="28" name="TextBox 27">
          <a:extLst>
            <a:ext uri="{FF2B5EF4-FFF2-40B4-BE49-F238E27FC236}">
              <a16:creationId xmlns:a16="http://schemas.microsoft.com/office/drawing/2014/main" id="{1FBDA10A-EB5A-4EBD-B7A9-1C2F786296AD}"/>
            </a:ext>
          </a:extLst>
        </xdr:cNvPr>
        <xdr:cNvSpPr txBox="1"/>
      </xdr:nvSpPr>
      <xdr:spPr>
        <a:xfrm>
          <a:off x="57150" y="6657975"/>
          <a:ext cx="2200275" cy="1809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Progressive Badge Sets</a:t>
          </a:r>
          <a:endParaRPr lang="en-US" sz="1100">
            <a:solidFill>
              <a:schemeClr val="bg1"/>
            </a:solidFill>
            <a:latin typeface="Arial Narrow" panose="020B0606020202030204" pitchFamily="34" charset="0"/>
          </a:endParaRPr>
        </a:p>
      </xdr:txBody>
    </xdr:sp>
    <xdr:clientData/>
  </xdr:twoCellAnchor>
  <xdr:twoCellAnchor editAs="oneCell">
    <xdr:from>
      <xdr:col>1</xdr:col>
      <xdr:colOff>0</xdr:colOff>
      <xdr:row>0</xdr:row>
      <xdr:rowOff>0</xdr:rowOff>
    </xdr:from>
    <xdr:to>
      <xdr:col>2</xdr:col>
      <xdr:colOff>332740</xdr:colOff>
      <xdr:row>1</xdr:row>
      <xdr:rowOff>85725</xdr:rowOff>
    </xdr:to>
    <xdr:pic>
      <xdr:nvPicPr>
        <xdr:cNvPr id="29" name="Picture 28">
          <a:extLst>
            <a:ext uri="{FF2B5EF4-FFF2-40B4-BE49-F238E27FC236}">
              <a16:creationId xmlns:a16="http://schemas.microsoft.com/office/drawing/2014/main" id="{C179A025-3E9F-4818-B0BA-C81B0164E1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0"/>
          <a:ext cx="1561465" cy="457200"/>
        </a:xfrm>
        <a:prstGeom prst="rect">
          <a:avLst/>
        </a:prstGeom>
      </xdr:spPr>
    </xdr:pic>
    <xdr:clientData/>
  </xdr:twoCellAnchor>
  <xdr:twoCellAnchor editAs="oneCell">
    <xdr:from>
      <xdr:col>1</xdr:col>
      <xdr:colOff>25400</xdr:colOff>
      <xdr:row>35</xdr:row>
      <xdr:rowOff>73026</xdr:rowOff>
    </xdr:from>
    <xdr:to>
      <xdr:col>1</xdr:col>
      <xdr:colOff>1221740</xdr:colOff>
      <xdr:row>38</xdr:row>
      <xdr:rowOff>105858</xdr:rowOff>
    </xdr:to>
    <xdr:pic>
      <xdr:nvPicPr>
        <xdr:cNvPr id="30" name="Picture 29">
          <a:extLst>
            <a:ext uri="{FF2B5EF4-FFF2-40B4-BE49-F238E27FC236}">
              <a16:creationId xmlns:a16="http://schemas.microsoft.com/office/drawing/2014/main" id="{2F3F0817-C56D-4EB5-8C71-7FF002A5917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2550" y="5949951"/>
          <a:ext cx="1196340" cy="518607"/>
        </a:xfrm>
        <a:prstGeom prst="rect">
          <a:avLst/>
        </a:prstGeom>
      </xdr:spPr>
    </xdr:pic>
    <xdr:clientData/>
  </xdr:twoCellAnchor>
  <xdr:twoCellAnchor>
    <xdr:from>
      <xdr:col>1</xdr:col>
      <xdr:colOff>0</xdr:colOff>
      <xdr:row>58</xdr:row>
      <xdr:rowOff>0</xdr:rowOff>
    </xdr:from>
    <xdr:to>
      <xdr:col>10</xdr:col>
      <xdr:colOff>0</xdr:colOff>
      <xdr:row>65</xdr:row>
      <xdr:rowOff>0</xdr:rowOff>
    </xdr:to>
    <xdr:sp macro="" textlink="">
      <xdr:nvSpPr>
        <xdr:cNvPr id="31" name="Rectangle 30">
          <a:extLst>
            <a:ext uri="{FF2B5EF4-FFF2-40B4-BE49-F238E27FC236}">
              <a16:creationId xmlns:a16="http://schemas.microsoft.com/office/drawing/2014/main" id="{75C1D81B-9589-4522-A68E-DEF961439490}"/>
            </a:ext>
          </a:extLst>
        </xdr:cNvPr>
        <xdr:cNvSpPr/>
      </xdr:nvSpPr>
      <xdr:spPr>
        <a:xfrm>
          <a:off x="57150" y="9601200"/>
          <a:ext cx="4076700" cy="11334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67</xdr:row>
      <xdr:rowOff>0</xdr:rowOff>
    </xdr:from>
    <xdr:to>
      <xdr:col>10</xdr:col>
      <xdr:colOff>0</xdr:colOff>
      <xdr:row>73</xdr:row>
      <xdr:rowOff>0</xdr:rowOff>
    </xdr:to>
    <xdr:sp macro="" textlink="">
      <xdr:nvSpPr>
        <xdr:cNvPr id="32" name="Rectangle 31">
          <a:extLst>
            <a:ext uri="{FF2B5EF4-FFF2-40B4-BE49-F238E27FC236}">
              <a16:creationId xmlns:a16="http://schemas.microsoft.com/office/drawing/2014/main" id="{7B71C2D1-603A-4AD0-893F-E0D6A6C662A9}"/>
            </a:ext>
          </a:extLst>
        </xdr:cNvPr>
        <xdr:cNvSpPr/>
      </xdr:nvSpPr>
      <xdr:spPr>
        <a:xfrm>
          <a:off x="57150" y="11058525"/>
          <a:ext cx="4076700" cy="9906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56</xdr:row>
      <xdr:rowOff>133350</xdr:rowOff>
    </xdr:from>
    <xdr:to>
      <xdr:col>10</xdr:col>
      <xdr:colOff>0</xdr:colOff>
      <xdr:row>58</xdr:row>
      <xdr:rowOff>0</xdr:rowOff>
    </xdr:to>
    <xdr:sp macro="" textlink="">
      <xdr:nvSpPr>
        <xdr:cNvPr id="33" name="Rectangle: Top Corners Rounded 32">
          <a:extLst>
            <a:ext uri="{FF2B5EF4-FFF2-40B4-BE49-F238E27FC236}">
              <a16:creationId xmlns:a16="http://schemas.microsoft.com/office/drawing/2014/main" id="{7F37847E-A256-4655-AF0D-6A8DBB67B5BF}"/>
            </a:ext>
          </a:extLst>
        </xdr:cNvPr>
        <xdr:cNvSpPr/>
      </xdr:nvSpPr>
      <xdr:spPr>
        <a:xfrm>
          <a:off x="57150" y="9410700"/>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65</xdr:row>
      <xdr:rowOff>136684</xdr:rowOff>
    </xdr:from>
    <xdr:to>
      <xdr:col>10</xdr:col>
      <xdr:colOff>0</xdr:colOff>
      <xdr:row>67</xdr:row>
      <xdr:rowOff>0</xdr:rowOff>
    </xdr:to>
    <xdr:sp macro="" textlink="">
      <xdr:nvSpPr>
        <xdr:cNvPr id="34" name="Rectangle: Top Corners Rounded 33">
          <a:extLst>
            <a:ext uri="{FF2B5EF4-FFF2-40B4-BE49-F238E27FC236}">
              <a16:creationId xmlns:a16="http://schemas.microsoft.com/office/drawing/2014/main" id="{3470F33B-558E-41A5-9DA8-19239EF0D2EC}"/>
            </a:ext>
          </a:extLst>
        </xdr:cNvPr>
        <xdr:cNvSpPr/>
      </xdr:nvSpPr>
      <xdr:spPr>
        <a:xfrm>
          <a:off x="57150" y="10871359"/>
          <a:ext cx="4076700" cy="187166"/>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65</xdr:row>
      <xdr:rowOff>136684</xdr:rowOff>
    </xdr:from>
    <xdr:to>
      <xdr:col>9</xdr:col>
      <xdr:colOff>0</xdr:colOff>
      <xdr:row>67</xdr:row>
      <xdr:rowOff>0</xdr:rowOff>
    </xdr:to>
    <xdr:sp macro="" textlink="">
      <xdr:nvSpPr>
        <xdr:cNvPr id="35" name="TextBox 34">
          <a:extLst>
            <a:ext uri="{FF2B5EF4-FFF2-40B4-BE49-F238E27FC236}">
              <a16:creationId xmlns:a16="http://schemas.microsoft.com/office/drawing/2014/main" id="{F020691F-3A7C-445B-8292-F2C4BF18CF6D}"/>
            </a:ext>
          </a:extLst>
        </xdr:cNvPr>
        <xdr:cNvSpPr txBox="1"/>
      </xdr:nvSpPr>
      <xdr:spPr>
        <a:xfrm>
          <a:off x="3200400" y="10871359"/>
          <a:ext cx="466725" cy="18716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56</xdr:row>
      <xdr:rowOff>133350</xdr:rowOff>
    </xdr:from>
    <xdr:to>
      <xdr:col>9</xdr:col>
      <xdr:colOff>0</xdr:colOff>
      <xdr:row>58</xdr:row>
      <xdr:rowOff>0</xdr:rowOff>
    </xdr:to>
    <xdr:sp macro="" textlink="">
      <xdr:nvSpPr>
        <xdr:cNvPr id="36" name="TextBox 35">
          <a:extLst>
            <a:ext uri="{FF2B5EF4-FFF2-40B4-BE49-F238E27FC236}">
              <a16:creationId xmlns:a16="http://schemas.microsoft.com/office/drawing/2014/main" id="{DE7B70F5-67A6-490E-BEC6-C898F4DD8F1E}"/>
            </a:ext>
          </a:extLst>
        </xdr:cNvPr>
        <xdr:cNvSpPr txBox="1"/>
      </xdr:nvSpPr>
      <xdr:spPr>
        <a:xfrm>
          <a:off x="3200400" y="94107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9</xdr:col>
      <xdr:colOff>0</xdr:colOff>
      <xdr:row>56</xdr:row>
      <xdr:rowOff>133350</xdr:rowOff>
    </xdr:from>
    <xdr:to>
      <xdr:col>10</xdr:col>
      <xdr:colOff>0</xdr:colOff>
      <xdr:row>58</xdr:row>
      <xdr:rowOff>0</xdr:rowOff>
    </xdr:to>
    <xdr:sp macro="" textlink="">
      <xdr:nvSpPr>
        <xdr:cNvPr id="37" name="TextBox 36">
          <a:extLst>
            <a:ext uri="{FF2B5EF4-FFF2-40B4-BE49-F238E27FC236}">
              <a16:creationId xmlns:a16="http://schemas.microsoft.com/office/drawing/2014/main" id="{51284D76-E41B-4635-BFA1-FE6D080E074C}"/>
            </a:ext>
          </a:extLst>
        </xdr:cNvPr>
        <xdr:cNvSpPr txBox="1"/>
      </xdr:nvSpPr>
      <xdr:spPr>
        <a:xfrm>
          <a:off x="3667125" y="94107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65</xdr:row>
      <xdr:rowOff>136684</xdr:rowOff>
    </xdr:from>
    <xdr:to>
      <xdr:col>10</xdr:col>
      <xdr:colOff>0</xdr:colOff>
      <xdr:row>67</xdr:row>
      <xdr:rowOff>0</xdr:rowOff>
    </xdr:to>
    <xdr:sp macro="" textlink="">
      <xdr:nvSpPr>
        <xdr:cNvPr id="38" name="TextBox 37">
          <a:extLst>
            <a:ext uri="{FF2B5EF4-FFF2-40B4-BE49-F238E27FC236}">
              <a16:creationId xmlns:a16="http://schemas.microsoft.com/office/drawing/2014/main" id="{16B8ED87-932A-4819-8C80-5D43806AAACC}"/>
            </a:ext>
          </a:extLst>
        </xdr:cNvPr>
        <xdr:cNvSpPr txBox="1"/>
      </xdr:nvSpPr>
      <xdr:spPr>
        <a:xfrm>
          <a:off x="3667125" y="10871359"/>
          <a:ext cx="466725" cy="18716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xdr:col>
      <xdr:colOff>0</xdr:colOff>
      <xdr:row>56</xdr:row>
      <xdr:rowOff>133350</xdr:rowOff>
    </xdr:from>
    <xdr:to>
      <xdr:col>2</xdr:col>
      <xdr:colOff>0</xdr:colOff>
      <xdr:row>58</xdr:row>
      <xdr:rowOff>0</xdr:rowOff>
    </xdr:to>
    <xdr:sp macro="" textlink="">
      <xdr:nvSpPr>
        <xdr:cNvPr id="39" name="TextBox 38">
          <a:extLst>
            <a:ext uri="{FF2B5EF4-FFF2-40B4-BE49-F238E27FC236}">
              <a16:creationId xmlns:a16="http://schemas.microsoft.com/office/drawing/2014/main" id="{1A85D25B-2F39-44BE-AFFE-EE0FC7C9DD2D}"/>
            </a:ext>
          </a:extLst>
        </xdr:cNvPr>
        <xdr:cNvSpPr txBox="1"/>
      </xdr:nvSpPr>
      <xdr:spPr>
        <a:xfrm>
          <a:off x="57150" y="9410700"/>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Pins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65</xdr:row>
      <xdr:rowOff>136684</xdr:rowOff>
    </xdr:from>
    <xdr:to>
      <xdr:col>2</xdr:col>
      <xdr:colOff>952500</xdr:colOff>
      <xdr:row>67</xdr:row>
      <xdr:rowOff>19050</xdr:rowOff>
    </xdr:to>
    <xdr:sp macro="" textlink="">
      <xdr:nvSpPr>
        <xdr:cNvPr id="40" name="TextBox 39">
          <a:extLst>
            <a:ext uri="{FF2B5EF4-FFF2-40B4-BE49-F238E27FC236}">
              <a16:creationId xmlns:a16="http://schemas.microsoft.com/office/drawing/2014/main" id="{E66AF6CA-F5EA-4E3C-A1B6-6D6C534AB84F}"/>
            </a:ext>
          </a:extLst>
        </xdr:cNvPr>
        <xdr:cNvSpPr txBox="1"/>
      </xdr:nvSpPr>
      <xdr:spPr>
        <a:xfrm>
          <a:off x="57150" y="10871359"/>
          <a:ext cx="2181225" cy="2062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Additional Patch Awards</a:t>
          </a:r>
          <a:endParaRPr lang="en-US" sz="1100">
            <a:solidFill>
              <a:schemeClr val="bg1"/>
            </a:solidFill>
            <a:latin typeface="Arial Narrow" panose="020B0606020202030204" pitchFamily="34" charset="0"/>
          </a:endParaRPr>
        </a:p>
      </xdr:txBody>
    </xdr:sp>
    <xdr:clientData/>
  </xdr:twoCellAnchor>
  <xdr:twoCellAnchor>
    <xdr:from>
      <xdr:col>11</xdr:col>
      <xdr:colOff>0</xdr:colOff>
      <xdr:row>1</xdr:row>
      <xdr:rowOff>133350</xdr:rowOff>
    </xdr:from>
    <xdr:to>
      <xdr:col>20</xdr:col>
      <xdr:colOff>0</xdr:colOff>
      <xdr:row>3</xdr:row>
      <xdr:rowOff>0</xdr:rowOff>
    </xdr:to>
    <xdr:sp macro="" textlink="">
      <xdr:nvSpPr>
        <xdr:cNvPr id="41" name="Rectangle: Top Corners Rounded 40">
          <a:extLst>
            <a:ext uri="{FF2B5EF4-FFF2-40B4-BE49-F238E27FC236}">
              <a16:creationId xmlns:a16="http://schemas.microsoft.com/office/drawing/2014/main" id="{6C63C0EE-CD5B-4794-8A4B-B1CF61ADAB16}"/>
            </a:ext>
          </a:extLst>
        </xdr:cNvPr>
        <xdr:cNvSpPr/>
      </xdr:nvSpPr>
      <xdr:spPr>
        <a:xfrm>
          <a:off x="4248150" y="50482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0</xdr:colOff>
      <xdr:row>1</xdr:row>
      <xdr:rowOff>133350</xdr:rowOff>
    </xdr:from>
    <xdr:to>
      <xdr:col>19</xdr:col>
      <xdr:colOff>0</xdr:colOff>
      <xdr:row>3</xdr:row>
      <xdr:rowOff>0</xdr:rowOff>
    </xdr:to>
    <xdr:sp macro="" textlink="">
      <xdr:nvSpPr>
        <xdr:cNvPr id="42" name="TextBox 41">
          <a:extLst>
            <a:ext uri="{FF2B5EF4-FFF2-40B4-BE49-F238E27FC236}">
              <a16:creationId xmlns:a16="http://schemas.microsoft.com/office/drawing/2014/main" id="{2596194C-CF34-40FB-BFFE-62B9F02F11E8}"/>
            </a:ext>
          </a:extLst>
        </xdr:cNvPr>
        <xdr:cNvSpPr txBox="1"/>
      </xdr:nvSpPr>
      <xdr:spPr>
        <a:xfrm>
          <a:off x="739140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19</xdr:col>
      <xdr:colOff>0</xdr:colOff>
      <xdr:row>1</xdr:row>
      <xdr:rowOff>133350</xdr:rowOff>
    </xdr:from>
    <xdr:to>
      <xdr:col>20</xdr:col>
      <xdr:colOff>0</xdr:colOff>
      <xdr:row>3</xdr:row>
      <xdr:rowOff>0</xdr:rowOff>
    </xdr:to>
    <xdr:sp macro="" textlink="">
      <xdr:nvSpPr>
        <xdr:cNvPr id="43" name="TextBox 42">
          <a:extLst>
            <a:ext uri="{FF2B5EF4-FFF2-40B4-BE49-F238E27FC236}">
              <a16:creationId xmlns:a16="http://schemas.microsoft.com/office/drawing/2014/main" id="{3087B364-AB4A-4F89-B4B0-D7D95B3DE2F8}"/>
            </a:ext>
          </a:extLst>
        </xdr:cNvPr>
        <xdr:cNvSpPr txBox="1"/>
      </xdr:nvSpPr>
      <xdr:spPr>
        <a:xfrm>
          <a:off x="785812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3</xdr:row>
      <xdr:rowOff>0</xdr:rowOff>
    </xdr:from>
    <xdr:to>
      <xdr:col>20</xdr:col>
      <xdr:colOff>0</xdr:colOff>
      <xdr:row>25</xdr:row>
      <xdr:rowOff>0</xdr:rowOff>
    </xdr:to>
    <xdr:sp macro="" textlink="">
      <xdr:nvSpPr>
        <xdr:cNvPr id="44" name="Rectangle 43">
          <a:extLst>
            <a:ext uri="{FF2B5EF4-FFF2-40B4-BE49-F238E27FC236}">
              <a16:creationId xmlns:a16="http://schemas.microsoft.com/office/drawing/2014/main" id="{0E4D0B8D-EE68-46D0-A599-DFF6924B4990}"/>
            </a:ext>
          </a:extLst>
        </xdr:cNvPr>
        <xdr:cNvSpPr/>
      </xdr:nvSpPr>
      <xdr:spPr>
        <a:xfrm>
          <a:off x="4248150" y="695325"/>
          <a:ext cx="4076700" cy="35623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133350</xdr:rowOff>
    </xdr:from>
    <xdr:to>
      <xdr:col>12</xdr:col>
      <xdr:colOff>1266825</xdr:colOff>
      <xdr:row>3</xdr:row>
      <xdr:rowOff>0</xdr:rowOff>
    </xdr:to>
    <xdr:sp macro="" textlink="">
      <xdr:nvSpPr>
        <xdr:cNvPr id="45" name="TextBox 44">
          <a:extLst>
            <a:ext uri="{FF2B5EF4-FFF2-40B4-BE49-F238E27FC236}">
              <a16:creationId xmlns:a16="http://schemas.microsoft.com/office/drawing/2014/main" id="{A6E28220-7A07-4C01-B8EB-CBEF6C0020D9}"/>
            </a:ext>
          </a:extLst>
        </xdr:cNvPr>
        <xdr:cNvSpPr txBox="1"/>
      </xdr:nvSpPr>
      <xdr:spPr>
        <a:xfrm>
          <a:off x="4248150" y="504825"/>
          <a:ext cx="24955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Leadership Journey Awards</a:t>
          </a:r>
          <a:endParaRPr lang="en-US" sz="1100">
            <a:solidFill>
              <a:schemeClr val="bg1"/>
            </a:solidFill>
            <a:latin typeface="Arial Narrow" panose="020B0606020202030204" pitchFamily="34" charset="0"/>
          </a:endParaRPr>
        </a:p>
      </xdr:txBody>
    </xdr:sp>
    <xdr:clientData/>
  </xdr:twoCellAnchor>
  <xdr:twoCellAnchor>
    <xdr:from>
      <xdr:col>11</xdr:col>
      <xdr:colOff>19050</xdr:colOff>
      <xdr:row>3</xdr:row>
      <xdr:rowOff>28575</xdr:rowOff>
    </xdr:from>
    <xdr:to>
      <xdr:col>11</xdr:col>
      <xdr:colOff>1214122</xdr:colOff>
      <xdr:row>24</xdr:row>
      <xdr:rowOff>112578</xdr:rowOff>
    </xdr:to>
    <xdr:grpSp>
      <xdr:nvGrpSpPr>
        <xdr:cNvPr id="46" name="Group 45">
          <a:extLst>
            <a:ext uri="{FF2B5EF4-FFF2-40B4-BE49-F238E27FC236}">
              <a16:creationId xmlns:a16="http://schemas.microsoft.com/office/drawing/2014/main" id="{932FD767-7574-42D2-AC73-0FB0D9B64C2D}"/>
            </a:ext>
          </a:extLst>
        </xdr:cNvPr>
        <xdr:cNvGrpSpPr/>
      </xdr:nvGrpSpPr>
      <xdr:grpSpPr>
        <a:xfrm>
          <a:off x="4267200" y="723900"/>
          <a:ext cx="1195072" cy="3484428"/>
          <a:chOff x="4286250" y="723900"/>
          <a:chExt cx="1195072" cy="3484428"/>
        </a:xfrm>
      </xdr:grpSpPr>
      <xdr:pic>
        <xdr:nvPicPr>
          <xdr:cNvPr id="47" name="Picture 46">
            <a:extLst>
              <a:ext uri="{FF2B5EF4-FFF2-40B4-BE49-F238E27FC236}">
                <a16:creationId xmlns:a16="http://schemas.microsoft.com/office/drawing/2014/main" id="{1C78DDB1-9B4B-4EFF-A69E-DCDAAF4A525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286250" y="3441700"/>
            <a:ext cx="1188720" cy="766628"/>
          </a:xfrm>
          <a:prstGeom prst="rect">
            <a:avLst/>
          </a:prstGeom>
        </xdr:spPr>
      </xdr:pic>
      <xdr:pic>
        <xdr:nvPicPr>
          <xdr:cNvPr id="48" name="Picture 47">
            <a:extLst>
              <a:ext uri="{FF2B5EF4-FFF2-40B4-BE49-F238E27FC236}">
                <a16:creationId xmlns:a16="http://schemas.microsoft.com/office/drawing/2014/main" id="{A4D4D996-3E74-4D59-8CEB-177F9439603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292602" y="2743201"/>
            <a:ext cx="1188720" cy="506979"/>
          </a:xfrm>
          <a:prstGeom prst="rect">
            <a:avLst/>
          </a:prstGeom>
        </xdr:spPr>
      </xdr:pic>
      <xdr:pic>
        <xdr:nvPicPr>
          <xdr:cNvPr id="49" name="Picture 48">
            <a:extLst>
              <a:ext uri="{FF2B5EF4-FFF2-40B4-BE49-F238E27FC236}">
                <a16:creationId xmlns:a16="http://schemas.microsoft.com/office/drawing/2014/main" id="{A5D35F18-046E-4B1C-BC05-8C20FAE62A4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559967" y="723900"/>
            <a:ext cx="657568" cy="640080"/>
          </a:xfrm>
          <a:prstGeom prst="rect">
            <a:avLst/>
          </a:prstGeom>
        </xdr:spPr>
      </xdr:pic>
      <xdr:pic>
        <xdr:nvPicPr>
          <xdr:cNvPr id="50" name="Picture 49">
            <a:extLst>
              <a:ext uri="{FF2B5EF4-FFF2-40B4-BE49-F238E27FC236}">
                <a16:creationId xmlns:a16="http://schemas.microsoft.com/office/drawing/2014/main" id="{215713E5-3B8A-4CBF-8041-C7EBF40CC39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536362" y="1352551"/>
            <a:ext cx="704778" cy="640080"/>
          </a:xfrm>
          <a:prstGeom prst="rect">
            <a:avLst/>
          </a:prstGeom>
        </xdr:spPr>
      </xdr:pic>
      <xdr:pic>
        <xdr:nvPicPr>
          <xdr:cNvPr id="51" name="Picture 50">
            <a:extLst>
              <a:ext uri="{FF2B5EF4-FFF2-40B4-BE49-F238E27FC236}">
                <a16:creationId xmlns:a16="http://schemas.microsoft.com/office/drawing/2014/main" id="{C28B8B3D-E953-4C68-B242-83FDE767E8A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557711" y="2000250"/>
            <a:ext cx="662080" cy="640080"/>
          </a:xfrm>
          <a:prstGeom prst="rect">
            <a:avLst/>
          </a:prstGeom>
        </xdr:spPr>
      </xdr:pic>
    </xdr:grpSp>
    <xdr:clientData/>
  </xdr:twoCellAnchor>
  <xdr:twoCellAnchor>
    <xdr:from>
      <xdr:col>1</xdr:col>
      <xdr:colOff>16899</xdr:colOff>
      <xdr:row>58</xdr:row>
      <xdr:rowOff>39976</xdr:rowOff>
    </xdr:from>
    <xdr:to>
      <xdr:col>1</xdr:col>
      <xdr:colOff>1205619</xdr:colOff>
      <xdr:row>64</xdr:row>
      <xdr:rowOff>110183</xdr:rowOff>
    </xdr:to>
    <xdr:grpSp>
      <xdr:nvGrpSpPr>
        <xdr:cNvPr id="52" name="Group 51">
          <a:extLst>
            <a:ext uri="{FF2B5EF4-FFF2-40B4-BE49-F238E27FC236}">
              <a16:creationId xmlns:a16="http://schemas.microsoft.com/office/drawing/2014/main" id="{2BFE9D98-D43A-4366-9268-E6DDE27B9B65}"/>
            </a:ext>
          </a:extLst>
        </xdr:cNvPr>
        <xdr:cNvGrpSpPr>
          <a:grpSpLocks noChangeAspect="1"/>
        </xdr:cNvGrpSpPr>
      </xdr:nvGrpSpPr>
      <xdr:grpSpPr>
        <a:xfrm>
          <a:off x="74049" y="9641176"/>
          <a:ext cx="1188720" cy="1041757"/>
          <a:chOff x="4696849" y="9809450"/>
          <a:chExt cx="1263931" cy="1106030"/>
        </a:xfrm>
      </xdr:grpSpPr>
      <xdr:grpSp>
        <xdr:nvGrpSpPr>
          <xdr:cNvPr id="53" name="Group 52">
            <a:extLst>
              <a:ext uri="{FF2B5EF4-FFF2-40B4-BE49-F238E27FC236}">
                <a16:creationId xmlns:a16="http://schemas.microsoft.com/office/drawing/2014/main" id="{DA1CD4DB-F91E-4BC2-9281-6F0347B68424}"/>
              </a:ext>
            </a:extLst>
          </xdr:cNvPr>
          <xdr:cNvGrpSpPr/>
        </xdr:nvGrpSpPr>
        <xdr:grpSpPr>
          <a:xfrm>
            <a:off x="4911549" y="9809450"/>
            <a:ext cx="834530" cy="411480"/>
            <a:chOff x="4913600" y="9809450"/>
            <a:chExt cx="834530" cy="411480"/>
          </a:xfrm>
        </xdr:grpSpPr>
        <xdr:pic>
          <xdr:nvPicPr>
            <xdr:cNvPr id="61" name="Picture 60">
              <a:extLst>
                <a:ext uri="{FF2B5EF4-FFF2-40B4-BE49-F238E27FC236}">
                  <a16:creationId xmlns:a16="http://schemas.microsoft.com/office/drawing/2014/main" id="{5CB10107-A6AB-4178-BE98-98693E00CB5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913600" y="9809450"/>
              <a:ext cx="411480" cy="411480"/>
            </a:xfrm>
            <a:prstGeom prst="rect">
              <a:avLst/>
            </a:prstGeom>
          </xdr:spPr>
        </xdr:pic>
        <xdr:pic>
          <xdr:nvPicPr>
            <xdr:cNvPr id="62" name="Picture 61">
              <a:extLst>
                <a:ext uri="{FF2B5EF4-FFF2-40B4-BE49-F238E27FC236}">
                  <a16:creationId xmlns:a16="http://schemas.microsoft.com/office/drawing/2014/main" id="{C0B22590-4C97-41AC-B2C8-92438DE5C31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336650" y="9809450"/>
              <a:ext cx="411480" cy="411480"/>
            </a:xfrm>
            <a:prstGeom prst="rect">
              <a:avLst/>
            </a:prstGeom>
          </xdr:spPr>
        </xdr:pic>
      </xdr:grpSp>
      <xdr:grpSp>
        <xdr:nvGrpSpPr>
          <xdr:cNvPr id="54" name="Group 53">
            <a:extLst>
              <a:ext uri="{FF2B5EF4-FFF2-40B4-BE49-F238E27FC236}">
                <a16:creationId xmlns:a16="http://schemas.microsoft.com/office/drawing/2014/main" id="{640A2BF6-C899-4000-BE89-17CBA07739DB}"/>
              </a:ext>
            </a:extLst>
          </xdr:cNvPr>
          <xdr:cNvGrpSpPr/>
        </xdr:nvGrpSpPr>
        <xdr:grpSpPr>
          <a:xfrm>
            <a:off x="4911549" y="10504000"/>
            <a:ext cx="834530" cy="411480"/>
            <a:chOff x="4913600" y="10504000"/>
            <a:chExt cx="834530" cy="411480"/>
          </a:xfrm>
        </xdr:grpSpPr>
        <xdr:pic>
          <xdr:nvPicPr>
            <xdr:cNvPr id="59" name="Picture 58">
              <a:extLst>
                <a:ext uri="{FF2B5EF4-FFF2-40B4-BE49-F238E27FC236}">
                  <a16:creationId xmlns:a16="http://schemas.microsoft.com/office/drawing/2014/main" id="{C57A5D9B-0123-4D05-93BB-5D30E56B26D3}"/>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336650" y="10504000"/>
              <a:ext cx="411480" cy="411480"/>
            </a:xfrm>
            <a:prstGeom prst="rect">
              <a:avLst/>
            </a:prstGeom>
          </xdr:spPr>
        </xdr:pic>
        <xdr:pic>
          <xdr:nvPicPr>
            <xdr:cNvPr id="60" name="Picture 59">
              <a:extLst>
                <a:ext uri="{FF2B5EF4-FFF2-40B4-BE49-F238E27FC236}">
                  <a16:creationId xmlns:a16="http://schemas.microsoft.com/office/drawing/2014/main" id="{B411C316-41A0-4113-9076-3F38BD6E707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913600" y="10504000"/>
              <a:ext cx="411480" cy="411480"/>
            </a:xfrm>
            <a:prstGeom prst="rect">
              <a:avLst/>
            </a:prstGeom>
          </xdr:spPr>
        </xdr:pic>
      </xdr:grpSp>
      <xdr:grpSp>
        <xdr:nvGrpSpPr>
          <xdr:cNvPr id="55" name="Group 54">
            <a:extLst>
              <a:ext uri="{FF2B5EF4-FFF2-40B4-BE49-F238E27FC236}">
                <a16:creationId xmlns:a16="http://schemas.microsoft.com/office/drawing/2014/main" id="{66FCEC59-A54C-4E07-BCEE-075BF098BA5B}"/>
              </a:ext>
            </a:extLst>
          </xdr:cNvPr>
          <xdr:cNvGrpSpPr/>
        </xdr:nvGrpSpPr>
        <xdr:grpSpPr>
          <a:xfrm>
            <a:off x="4696849" y="10176475"/>
            <a:ext cx="1263931" cy="411480"/>
            <a:chOff x="4696849" y="10176475"/>
            <a:chExt cx="1263931" cy="411480"/>
          </a:xfrm>
        </xdr:grpSpPr>
        <xdr:pic>
          <xdr:nvPicPr>
            <xdr:cNvPr id="56" name="Picture 55">
              <a:extLst>
                <a:ext uri="{FF2B5EF4-FFF2-40B4-BE49-F238E27FC236}">
                  <a16:creationId xmlns:a16="http://schemas.microsoft.com/office/drawing/2014/main" id="{7E09FE72-BCB4-48A7-9B40-F5BBEC07378A}"/>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696849" y="10176475"/>
              <a:ext cx="409626" cy="411480"/>
            </a:xfrm>
            <a:prstGeom prst="rect">
              <a:avLst/>
            </a:prstGeom>
          </xdr:spPr>
        </xdr:pic>
        <xdr:pic>
          <xdr:nvPicPr>
            <xdr:cNvPr id="57" name="Picture 56">
              <a:extLst>
                <a:ext uri="{FF2B5EF4-FFF2-40B4-BE49-F238E27FC236}">
                  <a16:creationId xmlns:a16="http://schemas.microsoft.com/office/drawing/2014/main" id="{19F1E4F1-2FE1-4351-B9E5-1B3557A0CB1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119900" y="10176475"/>
              <a:ext cx="411480" cy="411480"/>
            </a:xfrm>
            <a:prstGeom prst="rect">
              <a:avLst/>
            </a:prstGeom>
          </xdr:spPr>
        </xdr:pic>
        <xdr:pic>
          <xdr:nvPicPr>
            <xdr:cNvPr id="58" name="Picture 57">
              <a:extLst>
                <a:ext uri="{FF2B5EF4-FFF2-40B4-BE49-F238E27FC236}">
                  <a16:creationId xmlns:a16="http://schemas.microsoft.com/office/drawing/2014/main" id="{9FD2A627-9FE4-486C-BEF5-6093B3F5B223}"/>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549300" y="10176475"/>
              <a:ext cx="411480" cy="411480"/>
            </a:xfrm>
            <a:prstGeom prst="rect">
              <a:avLst/>
            </a:prstGeom>
          </xdr:spPr>
        </xdr:pic>
      </xdr:grpSp>
    </xdr:grpSp>
    <xdr:clientData/>
  </xdr:twoCellAnchor>
  <xdr:twoCellAnchor>
    <xdr:from>
      <xdr:col>1</xdr:col>
      <xdr:colOff>28576</xdr:colOff>
      <xdr:row>67</xdr:row>
      <xdr:rowOff>19825</xdr:rowOff>
    </xdr:from>
    <xdr:to>
      <xdr:col>1</xdr:col>
      <xdr:colOff>1217296</xdr:colOff>
      <xdr:row>72</xdr:row>
      <xdr:rowOff>140184</xdr:rowOff>
    </xdr:to>
    <xdr:grpSp>
      <xdr:nvGrpSpPr>
        <xdr:cNvPr id="63" name="Group 62">
          <a:extLst>
            <a:ext uri="{FF2B5EF4-FFF2-40B4-BE49-F238E27FC236}">
              <a16:creationId xmlns:a16="http://schemas.microsoft.com/office/drawing/2014/main" id="{02A7544B-FC7E-4B05-87FB-2FF40FE5389D}"/>
            </a:ext>
          </a:extLst>
        </xdr:cNvPr>
        <xdr:cNvGrpSpPr>
          <a:grpSpLocks noChangeAspect="1"/>
        </xdr:cNvGrpSpPr>
      </xdr:nvGrpSpPr>
      <xdr:grpSpPr>
        <a:xfrm>
          <a:off x="85726" y="11078350"/>
          <a:ext cx="1188720" cy="949034"/>
          <a:chOff x="95251" y="10443350"/>
          <a:chExt cx="1234440" cy="964520"/>
        </a:xfrm>
      </xdr:grpSpPr>
      <xdr:pic>
        <xdr:nvPicPr>
          <xdr:cNvPr id="64" name="Picture 63">
            <a:extLst>
              <a:ext uri="{FF2B5EF4-FFF2-40B4-BE49-F238E27FC236}">
                <a16:creationId xmlns:a16="http://schemas.microsoft.com/office/drawing/2014/main" id="{C5EFBDB6-4E2A-424C-9D86-9D2ADFD96ECD}"/>
              </a:ext>
            </a:extLst>
          </xdr:cNvPr>
          <xdr:cNvPicPr>
            <a:picLocks noChangeAspect="1"/>
          </xdr:cNvPicPr>
        </xdr:nvPicPr>
        <xdr:blipFill rotWithShape="1">
          <a:blip xmlns:r="http://schemas.openxmlformats.org/officeDocument/2006/relationships" r:embed="rId15">
            <a:extLst>
              <a:ext uri="{28A0092B-C50C-407E-A947-70E740481C1C}">
                <a14:useLocalDpi xmlns:a14="http://schemas.microsoft.com/office/drawing/2010/main" val="0"/>
              </a:ext>
            </a:extLst>
          </a:blip>
          <a:srcRect l="49828" r="-1"/>
          <a:stretch/>
        </xdr:blipFill>
        <xdr:spPr>
          <a:xfrm>
            <a:off x="95251" y="10830074"/>
            <a:ext cx="1234440" cy="577796"/>
          </a:xfrm>
          <a:prstGeom prst="rect">
            <a:avLst/>
          </a:prstGeom>
        </xdr:spPr>
      </xdr:pic>
      <xdr:grpSp>
        <xdr:nvGrpSpPr>
          <xdr:cNvPr id="65" name="Group 64">
            <a:extLst>
              <a:ext uri="{FF2B5EF4-FFF2-40B4-BE49-F238E27FC236}">
                <a16:creationId xmlns:a16="http://schemas.microsoft.com/office/drawing/2014/main" id="{1B734923-DFAB-4F1E-88BA-F52F44A285D8}"/>
              </a:ext>
            </a:extLst>
          </xdr:cNvPr>
          <xdr:cNvGrpSpPr/>
        </xdr:nvGrpSpPr>
        <xdr:grpSpPr>
          <a:xfrm>
            <a:off x="257780" y="10443350"/>
            <a:ext cx="909383" cy="411480"/>
            <a:chOff x="292101" y="10443350"/>
            <a:chExt cx="909383" cy="411480"/>
          </a:xfrm>
        </xdr:grpSpPr>
        <xdr:pic>
          <xdr:nvPicPr>
            <xdr:cNvPr id="66" name="Picture 65">
              <a:extLst>
                <a:ext uri="{FF2B5EF4-FFF2-40B4-BE49-F238E27FC236}">
                  <a16:creationId xmlns:a16="http://schemas.microsoft.com/office/drawing/2014/main" id="{8F1A10B0-D31D-4162-8C03-8D540A6D7291}"/>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292101" y="10443350"/>
              <a:ext cx="413402" cy="411480"/>
            </a:xfrm>
            <a:prstGeom prst="rect">
              <a:avLst/>
            </a:prstGeom>
          </xdr:spPr>
        </xdr:pic>
        <xdr:pic>
          <xdr:nvPicPr>
            <xdr:cNvPr id="67" name="Picture 66">
              <a:extLst>
                <a:ext uri="{FF2B5EF4-FFF2-40B4-BE49-F238E27FC236}">
                  <a16:creationId xmlns:a16="http://schemas.microsoft.com/office/drawing/2014/main" id="{53F09F2C-3384-4872-9261-0992B026ADC7}"/>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788082" y="10443350"/>
              <a:ext cx="413402" cy="411480"/>
            </a:xfrm>
            <a:prstGeom prst="rect">
              <a:avLst/>
            </a:prstGeom>
          </xdr:spPr>
        </xdr:pic>
      </xdr:grpSp>
    </xdr:grpSp>
    <xdr:clientData/>
  </xdr:twoCellAnchor>
  <xdr:twoCellAnchor>
    <xdr:from>
      <xdr:col>1</xdr:col>
      <xdr:colOff>0</xdr:colOff>
      <xdr:row>3</xdr:row>
      <xdr:rowOff>0</xdr:rowOff>
    </xdr:from>
    <xdr:to>
      <xdr:col>10</xdr:col>
      <xdr:colOff>0</xdr:colOff>
      <xdr:row>33</xdr:row>
      <xdr:rowOff>0</xdr:rowOff>
    </xdr:to>
    <xdr:sp macro="" textlink="">
      <xdr:nvSpPr>
        <xdr:cNvPr id="68" name="Rectangle 67">
          <a:extLst>
            <a:ext uri="{FF2B5EF4-FFF2-40B4-BE49-F238E27FC236}">
              <a16:creationId xmlns:a16="http://schemas.microsoft.com/office/drawing/2014/main" id="{230ED86E-304B-4080-9299-365581F83246}"/>
            </a:ext>
          </a:extLst>
        </xdr:cNvPr>
        <xdr:cNvSpPr/>
      </xdr:nvSpPr>
      <xdr:spPr>
        <a:xfrm>
          <a:off x="57150" y="695325"/>
          <a:ext cx="4076700" cy="48577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39687</xdr:colOff>
      <xdr:row>41</xdr:row>
      <xdr:rowOff>65050</xdr:rowOff>
    </xdr:from>
    <xdr:to>
      <xdr:col>2</xdr:col>
      <xdr:colOff>2102</xdr:colOff>
      <xdr:row>55</xdr:row>
      <xdr:rowOff>121491</xdr:rowOff>
    </xdr:to>
    <xdr:grpSp>
      <xdr:nvGrpSpPr>
        <xdr:cNvPr id="69" name="Group 68">
          <a:extLst>
            <a:ext uri="{FF2B5EF4-FFF2-40B4-BE49-F238E27FC236}">
              <a16:creationId xmlns:a16="http://schemas.microsoft.com/office/drawing/2014/main" id="{B1010D2F-D8C2-4D1F-8026-350C3FC8D1CA}"/>
            </a:ext>
          </a:extLst>
        </xdr:cNvPr>
        <xdr:cNvGrpSpPr/>
      </xdr:nvGrpSpPr>
      <xdr:grpSpPr>
        <a:xfrm>
          <a:off x="96837" y="6913525"/>
          <a:ext cx="1191140" cy="2323391"/>
          <a:chOff x="96837" y="7037350"/>
          <a:chExt cx="1210190" cy="2367841"/>
        </a:xfrm>
      </xdr:grpSpPr>
      <xdr:pic>
        <xdr:nvPicPr>
          <xdr:cNvPr id="70" name="Picture 69">
            <a:extLst>
              <a:ext uri="{FF2B5EF4-FFF2-40B4-BE49-F238E27FC236}">
                <a16:creationId xmlns:a16="http://schemas.microsoft.com/office/drawing/2014/main" id="{7CEDEBA8-5766-42BD-9E90-EAF99704E96F}"/>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96837" y="9008271"/>
            <a:ext cx="1196340" cy="396920"/>
          </a:xfrm>
          <a:prstGeom prst="rect">
            <a:avLst/>
          </a:prstGeom>
        </xdr:spPr>
      </xdr:pic>
      <xdr:pic>
        <xdr:nvPicPr>
          <xdr:cNvPr id="71" name="Picture 75">
            <a:extLst>
              <a:ext uri="{FF2B5EF4-FFF2-40B4-BE49-F238E27FC236}">
                <a16:creationId xmlns:a16="http://schemas.microsoft.com/office/drawing/2014/main" id="{4FB2068C-F9AC-47B7-ACD6-FDEE5B956195}"/>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96837" y="8040989"/>
            <a:ext cx="1196340" cy="394026"/>
          </a:xfrm>
          <a:prstGeom prst="rect">
            <a:avLst/>
          </a:prstGeom>
        </xdr:spPr>
      </xdr:pic>
      <xdr:pic>
        <xdr:nvPicPr>
          <xdr:cNvPr id="72" name="Picture 71">
            <a:extLst>
              <a:ext uri="{FF2B5EF4-FFF2-40B4-BE49-F238E27FC236}">
                <a16:creationId xmlns:a16="http://schemas.microsoft.com/office/drawing/2014/main" id="{E614D04B-A951-47DF-AC7C-631FCADE5BBF}"/>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96837" y="8523910"/>
            <a:ext cx="1196340" cy="395467"/>
          </a:xfrm>
          <a:prstGeom prst="rect">
            <a:avLst/>
          </a:prstGeom>
        </xdr:spPr>
      </xdr:pic>
      <xdr:pic>
        <xdr:nvPicPr>
          <xdr:cNvPr id="73" name="Picture 72">
            <a:extLst>
              <a:ext uri="{FF2B5EF4-FFF2-40B4-BE49-F238E27FC236}">
                <a16:creationId xmlns:a16="http://schemas.microsoft.com/office/drawing/2014/main" id="{4534E5AE-41B8-4221-BB14-11DB1173749B}"/>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96837" y="7546869"/>
            <a:ext cx="1196340" cy="405225"/>
          </a:xfrm>
          <a:prstGeom prst="rect">
            <a:avLst/>
          </a:prstGeom>
        </xdr:spPr>
      </xdr:pic>
      <xdr:grpSp>
        <xdr:nvGrpSpPr>
          <xdr:cNvPr id="74" name="Group 73">
            <a:extLst>
              <a:ext uri="{FF2B5EF4-FFF2-40B4-BE49-F238E27FC236}">
                <a16:creationId xmlns:a16="http://schemas.microsoft.com/office/drawing/2014/main" id="{3B985569-7334-4074-9043-C57026DA7ABE}"/>
              </a:ext>
            </a:extLst>
          </xdr:cNvPr>
          <xdr:cNvGrpSpPr/>
        </xdr:nvGrpSpPr>
        <xdr:grpSpPr>
          <a:xfrm>
            <a:off x="96837" y="7037350"/>
            <a:ext cx="1210190" cy="420624"/>
            <a:chOff x="19345947" y="7297700"/>
            <a:chExt cx="1210190" cy="420624"/>
          </a:xfrm>
        </xdr:grpSpPr>
        <xdr:pic>
          <xdr:nvPicPr>
            <xdr:cNvPr id="75" name="Picture 74">
              <a:extLst>
                <a:ext uri="{FF2B5EF4-FFF2-40B4-BE49-F238E27FC236}">
                  <a16:creationId xmlns:a16="http://schemas.microsoft.com/office/drawing/2014/main" id="{13F0D2C6-2C49-4350-BF8D-B4203A74EA45}"/>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9345947" y="7297700"/>
              <a:ext cx="402336" cy="420624"/>
            </a:xfrm>
            <a:prstGeom prst="rect">
              <a:avLst/>
            </a:prstGeom>
          </xdr:spPr>
        </xdr:pic>
        <xdr:pic>
          <xdr:nvPicPr>
            <xdr:cNvPr id="76" name="Picture 75">
              <a:extLst>
                <a:ext uri="{FF2B5EF4-FFF2-40B4-BE49-F238E27FC236}">
                  <a16:creationId xmlns:a16="http://schemas.microsoft.com/office/drawing/2014/main" id="{9FE74140-6187-40BB-81E9-4AB74C6DE181}"/>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9747319" y="7297700"/>
              <a:ext cx="402336" cy="420624"/>
            </a:xfrm>
            <a:prstGeom prst="rect">
              <a:avLst/>
            </a:prstGeom>
          </xdr:spPr>
        </xdr:pic>
        <xdr:pic>
          <xdr:nvPicPr>
            <xdr:cNvPr id="77" name="Picture 76">
              <a:extLst>
                <a:ext uri="{FF2B5EF4-FFF2-40B4-BE49-F238E27FC236}">
                  <a16:creationId xmlns:a16="http://schemas.microsoft.com/office/drawing/2014/main" id="{14B52506-E8B2-4BDC-A429-A60C8956783A}"/>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20153801" y="7297700"/>
              <a:ext cx="402336" cy="420624"/>
            </a:xfrm>
            <a:prstGeom prst="rect">
              <a:avLst/>
            </a:prstGeom>
          </xdr:spPr>
        </xdr:pic>
      </xdr:grpSp>
    </xdr:grpSp>
    <xdr:clientData/>
  </xdr:twoCellAnchor>
  <xdr:twoCellAnchor>
    <xdr:from>
      <xdr:col>1</xdr:col>
      <xdr:colOff>43446</xdr:colOff>
      <xdr:row>3</xdr:row>
      <xdr:rowOff>60325</xdr:rowOff>
    </xdr:from>
    <xdr:to>
      <xdr:col>1</xdr:col>
      <xdr:colOff>1225061</xdr:colOff>
      <xdr:row>32</xdr:row>
      <xdr:rowOff>103590</xdr:rowOff>
    </xdr:to>
    <xdr:grpSp>
      <xdr:nvGrpSpPr>
        <xdr:cNvPr id="78" name="Group 77">
          <a:extLst>
            <a:ext uri="{FF2B5EF4-FFF2-40B4-BE49-F238E27FC236}">
              <a16:creationId xmlns:a16="http://schemas.microsoft.com/office/drawing/2014/main" id="{76DDDF50-3EBF-4EFF-B7BF-7468C93EAA20}"/>
            </a:ext>
          </a:extLst>
        </xdr:cNvPr>
        <xdr:cNvGrpSpPr/>
      </xdr:nvGrpSpPr>
      <xdr:grpSpPr>
        <a:xfrm>
          <a:off x="100596" y="755650"/>
          <a:ext cx="1181615" cy="4739090"/>
          <a:chOff x="19366496" y="784225"/>
          <a:chExt cx="1210190" cy="4831165"/>
        </a:xfrm>
      </xdr:grpSpPr>
      <xdr:pic>
        <xdr:nvPicPr>
          <xdr:cNvPr id="79" name="Picture 78">
            <a:extLst>
              <a:ext uri="{FF2B5EF4-FFF2-40B4-BE49-F238E27FC236}">
                <a16:creationId xmlns:a16="http://schemas.microsoft.com/office/drawing/2014/main" id="{9B681524-359B-4EA0-8E5C-AB785827D3A7}"/>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20177750" y="784225"/>
            <a:ext cx="398936" cy="418539"/>
          </a:xfrm>
          <a:prstGeom prst="rect">
            <a:avLst/>
          </a:prstGeom>
        </xdr:spPr>
      </xdr:pic>
      <xdr:pic>
        <xdr:nvPicPr>
          <xdr:cNvPr id="80" name="Picture 79">
            <a:extLst>
              <a:ext uri="{FF2B5EF4-FFF2-40B4-BE49-F238E27FC236}">
                <a16:creationId xmlns:a16="http://schemas.microsoft.com/office/drawing/2014/main" id="{C9898952-EC46-48A8-8856-3868BA21A11C}"/>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9369896" y="1274285"/>
            <a:ext cx="398936" cy="418539"/>
          </a:xfrm>
          <a:prstGeom prst="rect">
            <a:avLst/>
          </a:prstGeom>
        </xdr:spPr>
      </xdr:pic>
      <xdr:pic>
        <xdr:nvPicPr>
          <xdr:cNvPr id="81" name="Picture 80">
            <a:extLst>
              <a:ext uri="{FF2B5EF4-FFF2-40B4-BE49-F238E27FC236}">
                <a16:creationId xmlns:a16="http://schemas.microsoft.com/office/drawing/2014/main" id="{B49A45EC-3561-45FC-A929-5408DDF9F7E6}"/>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9771269" y="1274285"/>
            <a:ext cx="398936" cy="418539"/>
          </a:xfrm>
          <a:prstGeom prst="rect">
            <a:avLst/>
          </a:prstGeom>
        </xdr:spPr>
      </xdr:pic>
      <xdr:pic>
        <xdr:nvPicPr>
          <xdr:cNvPr id="82" name="Picture 81">
            <a:extLst>
              <a:ext uri="{FF2B5EF4-FFF2-40B4-BE49-F238E27FC236}">
                <a16:creationId xmlns:a16="http://schemas.microsoft.com/office/drawing/2014/main" id="{3A5EC4DF-9F71-4454-BA37-E5B322C0036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20177750" y="1274285"/>
            <a:ext cx="398936" cy="418539"/>
          </a:xfrm>
          <a:prstGeom prst="rect">
            <a:avLst/>
          </a:prstGeom>
        </xdr:spPr>
      </xdr:pic>
      <xdr:pic>
        <xdr:nvPicPr>
          <xdr:cNvPr id="83" name="Picture 82">
            <a:extLst>
              <a:ext uri="{FF2B5EF4-FFF2-40B4-BE49-F238E27FC236}">
                <a16:creationId xmlns:a16="http://schemas.microsoft.com/office/drawing/2014/main" id="{078E0200-5D3B-4D08-A24F-DBBA582FB346}"/>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9369896" y="1764345"/>
            <a:ext cx="398936" cy="418539"/>
          </a:xfrm>
          <a:prstGeom prst="rect">
            <a:avLst/>
          </a:prstGeom>
        </xdr:spPr>
      </xdr:pic>
      <xdr:pic>
        <xdr:nvPicPr>
          <xdr:cNvPr id="84" name="Picture 83">
            <a:extLst>
              <a:ext uri="{FF2B5EF4-FFF2-40B4-BE49-F238E27FC236}">
                <a16:creationId xmlns:a16="http://schemas.microsoft.com/office/drawing/2014/main" id="{087A262E-3E36-4236-BB5B-5B44CEACA949}"/>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9771269" y="1764345"/>
            <a:ext cx="398936" cy="418539"/>
          </a:xfrm>
          <a:prstGeom prst="rect">
            <a:avLst/>
          </a:prstGeom>
        </xdr:spPr>
      </xdr:pic>
      <xdr:pic>
        <xdr:nvPicPr>
          <xdr:cNvPr id="85" name="Picture 84">
            <a:extLst>
              <a:ext uri="{FF2B5EF4-FFF2-40B4-BE49-F238E27FC236}">
                <a16:creationId xmlns:a16="http://schemas.microsoft.com/office/drawing/2014/main" id="{F97C27DA-7653-4175-936F-7C6F97B35EAA}"/>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20177750" y="1764345"/>
            <a:ext cx="398936" cy="418539"/>
          </a:xfrm>
          <a:prstGeom prst="rect">
            <a:avLst/>
          </a:prstGeom>
        </xdr:spPr>
      </xdr:pic>
      <xdr:pic>
        <xdr:nvPicPr>
          <xdr:cNvPr id="86" name="Picture 85">
            <a:extLst>
              <a:ext uri="{FF2B5EF4-FFF2-40B4-BE49-F238E27FC236}">
                <a16:creationId xmlns:a16="http://schemas.microsoft.com/office/drawing/2014/main" id="{B7D184BF-2677-4523-B4E3-AE042346F7DB}"/>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9369896" y="2254405"/>
            <a:ext cx="398936" cy="418539"/>
          </a:xfrm>
          <a:prstGeom prst="rect">
            <a:avLst/>
          </a:prstGeom>
        </xdr:spPr>
      </xdr:pic>
      <xdr:pic>
        <xdr:nvPicPr>
          <xdr:cNvPr id="87" name="Picture 86">
            <a:extLst>
              <a:ext uri="{FF2B5EF4-FFF2-40B4-BE49-F238E27FC236}">
                <a16:creationId xmlns:a16="http://schemas.microsoft.com/office/drawing/2014/main" id="{7FEBEC20-9EC4-4ACD-9AD1-6AFF11CE0AD8}"/>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9771269" y="2254405"/>
            <a:ext cx="398936" cy="418539"/>
          </a:xfrm>
          <a:prstGeom prst="rect">
            <a:avLst/>
          </a:prstGeom>
        </xdr:spPr>
      </xdr:pic>
      <xdr:pic>
        <xdr:nvPicPr>
          <xdr:cNvPr id="88" name="Picture 87">
            <a:extLst>
              <a:ext uri="{FF2B5EF4-FFF2-40B4-BE49-F238E27FC236}">
                <a16:creationId xmlns:a16="http://schemas.microsoft.com/office/drawing/2014/main" id="{9DA6AFCB-BFB0-4BC0-905A-EE4F3BAA87DD}"/>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20177750" y="2254405"/>
            <a:ext cx="398936" cy="418539"/>
          </a:xfrm>
          <a:prstGeom prst="rect">
            <a:avLst/>
          </a:prstGeom>
        </xdr:spPr>
      </xdr:pic>
      <xdr:pic>
        <xdr:nvPicPr>
          <xdr:cNvPr id="89" name="Picture 88">
            <a:extLst>
              <a:ext uri="{FF2B5EF4-FFF2-40B4-BE49-F238E27FC236}">
                <a16:creationId xmlns:a16="http://schemas.microsoft.com/office/drawing/2014/main" id="{9D8825CF-A7F3-4130-90A5-C2DE85CEF85E}"/>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9369896" y="2744465"/>
            <a:ext cx="398936" cy="418539"/>
          </a:xfrm>
          <a:prstGeom prst="rect">
            <a:avLst/>
          </a:prstGeom>
        </xdr:spPr>
      </xdr:pic>
      <xdr:pic>
        <xdr:nvPicPr>
          <xdr:cNvPr id="90" name="Picture 89">
            <a:extLst>
              <a:ext uri="{FF2B5EF4-FFF2-40B4-BE49-F238E27FC236}">
                <a16:creationId xmlns:a16="http://schemas.microsoft.com/office/drawing/2014/main" id="{16B72FE9-B2C0-4CC5-B0BB-FD20924D64CC}"/>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9771269" y="2744465"/>
            <a:ext cx="398936" cy="418539"/>
          </a:xfrm>
          <a:prstGeom prst="rect">
            <a:avLst/>
          </a:prstGeom>
        </xdr:spPr>
      </xdr:pic>
      <xdr:pic>
        <xdr:nvPicPr>
          <xdr:cNvPr id="91" name="Picture 90">
            <a:extLst>
              <a:ext uri="{FF2B5EF4-FFF2-40B4-BE49-F238E27FC236}">
                <a16:creationId xmlns:a16="http://schemas.microsoft.com/office/drawing/2014/main" id="{6CA30BCA-E9DB-46C4-A455-6CF82AC717B6}"/>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20177750" y="2744465"/>
            <a:ext cx="398936" cy="418539"/>
          </a:xfrm>
          <a:prstGeom prst="rect">
            <a:avLst/>
          </a:prstGeom>
        </xdr:spPr>
      </xdr:pic>
      <xdr:pic>
        <xdr:nvPicPr>
          <xdr:cNvPr id="92" name="Picture 91">
            <a:extLst>
              <a:ext uri="{FF2B5EF4-FFF2-40B4-BE49-F238E27FC236}">
                <a16:creationId xmlns:a16="http://schemas.microsoft.com/office/drawing/2014/main" id="{335139CD-ABED-46A0-982F-B99DB881B833}"/>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9369896" y="3234525"/>
            <a:ext cx="398936" cy="418539"/>
          </a:xfrm>
          <a:prstGeom prst="rect">
            <a:avLst/>
          </a:prstGeom>
        </xdr:spPr>
      </xdr:pic>
      <xdr:pic>
        <xdr:nvPicPr>
          <xdr:cNvPr id="93" name="Picture 92">
            <a:extLst>
              <a:ext uri="{FF2B5EF4-FFF2-40B4-BE49-F238E27FC236}">
                <a16:creationId xmlns:a16="http://schemas.microsoft.com/office/drawing/2014/main" id="{1DC2277D-B40F-4237-9B5F-AC647F1A9EA8}"/>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9771269" y="3234525"/>
            <a:ext cx="398936" cy="418539"/>
          </a:xfrm>
          <a:prstGeom prst="rect">
            <a:avLst/>
          </a:prstGeom>
        </xdr:spPr>
      </xdr:pic>
      <xdr:pic>
        <xdr:nvPicPr>
          <xdr:cNvPr id="94" name="Picture 93">
            <a:extLst>
              <a:ext uri="{FF2B5EF4-FFF2-40B4-BE49-F238E27FC236}">
                <a16:creationId xmlns:a16="http://schemas.microsoft.com/office/drawing/2014/main" id="{34AF15AC-1236-4607-AD10-029FC38BC36E}"/>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20177750" y="3234525"/>
            <a:ext cx="398936" cy="418539"/>
          </a:xfrm>
          <a:prstGeom prst="rect">
            <a:avLst/>
          </a:prstGeom>
        </xdr:spPr>
      </xdr:pic>
      <xdr:pic>
        <xdr:nvPicPr>
          <xdr:cNvPr id="95" name="Picture 94">
            <a:extLst>
              <a:ext uri="{FF2B5EF4-FFF2-40B4-BE49-F238E27FC236}">
                <a16:creationId xmlns:a16="http://schemas.microsoft.com/office/drawing/2014/main" id="{B57E9C89-307B-406A-8833-D0149E1D9F48}"/>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19369896" y="3724585"/>
            <a:ext cx="398936" cy="418539"/>
          </a:xfrm>
          <a:prstGeom prst="rect">
            <a:avLst/>
          </a:prstGeom>
        </xdr:spPr>
      </xdr:pic>
      <xdr:pic>
        <xdr:nvPicPr>
          <xdr:cNvPr id="96" name="Picture 95">
            <a:extLst>
              <a:ext uri="{FF2B5EF4-FFF2-40B4-BE49-F238E27FC236}">
                <a16:creationId xmlns:a16="http://schemas.microsoft.com/office/drawing/2014/main" id="{156B4766-BC86-40DD-BC21-AA1AE4C1BE91}"/>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19771269" y="3724585"/>
            <a:ext cx="398936" cy="418539"/>
          </a:xfrm>
          <a:prstGeom prst="rect">
            <a:avLst/>
          </a:prstGeom>
        </xdr:spPr>
      </xdr:pic>
      <xdr:pic>
        <xdr:nvPicPr>
          <xdr:cNvPr id="97" name="Picture 96">
            <a:extLst>
              <a:ext uri="{FF2B5EF4-FFF2-40B4-BE49-F238E27FC236}">
                <a16:creationId xmlns:a16="http://schemas.microsoft.com/office/drawing/2014/main" id="{3ACB6FAE-E6E5-4C24-A9FA-EE0072E41F31}"/>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20177750" y="3724585"/>
            <a:ext cx="398936" cy="418539"/>
          </a:xfrm>
          <a:prstGeom prst="rect">
            <a:avLst/>
          </a:prstGeom>
        </xdr:spPr>
      </xdr:pic>
      <xdr:pic>
        <xdr:nvPicPr>
          <xdr:cNvPr id="98" name="Picture 97">
            <a:extLst>
              <a:ext uri="{FF2B5EF4-FFF2-40B4-BE49-F238E27FC236}">
                <a16:creationId xmlns:a16="http://schemas.microsoft.com/office/drawing/2014/main" id="{7AEC71AB-C6BF-4E8B-A351-005D67747ABA}"/>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19369896" y="4214645"/>
            <a:ext cx="398936" cy="418539"/>
          </a:xfrm>
          <a:prstGeom prst="rect">
            <a:avLst/>
          </a:prstGeom>
        </xdr:spPr>
      </xdr:pic>
      <xdr:pic>
        <xdr:nvPicPr>
          <xdr:cNvPr id="99" name="Picture 98">
            <a:extLst>
              <a:ext uri="{FF2B5EF4-FFF2-40B4-BE49-F238E27FC236}">
                <a16:creationId xmlns:a16="http://schemas.microsoft.com/office/drawing/2014/main" id="{4DF9B1F6-50C5-4401-A58F-158F09FECECA}"/>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9769124" y="4214645"/>
            <a:ext cx="401081" cy="418539"/>
          </a:xfrm>
          <a:prstGeom prst="rect">
            <a:avLst/>
          </a:prstGeom>
        </xdr:spPr>
      </xdr:pic>
      <xdr:pic>
        <xdr:nvPicPr>
          <xdr:cNvPr id="100" name="Picture 99">
            <a:extLst>
              <a:ext uri="{FF2B5EF4-FFF2-40B4-BE49-F238E27FC236}">
                <a16:creationId xmlns:a16="http://schemas.microsoft.com/office/drawing/2014/main" id="{E506676B-E32C-43C9-9A5A-D43116A53E25}"/>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19369896" y="4704705"/>
            <a:ext cx="398936" cy="418539"/>
          </a:xfrm>
          <a:prstGeom prst="rect">
            <a:avLst/>
          </a:prstGeom>
        </xdr:spPr>
      </xdr:pic>
      <xdr:pic>
        <xdr:nvPicPr>
          <xdr:cNvPr id="101" name="Picture 100">
            <a:extLst>
              <a:ext uri="{FF2B5EF4-FFF2-40B4-BE49-F238E27FC236}">
                <a16:creationId xmlns:a16="http://schemas.microsoft.com/office/drawing/2014/main" id="{586890D9-0476-4E36-B302-AFB053C64FD8}"/>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19771269" y="4704705"/>
            <a:ext cx="398936" cy="418539"/>
          </a:xfrm>
          <a:prstGeom prst="rect">
            <a:avLst/>
          </a:prstGeom>
        </xdr:spPr>
      </xdr:pic>
      <xdr:pic>
        <xdr:nvPicPr>
          <xdr:cNvPr id="102" name="Picture 101">
            <a:extLst>
              <a:ext uri="{FF2B5EF4-FFF2-40B4-BE49-F238E27FC236}">
                <a16:creationId xmlns:a16="http://schemas.microsoft.com/office/drawing/2014/main" id="{C3BD174E-5356-477B-9905-E13FC1392D84}"/>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20175605" y="4214645"/>
            <a:ext cx="401081" cy="418539"/>
          </a:xfrm>
          <a:prstGeom prst="rect">
            <a:avLst/>
          </a:prstGeom>
        </xdr:spPr>
      </xdr:pic>
      <xdr:pic>
        <xdr:nvPicPr>
          <xdr:cNvPr id="103" name="Picture 102">
            <a:extLst>
              <a:ext uri="{FF2B5EF4-FFF2-40B4-BE49-F238E27FC236}">
                <a16:creationId xmlns:a16="http://schemas.microsoft.com/office/drawing/2014/main" id="{696D79CA-B0FC-4E15-8CFA-EB9FD6D1DB6B}"/>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0177750" y="4704705"/>
            <a:ext cx="398936" cy="418539"/>
          </a:xfrm>
          <a:prstGeom prst="rect">
            <a:avLst/>
          </a:prstGeom>
        </xdr:spPr>
      </xdr:pic>
      <xdr:pic>
        <xdr:nvPicPr>
          <xdr:cNvPr id="104" name="Picture 103">
            <a:extLst>
              <a:ext uri="{FF2B5EF4-FFF2-40B4-BE49-F238E27FC236}">
                <a16:creationId xmlns:a16="http://schemas.microsoft.com/office/drawing/2014/main" id="{105965C9-1E97-49ED-8D14-BD887E587459}"/>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19769124" y="5194766"/>
            <a:ext cx="401081" cy="418539"/>
          </a:xfrm>
          <a:prstGeom prst="rect">
            <a:avLst/>
          </a:prstGeom>
        </xdr:spPr>
      </xdr:pic>
      <xdr:pic>
        <xdr:nvPicPr>
          <xdr:cNvPr id="105" name="Picture 104">
            <a:extLst>
              <a:ext uri="{FF2B5EF4-FFF2-40B4-BE49-F238E27FC236}">
                <a16:creationId xmlns:a16="http://schemas.microsoft.com/office/drawing/2014/main" id="{E21E6F3F-BA50-4E8C-B8B8-A13E570676DE}"/>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20175605" y="5194766"/>
            <a:ext cx="401081" cy="418539"/>
          </a:xfrm>
          <a:prstGeom prst="rect">
            <a:avLst/>
          </a:prstGeom>
        </xdr:spPr>
      </xdr:pic>
      <xdr:pic>
        <xdr:nvPicPr>
          <xdr:cNvPr id="106" name="Picture 105">
            <a:extLst>
              <a:ext uri="{FF2B5EF4-FFF2-40B4-BE49-F238E27FC236}">
                <a16:creationId xmlns:a16="http://schemas.microsoft.com/office/drawing/2014/main" id="{DD81BD82-0283-4A24-BD47-C6E198033826}"/>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19366496" y="5194766"/>
            <a:ext cx="402336" cy="420624"/>
          </a:xfrm>
          <a:prstGeom prst="rect">
            <a:avLst/>
          </a:prstGeom>
        </xdr:spPr>
      </xdr:pic>
      <xdr:pic>
        <xdr:nvPicPr>
          <xdr:cNvPr id="107" name="Picture 106">
            <a:extLst>
              <a:ext uri="{FF2B5EF4-FFF2-40B4-BE49-F238E27FC236}">
                <a16:creationId xmlns:a16="http://schemas.microsoft.com/office/drawing/2014/main" id="{82BC19D7-1B1E-42E2-A871-8C8EB45B14EA}"/>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19767869" y="784225"/>
            <a:ext cx="402336" cy="420624"/>
          </a:xfrm>
          <a:prstGeom prst="rect">
            <a:avLst/>
          </a:prstGeom>
        </xdr:spPr>
      </xdr:pic>
      <xdr:pic>
        <xdr:nvPicPr>
          <xdr:cNvPr id="108" name="Picture 107">
            <a:extLst>
              <a:ext uri="{FF2B5EF4-FFF2-40B4-BE49-F238E27FC236}">
                <a16:creationId xmlns:a16="http://schemas.microsoft.com/office/drawing/2014/main" id="{51769361-EF6C-4B3B-8709-161D0405935C}"/>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19366496" y="784225"/>
            <a:ext cx="402336" cy="420624"/>
          </a:xfrm>
          <a:prstGeom prst="rect">
            <a:avLst/>
          </a:prstGeom>
        </xdr:spPr>
      </xdr:pic>
    </xdr:grpSp>
    <xdr:clientData/>
  </xdr:twoCellAnchor>
  <xdr:twoCellAnchor>
    <xdr:from>
      <xdr:col>1</xdr:col>
      <xdr:colOff>0</xdr:colOff>
      <xdr:row>41</xdr:row>
      <xdr:rowOff>0</xdr:rowOff>
    </xdr:from>
    <xdr:to>
      <xdr:col>10</xdr:col>
      <xdr:colOff>0</xdr:colOff>
      <xdr:row>56</xdr:row>
      <xdr:rowOff>0</xdr:rowOff>
    </xdr:to>
    <xdr:sp macro="" textlink="">
      <xdr:nvSpPr>
        <xdr:cNvPr id="109" name="Rectangle 108">
          <a:extLst>
            <a:ext uri="{FF2B5EF4-FFF2-40B4-BE49-F238E27FC236}">
              <a16:creationId xmlns:a16="http://schemas.microsoft.com/office/drawing/2014/main" id="{6D93445E-321D-4F16-9B8A-B266F25D551C}"/>
            </a:ext>
          </a:extLst>
        </xdr:cNvPr>
        <xdr:cNvSpPr/>
      </xdr:nvSpPr>
      <xdr:spPr>
        <a:xfrm>
          <a:off x="57150" y="6848475"/>
          <a:ext cx="4076700" cy="24288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47</xdr:row>
      <xdr:rowOff>0</xdr:rowOff>
    </xdr:from>
    <xdr:to>
      <xdr:col>20</xdr:col>
      <xdr:colOff>0</xdr:colOff>
      <xdr:row>75</xdr:row>
      <xdr:rowOff>0</xdr:rowOff>
    </xdr:to>
    <xdr:sp macro="" textlink="">
      <xdr:nvSpPr>
        <xdr:cNvPr id="110" name="Rectangle 109">
          <a:extLst>
            <a:ext uri="{FF2B5EF4-FFF2-40B4-BE49-F238E27FC236}">
              <a16:creationId xmlns:a16="http://schemas.microsoft.com/office/drawing/2014/main" id="{D8EE54EF-5DCA-4C10-BF9D-959C0F297573}"/>
            </a:ext>
          </a:extLst>
        </xdr:cNvPr>
        <xdr:cNvSpPr/>
      </xdr:nvSpPr>
      <xdr:spPr>
        <a:xfrm>
          <a:off x="4248150" y="7820025"/>
          <a:ext cx="4076700" cy="45529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27</xdr:row>
      <xdr:rowOff>1</xdr:rowOff>
    </xdr:from>
    <xdr:to>
      <xdr:col>20</xdr:col>
      <xdr:colOff>0</xdr:colOff>
      <xdr:row>37</xdr:row>
      <xdr:rowOff>19051</xdr:rowOff>
    </xdr:to>
    <xdr:sp macro="" textlink="">
      <xdr:nvSpPr>
        <xdr:cNvPr id="111" name="Rectangle 110">
          <a:extLst>
            <a:ext uri="{FF2B5EF4-FFF2-40B4-BE49-F238E27FC236}">
              <a16:creationId xmlns:a16="http://schemas.microsoft.com/office/drawing/2014/main" id="{9B7EEDB8-8FD8-4E11-B8A3-4EE5918625FC}"/>
            </a:ext>
          </a:extLst>
        </xdr:cNvPr>
        <xdr:cNvSpPr/>
      </xdr:nvSpPr>
      <xdr:spPr>
        <a:xfrm>
          <a:off x="4248150" y="4581526"/>
          <a:ext cx="4076700" cy="16383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25</xdr:row>
      <xdr:rowOff>136070</xdr:rowOff>
    </xdr:from>
    <xdr:to>
      <xdr:col>20</xdr:col>
      <xdr:colOff>0</xdr:colOff>
      <xdr:row>27</xdr:row>
      <xdr:rowOff>2719</xdr:rowOff>
    </xdr:to>
    <xdr:sp macro="" textlink="">
      <xdr:nvSpPr>
        <xdr:cNvPr id="112" name="Rectangle: Top Corners Rounded 111">
          <a:extLst>
            <a:ext uri="{FF2B5EF4-FFF2-40B4-BE49-F238E27FC236}">
              <a16:creationId xmlns:a16="http://schemas.microsoft.com/office/drawing/2014/main" id="{17A8CE10-F1CC-45C6-B496-054800F5E7C5}"/>
            </a:ext>
          </a:extLst>
        </xdr:cNvPr>
        <xdr:cNvSpPr/>
      </xdr:nvSpPr>
      <xdr:spPr>
        <a:xfrm>
          <a:off x="4248150" y="4393745"/>
          <a:ext cx="4076700" cy="190499"/>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25</xdr:row>
      <xdr:rowOff>140159</xdr:rowOff>
    </xdr:from>
    <xdr:to>
      <xdr:col>12</xdr:col>
      <xdr:colOff>2721</xdr:colOff>
      <xdr:row>27</xdr:row>
      <xdr:rowOff>8169</xdr:rowOff>
    </xdr:to>
    <xdr:sp macro="" textlink="">
      <xdr:nvSpPr>
        <xdr:cNvPr id="113" name="TextBox 112">
          <a:extLst>
            <a:ext uri="{FF2B5EF4-FFF2-40B4-BE49-F238E27FC236}">
              <a16:creationId xmlns:a16="http://schemas.microsoft.com/office/drawing/2014/main" id="{6FEE37F6-CE7F-4D4C-8636-6166A3A2DA1F}"/>
            </a:ext>
          </a:extLst>
        </xdr:cNvPr>
        <xdr:cNvSpPr txBox="1"/>
      </xdr:nvSpPr>
      <xdr:spPr>
        <a:xfrm>
          <a:off x="4248150" y="4397834"/>
          <a:ext cx="1231446" cy="19186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18</xdr:col>
      <xdr:colOff>0</xdr:colOff>
      <xdr:row>25</xdr:row>
      <xdr:rowOff>142874</xdr:rowOff>
    </xdr:from>
    <xdr:to>
      <xdr:col>19</xdr:col>
      <xdr:colOff>0</xdr:colOff>
      <xdr:row>27</xdr:row>
      <xdr:rowOff>9523</xdr:rowOff>
    </xdr:to>
    <xdr:sp macro="" textlink="">
      <xdr:nvSpPr>
        <xdr:cNvPr id="114" name="TextBox 113">
          <a:extLst>
            <a:ext uri="{FF2B5EF4-FFF2-40B4-BE49-F238E27FC236}">
              <a16:creationId xmlns:a16="http://schemas.microsoft.com/office/drawing/2014/main" id="{4DB8C208-8B43-4133-BE07-60E1903212D1}"/>
            </a:ext>
          </a:extLst>
        </xdr:cNvPr>
        <xdr:cNvSpPr txBox="1"/>
      </xdr:nvSpPr>
      <xdr:spPr>
        <a:xfrm>
          <a:off x="7391400" y="4400549"/>
          <a:ext cx="466725" cy="19049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mn-lt"/>
              <a:ea typeface="+mn-ea"/>
              <a:cs typeface="+mn-cs"/>
            </a:rPr>
            <a:t>Earn</a:t>
          </a:r>
        </a:p>
      </xdr:txBody>
    </xdr:sp>
    <xdr:clientData/>
  </xdr:twoCellAnchor>
  <xdr:twoCellAnchor>
    <xdr:from>
      <xdr:col>19</xdr:col>
      <xdr:colOff>0</xdr:colOff>
      <xdr:row>25</xdr:row>
      <xdr:rowOff>134706</xdr:rowOff>
    </xdr:from>
    <xdr:to>
      <xdr:col>20</xdr:col>
      <xdr:colOff>0</xdr:colOff>
      <xdr:row>27</xdr:row>
      <xdr:rowOff>2716</xdr:rowOff>
    </xdr:to>
    <xdr:sp macro="" textlink="">
      <xdr:nvSpPr>
        <xdr:cNvPr id="115" name="TextBox 114">
          <a:extLst>
            <a:ext uri="{FF2B5EF4-FFF2-40B4-BE49-F238E27FC236}">
              <a16:creationId xmlns:a16="http://schemas.microsoft.com/office/drawing/2014/main" id="{CC2140FF-2265-4BF1-8E88-91981855F583}"/>
            </a:ext>
          </a:extLst>
        </xdr:cNvPr>
        <xdr:cNvSpPr txBox="1"/>
      </xdr:nvSpPr>
      <xdr:spPr>
        <a:xfrm>
          <a:off x="7858125" y="4392381"/>
          <a:ext cx="466725" cy="19186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38</xdr:row>
      <xdr:rowOff>0</xdr:rowOff>
    </xdr:from>
    <xdr:to>
      <xdr:col>20</xdr:col>
      <xdr:colOff>0</xdr:colOff>
      <xdr:row>39</xdr:row>
      <xdr:rowOff>0</xdr:rowOff>
    </xdr:to>
    <xdr:sp macro="" textlink="">
      <xdr:nvSpPr>
        <xdr:cNvPr id="116" name="Rectangle: Top Corners Rounded 115">
          <a:extLst>
            <a:ext uri="{FF2B5EF4-FFF2-40B4-BE49-F238E27FC236}">
              <a16:creationId xmlns:a16="http://schemas.microsoft.com/office/drawing/2014/main" id="{8331BFBC-C09A-471B-9A58-C1B15583345F}"/>
            </a:ext>
          </a:extLst>
        </xdr:cNvPr>
        <xdr:cNvSpPr/>
      </xdr:nvSpPr>
      <xdr:spPr>
        <a:xfrm>
          <a:off x="4248150" y="6362700"/>
          <a:ext cx="4076700" cy="161925"/>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39</xdr:row>
      <xdr:rowOff>0</xdr:rowOff>
    </xdr:from>
    <xdr:to>
      <xdr:col>20</xdr:col>
      <xdr:colOff>0</xdr:colOff>
      <xdr:row>45</xdr:row>
      <xdr:rowOff>0</xdr:rowOff>
    </xdr:to>
    <xdr:sp macro="" textlink="">
      <xdr:nvSpPr>
        <xdr:cNvPr id="117" name="Rectangle 116">
          <a:extLst>
            <a:ext uri="{FF2B5EF4-FFF2-40B4-BE49-F238E27FC236}">
              <a16:creationId xmlns:a16="http://schemas.microsoft.com/office/drawing/2014/main" id="{0F864919-0AB1-4345-887A-AC7AFA736898}"/>
            </a:ext>
          </a:extLst>
        </xdr:cNvPr>
        <xdr:cNvSpPr/>
      </xdr:nvSpPr>
      <xdr:spPr>
        <a:xfrm>
          <a:off x="4248150" y="6524625"/>
          <a:ext cx="4076700" cy="9715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55</xdr:row>
      <xdr:rowOff>0</xdr:rowOff>
    </xdr:from>
    <xdr:to>
      <xdr:col>25</xdr:col>
      <xdr:colOff>0</xdr:colOff>
      <xdr:row>75</xdr:row>
      <xdr:rowOff>9525</xdr:rowOff>
    </xdr:to>
    <xdr:sp macro="" textlink="">
      <xdr:nvSpPr>
        <xdr:cNvPr id="118" name="Rectangle 117">
          <a:extLst>
            <a:ext uri="{FF2B5EF4-FFF2-40B4-BE49-F238E27FC236}">
              <a16:creationId xmlns:a16="http://schemas.microsoft.com/office/drawing/2014/main" id="{D92CD48A-2B98-4926-8882-EAD38C16A828}"/>
            </a:ext>
          </a:extLst>
        </xdr:cNvPr>
        <xdr:cNvSpPr/>
      </xdr:nvSpPr>
      <xdr:spPr>
        <a:xfrm>
          <a:off x="8562975" y="9115425"/>
          <a:ext cx="4171950" cy="32670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3</xdr:row>
      <xdr:rowOff>1</xdr:rowOff>
    </xdr:from>
    <xdr:to>
      <xdr:col>25</xdr:col>
      <xdr:colOff>0</xdr:colOff>
      <xdr:row>53</xdr:row>
      <xdr:rowOff>0</xdr:rowOff>
    </xdr:to>
    <xdr:sp macro="" textlink="">
      <xdr:nvSpPr>
        <xdr:cNvPr id="119" name="Rectangle 118">
          <a:extLst>
            <a:ext uri="{FF2B5EF4-FFF2-40B4-BE49-F238E27FC236}">
              <a16:creationId xmlns:a16="http://schemas.microsoft.com/office/drawing/2014/main" id="{B1FAA8F2-AFC5-40A8-B091-B0F40C28BED5}"/>
            </a:ext>
          </a:extLst>
        </xdr:cNvPr>
        <xdr:cNvSpPr/>
      </xdr:nvSpPr>
      <xdr:spPr>
        <a:xfrm>
          <a:off x="8562975" y="695326"/>
          <a:ext cx="4171950" cy="8096249"/>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53</xdr:row>
      <xdr:rowOff>133350</xdr:rowOff>
    </xdr:from>
    <xdr:to>
      <xdr:col>25</xdr:col>
      <xdr:colOff>0</xdr:colOff>
      <xdr:row>55</xdr:row>
      <xdr:rowOff>0</xdr:rowOff>
    </xdr:to>
    <xdr:sp macro="" textlink="">
      <xdr:nvSpPr>
        <xdr:cNvPr id="120" name="Rectangle: Top Corners Rounded 119">
          <a:extLst>
            <a:ext uri="{FF2B5EF4-FFF2-40B4-BE49-F238E27FC236}">
              <a16:creationId xmlns:a16="http://schemas.microsoft.com/office/drawing/2014/main" id="{0999249D-B397-49E4-8899-77FBE5674DF6}"/>
            </a:ext>
          </a:extLst>
        </xdr:cNvPr>
        <xdr:cNvSpPr/>
      </xdr:nvSpPr>
      <xdr:spPr>
        <a:xfrm>
          <a:off x="8562975" y="8924925"/>
          <a:ext cx="417195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19050</xdr:colOff>
      <xdr:row>53</xdr:row>
      <xdr:rowOff>133350</xdr:rowOff>
    </xdr:from>
    <xdr:to>
      <xdr:col>24</xdr:col>
      <xdr:colOff>19050</xdr:colOff>
      <xdr:row>55</xdr:row>
      <xdr:rowOff>0</xdr:rowOff>
    </xdr:to>
    <xdr:sp macro="" textlink="">
      <xdr:nvSpPr>
        <xdr:cNvPr id="121" name="TextBox 120">
          <a:extLst>
            <a:ext uri="{FF2B5EF4-FFF2-40B4-BE49-F238E27FC236}">
              <a16:creationId xmlns:a16="http://schemas.microsoft.com/office/drawing/2014/main" id="{46ACF783-F254-408C-AB9B-6A32AD1838C5}"/>
            </a:ext>
          </a:extLst>
        </xdr:cNvPr>
        <xdr:cNvSpPr txBox="1"/>
      </xdr:nvSpPr>
      <xdr:spPr>
        <a:xfrm>
          <a:off x="11630025" y="89249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22</xdr:col>
      <xdr:colOff>0</xdr:colOff>
      <xdr:row>53</xdr:row>
      <xdr:rowOff>114299</xdr:rowOff>
    </xdr:from>
    <xdr:to>
      <xdr:col>22</xdr:col>
      <xdr:colOff>2609850</xdr:colOff>
      <xdr:row>55</xdr:row>
      <xdr:rowOff>28574</xdr:rowOff>
    </xdr:to>
    <xdr:sp macro="" textlink="">
      <xdr:nvSpPr>
        <xdr:cNvPr id="122" name="TextBox 121">
          <a:extLst>
            <a:ext uri="{FF2B5EF4-FFF2-40B4-BE49-F238E27FC236}">
              <a16:creationId xmlns:a16="http://schemas.microsoft.com/office/drawing/2014/main" id="{17D02979-730E-4EC4-9DA6-B7F0F263C805}"/>
            </a:ext>
          </a:extLst>
        </xdr:cNvPr>
        <xdr:cNvSpPr txBox="1"/>
      </xdr:nvSpPr>
      <xdr:spPr>
        <a:xfrm>
          <a:off x="8562975" y="8905874"/>
          <a:ext cx="2609850" cy="2381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24</xdr:col>
      <xdr:colOff>9525</xdr:colOff>
      <xdr:row>53</xdr:row>
      <xdr:rowOff>133350</xdr:rowOff>
    </xdr:from>
    <xdr:to>
      <xdr:col>25</xdr:col>
      <xdr:colOff>9525</xdr:colOff>
      <xdr:row>55</xdr:row>
      <xdr:rowOff>0</xdr:rowOff>
    </xdr:to>
    <xdr:sp macro="" textlink="">
      <xdr:nvSpPr>
        <xdr:cNvPr id="123" name="TextBox 122">
          <a:extLst>
            <a:ext uri="{FF2B5EF4-FFF2-40B4-BE49-F238E27FC236}">
              <a16:creationId xmlns:a16="http://schemas.microsoft.com/office/drawing/2014/main" id="{81239A79-F89A-40BC-96D3-17A6F453BC80}"/>
            </a:ext>
          </a:extLst>
        </xdr:cNvPr>
        <xdr:cNvSpPr txBox="1"/>
      </xdr:nvSpPr>
      <xdr:spPr>
        <a:xfrm>
          <a:off x="12182475" y="89249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0</xdr:colOff>
      <xdr:row>35</xdr:row>
      <xdr:rowOff>0</xdr:rowOff>
    </xdr:from>
    <xdr:to>
      <xdr:col>10</xdr:col>
      <xdr:colOff>0</xdr:colOff>
      <xdr:row>39</xdr:row>
      <xdr:rowOff>0</xdr:rowOff>
    </xdr:to>
    <xdr:sp macro="" textlink="">
      <xdr:nvSpPr>
        <xdr:cNvPr id="2" name="Rectangle 1">
          <a:extLst>
            <a:ext uri="{FF2B5EF4-FFF2-40B4-BE49-F238E27FC236}">
              <a16:creationId xmlns:a16="http://schemas.microsoft.com/office/drawing/2014/main" id="{3BE09EE9-10B4-4716-B891-9164364E79FB}"/>
            </a:ext>
          </a:extLst>
        </xdr:cNvPr>
        <xdr:cNvSpPr/>
      </xdr:nvSpPr>
      <xdr:spPr>
        <a:xfrm>
          <a:off x="57150" y="5876925"/>
          <a:ext cx="4076700" cy="647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3</xdr:row>
      <xdr:rowOff>0</xdr:rowOff>
    </xdr:from>
    <xdr:to>
      <xdr:col>29</xdr:col>
      <xdr:colOff>0</xdr:colOff>
      <xdr:row>75</xdr:row>
      <xdr:rowOff>0</xdr:rowOff>
    </xdr:to>
    <xdr:sp macro="" textlink="">
      <xdr:nvSpPr>
        <xdr:cNvPr id="3" name="Rectangle 2">
          <a:extLst>
            <a:ext uri="{FF2B5EF4-FFF2-40B4-BE49-F238E27FC236}">
              <a16:creationId xmlns:a16="http://schemas.microsoft.com/office/drawing/2014/main" id="{EE6B2782-5120-4D09-ACA4-403E4A6D62E2}"/>
            </a:ext>
          </a:extLst>
        </xdr:cNvPr>
        <xdr:cNvSpPr/>
      </xdr:nvSpPr>
      <xdr:spPr>
        <a:xfrm>
          <a:off x="12849225" y="695325"/>
          <a:ext cx="4171950" cy="116776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3</xdr:row>
      <xdr:rowOff>0</xdr:rowOff>
    </xdr:from>
    <xdr:to>
      <xdr:col>25</xdr:col>
      <xdr:colOff>0</xdr:colOff>
      <xdr:row>53</xdr:row>
      <xdr:rowOff>0</xdr:rowOff>
    </xdr:to>
    <xdr:sp macro="" textlink="">
      <xdr:nvSpPr>
        <xdr:cNvPr id="4" name="Rectangle 3">
          <a:extLst>
            <a:ext uri="{FF2B5EF4-FFF2-40B4-BE49-F238E27FC236}">
              <a16:creationId xmlns:a16="http://schemas.microsoft.com/office/drawing/2014/main" id="{D5158628-43E2-466C-9874-02EB76DD4430}"/>
            </a:ext>
          </a:extLst>
        </xdr:cNvPr>
        <xdr:cNvSpPr/>
      </xdr:nvSpPr>
      <xdr:spPr>
        <a:xfrm>
          <a:off x="8562975" y="695325"/>
          <a:ext cx="4171950" cy="80962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xdr:row>
      <xdr:rowOff>133350</xdr:rowOff>
    </xdr:from>
    <xdr:to>
      <xdr:col>10</xdr:col>
      <xdr:colOff>0</xdr:colOff>
      <xdr:row>3</xdr:row>
      <xdr:rowOff>0</xdr:rowOff>
    </xdr:to>
    <xdr:sp macro="" textlink="">
      <xdr:nvSpPr>
        <xdr:cNvPr id="5" name="Rectangle: Top Corners Rounded 4">
          <a:extLst>
            <a:ext uri="{FF2B5EF4-FFF2-40B4-BE49-F238E27FC236}">
              <a16:creationId xmlns:a16="http://schemas.microsoft.com/office/drawing/2014/main" id="{8D84F9D5-F449-4003-BE10-4B4561D43635}"/>
            </a:ext>
          </a:extLst>
        </xdr:cNvPr>
        <xdr:cNvSpPr/>
      </xdr:nvSpPr>
      <xdr:spPr>
        <a:xfrm>
          <a:off x="57150" y="50482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45</xdr:row>
      <xdr:rowOff>133350</xdr:rowOff>
    </xdr:from>
    <xdr:to>
      <xdr:col>20</xdr:col>
      <xdr:colOff>0</xdr:colOff>
      <xdr:row>47</xdr:row>
      <xdr:rowOff>0</xdr:rowOff>
    </xdr:to>
    <xdr:sp macro="" textlink="">
      <xdr:nvSpPr>
        <xdr:cNvPr id="6" name="Rectangle: Top Corners Rounded 5">
          <a:extLst>
            <a:ext uri="{FF2B5EF4-FFF2-40B4-BE49-F238E27FC236}">
              <a16:creationId xmlns:a16="http://schemas.microsoft.com/office/drawing/2014/main" id="{C192A3F9-73EC-4C28-BA2B-1103EB3C7C99}"/>
            </a:ext>
          </a:extLst>
        </xdr:cNvPr>
        <xdr:cNvSpPr/>
      </xdr:nvSpPr>
      <xdr:spPr>
        <a:xfrm>
          <a:off x="4248150" y="762952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33</xdr:row>
      <xdr:rowOff>133350</xdr:rowOff>
    </xdr:from>
    <xdr:to>
      <xdr:col>10</xdr:col>
      <xdr:colOff>0</xdr:colOff>
      <xdr:row>35</xdr:row>
      <xdr:rowOff>0</xdr:rowOff>
    </xdr:to>
    <xdr:sp macro="" textlink="">
      <xdr:nvSpPr>
        <xdr:cNvPr id="7" name="Rectangle: Top Corners Rounded 6">
          <a:extLst>
            <a:ext uri="{FF2B5EF4-FFF2-40B4-BE49-F238E27FC236}">
              <a16:creationId xmlns:a16="http://schemas.microsoft.com/office/drawing/2014/main" id="{60B7024C-F5AA-43C7-BEFE-B16DD7043487}"/>
            </a:ext>
          </a:extLst>
        </xdr:cNvPr>
        <xdr:cNvSpPr/>
      </xdr:nvSpPr>
      <xdr:spPr>
        <a:xfrm>
          <a:off x="57150" y="568642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39</xdr:row>
      <xdr:rowOff>133350</xdr:rowOff>
    </xdr:from>
    <xdr:to>
      <xdr:col>10</xdr:col>
      <xdr:colOff>0</xdr:colOff>
      <xdr:row>41</xdr:row>
      <xdr:rowOff>0</xdr:rowOff>
    </xdr:to>
    <xdr:sp macro="" textlink="">
      <xdr:nvSpPr>
        <xdr:cNvPr id="8" name="Rectangle: Top Corners Rounded 7">
          <a:extLst>
            <a:ext uri="{FF2B5EF4-FFF2-40B4-BE49-F238E27FC236}">
              <a16:creationId xmlns:a16="http://schemas.microsoft.com/office/drawing/2014/main" id="{58C73CA9-0BEE-45BB-B44E-E9F467807FB5}"/>
            </a:ext>
          </a:extLst>
        </xdr:cNvPr>
        <xdr:cNvSpPr/>
      </xdr:nvSpPr>
      <xdr:spPr>
        <a:xfrm>
          <a:off x="57150" y="665797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1</xdr:row>
      <xdr:rowOff>133350</xdr:rowOff>
    </xdr:from>
    <xdr:to>
      <xdr:col>25</xdr:col>
      <xdr:colOff>0</xdr:colOff>
      <xdr:row>3</xdr:row>
      <xdr:rowOff>0</xdr:rowOff>
    </xdr:to>
    <xdr:sp macro="" textlink="">
      <xdr:nvSpPr>
        <xdr:cNvPr id="9" name="Rectangle: Top Corners Rounded 8">
          <a:extLst>
            <a:ext uri="{FF2B5EF4-FFF2-40B4-BE49-F238E27FC236}">
              <a16:creationId xmlns:a16="http://schemas.microsoft.com/office/drawing/2014/main" id="{6D9740EF-2FC0-421E-9921-EF27448BCE3D}"/>
            </a:ext>
          </a:extLst>
        </xdr:cNvPr>
        <xdr:cNvSpPr/>
      </xdr:nvSpPr>
      <xdr:spPr>
        <a:xfrm>
          <a:off x="8562975" y="504825"/>
          <a:ext cx="417195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133350</xdr:rowOff>
    </xdr:from>
    <xdr:to>
      <xdr:col>29</xdr:col>
      <xdr:colOff>0</xdr:colOff>
      <xdr:row>3</xdr:row>
      <xdr:rowOff>0</xdr:rowOff>
    </xdr:to>
    <xdr:sp macro="" textlink="">
      <xdr:nvSpPr>
        <xdr:cNvPr id="10" name="Rectangle: Top Corners Rounded 9">
          <a:extLst>
            <a:ext uri="{FF2B5EF4-FFF2-40B4-BE49-F238E27FC236}">
              <a16:creationId xmlns:a16="http://schemas.microsoft.com/office/drawing/2014/main" id="{0E8D212E-E181-4D4D-8516-2CC763BF2408}"/>
            </a:ext>
          </a:extLst>
        </xdr:cNvPr>
        <xdr:cNvSpPr/>
      </xdr:nvSpPr>
      <xdr:spPr>
        <a:xfrm>
          <a:off x="12849225" y="504825"/>
          <a:ext cx="417195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1</xdr:row>
      <xdr:rowOff>133350</xdr:rowOff>
    </xdr:from>
    <xdr:to>
      <xdr:col>9</xdr:col>
      <xdr:colOff>0</xdr:colOff>
      <xdr:row>3</xdr:row>
      <xdr:rowOff>0</xdr:rowOff>
    </xdr:to>
    <xdr:sp macro="" textlink="">
      <xdr:nvSpPr>
        <xdr:cNvPr id="11" name="TextBox 10">
          <a:extLst>
            <a:ext uri="{FF2B5EF4-FFF2-40B4-BE49-F238E27FC236}">
              <a16:creationId xmlns:a16="http://schemas.microsoft.com/office/drawing/2014/main" id="{9AD6E457-90B5-40BD-83AB-23BA217510A5}"/>
            </a:ext>
          </a:extLst>
        </xdr:cNvPr>
        <xdr:cNvSpPr txBox="1"/>
      </xdr:nvSpPr>
      <xdr:spPr>
        <a:xfrm>
          <a:off x="320040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33</xdr:row>
      <xdr:rowOff>133350</xdr:rowOff>
    </xdr:from>
    <xdr:to>
      <xdr:col>9</xdr:col>
      <xdr:colOff>0</xdr:colOff>
      <xdr:row>35</xdr:row>
      <xdr:rowOff>0</xdr:rowOff>
    </xdr:to>
    <xdr:sp macro="" textlink="">
      <xdr:nvSpPr>
        <xdr:cNvPr id="12" name="TextBox 11">
          <a:extLst>
            <a:ext uri="{FF2B5EF4-FFF2-40B4-BE49-F238E27FC236}">
              <a16:creationId xmlns:a16="http://schemas.microsoft.com/office/drawing/2014/main" id="{0295DF31-7B9F-4FEE-B714-4BEFD0674AF2}"/>
            </a:ext>
          </a:extLst>
        </xdr:cNvPr>
        <xdr:cNvSpPr txBox="1"/>
      </xdr:nvSpPr>
      <xdr:spPr>
        <a:xfrm>
          <a:off x="3200400" y="56864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39</xdr:row>
      <xdr:rowOff>133350</xdr:rowOff>
    </xdr:from>
    <xdr:to>
      <xdr:col>9</xdr:col>
      <xdr:colOff>0</xdr:colOff>
      <xdr:row>41</xdr:row>
      <xdr:rowOff>0</xdr:rowOff>
    </xdr:to>
    <xdr:sp macro="" textlink="">
      <xdr:nvSpPr>
        <xdr:cNvPr id="13" name="TextBox 12">
          <a:extLst>
            <a:ext uri="{FF2B5EF4-FFF2-40B4-BE49-F238E27FC236}">
              <a16:creationId xmlns:a16="http://schemas.microsoft.com/office/drawing/2014/main" id="{82AC689B-4830-4EDC-9E93-A6F758573131}"/>
            </a:ext>
          </a:extLst>
        </xdr:cNvPr>
        <xdr:cNvSpPr txBox="1"/>
      </xdr:nvSpPr>
      <xdr:spPr>
        <a:xfrm>
          <a:off x="3200400" y="66579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18</xdr:col>
      <xdr:colOff>0</xdr:colOff>
      <xdr:row>45</xdr:row>
      <xdr:rowOff>133350</xdr:rowOff>
    </xdr:from>
    <xdr:to>
      <xdr:col>19</xdr:col>
      <xdr:colOff>0</xdr:colOff>
      <xdr:row>47</xdr:row>
      <xdr:rowOff>0</xdr:rowOff>
    </xdr:to>
    <xdr:sp macro="" textlink="">
      <xdr:nvSpPr>
        <xdr:cNvPr id="14" name="TextBox 13">
          <a:extLst>
            <a:ext uri="{FF2B5EF4-FFF2-40B4-BE49-F238E27FC236}">
              <a16:creationId xmlns:a16="http://schemas.microsoft.com/office/drawing/2014/main" id="{961D1CA3-50D7-4828-A824-F23C056A67D9}"/>
            </a:ext>
          </a:extLst>
        </xdr:cNvPr>
        <xdr:cNvSpPr txBox="1"/>
      </xdr:nvSpPr>
      <xdr:spPr>
        <a:xfrm>
          <a:off x="7391400" y="76295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mn-lt"/>
              <a:ea typeface="+mn-ea"/>
              <a:cs typeface="+mn-cs"/>
            </a:rPr>
            <a:t>Earn</a:t>
          </a:r>
        </a:p>
      </xdr:txBody>
    </xdr:sp>
    <xdr:clientData/>
  </xdr:twoCellAnchor>
  <xdr:twoCellAnchor>
    <xdr:from>
      <xdr:col>23</xdr:col>
      <xdr:colOff>0</xdr:colOff>
      <xdr:row>1</xdr:row>
      <xdr:rowOff>133350</xdr:rowOff>
    </xdr:from>
    <xdr:to>
      <xdr:col>24</xdr:col>
      <xdr:colOff>0</xdr:colOff>
      <xdr:row>3</xdr:row>
      <xdr:rowOff>0</xdr:rowOff>
    </xdr:to>
    <xdr:sp macro="" textlink="">
      <xdr:nvSpPr>
        <xdr:cNvPr id="15" name="TextBox 14">
          <a:extLst>
            <a:ext uri="{FF2B5EF4-FFF2-40B4-BE49-F238E27FC236}">
              <a16:creationId xmlns:a16="http://schemas.microsoft.com/office/drawing/2014/main" id="{3B81E010-3CB2-4275-BC07-A14ADFB86F73}"/>
            </a:ext>
          </a:extLst>
        </xdr:cNvPr>
        <xdr:cNvSpPr txBox="1"/>
      </xdr:nvSpPr>
      <xdr:spPr>
        <a:xfrm>
          <a:off x="1161097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27</xdr:col>
      <xdr:colOff>0</xdr:colOff>
      <xdr:row>1</xdr:row>
      <xdr:rowOff>133350</xdr:rowOff>
    </xdr:from>
    <xdr:to>
      <xdr:col>28</xdr:col>
      <xdr:colOff>0</xdr:colOff>
      <xdr:row>3</xdr:row>
      <xdr:rowOff>0</xdr:rowOff>
    </xdr:to>
    <xdr:sp macro="" textlink="">
      <xdr:nvSpPr>
        <xdr:cNvPr id="16" name="TextBox 15">
          <a:extLst>
            <a:ext uri="{FF2B5EF4-FFF2-40B4-BE49-F238E27FC236}">
              <a16:creationId xmlns:a16="http://schemas.microsoft.com/office/drawing/2014/main" id="{6E51F935-2BD4-4B5D-98B8-7B980EB9DB3D}"/>
            </a:ext>
          </a:extLst>
        </xdr:cNvPr>
        <xdr:cNvSpPr txBox="1"/>
      </xdr:nvSpPr>
      <xdr:spPr>
        <a:xfrm>
          <a:off x="1589722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9</xdr:col>
      <xdr:colOff>0</xdr:colOff>
      <xdr:row>1</xdr:row>
      <xdr:rowOff>133350</xdr:rowOff>
    </xdr:from>
    <xdr:to>
      <xdr:col>10</xdr:col>
      <xdr:colOff>0</xdr:colOff>
      <xdr:row>3</xdr:row>
      <xdr:rowOff>0</xdr:rowOff>
    </xdr:to>
    <xdr:sp macro="" textlink="">
      <xdr:nvSpPr>
        <xdr:cNvPr id="17" name="TextBox 16">
          <a:extLst>
            <a:ext uri="{FF2B5EF4-FFF2-40B4-BE49-F238E27FC236}">
              <a16:creationId xmlns:a16="http://schemas.microsoft.com/office/drawing/2014/main" id="{50695348-5FB0-4C69-AD08-9CCB95CA5CFD}"/>
            </a:ext>
          </a:extLst>
        </xdr:cNvPr>
        <xdr:cNvSpPr txBox="1"/>
      </xdr:nvSpPr>
      <xdr:spPr>
        <a:xfrm>
          <a:off x="366712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19</xdr:col>
      <xdr:colOff>0</xdr:colOff>
      <xdr:row>45</xdr:row>
      <xdr:rowOff>142875</xdr:rowOff>
    </xdr:from>
    <xdr:to>
      <xdr:col>20</xdr:col>
      <xdr:colOff>0</xdr:colOff>
      <xdr:row>47</xdr:row>
      <xdr:rowOff>9525</xdr:rowOff>
    </xdr:to>
    <xdr:sp macro="" textlink="">
      <xdr:nvSpPr>
        <xdr:cNvPr id="18" name="TextBox 17">
          <a:extLst>
            <a:ext uri="{FF2B5EF4-FFF2-40B4-BE49-F238E27FC236}">
              <a16:creationId xmlns:a16="http://schemas.microsoft.com/office/drawing/2014/main" id="{D2BB6C74-7FF2-42BF-AA00-8DA6F3E389E6}"/>
            </a:ext>
          </a:extLst>
        </xdr:cNvPr>
        <xdr:cNvSpPr txBox="1"/>
      </xdr:nvSpPr>
      <xdr:spPr>
        <a:xfrm>
          <a:off x="7858125" y="76390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33</xdr:row>
      <xdr:rowOff>133350</xdr:rowOff>
    </xdr:from>
    <xdr:to>
      <xdr:col>10</xdr:col>
      <xdr:colOff>0</xdr:colOff>
      <xdr:row>35</xdr:row>
      <xdr:rowOff>0</xdr:rowOff>
    </xdr:to>
    <xdr:sp macro="" textlink="">
      <xdr:nvSpPr>
        <xdr:cNvPr id="19" name="TextBox 18">
          <a:extLst>
            <a:ext uri="{FF2B5EF4-FFF2-40B4-BE49-F238E27FC236}">
              <a16:creationId xmlns:a16="http://schemas.microsoft.com/office/drawing/2014/main" id="{503146A6-5BE7-4E4E-87A9-EF17F72A518E}"/>
            </a:ext>
          </a:extLst>
        </xdr:cNvPr>
        <xdr:cNvSpPr txBox="1"/>
      </xdr:nvSpPr>
      <xdr:spPr>
        <a:xfrm>
          <a:off x="3667125" y="56864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39</xdr:row>
      <xdr:rowOff>133350</xdr:rowOff>
    </xdr:from>
    <xdr:to>
      <xdr:col>10</xdr:col>
      <xdr:colOff>0</xdr:colOff>
      <xdr:row>41</xdr:row>
      <xdr:rowOff>0</xdr:rowOff>
    </xdr:to>
    <xdr:sp macro="" textlink="">
      <xdr:nvSpPr>
        <xdr:cNvPr id="20" name="TextBox 19">
          <a:extLst>
            <a:ext uri="{FF2B5EF4-FFF2-40B4-BE49-F238E27FC236}">
              <a16:creationId xmlns:a16="http://schemas.microsoft.com/office/drawing/2014/main" id="{3FC88847-D0B4-4A8C-9199-8AFB916DFACA}"/>
            </a:ext>
          </a:extLst>
        </xdr:cNvPr>
        <xdr:cNvSpPr txBox="1"/>
      </xdr:nvSpPr>
      <xdr:spPr>
        <a:xfrm>
          <a:off x="3667125" y="66579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24</xdr:col>
      <xdr:colOff>0</xdr:colOff>
      <xdr:row>1</xdr:row>
      <xdr:rowOff>133350</xdr:rowOff>
    </xdr:from>
    <xdr:to>
      <xdr:col>25</xdr:col>
      <xdr:colOff>0</xdr:colOff>
      <xdr:row>3</xdr:row>
      <xdr:rowOff>0</xdr:rowOff>
    </xdr:to>
    <xdr:sp macro="" textlink="">
      <xdr:nvSpPr>
        <xdr:cNvPr id="21" name="TextBox 20">
          <a:extLst>
            <a:ext uri="{FF2B5EF4-FFF2-40B4-BE49-F238E27FC236}">
              <a16:creationId xmlns:a16="http://schemas.microsoft.com/office/drawing/2014/main" id="{4F7A7F96-2AB2-4520-B37A-B89A609F2598}"/>
            </a:ext>
          </a:extLst>
        </xdr:cNvPr>
        <xdr:cNvSpPr txBox="1"/>
      </xdr:nvSpPr>
      <xdr:spPr>
        <a:xfrm>
          <a:off x="1217295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28</xdr:col>
      <xdr:colOff>0</xdr:colOff>
      <xdr:row>1</xdr:row>
      <xdr:rowOff>133350</xdr:rowOff>
    </xdr:from>
    <xdr:to>
      <xdr:col>29</xdr:col>
      <xdr:colOff>0</xdr:colOff>
      <xdr:row>3</xdr:row>
      <xdr:rowOff>0</xdr:rowOff>
    </xdr:to>
    <xdr:sp macro="" textlink="">
      <xdr:nvSpPr>
        <xdr:cNvPr id="22" name="TextBox 21">
          <a:extLst>
            <a:ext uri="{FF2B5EF4-FFF2-40B4-BE49-F238E27FC236}">
              <a16:creationId xmlns:a16="http://schemas.microsoft.com/office/drawing/2014/main" id="{F225C3B9-3355-4223-A106-C65D3A7B12DF}"/>
            </a:ext>
          </a:extLst>
        </xdr:cNvPr>
        <xdr:cNvSpPr txBox="1"/>
      </xdr:nvSpPr>
      <xdr:spPr>
        <a:xfrm>
          <a:off x="1645920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45</xdr:row>
      <xdr:rowOff>133350</xdr:rowOff>
    </xdr:from>
    <xdr:to>
      <xdr:col>12</xdr:col>
      <xdr:colOff>0</xdr:colOff>
      <xdr:row>47</xdr:row>
      <xdr:rowOff>0</xdr:rowOff>
    </xdr:to>
    <xdr:sp macro="" textlink="">
      <xdr:nvSpPr>
        <xdr:cNvPr id="23" name="TextBox 22">
          <a:extLst>
            <a:ext uri="{FF2B5EF4-FFF2-40B4-BE49-F238E27FC236}">
              <a16:creationId xmlns:a16="http://schemas.microsoft.com/office/drawing/2014/main" id="{EBE9DAC9-34EA-4568-B6A3-D268D75EAB27}"/>
            </a:ext>
          </a:extLst>
        </xdr:cNvPr>
        <xdr:cNvSpPr txBox="1"/>
      </xdr:nvSpPr>
      <xdr:spPr>
        <a:xfrm>
          <a:off x="4248150" y="7629525"/>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22</xdr:col>
      <xdr:colOff>0</xdr:colOff>
      <xdr:row>1</xdr:row>
      <xdr:rowOff>114299</xdr:rowOff>
    </xdr:from>
    <xdr:to>
      <xdr:col>22</xdr:col>
      <xdr:colOff>2609850</xdr:colOff>
      <xdr:row>3</xdr:row>
      <xdr:rowOff>28574</xdr:rowOff>
    </xdr:to>
    <xdr:sp macro="" textlink="">
      <xdr:nvSpPr>
        <xdr:cNvPr id="24" name="TextBox 23">
          <a:extLst>
            <a:ext uri="{FF2B5EF4-FFF2-40B4-BE49-F238E27FC236}">
              <a16:creationId xmlns:a16="http://schemas.microsoft.com/office/drawing/2014/main" id="{B78A5FB9-9F4F-4308-AE1F-A13DA8F66D6A}"/>
            </a:ext>
          </a:extLst>
        </xdr:cNvPr>
        <xdr:cNvSpPr txBox="1"/>
      </xdr:nvSpPr>
      <xdr:spPr>
        <a:xfrm>
          <a:off x="8562975" y="485774"/>
          <a:ext cx="2609850" cy="2381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Fun Patches</a:t>
          </a:r>
        </a:p>
      </xdr:txBody>
    </xdr:sp>
    <xdr:clientData/>
  </xdr:twoCellAnchor>
  <xdr:twoCellAnchor>
    <xdr:from>
      <xdr:col>26</xdr:col>
      <xdr:colOff>0</xdr:colOff>
      <xdr:row>1</xdr:row>
      <xdr:rowOff>133350</xdr:rowOff>
    </xdr:from>
    <xdr:to>
      <xdr:col>26</xdr:col>
      <xdr:colOff>2495550</xdr:colOff>
      <xdr:row>3</xdr:row>
      <xdr:rowOff>0</xdr:rowOff>
    </xdr:to>
    <xdr:sp macro="" textlink="">
      <xdr:nvSpPr>
        <xdr:cNvPr id="25" name="TextBox 24">
          <a:extLst>
            <a:ext uri="{FF2B5EF4-FFF2-40B4-BE49-F238E27FC236}">
              <a16:creationId xmlns:a16="http://schemas.microsoft.com/office/drawing/2014/main" id="{789D6CA3-6A66-4A3D-9621-226A7472D2AC}"/>
            </a:ext>
          </a:extLst>
        </xdr:cNvPr>
        <xdr:cNvSpPr txBox="1"/>
      </xdr:nvSpPr>
      <xdr:spPr>
        <a:xfrm>
          <a:off x="12849225" y="504825"/>
          <a:ext cx="24955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0</xdr:col>
      <xdr:colOff>56029</xdr:colOff>
      <xdr:row>1</xdr:row>
      <xdr:rowOff>133350</xdr:rowOff>
    </xdr:from>
    <xdr:to>
      <xdr:col>2</xdr:col>
      <xdr:colOff>1030942</xdr:colOff>
      <xdr:row>3</xdr:row>
      <xdr:rowOff>0</xdr:rowOff>
    </xdr:to>
    <xdr:sp macro="" textlink="">
      <xdr:nvSpPr>
        <xdr:cNvPr id="26" name="TextBox 25">
          <a:extLst>
            <a:ext uri="{FF2B5EF4-FFF2-40B4-BE49-F238E27FC236}">
              <a16:creationId xmlns:a16="http://schemas.microsoft.com/office/drawing/2014/main" id="{C05FEDF7-94D1-49C0-9DDD-DA601615F4F5}"/>
            </a:ext>
          </a:extLst>
        </xdr:cNvPr>
        <xdr:cNvSpPr txBox="1"/>
      </xdr:nvSpPr>
      <xdr:spPr>
        <a:xfrm>
          <a:off x="56029" y="504825"/>
          <a:ext cx="2260788"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Individual Badges</a:t>
          </a:r>
        </a:p>
      </xdr:txBody>
    </xdr:sp>
    <xdr:clientData/>
  </xdr:twoCellAnchor>
  <xdr:twoCellAnchor>
    <xdr:from>
      <xdr:col>1</xdr:col>
      <xdr:colOff>0</xdr:colOff>
      <xdr:row>33</xdr:row>
      <xdr:rowOff>133350</xdr:rowOff>
    </xdr:from>
    <xdr:to>
      <xdr:col>2</xdr:col>
      <xdr:colOff>1590675</xdr:colOff>
      <xdr:row>34</xdr:row>
      <xdr:rowOff>152400</xdr:rowOff>
    </xdr:to>
    <xdr:sp macro="" textlink="">
      <xdr:nvSpPr>
        <xdr:cNvPr id="27" name="TextBox 26">
          <a:extLst>
            <a:ext uri="{FF2B5EF4-FFF2-40B4-BE49-F238E27FC236}">
              <a16:creationId xmlns:a16="http://schemas.microsoft.com/office/drawing/2014/main" id="{85102069-F706-40D1-922A-7BD53198AC40}"/>
            </a:ext>
          </a:extLst>
        </xdr:cNvPr>
        <xdr:cNvSpPr txBox="1"/>
      </xdr:nvSpPr>
      <xdr:spPr>
        <a:xfrm>
          <a:off x="57150" y="5686425"/>
          <a:ext cx="2819400" cy="1809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Financial Literacy &amp; Cookie Business Badges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39</xdr:row>
      <xdr:rowOff>133350</xdr:rowOff>
    </xdr:from>
    <xdr:to>
      <xdr:col>2</xdr:col>
      <xdr:colOff>971550</xdr:colOff>
      <xdr:row>40</xdr:row>
      <xdr:rowOff>152400</xdr:rowOff>
    </xdr:to>
    <xdr:sp macro="" textlink="">
      <xdr:nvSpPr>
        <xdr:cNvPr id="28" name="TextBox 27">
          <a:extLst>
            <a:ext uri="{FF2B5EF4-FFF2-40B4-BE49-F238E27FC236}">
              <a16:creationId xmlns:a16="http://schemas.microsoft.com/office/drawing/2014/main" id="{B7441225-A9A5-4AFA-ACC1-CD1586A32496}"/>
            </a:ext>
          </a:extLst>
        </xdr:cNvPr>
        <xdr:cNvSpPr txBox="1"/>
      </xdr:nvSpPr>
      <xdr:spPr>
        <a:xfrm>
          <a:off x="57150" y="6657975"/>
          <a:ext cx="2200275" cy="1809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Progressive Badge Sets</a:t>
          </a:r>
          <a:endParaRPr lang="en-US" sz="1100">
            <a:solidFill>
              <a:schemeClr val="bg1"/>
            </a:solidFill>
            <a:latin typeface="Arial Narrow" panose="020B0606020202030204" pitchFamily="34" charset="0"/>
          </a:endParaRPr>
        </a:p>
      </xdr:txBody>
    </xdr:sp>
    <xdr:clientData/>
  </xdr:twoCellAnchor>
  <xdr:twoCellAnchor editAs="oneCell">
    <xdr:from>
      <xdr:col>1</xdr:col>
      <xdr:colOff>0</xdr:colOff>
      <xdr:row>0</xdr:row>
      <xdr:rowOff>0</xdr:rowOff>
    </xdr:from>
    <xdr:to>
      <xdr:col>2</xdr:col>
      <xdr:colOff>332740</xdr:colOff>
      <xdr:row>1</xdr:row>
      <xdr:rowOff>85725</xdr:rowOff>
    </xdr:to>
    <xdr:pic>
      <xdr:nvPicPr>
        <xdr:cNvPr id="29" name="Picture 28">
          <a:extLst>
            <a:ext uri="{FF2B5EF4-FFF2-40B4-BE49-F238E27FC236}">
              <a16:creationId xmlns:a16="http://schemas.microsoft.com/office/drawing/2014/main" id="{11B1F8C1-3764-4797-8300-88A101FEB10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0"/>
          <a:ext cx="1561465" cy="457200"/>
        </a:xfrm>
        <a:prstGeom prst="rect">
          <a:avLst/>
        </a:prstGeom>
      </xdr:spPr>
    </xdr:pic>
    <xdr:clientData/>
  </xdr:twoCellAnchor>
  <xdr:twoCellAnchor editAs="oneCell">
    <xdr:from>
      <xdr:col>1</xdr:col>
      <xdr:colOff>25400</xdr:colOff>
      <xdr:row>35</xdr:row>
      <xdr:rowOff>73026</xdr:rowOff>
    </xdr:from>
    <xdr:to>
      <xdr:col>1</xdr:col>
      <xdr:colOff>1221740</xdr:colOff>
      <xdr:row>38</xdr:row>
      <xdr:rowOff>105858</xdr:rowOff>
    </xdr:to>
    <xdr:pic>
      <xdr:nvPicPr>
        <xdr:cNvPr id="30" name="Picture 29">
          <a:extLst>
            <a:ext uri="{FF2B5EF4-FFF2-40B4-BE49-F238E27FC236}">
              <a16:creationId xmlns:a16="http://schemas.microsoft.com/office/drawing/2014/main" id="{56309AD6-5B82-428E-9C59-D44CBDAC380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2550" y="5949951"/>
          <a:ext cx="1196340" cy="518607"/>
        </a:xfrm>
        <a:prstGeom prst="rect">
          <a:avLst/>
        </a:prstGeom>
      </xdr:spPr>
    </xdr:pic>
    <xdr:clientData/>
  </xdr:twoCellAnchor>
  <xdr:twoCellAnchor>
    <xdr:from>
      <xdr:col>1</xdr:col>
      <xdr:colOff>0</xdr:colOff>
      <xdr:row>58</xdr:row>
      <xdr:rowOff>0</xdr:rowOff>
    </xdr:from>
    <xdr:to>
      <xdr:col>10</xdr:col>
      <xdr:colOff>0</xdr:colOff>
      <xdr:row>65</xdr:row>
      <xdr:rowOff>0</xdr:rowOff>
    </xdr:to>
    <xdr:sp macro="" textlink="">
      <xdr:nvSpPr>
        <xdr:cNvPr id="31" name="Rectangle 30">
          <a:extLst>
            <a:ext uri="{FF2B5EF4-FFF2-40B4-BE49-F238E27FC236}">
              <a16:creationId xmlns:a16="http://schemas.microsoft.com/office/drawing/2014/main" id="{B1F7BCC7-B216-4260-B77B-C42A21852D19}"/>
            </a:ext>
          </a:extLst>
        </xdr:cNvPr>
        <xdr:cNvSpPr/>
      </xdr:nvSpPr>
      <xdr:spPr>
        <a:xfrm>
          <a:off x="57150" y="9601200"/>
          <a:ext cx="4076700" cy="11334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67</xdr:row>
      <xdr:rowOff>0</xdr:rowOff>
    </xdr:from>
    <xdr:to>
      <xdr:col>10</xdr:col>
      <xdr:colOff>0</xdr:colOff>
      <xdr:row>73</xdr:row>
      <xdr:rowOff>0</xdr:rowOff>
    </xdr:to>
    <xdr:sp macro="" textlink="">
      <xdr:nvSpPr>
        <xdr:cNvPr id="32" name="Rectangle 31">
          <a:extLst>
            <a:ext uri="{FF2B5EF4-FFF2-40B4-BE49-F238E27FC236}">
              <a16:creationId xmlns:a16="http://schemas.microsoft.com/office/drawing/2014/main" id="{CACF315A-BEE4-4393-892D-412B3D422818}"/>
            </a:ext>
          </a:extLst>
        </xdr:cNvPr>
        <xdr:cNvSpPr/>
      </xdr:nvSpPr>
      <xdr:spPr>
        <a:xfrm>
          <a:off x="57150" y="11058525"/>
          <a:ext cx="4076700" cy="9906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56</xdr:row>
      <xdr:rowOff>133350</xdr:rowOff>
    </xdr:from>
    <xdr:to>
      <xdr:col>10</xdr:col>
      <xdr:colOff>0</xdr:colOff>
      <xdr:row>58</xdr:row>
      <xdr:rowOff>0</xdr:rowOff>
    </xdr:to>
    <xdr:sp macro="" textlink="">
      <xdr:nvSpPr>
        <xdr:cNvPr id="33" name="Rectangle: Top Corners Rounded 32">
          <a:extLst>
            <a:ext uri="{FF2B5EF4-FFF2-40B4-BE49-F238E27FC236}">
              <a16:creationId xmlns:a16="http://schemas.microsoft.com/office/drawing/2014/main" id="{38B5ACCA-8E0D-478C-A360-984EDCD9AFF5}"/>
            </a:ext>
          </a:extLst>
        </xdr:cNvPr>
        <xdr:cNvSpPr/>
      </xdr:nvSpPr>
      <xdr:spPr>
        <a:xfrm>
          <a:off x="57150" y="9410700"/>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65</xdr:row>
      <xdr:rowOff>136684</xdr:rowOff>
    </xdr:from>
    <xdr:to>
      <xdr:col>10</xdr:col>
      <xdr:colOff>0</xdr:colOff>
      <xdr:row>67</xdr:row>
      <xdr:rowOff>0</xdr:rowOff>
    </xdr:to>
    <xdr:sp macro="" textlink="">
      <xdr:nvSpPr>
        <xdr:cNvPr id="34" name="Rectangle: Top Corners Rounded 33">
          <a:extLst>
            <a:ext uri="{FF2B5EF4-FFF2-40B4-BE49-F238E27FC236}">
              <a16:creationId xmlns:a16="http://schemas.microsoft.com/office/drawing/2014/main" id="{1B22F3B9-30DD-4119-9C3B-E50EAEFC949E}"/>
            </a:ext>
          </a:extLst>
        </xdr:cNvPr>
        <xdr:cNvSpPr/>
      </xdr:nvSpPr>
      <xdr:spPr>
        <a:xfrm>
          <a:off x="57150" y="10871359"/>
          <a:ext cx="4076700" cy="187166"/>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65</xdr:row>
      <xdr:rowOff>136684</xdr:rowOff>
    </xdr:from>
    <xdr:to>
      <xdr:col>9</xdr:col>
      <xdr:colOff>0</xdr:colOff>
      <xdr:row>67</xdr:row>
      <xdr:rowOff>0</xdr:rowOff>
    </xdr:to>
    <xdr:sp macro="" textlink="">
      <xdr:nvSpPr>
        <xdr:cNvPr id="35" name="TextBox 34">
          <a:extLst>
            <a:ext uri="{FF2B5EF4-FFF2-40B4-BE49-F238E27FC236}">
              <a16:creationId xmlns:a16="http://schemas.microsoft.com/office/drawing/2014/main" id="{ABFA5205-40EE-43DA-B7E3-3D3531D7F709}"/>
            </a:ext>
          </a:extLst>
        </xdr:cNvPr>
        <xdr:cNvSpPr txBox="1"/>
      </xdr:nvSpPr>
      <xdr:spPr>
        <a:xfrm>
          <a:off x="3200400" y="10871359"/>
          <a:ext cx="466725" cy="18716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56</xdr:row>
      <xdr:rowOff>133350</xdr:rowOff>
    </xdr:from>
    <xdr:to>
      <xdr:col>9</xdr:col>
      <xdr:colOff>0</xdr:colOff>
      <xdr:row>58</xdr:row>
      <xdr:rowOff>0</xdr:rowOff>
    </xdr:to>
    <xdr:sp macro="" textlink="">
      <xdr:nvSpPr>
        <xdr:cNvPr id="36" name="TextBox 35">
          <a:extLst>
            <a:ext uri="{FF2B5EF4-FFF2-40B4-BE49-F238E27FC236}">
              <a16:creationId xmlns:a16="http://schemas.microsoft.com/office/drawing/2014/main" id="{EF47B06C-96BB-48A9-AA2A-D943E551DD27}"/>
            </a:ext>
          </a:extLst>
        </xdr:cNvPr>
        <xdr:cNvSpPr txBox="1"/>
      </xdr:nvSpPr>
      <xdr:spPr>
        <a:xfrm>
          <a:off x="3200400" y="94107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9</xdr:col>
      <xdr:colOff>0</xdr:colOff>
      <xdr:row>56</xdr:row>
      <xdr:rowOff>133350</xdr:rowOff>
    </xdr:from>
    <xdr:to>
      <xdr:col>10</xdr:col>
      <xdr:colOff>0</xdr:colOff>
      <xdr:row>58</xdr:row>
      <xdr:rowOff>0</xdr:rowOff>
    </xdr:to>
    <xdr:sp macro="" textlink="">
      <xdr:nvSpPr>
        <xdr:cNvPr id="37" name="TextBox 36">
          <a:extLst>
            <a:ext uri="{FF2B5EF4-FFF2-40B4-BE49-F238E27FC236}">
              <a16:creationId xmlns:a16="http://schemas.microsoft.com/office/drawing/2014/main" id="{A545289C-7D05-420F-A079-530744FF10D0}"/>
            </a:ext>
          </a:extLst>
        </xdr:cNvPr>
        <xdr:cNvSpPr txBox="1"/>
      </xdr:nvSpPr>
      <xdr:spPr>
        <a:xfrm>
          <a:off x="3667125" y="94107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65</xdr:row>
      <xdr:rowOff>136684</xdr:rowOff>
    </xdr:from>
    <xdr:to>
      <xdr:col>10</xdr:col>
      <xdr:colOff>0</xdr:colOff>
      <xdr:row>67</xdr:row>
      <xdr:rowOff>0</xdr:rowOff>
    </xdr:to>
    <xdr:sp macro="" textlink="">
      <xdr:nvSpPr>
        <xdr:cNvPr id="38" name="TextBox 37">
          <a:extLst>
            <a:ext uri="{FF2B5EF4-FFF2-40B4-BE49-F238E27FC236}">
              <a16:creationId xmlns:a16="http://schemas.microsoft.com/office/drawing/2014/main" id="{5CB4F9BC-E787-40E3-89BF-0988D1CB6556}"/>
            </a:ext>
          </a:extLst>
        </xdr:cNvPr>
        <xdr:cNvSpPr txBox="1"/>
      </xdr:nvSpPr>
      <xdr:spPr>
        <a:xfrm>
          <a:off x="3667125" y="10871359"/>
          <a:ext cx="466725" cy="18716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xdr:col>
      <xdr:colOff>0</xdr:colOff>
      <xdr:row>56</xdr:row>
      <xdr:rowOff>133350</xdr:rowOff>
    </xdr:from>
    <xdr:to>
      <xdr:col>2</xdr:col>
      <xdr:colOff>0</xdr:colOff>
      <xdr:row>58</xdr:row>
      <xdr:rowOff>0</xdr:rowOff>
    </xdr:to>
    <xdr:sp macro="" textlink="">
      <xdr:nvSpPr>
        <xdr:cNvPr id="39" name="TextBox 38">
          <a:extLst>
            <a:ext uri="{FF2B5EF4-FFF2-40B4-BE49-F238E27FC236}">
              <a16:creationId xmlns:a16="http://schemas.microsoft.com/office/drawing/2014/main" id="{4B32EA51-DA09-48F2-A992-CBAC5783935F}"/>
            </a:ext>
          </a:extLst>
        </xdr:cNvPr>
        <xdr:cNvSpPr txBox="1"/>
      </xdr:nvSpPr>
      <xdr:spPr>
        <a:xfrm>
          <a:off x="57150" y="9410700"/>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Pins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65</xdr:row>
      <xdr:rowOff>136684</xdr:rowOff>
    </xdr:from>
    <xdr:to>
      <xdr:col>2</xdr:col>
      <xdr:colOff>952500</xdr:colOff>
      <xdr:row>67</xdr:row>
      <xdr:rowOff>19050</xdr:rowOff>
    </xdr:to>
    <xdr:sp macro="" textlink="">
      <xdr:nvSpPr>
        <xdr:cNvPr id="40" name="TextBox 39">
          <a:extLst>
            <a:ext uri="{FF2B5EF4-FFF2-40B4-BE49-F238E27FC236}">
              <a16:creationId xmlns:a16="http://schemas.microsoft.com/office/drawing/2014/main" id="{011CDDCC-61FB-4DA2-8AF5-892C49C251FB}"/>
            </a:ext>
          </a:extLst>
        </xdr:cNvPr>
        <xdr:cNvSpPr txBox="1"/>
      </xdr:nvSpPr>
      <xdr:spPr>
        <a:xfrm>
          <a:off x="57150" y="10871359"/>
          <a:ext cx="2181225" cy="2062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Additional Patch Awards</a:t>
          </a:r>
          <a:endParaRPr lang="en-US" sz="1100">
            <a:solidFill>
              <a:schemeClr val="bg1"/>
            </a:solidFill>
            <a:latin typeface="Arial Narrow" panose="020B0606020202030204" pitchFamily="34" charset="0"/>
          </a:endParaRPr>
        </a:p>
      </xdr:txBody>
    </xdr:sp>
    <xdr:clientData/>
  </xdr:twoCellAnchor>
  <xdr:twoCellAnchor>
    <xdr:from>
      <xdr:col>11</xdr:col>
      <xdr:colOff>0</xdr:colOff>
      <xdr:row>1</xdr:row>
      <xdr:rowOff>133350</xdr:rowOff>
    </xdr:from>
    <xdr:to>
      <xdr:col>20</xdr:col>
      <xdr:colOff>0</xdr:colOff>
      <xdr:row>3</xdr:row>
      <xdr:rowOff>0</xdr:rowOff>
    </xdr:to>
    <xdr:sp macro="" textlink="">
      <xdr:nvSpPr>
        <xdr:cNvPr id="41" name="Rectangle: Top Corners Rounded 40">
          <a:extLst>
            <a:ext uri="{FF2B5EF4-FFF2-40B4-BE49-F238E27FC236}">
              <a16:creationId xmlns:a16="http://schemas.microsoft.com/office/drawing/2014/main" id="{C823CFFD-9C33-4ED7-9004-EF8C2F0671A2}"/>
            </a:ext>
          </a:extLst>
        </xdr:cNvPr>
        <xdr:cNvSpPr/>
      </xdr:nvSpPr>
      <xdr:spPr>
        <a:xfrm>
          <a:off x="4248150" y="50482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0</xdr:colOff>
      <xdr:row>1</xdr:row>
      <xdr:rowOff>133350</xdr:rowOff>
    </xdr:from>
    <xdr:to>
      <xdr:col>19</xdr:col>
      <xdr:colOff>0</xdr:colOff>
      <xdr:row>3</xdr:row>
      <xdr:rowOff>0</xdr:rowOff>
    </xdr:to>
    <xdr:sp macro="" textlink="">
      <xdr:nvSpPr>
        <xdr:cNvPr id="42" name="TextBox 41">
          <a:extLst>
            <a:ext uri="{FF2B5EF4-FFF2-40B4-BE49-F238E27FC236}">
              <a16:creationId xmlns:a16="http://schemas.microsoft.com/office/drawing/2014/main" id="{9BD0BD57-8F8F-4D3E-8C1E-1664ECF80981}"/>
            </a:ext>
          </a:extLst>
        </xdr:cNvPr>
        <xdr:cNvSpPr txBox="1"/>
      </xdr:nvSpPr>
      <xdr:spPr>
        <a:xfrm>
          <a:off x="739140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19</xdr:col>
      <xdr:colOff>0</xdr:colOff>
      <xdr:row>1</xdr:row>
      <xdr:rowOff>133350</xdr:rowOff>
    </xdr:from>
    <xdr:to>
      <xdr:col>20</xdr:col>
      <xdr:colOff>0</xdr:colOff>
      <xdr:row>3</xdr:row>
      <xdr:rowOff>0</xdr:rowOff>
    </xdr:to>
    <xdr:sp macro="" textlink="">
      <xdr:nvSpPr>
        <xdr:cNvPr id="43" name="TextBox 42">
          <a:extLst>
            <a:ext uri="{FF2B5EF4-FFF2-40B4-BE49-F238E27FC236}">
              <a16:creationId xmlns:a16="http://schemas.microsoft.com/office/drawing/2014/main" id="{52AC5C9B-CF63-4BED-9092-7E14098D5F76}"/>
            </a:ext>
          </a:extLst>
        </xdr:cNvPr>
        <xdr:cNvSpPr txBox="1"/>
      </xdr:nvSpPr>
      <xdr:spPr>
        <a:xfrm>
          <a:off x="785812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3</xdr:row>
      <xdr:rowOff>0</xdr:rowOff>
    </xdr:from>
    <xdr:to>
      <xdr:col>20</xdr:col>
      <xdr:colOff>0</xdr:colOff>
      <xdr:row>25</xdr:row>
      <xdr:rowOff>0</xdr:rowOff>
    </xdr:to>
    <xdr:sp macro="" textlink="">
      <xdr:nvSpPr>
        <xdr:cNvPr id="44" name="Rectangle 43">
          <a:extLst>
            <a:ext uri="{FF2B5EF4-FFF2-40B4-BE49-F238E27FC236}">
              <a16:creationId xmlns:a16="http://schemas.microsoft.com/office/drawing/2014/main" id="{E254AB80-4DE1-4549-8EAA-35DD138C62A3}"/>
            </a:ext>
          </a:extLst>
        </xdr:cNvPr>
        <xdr:cNvSpPr/>
      </xdr:nvSpPr>
      <xdr:spPr>
        <a:xfrm>
          <a:off x="4248150" y="695325"/>
          <a:ext cx="4076700" cy="35623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133350</xdr:rowOff>
    </xdr:from>
    <xdr:to>
      <xdr:col>12</xdr:col>
      <xdr:colOff>1266825</xdr:colOff>
      <xdr:row>3</xdr:row>
      <xdr:rowOff>0</xdr:rowOff>
    </xdr:to>
    <xdr:sp macro="" textlink="">
      <xdr:nvSpPr>
        <xdr:cNvPr id="45" name="TextBox 44">
          <a:extLst>
            <a:ext uri="{FF2B5EF4-FFF2-40B4-BE49-F238E27FC236}">
              <a16:creationId xmlns:a16="http://schemas.microsoft.com/office/drawing/2014/main" id="{9366C0B6-8925-4E6A-BE90-F0ACC107C964}"/>
            </a:ext>
          </a:extLst>
        </xdr:cNvPr>
        <xdr:cNvSpPr txBox="1"/>
      </xdr:nvSpPr>
      <xdr:spPr>
        <a:xfrm>
          <a:off x="4248150" y="504825"/>
          <a:ext cx="24955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Leadership Journey Awards</a:t>
          </a:r>
          <a:endParaRPr lang="en-US" sz="1100">
            <a:solidFill>
              <a:schemeClr val="bg1"/>
            </a:solidFill>
            <a:latin typeface="Arial Narrow" panose="020B0606020202030204" pitchFamily="34" charset="0"/>
          </a:endParaRPr>
        </a:p>
      </xdr:txBody>
    </xdr:sp>
    <xdr:clientData/>
  </xdr:twoCellAnchor>
  <xdr:twoCellAnchor>
    <xdr:from>
      <xdr:col>11</xdr:col>
      <xdr:colOff>19050</xdr:colOff>
      <xdr:row>3</xdr:row>
      <xdr:rowOff>28575</xdr:rowOff>
    </xdr:from>
    <xdr:to>
      <xdr:col>11</xdr:col>
      <xdr:colOff>1214122</xdr:colOff>
      <xdr:row>24</xdr:row>
      <xdr:rowOff>112578</xdr:rowOff>
    </xdr:to>
    <xdr:grpSp>
      <xdr:nvGrpSpPr>
        <xdr:cNvPr id="46" name="Group 45">
          <a:extLst>
            <a:ext uri="{FF2B5EF4-FFF2-40B4-BE49-F238E27FC236}">
              <a16:creationId xmlns:a16="http://schemas.microsoft.com/office/drawing/2014/main" id="{8A387ED1-C018-4D6F-8EB0-297322E49842}"/>
            </a:ext>
          </a:extLst>
        </xdr:cNvPr>
        <xdr:cNvGrpSpPr/>
      </xdr:nvGrpSpPr>
      <xdr:grpSpPr>
        <a:xfrm>
          <a:off x="4267200" y="723900"/>
          <a:ext cx="1195072" cy="3484428"/>
          <a:chOff x="4286250" y="723900"/>
          <a:chExt cx="1195072" cy="3484428"/>
        </a:xfrm>
      </xdr:grpSpPr>
      <xdr:pic>
        <xdr:nvPicPr>
          <xdr:cNvPr id="47" name="Picture 46">
            <a:extLst>
              <a:ext uri="{FF2B5EF4-FFF2-40B4-BE49-F238E27FC236}">
                <a16:creationId xmlns:a16="http://schemas.microsoft.com/office/drawing/2014/main" id="{0C3AAC23-FD3F-43E4-B2E5-7F53A9AA308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286250" y="3441700"/>
            <a:ext cx="1188720" cy="766628"/>
          </a:xfrm>
          <a:prstGeom prst="rect">
            <a:avLst/>
          </a:prstGeom>
        </xdr:spPr>
      </xdr:pic>
      <xdr:pic>
        <xdr:nvPicPr>
          <xdr:cNvPr id="48" name="Picture 47">
            <a:extLst>
              <a:ext uri="{FF2B5EF4-FFF2-40B4-BE49-F238E27FC236}">
                <a16:creationId xmlns:a16="http://schemas.microsoft.com/office/drawing/2014/main" id="{62560B62-C85A-4412-84BB-F9C0BC1FFD6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292602" y="2743201"/>
            <a:ext cx="1188720" cy="506979"/>
          </a:xfrm>
          <a:prstGeom prst="rect">
            <a:avLst/>
          </a:prstGeom>
        </xdr:spPr>
      </xdr:pic>
      <xdr:pic>
        <xdr:nvPicPr>
          <xdr:cNvPr id="49" name="Picture 48">
            <a:extLst>
              <a:ext uri="{FF2B5EF4-FFF2-40B4-BE49-F238E27FC236}">
                <a16:creationId xmlns:a16="http://schemas.microsoft.com/office/drawing/2014/main" id="{AF7E4152-0D25-4FD2-A08C-551D9ED7A05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559967" y="723900"/>
            <a:ext cx="657568" cy="640080"/>
          </a:xfrm>
          <a:prstGeom prst="rect">
            <a:avLst/>
          </a:prstGeom>
        </xdr:spPr>
      </xdr:pic>
      <xdr:pic>
        <xdr:nvPicPr>
          <xdr:cNvPr id="50" name="Picture 49">
            <a:extLst>
              <a:ext uri="{FF2B5EF4-FFF2-40B4-BE49-F238E27FC236}">
                <a16:creationId xmlns:a16="http://schemas.microsoft.com/office/drawing/2014/main" id="{7E829C7C-D77A-48B5-9D3C-286DF846F67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536362" y="1352551"/>
            <a:ext cx="704778" cy="640080"/>
          </a:xfrm>
          <a:prstGeom prst="rect">
            <a:avLst/>
          </a:prstGeom>
        </xdr:spPr>
      </xdr:pic>
      <xdr:pic>
        <xdr:nvPicPr>
          <xdr:cNvPr id="51" name="Picture 50">
            <a:extLst>
              <a:ext uri="{FF2B5EF4-FFF2-40B4-BE49-F238E27FC236}">
                <a16:creationId xmlns:a16="http://schemas.microsoft.com/office/drawing/2014/main" id="{4F1F4DC8-1AC0-47D4-8D7E-24A4D0C0F35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557711" y="2000250"/>
            <a:ext cx="662080" cy="640080"/>
          </a:xfrm>
          <a:prstGeom prst="rect">
            <a:avLst/>
          </a:prstGeom>
        </xdr:spPr>
      </xdr:pic>
    </xdr:grpSp>
    <xdr:clientData/>
  </xdr:twoCellAnchor>
  <xdr:twoCellAnchor>
    <xdr:from>
      <xdr:col>1</xdr:col>
      <xdr:colOff>16899</xdr:colOff>
      <xdr:row>58</xdr:row>
      <xdr:rowOff>39976</xdr:rowOff>
    </xdr:from>
    <xdr:to>
      <xdr:col>1</xdr:col>
      <xdr:colOff>1205619</xdr:colOff>
      <xdr:row>64</xdr:row>
      <xdr:rowOff>110183</xdr:rowOff>
    </xdr:to>
    <xdr:grpSp>
      <xdr:nvGrpSpPr>
        <xdr:cNvPr id="52" name="Group 51">
          <a:extLst>
            <a:ext uri="{FF2B5EF4-FFF2-40B4-BE49-F238E27FC236}">
              <a16:creationId xmlns:a16="http://schemas.microsoft.com/office/drawing/2014/main" id="{20C4E2C0-4B4E-4171-9BD1-A0E4662924F8}"/>
            </a:ext>
          </a:extLst>
        </xdr:cNvPr>
        <xdr:cNvGrpSpPr>
          <a:grpSpLocks noChangeAspect="1"/>
        </xdr:cNvGrpSpPr>
      </xdr:nvGrpSpPr>
      <xdr:grpSpPr>
        <a:xfrm>
          <a:off x="74049" y="9641176"/>
          <a:ext cx="1188720" cy="1041757"/>
          <a:chOff x="4696849" y="9809450"/>
          <a:chExt cx="1263931" cy="1106030"/>
        </a:xfrm>
      </xdr:grpSpPr>
      <xdr:grpSp>
        <xdr:nvGrpSpPr>
          <xdr:cNvPr id="53" name="Group 52">
            <a:extLst>
              <a:ext uri="{FF2B5EF4-FFF2-40B4-BE49-F238E27FC236}">
                <a16:creationId xmlns:a16="http://schemas.microsoft.com/office/drawing/2014/main" id="{28F2D4D7-6E68-4161-A2BD-CED3B1328E01}"/>
              </a:ext>
            </a:extLst>
          </xdr:cNvPr>
          <xdr:cNvGrpSpPr/>
        </xdr:nvGrpSpPr>
        <xdr:grpSpPr>
          <a:xfrm>
            <a:off x="4911549" y="9809450"/>
            <a:ext cx="834530" cy="411480"/>
            <a:chOff x="4913600" y="9809450"/>
            <a:chExt cx="834530" cy="411480"/>
          </a:xfrm>
        </xdr:grpSpPr>
        <xdr:pic>
          <xdr:nvPicPr>
            <xdr:cNvPr id="61" name="Picture 60">
              <a:extLst>
                <a:ext uri="{FF2B5EF4-FFF2-40B4-BE49-F238E27FC236}">
                  <a16:creationId xmlns:a16="http://schemas.microsoft.com/office/drawing/2014/main" id="{A0FBC5C0-BC78-4656-B25F-7F226C18F78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913600" y="9809450"/>
              <a:ext cx="411480" cy="411480"/>
            </a:xfrm>
            <a:prstGeom prst="rect">
              <a:avLst/>
            </a:prstGeom>
          </xdr:spPr>
        </xdr:pic>
        <xdr:pic>
          <xdr:nvPicPr>
            <xdr:cNvPr id="62" name="Picture 61">
              <a:extLst>
                <a:ext uri="{FF2B5EF4-FFF2-40B4-BE49-F238E27FC236}">
                  <a16:creationId xmlns:a16="http://schemas.microsoft.com/office/drawing/2014/main" id="{8B96F08C-D277-4584-8C64-8ACA162C5F6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336650" y="9809450"/>
              <a:ext cx="411480" cy="411480"/>
            </a:xfrm>
            <a:prstGeom prst="rect">
              <a:avLst/>
            </a:prstGeom>
          </xdr:spPr>
        </xdr:pic>
      </xdr:grpSp>
      <xdr:grpSp>
        <xdr:nvGrpSpPr>
          <xdr:cNvPr id="54" name="Group 53">
            <a:extLst>
              <a:ext uri="{FF2B5EF4-FFF2-40B4-BE49-F238E27FC236}">
                <a16:creationId xmlns:a16="http://schemas.microsoft.com/office/drawing/2014/main" id="{F9FFD4D2-487A-4EDF-B505-FC5EB60649C9}"/>
              </a:ext>
            </a:extLst>
          </xdr:cNvPr>
          <xdr:cNvGrpSpPr/>
        </xdr:nvGrpSpPr>
        <xdr:grpSpPr>
          <a:xfrm>
            <a:off x="4911549" y="10504000"/>
            <a:ext cx="834530" cy="411480"/>
            <a:chOff x="4913600" y="10504000"/>
            <a:chExt cx="834530" cy="411480"/>
          </a:xfrm>
        </xdr:grpSpPr>
        <xdr:pic>
          <xdr:nvPicPr>
            <xdr:cNvPr id="59" name="Picture 58">
              <a:extLst>
                <a:ext uri="{FF2B5EF4-FFF2-40B4-BE49-F238E27FC236}">
                  <a16:creationId xmlns:a16="http://schemas.microsoft.com/office/drawing/2014/main" id="{E2050D76-7797-4EB2-904A-8CB357945B48}"/>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336650" y="10504000"/>
              <a:ext cx="411480" cy="411480"/>
            </a:xfrm>
            <a:prstGeom prst="rect">
              <a:avLst/>
            </a:prstGeom>
          </xdr:spPr>
        </xdr:pic>
        <xdr:pic>
          <xdr:nvPicPr>
            <xdr:cNvPr id="60" name="Picture 59">
              <a:extLst>
                <a:ext uri="{FF2B5EF4-FFF2-40B4-BE49-F238E27FC236}">
                  <a16:creationId xmlns:a16="http://schemas.microsoft.com/office/drawing/2014/main" id="{C6C820C8-6230-43C1-96FE-F4C8D6CFCFC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913600" y="10504000"/>
              <a:ext cx="411480" cy="411480"/>
            </a:xfrm>
            <a:prstGeom prst="rect">
              <a:avLst/>
            </a:prstGeom>
          </xdr:spPr>
        </xdr:pic>
      </xdr:grpSp>
      <xdr:grpSp>
        <xdr:nvGrpSpPr>
          <xdr:cNvPr id="55" name="Group 54">
            <a:extLst>
              <a:ext uri="{FF2B5EF4-FFF2-40B4-BE49-F238E27FC236}">
                <a16:creationId xmlns:a16="http://schemas.microsoft.com/office/drawing/2014/main" id="{C4353C59-2485-490B-B66D-A610F901DB99}"/>
              </a:ext>
            </a:extLst>
          </xdr:cNvPr>
          <xdr:cNvGrpSpPr/>
        </xdr:nvGrpSpPr>
        <xdr:grpSpPr>
          <a:xfrm>
            <a:off x="4696849" y="10176475"/>
            <a:ext cx="1263931" cy="411480"/>
            <a:chOff x="4696849" y="10176475"/>
            <a:chExt cx="1263931" cy="411480"/>
          </a:xfrm>
        </xdr:grpSpPr>
        <xdr:pic>
          <xdr:nvPicPr>
            <xdr:cNvPr id="56" name="Picture 55">
              <a:extLst>
                <a:ext uri="{FF2B5EF4-FFF2-40B4-BE49-F238E27FC236}">
                  <a16:creationId xmlns:a16="http://schemas.microsoft.com/office/drawing/2014/main" id="{7C44DDD9-6EA4-49DD-AD7F-03770594BF0D}"/>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696849" y="10176475"/>
              <a:ext cx="409626" cy="411480"/>
            </a:xfrm>
            <a:prstGeom prst="rect">
              <a:avLst/>
            </a:prstGeom>
          </xdr:spPr>
        </xdr:pic>
        <xdr:pic>
          <xdr:nvPicPr>
            <xdr:cNvPr id="57" name="Picture 56">
              <a:extLst>
                <a:ext uri="{FF2B5EF4-FFF2-40B4-BE49-F238E27FC236}">
                  <a16:creationId xmlns:a16="http://schemas.microsoft.com/office/drawing/2014/main" id="{EB4190E6-F1F1-42EA-9F4F-A4EFC3B2816F}"/>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119900" y="10176475"/>
              <a:ext cx="411480" cy="411480"/>
            </a:xfrm>
            <a:prstGeom prst="rect">
              <a:avLst/>
            </a:prstGeom>
          </xdr:spPr>
        </xdr:pic>
        <xdr:pic>
          <xdr:nvPicPr>
            <xdr:cNvPr id="58" name="Picture 57">
              <a:extLst>
                <a:ext uri="{FF2B5EF4-FFF2-40B4-BE49-F238E27FC236}">
                  <a16:creationId xmlns:a16="http://schemas.microsoft.com/office/drawing/2014/main" id="{39FA0A49-28BF-4101-86D0-8471C9A3346D}"/>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549300" y="10176475"/>
              <a:ext cx="411480" cy="411480"/>
            </a:xfrm>
            <a:prstGeom prst="rect">
              <a:avLst/>
            </a:prstGeom>
          </xdr:spPr>
        </xdr:pic>
      </xdr:grpSp>
    </xdr:grpSp>
    <xdr:clientData/>
  </xdr:twoCellAnchor>
  <xdr:twoCellAnchor>
    <xdr:from>
      <xdr:col>1</xdr:col>
      <xdr:colOff>28576</xdr:colOff>
      <xdr:row>67</xdr:row>
      <xdr:rowOff>19825</xdr:rowOff>
    </xdr:from>
    <xdr:to>
      <xdr:col>1</xdr:col>
      <xdr:colOff>1217296</xdr:colOff>
      <xdr:row>72</xdr:row>
      <xdr:rowOff>140184</xdr:rowOff>
    </xdr:to>
    <xdr:grpSp>
      <xdr:nvGrpSpPr>
        <xdr:cNvPr id="63" name="Group 62">
          <a:extLst>
            <a:ext uri="{FF2B5EF4-FFF2-40B4-BE49-F238E27FC236}">
              <a16:creationId xmlns:a16="http://schemas.microsoft.com/office/drawing/2014/main" id="{103C32AE-1FFB-4ECC-AD74-4262FDD21C27}"/>
            </a:ext>
          </a:extLst>
        </xdr:cNvPr>
        <xdr:cNvGrpSpPr>
          <a:grpSpLocks noChangeAspect="1"/>
        </xdr:cNvGrpSpPr>
      </xdr:nvGrpSpPr>
      <xdr:grpSpPr>
        <a:xfrm>
          <a:off x="85726" y="11078350"/>
          <a:ext cx="1188720" cy="949034"/>
          <a:chOff x="95251" y="10443350"/>
          <a:chExt cx="1234440" cy="964520"/>
        </a:xfrm>
      </xdr:grpSpPr>
      <xdr:pic>
        <xdr:nvPicPr>
          <xdr:cNvPr id="64" name="Picture 63">
            <a:extLst>
              <a:ext uri="{FF2B5EF4-FFF2-40B4-BE49-F238E27FC236}">
                <a16:creationId xmlns:a16="http://schemas.microsoft.com/office/drawing/2014/main" id="{E14E1742-ED8E-48AF-AB34-19401503DF47}"/>
              </a:ext>
            </a:extLst>
          </xdr:cNvPr>
          <xdr:cNvPicPr>
            <a:picLocks noChangeAspect="1"/>
          </xdr:cNvPicPr>
        </xdr:nvPicPr>
        <xdr:blipFill rotWithShape="1">
          <a:blip xmlns:r="http://schemas.openxmlformats.org/officeDocument/2006/relationships" r:embed="rId15">
            <a:extLst>
              <a:ext uri="{28A0092B-C50C-407E-A947-70E740481C1C}">
                <a14:useLocalDpi xmlns:a14="http://schemas.microsoft.com/office/drawing/2010/main" val="0"/>
              </a:ext>
            </a:extLst>
          </a:blip>
          <a:srcRect l="49828" r="-1"/>
          <a:stretch/>
        </xdr:blipFill>
        <xdr:spPr>
          <a:xfrm>
            <a:off x="95251" y="10830074"/>
            <a:ext cx="1234440" cy="577796"/>
          </a:xfrm>
          <a:prstGeom prst="rect">
            <a:avLst/>
          </a:prstGeom>
        </xdr:spPr>
      </xdr:pic>
      <xdr:grpSp>
        <xdr:nvGrpSpPr>
          <xdr:cNvPr id="65" name="Group 64">
            <a:extLst>
              <a:ext uri="{FF2B5EF4-FFF2-40B4-BE49-F238E27FC236}">
                <a16:creationId xmlns:a16="http://schemas.microsoft.com/office/drawing/2014/main" id="{F0FFA6C1-A33A-472C-A326-8430E304DC0F}"/>
              </a:ext>
            </a:extLst>
          </xdr:cNvPr>
          <xdr:cNvGrpSpPr/>
        </xdr:nvGrpSpPr>
        <xdr:grpSpPr>
          <a:xfrm>
            <a:off x="257780" y="10443350"/>
            <a:ext cx="909383" cy="411480"/>
            <a:chOff x="292101" y="10443350"/>
            <a:chExt cx="909383" cy="411480"/>
          </a:xfrm>
        </xdr:grpSpPr>
        <xdr:pic>
          <xdr:nvPicPr>
            <xdr:cNvPr id="66" name="Picture 65">
              <a:extLst>
                <a:ext uri="{FF2B5EF4-FFF2-40B4-BE49-F238E27FC236}">
                  <a16:creationId xmlns:a16="http://schemas.microsoft.com/office/drawing/2014/main" id="{BE3AB779-1EE2-4496-BEF1-7E5A8FB367BE}"/>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292101" y="10443350"/>
              <a:ext cx="413402" cy="411480"/>
            </a:xfrm>
            <a:prstGeom prst="rect">
              <a:avLst/>
            </a:prstGeom>
          </xdr:spPr>
        </xdr:pic>
        <xdr:pic>
          <xdr:nvPicPr>
            <xdr:cNvPr id="67" name="Picture 66">
              <a:extLst>
                <a:ext uri="{FF2B5EF4-FFF2-40B4-BE49-F238E27FC236}">
                  <a16:creationId xmlns:a16="http://schemas.microsoft.com/office/drawing/2014/main" id="{1D970966-0937-467A-9638-1A346A3EB212}"/>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788082" y="10443350"/>
              <a:ext cx="413402" cy="411480"/>
            </a:xfrm>
            <a:prstGeom prst="rect">
              <a:avLst/>
            </a:prstGeom>
          </xdr:spPr>
        </xdr:pic>
      </xdr:grpSp>
    </xdr:grpSp>
    <xdr:clientData/>
  </xdr:twoCellAnchor>
  <xdr:twoCellAnchor>
    <xdr:from>
      <xdr:col>1</xdr:col>
      <xdr:colOff>0</xdr:colOff>
      <xdr:row>3</xdr:row>
      <xdr:rowOff>0</xdr:rowOff>
    </xdr:from>
    <xdr:to>
      <xdr:col>10</xdr:col>
      <xdr:colOff>0</xdr:colOff>
      <xdr:row>33</xdr:row>
      <xdr:rowOff>0</xdr:rowOff>
    </xdr:to>
    <xdr:sp macro="" textlink="">
      <xdr:nvSpPr>
        <xdr:cNvPr id="68" name="Rectangle 67">
          <a:extLst>
            <a:ext uri="{FF2B5EF4-FFF2-40B4-BE49-F238E27FC236}">
              <a16:creationId xmlns:a16="http://schemas.microsoft.com/office/drawing/2014/main" id="{9B39D5C4-1442-4E22-A5D5-B4B4BED0C862}"/>
            </a:ext>
          </a:extLst>
        </xdr:cNvPr>
        <xdr:cNvSpPr/>
      </xdr:nvSpPr>
      <xdr:spPr>
        <a:xfrm>
          <a:off x="57150" y="695325"/>
          <a:ext cx="4076700" cy="48577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39687</xdr:colOff>
      <xdr:row>41</xdr:row>
      <xdr:rowOff>65050</xdr:rowOff>
    </xdr:from>
    <xdr:to>
      <xdr:col>2</xdr:col>
      <xdr:colOff>2102</xdr:colOff>
      <xdr:row>55</xdr:row>
      <xdr:rowOff>121491</xdr:rowOff>
    </xdr:to>
    <xdr:grpSp>
      <xdr:nvGrpSpPr>
        <xdr:cNvPr id="69" name="Group 68">
          <a:extLst>
            <a:ext uri="{FF2B5EF4-FFF2-40B4-BE49-F238E27FC236}">
              <a16:creationId xmlns:a16="http://schemas.microsoft.com/office/drawing/2014/main" id="{C141C86A-970A-44C3-BC71-DB7885BF2EB0}"/>
            </a:ext>
          </a:extLst>
        </xdr:cNvPr>
        <xdr:cNvGrpSpPr/>
      </xdr:nvGrpSpPr>
      <xdr:grpSpPr>
        <a:xfrm>
          <a:off x="96837" y="6913525"/>
          <a:ext cx="1191140" cy="2323391"/>
          <a:chOff x="96837" y="7037350"/>
          <a:chExt cx="1210190" cy="2367841"/>
        </a:xfrm>
      </xdr:grpSpPr>
      <xdr:pic>
        <xdr:nvPicPr>
          <xdr:cNvPr id="70" name="Picture 69">
            <a:extLst>
              <a:ext uri="{FF2B5EF4-FFF2-40B4-BE49-F238E27FC236}">
                <a16:creationId xmlns:a16="http://schemas.microsoft.com/office/drawing/2014/main" id="{D9870FD9-114C-4935-A959-DCB8882A1A89}"/>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96837" y="9008271"/>
            <a:ext cx="1196340" cy="396920"/>
          </a:xfrm>
          <a:prstGeom prst="rect">
            <a:avLst/>
          </a:prstGeom>
        </xdr:spPr>
      </xdr:pic>
      <xdr:pic>
        <xdr:nvPicPr>
          <xdr:cNvPr id="71" name="Picture 75">
            <a:extLst>
              <a:ext uri="{FF2B5EF4-FFF2-40B4-BE49-F238E27FC236}">
                <a16:creationId xmlns:a16="http://schemas.microsoft.com/office/drawing/2014/main" id="{08843FC9-8B24-4C84-B580-AF5B668410F3}"/>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96837" y="8040989"/>
            <a:ext cx="1196340" cy="394026"/>
          </a:xfrm>
          <a:prstGeom prst="rect">
            <a:avLst/>
          </a:prstGeom>
        </xdr:spPr>
      </xdr:pic>
      <xdr:pic>
        <xdr:nvPicPr>
          <xdr:cNvPr id="72" name="Picture 71">
            <a:extLst>
              <a:ext uri="{FF2B5EF4-FFF2-40B4-BE49-F238E27FC236}">
                <a16:creationId xmlns:a16="http://schemas.microsoft.com/office/drawing/2014/main" id="{0B9DC2D5-8DDC-4D2B-91AF-DA6520473E6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96837" y="8523910"/>
            <a:ext cx="1196340" cy="395467"/>
          </a:xfrm>
          <a:prstGeom prst="rect">
            <a:avLst/>
          </a:prstGeom>
        </xdr:spPr>
      </xdr:pic>
      <xdr:pic>
        <xdr:nvPicPr>
          <xdr:cNvPr id="73" name="Picture 72">
            <a:extLst>
              <a:ext uri="{FF2B5EF4-FFF2-40B4-BE49-F238E27FC236}">
                <a16:creationId xmlns:a16="http://schemas.microsoft.com/office/drawing/2014/main" id="{63A8089C-971F-4C91-B357-6BB6794E6863}"/>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96837" y="7546869"/>
            <a:ext cx="1196340" cy="405225"/>
          </a:xfrm>
          <a:prstGeom prst="rect">
            <a:avLst/>
          </a:prstGeom>
        </xdr:spPr>
      </xdr:pic>
      <xdr:grpSp>
        <xdr:nvGrpSpPr>
          <xdr:cNvPr id="74" name="Group 73">
            <a:extLst>
              <a:ext uri="{FF2B5EF4-FFF2-40B4-BE49-F238E27FC236}">
                <a16:creationId xmlns:a16="http://schemas.microsoft.com/office/drawing/2014/main" id="{16802431-EB45-42F0-80DD-4241D968BDDD}"/>
              </a:ext>
            </a:extLst>
          </xdr:cNvPr>
          <xdr:cNvGrpSpPr/>
        </xdr:nvGrpSpPr>
        <xdr:grpSpPr>
          <a:xfrm>
            <a:off x="96837" y="7037350"/>
            <a:ext cx="1210190" cy="420624"/>
            <a:chOff x="19345947" y="7297700"/>
            <a:chExt cx="1210190" cy="420624"/>
          </a:xfrm>
        </xdr:grpSpPr>
        <xdr:pic>
          <xdr:nvPicPr>
            <xdr:cNvPr id="75" name="Picture 74">
              <a:extLst>
                <a:ext uri="{FF2B5EF4-FFF2-40B4-BE49-F238E27FC236}">
                  <a16:creationId xmlns:a16="http://schemas.microsoft.com/office/drawing/2014/main" id="{46921ADC-8E57-470B-8D04-9A1950BDDBCC}"/>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9345947" y="7297700"/>
              <a:ext cx="402336" cy="420624"/>
            </a:xfrm>
            <a:prstGeom prst="rect">
              <a:avLst/>
            </a:prstGeom>
          </xdr:spPr>
        </xdr:pic>
        <xdr:pic>
          <xdr:nvPicPr>
            <xdr:cNvPr id="76" name="Picture 75">
              <a:extLst>
                <a:ext uri="{FF2B5EF4-FFF2-40B4-BE49-F238E27FC236}">
                  <a16:creationId xmlns:a16="http://schemas.microsoft.com/office/drawing/2014/main" id="{C2197AF7-687E-4522-87C3-C62B7CD7C93A}"/>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9747319" y="7297700"/>
              <a:ext cx="402336" cy="420624"/>
            </a:xfrm>
            <a:prstGeom prst="rect">
              <a:avLst/>
            </a:prstGeom>
          </xdr:spPr>
        </xdr:pic>
        <xdr:pic>
          <xdr:nvPicPr>
            <xdr:cNvPr id="77" name="Picture 76">
              <a:extLst>
                <a:ext uri="{FF2B5EF4-FFF2-40B4-BE49-F238E27FC236}">
                  <a16:creationId xmlns:a16="http://schemas.microsoft.com/office/drawing/2014/main" id="{EC70D9CB-DDEE-4210-A1EB-3183B4DE86BF}"/>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20153801" y="7297700"/>
              <a:ext cx="402336" cy="420624"/>
            </a:xfrm>
            <a:prstGeom prst="rect">
              <a:avLst/>
            </a:prstGeom>
          </xdr:spPr>
        </xdr:pic>
      </xdr:grpSp>
    </xdr:grpSp>
    <xdr:clientData/>
  </xdr:twoCellAnchor>
  <xdr:twoCellAnchor>
    <xdr:from>
      <xdr:col>1</xdr:col>
      <xdr:colOff>43446</xdr:colOff>
      <xdr:row>3</xdr:row>
      <xdr:rowOff>60325</xdr:rowOff>
    </xdr:from>
    <xdr:to>
      <xdr:col>1</xdr:col>
      <xdr:colOff>1225061</xdr:colOff>
      <xdr:row>32</xdr:row>
      <xdr:rowOff>103590</xdr:rowOff>
    </xdr:to>
    <xdr:grpSp>
      <xdr:nvGrpSpPr>
        <xdr:cNvPr id="78" name="Group 77">
          <a:extLst>
            <a:ext uri="{FF2B5EF4-FFF2-40B4-BE49-F238E27FC236}">
              <a16:creationId xmlns:a16="http://schemas.microsoft.com/office/drawing/2014/main" id="{A25DA311-1E0F-44DA-AFE9-970CA048A6B1}"/>
            </a:ext>
          </a:extLst>
        </xdr:cNvPr>
        <xdr:cNvGrpSpPr/>
      </xdr:nvGrpSpPr>
      <xdr:grpSpPr>
        <a:xfrm>
          <a:off x="100596" y="755650"/>
          <a:ext cx="1181615" cy="4739090"/>
          <a:chOff x="19366496" y="784225"/>
          <a:chExt cx="1210190" cy="4831165"/>
        </a:xfrm>
      </xdr:grpSpPr>
      <xdr:pic>
        <xdr:nvPicPr>
          <xdr:cNvPr id="79" name="Picture 78">
            <a:extLst>
              <a:ext uri="{FF2B5EF4-FFF2-40B4-BE49-F238E27FC236}">
                <a16:creationId xmlns:a16="http://schemas.microsoft.com/office/drawing/2014/main" id="{7B247E5A-AF4F-489B-A662-DC12FF0A53C9}"/>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20177750" y="784225"/>
            <a:ext cx="398936" cy="418539"/>
          </a:xfrm>
          <a:prstGeom prst="rect">
            <a:avLst/>
          </a:prstGeom>
        </xdr:spPr>
      </xdr:pic>
      <xdr:pic>
        <xdr:nvPicPr>
          <xdr:cNvPr id="80" name="Picture 79">
            <a:extLst>
              <a:ext uri="{FF2B5EF4-FFF2-40B4-BE49-F238E27FC236}">
                <a16:creationId xmlns:a16="http://schemas.microsoft.com/office/drawing/2014/main" id="{EDD73180-58C5-40B0-9C50-46F9E80B0536}"/>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9369896" y="1274285"/>
            <a:ext cx="398936" cy="418539"/>
          </a:xfrm>
          <a:prstGeom prst="rect">
            <a:avLst/>
          </a:prstGeom>
        </xdr:spPr>
      </xdr:pic>
      <xdr:pic>
        <xdr:nvPicPr>
          <xdr:cNvPr id="81" name="Picture 80">
            <a:extLst>
              <a:ext uri="{FF2B5EF4-FFF2-40B4-BE49-F238E27FC236}">
                <a16:creationId xmlns:a16="http://schemas.microsoft.com/office/drawing/2014/main" id="{109E5FFE-F1E7-4CD2-9A67-5BB1A6F3AD26}"/>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9771269" y="1274285"/>
            <a:ext cx="398936" cy="418539"/>
          </a:xfrm>
          <a:prstGeom prst="rect">
            <a:avLst/>
          </a:prstGeom>
        </xdr:spPr>
      </xdr:pic>
      <xdr:pic>
        <xdr:nvPicPr>
          <xdr:cNvPr id="82" name="Picture 81">
            <a:extLst>
              <a:ext uri="{FF2B5EF4-FFF2-40B4-BE49-F238E27FC236}">
                <a16:creationId xmlns:a16="http://schemas.microsoft.com/office/drawing/2014/main" id="{5811359C-2B4C-4C10-80E3-6E528BEF33CA}"/>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20177750" y="1274285"/>
            <a:ext cx="398936" cy="418539"/>
          </a:xfrm>
          <a:prstGeom prst="rect">
            <a:avLst/>
          </a:prstGeom>
        </xdr:spPr>
      </xdr:pic>
      <xdr:pic>
        <xdr:nvPicPr>
          <xdr:cNvPr id="83" name="Picture 82">
            <a:extLst>
              <a:ext uri="{FF2B5EF4-FFF2-40B4-BE49-F238E27FC236}">
                <a16:creationId xmlns:a16="http://schemas.microsoft.com/office/drawing/2014/main" id="{2AF6BFE8-0EBD-49B0-AA4F-C943E8EF1FA5}"/>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9369896" y="1764345"/>
            <a:ext cx="398936" cy="418539"/>
          </a:xfrm>
          <a:prstGeom prst="rect">
            <a:avLst/>
          </a:prstGeom>
        </xdr:spPr>
      </xdr:pic>
      <xdr:pic>
        <xdr:nvPicPr>
          <xdr:cNvPr id="84" name="Picture 83">
            <a:extLst>
              <a:ext uri="{FF2B5EF4-FFF2-40B4-BE49-F238E27FC236}">
                <a16:creationId xmlns:a16="http://schemas.microsoft.com/office/drawing/2014/main" id="{5E137221-8EA8-4DB1-8A95-E34CDD9AD3F5}"/>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9771269" y="1764345"/>
            <a:ext cx="398936" cy="418539"/>
          </a:xfrm>
          <a:prstGeom prst="rect">
            <a:avLst/>
          </a:prstGeom>
        </xdr:spPr>
      </xdr:pic>
      <xdr:pic>
        <xdr:nvPicPr>
          <xdr:cNvPr id="85" name="Picture 84">
            <a:extLst>
              <a:ext uri="{FF2B5EF4-FFF2-40B4-BE49-F238E27FC236}">
                <a16:creationId xmlns:a16="http://schemas.microsoft.com/office/drawing/2014/main" id="{D1B9740F-3694-40DC-910F-513C6A2342C2}"/>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20177750" y="1764345"/>
            <a:ext cx="398936" cy="418539"/>
          </a:xfrm>
          <a:prstGeom prst="rect">
            <a:avLst/>
          </a:prstGeom>
        </xdr:spPr>
      </xdr:pic>
      <xdr:pic>
        <xdr:nvPicPr>
          <xdr:cNvPr id="86" name="Picture 85">
            <a:extLst>
              <a:ext uri="{FF2B5EF4-FFF2-40B4-BE49-F238E27FC236}">
                <a16:creationId xmlns:a16="http://schemas.microsoft.com/office/drawing/2014/main" id="{A3C7C5B4-49C0-4895-9609-3D5E580B15A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9369896" y="2254405"/>
            <a:ext cx="398936" cy="418539"/>
          </a:xfrm>
          <a:prstGeom prst="rect">
            <a:avLst/>
          </a:prstGeom>
        </xdr:spPr>
      </xdr:pic>
      <xdr:pic>
        <xdr:nvPicPr>
          <xdr:cNvPr id="87" name="Picture 86">
            <a:extLst>
              <a:ext uri="{FF2B5EF4-FFF2-40B4-BE49-F238E27FC236}">
                <a16:creationId xmlns:a16="http://schemas.microsoft.com/office/drawing/2014/main" id="{F1CD9FAD-1FE5-47B1-920B-BF198E4C3E66}"/>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9771269" y="2254405"/>
            <a:ext cx="398936" cy="418539"/>
          </a:xfrm>
          <a:prstGeom prst="rect">
            <a:avLst/>
          </a:prstGeom>
        </xdr:spPr>
      </xdr:pic>
      <xdr:pic>
        <xdr:nvPicPr>
          <xdr:cNvPr id="88" name="Picture 87">
            <a:extLst>
              <a:ext uri="{FF2B5EF4-FFF2-40B4-BE49-F238E27FC236}">
                <a16:creationId xmlns:a16="http://schemas.microsoft.com/office/drawing/2014/main" id="{DC984CBA-A279-468C-90F9-AFCFA22F9BD9}"/>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20177750" y="2254405"/>
            <a:ext cx="398936" cy="418539"/>
          </a:xfrm>
          <a:prstGeom prst="rect">
            <a:avLst/>
          </a:prstGeom>
        </xdr:spPr>
      </xdr:pic>
      <xdr:pic>
        <xdr:nvPicPr>
          <xdr:cNvPr id="89" name="Picture 88">
            <a:extLst>
              <a:ext uri="{FF2B5EF4-FFF2-40B4-BE49-F238E27FC236}">
                <a16:creationId xmlns:a16="http://schemas.microsoft.com/office/drawing/2014/main" id="{618E05AF-2182-42C8-9D65-F7F40E767813}"/>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9369896" y="2744465"/>
            <a:ext cx="398936" cy="418539"/>
          </a:xfrm>
          <a:prstGeom prst="rect">
            <a:avLst/>
          </a:prstGeom>
        </xdr:spPr>
      </xdr:pic>
      <xdr:pic>
        <xdr:nvPicPr>
          <xdr:cNvPr id="90" name="Picture 89">
            <a:extLst>
              <a:ext uri="{FF2B5EF4-FFF2-40B4-BE49-F238E27FC236}">
                <a16:creationId xmlns:a16="http://schemas.microsoft.com/office/drawing/2014/main" id="{B33C43E8-11D8-46EB-99F6-1D0D6D9F9CDE}"/>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9771269" y="2744465"/>
            <a:ext cx="398936" cy="418539"/>
          </a:xfrm>
          <a:prstGeom prst="rect">
            <a:avLst/>
          </a:prstGeom>
        </xdr:spPr>
      </xdr:pic>
      <xdr:pic>
        <xdr:nvPicPr>
          <xdr:cNvPr id="91" name="Picture 90">
            <a:extLst>
              <a:ext uri="{FF2B5EF4-FFF2-40B4-BE49-F238E27FC236}">
                <a16:creationId xmlns:a16="http://schemas.microsoft.com/office/drawing/2014/main" id="{CB9319F6-B438-4DE1-9DDC-54EAEDEAE7D4}"/>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20177750" y="2744465"/>
            <a:ext cx="398936" cy="418539"/>
          </a:xfrm>
          <a:prstGeom prst="rect">
            <a:avLst/>
          </a:prstGeom>
        </xdr:spPr>
      </xdr:pic>
      <xdr:pic>
        <xdr:nvPicPr>
          <xdr:cNvPr id="92" name="Picture 91">
            <a:extLst>
              <a:ext uri="{FF2B5EF4-FFF2-40B4-BE49-F238E27FC236}">
                <a16:creationId xmlns:a16="http://schemas.microsoft.com/office/drawing/2014/main" id="{7AC6B5E3-4CDF-41E2-B71F-303DAF41DDB4}"/>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9369896" y="3234525"/>
            <a:ext cx="398936" cy="418539"/>
          </a:xfrm>
          <a:prstGeom prst="rect">
            <a:avLst/>
          </a:prstGeom>
        </xdr:spPr>
      </xdr:pic>
      <xdr:pic>
        <xdr:nvPicPr>
          <xdr:cNvPr id="93" name="Picture 92">
            <a:extLst>
              <a:ext uri="{FF2B5EF4-FFF2-40B4-BE49-F238E27FC236}">
                <a16:creationId xmlns:a16="http://schemas.microsoft.com/office/drawing/2014/main" id="{497521E7-CC6B-4A5B-BEB5-35C42FB462A9}"/>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9771269" y="3234525"/>
            <a:ext cx="398936" cy="418539"/>
          </a:xfrm>
          <a:prstGeom prst="rect">
            <a:avLst/>
          </a:prstGeom>
        </xdr:spPr>
      </xdr:pic>
      <xdr:pic>
        <xdr:nvPicPr>
          <xdr:cNvPr id="94" name="Picture 93">
            <a:extLst>
              <a:ext uri="{FF2B5EF4-FFF2-40B4-BE49-F238E27FC236}">
                <a16:creationId xmlns:a16="http://schemas.microsoft.com/office/drawing/2014/main" id="{3851AD1B-D922-427B-9133-8ADC2D9E692E}"/>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20177750" y="3234525"/>
            <a:ext cx="398936" cy="418539"/>
          </a:xfrm>
          <a:prstGeom prst="rect">
            <a:avLst/>
          </a:prstGeom>
        </xdr:spPr>
      </xdr:pic>
      <xdr:pic>
        <xdr:nvPicPr>
          <xdr:cNvPr id="95" name="Picture 94">
            <a:extLst>
              <a:ext uri="{FF2B5EF4-FFF2-40B4-BE49-F238E27FC236}">
                <a16:creationId xmlns:a16="http://schemas.microsoft.com/office/drawing/2014/main" id="{97F57A5B-3AD7-4D41-B5F9-BA9C4DB89560}"/>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19369896" y="3724585"/>
            <a:ext cx="398936" cy="418539"/>
          </a:xfrm>
          <a:prstGeom prst="rect">
            <a:avLst/>
          </a:prstGeom>
        </xdr:spPr>
      </xdr:pic>
      <xdr:pic>
        <xdr:nvPicPr>
          <xdr:cNvPr id="96" name="Picture 95">
            <a:extLst>
              <a:ext uri="{FF2B5EF4-FFF2-40B4-BE49-F238E27FC236}">
                <a16:creationId xmlns:a16="http://schemas.microsoft.com/office/drawing/2014/main" id="{82D0E1ED-8224-4FAF-939F-E07A57FF4E1C}"/>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19771269" y="3724585"/>
            <a:ext cx="398936" cy="418539"/>
          </a:xfrm>
          <a:prstGeom prst="rect">
            <a:avLst/>
          </a:prstGeom>
        </xdr:spPr>
      </xdr:pic>
      <xdr:pic>
        <xdr:nvPicPr>
          <xdr:cNvPr id="97" name="Picture 96">
            <a:extLst>
              <a:ext uri="{FF2B5EF4-FFF2-40B4-BE49-F238E27FC236}">
                <a16:creationId xmlns:a16="http://schemas.microsoft.com/office/drawing/2014/main" id="{BBB16EDD-2BE4-482F-AD39-754DADCC9EC1}"/>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20177750" y="3724585"/>
            <a:ext cx="398936" cy="418539"/>
          </a:xfrm>
          <a:prstGeom prst="rect">
            <a:avLst/>
          </a:prstGeom>
        </xdr:spPr>
      </xdr:pic>
      <xdr:pic>
        <xdr:nvPicPr>
          <xdr:cNvPr id="98" name="Picture 97">
            <a:extLst>
              <a:ext uri="{FF2B5EF4-FFF2-40B4-BE49-F238E27FC236}">
                <a16:creationId xmlns:a16="http://schemas.microsoft.com/office/drawing/2014/main" id="{8DE8E1CC-DCBD-4EFD-904B-6EF9493DE06B}"/>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19369896" y="4214645"/>
            <a:ext cx="398936" cy="418539"/>
          </a:xfrm>
          <a:prstGeom prst="rect">
            <a:avLst/>
          </a:prstGeom>
        </xdr:spPr>
      </xdr:pic>
      <xdr:pic>
        <xdr:nvPicPr>
          <xdr:cNvPr id="99" name="Picture 98">
            <a:extLst>
              <a:ext uri="{FF2B5EF4-FFF2-40B4-BE49-F238E27FC236}">
                <a16:creationId xmlns:a16="http://schemas.microsoft.com/office/drawing/2014/main" id="{B3DFAAEF-F413-4FE9-85AA-696A92C51A89}"/>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9769124" y="4214645"/>
            <a:ext cx="401081" cy="418539"/>
          </a:xfrm>
          <a:prstGeom prst="rect">
            <a:avLst/>
          </a:prstGeom>
        </xdr:spPr>
      </xdr:pic>
      <xdr:pic>
        <xdr:nvPicPr>
          <xdr:cNvPr id="100" name="Picture 99">
            <a:extLst>
              <a:ext uri="{FF2B5EF4-FFF2-40B4-BE49-F238E27FC236}">
                <a16:creationId xmlns:a16="http://schemas.microsoft.com/office/drawing/2014/main" id="{20B95674-AD6B-4DE0-B23D-701CF3376F45}"/>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19369896" y="4704705"/>
            <a:ext cx="398936" cy="418539"/>
          </a:xfrm>
          <a:prstGeom prst="rect">
            <a:avLst/>
          </a:prstGeom>
        </xdr:spPr>
      </xdr:pic>
      <xdr:pic>
        <xdr:nvPicPr>
          <xdr:cNvPr id="101" name="Picture 100">
            <a:extLst>
              <a:ext uri="{FF2B5EF4-FFF2-40B4-BE49-F238E27FC236}">
                <a16:creationId xmlns:a16="http://schemas.microsoft.com/office/drawing/2014/main" id="{C50E73A1-0800-47FD-A9B8-6FD5AFF30117}"/>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19771269" y="4704705"/>
            <a:ext cx="398936" cy="418539"/>
          </a:xfrm>
          <a:prstGeom prst="rect">
            <a:avLst/>
          </a:prstGeom>
        </xdr:spPr>
      </xdr:pic>
      <xdr:pic>
        <xdr:nvPicPr>
          <xdr:cNvPr id="102" name="Picture 101">
            <a:extLst>
              <a:ext uri="{FF2B5EF4-FFF2-40B4-BE49-F238E27FC236}">
                <a16:creationId xmlns:a16="http://schemas.microsoft.com/office/drawing/2014/main" id="{67CDC819-938B-433C-A662-D74DEBF3A37E}"/>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20175605" y="4214645"/>
            <a:ext cx="401081" cy="418539"/>
          </a:xfrm>
          <a:prstGeom prst="rect">
            <a:avLst/>
          </a:prstGeom>
        </xdr:spPr>
      </xdr:pic>
      <xdr:pic>
        <xdr:nvPicPr>
          <xdr:cNvPr id="103" name="Picture 102">
            <a:extLst>
              <a:ext uri="{FF2B5EF4-FFF2-40B4-BE49-F238E27FC236}">
                <a16:creationId xmlns:a16="http://schemas.microsoft.com/office/drawing/2014/main" id="{779D90DD-5A71-4B9F-B012-F6749D5DB4F2}"/>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0177750" y="4704705"/>
            <a:ext cx="398936" cy="418539"/>
          </a:xfrm>
          <a:prstGeom prst="rect">
            <a:avLst/>
          </a:prstGeom>
        </xdr:spPr>
      </xdr:pic>
      <xdr:pic>
        <xdr:nvPicPr>
          <xdr:cNvPr id="104" name="Picture 103">
            <a:extLst>
              <a:ext uri="{FF2B5EF4-FFF2-40B4-BE49-F238E27FC236}">
                <a16:creationId xmlns:a16="http://schemas.microsoft.com/office/drawing/2014/main" id="{61908F75-FF51-4A2B-A479-3B4AEDEF23C8}"/>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19769124" y="5194766"/>
            <a:ext cx="401081" cy="418539"/>
          </a:xfrm>
          <a:prstGeom prst="rect">
            <a:avLst/>
          </a:prstGeom>
        </xdr:spPr>
      </xdr:pic>
      <xdr:pic>
        <xdr:nvPicPr>
          <xdr:cNvPr id="105" name="Picture 104">
            <a:extLst>
              <a:ext uri="{FF2B5EF4-FFF2-40B4-BE49-F238E27FC236}">
                <a16:creationId xmlns:a16="http://schemas.microsoft.com/office/drawing/2014/main" id="{AA9FA834-6017-4376-8666-6A6921AC54B7}"/>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20175605" y="5194766"/>
            <a:ext cx="401081" cy="418539"/>
          </a:xfrm>
          <a:prstGeom prst="rect">
            <a:avLst/>
          </a:prstGeom>
        </xdr:spPr>
      </xdr:pic>
      <xdr:pic>
        <xdr:nvPicPr>
          <xdr:cNvPr id="106" name="Picture 105">
            <a:extLst>
              <a:ext uri="{FF2B5EF4-FFF2-40B4-BE49-F238E27FC236}">
                <a16:creationId xmlns:a16="http://schemas.microsoft.com/office/drawing/2014/main" id="{F018E383-24B1-4C03-B762-F3B8F155F05A}"/>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19366496" y="5194766"/>
            <a:ext cx="402336" cy="420624"/>
          </a:xfrm>
          <a:prstGeom prst="rect">
            <a:avLst/>
          </a:prstGeom>
        </xdr:spPr>
      </xdr:pic>
      <xdr:pic>
        <xdr:nvPicPr>
          <xdr:cNvPr id="107" name="Picture 106">
            <a:extLst>
              <a:ext uri="{FF2B5EF4-FFF2-40B4-BE49-F238E27FC236}">
                <a16:creationId xmlns:a16="http://schemas.microsoft.com/office/drawing/2014/main" id="{703DF2C0-C116-4E48-B10D-C2D4620F4468}"/>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19767869" y="784225"/>
            <a:ext cx="402336" cy="420624"/>
          </a:xfrm>
          <a:prstGeom prst="rect">
            <a:avLst/>
          </a:prstGeom>
        </xdr:spPr>
      </xdr:pic>
      <xdr:pic>
        <xdr:nvPicPr>
          <xdr:cNvPr id="108" name="Picture 107">
            <a:extLst>
              <a:ext uri="{FF2B5EF4-FFF2-40B4-BE49-F238E27FC236}">
                <a16:creationId xmlns:a16="http://schemas.microsoft.com/office/drawing/2014/main" id="{F72E46FA-38CA-4993-86B7-285962327C2A}"/>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19366496" y="784225"/>
            <a:ext cx="402336" cy="420624"/>
          </a:xfrm>
          <a:prstGeom prst="rect">
            <a:avLst/>
          </a:prstGeom>
        </xdr:spPr>
      </xdr:pic>
    </xdr:grpSp>
    <xdr:clientData/>
  </xdr:twoCellAnchor>
  <xdr:twoCellAnchor>
    <xdr:from>
      <xdr:col>1</xdr:col>
      <xdr:colOff>0</xdr:colOff>
      <xdr:row>41</xdr:row>
      <xdr:rowOff>0</xdr:rowOff>
    </xdr:from>
    <xdr:to>
      <xdr:col>10</xdr:col>
      <xdr:colOff>0</xdr:colOff>
      <xdr:row>56</xdr:row>
      <xdr:rowOff>0</xdr:rowOff>
    </xdr:to>
    <xdr:sp macro="" textlink="">
      <xdr:nvSpPr>
        <xdr:cNvPr id="109" name="Rectangle 108">
          <a:extLst>
            <a:ext uri="{FF2B5EF4-FFF2-40B4-BE49-F238E27FC236}">
              <a16:creationId xmlns:a16="http://schemas.microsoft.com/office/drawing/2014/main" id="{2D8187D9-25BB-4A50-B00B-23A230ED1D39}"/>
            </a:ext>
          </a:extLst>
        </xdr:cNvPr>
        <xdr:cNvSpPr/>
      </xdr:nvSpPr>
      <xdr:spPr>
        <a:xfrm>
          <a:off x="57150" y="6848475"/>
          <a:ext cx="4076700" cy="24288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47</xdr:row>
      <xdr:rowOff>0</xdr:rowOff>
    </xdr:from>
    <xdr:to>
      <xdr:col>20</xdr:col>
      <xdr:colOff>0</xdr:colOff>
      <xdr:row>75</xdr:row>
      <xdr:rowOff>0</xdr:rowOff>
    </xdr:to>
    <xdr:sp macro="" textlink="">
      <xdr:nvSpPr>
        <xdr:cNvPr id="110" name="Rectangle 109">
          <a:extLst>
            <a:ext uri="{FF2B5EF4-FFF2-40B4-BE49-F238E27FC236}">
              <a16:creationId xmlns:a16="http://schemas.microsoft.com/office/drawing/2014/main" id="{579AC378-644E-445B-9EC1-48C5A492367C}"/>
            </a:ext>
          </a:extLst>
        </xdr:cNvPr>
        <xdr:cNvSpPr/>
      </xdr:nvSpPr>
      <xdr:spPr>
        <a:xfrm>
          <a:off x="4248150" y="7820025"/>
          <a:ext cx="4076700" cy="45529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27</xdr:row>
      <xdr:rowOff>1</xdr:rowOff>
    </xdr:from>
    <xdr:to>
      <xdr:col>20</xdr:col>
      <xdr:colOff>0</xdr:colOff>
      <xdr:row>37</xdr:row>
      <xdr:rowOff>19051</xdr:rowOff>
    </xdr:to>
    <xdr:sp macro="" textlink="">
      <xdr:nvSpPr>
        <xdr:cNvPr id="111" name="Rectangle 110">
          <a:extLst>
            <a:ext uri="{FF2B5EF4-FFF2-40B4-BE49-F238E27FC236}">
              <a16:creationId xmlns:a16="http://schemas.microsoft.com/office/drawing/2014/main" id="{3878EBB4-DEBD-44C1-8006-AFC112C860BF}"/>
            </a:ext>
          </a:extLst>
        </xdr:cNvPr>
        <xdr:cNvSpPr/>
      </xdr:nvSpPr>
      <xdr:spPr>
        <a:xfrm>
          <a:off x="4248150" y="4581526"/>
          <a:ext cx="4076700" cy="16383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25</xdr:row>
      <xdr:rowOff>136070</xdr:rowOff>
    </xdr:from>
    <xdr:to>
      <xdr:col>20</xdr:col>
      <xdr:colOff>0</xdr:colOff>
      <xdr:row>27</xdr:row>
      <xdr:rowOff>2719</xdr:rowOff>
    </xdr:to>
    <xdr:sp macro="" textlink="">
      <xdr:nvSpPr>
        <xdr:cNvPr id="112" name="Rectangle: Top Corners Rounded 111">
          <a:extLst>
            <a:ext uri="{FF2B5EF4-FFF2-40B4-BE49-F238E27FC236}">
              <a16:creationId xmlns:a16="http://schemas.microsoft.com/office/drawing/2014/main" id="{F89038BB-7D00-4142-AD1D-048C4781FDCD}"/>
            </a:ext>
          </a:extLst>
        </xdr:cNvPr>
        <xdr:cNvSpPr/>
      </xdr:nvSpPr>
      <xdr:spPr>
        <a:xfrm>
          <a:off x="4248150" y="4393745"/>
          <a:ext cx="4076700" cy="190499"/>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25</xdr:row>
      <xdr:rowOff>140159</xdr:rowOff>
    </xdr:from>
    <xdr:to>
      <xdr:col>12</xdr:col>
      <xdr:colOff>2721</xdr:colOff>
      <xdr:row>27</xdr:row>
      <xdr:rowOff>8169</xdr:rowOff>
    </xdr:to>
    <xdr:sp macro="" textlink="">
      <xdr:nvSpPr>
        <xdr:cNvPr id="113" name="TextBox 112">
          <a:extLst>
            <a:ext uri="{FF2B5EF4-FFF2-40B4-BE49-F238E27FC236}">
              <a16:creationId xmlns:a16="http://schemas.microsoft.com/office/drawing/2014/main" id="{B800E27B-6C67-4962-AE7D-DCB4886AD0C4}"/>
            </a:ext>
          </a:extLst>
        </xdr:cNvPr>
        <xdr:cNvSpPr txBox="1"/>
      </xdr:nvSpPr>
      <xdr:spPr>
        <a:xfrm>
          <a:off x="4248150" y="4397834"/>
          <a:ext cx="1231446" cy="19186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18</xdr:col>
      <xdr:colOff>0</xdr:colOff>
      <xdr:row>25</xdr:row>
      <xdr:rowOff>142874</xdr:rowOff>
    </xdr:from>
    <xdr:to>
      <xdr:col>19</xdr:col>
      <xdr:colOff>0</xdr:colOff>
      <xdr:row>27</xdr:row>
      <xdr:rowOff>9523</xdr:rowOff>
    </xdr:to>
    <xdr:sp macro="" textlink="">
      <xdr:nvSpPr>
        <xdr:cNvPr id="114" name="TextBox 113">
          <a:extLst>
            <a:ext uri="{FF2B5EF4-FFF2-40B4-BE49-F238E27FC236}">
              <a16:creationId xmlns:a16="http://schemas.microsoft.com/office/drawing/2014/main" id="{DD5126A8-2716-4957-912B-E9CCC9D0D3C1}"/>
            </a:ext>
          </a:extLst>
        </xdr:cNvPr>
        <xdr:cNvSpPr txBox="1"/>
      </xdr:nvSpPr>
      <xdr:spPr>
        <a:xfrm>
          <a:off x="7391400" y="4400549"/>
          <a:ext cx="466725" cy="19049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mn-lt"/>
              <a:ea typeface="+mn-ea"/>
              <a:cs typeface="+mn-cs"/>
            </a:rPr>
            <a:t>Earn</a:t>
          </a:r>
        </a:p>
      </xdr:txBody>
    </xdr:sp>
    <xdr:clientData/>
  </xdr:twoCellAnchor>
  <xdr:twoCellAnchor>
    <xdr:from>
      <xdr:col>19</xdr:col>
      <xdr:colOff>0</xdr:colOff>
      <xdr:row>25</xdr:row>
      <xdr:rowOff>134706</xdr:rowOff>
    </xdr:from>
    <xdr:to>
      <xdr:col>20</xdr:col>
      <xdr:colOff>0</xdr:colOff>
      <xdr:row>27</xdr:row>
      <xdr:rowOff>2716</xdr:rowOff>
    </xdr:to>
    <xdr:sp macro="" textlink="">
      <xdr:nvSpPr>
        <xdr:cNvPr id="115" name="TextBox 114">
          <a:extLst>
            <a:ext uri="{FF2B5EF4-FFF2-40B4-BE49-F238E27FC236}">
              <a16:creationId xmlns:a16="http://schemas.microsoft.com/office/drawing/2014/main" id="{A8186C6F-6259-4329-836E-672AB9CB0819}"/>
            </a:ext>
          </a:extLst>
        </xdr:cNvPr>
        <xdr:cNvSpPr txBox="1"/>
      </xdr:nvSpPr>
      <xdr:spPr>
        <a:xfrm>
          <a:off x="7858125" y="4392381"/>
          <a:ext cx="466725" cy="19186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38</xdr:row>
      <xdr:rowOff>0</xdr:rowOff>
    </xdr:from>
    <xdr:to>
      <xdr:col>20</xdr:col>
      <xdr:colOff>0</xdr:colOff>
      <xdr:row>39</xdr:row>
      <xdr:rowOff>0</xdr:rowOff>
    </xdr:to>
    <xdr:sp macro="" textlink="">
      <xdr:nvSpPr>
        <xdr:cNvPr id="116" name="Rectangle: Top Corners Rounded 115">
          <a:extLst>
            <a:ext uri="{FF2B5EF4-FFF2-40B4-BE49-F238E27FC236}">
              <a16:creationId xmlns:a16="http://schemas.microsoft.com/office/drawing/2014/main" id="{3320A81B-9090-4AB1-A764-C1FB2C67A68A}"/>
            </a:ext>
          </a:extLst>
        </xdr:cNvPr>
        <xdr:cNvSpPr/>
      </xdr:nvSpPr>
      <xdr:spPr>
        <a:xfrm>
          <a:off x="4248150" y="6362700"/>
          <a:ext cx="4076700" cy="161925"/>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39</xdr:row>
      <xdr:rowOff>0</xdr:rowOff>
    </xdr:from>
    <xdr:to>
      <xdr:col>20</xdr:col>
      <xdr:colOff>0</xdr:colOff>
      <xdr:row>45</xdr:row>
      <xdr:rowOff>0</xdr:rowOff>
    </xdr:to>
    <xdr:sp macro="" textlink="">
      <xdr:nvSpPr>
        <xdr:cNvPr id="117" name="Rectangle 116">
          <a:extLst>
            <a:ext uri="{FF2B5EF4-FFF2-40B4-BE49-F238E27FC236}">
              <a16:creationId xmlns:a16="http://schemas.microsoft.com/office/drawing/2014/main" id="{4A4E20AD-6B0A-4364-A645-5DFD118D7B99}"/>
            </a:ext>
          </a:extLst>
        </xdr:cNvPr>
        <xdr:cNvSpPr/>
      </xdr:nvSpPr>
      <xdr:spPr>
        <a:xfrm>
          <a:off x="4248150" y="6524625"/>
          <a:ext cx="4076700" cy="9715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55</xdr:row>
      <xdr:rowOff>0</xdr:rowOff>
    </xdr:from>
    <xdr:to>
      <xdr:col>25</xdr:col>
      <xdr:colOff>0</xdr:colOff>
      <xdr:row>75</xdr:row>
      <xdr:rowOff>9525</xdr:rowOff>
    </xdr:to>
    <xdr:sp macro="" textlink="">
      <xdr:nvSpPr>
        <xdr:cNvPr id="118" name="Rectangle 117">
          <a:extLst>
            <a:ext uri="{FF2B5EF4-FFF2-40B4-BE49-F238E27FC236}">
              <a16:creationId xmlns:a16="http://schemas.microsoft.com/office/drawing/2014/main" id="{6BE85AF2-EC9E-4528-BA29-D025FF9BD663}"/>
            </a:ext>
          </a:extLst>
        </xdr:cNvPr>
        <xdr:cNvSpPr/>
      </xdr:nvSpPr>
      <xdr:spPr>
        <a:xfrm>
          <a:off x="8562975" y="9115425"/>
          <a:ext cx="4171950" cy="32670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3</xdr:row>
      <xdr:rowOff>1</xdr:rowOff>
    </xdr:from>
    <xdr:to>
      <xdr:col>25</xdr:col>
      <xdr:colOff>0</xdr:colOff>
      <xdr:row>53</xdr:row>
      <xdr:rowOff>0</xdr:rowOff>
    </xdr:to>
    <xdr:sp macro="" textlink="">
      <xdr:nvSpPr>
        <xdr:cNvPr id="119" name="Rectangle 118">
          <a:extLst>
            <a:ext uri="{FF2B5EF4-FFF2-40B4-BE49-F238E27FC236}">
              <a16:creationId xmlns:a16="http://schemas.microsoft.com/office/drawing/2014/main" id="{B5E04E1C-729F-4FDB-9046-F78C75CBC764}"/>
            </a:ext>
          </a:extLst>
        </xdr:cNvPr>
        <xdr:cNvSpPr/>
      </xdr:nvSpPr>
      <xdr:spPr>
        <a:xfrm>
          <a:off x="8562975" y="695326"/>
          <a:ext cx="4171950" cy="8096249"/>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53</xdr:row>
      <xdr:rowOff>133350</xdr:rowOff>
    </xdr:from>
    <xdr:to>
      <xdr:col>25</xdr:col>
      <xdr:colOff>0</xdr:colOff>
      <xdr:row>55</xdr:row>
      <xdr:rowOff>0</xdr:rowOff>
    </xdr:to>
    <xdr:sp macro="" textlink="">
      <xdr:nvSpPr>
        <xdr:cNvPr id="120" name="Rectangle: Top Corners Rounded 119">
          <a:extLst>
            <a:ext uri="{FF2B5EF4-FFF2-40B4-BE49-F238E27FC236}">
              <a16:creationId xmlns:a16="http://schemas.microsoft.com/office/drawing/2014/main" id="{FE35B85E-F448-4B6D-9AF0-6132B93C2E48}"/>
            </a:ext>
          </a:extLst>
        </xdr:cNvPr>
        <xdr:cNvSpPr/>
      </xdr:nvSpPr>
      <xdr:spPr>
        <a:xfrm>
          <a:off x="8562975" y="8924925"/>
          <a:ext cx="417195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19050</xdr:colOff>
      <xdr:row>53</xdr:row>
      <xdr:rowOff>133350</xdr:rowOff>
    </xdr:from>
    <xdr:to>
      <xdr:col>24</xdr:col>
      <xdr:colOff>19050</xdr:colOff>
      <xdr:row>55</xdr:row>
      <xdr:rowOff>0</xdr:rowOff>
    </xdr:to>
    <xdr:sp macro="" textlink="">
      <xdr:nvSpPr>
        <xdr:cNvPr id="121" name="TextBox 120">
          <a:extLst>
            <a:ext uri="{FF2B5EF4-FFF2-40B4-BE49-F238E27FC236}">
              <a16:creationId xmlns:a16="http://schemas.microsoft.com/office/drawing/2014/main" id="{2AA2B449-6C1E-487A-BFBC-002C7F14769C}"/>
            </a:ext>
          </a:extLst>
        </xdr:cNvPr>
        <xdr:cNvSpPr txBox="1"/>
      </xdr:nvSpPr>
      <xdr:spPr>
        <a:xfrm>
          <a:off x="11630025" y="89249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22</xdr:col>
      <xdr:colOff>0</xdr:colOff>
      <xdr:row>53</xdr:row>
      <xdr:rowOff>114299</xdr:rowOff>
    </xdr:from>
    <xdr:to>
      <xdr:col>22</xdr:col>
      <xdr:colOff>2609850</xdr:colOff>
      <xdr:row>55</xdr:row>
      <xdr:rowOff>28574</xdr:rowOff>
    </xdr:to>
    <xdr:sp macro="" textlink="">
      <xdr:nvSpPr>
        <xdr:cNvPr id="122" name="TextBox 121">
          <a:extLst>
            <a:ext uri="{FF2B5EF4-FFF2-40B4-BE49-F238E27FC236}">
              <a16:creationId xmlns:a16="http://schemas.microsoft.com/office/drawing/2014/main" id="{44132055-1320-4CA0-B78B-6316B58E86F7}"/>
            </a:ext>
          </a:extLst>
        </xdr:cNvPr>
        <xdr:cNvSpPr txBox="1"/>
      </xdr:nvSpPr>
      <xdr:spPr>
        <a:xfrm>
          <a:off x="8562975" y="8905874"/>
          <a:ext cx="2609850" cy="2381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24</xdr:col>
      <xdr:colOff>9525</xdr:colOff>
      <xdr:row>53</xdr:row>
      <xdr:rowOff>133350</xdr:rowOff>
    </xdr:from>
    <xdr:to>
      <xdr:col>25</xdr:col>
      <xdr:colOff>9525</xdr:colOff>
      <xdr:row>55</xdr:row>
      <xdr:rowOff>0</xdr:rowOff>
    </xdr:to>
    <xdr:sp macro="" textlink="">
      <xdr:nvSpPr>
        <xdr:cNvPr id="123" name="TextBox 122">
          <a:extLst>
            <a:ext uri="{FF2B5EF4-FFF2-40B4-BE49-F238E27FC236}">
              <a16:creationId xmlns:a16="http://schemas.microsoft.com/office/drawing/2014/main" id="{2AAF6911-1903-4891-B5DB-B561A59C6C76}"/>
            </a:ext>
          </a:extLst>
        </xdr:cNvPr>
        <xdr:cNvSpPr txBox="1"/>
      </xdr:nvSpPr>
      <xdr:spPr>
        <a:xfrm>
          <a:off x="12182475" y="89249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35</xdr:row>
      <xdr:rowOff>0</xdr:rowOff>
    </xdr:from>
    <xdr:to>
      <xdr:col>10</xdr:col>
      <xdr:colOff>0</xdr:colOff>
      <xdr:row>39</xdr:row>
      <xdr:rowOff>0</xdr:rowOff>
    </xdr:to>
    <xdr:sp macro="" textlink="">
      <xdr:nvSpPr>
        <xdr:cNvPr id="2" name="Rectangle 1">
          <a:extLst>
            <a:ext uri="{FF2B5EF4-FFF2-40B4-BE49-F238E27FC236}">
              <a16:creationId xmlns:a16="http://schemas.microsoft.com/office/drawing/2014/main" id="{0D7BEB6C-0E4F-4428-B9C4-CD942DD7B5B5}"/>
            </a:ext>
          </a:extLst>
        </xdr:cNvPr>
        <xdr:cNvSpPr/>
      </xdr:nvSpPr>
      <xdr:spPr>
        <a:xfrm>
          <a:off x="57150" y="5876925"/>
          <a:ext cx="4076700" cy="647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3</xdr:row>
      <xdr:rowOff>0</xdr:rowOff>
    </xdr:from>
    <xdr:to>
      <xdr:col>29</xdr:col>
      <xdr:colOff>0</xdr:colOff>
      <xdr:row>75</xdr:row>
      <xdr:rowOff>0</xdr:rowOff>
    </xdr:to>
    <xdr:sp macro="" textlink="">
      <xdr:nvSpPr>
        <xdr:cNvPr id="3" name="Rectangle 2">
          <a:extLst>
            <a:ext uri="{FF2B5EF4-FFF2-40B4-BE49-F238E27FC236}">
              <a16:creationId xmlns:a16="http://schemas.microsoft.com/office/drawing/2014/main" id="{33EDD25C-6450-4836-B638-06F499A6DCB8}"/>
            </a:ext>
          </a:extLst>
        </xdr:cNvPr>
        <xdr:cNvSpPr/>
      </xdr:nvSpPr>
      <xdr:spPr>
        <a:xfrm>
          <a:off x="12849225" y="695325"/>
          <a:ext cx="4171950" cy="116776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3</xdr:row>
      <xdr:rowOff>0</xdr:rowOff>
    </xdr:from>
    <xdr:to>
      <xdr:col>25</xdr:col>
      <xdr:colOff>0</xdr:colOff>
      <xdr:row>53</xdr:row>
      <xdr:rowOff>0</xdr:rowOff>
    </xdr:to>
    <xdr:sp macro="" textlink="">
      <xdr:nvSpPr>
        <xdr:cNvPr id="4" name="Rectangle 3">
          <a:extLst>
            <a:ext uri="{FF2B5EF4-FFF2-40B4-BE49-F238E27FC236}">
              <a16:creationId xmlns:a16="http://schemas.microsoft.com/office/drawing/2014/main" id="{8C48081A-8243-48EA-BFF9-5312C95CFD1B}"/>
            </a:ext>
          </a:extLst>
        </xdr:cNvPr>
        <xdr:cNvSpPr/>
      </xdr:nvSpPr>
      <xdr:spPr>
        <a:xfrm>
          <a:off x="8562975" y="695325"/>
          <a:ext cx="4171950" cy="80962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xdr:row>
      <xdr:rowOff>133350</xdr:rowOff>
    </xdr:from>
    <xdr:to>
      <xdr:col>10</xdr:col>
      <xdr:colOff>0</xdr:colOff>
      <xdr:row>3</xdr:row>
      <xdr:rowOff>0</xdr:rowOff>
    </xdr:to>
    <xdr:sp macro="" textlink="">
      <xdr:nvSpPr>
        <xdr:cNvPr id="5" name="Rectangle: Top Corners Rounded 4">
          <a:extLst>
            <a:ext uri="{FF2B5EF4-FFF2-40B4-BE49-F238E27FC236}">
              <a16:creationId xmlns:a16="http://schemas.microsoft.com/office/drawing/2014/main" id="{0093FA05-FE6F-4091-AED6-C7B54B1CFAFB}"/>
            </a:ext>
          </a:extLst>
        </xdr:cNvPr>
        <xdr:cNvSpPr/>
      </xdr:nvSpPr>
      <xdr:spPr>
        <a:xfrm>
          <a:off x="57150" y="50482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45</xdr:row>
      <xdr:rowOff>133350</xdr:rowOff>
    </xdr:from>
    <xdr:to>
      <xdr:col>20</xdr:col>
      <xdr:colOff>0</xdr:colOff>
      <xdr:row>47</xdr:row>
      <xdr:rowOff>0</xdr:rowOff>
    </xdr:to>
    <xdr:sp macro="" textlink="">
      <xdr:nvSpPr>
        <xdr:cNvPr id="6" name="Rectangle: Top Corners Rounded 5">
          <a:extLst>
            <a:ext uri="{FF2B5EF4-FFF2-40B4-BE49-F238E27FC236}">
              <a16:creationId xmlns:a16="http://schemas.microsoft.com/office/drawing/2014/main" id="{97895585-34CD-40E1-8362-77E37756E09C}"/>
            </a:ext>
          </a:extLst>
        </xdr:cNvPr>
        <xdr:cNvSpPr/>
      </xdr:nvSpPr>
      <xdr:spPr>
        <a:xfrm>
          <a:off x="4248150" y="762952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33</xdr:row>
      <xdr:rowOff>133350</xdr:rowOff>
    </xdr:from>
    <xdr:to>
      <xdr:col>10</xdr:col>
      <xdr:colOff>0</xdr:colOff>
      <xdr:row>35</xdr:row>
      <xdr:rowOff>0</xdr:rowOff>
    </xdr:to>
    <xdr:sp macro="" textlink="">
      <xdr:nvSpPr>
        <xdr:cNvPr id="7" name="Rectangle: Top Corners Rounded 6">
          <a:extLst>
            <a:ext uri="{FF2B5EF4-FFF2-40B4-BE49-F238E27FC236}">
              <a16:creationId xmlns:a16="http://schemas.microsoft.com/office/drawing/2014/main" id="{3B7F3B7F-29D0-4CBE-AA88-9468D5964C2C}"/>
            </a:ext>
          </a:extLst>
        </xdr:cNvPr>
        <xdr:cNvSpPr/>
      </xdr:nvSpPr>
      <xdr:spPr>
        <a:xfrm>
          <a:off x="57150" y="568642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39</xdr:row>
      <xdr:rowOff>133350</xdr:rowOff>
    </xdr:from>
    <xdr:to>
      <xdr:col>10</xdr:col>
      <xdr:colOff>0</xdr:colOff>
      <xdr:row>41</xdr:row>
      <xdr:rowOff>0</xdr:rowOff>
    </xdr:to>
    <xdr:sp macro="" textlink="">
      <xdr:nvSpPr>
        <xdr:cNvPr id="8" name="Rectangle: Top Corners Rounded 7">
          <a:extLst>
            <a:ext uri="{FF2B5EF4-FFF2-40B4-BE49-F238E27FC236}">
              <a16:creationId xmlns:a16="http://schemas.microsoft.com/office/drawing/2014/main" id="{A076E4D3-1B3F-4A6B-BB85-EDB7E08CE478}"/>
            </a:ext>
          </a:extLst>
        </xdr:cNvPr>
        <xdr:cNvSpPr/>
      </xdr:nvSpPr>
      <xdr:spPr>
        <a:xfrm>
          <a:off x="57150" y="665797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1</xdr:row>
      <xdr:rowOff>133350</xdr:rowOff>
    </xdr:from>
    <xdr:to>
      <xdr:col>25</xdr:col>
      <xdr:colOff>0</xdr:colOff>
      <xdr:row>3</xdr:row>
      <xdr:rowOff>0</xdr:rowOff>
    </xdr:to>
    <xdr:sp macro="" textlink="">
      <xdr:nvSpPr>
        <xdr:cNvPr id="9" name="Rectangle: Top Corners Rounded 8">
          <a:extLst>
            <a:ext uri="{FF2B5EF4-FFF2-40B4-BE49-F238E27FC236}">
              <a16:creationId xmlns:a16="http://schemas.microsoft.com/office/drawing/2014/main" id="{B74D94D2-D717-444F-B5E6-C77B2383F54A}"/>
            </a:ext>
          </a:extLst>
        </xdr:cNvPr>
        <xdr:cNvSpPr/>
      </xdr:nvSpPr>
      <xdr:spPr>
        <a:xfrm>
          <a:off x="8562975" y="504825"/>
          <a:ext cx="417195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133350</xdr:rowOff>
    </xdr:from>
    <xdr:to>
      <xdr:col>29</xdr:col>
      <xdr:colOff>0</xdr:colOff>
      <xdr:row>3</xdr:row>
      <xdr:rowOff>0</xdr:rowOff>
    </xdr:to>
    <xdr:sp macro="" textlink="">
      <xdr:nvSpPr>
        <xdr:cNvPr id="10" name="Rectangle: Top Corners Rounded 9">
          <a:extLst>
            <a:ext uri="{FF2B5EF4-FFF2-40B4-BE49-F238E27FC236}">
              <a16:creationId xmlns:a16="http://schemas.microsoft.com/office/drawing/2014/main" id="{33BE3D76-FE81-4590-B8C6-742D2886446E}"/>
            </a:ext>
          </a:extLst>
        </xdr:cNvPr>
        <xdr:cNvSpPr/>
      </xdr:nvSpPr>
      <xdr:spPr>
        <a:xfrm>
          <a:off x="12849225" y="504825"/>
          <a:ext cx="417195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1</xdr:row>
      <xdr:rowOff>133350</xdr:rowOff>
    </xdr:from>
    <xdr:to>
      <xdr:col>9</xdr:col>
      <xdr:colOff>0</xdr:colOff>
      <xdr:row>3</xdr:row>
      <xdr:rowOff>0</xdr:rowOff>
    </xdr:to>
    <xdr:sp macro="" textlink="">
      <xdr:nvSpPr>
        <xdr:cNvPr id="11" name="TextBox 10">
          <a:extLst>
            <a:ext uri="{FF2B5EF4-FFF2-40B4-BE49-F238E27FC236}">
              <a16:creationId xmlns:a16="http://schemas.microsoft.com/office/drawing/2014/main" id="{1EB15806-7382-4D39-AF29-A052958D7045}"/>
            </a:ext>
          </a:extLst>
        </xdr:cNvPr>
        <xdr:cNvSpPr txBox="1"/>
      </xdr:nvSpPr>
      <xdr:spPr>
        <a:xfrm>
          <a:off x="320040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33</xdr:row>
      <xdr:rowOff>133350</xdr:rowOff>
    </xdr:from>
    <xdr:to>
      <xdr:col>9</xdr:col>
      <xdr:colOff>0</xdr:colOff>
      <xdr:row>35</xdr:row>
      <xdr:rowOff>0</xdr:rowOff>
    </xdr:to>
    <xdr:sp macro="" textlink="">
      <xdr:nvSpPr>
        <xdr:cNvPr id="12" name="TextBox 11">
          <a:extLst>
            <a:ext uri="{FF2B5EF4-FFF2-40B4-BE49-F238E27FC236}">
              <a16:creationId xmlns:a16="http://schemas.microsoft.com/office/drawing/2014/main" id="{EC191C6C-4D72-4CD7-AFAA-38900B3BB888}"/>
            </a:ext>
          </a:extLst>
        </xdr:cNvPr>
        <xdr:cNvSpPr txBox="1"/>
      </xdr:nvSpPr>
      <xdr:spPr>
        <a:xfrm>
          <a:off x="3200400" y="56864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39</xdr:row>
      <xdr:rowOff>133350</xdr:rowOff>
    </xdr:from>
    <xdr:to>
      <xdr:col>9</xdr:col>
      <xdr:colOff>0</xdr:colOff>
      <xdr:row>41</xdr:row>
      <xdr:rowOff>0</xdr:rowOff>
    </xdr:to>
    <xdr:sp macro="" textlink="">
      <xdr:nvSpPr>
        <xdr:cNvPr id="13" name="TextBox 12">
          <a:extLst>
            <a:ext uri="{FF2B5EF4-FFF2-40B4-BE49-F238E27FC236}">
              <a16:creationId xmlns:a16="http://schemas.microsoft.com/office/drawing/2014/main" id="{BF278317-C012-4F9D-995B-D8AF013ADE92}"/>
            </a:ext>
          </a:extLst>
        </xdr:cNvPr>
        <xdr:cNvSpPr txBox="1"/>
      </xdr:nvSpPr>
      <xdr:spPr>
        <a:xfrm>
          <a:off x="3200400" y="66579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18</xdr:col>
      <xdr:colOff>0</xdr:colOff>
      <xdr:row>45</xdr:row>
      <xdr:rowOff>133350</xdr:rowOff>
    </xdr:from>
    <xdr:to>
      <xdr:col>19</xdr:col>
      <xdr:colOff>0</xdr:colOff>
      <xdr:row>47</xdr:row>
      <xdr:rowOff>0</xdr:rowOff>
    </xdr:to>
    <xdr:sp macro="" textlink="">
      <xdr:nvSpPr>
        <xdr:cNvPr id="14" name="TextBox 13">
          <a:extLst>
            <a:ext uri="{FF2B5EF4-FFF2-40B4-BE49-F238E27FC236}">
              <a16:creationId xmlns:a16="http://schemas.microsoft.com/office/drawing/2014/main" id="{2F92095C-223B-4557-ACAE-46A762EDFBDA}"/>
            </a:ext>
          </a:extLst>
        </xdr:cNvPr>
        <xdr:cNvSpPr txBox="1"/>
      </xdr:nvSpPr>
      <xdr:spPr>
        <a:xfrm>
          <a:off x="7391400" y="76295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mn-lt"/>
              <a:ea typeface="+mn-ea"/>
              <a:cs typeface="+mn-cs"/>
            </a:rPr>
            <a:t>Earn</a:t>
          </a:r>
        </a:p>
      </xdr:txBody>
    </xdr:sp>
    <xdr:clientData/>
  </xdr:twoCellAnchor>
  <xdr:twoCellAnchor>
    <xdr:from>
      <xdr:col>23</xdr:col>
      <xdr:colOff>0</xdr:colOff>
      <xdr:row>1</xdr:row>
      <xdr:rowOff>133350</xdr:rowOff>
    </xdr:from>
    <xdr:to>
      <xdr:col>24</xdr:col>
      <xdr:colOff>0</xdr:colOff>
      <xdr:row>3</xdr:row>
      <xdr:rowOff>0</xdr:rowOff>
    </xdr:to>
    <xdr:sp macro="" textlink="">
      <xdr:nvSpPr>
        <xdr:cNvPr id="15" name="TextBox 14">
          <a:extLst>
            <a:ext uri="{FF2B5EF4-FFF2-40B4-BE49-F238E27FC236}">
              <a16:creationId xmlns:a16="http://schemas.microsoft.com/office/drawing/2014/main" id="{C36AF3DA-0983-4AA5-BE15-E8706B732CA4}"/>
            </a:ext>
          </a:extLst>
        </xdr:cNvPr>
        <xdr:cNvSpPr txBox="1"/>
      </xdr:nvSpPr>
      <xdr:spPr>
        <a:xfrm>
          <a:off x="1161097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27</xdr:col>
      <xdr:colOff>0</xdr:colOff>
      <xdr:row>1</xdr:row>
      <xdr:rowOff>133350</xdr:rowOff>
    </xdr:from>
    <xdr:to>
      <xdr:col>28</xdr:col>
      <xdr:colOff>0</xdr:colOff>
      <xdr:row>3</xdr:row>
      <xdr:rowOff>0</xdr:rowOff>
    </xdr:to>
    <xdr:sp macro="" textlink="">
      <xdr:nvSpPr>
        <xdr:cNvPr id="16" name="TextBox 15">
          <a:extLst>
            <a:ext uri="{FF2B5EF4-FFF2-40B4-BE49-F238E27FC236}">
              <a16:creationId xmlns:a16="http://schemas.microsoft.com/office/drawing/2014/main" id="{8A8B68ED-EA73-482C-B3C2-C9323DE5431D}"/>
            </a:ext>
          </a:extLst>
        </xdr:cNvPr>
        <xdr:cNvSpPr txBox="1"/>
      </xdr:nvSpPr>
      <xdr:spPr>
        <a:xfrm>
          <a:off x="1589722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9</xdr:col>
      <xdr:colOff>0</xdr:colOff>
      <xdr:row>1</xdr:row>
      <xdr:rowOff>133350</xdr:rowOff>
    </xdr:from>
    <xdr:to>
      <xdr:col>10</xdr:col>
      <xdr:colOff>0</xdr:colOff>
      <xdr:row>3</xdr:row>
      <xdr:rowOff>0</xdr:rowOff>
    </xdr:to>
    <xdr:sp macro="" textlink="">
      <xdr:nvSpPr>
        <xdr:cNvPr id="17" name="TextBox 16">
          <a:extLst>
            <a:ext uri="{FF2B5EF4-FFF2-40B4-BE49-F238E27FC236}">
              <a16:creationId xmlns:a16="http://schemas.microsoft.com/office/drawing/2014/main" id="{7EAFB215-01A3-4615-BBD0-46018AB952B1}"/>
            </a:ext>
          </a:extLst>
        </xdr:cNvPr>
        <xdr:cNvSpPr txBox="1"/>
      </xdr:nvSpPr>
      <xdr:spPr>
        <a:xfrm>
          <a:off x="366712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19</xdr:col>
      <xdr:colOff>0</xdr:colOff>
      <xdr:row>45</xdr:row>
      <xdr:rowOff>142875</xdr:rowOff>
    </xdr:from>
    <xdr:to>
      <xdr:col>20</xdr:col>
      <xdr:colOff>0</xdr:colOff>
      <xdr:row>47</xdr:row>
      <xdr:rowOff>9525</xdr:rowOff>
    </xdr:to>
    <xdr:sp macro="" textlink="">
      <xdr:nvSpPr>
        <xdr:cNvPr id="18" name="TextBox 17">
          <a:extLst>
            <a:ext uri="{FF2B5EF4-FFF2-40B4-BE49-F238E27FC236}">
              <a16:creationId xmlns:a16="http://schemas.microsoft.com/office/drawing/2014/main" id="{CC30A13E-10B0-47AA-B167-A13F6F82BDAC}"/>
            </a:ext>
          </a:extLst>
        </xdr:cNvPr>
        <xdr:cNvSpPr txBox="1"/>
      </xdr:nvSpPr>
      <xdr:spPr>
        <a:xfrm>
          <a:off x="7858125" y="76390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33</xdr:row>
      <xdr:rowOff>133350</xdr:rowOff>
    </xdr:from>
    <xdr:to>
      <xdr:col>10</xdr:col>
      <xdr:colOff>0</xdr:colOff>
      <xdr:row>35</xdr:row>
      <xdr:rowOff>0</xdr:rowOff>
    </xdr:to>
    <xdr:sp macro="" textlink="">
      <xdr:nvSpPr>
        <xdr:cNvPr id="19" name="TextBox 18">
          <a:extLst>
            <a:ext uri="{FF2B5EF4-FFF2-40B4-BE49-F238E27FC236}">
              <a16:creationId xmlns:a16="http://schemas.microsoft.com/office/drawing/2014/main" id="{132A555B-DE6A-4A75-8AF3-5D9E5DA1E36B}"/>
            </a:ext>
          </a:extLst>
        </xdr:cNvPr>
        <xdr:cNvSpPr txBox="1"/>
      </xdr:nvSpPr>
      <xdr:spPr>
        <a:xfrm>
          <a:off x="3667125" y="56864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39</xdr:row>
      <xdr:rowOff>133350</xdr:rowOff>
    </xdr:from>
    <xdr:to>
      <xdr:col>10</xdr:col>
      <xdr:colOff>0</xdr:colOff>
      <xdr:row>41</xdr:row>
      <xdr:rowOff>0</xdr:rowOff>
    </xdr:to>
    <xdr:sp macro="" textlink="">
      <xdr:nvSpPr>
        <xdr:cNvPr id="20" name="TextBox 19">
          <a:extLst>
            <a:ext uri="{FF2B5EF4-FFF2-40B4-BE49-F238E27FC236}">
              <a16:creationId xmlns:a16="http://schemas.microsoft.com/office/drawing/2014/main" id="{19AD755E-DCBC-44E4-800D-DF8706CB9AB9}"/>
            </a:ext>
          </a:extLst>
        </xdr:cNvPr>
        <xdr:cNvSpPr txBox="1"/>
      </xdr:nvSpPr>
      <xdr:spPr>
        <a:xfrm>
          <a:off x="3667125" y="66579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24</xdr:col>
      <xdr:colOff>0</xdr:colOff>
      <xdr:row>1</xdr:row>
      <xdr:rowOff>133350</xdr:rowOff>
    </xdr:from>
    <xdr:to>
      <xdr:col>25</xdr:col>
      <xdr:colOff>0</xdr:colOff>
      <xdr:row>3</xdr:row>
      <xdr:rowOff>0</xdr:rowOff>
    </xdr:to>
    <xdr:sp macro="" textlink="">
      <xdr:nvSpPr>
        <xdr:cNvPr id="21" name="TextBox 20">
          <a:extLst>
            <a:ext uri="{FF2B5EF4-FFF2-40B4-BE49-F238E27FC236}">
              <a16:creationId xmlns:a16="http://schemas.microsoft.com/office/drawing/2014/main" id="{8E9F9D13-C93A-473B-BD2E-72324B5D59D3}"/>
            </a:ext>
          </a:extLst>
        </xdr:cNvPr>
        <xdr:cNvSpPr txBox="1"/>
      </xdr:nvSpPr>
      <xdr:spPr>
        <a:xfrm>
          <a:off x="1217295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28</xdr:col>
      <xdr:colOff>0</xdr:colOff>
      <xdr:row>1</xdr:row>
      <xdr:rowOff>133350</xdr:rowOff>
    </xdr:from>
    <xdr:to>
      <xdr:col>29</xdr:col>
      <xdr:colOff>0</xdr:colOff>
      <xdr:row>3</xdr:row>
      <xdr:rowOff>0</xdr:rowOff>
    </xdr:to>
    <xdr:sp macro="" textlink="">
      <xdr:nvSpPr>
        <xdr:cNvPr id="22" name="TextBox 21">
          <a:extLst>
            <a:ext uri="{FF2B5EF4-FFF2-40B4-BE49-F238E27FC236}">
              <a16:creationId xmlns:a16="http://schemas.microsoft.com/office/drawing/2014/main" id="{BED1D713-45DF-49CD-AAA7-7B7AB1A5E85A}"/>
            </a:ext>
          </a:extLst>
        </xdr:cNvPr>
        <xdr:cNvSpPr txBox="1"/>
      </xdr:nvSpPr>
      <xdr:spPr>
        <a:xfrm>
          <a:off x="1645920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45</xdr:row>
      <xdr:rowOff>133350</xdr:rowOff>
    </xdr:from>
    <xdr:to>
      <xdr:col>12</xdr:col>
      <xdr:colOff>0</xdr:colOff>
      <xdr:row>47</xdr:row>
      <xdr:rowOff>0</xdr:rowOff>
    </xdr:to>
    <xdr:sp macro="" textlink="">
      <xdr:nvSpPr>
        <xdr:cNvPr id="23" name="TextBox 22">
          <a:extLst>
            <a:ext uri="{FF2B5EF4-FFF2-40B4-BE49-F238E27FC236}">
              <a16:creationId xmlns:a16="http://schemas.microsoft.com/office/drawing/2014/main" id="{C7E42288-C20E-4C60-8961-7B6677D64041}"/>
            </a:ext>
          </a:extLst>
        </xdr:cNvPr>
        <xdr:cNvSpPr txBox="1"/>
      </xdr:nvSpPr>
      <xdr:spPr>
        <a:xfrm>
          <a:off x="4248150" y="7629525"/>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22</xdr:col>
      <xdr:colOff>0</xdr:colOff>
      <xdr:row>1</xdr:row>
      <xdr:rowOff>114299</xdr:rowOff>
    </xdr:from>
    <xdr:to>
      <xdr:col>22</xdr:col>
      <xdr:colOff>2609850</xdr:colOff>
      <xdr:row>3</xdr:row>
      <xdr:rowOff>28574</xdr:rowOff>
    </xdr:to>
    <xdr:sp macro="" textlink="">
      <xdr:nvSpPr>
        <xdr:cNvPr id="24" name="TextBox 23">
          <a:extLst>
            <a:ext uri="{FF2B5EF4-FFF2-40B4-BE49-F238E27FC236}">
              <a16:creationId xmlns:a16="http://schemas.microsoft.com/office/drawing/2014/main" id="{3436D69D-71EC-480E-A486-08466721B39F}"/>
            </a:ext>
          </a:extLst>
        </xdr:cNvPr>
        <xdr:cNvSpPr txBox="1"/>
      </xdr:nvSpPr>
      <xdr:spPr>
        <a:xfrm>
          <a:off x="8562975" y="485774"/>
          <a:ext cx="2609850" cy="2381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Fun Patches</a:t>
          </a:r>
        </a:p>
      </xdr:txBody>
    </xdr:sp>
    <xdr:clientData/>
  </xdr:twoCellAnchor>
  <xdr:twoCellAnchor>
    <xdr:from>
      <xdr:col>26</xdr:col>
      <xdr:colOff>0</xdr:colOff>
      <xdr:row>1</xdr:row>
      <xdr:rowOff>133350</xdr:rowOff>
    </xdr:from>
    <xdr:to>
      <xdr:col>26</xdr:col>
      <xdr:colOff>2495550</xdr:colOff>
      <xdr:row>3</xdr:row>
      <xdr:rowOff>0</xdr:rowOff>
    </xdr:to>
    <xdr:sp macro="" textlink="">
      <xdr:nvSpPr>
        <xdr:cNvPr id="25" name="TextBox 24">
          <a:extLst>
            <a:ext uri="{FF2B5EF4-FFF2-40B4-BE49-F238E27FC236}">
              <a16:creationId xmlns:a16="http://schemas.microsoft.com/office/drawing/2014/main" id="{52CAB6A0-8154-4B48-B044-4884ACA4BB51}"/>
            </a:ext>
          </a:extLst>
        </xdr:cNvPr>
        <xdr:cNvSpPr txBox="1"/>
      </xdr:nvSpPr>
      <xdr:spPr>
        <a:xfrm>
          <a:off x="12849225" y="504825"/>
          <a:ext cx="24955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0</xdr:col>
      <xdr:colOff>56029</xdr:colOff>
      <xdr:row>1</xdr:row>
      <xdr:rowOff>133350</xdr:rowOff>
    </xdr:from>
    <xdr:to>
      <xdr:col>2</xdr:col>
      <xdr:colOff>1030942</xdr:colOff>
      <xdr:row>3</xdr:row>
      <xdr:rowOff>0</xdr:rowOff>
    </xdr:to>
    <xdr:sp macro="" textlink="">
      <xdr:nvSpPr>
        <xdr:cNvPr id="26" name="TextBox 25">
          <a:extLst>
            <a:ext uri="{FF2B5EF4-FFF2-40B4-BE49-F238E27FC236}">
              <a16:creationId xmlns:a16="http://schemas.microsoft.com/office/drawing/2014/main" id="{D1DA1E2D-C803-4484-828A-BD70F7A9C8B9}"/>
            </a:ext>
          </a:extLst>
        </xdr:cNvPr>
        <xdr:cNvSpPr txBox="1"/>
      </xdr:nvSpPr>
      <xdr:spPr>
        <a:xfrm>
          <a:off x="56029" y="504825"/>
          <a:ext cx="2260788"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Individual Badges</a:t>
          </a:r>
        </a:p>
      </xdr:txBody>
    </xdr:sp>
    <xdr:clientData/>
  </xdr:twoCellAnchor>
  <xdr:twoCellAnchor>
    <xdr:from>
      <xdr:col>1</xdr:col>
      <xdr:colOff>0</xdr:colOff>
      <xdr:row>33</xdr:row>
      <xdr:rowOff>133350</xdr:rowOff>
    </xdr:from>
    <xdr:to>
      <xdr:col>2</xdr:col>
      <xdr:colOff>1590675</xdr:colOff>
      <xdr:row>34</xdr:row>
      <xdr:rowOff>152400</xdr:rowOff>
    </xdr:to>
    <xdr:sp macro="" textlink="">
      <xdr:nvSpPr>
        <xdr:cNvPr id="27" name="TextBox 26">
          <a:extLst>
            <a:ext uri="{FF2B5EF4-FFF2-40B4-BE49-F238E27FC236}">
              <a16:creationId xmlns:a16="http://schemas.microsoft.com/office/drawing/2014/main" id="{6901AB33-48EA-428A-8050-6E44F1096116}"/>
            </a:ext>
          </a:extLst>
        </xdr:cNvPr>
        <xdr:cNvSpPr txBox="1"/>
      </xdr:nvSpPr>
      <xdr:spPr>
        <a:xfrm>
          <a:off x="57150" y="5686425"/>
          <a:ext cx="2819400" cy="1809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Financial Literacy &amp; Cookie Business Badges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39</xdr:row>
      <xdr:rowOff>133350</xdr:rowOff>
    </xdr:from>
    <xdr:to>
      <xdr:col>2</xdr:col>
      <xdr:colOff>971550</xdr:colOff>
      <xdr:row>40</xdr:row>
      <xdr:rowOff>152400</xdr:rowOff>
    </xdr:to>
    <xdr:sp macro="" textlink="">
      <xdr:nvSpPr>
        <xdr:cNvPr id="28" name="TextBox 27">
          <a:extLst>
            <a:ext uri="{FF2B5EF4-FFF2-40B4-BE49-F238E27FC236}">
              <a16:creationId xmlns:a16="http://schemas.microsoft.com/office/drawing/2014/main" id="{AEE18DBC-B5BB-4186-AD0C-81D65ABCEBCA}"/>
            </a:ext>
          </a:extLst>
        </xdr:cNvPr>
        <xdr:cNvSpPr txBox="1"/>
      </xdr:nvSpPr>
      <xdr:spPr>
        <a:xfrm>
          <a:off x="57150" y="6657975"/>
          <a:ext cx="2200275" cy="1809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Progressive Badge Sets</a:t>
          </a:r>
          <a:endParaRPr lang="en-US" sz="1100">
            <a:solidFill>
              <a:schemeClr val="bg1"/>
            </a:solidFill>
            <a:latin typeface="Arial Narrow" panose="020B0606020202030204" pitchFamily="34" charset="0"/>
          </a:endParaRPr>
        </a:p>
      </xdr:txBody>
    </xdr:sp>
    <xdr:clientData/>
  </xdr:twoCellAnchor>
  <xdr:twoCellAnchor editAs="oneCell">
    <xdr:from>
      <xdr:col>1</xdr:col>
      <xdr:colOff>0</xdr:colOff>
      <xdr:row>0</xdr:row>
      <xdr:rowOff>0</xdr:rowOff>
    </xdr:from>
    <xdr:to>
      <xdr:col>2</xdr:col>
      <xdr:colOff>332740</xdr:colOff>
      <xdr:row>1</xdr:row>
      <xdr:rowOff>85725</xdr:rowOff>
    </xdr:to>
    <xdr:pic>
      <xdr:nvPicPr>
        <xdr:cNvPr id="29" name="Picture 28">
          <a:extLst>
            <a:ext uri="{FF2B5EF4-FFF2-40B4-BE49-F238E27FC236}">
              <a16:creationId xmlns:a16="http://schemas.microsoft.com/office/drawing/2014/main" id="{E82EA892-F5E6-491B-B03A-21764A8A438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0"/>
          <a:ext cx="1561465" cy="457200"/>
        </a:xfrm>
        <a:prstGeom prst="rect">
          <a:avLst/>
        </a:prstGeom>
      </xdr:spPr>
    </xdr:pic>
    <xdr:clientData/>
  </xdr:twoCellAnchor>
  <xdr:twoCellAnchor editAs="oneCell">
    <xdr:from>
      <xdr:col>1</xdr:col>
      <xdr:colOff>25400</xdr:colOff>
      <xdr:row>35</xdr:row>
      <xdr:rowOff>73026</xdr:rowOff>
    </xdr:from>
    <xdr:to>
      <xdr:col>1</xdr:col>
      <xdr:colOff>1221740</xdr:colOff>
      <xdr:row>38</xdr:row>
      <xdr:rowOff>105858</xdr:rowOff>
    </xdr:to>
    <xdr:pic>
      <xdr:nvPicPr>
        <xdr:cNvPr id="30" name="Picture 29">
          <a:extLst>
            <a:ext uri="{FF2B5EF4-FFF2-40B4-BE49-F238E27FC236}">
              <a16:creationId xmlns:a16="http://schemas.microsoft.com/office/drawing/2014/main" id="{CC5DAE74-138A-432B-BAD1-223AC82EAD7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2550" y="5949951"/>
          <a:ext cx="1196340" cy="518607"/>
        </a:xfrm>
        <a:prstGeom prst="rect">
          <a:avLst/>
        </a:prstGeom>
      </xdr:spPr>
    </xdr:pic>
    <xdr:clientData/>
  </xdr:twoCellAnchor>
  <xdr:twoCellAnchor>
    <xdr:from>
      <xdr:col>1</xdr:col>
      <xdr:colOff>0</xdr:colOff>
      <xdr:row>58</xdr:row>
      <xdr:rowOff>0</xdr:rowOff>
    </xdr:from>
    <xdr:to>
      <xdr:col>10</xdr:col>
      <xdr:colOff>0</xdr:colOff>
      <xdr:row>65</xdr:row>
      <xdr:rowOff>0</xdr:rowOff>
    </xdr:to>
    <xdr:sp macro="" textlink="">
      <xdr:nvSpPr>
        <xdr:cNvPr id="31" name="Rectangle 30">
          <a:extLst>
            <a:ext uri="{FF2B5EF4-FFF2-40B4-BE49-F238E27FC236}">
              <a16:creationId xmlns:a16="http://schemas.microsoft.com/office/drawing/2014/main" id="{15CCA772-EA0A-4CBD-B7AF-ED795C2CD957}"/>
            </a:ext>
          </a:extLst>
        </xdr:cNvPr>
        <xdr:cNvSpPr/>
      </xdr:nvSpPr>
      <xdr:spPr>
        <a:xfrm>
          <a:off x="57150" y="9601200"/>
          <a:ext cx="4076700" cy="11334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67</xdr:row>
      <xdr:rowOff>0</xdr:rowOff>
    </xdr:from>
    <xdr:to>
      <xdr:col>10</xdr:col>
      <xdr:colOff>0</xdr:colOff>
      <xdr:row>73</xdr:row>
      <xdr:rowOff>0</xdr:rowOff>
    </xdr:to>
    <xdr:sp macro="" textlink="">
      <xdr:nvSpPr>
        <xdr:cNvPr id="32" name="Rectangle 31">
          <a:extLst>
            <a:ext uri="{FF2B5EF4-FFF2-40B4-BE49-F238E27FC236}">
              <a16:creationId xmlns:a16="http://schemas.microsoft.com/office/drawing/2014/main" id="{D62B224A-4243-412B-A671-13482EA73CC6}"/>
            </a:ext>
          </a:extLst>
        </xdr:cNvPr>
        <xdr:cNvSpPr/>
      </xdr:nvSpPr>
      <xdr:spPr>
        <a:xfrm>
          <a:off x="57150" y="11058525"/>
          <a:ext cx="4076700" cy="9906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56</xdr:row>
      <xdr:rowOff>133350</xdr:rowOff>
    </xdr:from>
    <xdr:to>
      <xdr:col>10</xdr:col>
      <xdr:colOff>0</xdr:colOff>
      <xdr:row>58</xdr:row>
      <xdr:rowOff>0</xdr:rowOff>
    </xdr:to>
    <xdr:sp macro="" textlink="">
      <xdr:nvSpPr>
        <xdr:cNvPr id="33" name="Rectangle: Top Corners Rounded 32">
          <a:extLst>
            <a:ext uri="{FF2B5EF4-FFF2-40B4-BE49-F238E27FC236}">
              <a16:creationId xmlns:a16="http://schemas.microsoft.com/office/drawing/2014/main" id="{F7958107-BFEB-4B8D-8791-843B3B3857DF}"/>
            </a:ext>
          </a:extLst>
        </xdr:cNvPr>
        <xdr:cNvSpPr/>
      </xdr:nvSpPr>
      <xdr:spPr>
        <a:xfrm>
          <a:off x="57150" y="9410700"/>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65</xdr:row>
      <xdr:rowOff>136684</xdr:rowOff>
    </xdr:from>
    <xdr:to>
      <xdr:col>10</xdr:col>
      <xdr:colOff>0</xdr:colOff>
      <xdr:row>67</xdr:row>
      <xdr:rowOff>0</xdr:rowOff>
    </xdr:to>
    <xdr:sp macro="" textlink="">
      <xdr:nvSpPr>
        <xdr:cNvPr id="34" name="Rectangle: Top Corners Rounded 33">
          <a:extLst>
            <a:ext uri="{FF2B5EF4-FFF2-40B4-BE49-F238E27FC236}">
              <a16:creationId xmlns:a16="http://schemas.microsoft.com/office/drawing/2014/main" id="{412C59C7-1B67-475E-9503-C0BF5B51B77A}"/>
            </a:ext>
          </a:extLst>
        </xdr:cNvPr>
        <xdr:cNvSpPr/>
      </xdr:nvSpPr>
      <xdr:spPr>
        <a:xfrm>
          <a:off x="57150" y="10871359"/>
          <a:ext cx="4076700" cy="187166"/>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65</xdr:row>
      <xdr:rowOff>136684</xdr:rowOff>
    </xdr:from>
    <xdr:to>
      <xdr:col>9</xdr:col>
      <xdr:colOff>0</xdr:colOff>
      <xdr:row>67</xdr:row>
      <xdr:rowOff>0</xdr:rowOff>
    </xdr:to>
    <xdr:sp macro="" textlink="">
      <xdr:nvSpPr>
        <xdr:cNvPr id="35" name="TextBox 34">
          <a:extLst>
            <a:ext uri="{FF2B5EF4-FFF2-40B4-BE49-F238E27FC236}">
              <a16:creationId xmlns:a16="http://schemas.microsoft.com/office/drawing/2014/main" id="{3E58552B-A996-43BB-B84D-9024E642B8D7}"/>
            </a:ext>
          </a:extLst>
        </xdr:cNvPr>
        <xdr:cNvSpPr txBox="1"/>
      </xdr:nvSpPr>
      <xdr:spPr>
        <a:xfrm>
          <a:off x="3200400" y="10871359"/>
          <a:ext cx="466725" cy="18716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56</xdr:row>
      <xdr:rowOff>133350</xdr:rowOff>
    </xdr:from>
    <xdr:to>
      <xdr:col>9</xdr:col>
      <xdr:colOff>0</xdr:colOff>
      <xdr:row>58</xdr:row>
      <xdr:rowOff>0</xdr:rowOff>
    </xdr:to>
    <xdr:sp macro="" textlink="">
      <xdr:nvSpPr>
        <xdr:cNvPr id="36" name="TextBox 35">
          <a:extLst>
            <a:ext uri="{FF2B5EF4-FFF2-40B4-BE49-F238E27FC236}">
              <a16:creationId xmlns:a16="http://schemas.microsoft.com/office/drawing/2014/main" id="{25391BCE-BE92-4A8D-A4AE-7AAA6F398C6D}"/>
            </a:ext>
          </a:extLst>
        </xdr:cNvPr>
        <xdr:cNvSpPr txBox="1"/>
      </xdr:nvSpPr>
      <xdr:spPr>
        <a:xfrm>
          <a:off x="3200400" y="94107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9</xdr:col>
      <xdr:colOff>0</xdr:colOff>
      <xdr:row>56</xdr:row>
      <xdr:rowOff>133350</xdr:rowOff>
    </xdr:from>
    <xdr:to>
      <xdr:col>10</xdr:col>
      <xdr:colOff>0</xdr:colOff>
      <xdr:row>58</xdr:row>
      <xdr:rowOff>0</xdr:rowOff>
    </xdr:to>
    <xdr:sp macro="" textlink="">
      <xdr:nvSpPr>
        <xdr:cNvPr id="37" name="TextBox 36">
          <a:extLst>
            <a:ext uri="{FF2B5EF4-FFF2-40B4-BE49-F238E27FC236}">
              <a16:creationId xmlns:a16="http://schemas.microsoft.com/office/drawing/2014/main" id="{0A73B7A7-8C33-42E8-99D0-16683F868A88}"/>
            </a:ext>
          </a:extLst>
        </xdr:cNvPr>
        <xdr:cNvSpPr txBox="1"/>
      </xdr:nvSpPr>
      <xdr:spPr>
        <a:xfrm>
          <a:off x="3667125" y="94107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65</xdr:row>
      <xdr:rowOff>136684</xdr:rowOff>
    </xdr:from>
    <xdr:to>
      <xdr:col>10</xdr:col>
      <xdr:colOff>0</xdr:colOff>
      <xdr:row>67</xdr:row>
      <xdr:rowOff>0</xdr:rowOff>
    </xdr:to>
    <xdr:sp macro="" textlink="">
      <xdr:nvSpPr>
        <xdr:cNvPr id="38" name="TextBox 37">
          <a:extLst>
            <a:ext uri="{FF2B5EF4-FFF2-40B4-BE49-F238E27FC236}">
              <a16:creationId xmlns:a16="http://schemas.microsoft.com/office/drawing/2014/main" id="{FB61A1F1-CF2E-4806-974D-CA51D3DC0DDC}"/>
            </a:ext>
          </a:extLst>
        </xdr:cNvPr>
        <xdr:cNvSpPr txBox="1"/>
      </xdr:nvSpPr>
      <xdr:spPr>
        <a:xfrm>
          <a:off x="3667125" y="10871359"/>
          <a:ext cx="466725" cy="18716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xdr:col>
      <xdr:colOff>0</xdr:colOff>
      <xdr:row>56</xdr:row>
      <xdr:rowOff>133350</xdr:rowOff>
    </xdr:from>
    <xdr:to>
      <xdr:col>2</xdr:col>
      <xdr:colOff>0</xdr:colOff>
      <xdr:row>58</xdr:row>
      <xdr:rowOff>0</xdr:rowOff>
    </xdr:to>
    <xdr:sp macro="" textlink="">
      <xdr:nvSpPr>
        <xdr:cNvPr id="39" name="TextBox 38">
          <a:extLst>
            <a:ext uri="{FF2B5EF4-FFF2-40B4-BE49-F238E27FC236}">
              <a16:creationId xmlns:a16="http://schemas.microsoft.com/office/drawing/2014/main" id="{106DC8CF-5536-48B0-9C76-F2D9950788FD}"/>
            </a:ext>
          </a:extLst>
        </xdr:cNvPr>
        <xdr:cNvSpPr txBox="1"/>
      </xdr:nvSpPr>
      <xdr:spPr>
        <a:xfrm>
          <a:off x="57150" y="9410700"/>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Pins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65</xdr:row>
      <xdr:rowOff>136684</xdr:rowOff>
    </xdr:from>
    <xdr:to>
      <xdr:col>2</xdr:col>
      <xdr:colOff>952500</xdr:colOff>
      <xdr:row>67</xdr:row>
      <xdr:rowOff>19050</xdr:rowOff>
    </xdr:to>
    <xdr:sp macro="" textlink="">
      <xdr:nvSpPr>
        <xdr:cNvPr id="40" name="TextBox 39">
          <a:extLst>
            <a:ext uri="{FF2B5EF4-FFF2-40B4-BE49-F238E27FC236}">
              <a16:creationId xmlns:a16="http://schemas.microsoft.com/office/drawing/2014/main" id="{288D6F04-FD30-4837-B796-AAA6478A4273}"/>
            </a:ext>
          </a:extLst>
        </xdr:cNvPr>
        <xdr:cNvSpPr txBox="1"/>
      </xdr:nvSpPr>
      <xdr:spPr>
        <a:xfrm>
          <a:off x="57150" y="10871359"/>
          <a:ext cx="2181225" cy="2062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Additional Patch Awards</a:t>
          </a:r>
          <a:endParaRPr lang="en-US" sz="1100">
            <a:solidFill>
              <a:schemeClr val="bg1"/>
            </a:solidFill>
            <a:latin typeface="Arial Narrow" panose="020B0606020202030204" pitchFamily="34" charset="0"/>
          </a:endParaRPr>
        </a:p>
      </xdr:txBody>
    </xdr:sp>
    <xdr:clientData/>
  </xdr:twoCellAnchor>
  <xdr:twoCellAnchor>
    <xdr:from>
      <xdr:col>11</xdr:col>
      <xdr:colOff>0</xdr:colOff>
      <xdr:row>1</xdr:row>
      <xdr:rowOff>133350</xdr:rowOff>
    </xdr:from>
    <xdr:to>
      <xdr:col>20</xdr:col>
      <xdr:colOff>0</xdr:colOff>
      <xdr:row>3</xdr:row>
      <xdr:rowOff>0</xdr:rowOff>
    </xdr:to>
    <xdr:sp macro="" textlink="">
      <xdr:nvSpPr>
        <xdr:cNvPr id="41" name="Rectangle: Top Corners Rounded 40">
          <a:extLst>
            <a:ext uri="{FF2B5EF4-FFF2-40B4-BE49-F238E27FC236}">
              <a16:creationId xmlns:a16="http://schemas.microsoft.com/office/drawing/2014/main" id="{0A38E554-2420-4DBA-9D57-DDFA830E54F6}"/>
            </a:ext>
          </a:extLst>
        </xdr:cNvPr>
        <xdr:cNvSpPr/>
      </xdr:nvSpPr>
      <xdr:spPr>
        <a:xfrm>
          <a:off x="4248150" y="50482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0</xdr:colOff>
      <xdr:row>1</xdr:row>
      <xdr:rowOff>133350</xdr:rowOff>
    </xdr:from>
    <xdr:to>
      <xdr:col>19</xdr:col>
      <xdr:colOff>0</xdr:colOff>
      <xdr:row>3</xdr:row>
      <xdr:rowOff>0</xdr:rowOff>
    </xdr:to>
    <xdr:sp macro="" textlink="">
      <xdr:nvSpPr>
        <xdr:cNvPr id="42" name="TextBox 41">
          <a:extLst>
            <a:ext uri="{FF2B5EF4-FFF2-40B4-BE49-F238E27FC236}">
              <a16:creationId xmlns:a16="http://schemas.microsoft.com/office/drawing/2014/main" id="{8B19FB2F-A43D-4726-A498-EE2800A589D6}"/>
            </a:ext>
          </a:extLst>
        </xdr:cNvPr>
        <xdr:cNvSpPr txBox="1"/>
      </xdr:nvSpPr>
      <xdr:spPr>
        <a:xfrm>
          <a:off x="739140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19</xdr:col>
      <xdr:colOff>0</xdr:colOff>
      <xdr:row>1</xdr:row>
      <xdr:rowOff>133350</xdr:rowOff>
    </xdr:from>
    <xdr:to>
      <xdr:col>20</xdr:col>
      <xdr:colOff>0</xdr:colOff>
      <xdr:row>3</xdr:row>
      <xdr:rowOff>0</xdr:rowOff>
    </xdr:to>
    <xdr:sp macro="" textlink="">
      <xdr:nvSpPr>
        <xdr:cNvPr id="43" name="TextBox 42">
          <a:extLst>
            <a:ext uri="{FF2B5EF4-FFF2-40B4-BE49-F238E27FC236}">
              <a16:creationId xmlns:a16="http://schemas.microsoft.com/office/drawing/2014/main" id="{3B865ADE-B8AA-4043-91D5-487D13A281CC}"/>
            </a:ext>
          </a:extLst>
        </xdr:cNvPr>
        <xdr:cNvSpPr txBox="1"/>
      </xdr:nvSpPr>
      <xdr:spPr>
        <a:xfrm>
          <a:off x="785812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3</xdr:row>
      <xdr:rowOff>0</xdr:rowOff>
    </xdr:from>
    <xdr:to>
      <xdr:col>20</xdr:col>
      <xdr:colOff>0</xdr:colOff>
      <xdr:row>25</xdr:row>
      <xdr:rowOff>0</xdr:rowOff>
    </xdr:to>
    <xdr:sp macro="" textlink="">
      <xdr:nvSpPr>
        <xdr:cNvPr id="44" name="Rectangle 43">
          <a:extLst>
            <a:ext uri="{FF2B5EF4-FFF2-40B4-BE49-F238E27FC236}">
              <a16:creationId xmlns:a16="http://schemas.microsoft.com/office/drawing/2014/main" id="{E605D2CB-A11A-452C-A855-5F5312E3AC1C}"/>
            </a:ext>
          </a:extLst>
        </xdr:cNvPr>
        <xdr:cNvSpPr/>
      </xdr:nvSpPr>
      <xdr:spPr>
        <a:xfrm>
          <a:off x="4248150" y="695325"/>
          <a:ext cx="4076700" cy="35623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133350</xdr:rowOff>
    </xdr:from>
    <xdr:to>
      <xdr:col>12</xdr:col>
      <xdr:colOff>1266825</xdr:colOff>
      <xdr:row>3</xdr:row>
      <xdr:rowOff>0</xdr:rowOff>
    </xdr:to>
    <xdr:sp macro="" textlink="">
      <xdr:nvSpPr>
        <xdr:cNvPr id="45" name="TextBox 44">
          <a:extLst>
            <a:ext uri="{FF2B5EF4-FFF2-40B4-BE49-F238E27FC236}">
              <a16:creationId xmlns:a16="http://schemas.microsoft.com/office/drawing/2014/main" id="{B80E2C68-5D35-4665-A30F-5CCB14607947}"/>
            </a:ext>
          </a:extLst>
        </xdr:cNvPr>
        <xdr:cNvSpPr txBox="1"/>
      </xdr:nvSpPr>
      <xdr:spPr>
        <a:xfrm>
          <a:off x="4248150" y="504825"/>
          <a:ext cx="24955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Leadership Journey Awards</a:t>
          </a:r>
          <a:endParaRPr lang="en-US" sz="1100">
            <a:solidFill>
              <a:schemeClr val="bg1"/>
            </a:solidFill>
            <a:latin typeface="Arial Narrow" panose="020B0606020202030204" pitchFamily="34" charset="0"/>
          </a:endParaRPr>
        </a:p>
      </xdr:txBody>
    </xdr:sp>
    <xdr:clientData/>
  </xdr:twoCellAnchor>
  <xdr:twoCellAnchor>
    <xdr:from>
      <xdr:col>11</xdr:col>
      <xdr:colOff>19050</xdr:colOff>
      <xdr:row>3</xdr:row>
      <xdr:rowOff>28575</xdr:rowOff>
    </xdr:from>
    <xdr:to>
      <xdr:col>11</xdr:col>
      <xdr:colOff>1214122</xdr:colOff>
      <xdr:row>24</xdr:row>
      <xdr:rowOff>112578</xdr:rowOff>
    </xdr:to>
    <xdr:grpSp>
      <xdr:nvGrpSpPr>
        <xdr:cNvPr id="46" name="Group 45">
          <a:extLst>
            <a:ext uri="{FF2B5EF4-FFF2-40B4-BE49-F238E27FC236}">
              <a16:creationId xmlns:a16="http://schemas.microsoft.com/office/drawing/2014/main" id="{F42F5A3D-8040-4B46-8A0B-BB249A9CB3B7}"/>
            </a:ext>
          </a:extLst>
        </xdr:cNvPr>
        <xdr:cNvGrpSpPr/>
      </xdr:nvGrpSpPr>
      <xdr:grpSpPr>
        <a:xfrm>
          <a:off x="4267200" y="723900"/>
          <a:ext cx="1195072" cy="3484428"/>
          <a:chOff x="4286250" y="723900"/>
          <a:chExt cx="1195072" cy="3484428"/>
        </a:xfrm>
      </xdr:grpSpPr>
      <xdr:pic>
        <xdr:nvPicPr>
          <xdr:cNvPr id="47" name="Picture 46">
            <a:extLst>
              <a:ext uri="{FF2B5EF4-FFF2-40B4-BE49-F238E27FC236}">
                <a16:creationId xmlns:a16="http://schemas.microsoft.com/office/drawing/2014/main" id="{28A574DD-F04C-4ACB-9BB8-9C621990DB7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286250" y="3441700"/>
            <a:ext cx="1188720" cy="766628"/>
          </a:xfrm>
          <a:prstGeom prst="rect">
            <a:avLst/>
          </a:prstGeom>
        </xdr:spPr>
      </xdr:pic>
      <xdr:pic>
        <xdr:nvPicPr>
          <xdr:cNvPr id="48" name="Picture 47">
            <a:extLst>
              <a:ext uri="{FF2B5EF4-FFF2-40B4-BE49-F238E27FC236}">
                <a16:creationId xmlns:a16="http://schemas.microsoft.com/office/drawing/2014/main" id="{BD4854C5-0FF6-4264-8635-12D5E8064F1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292602" y="2743201"/>
            <a:ext cx="1188720" cy="506979"/>
          </a:xfrm>
          <a:prstGeom prst="rect">
            <a:avLst/>
          </a:prstGeom>
        </xdr:spPr>
      </xdr:pic>
      <xdr:pic>
        <xdr:nvPicPr>
          <xdr:cNvPr id="49" name="Picture 48">
            <a:extLst>
              <a:ext uri="{FF2B5EF4-FFF2-40B4-BE49-F238E27FC236}">
                <a16:creationId xmlns:a16="http://schemas.microsoft.com/office/drawing/2014/main" id="{05120899-5FFA-45A7-8DA3-A70D4D3C395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559967" y="723900"/>
            <a:ext cx="657568" cy="640080"/>
          </a:xfrm>
          <a:prstGeom prst="rect">
            <a:avLst/>
          </a:prstGeom>
        </xdr:spPr>
      </xdr:pic>
      <xdr:pic>
        <xdr:nvPicPr>
          <xdr:cNvPr id="50" name="Picture 49">
            <a:extLst>
              <a:ext uri="{FF2B5EF4-FFF2-40B4-BE49-F238E27FC236}">
                <a16:creationId xmlns:a16="http://schemas.microsoft.com/office/drawing/2014/main" id="{49EF3D5D-2194-4CDC-AADC-1393795EAC4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536362" y="1352551"/>
            <a:ext cx="704778" cy="640080"/>
          </a:xfrm>
          <a:prstGeom prst="rect">
            <a:avLst/>
          </a:prstGeom>
        </xdr:spPr>
      </xdr:pic>
      <xdr:pic>
        <xdr:nvPicPr>
          <xdr:cNvPr id="51" name="Picture 50">
            <a:extLst>
              <a:ext uri="{FF2B5EF4-FFF2-40B4-BE49-F238E27FC236}">
                <a16:creationId xmlns:a16="http://schemas.microsoft.com/office/drawing/2014/main" id="{47A97F07-8087-4EB2-AD4F-149E20A36AC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557711" y="2000250"/>
            <a:ext cx="662080" cy="640080"/>
          </a:xfrm>
          <a:prstGeom prst="rect">
            <a:avLst/>
          </a:prstGeom>
        </xdr:spPr>
      </xdr:pic>
    </xdr:grpSp>
    <xdr:clientData/>
  </xdr:twoCellAnchor>
  <xdr:twoCellAnchor>
    <xdr:from>
      <xdr:col>1</xdr:col>
      <xdr:colOff>16899</xdr:colOff>
      <xdr:row>58</xdr:row>
      <xdr:rowOff>39976</xdr:rowOff>
    </xdr:from>
    <xdr:to>
      <xdr:col>1</xdr:col>
      <xdr:colOff>1205619</xdr:colOff>
      <xdr:row>64</xdr:row>
      <xdr:rowOff>110183</xdr:rowOff>
    </xdr:to>
    <xdr:grpSp>
      <xdr:nvGrpSpPr>
        <xdr:cNvPr id="52" name="Group 51">
          <a:extLst>
            <a:ext uri="{FF2B5EF4-FFF2-40B4-BE49-F238E27FC236}">
              <a16:creationId xmlns:a16="http://schemas.microsoft.com/office/drawing/2014/main" id="{0AB52427-2C15-4C7F-AE08-EC7664043BC5}"/>
            </a:ext>
          </a:extLst>
        </xdr:cNvPr>
        <xdr:cNvGrpSpPr>
          <a:grpSpLocks noChangeAspect="1"/>
        </xdr:cNvGrpSpPr>
      </xdr:nvGrpSpPr>
      <xdr:grpSpPr>
        <a:xfrm>
          <a:off x="74049" y="9641176"/>
          <a:ext cx="1188720" cy="1041757"/>
          <a:chOff x="4696849" y="9809450"/>
          <a:chExt cx="1263931" cy="1106030"/>
        </a:xfrm>
      </xdr:grpSpPr>
      <xdr:grpSp>
        <xdr:nvGrpSpPr>
          <xdr:cNvPr id="53" name="Group 52">
            <a:extLst>
              <a:ext uri="{FF2B5EF4-FFF2-40B4-BE49-F238E27FC236}">
                <a16:creationId xmlns:a16="http://schemas.microsoft.com/office/drawing/2014/main" id="{2F2D9000-9B9C-49E9-8345-DBAA0FA549A2}"/>
              </a:ext>
            </a:extLst>
          </xdr:cNvPr>
          <xdr:cNvGrpSpPr/>
        </xdr:nvGrpSpPr>
        <xdr:grpSpPr>
          <a:xfrm>
            <a:off x="4911549" y="9809450"/>
            <a:ext cx="834530" cy="411480"/>
            <a:chOff x="4913600" y="9809450"/>
            <a:chExt cx="834530" cy="411480"/>
          </a:xfrm>
        </xdr:grpSpPr>
        <xdr:pic>
          <xdr:nvPicPr>
            <xdr:cNvPr id="61" name="Picture 60">
              <a:extLst>
                <a:ext uri="{FF2B5EF4-FFF2-40B4-BE49-F238E27FC236}">
                  <a16:creationId xmlns:a16="http://schemas.microsoft.com/office/drawing/2014/main" id="{687B7413-D166-464F-ADC6-F6715DC6B52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913600" y="9809450"/>
              <a:ext cx="411480" cy="411480"/>
            </a:xfrm>
            <a:prstGeom prst="rect">
              <a:avLst/>
            </a:prstGeom>
          </xdr:spPr>
        </xdr:pic>
        <xdr:pic>
          <xdr:nvPicPr>
            <xdr:cNvPr id="62" name="Picture 61">
              <a:extLst>
                <a:ext uri="{FF2B5EF4-FFF2-40B4-BE49-F238E27FC236}">
                  <a16:creationId xmlns:a16="http://schemas.microsoft.com/office/drawing/2014/main" id="{36A4D927-38F0-4153-A111-00B2AF719D0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336650" y="9809450"/>
              <a:ext cx="411480" cy="411480"/>
            </a:xfrm>
            <a:prstGeom prst="rect">
              <a:avLst/>
            </a:prstGeom>
          </xdr:spPr>
        </xdr:pic>
      </xdr:grpSp>
      <xdr:grpSp>
        <xdr:nvGrpSpPr>
          <xdr:cNvPr id="54" name="Group 53">
            <a:extLst>
              <a:ext uri="{FF2B5EF4-FFF2-40B4-BE49-F238E27FC236}">
                <a16:creationId xmlns:a16="http://schemas.microsoft.com/office/drawing/2014/main" id="{CA3A3258-73F3-4C47-A10F-5F5AD8300A5F}"/>
              </a:ext>
            </a:extLst>
          </xdr:cNvPr>
          <xdr:cNvGrpSpPr/>
        </xdr:nvGrpSpPr>
        <xdr:grpSpPr>
          <a:xfrm>
            <a:off x="4911549" y="10504000"/>
            <a:ext cx="834530" cy="411480"/>
            <a:chOff x="4913600" y="10504000"/>
            <a:chExt cx="834530" cy="411480"/>
          </a:xfrm>
        </xdr:grpSpPr>
        <xdr:pic>
          <xdr:nvPicPr>
            <xdr:cNvPr id="59" name="Picture 58">
              <a:extLst>
                <a:ext uri="{FF2B5EF4-FFF2-40B4-BE49-F238E27FC236}">
                  <a16:creationId xmlns:a16="http://schemas.microsoft.com/office/drawing/2014/main" id="{4B7A542B-AE09-4576-8EA2-6AE1DB0B07BC}"/>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336650" y="10504000"/>
              <a:ext cx="411480" cy="411480"/>
            </a:xfrm>
            <a:prstGeom prst="rect">
              <a:avLst/>
            </a:prstGeom>
          </xdr:spPr>
        </xdr:pic>
        <xdr:pic>
          <xdr:nvPicPr>
            <xdr:cNvPr id="60" name="Picture 59">
              <a:extLst>
                <a:ext uri="{FF2B5EF4-FFF2-40B4-BE49-F238E27FC236}">
                  <a16:creationId xmlns:a16="http://schemas.microsoft.com/office/drawing/2014/main" id="{14B4A7A8-9769-4F49-A4EA-F74CD51CE8D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913600" y="10504000"/>
              <a:ext cx="411480" cy="411480"/>
            </a:xfrm>
            <a:prstGeom prst="rect">
              <a:avLst/>
            </a:prstGeom>
          </xdr:spPr>
        </xdr:pic>
      </xdr:grpSp>
      <xdr:grpSp>
        <xdr:nvGrpSpPr>
          <xdr:cNvPr id="55" name="Group 54">
            <a:extLst>
              <a:ext uri="{FF2B5EF4-FFF2-40B4-BE49-F238E27FC236}">
                <a16:creationId xmlns:a16="http://schemas.microsoft.com/office/drawing/2014/main" id="{A9D5D1E1-21AB-4B19-B229-6299B98BF90A}"/>
              </a:ext>
            </a:extLst>
          </xdr:cNvPr>
          <xdr:cNvGrpSpPr/>
        </xdr:nvGrpSpPr>
        <xdr:grpSpPr>
          <a:xfrm>
            <a:off x="4696849" y="10176475"/>
            <a:ext cx="1263931" cy="411480"/>
            <a:chOff x="4696849" y="10176475"/>
            <a:chExt cx="1263931" cy="411480"/>
          </a:xfrm>
        </xdr:grpSpPr>
        <xdr:pic>
          <xdr:nvPicPr>
            <xdr:cNvPr id="56" name="Picture 55">
              <a:extLst>
                <a:ext uri="{FF2B5EF4-FFF2-40B4-BE49-F238E27FC236}">
                  <a16:creationId xmlns:a16="http://schemas.microsoft.com/office/drawing/2014/main" id="{31F8F6BB-4704-4972-B02A-A1D1EBC075B7}"/>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696849" y="10176475"/>
              <a:ext cx="409626" cy="411480"/>
            </a:xfrm>
            <a:prstGeom prst="rect">
              <a:avLst/>
            </a:prstGeom>
          </xdr:spPr>
        </xdr:pic>
        <xdr:pic>
          <xdr:nvPicPr>
            <xdr:cNvPr id="57" name="Picture 56">
              <a:extLst>
                <a:ext uri="{FF2B5EF4-FFF2-40B4-BE49-F238E27FC236}">
                  <a16:creationId xmlns:a16="http://schemas.microsoft.com/office/drawing/2014/main" id="{F46FD275-2069-4411-97A7-352C72504101}"/>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119900" y="10176475"/>
              <a:ext cx="411480" cy="411480"/>
            </a:xfrm>
            <a:prstGeom prst="rect">
              <a:avLst/>
            </a:prstGeom>
          </xdr:spPr>
        </xdr:pic>
        <xdr:pic>
          <xdr:nvPicPr>
            <xdr:cNvPr id="58" name="Picture 57">
              <a:extLst>
                <a:ext uri="{FF2B5EF4-FFF2-40B4-BE49-F238E27FC236}">
                  <a16:creationId xmlns:a16="http://schemas.microsoft.com/office/drawing/2014/main" id="{0F381976-6BCE-423D-AE2A-94575EB679FF}"/>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549300" y="10176475"/>
              <a:ext cx="411480" cy="411480"/>
            </a:xfrm>
            <a:prstGeom prst="rect">
              <a:avLst/>
            </a:prstGeom>
          </xdr:spPr>
        </xdr:pic>
      </xdr:grpSp>
    </xdr:grpSp>
    <xdr:clientData/>
  </xdr:twoCellAnchor>
  <xdr:twoCellAnchor>
    <xdr:from>
      <xdr:col>1</xdr:col>
      <xdr:colOff>28576</xdr:colOff>
      <xdr:row>67</xdr:row>
      <xdr:rowOff>19825</xdr:rowOff>
    </xdr:from>
    <xdr:to>
      <xdr:col>1</xdr:col>
      <xdr:colOff>1217296</xdr:colOff>
      <xdr:row>72</xdr:row>
      <xdr:rowOff>140184</xdr:rowOff>
    </xdr:to>
    <xdr:grpSp>
      <xdr:nvGrpSpPr>
        <xdr:cNvPr id="63" name="Group 62">
          <a:extLst>
            <a:ext uri="{FF2B5EF4-FFF2-40B4-BE49-F238E27FC236}">
              <a16:creationId xmlns:a16="http://schemas.microsoft.com/office/drawing/2014/main" id="{A60F1258-ABE5-4E20-ABA4-6ED1F5B63C18}"/>
            </a:ext>
          </a:extLst>
        </xdr:cNvPr>
        <xdr:cNvGrpSpPr>
          <a:grpSpLocks noChangeAspect="1"/>
        </xdr:cNvGrpSpPr>
      </xdr:nvGrpSpPr>
      <xdr:grpSpPr>
        <a:xfrm>
          <a:off x="85726" y="11078350"/>
          <a:ext cx="1188720" cy="949034"/>
          <a:chOff x="95251" y="10443350"/>
          <a:chExt cx="1234440" cy="964520"/>
        </a:xfrm>
      </xdr:grpSpPr>
      <xdr:pic>
        <xdr:nvPicPr>
          <xdr:cNvPr id="64" name="Picture 63">
            <a:extLst>
              <a:ext uri="{FF2B5EF4-FFF2-40B4-BE49-F238E27FC236}">
                <a16:creationId xmlns:a16="http://schemas.microsoft.com/office/drawing/2014/main" id="{22E139AC-6FAE-4238-BC4D-BE52017B42FF}"/>
              </a:ext>
            </a:extLst>
          </xdr:cNvPr>
          <xdr:cNvPicPr>
            <a:picLocks noChangeAspect="1"/>
          </xdr:cNvPicPr>
        </xdr:nvPicPr>
        <xdr:blipFill rotWithShape="1">
          <a:blip xmlns:r="http://schemas.openxmlformats.org/officeDocument/2006/relationships" r:embed="rId15">
            <a:extLst>
              <a:ext uri="{28A0092B-C50C-407E-A947-70E740481C1C}">
                <a14:useLocalDpi xmlns:a14="http://schemas.microsoft.com/office/drawing/2010/main" val="0"/>
              </a:ext>
            </a:extLst>
          </a:blip>
          <a:srcRect l="49828" r="-1"/>
          <a:stretch/>
        </xdr:blipFill>
        <xdr:spPr>
          <a:xfrm>
            <a:off x="95251" y="10830074"/>
            <a:ext cx="1234440" cy="577796"/>
          </a:xfrm>
          <a:prstGeom prst="rect">
            <a:avLst/>
          </a:prstGeom>
        </xdr:spPr>
      </xdr:pic>
      <xdr:grpSp>
        <xdr:nvGrpSpPr>
          <xdr:cNvPr id="65" name="Group 64">
            <a:extLst>
              <a:ext uri="{FF2B5EF4-FFF2-40B4-BE49-F238E27FC236}">
                <a16:creationId xmlns:a16="http://schemas.microsoft.com/office/drawing/2014/main" id="{D84B8520-9047-4DC2-899D-28C97C5C8351}"/>
              </a:ext>
            </a:extLst>
          </xdr:cNvPr>
          <xdr:cNvGrpSpPr/>
        </xdr:nvGrpSpPr>
        <xdr:grpSpPr>
          <a:xfrm>
            <a:off x="257780" y="10443350"/>
            <a:ext cx="909383" cy="411480"/>
            <a:chOff x="292101" y="10443350"/>
            <a:chExt cx="909383" cy="411480"/>
          </a:xfrm>
        </xdr:grpSpPr>
        <xdr:pic>
          <xdr:nvPicPr>
            <xdr:cNvPr id="66" name="Picture 65">
              <a:extLst>
                <a:ext uri="{FF2B5EF4-FFF2-40B4-BE49-F238E27FC236}">
                  <a16:creationId xmlns:a16="http://schemas.microsoft.com/office/drawing/2014/main" id="{254FA7D0-6277-4A59-8A41-BC2873E5F8B7}"/>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292101" y="10443350"/>
              <a:ext cx="413402" cy="411480"/>
            </a:xfrm>
            <a:prstGeom prst="rect">
              <a:avLst/>
            </a:prstGeom>
          </xdr:spPr>
        </xdr:pic>
        <xdr:pic>
          <xdr:nvPicPr>
            <xdr:cNvPr id="67" name="Picture 66">
              <a:extLst>
                <a:ext uri="{FF2B5EF4-FFF2-40B4-BE49-F238E27FC236}">
                  <a16:creationId xmlns:a16="http://schemas.microsoft.com/office/drawing/2014/main" id="{D587E283-DAED-4A3D-A447-513D5D67B11F}"/>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788082" y="10443350"/>
              <a:ext cx="413402" cy="411480"/>
            </a:xfrm>
            <a:prstGeom prst="rect">
              <a:avLst/>
            </a:prstGeom>
          </xdr:spPr>
        </xdr:pic>
      </xdr:grpSp>
    </xdr:grpSp>
    <xdr:clientData/>
  </xdr:twoCellAnchor>
  <xdr:twoCellAnchor>
    <xdr:from>
      <xdr:col>1</xdr:col>
      <xdr:colOff>0</xdr:colOff>
      <xdr:row>3</xdr:row>
      <xdr:rowOff>0</xdr:rowOff>
    </xdr:from>
    <xdr:to>
      <xdr:col>10</xdr:col>
      <xdr:colOff>0</xdr:colOff>
      <xdr:row>33</xdr:row>
      <xdr:rowOff>0</xdr:rowOff>
    </xdr:to>
    <xdr:sp macro="" textlink="">
      <xdr:nvSpPr>
        <xdr:cNvPr id="68" name="Rectangle 67">
          <a:extLst>
            <a:ext uri="{FF2B5EF4-FFF2-40B4-BE49-F238E27FC236}">
              <a16:creationId xmlns:a16="http://schemas.microsoft.com/office/drawing/2014/main" id="{8FD981DF-F12D-40EE-A4C1-D2EE3F4D6FE3}"/>
            </a:ext>
          </a:extLst>
        </xdr:cNvPr>
        <xdr:cNvSpPr/>
      </xdr:nvSpPr>
      <xdr:spPr>
        <a:xfrm>
          <a:off x="57150" y="695325"/>
          <a:ext cx="4076700" cy="48577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39687</xdr:colOff>
      <xdr:row>41</xdr:row>
      <xdr:rowOff>65050</xdr:rowOff>
    </xdr:from>
    <xdr:to>
      <xdr:col>2</xdr:col>
      <xdr:colOff>2102</xdr:colOff>
      <xdr:row>55</xdr:row>
      <xdr:rowOff>121491</xdr:rowOff>
    </xdr:to>
    <xdr:grpSp>
      <xdr:nvGrpSpPr>
        <xdr:cNvPr id="69" name="Group 68">
          <a:extLst>
            <a:ext uri="{FF2B5EF4-FFF2-40B4-BE49-F238E27FC236}">
              <a16:creationId xmlns:a16="http://schemas.microsoft.com/office/drawing/2014/main" id="{9EBDABC5-F667-4F8B-A762-B34434E92527}"/>
            </a:ext>
          </a:extLst>
        </xdr:cNvPr>
        <xdr:cNvGrpSpPr/>
      </xdr:nvGrpSpPr>
      <xdr:grpSpPr>
        <a:xfrm>
          <a:off x="96837" y="6913525"/>
          <a:ext cx="1191140" cy="2323391"/>
          <a:chOff x="96837" y="7037350"/>
          <a:chExt cx="1210190" cy="2367841"/>
        </a:xfrm>
      </xdr:grpSpPr>
      <xdr:pic>
        <xdr:nvPicPr>
          <xdr:cNvPr id="70" name="Picture 69">
            <a:extLst>
              <a:ext uri="{FF2B5EF4-FFF2-40B4-BE49-F238E27FC236}">
                <a16:creationId xmlns:a16="http://schemas.microsoft.com/office/drawing/2014/main" id="{340CB9C6-D7DD-4A9A-BB12-FA927B114ACB}"/>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96837" y="9008271"/>
            <a:ext cx="1196340" cy="396920"/>
          </a:xfrm>
          <a:prstGeom prst="rect">
            <a:avLst/>
          </a:prstGeom>
        </xdr:spPr>
      </xdr:pic>
      <xdr:pic>
        <xdr:nvPicPr>
          <xdr:cNvPr id="71" name="Picture 75">
            <a:extLst>
              <a:ext uri="{FF2B5EF4-FFF2-40B4-BE49-F238E27FC236}">
                <a16:creationId xmlns:a16="http://schemas.microsoft.com/office/drawing/2014/main" id="{3FE02E93-1682-4D31-9647-3AE35E57DBFB}"/>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96837" y="8040989"/>
            <a:ext cx="1196340" cy="394026"/>
          </a:xfrm>
          <a:prstGeom prst="rect">
            <a:avLst/>
          </a:prstGeom>
        </xdr:spPr>
      </xdr:pic>
      <xdr:pic>
        <xdr:nvPicPr>
          <xdr:cNvPr id="72" name="Picture 71">
            <a:extLst>
              <a:ext uri="{FF2B5EF4-FFF2-40B4-BE49-F238E27FC236}">
                <a16:creationId xmlns:a16="http://schemas.microsoft.com/office/drawing/2014/main" id="{A6CEDD68-D459-460C-B035-3A0F268F5D7C}"/>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96837" y="8523910"/>
            <a:ext cx="1196340" cy="395467"/>
          </a:xfrm>
          <a:prstGeom prst="rect">
            <a:avLst/>
          </a:prstGeom>
        </xdr:spPr>
      </xdr:pic>
      <xdr:pic>
        <xdr:nvPicPr>
          <xdr:cNvPr id="73" name="Picture 72">
            <a:extLst>
              <a:ext uri="{FF2B5EF4-FFF2-40B4-BE49-F238E27FC236}">
                <a16:creationId xmlns:a16="http://schemas.microsoft.com/office/drawing/2014/main" id="{A2F861EB-9B8F-44DE-A3C2-5DFC56A0EB91}"/>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96837" y="7546869"/>
            <a:ext cx="1196340" cy="405225"/>
          </a:xfrm>
          <a:prstGeom prst="rect">
            <a:avLst/>
          </a:prstGeom>
        </xdr:spPr>
      </xdr:pic>
      <xdr:grpSp>
        <xdr:nvGrpSpPr>
          <xdr:cNvPr id="74" name="Group 73">
            <a:extLst>
              <a:ext uri="{FF2B5EF4-FFF2-40B4-BE49-F238E27FC236}">
                <a16:creationId xmlns:a16="http://schemas.microsoft.com/office/drawing/2014/main" id="{7EEEB2DE-BA8B-457A-8CCD-8F245B9990A9}"/>
              </a:ext>
            </a:extLst>
          </xdr:cNvPr>
          <xdr:cNvGrpSpPr/>
        </xdr:nvGrpSpPr>
        <xdr:grpSpPr>
          <a:xfrm>
            <a:off x="96837" y="7037350"/>
            <a:ext cx="1210190" cy="420624"/>
            <a:chOff x="19345947" y="7297700"/>
            <a:chExt cx="1210190" cy="420624"/>
          </a:xfrm>
        </xdr:grpSpPr>
        <xdr:pic>
          <xdr:nvPicPr>
            <xdr:cNvPr id="75" name="Picture 74">
              <a:extLst>
                <a:ext uri="{FF2B5EF4-FFF2-40B4-BE49-F238E27FC236}">
                  <a16:creationId xmlns:a16="http://schemas.microsoft.com/office/drawing/2014/main" id="{13849493-88DF-4FE1-AB2C-4A1A7F342BE1}"/>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9345947" y="7297700"/>
              <a:ext cx="402336" cy="420624"/>
            </a:xfrm>
            <a:prstGeom prst="rect">
              <a:avLst/>
            </a:prstGeom>
          </xdr:spPr>
        </xdr:pic>
        <xdr:pic>
          <xdr:nvPicPr>
            <xdr:cNvPr id="76" name="Picture 75">
              <a:extLst>
                <a:ext uri="{FF2B5EF4-FFF2-40B4-BE49-F238E27FC236}">
                  <a16:creationId xmlns:a16="http://schemas.microsoft.com/office/drawing/2014/main" id="{D633FEA7-41E9-4A54-A675-FF7663578A4E}"/>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9747319" y="7297700"/>
              <a:ext cx="402336" cy="420624"/>
            </a:xfrm>
            <a:prstGeom prst="rect">
              <a:avLst/>
            </a:prstGeom>
          </xdr:spPr>
        </xdr:pic>
        <xdr:pic>
          <xdr:nvPicPr>
            <xdr:cNvPr id="77" name="Picture 76">
              <a:extLst>
                <a:ext uri="{FF2B5EF4-FFF2-40B4-BE49-F238E27FC236}">
                  <a16:creationId xmlns:a16="http://schemas.microsoft.com/office/drawing/2014/main" id="{996E9960-145D-451C-9A31-2E6ED115CACB}"/>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20153801" y="7297700"/>
              <a:ext cx="402336" cy="420624"/>
            </a:xfrm>
            <a:prstGeom prst="rect">
              <a:avLst/>
            </a:prstGeom>
          </xdr:spPr>
        </xdr:pic>
      </xdr:grpSp>
    </xdr:grpSp>
    <xdr:clientData/>
  </xdr:twoCellAnchor>
  <xdr:twoCellAnchor>
    <xdr:from>
      <xdr:col>1</xdr:col>
      <xdr:colOff>43446</xdr:colOff>
      <xdr:row>3</xdr:row>
      <xdr:rowOff>60325</xdr:rowOff>
    </xdr:from>
    <xdr:to>
      <xdr:col>1</xdr:col>
      <xdr:colOff>1225061</xdr:colOff>
      <xdr:row>32</xdr:row>
      <xdr:rowOff>103590</xdr:rowOff>
    </xdr:to>
    <xdr:grpSp>
      <xdr:nvGrpSpPr>
        <xdr:cNvPr id="78" name="Group 77">
          <a:extLst>
            <a:ext uri="{FF2B5EF4-FFF2-40B4-BE49-F238E27FC236}">
              <a16:creationId xmlns:a16="http://schemas.microsoft.com/office/drawing/2014/main" id="{F73AA8E2-DF11-4946-A739-A6D41EE97EBB}"/>
            </a:ext>
          </a:extLst>
        </xdr:cNvPr>
        <xdr:cNvGrpSpPr/>
      </xdr:nvGrpSpPr>
      <xdr:grpSpPr>
        <a:xfrm>
          <a:off x="100596" y="755650"/>
          <a:ext cx="1181615" cy="4739090"/>
          <a:chOff x="19366496" y="784225"/>
          <a:chExt cx="1210190" cy="4831165"/>
        </a:xfrm>
      </xdr:grpSpPr>
      <xdr:pic>
        <xdr:nvPicPr>
          <xdr:cNvPr id="79" name="Picture 78">
            <a:extLst>
              <a:ext uri="{FF2B5EF4-FFF2-40B4-BE49-F238E27FC236}">
                <a16:creationId xmlns:a16="http://schemas.microsoft.com/office/drawing/2014/main" id="{21FF63B5-75F2-4E03-980B-EEF060C31813}"/>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20177750" y="784225"/>
            <a:ext cx="398936" cy="418539"/>
          </a:xfrm>
          <a:prstGeom prst="rect">
            <a:avLst/>
          </a:prstGeom>
        </xdr:spPr>
      </xdr:pic>
      <xdr:pic>
        <xdr:nvPicPr>
          <xdr:cNvPr id="80" name="Picture 79">
            <a:extLst>
              <a:ext uri="{FF2B5EF4-FFF2-40B4-BE49-F238E27FC236}">
                <a16:creationId xmlns:a16="http://schemas.microsoft.com/office/drawing/2014/main" id="{9055E3E3-DCA3-4EE7-B546-1E8D62655033}"/>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9369896" y="1274285"/>
            <a:ext cx="398936" cy="418539"/>
          </a:xfrm>
          <a:prstGeom prst="rect">
            <a:avLst/>
          </a:prstGeom>
        </xdr:spPr>
      </xdr:pic>
      <xdr:pic>
        <xdr:nvPicPr>
          <xdr:cNvPr id="81" name="Picture 80">
            <a:extLst>
              <a:ext uri="{FF2B5EF4-FFF2-40B4-BE49-F238E27FC236}">
                <a16:creationId xmlns:a16="http://schemas.microsoft.com/office/drawing/2014/main" id="{746A850E-11F5-41E7-8011-F4D59A60E0E9}"/>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9771269" y="1274285"/>
            <a:ext cx="398936" cy="418539"/>
          </a:xfrm>
          <a:prstGeom prst="rect">
            <a:avLst/>
          </a:prstGeom>
        </xdr:spPr>
      </xdr:pic>
      <xdr:pic>
        <xdr:nvPicPr>
          <xdr:cNvPr id="82" name="Picture 81">
            <a:extLst>
              <a:ext uri="{FF2B5EF4-FFF2-40B4-BE49-F238E27FC236}">
                <a16:creationId xmlns:a16="http://schemas.microsoft.com/office/drawing/2014/main" id="{2C3C67C4-B174-42C8-A421-601794D0D0C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20177750" y="1274285"/>
            <a:ext cx="398936" cy="418539"/>
          </a:xfrm>
          <a:prstGeom prst="rect">
            <a:avLst/>
          </a:prstGeom>
        </xdr:spPr>
      </xdr:pic>
      <xdr:pic>
        <xdr:nvPicPr>
          <xdr:cNvPr id="83" name="Picture 82">
            <a:extLst>
              <a:ext uri="{FF2B5EF4-FFF2-40B4-BE49-F238E27FC236}">
                <a16:creationId xmlns:a16="http://schemas.microsoft.com/office/drawing/2014/main" id="{65D4A423-91F9-41A5-9ECC-CEF0A41612F6}"/>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9369896" y="1764345"/>
            <a:ext cx="398936" cy="418539"/>
          </a:xfrm>
          <a:prstGeom prst="rect">
            <a:avLst/>
          </a:prstGeom>
        </xdr:spPr>
      </xdr:pic>
      <xdr:pic>
        <xdr:nvPicPr>
          <xdr:cNvPr id="84" name="Picture 83">
            <a:extLst>
              <a:ext uri="{FF2B5EF4-FFF2-40B4-BE49-F238E27FC236}">
                <a16:creationId xmlns:a16="http://schemas.microsoft.com/office/drawing/2014/main" id="{393E6204-FCF6-4243-8D13-BA5C948D9B18}"/>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9771269" y="1764345"/>
            <a:ext cx="398936" cy="418539"/>
          </a:xfrm>
          <a:prstGeom prst="rect">
            <a:avLst/>
          </a:prstGeom>
        </xdr:spPr>
      </xdr:pic>
      <xdr:pic>
        <xdr:nvPicPr>
          <xdr:cNvPr id="85" name="Picture 84">
            <a:extLst>
              <a:ext uri="{FF2B5EF4-FFF2-40B4-BE49-F238E27FC236}">
                <a16:creationId xmlns:a16="http://schemas.microsoft.com/office/drawing/2014/main" id="{33D49EAA-B4D9-49AD-867A-CB1A4C7237ED}"/>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20177750" y="1764345"/>
            <a:ext cx="398936" cy="418539"/>
          </a:xfrm>
          <a:prstGeom prst="rect">
            <a:avLst/>
          </a:prstGeom>
        </xdr:spPr>
      </xdr:pic>
      <xdr:pic>
        <xdr:nvPicPr>
          <xdr:cNvPr id="86" name="Picture 85">
            <a:extLst>
              <a:ext uri="{FF2B5EF4-FFF2-40B4-BE49-F238E27FC236}">
                <a16:creationId xmlns:a16="http://schemas.microsoft.com/office/drawing/2014/main" id="{B5064241-FACC-4484-AAEF-27EC211FAD2C}"/>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9369896" y="2254405"/>
            <a:ext cx="398936" cy="418539"/>
          </a:xfrm>
          <a:prstGeom prst="rect">
            <a:avLst/>
          </a:prstGeom>
        </xdr:spPr>
      </xdr:pic>
      <xdr:pic>
        <xdr:nvPicPr>
          <xdr:cNvPr id="87" name="Picture 86">
            <a:extLst>
              <a:ext uri="{FF2B5EF4-FFF2-40B4-BE49-F238E27FC236}">
                <a16:creationId xmlns:a16="http://schemas.microsoft.com/office/drawing/2014/main" id="{71CAEC22-E568-4D8A-8ABA-B4FE30F7D7AC}"/>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9771269" y="2254405"/>
            <a:ext cx="398936" cy="418539"/>
          </a:xfrm>
          <a:prstGeom prst="rect">
            <a:avLst/>
          </a:prstGeom>
        </xdr:spPr>
      </xdr:pic>
      <xdr:pic>
        <xdr:nvPicPr>
          <xdr:cNvPr id="88" name="Picture 87">
            <a:extLst>
              <a:ext uri="{FF2B5EF4-FFF2-40B4-BE49-F238E27FC236}">
                <a16:creationId xmlns:a16="http://schemas.microsoft.com/office/drawing/2014/main" id="{86607FB2-870D-40D0-9408-4B74A7016C48}"/>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20177750" y="2254405"/>
            <a:ext cx="398936" cy="418539"/>
          </a:xfrm>
          <a:prstGeom prst="rect">
            <a:avLst/>
          </a:prstGeom>
        </xdr:spPr>
      </xdr:pic>
      <xdr:pic>
        <xdr:nvPicPr>
          <xdr:cNvPr id="89" name="Picture 88">
            <a:extLst>
              <a:ext uri="{FF2B5EF4-FFF2-40B4-BE49-F238E27FC236}">
                <a16:creationId xmlns:a16="http://schemas.microsoft.com/office/drawing/2014/main" id="{938CFB02-B2F0-41C2-9965-324B3D4D8463}"/>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9369896" y="2744465"/>
            <a:ext cx="398936" cy="418539"/>
          </a:xfrm>
          <a:prstGeom prst="rect">
            <a:avLst/>
          </a:prstGeom>
        </xdr:spPr>
      </xdr:pic>
      <xdr:pic>
        <xdr:nvPicPr>
          <xdr:cNvPr id="90" name="Picture 89">
            <a:extLst>
              <a:ext uri="{FF2B5EF4-FFF2-40B4-BE49-F238E27FC236}">
                <a16:creationId xmlns:a16="http://schemas.microsoft.com/office/drawing/2014/main" id="{669C6556-01E3-4920-8008-66AFEA79EBF8}"/>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9771269" y="2744465"/>
            <a:ext cx="398936" cy="418539"/>
          </a:xfrm>
          <a:prstGeom prst="rect">
            <a:avLst/>
          </a:prstGeom>
        </xdr:spPr>
      </xdr:pic>
      <xdr:pic>
        <xdr:nvPicPr>
          <xdr:cNvPr id="91" name="Picture 90">
            <a:extLst>
              <a:ext uri="{FF2B5EF4-FFF2-40B4-BE49-F238E27FC236}">
                <a16:creationId xmlns:a16="http://schemas.microsoft.com/office/drawing/2014/main" id="{76F05685-8A0A-47F2-9B9B-4ACA5B80AC5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20177750" y="2744465"/>
            <a:ext cx="398936" cy="418539"/>
          </a:xfrm>
          <a:prstGeom prst="rect">
            <a:avLst/>
          </a:prstGeom>
        </xdr:spPr>
      </xdr:pic>
      <xdr:pic>
        <xdr:nvPicPr>
          <xdr:cNvPr id="92" name="Picture 91">
            <a:extLst>
              <a:ext uri="{FF2B5EF4-FFF2-40B4-BE49-F238E27FC236}">
                <a16:creationId xmlns:a16="http://schemas.microsoft.com/office/drawing/2014/main" id="{123204AA-6485-4AD2-8B57-8452E14A371F}"/>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9369896" y="3234525"/>
            <a:ext cx="398936" cy="418539"/>
          </a:xfrm>
          <a:prstGeom prst="rect">
            <a:avLst/>
          </a:prstGeom>
        </xdr:spPr>
      </xdr:pic>
      <xdr:pic>
        <xdr:nvPicPr>
          <xdr:cNvPr id="93" name="Picture 92">
            <a:extLst>
              <a:ext uri="{FF2B5EF4-FFF2-40B4-BE49-F238E27FC236}">
                <a16:creationId xmlns:a16="http://schemas.microsoft.com/office/drawing/2014/main" id="{5B51D4E9-8B5D-4ADA-A987-DE7644F8E49B}"/>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9771269" y="3234525"/>
            <a:ext cx="398936" cy="418539"/>
          </a:xfrm>
          <a:prstGeom prst="rect">
            <a:avLst/>
          </a:prstGeom>
        </xdr:spPr>
      </xdr:pic>
      <xdr:pic>
        <xdr:nvPicPr>
          <xdr:cNvPr id="94" name="Picture 93">
            <a:extLst>
              <a:ext uri="{FF2B5EF4-FFF2-40B4-BE49-F238E27FC236}">
                <a16:creationId xmlns:a16="http://schemas.microsoft.com/office/drawing/2014/main" id="{CD36E9FC-FE02-45E9-903A-BC2B7B07FB0A}"/>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20177750" y="3234525"/>
            <a:ext cx="398936" cy="418539"/>
          </a:xfrm>
          <a:prstGeom prst="rect">
            <a:avLst/>
          </a:prstGeom>
        </xdr:spPr>
      </xdr:pic>
      <xdr:pic>
        <xdr:nvPicPr>
          <xdr:cNvPr id="95" name="Picture 94">
            <a:extLst>
              <a:ext uri="{FF2B5EF4-FFF2-40B4-BE49-F238E27FC236}">
                <a16:creationId xmlns:a16="http://schemas.microsoft.com/office/drawing/2014/main" id="{D3B350D2-E2D8-4107-AEB9-862EED79E782}"/>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19369896" y="3724585"/>
            <a:ext cx="398936" cy="418539"/>
          </a:xfrm>
          <a:prstGeom prst="rect">
            <a:avLst/>
          </a:prstGeom>
        </xdr:spPr>
      </xdr:pic>
      <xdr:pic>
        <xdr:nvPicPr>
          <xdr:cNvPr id="96" name="Picture 95">
            <a:extLst>
              <a:ext uri="{FF2B5EF4-FFF2-40B4-BE49-F238E27FC236}">
                <a16:creationId xmlns:a16="http://schemas.microsoft.com/office/drawing/2014/main" id="{41BC1AF6-FCCE-4090-A41F-2C79219937BD}"/>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19771269" y="3724585"/>
            <a:ext cx="398936" cy="418539"/>
          </a:xfrm>
          <a:prstGeom prst="rect">
            <a:avLst/>
          </a:prstGeom>
        </xdr:spPr>
      </xdr:pic>
      <xdr:pic>
        <xdr:nvPicPr>
          <xdr:cNvPr id="97" name="Picture 96">
            <a:extLst>
              <a:ext uri="{FF2B5EF4-FFF2-40B4-BE49-F238E27FC236}">
                <a16:creationId xmlns:a16="http://schemas.microsoft.com/office/drawing/2014/main" id="{C1843238-8187-45AF-ACC3-270903ED9EE6}"/>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20177750" y="3724585"/>
            <a:ext cx="398936" cy="418539"/>
          </a:xfrm>
          <a:prstGeom prst="rect">
            <a:avLst/>
          </a:prstGeom>
        </xdr:spPr>
      </xdr:pic>
      <xdr:pic>
        <xdr:nvPicPr>
          <xdr:cNvPr id="98" name="Picture 97">
            <a:extLst>
              <a:ext uri="{FF2B5EF4-FFF2-40B4-BE49-F238E27FC236}">
                <a16:creationId xmlns:a16="http://schemas.microsoft.com/office/drawing/2014/main" id="{45B69AF3-66C3-4ED8-B73F-7E331518D458}"/>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19369896" y="4214645"/>
            <a:ext cx="398936" cy="418539"/>
          </a:xfrm>
          <a:prstGeom prst="rect">
            <a:avLst/>
          </a:prstGeom>
        </xdr:spPr>
      </xdr:pic>
      <xdr:pic>
        <xdr:nvPicPr>
          <xdr:cNvPr id="99" name="Picture 98">
            <a:extLst>
              <a:ext uri="{FF2B5EF4-FFF2-40B4-BE49-F238E27FC236}">
                <a16:creationId xmlns:a16="http://schemas.microsoft.com/office/drawing/2014/main" id="{F0421929-89FA-4A27-B4D8-3B3AF4B6EE87}"/>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9769124" y="4214645"/>
            <a:ext cx="401081" cy="418539"/>
          </a:xfrm>
          <a:prstGeom prst="rect">
            <a:avLst/>
          </a:prstGeom>
        </xdr:spPr>
      </xdr:pic>
      <xdr:pic>
        <xdr:nvPicPr>
          <xdr:cNvPr id="100" name="Picture 99">
            <a:extLst>
              <a:ext uri="{FF2B5EF4-FFF2-40B4-BE49-F238E27FC236}">
                <a16:creationId xmlns:a16="http://schemas.microsoft.com/office/drawing/2014/main" id="{5B10C785-5228-4856-BD8F-40195979CA01}"/>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19369896" y="4704705"/>
            <a:ext cx="398936" cy="418539"/>
          </a:xfrm>
          <a:prstGeom prst="rect">
            <a:avLst/>
          </a:prstGeom>
        </xdr:spPr>
      </xdr:pic>
      <xdr:pic>
        <xdr:nvPicPr>
          <xdr:cNvPr id="101" name="Picture 100">
            <a:extLst>
              <a:ext uri="{FF2B5EF4-FFF2-40B4-BE49-F238E27FC236}">
                <a16:creationId xmlns:a16="http://schemas.microsoft.com/office/drawing/2014/main" id="{1EF20815-CECF-4408-9F28-2DAC09DE3998}"/>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19771269" y="4704705"/>
            <a:ext cx="398936" cy="418539"/>
          </a:xfrm>
          <a:prstGeom prst="rect">
            <a:avLst/>
          </a:prstGeom>
        </xdr:spPr>
      </xdr:pic>
      <xdr:pic>
        <xdr:nvPicPr>
          <xdr:cNvPr id="102" name="Picture 101">
            <a:extLst>
              <a:ext uri="{FF2B5EF4-FFF2-40B4-BE49-F238E27FC236}">
                <a16:creationId xmlns:a16="http://schemas.microsoft.com/office/drawing/2014/main" id="{5B0B9758-5133-4BEF-9568-E2D7DAF22C42}"/>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20175605" y="4214645"/>
            <a:ext cx="401081" cy="418539"/>
          </a:xfrm>
          <a:prstGeom prst="rect">
            <a:avLst/>
          </a:prstGeom>
        </xdr:spPr>
      </xdr:pic>
      <xdr:pic>
        <xdr:nvPicPr>
          <xdr:cNvPr id="103" name="Picture 102">
            <a:extLst>
              <a:ext uri="{FF2B5EF4-FFF2-40B4-BE49-F238E27FC236}">
                <a16:creationId xmlns:a16="http://schemas.microsoft.com/office/drawing/2014/main" id="{347E695E-F9DB-409D-85C0-9BE52D21B851}"/>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0177750" y="4704705"/>
            <a:ext cx="398936" cy="418539"/>
          </a:xfrm>
          <a:prstGeom prst="rect">
            <a:avLst/>
          </a:prstGeom>
        </xdr:spPr>
      </xdr:pic>
      <xdr:pic>
        <xdr:nvPicPr>
          <xdr:cNvPr id="104" name="Picture 103">
            <a:extLst>
              <a:ext uri="{FF2B5EF4-FFF2-40B4-BE49-F238E27FC236}">
                <a16:creationId xmlns:a16="http://schemas.microsoft.com/office/drawing/2014/main" id="{C7C5187C-095C-45DE-91BE-BFF7F3563AAB}"/>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19769124" y="5194766"/>
            <a:ext cx="401081" cy="418539"/>
          </a:xfrm>
          <a:prstGeom prst="rect">
            <a:avLst/>
          </a:prstGeom>
        </xdr:spPr>
      </xdr:pic>
      <xdr:pic>
        <xdr:nvPicPr>
          <xdr:cNvPr id="105" name="Picture 104">
            <a:extLst>
              <a:ext uri="{FF2B5EF4-FFF2-40B4-BE49-F238E27FC236}">
                <a16:creationId xmlns:a16="http://schemas.microsoft.com/office/drawing/2014/main" id="{0F35C63E-7320-4437-8A91-A54030BE4042}"/>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20175605" y="5194766"/>
            <a:ext cx="401081" cy="418539"/>
          </a:xfrm>
          <a:prstGeom prst="rect">
            <a:avLst/>
          </a:prstGeom>
        </xdr:spPr>
      </xdr:pic>
      <xdr:pic>
        <xdr:nvPicPr>
          <xdr:cNvPr id="106" name="Picture 105">
            <a:extLst>
              <a:ext uri="{FF2B5EF4-FFF2-40B4-BE49-F238E27FC236}">
                <a16:creationId xmlns:a16="http://schemas.microsoft.com/office/drawing/2014/main" id="{EF290D4F-0F74-4B56-90AC-5E3331F5E3B3}"/>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19366496" y="5194766"/>
            <a:ext cx="402336" cy="420624"/>
          </a:xfrm>
          <a:prstGeom prst="rect">
            <a:avLst/>
          </a:prstGeom>
        </xdr:spPr>
      </xdr:pic>
      <xdr:pic>
        <xdr:nvPicPr>
          <xdr:cNvPr id="107" name="Picture 106">
            <a:extLst>
              <a:ext uri="{FF2B5EF4-FFF2-40B4-BE49-F238E27FC236}">
                <a16:creationId xmlns:a16="http://schemas.microsoft.com/office/drawing/2014/main" id="{ACC4250F-6F21-42F3-B6D5-028E3CEFB20F}"/>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19767869" y="784225"/>
            <a:ext cx="402336" cy="420624"/>
          </a:xfrm>
          <a:prstGeom prst="rect">
            <a:avLst/>
          </a:prstGeom>
        </xdr:spPr>
      </xdr:pic>
      <xdr:pic>
        <xdr:nvPicPr>
          <xdr:cNvPr id="108" name="Picture 107">
            <a:extLst>
              <a:ext uri="{FF2B5EF4-FFF2-40B4-BE49-F238E27FC236}">
                <a16:creationId xmlns:a16="http://schemas.microsoft.com/office/drawing/2014/main" id="{BAE49A64-BE89-491B-A4DE-AD7BC73DE3F7}"/>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19366496" y="784225"/>
            <a:ext cx="402336" cy="420624"/>
          </a:xfrm>
          <a:prstGeom prst="rect">
            <a:avLst/>
          </a:prstGeom>
        </xdr:spPr>
      </xdr:pic>
    </xdr:grpSp>
    <xdr:clientData/>
  </xdr:twoCellAnchor>
  <xdr:twoCellAnchor>
    <xdr:from>
      <xdr:col>1</xdr:col>
      <xdr:colOff>0</xdr:colOff>
      <xdr:row>41</xdr:row>
      <xdr:rowOff>0</xdr:rowOff>
    </xdr:from>
    <xdr:to>
      <xdr:col>10</xdr:col>
      <xdr:colOff>0</xdr:colOff>
      <xdr:row>56</xdr:row>
      <xdr:rowOff>0</xdr:rowOff>
    </xdr:to>
    <xdr:sp macro="" textlink="">
      <xdr:nvSpPr>
        <xdr:cNvPr id="109" name="Rectangle 108">
          <a:extLst>
            <a:ext uri="{FF2B5EF4-FFF2-40B4-BE49-F238E27FC236}">
              <a16:creationId xmlns:a16="http://schemas.microsoft.com/office/drawing/2014/main" id="{973F1B44-55E7-45D8-8E3A-4DA9FF96899F}"/>
            </a:ext>
          </a:extLst>
        </xdr:cNvPr>
        <xdr:cNvSpPr/>
      </xdr:nvSpPr>
      <xdr:spPr>
        <a:xfrm>
          <a:off x="57150" y="6848475"/>
          <a:ext cx="4076700" cy="24288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47</xdr:row>
      <xdr:rowOff>0</xdr:rowOff>
    </xdr:from>
    <xdr:to>
      <xdr:col>20</xdr:col>
      <xdr:colOff>0</xdr:colOff>
      <xdr:row>75</xdr:row>
      <xdr:rowOff>0</xdr:rowOff>
    </xdr:to>
    <xdr:sp macro="" textlink="">
      <xdr:nvSpPr>
        <xdr:cNvPr id="110" name="Rectangle 109">
          <a:extLst>
            <a:ext uri="{FF2B5EF4-FFF2-40B4-BE49-F238E27FC236}">
              <a16:creationId xmlns:a16="http://schemas.microsoft.com/office/drawing/2014/main" id="{FD401FFD-CE19-4754-B8E0-8B408897EBEC}"/>
            </a:ext>
          </a:extLst>
        </xdr:cNvPr>
        <xdr:cNvSpPr/>
      </xdr:nvSpPr>
      <xdr:spPr>
        <a:xfrm>
          <a:off x="4248150" y="7820025"/>
          <a:ext cx="4076700" cy="45529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27</xdr:row>
      <xdr:rowOff>1</xdr:rowOff>
    </xdr:from>
    <xdr:to>
      <xdr:col>20</xdr:col>
      <xdr:colOff>0</xdr:colOff>
      <xdr:row>37</xdr:row>
      <xdr:rowOff>19051</xdr:rowOff>
    </xdr:to>
    <xdr:sp macro="" textlink="">
      <xdr:nvSpPr>
        <xdr:cNvPr id="111" name="Rectangle 110">
          <a:extLst>
            <a:ext uri="{FF2B5EF4-FFF2-40B4-BE49-F238E27FC236}">
              <a16:creationId xmlns:a16="http://schemas.microsoft.com/office/drawing/2014/main" id="{09283CEE-55A0-4260-B4A7-599D67E701FF}"/>
            </a:ext>
          </a:extLst>
        </xdr:cNvPr>
        <xdr:cNvSpPr/>
      </xdr:nvSpPr>
      <xdr:spPr>
        <a:xfrm>
          <a:off x="4248150" y="4581526"/>
          <a:ext cx="4076700" cy="16383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25</xdr:row>
      <xdr:rowOff>136070</xdr:rowOff>
    </xdr:from>
    <xdr:to>
      <xdr:col>20</xdr:col>
      <xdr:colOff>0</xdr:colOff>
      <xdr:row>27</xdr:row>
      <xdr:rowOff>2719</xdr:rowOff>
    </xdr:to>
    <xdr:sp macro="" textlink="">
      <xdr:nvSpPr>
        <xdr:cNvPr id="112" name="Rectangle: Top Corners Rounded 111">
          <a:extLst>
            <a:ext uri="{FF2B5EF4-FFF2-40B4-BE49-F238E27FC236}">
              <a16:creationId xmlns:a16="http://schemas.microsoft.com/office/drawing/2014/main" id="{CF91333A-AA55-4A97-B4E9-BB445DF15B03}"/>
            </a:ext>
          </a:extLst>
        </xdr:cNvPr>
        <xdr:cNvSpPr/>
      </xdr:nvSpPr>
      <xdr:spPr>
        <a:xfrm>
          <a:off x="4248150" y="4393745"/>
          <a:ext cx="4076700" cy="190499"/>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25</xdr:row>
      <xdr:rowOff>140159</xdr:rowOff>
    </xdr:from>
    <xdr:to>
      <xdr:col>12</xdr:col>
      <xdr:colOff>2721</xdr:colOff>
      <xdr:row>27</xdr:row>
      <xdr:rowOff>8169</xdr:rowOff>
    </xdr:to>
    <xdr:sp macro="" textlink="">
      <xdr:nvSpPr>
        <xdr:cNvPr id="113" name="TextBox 112">
          <a:extLst>
            <a:ext uri="{FF2B5EF4-FFF2-40B4-BE49-F238E27FC236}">
              <a16:creationId xmlns:a16="http://schemas.microsoft.com/office/drawing/2014/main" id="{EE0862DC-6A37-468E-8E5E-A3F5B3E7A066}"/>
            </a:ext>
          </a:extLst>
        </xdr:cNvPr>
        <xdr:cNvSpPr txBox="1"/>
      </xdr:nvSpPr>
      <xdr:spPr>
        <a:xfrm>
          <a:off x="4248150" y="4397834"/>
          <a:ext cx="1231446" cy="19186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18</xdr:col>
      <xdr:colOff>0</xdr:colOff>
      <xdr:row>25</xdr:row>
      <xdr:rowOff>142874</xdr:rowOff>
    </xdr:from>
    <xdr:to>
      <xdr:col>19</xdr:col>
      <xdr:colOff>0</xdr:colOff>
      <xdr:row>27</xdr:row>
      <xdr:rowOff>9523</xdr:rowOff>
    </xdr:to>
    <xdr:sp macro="" textlink="">
      <xdr:nvSpPr>
        <xdr:cNvPr id="114" name="TextBox 113">
          <a:extLst>
            <a:ext uri="{FF2B5EF4-FFF2-40B4-BE49-F238E27FC236}">
              <a16:creationId xmlns:a16="http://schemas.microsoft.com/office/drawing/2014/main" id="{ECDB6956-4FE0-410C-BB94-72B64DA52C0A}"/>
            </a:ext>
          </a:extLst>
        </xdr:cNvPr>
        <xdr:cNvSpPr txBox="1"/>
      </xdr:nvSpPr>
      <xdr:spPr>
        <a:xfrm>
          <a:off x="7391400" y="4400549"/>
          <a:ext cx="466725" cy="19049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mn-lt"/>
              <a:ea typeface="+mn-ea"/>
              <a:cs typeface="+mn-cs"/>
            </a:rPr>
            <a:t>Earn</a:t>
          </a:r>
        </a:p>
      </xdr:txBody>
    </xdr:sp>
    <xdr:clientData/>
  </xdr:twoCellAnchor>
  <xdr:twoCellAnchor>
    <xdr:from>
      <xdr:col>19</xdr:col>
      <xdr:colOff>0</xdr:colOff>
      <xdr:row>25</xdr:row>
      <xdr:rowOff>134706</xdr:rowOff>
    </xdr:from>
    <xdr:to>
      <xdr:col>20</xdr:col>
      <xdr:colOff>0</xdr:colOff>
      <xdr:row>27</xdr:row>
      <xdr:rowOff>2716</xdr:rowOff>
    </xdr:to>
    <xdr:sp macro="" textlink="">
      <xdr:nvSpPr>
        <xdr:cNvPr id="115" name="TextBox 114">
          <a:extLst>
            <a:ext uri="{FF2B5EF4-FFF2-40B4-BE49-F238E27FC236}">
              <a16:creationId xmlns:a16="http://schemas.microsoft.com/office/drawing/2014/main" id="{092F5852-1631-4935-95AD-EAF8544E378E}"/>
            </a:ext>
          </a:extLst>
        </xdr:cNvPr>
        <xdr:cNvSpPr txBox="1"/>
      </xdr:nvSpPr>
      <xdr:spPr>
        <a:xfrm>
          <a:off x="7858125" y="4392381"/>
          <a:ext cx="466725" cy="19186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38</xdr:row>
      <xdr:rowOff>0</xdr:rowOff>
    </xdr:from>
    <xdr:to>
      <xdr:col>20</xdr:col>
      <xdr:colOff>0</xdr:colOff>
      <xdr:row>39</xdr:row>
      <xdr:rowOff>0</xdr:rowOff>
    </xdr:to>
    <xdr:sp macro="" textlink="">
      <xdr:nvSpPr>
        <xdr:cNvPr id="116" name="Rectangle: Top Corners Rounded 115">
          <a:extLst>
            <a:ext uri="{FF2B5EF4-FFF2-40B4-BE49-F238E27FC236}">
              <a16:creationId xmlns:a16="http://schemas.microsoft.com/office/drawing/2014/main" id="{B11C062D-8DE5-4F4E-98E7-2D8CAF55E860}"/>
            </a:ext>
          </a:extLst>
        </xdr:cNvPr>
        <xdr:cNvSpPr/>
      </xdr:nvSpPr>
      <xdr:spPr>
        <a:xfrm>
          <a:off x="4248150" y="6362700"/>
          <a:ext cx="4076700" cy="161925"/>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39</xdr:row>
      <xdr:rowOff>0</xdr:rowOff>
    </xdr:from>
    <xdr:to>
      <xdr:col>20</xdr:col>
      <xdr:colOff>0</xdr:colOff>
      <xdr:row>45</xdr:row>
      <xdr:rowOff>0</xdr:rowOff>
    </xdr:to>
    <xdr:sp macro="" textlink="">
      <xdr:nvSpPr>
        <xdr:cNvPr id="117" name="Rectangle 116">
          <a:extLst>
            <a:ext uri="{FF2B5EF4-FFF2-40B4-BE49-F238E27FC236}">
              <a16:creationId xmlns:a16="http://schemas.microsoft.com/office/drawing/2014/main" id="{F0322574-E452-4D01-BB40-CEEDACD1A822}"/>
            </a:ext>
          </a:extLst>
        </xdr:cNvPr>
        <xdr:cNvSpPr/>
      </xdr:nvSpPr>
      <xdr:spPr>
        <a:xfrm>
          <a:off x="4248150" y="6524625"/>
          <a:ext cx="4076700" cy="9715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55</xdr:row>
      <xdr:rowOff>0</xdr:rowOff>
    </xdr:from>
    <xdr:to>
      <xdr:col>25</xdr:col>
      <xdr:colOff>0</xdr:colOff>
      <xdr:row>75</xdr:row>
      <xdr:rowOff>9525</xdr:rowOff>
    </xdr:to>
    <xdr:sp macro="" textlink="">
      <xdr:nvSpPr>
        <xdr:cNvPr id="118" name="Rectangle 117">
          <a:extLst>
            <a:ext uri="{FF2B5EF4-FFF2-40B4-BE49-F238E27FC236}">
              <a16:creationId xmlns:a16="http://schemas.microsoft.com/office/drawing/2014/main" id="{F97911DA-C87D-4F7C-8B49-7E15E2CCA1B3}"/>
            </a:ext>
          </a:extLst>
        </xdr:cNvPr>
        <xdr:cNvSpPr/>
      </xdr:nvSpPr>
      <xdr:spPr>
        <a:xfrm>
          <a:off x="8562975" y="9115425"/>
          <a:ext cx="4171950" cy="32670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3</xdr:row>
      <xdr:rowOff>1</xdr:rowOff>
    </xdr:from>
    <xdr:to>
      <xdr:col>25</xdr:col>
      <xdr:colOff>0</xdr:colOff>
      <xdr:row>53</xdr:row>
      <xdr:rowOff>0</xdr:rowOff>
    </xdr:to>
    <xdr:sp macro="" textlink="">
      <xdr:nvSpPr>
        <xdr:cNvPr id="119" name="Rectangle 118">
          <a:extLst>
            <a:ext uri="{FF2B5EF4-FFF2-40B4-BE49-F238E27FC236}">
              <a16:creationId xmlns:a16="http://schemas.microsoft.com/office/drawing/2014/main" id="{27EE41E1-2637-4158-B4E5-D648A19E2BF0}"/>
            </a:ext>
          </a:extLst>
        </xdr:cNvPr>
        <xdr:cNvSpPr/>
      </xdr:nvSpPr>
      <xdr:spPr>
        <a:xfrm>
          <a:off x="8562975" y="695326"/>
          <a:ext cx="4171950" cy="8096249"/>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53</xdr:row>
      <xdr:rowOff>133350</xdr:rowOff>
    </xdr:from>
    <xdr:to>
      <xdr:col>25</xdr:col>
      <xdr:colOff>0</xdr:colOff>
      <xdr:row>55</xdr:row>
      <xdr:rowOff>0</xdr:rowOff>
    </xdr:to>
    <xdr:sp macro="" textlink="">
      <xdr:nvSpPr>
        <xdr:cNvPr id="120" name="Rectangle: Top Corners Rounded 119">
          <a:extLst>
            <a:ext uri="{FF2B5EF4-FFF2-40B4-BE49-F238E27FC236}">
              <a16:creationId xmlns:a16="http://schemas.microsoft.com/office/drawing/2014/main" id="{10079B15-9406-4615-BD87-78C5647ED2BB}"/>
            </a:ext>
          </a:extLst>
        </xdr:cNvPr>
        <xdr:cNvSpPr/>
      </xdr:nvSpPr>
      <xdr:spPr>
        <a:xfrm>
          <a:off x="8562975" y="8924925"/>
          <a:ext cx="417195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19050</xdr:colOff>
      <xdr:row>53</xdr:row>
      <xdr:rowOff>133350</xdr:rowOff>
    </xdr:from>
    <xdr:to>
      <xdr:col>24</xdr:col>
      <xdr:colOff>19050</xdr:colOff>
      <xdr:row>55</xdr:row>
      <xdr:rowOff>0</xdr:rowOff>
    </xdr:to>
    <xdr:sp macro="" textlink="">
      <xdr:nvSpPr>
        <xdr:cNvPr id="121" name="TextBox 120">
          <a:extLst>
            <a:ext uri="{FF2B5EF4-FFF2-40B4-BE49-F238E27FC236}">
              <a16:creationId xmlns:a16="http://schemas.microsoft.com/office/drawing/2014/main" id="{698B50CC-8B23-4725-B61C-9192D0040321}"/>
            </a:ext>
          </a:extLst>
        </xdr:cNvPr>
        <xdr:cNvSpPr txBox="1"/>
      </xdr:nvSpPr>
      <xdr:spPr>
        <a:xfrm>
          <a:off x="11630025" y="89249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22</xdr:col>
      <xdr:colOff>0</xdr:colOff>
      <xdr:row>53</xdr:row>
      <xdr:rowOff>114299</xdr:rowOff>
    </xdr:from>
    <xdr:to>
      <xdr:col>22</xdr:col>
      <xdr:colOff>2609850</xdr:colOff>
      <xdr:row>55</xdr:row>
      <xdr:rowOff>28574</xdr:rowOff>
    </xdr:to>
    <xdr:sp macro="" textlink="">
      <xdr:nvSpPr>
        <xdr:cNvPr id="122" name="TextBox 121">
          <a:extLst>
            <a:ext uri="{FF2B5EF4-FFF2-40B4-BE49-F238E27FC236}">
              <a16:creationId xmlns:a16="http://schemas.microsoft.com/office/drawing/2014/main" id="{D8D3D4D1-E476-44EF-9DBF-65847130917E}"/>
            </a:ext>
          </a:extLst>
        </xdr:cNvPr>
        <xdr:cNvSpPr txBox="1"/>
      </xdr:nvSpPr>
      <xdr:spPr>
        <a:xfrm>
          <a:off x="8562975" y="8905874"/>
          <a:ext cx="2609850" cy="2381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24</xdr:col>
      <xdr:colOff>9525</xdr:colOff>
      <xdr:row>53</xdr:row>
      <xdr:rowOff>133350</xdr:rowOff>
    </xdr:from>
    <xdr:to>
      <xdr:col>25</xdr:col>
      <xdr:colOff>9525</xdr:colOff>
      <xdr:row>55</xdr:row>
      <xdr:rowOff>0</xdr:rowOff>
    </xdr:to>
    <xdr:sp macro="" textlink="">
      <xdr:nvSpPr>
        <xdr:cNvPr id="123" name="TextBox 122">
          <a:extLst>
            <a:ext uri="{FF2B5EF4-FFF2-40B4-BE49-F238E27FC236}">
              <a16:creationId xmlns:a16="http://schemas.microsoft.com/office/drawing/2014/main" id="{CDC8D141-C2DE-4E63-80C0-4F2320424DD3}"/>
            </a:ext>
          </a:extLst>
        </xdr:cNvPr>
        <xdr:cNvSpPr txBox="1"/>
      </xdr:nvSpPr>
      <xdr:spPr>
        <a:xfrm>
          <a:off x="12182475" y="89249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0</xdr:colOff>
      <xdr:row>35</xdr:row>
      <xdr:rowOff>0</xdr:rowOff>
    </xdr:from>
    <xdr:to>
      <xdr:col>10</xdr:col>
      <xdr:colOff>0</xdr:colOff>
      <xdr:row>39</xdr:row>
      <xdr:rowOff>0</xdr:rowOff>
    </xdr:to>
    <xdr:sp macro="" textlink="">
      <xdr:nvSpPr>
        <xdr:cNvPr id="2" name="Rectangle 1">
          <a:extLst>
            <a:ext uri="{FF2B5EF4-FFF2-40B4-BE49-F238E27FC236}">
              <a16:creationId xmlns:a16="http://schemas.microsoft.com/office/drawing/2014/main" id="{8035C642-FFA7-4E45-8E2A-0D444AC70355}"/>
            </a:ext>
          </a:extLst>
        </xdr:cNvPr>
        <xdr:cNvSpPr/>
      </xdr:nvSpPr>
      <xdr:spPr>
        <a:xfrm>
          <a:off x="57150" y="5876925"/>
          <a:ext cx="4076700" cy="647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3</xdr:row>
      <xdr:rowOff>0</xdr:rowOff>
    </xdr:from>
    <xdr:to>
      <xdr:col>29</xdr:col>
      <xdr:colOff>0</xdr:colOff>
      <xdr:row>75</xdr:row>
      <xdr:rowOff>0</xdr:rowOff>
    </xdr:to>
    <xdr:sp macro="" textlink="">
      <xdr:nvSpPr>
        <xdr:cNvPr id="3" name="Rectangle 2">
          <a:extLst>
            <a:ext uri="{FF2B5EF4-FFF2-40B4-BE49-F238E27FC236}">
              <a16:creationId xmlns:a16="http://schemas.microsoft.com/office/drawing/2014/main" id="{34FCF88E-2F20-4346-8583-42E2FAFAF6C4}"/>
            </a:ext>
          </a:extLst>
        </xdr:cNvPr>
        <xdr:cNvSpPr/>
      </xdr:nvSpPr>
      <xdr:spPr>
        <a:xfrm>
          <a:off x="12849225" y="695325"/>
          <a:ext cx="4171950" cy="116776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3</xdr:row>
      <xdr:rowOff>0</xdr:rowOff>
    </xdr:from>
    <xdr:to>
      <xdr:col>25</xdr:col>
      <xdr:colOff>0</xdr:colOff>
      <xdr:row>53</xdr:row>
      <xdr:rowOff>0</xdr:rowOff>
    </xdr:to>
    <xdr:sp macro="" textlink="">
      <xdr:nvSpPr>
        <xdr:cNvPr id="4" name="Rectangle 3">
          <a:extLst>
            <a:ext uri="{FF2B5EF4-FFF2-40B4-BE49-F238E27FC236}">
              <a16:creationId xmlns:a16="http://schemas.microsoft.com/office/drawing/2014/main" id="{787A744B-5F70-41AC-8399-8F4E56ED94C5}"/>
            </a:ext>
          </a:extLst>
        </xdr:cNvPr>
        <xdr:cNvSpPr/>
      </xdr:nvSpPr>
      <xdr:spPr>
        <a:xfrm>
          <a:off x="8562975" y="695325"/>
          <a:ext cx="4171950" cy="80962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xdr:row>
      <xdr:rowOff>133350</xdr:rowOff>
    </xdr:from>
    <xdr:to>
      <xdr:col>10</xdr:col>
      <xdr:colOff>0</xdr:colOff>
      <xdr:row>3</xdr:row>
      <xdr:rowOff>0</xdr:rowOff>
    </xdr:to>
    <xdr:sp macro="" textlink="">
      <xdr:nvSpPr>
        <xdr:cNvPr id="5" name="Rectangle: Top Corners Rounded 4">
          <a:extLst>
            <a:ext uri="{FF2B5EF4-FFF2-40B4-BE49-F238E27FC236}">
              <a16:creationId xmlns:a16="http://schemas.microsoft.com/office/drawing/2014/main" id="{928430C0-4B79-4EE9-95F6-1D6FE185DF9F}"/>
            </a:ext>
          </a:extLst>
        </xdr:cNvPr>
        <xdr:cNvSpPr/>
      </xdr:nvSpPr>
      <xdr:spPr>
        <a:xfrm>
          <a:off x="57150" y="50482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45</xdr:row>
      <xdr:rowOff>133350</xdr:rowOff>
    </xdr:from>
    <xdr:to>
      <xdr:col>20</xdr:col>
      <xdr:colOff>0</xdr:colOff>
      <xdr:row>47</xdr:row>
      <xdr:rowOff>0</xdr:rowOff>
    </xdr:to>
    <xdr:sp macro="" textlink="">
      <xdr:nvSpPr>
        <xdr:cNvPr id="6" name="Rectangle: Top Corners Rounded 5">
          <a:extLst>
            <a:ext uri="{FF2B5EF4-FFF2-40B4-BE49-F238E27FC236}">
              <a16:creationId xmlns:a16="http://schemas.microsoft.com/office/drawing/2014/main" id="{5F883DB3-8C8E-4BFA-A3B8-37057B1730A4}"/>
            </a:ext>
          </a:extLst>
        </xdr:cNvPr>
        <xdr:cNvSpPr/>
      </xdr:nvSpPr>
      <xdr:spPr>
        <a:xfrm>
          <a:off x="4248150" y="762952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33</xdr:row>
      <xdr:rowOff>133350</xdr:rowOff>
    </xdr:from>
    <xdr:to>
      <xdr:col>10</xdr:col>
      <xdr:colOff>0</xdr:colOff>
      <xdr:row>35</xdr:row>
      <xdr:rowOff>0</xdr:rowOff>
    </xdr:to>
    <xdr:sp macro="" textlink="">
      <xdr:nvSpPr>
        <xdr:cNvPr id="7" name="Rectangle: Top Corners Rounded 6">
          <a:extLst>
            <a:ext uri="{FF2B5EF4-FFF2-40B4-BE49-F238E27FC236}">
              <a16:creationId xmlns:a16="http://schemas.microsoft.com/office/drawing/2014/main" id="{7BE54C74-1CBA-41F0-9F48-1E29D311CB42}"/>
            </a:ext>
          </a:extLst>
        </xdr:cNvPr>
        <xdr:cNvSpPr/>
      </xdr:nvSpPr>
      <xdr:spPr>
        <a:xfrm>
          <a:off x="57150" y="568642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39</xdr:row>
      <xdr:rowOff>133350</xdr:rowOff>
    </xdr:from>
    <xdr:to>
      <xdr:col>10</xdr:col>
      <xdr:colOff>0</xdr:colOff>
      <xdr:row>41</xdr:row>
      <xdr:rowOff>0</xdr:rowOff>
    </xdr:to>
    <xdr:sp macro="" textlink="">
      <xdr:nvSpPr>
        <xdr:cNvPr id="8" name="Rectangle: Top Corners Rounded 7">
          <a:extLst>
            <a:ext uri="{FF2B5EF4-FFF2-40B4-BE49-F238E27FC236}">
              <a16:creationId xmlns:a16="http://schemas.microsoft.com/office/drawing/2014/main" id="{8E9DA876-A65D-4F6F-A1C4-F05B88081F45}"/>
            </a:ext>
          </a:extLst>
        </xdr:cNvPr>
        <xdr:cNvSpPr/>
      </xdr:nvSpPr>
      <xdr:spPr>
        <a:xfrm>
          <a:off x="57150" y="665797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1</xdr:row>
      <xdr:rowOff>133350</xdr:rowOff>
    </xdr:from>
    <xdr:to>
      <xdr:col>25</xdr:col>
      <xdr:colOff>0</xdr:colOff>
      <xdr:row>3</xdr:row>
      <xdr:rowOff>0</xdr:rowOff>
    </xdr:to>
    <xdr:sp macro="" textlink="">
      <xdr:nvSpPr>
        <xdr:cNvPr id="9" name="Rectangle: Top Corners Rounded 8">
          <a:extLst>
            <a:ext uri="{FF2B5EF4-FFF2-40B4-BE49-F238E27FC236}">
              <a16:creationId xmlns:a16="http://schemas.microsoft.com/office/drawing/2014/main" id="{687DD9F4-C029-4899-9E92-2C382838BA0F}"/>
            </a:ext>
          </a:extLst>
        </xdr:cNvPr>
        <xdr:cNvSpPr/>
      </xdr:nvSpPr>
      <xdr:spPr>
        <a:xfrm>
          <a:off x="8562975" y="504825"/>
          <a:ext cx="417195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133350</xdr:rowOff>
    </xdr:from>
    <xdr:to>
      <xdr:col>29</xdr:col>
      <xdr:colOff>0</xdr:colOff>
      <xdr:row>3</xdr:row>
      <xdr:rowOff>0</xdr:rowOff>
    </xdr:to>
    <xdr:sp macro="" textlink="">
      <xdr:nvSpPr>
        <xdr:cNvPr id="10" name="Rectangle: Top Corners Rounded 9">
          <a:extLst>
            <a:ext uri="{FF2B5EF4-FFF2-40B4-BE49-F238E27FC236}">
              <a16:creationId xmlns:a16="http://schemas.microsoft.com/office/drawing/2014/main" id="{189DABD7-862B-463B-BB98-9BC62CF25B78}"/>
            </a:ext>
          </a:extLst>
        </xdr:cNvPr>
        <xdr:cNvSpPr/>
      </xdr:nvSpPr>
      <xdr:spPr>
        <a:xfrm>
          <a:off x="12849225" y="504825"/>
          <a:ext cx="417195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1</xdr:row>
      <xdr:rowOff>133350</xdr:rowOff>
    </xdr:from>
    <xdr:to>
      <xdr:col>9</xdr:col>
      <xdr:colOff>0</xdr:colOff>
      <xdr:row>3</xdr:row>
      <xdr:rowOff>0</xdr:rowOff>
    </xdr:to>
    <xdr:sp macro="" textlink="">
      <xdr:nvSpPr>
        <xdr:cNvPr id="11" name="TextBox 10">
          <a:extLst>
            <a:ext uri="{FF2B5EF4-FFF2-40B4-BE49-F238E27FC236}">
              <a16:creationId xmlns:a16="http://schemas.microsoft.com/office/drawing/2014/main" id="{DEB7FB34-C6A0-4C99-9DCE-FCBF9394F2EA}"/>
            </a:ext>
          </a:extLst>
        </xdr:cNvPr>
        <xdr:cNvSpPr txBox="1"/>
      </xdr:nvSpPr>
      <xdr:spPr>
        <a:xfrm>
          <a:off x="320040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33</xdr:row>
      <xdr:rowOff>133350</xdr:rowOff>
    </xdr:from>
    <xdr:to>
      <xdr:col>9</xdr:col>
      <xdr:colOff>0</xdr:colOff>
      <xdr:row>35</xdr:row>
      <xdr:rowOff>0</xdr:rowOff>
    </xdr:to>
    <xdr:sp macro="" textlink="">
      <xdr:nvSpPr>
        <xdr:cNvPr id="12" name="TextBox 11">
          <a:extLst>
            <a:ext uri="{FF2B5EF4-FFF2-40B4-BE49-F238E27FC236}">
              <a16:creationId xmlns:a16="http://schemas.microsoft.com/office/drawing/2014/main" id="{5388E386-E435-4995-B22B-3DA8FD990322}"/>
            </a:ext>
          </a:extLst>
        </xdr:cNvPr>
        <xdr:cNvSpPr txBox="1"/>
      </xdr:nvSpPr>
      <xdr:spPr>
        <a:xfrm>
          <a:off x="3200400" y="56864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39</xdr:row>
      <xdr:rowOff>133350</xdr:rowOff>
    </xdr:from>
    <xdr:to>
      <xdr:col>9</xdr:col>
      <xdr:colOff>0</xdr:colOff>
      <xdr:row>41</xdr:row>
      <xdr:rowOff>0</xdr:rowOff>
    </xdr:to>
    <xdr:sp macro="" textlink="">
      <xdr:nvSpPr>
        <xdr:cNvPr id="13" name="TextBox 12">
          <a:extLst>
            <a:ext uri="{FF2B5EF4-FFF2-40B4-BE49-F238E27FC236}">
              <a16:creationId xmlns:a16="http://schemas.microsoft.com/office/drawing/2014/main" id="{58E5796F-1166-4F3A-A057-E5D2AFC4D49E}"/>
            </a:ext>
          </a:extLst>
        </xdr:cNvPr>
        <xdr:cNvSpPr txBox="1"/>
      </xdr:nvSpPr>
      <xdr:spPr>
        <a:xfrm>
          <a:off x="3200400" y="66579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18</xdr:col>
      <xdr:colOff>0</xdr:colOff>
      <xdr:row>45</xdr:row>
      <xdr:rowOff>133350</xdr:rowOff>
    </xdr:from>
    <xdr:to>
      <xdr:col>19</xdr:col>
      <xdr:colOff>0</xdr:colOff>
      <xdr:row>47</xdr:row>
      <xdr:rowOff>0</xdr:rowOff>
    </xdr:to>
    <xdr:sp macro="" textlink="">
      <xdr:nvSpPr>
        <xdr:cNvPr id="14" name="TextBox 13">
          <a:extLst>
            <a:ext uri="{FF2B5EF4-FFF2-40B4-BE49-F238E27FC236}">
              <a16:creationId xmlns:a16="http://schemas.microsoft.com/office/drawing/2014/main" id="{A638C137-0F1E-41CF-9294-AB832B8C412B}"/>
            </a:ext>
          </a:extLst>
        </xdr:cNvPr>
        <xdr:cNvSpPr txBox="1"/>
      </xdr:nvSpPr>
      <xdr:spPr>
        <a:xfrm>
          <a:off x="7391400" y="76295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mn-lt"/>
              <a:ea typeface="+mn-ea"/>
              <a:cs typeface="+mn-cs"/>
            </a:rPr>
            <a:t>Earn</a:t>
          </a:r>
        </a:p>
      </xdr:txBody>
    </xdr:sp>
    <xdr:clientData/>
  </xdr:twoCellAnchor>
  <xdr:twoCellAnchor>
    <xdr:from>
      <xdr:col>23</xdr:col>
      <xdr:colOff>0</xdr:colOff>
      <xdr:row>1</xdr:row>
      <xdr:rowOff>133350</xdr:rowOff>
    </xdr:from>
    <xdr:to>
      <xdr:col>24</xdr:col>
      <xdr:colOff>0</xdr:colOff>
      <xdr:row>3</xdr:row>
      <xdr:rowOff>0</xdr:rowOff>
    </xdr:to>
    <xdr:sp macro="" textlink="">
      <xdr:nvSpPr>
        <xdr:cNvPr id="15" name="TextBox 14">
          <a:extLst>
            <a:ext uri="{FF2B5EF4-FFF2-40B4-BE49-F238E27FC236}">
              <a16:creationId xmlns:a16="http://schemas.microsoft.com/office/drawing/2014/main" id="{8BF88039-FC53-40EA-B237-67C71C27C0F9}"/>
            </a:ext>
          </a:extLst>
        </xdr:cNvPr>
        <xdr:cNvSpPr txBox="1"/>
      </xdr:nvSpPr>
      <xdr:spPr>
        <a:xfrm>
          <a:off x="1161097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27</xdr:col>
      <xdr:colOff>0</xdr:colOff>
      <xdr:row>1</xdr:row>
      <xdr:rowOff>133350</xdr:rowOff>
    </xdr:from>
    <xdr:to>
      <xdr:col>28</xdr:col>
      <xdr:colOff>0</xdr:colOff>
      <xdr:row>3</xdr:row>
      <xdr:rowOff>0</xdr:rowOff>
    </xdr:to>
    <xdr:sp macro="" textlink="">
      <xdr:nvSpPr>
        <xdr:cNvPr id="16" name="TextBox 15">
          <a:extLst>
            <a:ext uri="{FF2B5EF4-FFF2-40B4-BE49-F238E27FC236}">
              <a16:creationId xmlns:a16="http://schemas.microsoft.com/office/drawing/2014/main" id="{CFD0F9D2-B5CD-4665-A567-CE5B22DDF8B5}"/>
            </a:ext>
          </a:extLst>
        </xdr:cNvPr>
        <xdr:cNvSpPr txBox="1"/>
      </xdr:nvSpPr>
      <xdr:spPr>
        <a:xfrm>
          <a:off x="1589722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9</xdr:col>
      <xdr:colOff>0</xdr:colOff>
      <xdr:row>1</xdr:row>
      <xdr:rowOff>133350</xdr:rowOff>
    </xdr:from>
    <xdr:to>
      <xdr:col>10</xdr:col>
      <xdr:colOff>0</xdr:colOff>
      <xdr:row>3</xdr:row>
      <xdr:rowOff>0</xdr:rowOff>
    </xdr:to>
    <xdr:sp macro="" textlink="">
      <xdr:nvSpPr>
        <xdr:cNvPr id="17" name="TextBox 16">
          <a:extLst>
            <a:ext uri="{FF2B5EF4-FFF2-40B4-BE49-F238E27FC236}">
              <a16:creationId xmlns:a16="http://schemas.microsoft.com/office/drawing/2014/main" id="{10EDAA18-3D95-4833-99C4-70E0F9D7591F}"/>
            </a:ext>
          </a:extLst>
        </xdr:cNvPr>
        <xdr:cNvSpPr txBox="1"/>
      </xdr:nvSpPr>
      <xdr:spPr>
        <a:xfrm>
          <a:off x="366712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19</xdr:col>
      <xdr:colOff>0</xdr:colOff>
      <xdr:row>45</xdr:row>
      <xdr:rowOff>142875</xdr:rowOff>
    </xdr:from>
    <xdr:to>
      <xdr:col>20</xdr:col>
      <xdr:colOff>0</xdr:colOff>
      <xdr:row>47</xdr:row>
      <xdr:rowOff>9525</xdr:rowOff>
    </xdr:to>
    <xdr:sp macro="" textlink="">
      <xdr:nvSpPr>
        <xdr:cNvPr id="18" name="TextBox 17">
          <a:extLst>
            <a:ext uri="{FF2B5EF4-FFF2-40B4-BE49-F238E27FC236}">
              <a16:creationId xmlns:a16="http://schemas.microsoft.com/office/drawing/2014/main" id="{2F966308-8517-44BB-974A-3868CE45586F}"/>
            </a:ext>
          </a:extLst>
        </xdr:cNvPr>
        <xdr:cNvSpPr txBox="1"/>
      </xdr:nvSpPr>
      <xdr:spPr>
        <a:xfrm>
          <a:off x="7858125" y="76390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33</xdr:row>
      <xdr:rowOff>133350</xdr:rowOff>
    </xdr:from>
    <xdr:to>
      <xdr:col>10</xdr:col>
      <xdr:colOff>0</xdr:colOff>
      <xdr:row>35</xdr:row>
      <xdr:rowOff>0</xdr:rowOff>
    </xdr:to>
    <xdr:sp macro="" textlink="">
      <xdr:nvSpPr>
        <xdr:cNvPr id="19" name="TextBox 18">
          <a:extLst>
            <a:ext uri="{FF2B5EF4-FFF2-40B4-BE49-F238E27FC236}">
              <a16:creationId xmlns:a16="http://schemas.microsoft.com/office/drawing/2014/main" id="{8CE112F1-AA74-459F-AB02-3A76A60F8594}"/>
            </a:ext>
          </a:extLst>
        </xdr:cNvPr>
        <xdr:cNvSpPr txBox="1"/>
      </xdr:nvSpPr>
      <xdr:spPr>
        <a:xfrm>
          <a:off x="3667125" y="56864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39</xdr:row>
      <xdr:rowOff>133350</xdr:rowOff>
    </xdr:from>
    <xdr:to>
      <xdr:col>10</xdr:col>
      <xdr:colOff>0</xdr:colOff>
      <xdr:row>41</xdr:row>
      <xdr:rowOff>0</xdr:rowOff>
    </xdr:to>
    <xdr:sp macro="" textlink="">
      <xdr:nvSpPr>
        <xdr:cNvPr id="20" name="TextBox 19">
          <a:extLst>
            <a:ext uri="{FF2B5EF4-FFF2-40B4-BE49-F238E27FC236}">
              <a16:creationId xmlns:a16="http://schemas.microsoft.com/office/drawing/2014/main" id="{64BDE32F-8A8D-4028-93DD-ADA7C2418C61}"/>
            </a:ext>
          </a:extLst>
        </xdr:cNvPr>
        <xdr:cNvSpPr txBox="1"/>
      </xdr:nvSpPr>
      <xdr:spPr>
        <a:xfrm>
          <a:off x="3667125" y="66579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24</xdr:col>
      <xdr:colOff>0</xdr:colOff>
      <xdr:row>1</xdr:row>
      <xdr:rowOff>133350</xdr:rowOff>
    </xdr:from>
    <xdr:to>
      <xdr:col>25</xdr:col>
      <xdr:colOff>0</xdr:colOff>
      <xdr:row>3</xdr:row>
      <xdr:rowOff>0</xdr:rowOff>
    </xdr:to>
    <xdr:sp macro="" textlink="">
      <xdr:nvSpPr>
        <xdr:cNvPr id="21" name="TextBox 20">
          <a:extLst>
            <a:ext uri="{FF2B5EF4-FFF2-40B4-BE49-F238E27FC236}">
              <a16:creationId xmlns:a16="http://schemas.microsoft.com/office/drawing/2014/main" id="{10455C1A-E0F1-4085-83A0-30EF3F7E9B57}"/>
            </a:ext>
          </a:extLst>
        </xdr:cNvPr>
        <xdr:cNvSpPr txBox="1"/>
      </xdr:nvSpPr>
      <xdr:spPr>
        <a:xfrm>
          <a:off x="1217295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28</xdr:col>
      <xdr:colOff>0</xdr:colOff>
      <xdr:row>1</xdr:row>
      <xdr:rowOff>133350</xdr:rowOff>
    </xdr:from>
    <xdr:to>
      <xdr:col>29</xdr:col>
      <xdr:colOff>0</xdr:colOff>
      <xdr:row>3</xdr:row>
      <xdr:rowOff>0</xdr:rowOff>
    </xdr:to>
    <xdr:sp macro="" textlink="">
      <xdr:nvSpPr>
        <xdr:cNvPr id="22" name="TextBox 21">
          <a:extLst>
            <a:ext uri="{FF2B5EF4-FFF2-40B4-BE49-F238E27FC236}">
              <a16:creationId xmlns:a16="http://schemas.microsoft.com/office/drawing/2014/main" id="{36F6DA79-57AA-466F-A62C-073DAD1619D1}"/>
            </a:ext>
          </a:extLst>
        </xdr:cNvPr>
        <xdr:cNvSpPr txBox="1"/>
      </xdr:nvSpPr>
      <xdr:spPr>
        <a:xfrm>
          <a:off x="1645920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45</xdr:row>
      <xdr:rowOff>133350</xdr:rowOff>
    </xdr:from>
    <xdr:to>
      <xdr:col>12</xdr:col>
      <xdr:colOff>0</xdr:colOff>
      <xdr:row>47</xdr:row>
      <xdr:rowOff>0</xdr:rowOff>
    </xdr:to>
    <xdr:sp macro="" textlink="">
      <xdr:nvSpPr>
        <xdr:cNvPr id="23" name="TextBox 22">
          <a:extLst>
            <a:ext uri="{FF2B5EF4-FFF2-40B4-BE49-F238E27FC236}">
              <a16:creationId xmlns:a16="http://schemas.microsoft.com/office/drawing/2014/main" id="{23F3589A-84B7-4990-9912-B0E376E3E058}"/>
            </a:ext>
          </a:extLst>
        </xdr:cNvPr>
        <xdr:cNvSpPr txBox="1"/>
      </xdr:nvSpPr>
      <xdr:spPr>
        <a:xfrm>
          <a:off x="4248150" y="7629525"/>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22</xdr:col>
      <xdr:colOff>0</xdr:colOff>
      <xdr:row>1</xdr:row>
      <xdr:rowOff>114299</xdr:rowOff>
    </xdr:from>
    <xdr:to>
      <xdr:col>22</xdr:col>
      <xdr:colOff>2609850</xdr:colOff>
      <xdr:row>3</xdr:row>
      <xdr:rowOff>28574</xdr:rowOff>
    </xdr:to>
    <xdr:sp macro="" textlink="">
      <xdr:nvSpPr>
        <xdr:cNvPr id="24" name="TextBox 23">
          <a:extLst>
            <a:ext uri="{FF2B5EF4-FFF2-40B4-BE49-F238E27FC236}">
              <a16:creationId xmlns:a16="http://schemas.microsoft.com/office/drawing/2014/main" id="{583854F2-AB6A-4DEC-BAC4-87ED4823BA86}"/>
            </a:ext>
          </a:extLst>
        </xdr:cNvPr>
        <xdr:cNvSpPr txBox="1"/>
      </xdr:nvSpPr>
      <xdr:spPr>
        <a:xfrm>
          <a:off x="8562975" y="485774"/>
          <a:ext cx="2609850" cy="2381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Fun Patches</a:t>
          </a:r>
        </a:p>
      </xdr:txBody>
    </xdr:sp>
    <xdr:clientData/>
  </xdr:twoCellAnchor>
  <xdr:twoCellAnchor>
    <xdr:from>
      <xdr:col>26</xdr:col>
      <xdr:colOff>0</xdr:colOff>
      <xdr:row>1</xdr:row>
      <xdr:rowOff>133350</xdr:rowOff>
    </xdr:from>
    <xdr:to>
      <xdr:col>26</xdr:col>
      <xdr:colOff>2495550</xdr:colOff>
      <xdr:row>3</xdr:row>
      <xdr:rowOff>0</xdr:rowOff>
    </xdr:to>
    <xdr:sp macro="" textlink="">
      <xdr:nvSpPr>
        <xdr:cNvPr id="25" name="TextBox 24">
          <a:extLst>
            <a:ext uri="{FF2B5EF4-FFF2-40B4-BE49-F238E27FC236}">
              <a16:creationId xmlns:a16="http://schemas.microsoft.com/office/drawing/2014/main" id="{07FBD329-B349-4E70-81B6-5B578F99C508}"/>
            </a:ext>
          </a:extLst>
        </xdr:cNvPr>
        <xdr:cNvSpPr txBox="1"/>
      </xdr:nvSpPr>
      <xdr:spPr>
        <a:xfrm>
          <a:off x="12849225" y="504825"/>
          <a:ext cx="24955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0</xdr:col>
      <xdr:colOff>56029</xdr:colOff>
      <xdr:row>1</xdr:row>
      <xdr:rowOff>133350</xdr:rowOff>
    </xdr:from>
    <xdr:to>
      <xdr:col>2</xdr:col>
      <xdr:colOff>1030942</xdr:colOff>
      <xdr:row>3</xdr:row>
      <xdr:rowOff>0</xdr:rowOff>
    </xdr:to>
    <xdr:sp macro="" textlink="">
      <xdr:nvSpPr>
        <xdr:cNvPr id="26" name="TextBox 25">
          <a:extLst>
            <a:ext uri="{FF2B5EF4-FFF2-40B4-BE49-F238E27FC236}">
              <a16:creationId xmlns:a16="http://schemas.microsoft.com/office/drawing/2014/main" id="{0A71375B-6C29-41E7-A9D0-BC65C9F20ABA}"/>
            </a:ext>
          </a:extLst>
        </xdr:cNvPr>
        <xdr:cNvSpPr txBox="1"/>
      </xdr:nvSpPr>
      <xdr:spPr>
        <a:xfrm>
          <a:off x="56029" y="504825"/>
          <a:ext cx="2260788"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Individual Badges</a:t>
          </a:r>
        </a:p>
      </xdr:txBody>
    </xdr:sp>
    <xdr:clientData/>
  </xdr:twoCellAnchor>
  <xdr:twoCellAnchor>
    <xdr:from>
      <xdr:col>1</xdr:col>
      <xdr:colOff>0</xdr:colOff>
      <xdr:row>33</xdr:row>
      <xdr:rowOff>133350</xdr:rowOff>
    </xdr:from>
    <xdr:to>
      <xdr:col>2</xdr:col>
      <xdr:colOff>1590675</xdr:colOff>
      <xdr:row>34</xdr:row>
      <xdr:rowOff>152400</xdr:rowOff>
    </xdr:to>
    <xdr:sp macro="" textlink="">
      <xdr:nvSpPr>
        <xdr:cNvPr id="27" name="TextBox 26">
          <a:extLst>
            <a:ext uri="{FF2B5EF4-FFF2-40B4-BE49-F238E27FC236}">
              <a16:creationId xmlns:a16="http://schemas.microsoft.com/office/drawing/2014/main" id="{07DF0C75-CC00-409A-B9AD-9470D988F585}"/>
            </a:ext>
          </a:extLst>
        </xdr:cNvPr>
        <xdr:cNvSpPr txBox="1"/>
      </xdr:nvSpPr>
      <xdr:spPr>
        <a:xfrm>
          <a:off x="57150" y="5686425"/>
          <a:ext cx="2819400" cy="1809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Financial Literacy &amp; Cookie Business Badges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39</xdr:row>
      <xdr:rowOff>133350</xdr:rowOff>
    </xdr:from>
    <xdr:to>
      <xdr:col>2</xdr:col>
      <xdr:colOff>971550</xdr:colOff>
      <xdr:row>40</xdr:row>
      <xdr:rowOff>152400</xdr:rowOff>
    </xdr:to>
    <xdr:sp macro="" textlink="">
      <xdr:nvSpPr>
        <xdr:cNvPr id="28" name="TextBox 27">
          <a:extLst>
            <a:ext uri="{FF2B5EF4-FFF2-40B4-BE49-F238E27FC236}">
              <a16:creationId xmlns:a16="http://schemas.microsoft.com/office/drawing/2014/main" id="{EDAAD169-0FF9-40E8-B69E-A8E861B82EC8}"/>
            </a:ext>
          </a:extLst>
        </xdr:cNvPr>
        <xdr:cNvSpPr txBox="1"/>
      </xdr:nvSpPr>
      <xdr:spPr>
        <a:xfrm>
          <a:off x="57150" y="6657975"/>
          <a:ext cx="2200275" cy="1809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Progressive Badge Sets</a:t>
          </a:r>
          <a:endParaRPr lang="en-US" sz="1100">
            <a:solidFill>
              <a:schemeClr val="bg1"/>
            </a:solidFill>
            <a:latin typeface="Arial Narrow" panose="020B0606020202030204" pitchFamily="34" charset="0"/>
          </a:endParaRPr>
        </a:p>
      </xdr:txBody>
    </xdr:sp>
    <xdr:clientData/>
  </xdr:twoCellAnchor>
  <xdr:twoCellAnchor editAs="oneCell">
    <xdr:from>
      <xdr:col>1</xdr:col>
      <xdr:colOff>0</xdr:colOff>
      <xdr:row>0</xdr:row>
      <xdr:rowOff>0</xdr:rowOff>
    </xdr:from>
    <xdr:to>
      <xdr:col>2</xdr:col>
      <xdr:colOff>332740</xdr:colOff>
      <xdr:row>1</xdr:row>
      <xdr:rowOff>85725</xdr:rowOff>
    </xdr:to>
    <xdr:pic>
      <xdr:nvPicPr>
        <xdr:cNvPr id="29" name="Picture 28">
          <a:extLst>
            <a:ext uri="{FF2B5EF4-FFF2-40B4-BE49-F238E27FC236}">
              <a16:creationId xmlns:a16="http://schemas.microsoft.com/office/drawing/2014/main" id="{6147AC62-1DA0-4B62-BB12-6BCF8D4B6BD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0"/>
          <a:ext cx="1561465" cy="457200"/>
        </a:xfrm>
        <a:prstGeom prst="rect">
          <a:avLst/>
        </a:prstGeom>
      </xdr:spPr>
    </xdr:pic>
    <xdr:clientData/>
  </xdr:twoCellAnchor>
  <xdr:twoCellAnchor editAs="oneCell">
    <xdr:from>
      <xdr:col>1</xdr:col>
      <xdr:colOff>25400</xdr:colOff>
      <xdr:row>35</xdr:row>
      <xdr:rowOff>73026</xdr:rowOff>
    </xdr:from>
    <xdr:to>
      <xdr:col>1</xdr:col>
      <xdr:colOff>1221740</xdr:colOff>
      <xdr:row>38</xdr:row>
      <xdr:rowOff>105858</xdr:rowOff>
    </xdr:to>
    <xdr:pic>
      <xdr:nvPicPr>
        <xdr:cNvPr id="30" name="Picture 29">
          <a:extLst>
            <a:ext uri="{FF2B5EF4-FFF2-40B4-BE49-F238E27FC236}">
              <a16:creationId xmlns:a16="http://schemas.microsoft.com/office/drawing/2014/main" id="{9F1F4E1F-1680-48AA-B04D-230EF693B03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2550" y="5949951"/>
          <a:ext cx="1196340" cy="518607"/>
        </a:xfrm>
        <a:prstGeom prst="rect">
          <a:avLst/>
        </a:prstGeom>
      </xdr:spPr>
    </xdr:pic>
    <xdr:clientData/>
  </xdr:twoCellAnchor>
  <xdr:twoCellAnchor>
    <xdr:from>
      <xdr:col>1</xdr:col>
      <xdr:colOff>0</xdr:colOff>
      <xdr:row>58</xdr:row>
      <xdr:rowOff>0</xdr:rowOff>
    </xdr:from>
    <xdr:to>
      <xdr:col>10</xdr:col>
      <xdr:colOff>0</xdr:colOff>
      <xdr:row>65</xdr:row>
      <xdr:rowOff>0</xdr:rowOff>
    </xdr:to>
    <xdr:sp macro="" textlink="">
      <xdr:nvSpPr>
        <xdr:cNvPr id="31" name="Rectangle 30">
          <a:extLst>
            <a:ext uri="{FF2B5EF4-FFF2-40B4-BE49-F238E27FC236}">
              <a16:creationId xmlns:a16="http://schemas.microsoft.com/office/drawing/2014/main" id="{0158DEBF-CFBD-43D4-86E8-5039ACE5E397}"/>
            </a:ext>
          </a:extLst>
        </xdr:cNvPr>
        <xdr:cNvSpPr/>
      </xdr:nvSpPr>
      <xdr:spPr>
        <a:xfrm>
          <a:off x="57150" y="9601200"/>
          <a:ext cx="4076700" cy="11334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67</xdr:row>
      <xdr:rowOff>0</xdr:rowOff>
    </xdr:from>
    <xdr:to>
      <xdr:col>10</xdr:col>
      <xdr:colOff>0</xdr:colOff>
      <xdr:row>73</xdr:row>
      <xdr:rowOff>0</xdr:rowOff>
    </xdr:to>
    <xdr:sp macro="" textlink="">
      <xdr:nvSpPr>
        <xdr:cNvPr id="32" name="Rectangle 31">
          <a:extLst>
            <a:ext uri="{FF2B5EF4-FFF2-40B4-BE49-F238E27FC236}">
              <a16:creationId xmlns:a16="http://schemas.microsoft.com/office/drawing/2014/main" id="{3080F7AE-CC12-4DC1-BE16-9DFD166ABA69}"/>
            </a:ext>
          </a:extLst>
        </xdr:cNvPr>
        <xdr:cNvSpPr/>
      </xdr:nvSpPr>
      <xdr:spPr>
        <a:xfrm>
          <a:off x="57150" y="11058525"/>
          <a:ext cx="4076700" cy="9906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56</xdr:row>
      <xdr:rowOff>133350</xdr:rowOff>
    </xdr:from>
    <xdr:to>
      <xdr:col>10</xdr:col>
      <xdr:colOff>0</xdr:colOff>
      <xdr:row>58</xdr:row>
      <xdr:rowOff>0</xdr:rowOff>
    </xdr:to>
    <xdr:sp macro="" textlink="">
      <xdr:nvSpPr>
        <xdr:cNvPr id="33" name="Rectangle: Top Corners Rounded 32">
          <a:extLst>
            <a:ext uri="{FF2B5EF4-FFF2-40B4-BE49-F238E27FC236}">
              <a16:creationId xmlns:a16="http://schemas.microsoft.com/office/drawing/2014/main" id="{8DB59EB5-0F97-435A-9D92-8C43B6253A5A}"/>
            </a:ext>
          </a:extLst>
        </xdr:cNvPr>
        <xdr:cNvSpPr/>
      </xdr:nvSpPr>
      <xdr:spPr>
        <a:xfrm>
          <a:off x="57150" y="9410700"/>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65</xdr:row>
      <xdr:rowOff>136684</xdr:rowOff>
    </xdr:from>
    <xdr:to>
      <xdr:col>10</xdr:col>
      <xdr:colOff>0</xdr:colOff>
      <xdr:row>67</xdr:row>
      <xdr:rowOff>0</xdr:rowOff>
    </xdr:to>
    <xdr:sp macro="" textlink="">
      <xdr:nvSpPr>
        <xdr:cNvPr id="34" name="Rectangle: Top Corners Rounded 33">
          <a:extLst>
            <a:ext uri="{FF2B5EF4-FFF2-40B4-BE49-F238E27FC236}">
              <a16:creationId xmlns:a16="http://schemas.microsoft.com/office/drawing/2014/main" id="{2471AA70-0818-44FE-B642-C919E0A1C393}"/>
            </a:ext>
          </a:extLst>
        </xdr:cNvPr>
        <xdr:cNvSpPr/>
      </xdr:nvSpPr>
      <xdr:spPr>
        <a:xfrm>
          <a:off x="57150" y="10871359"/>
          <a:ext cx="4076700" cy="187166"/>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65</xdr:row>
      <xdr:rowOff>136684</xdr:rowOff>
    </xdr:from>
    <xdr:to>
      <xdr:col>9</xdr:col>
      <xdr:colOff>0</xdr:colOff>
      <xdr:row>67</xdr:row>
      <xdr:rowOff>0</xdr:rowOff>
    </xdr:to>
    <xdr:sp macro="" textlink="">
      <xdr:nvSpPr>
        <xdr:cNvPr id="35" name="TextBox 34">
          <a:extLst>
            <a:ext uri="{FF2B5EF4-FFF2-40B4-BE49-F238E27FC236}">
              <a16:creationId xmlns:a16="http://schemas.microsoft.com/office/drawing/2014/main" id="{03120613-92BC-4723-AD4C-5FDF5A59FD1D}"/>
            </a:ext>
          </a:extLst>
        </xdr:cNvPr>
        <xdr:cNvSpPr txBox="1"/>
      </xdr:nvSpPr>
      <xdr:spPr>
        <a:xfrm>
          <a:off x="3200400" y="10871359"/>
          <a:ext cx="466725" cy="18716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56</xdr:row>
      <xdr:rowOff>133350</xdr:rowOff>
    </xdr:from>
    <xdr:to>
      <xdr:col>9</xdr:col>
      <xdr:colOff>0</xdr:colOff>
      <xdr:row>58</xdr:row>
      <xdr:rowOff>0</xdr:rowOff>
    </xdr:to>
    <xdr:sp macro="" textlink="">
      <xdr:nvSpPr>
        <xdr:cNvPr id="36" name="TextBox 35">
          <a:extLst>
            <a:ext uri="{FF2B5EF4-FFF2-40B4-BE49-F238E27FC236}">
              <a16:creationId xmlns:a16="http://schemas.microsoft.com/office/drawing/2014/main" id="{A5477EE1-57E3-4207-A584-4C9578F7135A}"/>
            </a:ext>
          </a:extLst>
        </xdr:cNvPr>
        <xdr:cNvSpPr txBox="1"/>
      </xdr:nvSpPr>
      <xdr:spPr>
        <a:xfrm>
          <a:off x="3200400" y="94107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9</xdr:col>
      <xdr:colOff>0</xdr:colOff>
      <xdr:row>56</xdr:row>
      <xdr:rowOff>133350</xdr:rowOff>
    </xdr:from>
    <xdr:to>
      <xdr:col>10</xdr:col>
      <xdr:colOff>0</xdr:colOff>
      <xdr:row>58</xdr:row>
      <xdr:rowOff>0</xdr:rowOff>
    </xdr:to>
    <xdr:sp macro="" textlink="">
      <xdr:nvSpPr>
        <xdr:cNvPr id="37" name="TextBox 36">
          <a:extLst>
            <a:ext uri="{FF2B5EF4-FFF2-40B4-BE49-F238E27FC236}">
              <a16:creationId xmlns:a16="http://schemas.microsoft.com/office/drawing/2014/main" id="{71ED69D7-DFF2-4E26-86B2-A4C8FF37725B}"/>
            </a:ext>
          </a:extLst>
        </xdr:cNvPr>
        <xdr:cNvSpPr txBox="1"/>
      </xdr:nvSpPr>
      <xdr:spPr>
        <a:xfrm>
          <a:off x="3667125" y="94107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65</xdr:row>
      <xdr:rowOff>136684</xdr:rowOff>
    </xdr:from>
    <xdr:to>
      <xdr:col>10</xdr:col>
      <xdr:colOff>0</xdr:colOff>
      <xdr:row>67</xdr:row>
      <xdr:rowOff>0</xdr:rowOff>
    </xdr:to>
    <xdr:sp macro="" textlink="">
      <xdr:nvSpPr>
        <xdr:cNvPr id="38" name="TextBox 37">
          <a:extLst>
            <a:ext uri="{FF2B5EF4-FFF2-40B4-BE49-F238E27FC236}">
              <a16:creationId xmlns:a16="http://schemas.microsoft.com/office/drawing/2014/main" id="{DC3BAD64-F004-46C6-B08A-DB904F05BED1}"/>
            </a:ext>
          </a:extLst>
        </xdr:cNvPr>
        <xdr:cNvSpPr txBox="1"/>
      </xdr:nvSpPr>
      <xdr:spPr>
        <a:xfrm>
          <a:off x="3667125" y="10871359"/>
          <a:ext cx="466725" cy="18716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xdr:col>
      <xdr:colOff>0</xdr:colOff>
      <xdr:row>56</xdr:row>
      <xdr:rowOff>133350</xdr:rowOff>
    </xdr:from>
    <xdr:to>
      <xdr:col>2</xdr:col>
      <xdr:colOff>0</xdr:colOff>
      <xdr:row>58</xdr:row>
      <xdr:rowOff>0</xdr:rowOff>
    </xdr:to>
    <xdr:sp macro="" textlink="">
      <xdr:nvSpPr>
        <xdr:cNvPr id="39" name="TextBox 38">
          <a:extLst>
            <a:ext uri="{FF2B5EF4-FFF2-40B4-BE49-F238E27FC236}">
              <a16:creationId xmlns:a16="http://schemas.microsoft.com/office/drawing/2014/main" id="{D0D5A781-7D28-4702-970D-A5428BE280B0}"/>
            </a:ext>
          </a:extLst>
        </xdr:cNvPr>
        <xdr:cNvSpPr txBox="1"/>
      </xdr:nvSpPr>
      <xdr:spPr>
        <a:xfrm>
          <a:off x="57150" y="9410700"/>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Pins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65</xdr:row>
      <xdr:rowOff>136684</xdr:rowOff>
    </xdr:from>
    <xdr:to>
      <xdr:col>2</xdr:col>
      <xdr:colOff>952500</xdr:colOff>
      <xdr:row>67</xdr:row>
      <xdr:rowOff>19050</xdr:rowOff>
    </xdr:to>
    <xdr:sp macro="" textlink="">
      <xdr:nvSpPr>
        <xdr:cNvPr id="40" name="TextBox 39">
          <a:extLst>
            <a:ext uri="{FF2B5EF4-FFF2-40B4-BE49-F238E27FC236}">
              <a16:creationId xmlns:a16="http://schemas.microsoft.com/office/drawing/2014/main" id="{41BF3264-0719-42F9-B5CB-357B8977DB18}"/>
            </a:ext>
          </a:extLst>
        </xdr:cNvPr>
        <xdr:cNvSpPr txBox="1"/>
      </xdr:nvSpPr>
      <xdr:spPr>
        <a:xfrm>
          <a:off x="57150" y="10871359"/>
          <a:ext cx="2181225" cy="2062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Additional Patch Awards</a:t>
          </a:r>
          <a:endParaRPr lang="en-US" sz="1100">
            <a:solidFill>
              <a:schemeClr val="bg1"/>
            </a:solidFill>
            <a:latin typeface="Arial Narrow" panose="020B0606020202030204" pitchFamily="34" charset="0"/>
          </a:endParaRPr>
        </a:p>
      </xdr:txBody>
    </xdr:sp>
    <xdr:clientData/>
  </xdr:twoCellAnchor>
  <xdr:twoCellAnchor>
    <xdr:from>
      <xdr:col>11</xdr:col>
      <xdr:colOff>0</xdr:colOff>
      <xdr:row>1</xdr:row>
      <xdr:rowOff>133350</xdr:rowOff>
    </xdr:from>
    <xdr:to>
      <xdr:col>20</xdr:col>
      <xdr:colOff>0</xdr:colOff>
      <xdr:row>3</xdr:row>
      <xdr:rowOff>0</xdr:rowOff>
    </xdr:to>
    <xdr:sp macro="" textlink="">
      <xdr:nvSpPr>
        <xdr:cNvPr id="41" name="Rectangle: Top Corners Rounded 40">
          <a:extLst>
            <a:ext uri="{FF2B5EF4-FFF2-40B4-BE49-F238E27FC236}">
              <a16:creationId xmlns:a16="http://schemas.microsoft.com/office/drawing/2014/main" id="{DDBF85C7-C939-4618-936C-98336CF01CEA}"/>
            </a:ext>
          </a:extLst>
        </xdr:cNvPr>
        <xdr:cNvSpPr/>
      </xdr:nvSpPr>
      <xdr:spPr>
        <a:xfrm>
          <a:off x="4248150" y="50482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0</xdr:colOff>
      <xdr:row>1</xdr:row>
      <xdr:rowOff>133350</xdr:rowOff>
    </xdr:from>
    <xdr:to>
      <xdr:col>19</xdr:col>
      <xdr:colOff>0</xdr:colOff>
      <xdr:row>3</xdr:row>
      <xdr:rowOff>0</xdr:rowOff>
    </xdr:to>
    <xdr:sp macro="" textlink="">
      <xdr:nvSpPr>
        <xdr:cNvPr id="42" name="TextBox 41">
          <a:extLst>
            <a:ext uri="{FF2B5EF4-FFF2-40B4-BE49-F238E27FC236}">
              <a16:creationId xmlns:a16="http://schemas.microsoft.com/office/drawing/2014/main" id="{884740F4-3BD2-4958-B8A8-A2501F71DE1A}"/>
            </a:ext>
          </a:extLst>
        </xdr:cNvPr>
        <xdr:cNvSpPr txBox="1"/>
      </xdr:nvSpPr>
      <xdr:spPr>
        <a:xfrm>
          <a:off x="739140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19</xdr:col>
      <xdr:colOff>0</xdr:colOff>
      <xdr:row>1</xdr:row>
      <xdr:rowOff>133350</xdr:rowOff>
    </xdr:from>
    <xdr:to>
      <xdr:col>20</xdr:col>
      <xdr:colOff>0</xdr:colOff>
      <xdr:row>3</xdr:row>
      <xdr:rowOff>0</xdr:rowOff>
    </xdr:to>
    <xdr:sp macro="" textlink="">
      <xdr:nvSpPr>
        <xdr:cNvPr id="43" name="TextBox 42">
          <a:extLst>
            <a:ext uri="{FF2B5EF4-FFF2-40B4-BE49-F238E27FC236}">
              <a16:creationId xmlns:a16="http://schemas.microsoft.com/office/drawing/2014/main" id="{50C1B4AE-91BB-451A-8C23-DB2533E86B97}"/>
            </a:ext>
          </a:extLst>
        </xdr:cNvPr>
        <xdr:cNvSpPr txBox="1"/>
      </xdr:nvSpPr>
      <xdr:spPr>
        <a:xfrm>
          <a:off x="785812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3</xdr:row>
      <xdr:rowOff>0</xdr:rowOff>
    </xdr:from>
    <xdr:to>
      <xdr:col>20</xdr:col>
      <xdr:colOff>0</xdr:colOff>
      <xdr:row>25</xdr:row>
      <xdr:rowOff>0</xdr:rowOff>
    </xdr:to>
    <xdr:sp macro="" textlink="">
      <xdr:nvSpPr>
        <xdr:cNvPr id="44" name="Rectangle 43">
          <a:extLst>
            <a:ext uri="{FF2B5EF4-FFF2-40B4-BE49-F238E27FC236}">
              <a16:creationId xmlns:a16="http://schemas.microsoft.com/office/drawing/2014/main" id="{1A37BD5B-A8EE-4089-AC03-E554C89F6B56}"/>
            </a:ext>
          </a:extLst>
        </xdr:cNvPr>
        <xdr:cNvSpPr/>
      </xdr:nvSpPr>
      <xdr:spPr>
        <a:xfrm>
          <a:off x="4248150" y="695325"/>
          <a:ext cx="4076700" cy="35623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133350</xdr:rowOff>
    </xdr:from>
    <xdr:to>
      <xdr:col>12</xdr:col>
      <xdr:colOff>1266825</xdr:colOff>
      <xdr:row>3</xdr:row>
      <xdr:rowOff>0</xdr:rowOff>
    </xdr:to>
    <xdr:sp macro="" textlink="">
      <xdr:nvSpPr>
        <xdr:cNvPr id="45" name="TextBox 44">
          <a:extLst>
            <a:ext uri="{FF2B5EF4-FFF2-40B4-BE49-F238E27FC236}">
              <a16:creationId xmlns:a16="http://schemas.microsoft.com/office/drawing/2014/main" id="{815F620D-8329-41B2-8360-833C55383966}"/>
            </a:ext>
          </a:extLst>
        </xdr:cNvPr>
        <xdr:cNvSpPr txBox="1"/>
      </xdr:nvSpPr>
      <xdr:spPr>
        <a:xfrm>
          <a:off x="4248150" y="504825"/>
          <a:ext cx="24955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Leadership Journey Awards</a:t>
          </a:r>
          <a:endParaRPr lang="en-US" sz="1100">
            <a:solidFill>
              <a:schemeClr val="bg1"/>
            </a:solidFill>
            <a:latin typeface="Arial Narrow" panose="020B0606020202030204" pitchFamily="34" charset="0"/>
          </a:endParaRPr>
        </a:p>
      </xdr:txBody>
    </xdr:sp>
    <xdr:clientData/>
  </xdr:twoCellAnchor>
  <xdr:twoCellAnchor>
    <xdr:from>
      <xdr:col>11</xdr:col>
      <xdr:colOff>19050</xdr:colOff>
      <xdr:row>3</xdr:row>
      <xdr:rowOff>28575</xdr:rowOff>
    </xdr:from>
    <xdr:to>
      <xdr:col>11</xdr:col>
      <xdr:colOff>1214122</xdr:colOff>
      <xdr:row>24</xdr:row>
      <xdr:rowOff>112578</xdr:rowOff>
    </xdr:to>
    <xdr:grpSp>
      <xdr:nvGrpSpPr>
        <xdr:cNvPr id="46" name="Group 45">
          <a:extLst>
            <a:ext uri="{FF2B5EF4-FFF2-40B4-BE49-F238E27FC236}">
              <a16:creationId xmlns:a16="http://schemas.microsoft.com/office/drawing/2014/main" id="{B97FD9CE-12BB-47A2-9041-57CD1F39E91F}"/>
            </a:ext>
          </a:extLst>
        </xdr:cNvPr>
        <xdr:cNvGrpSpPr/>
      </xdr:nvGrpSpPr>
      <xdr:grpSpPr>
        <a:xfrm>
          <a:off x="4267200" y="723900"/>
          <a:ext cx="1195072" cy="3484428"/>
          <a:chOff x="4286250" y="723900"/>
          <a:chExt cx="1195072" cy="3484428"/>
        </a:xfrm>
      </xdr:grpSpPr>
      <xdr:pic>
        <xdr:nvPicPr>
          <xdr:cNvPr id="47" name="Picture 46">
            <a:extLst>
              <a:ext uri="{FF2B5EF4-FFF2-40B4-BE49-F238E27FC236}">
                <a16:creationId xmlns:a16="http://schemas.microsoft.com/office/drawing/2014/main" id="{3B5A6F33-9893-4E9A-9A3A-AE5FA3CADF0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286250" y="3441700"/>
            <a:ext cx="1188720" cy="766628"/>
          </a:xfrm>
          <a:prstGeom prst="rect">
            <a:avLst/>
          </a:prstGeom>
        </xdr:spPr>
      </xdr:pic>
      <xdr:pic>
        <xdr:nvPicPr>
          <xdr:cNvPr id="48" name="Picture 47">
            <a:extLst>
              <a:ext uri="{FF2B5EF4-FFF2-40B4-BE49-F238E27FC236}">
                <a16:creationId xmlns:a16="http://schemas.microsoft.com/office/drawing/2014/main" id="{2A279FC1-9927-484B-800E-751DDA70581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292602" y="2743201"/>
            <a:ext cx="1188720" cy="506979"/>
          </a:xfrm>
          <a:prstGeom prst="rect">
            <a:avLst/>
          </a:prstGeom>
        </xdr:spPr>
      </xdr:pic>
      <xdr:pic>
        <xdr:nvPicPr>
          <xdr:cNvPr id="49" name="Picture 48">
            <a:extLst>
              <a:ext uri="{FF2B5EF4-FFF2-40B4-BE49-F238E27FC236}">
                <a16:creationId xmlns:a16="http://schemas.microsoft.com/office/drawing/2014/main" id="{04511B7A-45F6-41C6-966E-5CB7A0033E2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559967" y="723900"/>
            <a:ext cx="657568" cy="640080"/>
          </a:xfrm>
          <a:prstGeom prst="rect">
            <a:avLst/>
          </a:prstGeom>
        </xdr:spPr>
      </xdr:pic>
      <xdr:pic>
        <xdr:nvPicPr>
          <xdr:cNvPr id="50" name="Picture 49">
            <a:extLst>
              <a:ext uri="{FF2B5EF4-FFF2-40B4-BE49-F238E27FC236}">
                <a16:creationId xmlns:a16="http://schemas.microsoft.com/office/drawing/2014/main" id="{8A60CAC5-AF92-4BDA-95B1-EF086F649B1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536362" y="1352551"/>
            <a:ext cx="704778" cy="640080"/>
          </a:xfrm>
          <a:prstGeom prst="rect">
            <a:avLst/>
          </a:prstGeom>
        </xdr:spPr>
      </xdr:pic>
      <xdr:pic>
        <xdr:nvPicPr>
          <xdr:cNvPr id="51" name="Picture 50">
            <a:extLst>
              <a:ext uri="{FF2B5EF4-FFF2-40B4-BE49-F238E27FC236}">
                <a16:creationId xmlns:a16="http://schemas.microsoft.com/office/drawing/2014/main" id="{C22877DA-BB3F-4F3F-917B-DD6A1F794FC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557711" y="2000250"/>
            <a:ext cx="662080" cy="640080"/>
          </a:xfrm>
          <a:prstGeom prst="rect">
            <a:avLst/>
          </a:prstGeom>
        </xdr:spPr>
      </xdr:pic>
    </xdr:grpSp>
    <xdr:clientData/>
  </xdr:twoCellAnchor>
  <xdr:twoCellAnchor>
    <xdr:from>
      <xdr:col>1</xdr:col>
      <xdr:colOff>16899</xdr:colOff>
      <xdr:row>58</xdr:row>
      <xdr:rowOff>39976</xdr:rowOff>
    </xdr:from>
    <xdr:to>
      <xdr:col>1</xdr:col>
      <xdr:colOff>1205619</xdr:colOff>
      <xdr:row>64</xdr:row>
      <xdr:rowOff>110183</xdr:rowOff>
    </xdr:to>
    <xdr:grpSp>
      <xdr:nvGrpSpPr>
        <xdr:cNvPr id="52" name="Group 51">
          <a:extLst>
            <a:ext uri="{FF2B5EF4-FFF2-40B4-BE49-F238E27FC236}">
              <a16:creationId xmlns:a16="http://schemas.microsoft.com/office/drawing/2014/main" id="{BC5B03BB-604E-4C73-A860-043E63C9A7CA}"/>
            </a:ext>
          </a:extLst>
        </xdr:cNvPr>
        <xdr:cNvGrpSpPr>
          <a:grpSpLocks noChangeAspect="1"/>
        </xdr:cNvGrpSpPr>
      </xdr:nvGrpSpPr>
      <xdr:grpSpPr>
        <a:xfrm>
          <a:off x="74049" y="9641176"/>
          <a:ext cx="1188720" cy="1041757"/>
          <a:chOff x="4696849" y="9809450"/>
          <a:chExt cx="1263931" cy="1106030"/>
        </a:xfrm>
      </xdr:grpSpPr>
      <xdr:grpSp>
        <xdr:nvGrpSpPr>
          <xdr:cNvPr id="53" name="Group 52">
            <a:extLst>
              <a:ext uri="{FF2B5EF4-FFF2-40B4-BE49-F238E27FC236}">
                <a16:creationId xmlns:a16="http://schemas.microsoft.com/office/drawing/2014/main" id="{7E3F6F66-748C-491A-8509-080E9E132DEB}"/>
              </a:ext>
            </a:extLst>
          </xdr:cNvPr>
          <xdr:cNvGrpSpPr/>
        </xdr:nvGrpSpPr>
        <xdr:grpSpPr>
          <a:xfrm>
            <a:off x="4911549" y="9809450"/>
            <a:ext cx="834530" cy="411480"/>
            <a:chOff x="4913600" y="9809450"/>
            <a:chExt cx="834530" cy="411480"/>
          </a:xfrm>
        </xdr:grpSpPr>
        <xdr:pic>
          <xdr:nvPicPr>
            <xdr:cNvPr id="61" name="Picture 60">
              <a:extLst>
                <a:ext uri="{FF2B5EF4-FFF2-40B4-BE49-F238E27FC236}">
                  <a16:creationId xmlns:a16="http://schemas.microsoft.com/office/drawing/2014/main" id="{9C82D66F-93F3-445B-ADE9-BE324657A1D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913600" y="9809450"/>
              <a:ext cx="411480" cy="411480"/>
            </a:xfrm>
            <a:prstGeom prst="rect">
              <a:avLst/>
            </a:prstGeom>
          </xdr:spPr>
        </xdr:pic>
        <xdr:pic>
          <xdr:nvPicPr>
            <xdr:cNvPr id="62" name="Picture 61">
              <a:extLst>
                <a:ext uri="{FF2B5EF4-FFF2-40B4-BE49-F238E27FC236}">
                  <a16:creationId xmlns:a16="http://schemas.microsoft.com/office/drawing/2014/main" id="{D45C178C-2D1C-4F40-9441-E10654792C4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336650" y="9809450"/>
              <a:ext cx="411480" cy="411480"/>
            </a:xfrm>
            <a:prstGeom prst="rect">
              <a:avLst/>
            </a:prstGeom>
          </xdr:spPr>
        </xdr:pic>
      </xdr:grpSp>
      <xdr:grpSp>
        <xdr:nvGrpSpPr>
          <xdr:cNvPr id="54" name="Group 53">
            <a:extLst>
              <a:ext uri="{FF2B5EF4-FFF2-40B4-BE49-F238E27FC236}">
                <a16:creationId xmlns:a16="http://schemas.microsoft.com/office/drawing/2014/main" id="{9AA9768E-C0A2-481A-BCF5-8240377F466E}"/>
              </a:ext>
            </a:extLst>
          </xdr:cNvPr>
          <xdr:cNvGrpSpPr/>
        </xdr:nvGrpSpPr>
        <xdr:grpSpPr>
          <a:xfrm>
            <a:off x="4911549" y="10504000"/>
            <a:ext cx="834530" cy="411480"/>
            <a:chOff x="4913600" y="10504000"/>
            <a:chExt cx="834530" cy="411480"/>
          </a:xfrm>
        </xdr:grpSpPr>
        <xdr:pic>
          <xdr:nvPicPr>
            <xdr:cNvPr id="59" name="Picture 58">
              <a:extLst>
                <a:ext uri="{FF2B5EF4-FFF2-40B4-BE49-F238E27FC236}">
                  <a16:creationId xmlns:a16="http://schemas.microsoft.com/office/drawing/2014/main" id="{2E143C07-FA95-4BCB-A0BF-AD02DC4E01AA}"/>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336650" y="10504000"/>
              <a:ext cx="411480" cy="411480"/>
            </a:xfrm>
            <a:prstGeom prst="rect">
              <a:avLst/>
            </a:prstGeom>
          </xdr:spPr>
        </xdr:pic>
        <xdr:pic>
          <xdr:nvPicPr>
            <xdr:cNvPr id="60" name="Picture 59">
              <a:extLst>
                <a:ext uri="{FF2B5EF4-FFF2-40B4-BE49-F238E27FC236}">
                  <a16:creationId xmlns:a16="http://schemas.microsoft.com/office/drawing/2014/main" id="{9BE2D461-2563-4906-BE9B-0A8AFA5F9E4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913600" y="10504000"/>
              <a:ext cx="411480" cy="411480"/>
            </a:xfrm>
            <a:prstGeom prst="rect">
              <a:avLst/>
            </a:prstGeom>
          </xdr:spPr>
        </xdr:pic>
      </xdr:grpSp>
      <xdr:grpSp>
        <xdr:nvGrpSpPr>
          <xdr:cNvPr id="55" name="Group 54">
            <a:extLst>
              <a:ext uri="{FF2B5EF4-FFF2-40B4-BE49-F238E27FC236}">
                <a16:creationId xmlns:a16="http://schemas.microsoft.com/office/drawing/2014/main" id="{8729E259-6738-415A-95AB-AA11A975D6F8}"/>
              </a:ext>
            </a:extLst>
          </xdr:cNvPr>
          <xdr:cNvGrpSpPr/>
        </xdr:nvGrpSpPr>
        <xdr:grpSpPr>
          <a:xfrm>
            <a:off x="4696849" y="10176475"/>
            <a:ext cx="1263931" cy="411480"/>
            <a:chOff x="4696849" y="10176475"/>
            <a:chExt cx="1263931" cy="411480"/>
          </a:xfrm>
        </xdr:grpSpPr>
        <xdr:pic>
          <xdr:nvPicPr>
            <xdr:cNvPr id="56" name="Picture 55">
              <a:extLst>
                <a:ext uri="{FF2B5EF4-FFF2-40B4-BE49-F238E27FC236}">
                  <a16:creationId xmlns:a16="http://schemas.microsoft.com/office/drawing/2014/main" id="{1AB217C1-2807-467B-87EE-6A6CD7E2E3EE}"/>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696849" y="10176475"/>
              <a:ext cx="409626" cy="411480"/>
            </a:xfrm>
            <a:prstGeom prst="rect">
              <a:avLst/>
            </a:prstGeom>
          </xdr:spPr>
        </xdr:pic>
        <xdr:pic>
          <xdr:nvPicPr>
            <xdr:cNvPr id="57" name="Picture 56">
              <a:extLst>
                <a:ext uri="{FF2B5EF4-FFF2-40B4-BE49-F238E27FC236}">
                  <a16:creationId xmlns:a16="http://schemas.microsoft.com/office/drawing/2014/main" id="{646670B3-6F29-45B2-A2E0-4D64CB66ECF5}"/>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119900" y="10176475"/>
              <a:ext cx="411480" cy="411480"/>
            </a:xfrm>
            <a:prstGeom prst="rect">
              <a:avLst/>
            </a:prstGeom>
          </xdr:spPr>
        </xdr:pic>
        <xdr:pic>
          <xdr:nvPicPr>
            <xdr:cNvPr id="58" name="Picture 57">
              <a:extLst>
                <a:ext uri="{FF2B5EF4-FFF2-40B4-BE49-F238E27FC236}">
                  <a16:creationId xmlns:a16="http://schemas.microsoft.com/office/drawing/2014/main" id="{0BBDC4B6-FD7C-41F9-8FFF-42DB404E857A}"/>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549300" y="10176475"/>
              <a:ext cx="411480" cy="411480"/>
            </a:xfrm>
            <a:prstGeom prst="rect">
              <a:avLst/>
            </a:prstGeom>
          </xdr:spPr>
        </xdr:pic>
      </xdr:grpSp>
    </xdr:grpSp>
    <xdr:clientData/>
  </xdr:twoCellAnchor>
  <xdr:twoCellAnchor>
    <xdr:from>
      <xdr:col>1</xdr:col>
      <xdr:colOff>28576</xdr:colOff>
      <xdr:row>67</xdr:row>
      <xdr:rowOff>19825</xdr:rowOff>
    </xdr:from>
    <xdr:to>
      <xdr:col>1</xdr:col>
      <xdr:colOff>1217296</xdr:colOff>
      <xdr:row>72</xdr:row>
      <xdr:rowOff>140184</xdr:rowOff>
    </xdr:to>
    <xdr:grpSp>
      <xdr:nvGrpSpPr>
        <xdr:cNvPr id="63" name="Group 62">
          <a:extLst>
            <a:ext uri="{FF2B5EF4-FFF2-40B4-BE49-F238E27FC236}">
              <a16:creationId xmlns:a16="http://schemas.microsoft.com/office/drawing/2014/main" id="{CCB88F39-4F38-4B44-9701-5C48C3A4A174}"/>
            </a:ext>
          </a:extLst>
        </xdr:cNvPr>
        <xdr:cNvGrpSpPr>
          <a:grpSpLocks noChangeAspect="1"/>
        </xdr:cNvGrpSpPr>
      </xdr:nvGrpSpPr>
      <xdr:grpSpPr>
        <a:xfrm>
          <a:off x="85726" y="11078350"/>
          <a:ext cx="1188720" cy="949034"/>
          <a:chOff x="95251" y="10443350"/>
          <a:chExt cx="1234440" cy="964520"/>
        </a:xfrm>
      </xdr:grpSpPr>
      <xdr:pic>
        <xdr:nvPicPr>
          <xdr:cNvPr id="64" name="Picture 63">
            <a:extLst>
              <a:ext uri="{FF2B5EF4-FFF2-40B4-BE49-F238E27FC236}">
                <a16:creationId xmlns:a16="http://schemas.microsoft.com/office/drawing/2014/main" id="{CB40EDA6-83DB-41BC-B5A2-D77A5E3C28F1}"/>
              </a:ext>
            </a:extLst>
          </xdr:cNvPr>
          <xdr:cNvPicPr>
            <a:picLocks noChangeAspect="1"/>
          </xdr:cNvPicPr>
        </xdr:nvPicPr>
        <xdr:blipFill rotWithShape="1">
          <a:blip xmlns:r="http://schemas.openxmlformats.org/officeDocument/2006/relationships" r:embed="rId15">
            <a:extLst>
              <a:ext uri="{28A0092B-C50C-407E-A947-70E740481C1C}">
                <a14:useLocalDpi xmlns:a14="http://schemas.microsoft.com/office/drawing/2010/main" val="0"/>
              </a:ext>
            </a:extLst>
          </a:blip>
          <a:srcRect l="49828" r="-1"/>
          <a:stretch/>
        </xdr:blipFill>
        <xdr:spPr>
          <a:xfrm>
            <a:off x="95251" y="10830074"/>
            <a:ext cx="1234440" cy="577796"/>
          </a:xfrm>
          <a:prstGeom prst="rect">
            <a:avLst/>
          </a:prstGeom>
        </xdr:spPr>
      </xdr:pic>
      <xdr:grpSp>
        <xdr:nvGrpSpPr>
          <xdr:cNvPr id="65" name="Group 64">
            <a:extLst>
              <a:ext uri="{FF2B5EF4-FFF2-40B4-BE49-F238E27FC236}">
                <a16:creationId xmlns:a16="http://schemas.microsoft.com/office/drawing/2014/main" id="{A2411283-885B-48F0-A32C-1148D2288584}"/>
              </a:ext>
            </a:extLst>
          </xdr:cNvPr>
          <xdr:cNvGrpSpPr/>
        </xdr:nvGrpSpPr>
        <xdr:grpSpPr>
          <a:xfrm>
            <a:off x="257780" y="10443350"/>
            <a:ext cx="909383" cy="411480"/>
            <a:chOff x="292101" y="10443350"/>
            <a:chExt cx="909383" cy="411480"/>
          </a:xfrm>
        </xdr:grpSpPr>
        <xdr:pic>
          <xdr:nvPicPr>
            <xdr:cNvPr id="66" name="Picture 65">
              <a:extLst>
                <a:ext uri="{FF2B5EF4-FFF2-40B4-BE49-F238E27FC236}">
                  <a16:creationId xmlns:a16="http://schemas.microsoft.com/office/drawing/2014/main" id="{1ADB548F-2062-42E9-8DC4-2FC633212B96}"/>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292101" y="10443350"/>
              <a:ext cx="413402" cy="411480"/>
            </a:xfrm>
            <a:prstGeom prst="rect">
              <a:avLst/>
            </a:prstGeom>
          </xdr:spPr>
        </xdr:pic>
        <xdr:pic>
          <xdr:nvPicPr>
            <xdr:cNvPr id="67" name="Picture 66">
              <a:extLst>
                <a:ext uri="{FF2B5EF4-FFF2-40B4-BE49-F238E27FC236}">
                  <a16:creationId xmlns:a16="http://schemas.microsoft.com/office/drawing/2014/main" id="{FB1B9604-116B-4DF6-866B-EE9858907332}"/>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788082" y="10443350"/>
              <a:ext cx="413402" cy="411480"/>
            </a:xfrm>
            <a:prstGeom prst="rect">
              <a:avLst/>
            </a:prstGeom>
          </xdr:spPr>
        </xdr:pic>
      </xdr:grpSp>
    </xdr:grpSp>
    <xdr:clientData/>
  </xdr:twoCellAnchor>
  <xdr:twoCellAnchor>
    <xdr:from>
      <xdr:col>1</xdr:col>
      <xdr:colOff>0</xdr:colOff>
      <xdr:row>3</xdr:row>
      <xdr:rowOff>0</xdr:rowOff>
    </xdr:from>
    <xdr:to>
      <xdr:col>10</xdr:col>
      <xdr:colOff>0</xdr:colOff>
      <xdr:row>33</xdr:row>
      <xdr:rowOff>0</xdr:rowOff>
    </xdr:to>
    <xdr:sp macro="" textlink="">
      <xdr:nvSpPr>
        <xdr:cNvPr id="68" name="Rectangle 67">
          <a:extLst>
            <a:ext uri="{FF2B5EF4-FFF2-40B4-BE49-F238E27FC236}">
              <a16:creationId xmlns:a16="http://schemas.microsoft.com/office/drawing/2014/main" id="{69AE2275-B1F8-4693-86C8-A264BEDE38D3}"/>
            </a:ext>
          </a:extLst>
        </xdr:cNvPr>
        <xdr:cNvSpPr/>
      </xdr:nvSpPr>
      <xdr:spPr>
        <a:xfrm>
          <a:off x="57150" y="695325"/>
          <a:ext cx="4076700" cy="48577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39687</xdr:colOff>
      <xdr:row>41</xdr:row>
      <xdr:rowOff>65050</xdr:rowOff>
    </xdr:from>
    <xdr:to>
      <xdr:col>2</xdr:col>
      <xdr:colOff>2102</xdr:colOff>
      <xdr:row>55</xdr:row>
      <xdr:rowOff>121491</xdr:rowOff>
    </xdr:to>
    <xdr:grpSp>
      <xdr:nvGrpSpPr>
        <xdr:cNvPr id="69" name="Group 68">
          <a:extLst>
            <a:ext uri="{FF2B5EF4-FFF2-40B4-BE49-F238E27FC236}">
              <a16:creationId xmlns:a16="http://schemas.microsoft.com/office/drawing/2014/main" id="{4DE96EEA-BA98-4CA6-8DB5-5D6FF368B16F}"/>
            </a:ext>
          </a:extLst>
        </xdr:cNvPr>
        <xdr:cNvGrpSpPr/>
      </xdr:nvGrpSpPr>
      <xdr:grpSpPr>
        <a:xfrm>
          <a:off x="96837" y="6913525"/>
          <a:ext cx="1191140" cy="2323391"/>
          <a:chOff x="96837" y="7037350"/>
          <a:chExt cx="1210190" cy="2367841"/>
        </a:xfrm>
      </xdr:grpSpPr>
      <xdr:pic>
        <xdr:nvPicPr>
          <xdr:cNvPr id="70" name="Picture 69">
            <a:extLst>
              <a:ext uri="{FF2B5EF4-FFF2-40B4-BE49-F238E27FC236}">
                <a16:creationId xmlns:a16="http://schemas.microsoft.com/office/drawing/2014/main" id="{640BF534-8771-4F3E-8B87-574D468BD309}"/>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96837" y="9008271"/>
            <a:ext cx="1196340" cy="396920"/>
          </a:xfrm>
          <a:prstGeom prst="rect">
            <a:avLst/>
          </a:prstGeom>
        </xdr:spPr>
      </xdr:pic>
      <xdr:pic>
        <xdr:nvPicPr>
          <xdr:cNvPr id="71" name="Picture 75">
            <a:extLst>
              <a:ext uri="{FF2B5EF4-FFF2-40B4-BE49-F238E27FC236}">
                <a16:creationId xmlns:a16="http://schemas.microsoft.com/office/drawing/2014/main" id="{80EE0FD6-D150-4739-852D-EFBB7370E1B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96837" y="8040989"/>
            <a:ext cx="1196340" cy="394026"/>
          </a:xfrm>
          <a:prstGeom prst="rect">
            <a:avLst/>
          </a:prstGeom>
        </xdr:spPr>
      </xdr:pic>
      <xdr:pic>
        <xdr:nvPicPr>
          <xdr:cNvPr id="72" name="Picture 71">
            <a:extLst>
              <a:ext uri="{FF2B5EF4-FFF2-40B4-BE49-F238E27FC236}">
                <a16:creationId xmlns:a16="http://schemas.microsoft.com/office/drawing/2014/main" id="{9A698C9B-7CE8-4153-B82A-4CBB7266128C}"/>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96837" y="8523910"/>
            <a:ext cx="1196340" cy="395467"/>
          </a:xfrm>
          <a:prstGeom prst="rect">
            <a:avLst/>
          </a:prstGeom>
        </xdr:spPr>
      </xdr:pic>
      <xdr:pic>
        <xdr:nvPicPr>
          <xdr:cNvPr id="73" name="Picture 72">
            <a:extLst>
              <a:ext uri="{FF2B5EF4-FFF2-40B4-BE49-F238E27FC236}">
                <a16:creationId xmlns:a16="http://schemas.microsoft.com/office/drawing/2014/main" id="{E9384C53-A415-4B8D-8F80-3EAB67A6578D}"/>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96837" y="7546869"/>
            <a:ext cx="1196340" cy="405225"/>
          </a:xfrm>
          <a:prstGeom prst="rect">
            <a:avLst/>
          </a:prstGeom>
        </xdr:spPr>
      </xdr:pic>
      <xdr:grpSp>
        <xdr:nvGrpSpPr>
          <xdr:cNvPr id="74" name="Group 73">
            <a:extLst>
              <a:ext uri="{FF2B5EF4-FFF2-40B4-BE49-F238E27FC236}">
                <a16:creationId xmlns:a16="http://schemas.microsoft.com/office/drawing/2014/main" id="{0ED3EE1E-1F51-4CAC-BCF1-C3DD95D4BDDC}"/>
              </a:ext>
            </a:extLst>
          </xdr:cNvPr>
          <xdr:cNvGrpSpPr/>
        </xdr:nvGrpSpPr>
        <xdr:grpSpPr>
          <a:xfrm>
            <a:off x="96837" y="7037350"/>
            <a:ext cx="1210190" cy="420624"/>
            <a:chOff x="19345947" y="7297700"/>
            <a:chExt cx="1210190" cy="420624"/>
          </a:xfrm>
        </xdr:grpSpPr>
        <xdr:pic>
          <xdr:nvPicPr>
            <xdr:cNvPr id="75" name="Picture 74">
              <a:extLst>
                <a:ext uri="{FF2B5EF4-FFF2-40B4-BE49-F238E27FC236}">
                  <a16:creationId xmlns:a16="http://schemas.microsoft.com/office/drawing/2014/main" id="{AA92D25D-A694-408F-868D-0BF6C98F2E9C}"/>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9345947" y="7297700"/>
              <a:ext cx="402336" cy="420624"/>
            </a:xfrm>
            <a:prstGeom prst="rect">
              <a:avLst/>
            </a:prstGeom>
          </xdr:spPr>
        </xdr:pic>
        <xdr:pic>
          <xdr:nvPicPr>
            <xdr:cNvPr id="76" name="Picture 75">
              <a:extLst>
                <a:ext uri="{FF2B5EF4-FFF2-40B4-BE49-F238E27FC236}">
                  <a16:creationId xmlns:a16="http://schemas.microsoft.com/office/drawing/2014/main" id="{60555175-BE76-4BC2-89EE-7436DBA5E0B4}"/>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9747319" y="7297700"/>
              <a:ext cx="402336" cy="420624"/>
            </a:xfrm>
            <a:prstGeom prst="rect">
              <a:avLst/>
            </a:prstGeom>
          </xdr:spPr>
        </xdr:pic>
        <xdr:pic>
          <xdr:nvPicPr>
            <xdr:cNvPr id="77" name="Picture 76">
              <a:extLst>
                <a:ext uri="{FF2B5EF4-FFF2-40B4-BE49-F238E27FC236}">
                  <a16:creationId xmlns:a16="http://schemas.microsoft.com/office/drawing/2014/main" id="{D15F10D2-F744-4B03-9FF2-DD6522B8E8AD}"/>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20153801" y="7297700"/>
              <a:ext cx="402336" cy="420624"/>
            </a:xfrm>
            <a:prstGeom prst="rect">
              <a:avLst/>
            </a:prstGeom>
          </xdr:spPr>
        </xdr:pic>
      </xdr:grpSp>
    </xdr:grpSp>
    <xdr:clientData/>
  </xdr:twoCellAnchor>
  <xdr:twoCellAnchor>
    <xdr:from>
      <xdr:col>1</xdr:col>
      <xdr:colOff>43446</xdr:colOff>
      <xdr:row>3</xdr:row>
      <xdr:rowOff>60325</xdr:rowOff>
    </xdr:from>
    <xdr:to>
      <xdr:col>1</xdr:col>
      <xdr:colOff>1225061</xdr:colOff>
      <xdr:row>32</xdr:row>
      <xdr:rowOff>103590</xdr:rowOff>
    </xdr:to>
    <xdr:grpSp>
      <xdr:nvGrpSpPr>
        <xdr:cNvPr id="78" name="Group 77">
          <a:extLst>
            <a:ext uri="{FF2B5EF4-FFF2-40B4-BE49-F238E27FC236}">
              <a16:creationId xmlns:a16="http://schemas.microsoft.com/office/drawing/2014/main" id="{3AD18E1F-DE4E-4A0F-B9AF-BFFD68BFDDDE}"/>
            </a:ext>
          </a:extLst>
        </xdr:cNvPr>
        <xdr:cNvGrpSpPr/>
      </xdr:nvGrpSpPr>
      <xdr:grpSpPr>
        <a:xfrm>
          <a:off x="100596" y="755650"/>
          <a:ext cx="1181615" cy="4739090"/>
          <a:chOff x="19366496" y="784225"/>
          <a:chExt cx="1210190" cy="4831165"/>
        </a:xfrm>
      </xdr:grpSpPr>
      <xdr:pic>
        <xdr:nvPicPr>
          <xdr:cNvPr id="79" name="Picture 78">
            <a:extLst>
              <a:ext uri="{FF2B5EF4-FFF2-40B4-BE49-F238E27FC236}">
                <a16:creationId xmlns:a16="http://schemas.microsoft.com/office/drawing/2014/main" id="{9652CECA-7760-4284-A332-69749A19536D}"/>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20177750" y="784225"/>
            <a:ext cx="398936" cy="418539"/>
          </a:xfrm>
          <a:prstGeom prst="rect">
            <a:avLst/>
          </a:prstGeom>
        </xdr:spPr>
      </xdr:pic>
      <xdr:pic>
        <xdr:nvPicPr>
          <xdr:cNvPr id="80" name="Picture 79">
            <a:extLst>
              <a:ext uri="{FF2B5EF4-FFF2-40B4-BE49-F238E27FC236}">
                <a16:creationId xmlns:a16="http://schemas.microsoft.com/office/drawing/2014/main" id="{DA63D7C7-3C2B-4346-B883-88EA5E0180E6}"/>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9369896" y="1274285"/>
            <a:ext cx="398936" cy="418539"/>
          </a:xfrm>
          <a:prstGeom prst="rect">
            <a:avLst/>
          </a:prstGeom>
        </xdr:spPr>
      </xdr:pic>
      <xdr:pic>
        <xdr:nvPicPr>
          <xdr:cNvPr id="81" name="Picture 80">
            <a:extLst>
              <a:ext uri="{FF2B5EF4-FFF2-40B4-BE49-F238E27FC236}">
                <a16:creationId xmlns:a16="http://schemas.microsoft.com/office/drawing/2014/main" id="{F8DE8669-73CC-4EE9-9E66-C7D168AE306D}"/>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9771269" y="1274285"/>
            <a:ext cx="398936" cy="418539"/>
          </a:xfrm>
          <a:prstGeom prst="rect">
            <a:avLst/>
          </a:prstGeom>
        </xdr:spPr>
      </xdr:pic>
      <xdr:pic>
        <xdr:nvPicPr>
          <xdr:cNvPr id="82" name="Picture 81">
            <a:extLst>
              <a:ext uri="{FF2B5EF4-FFF2-40B4-BE49-F238E27FC236}">
                <a16:creationId xmlns:a16="http://schemas.microsoft.com/office/drawing/2014/main" id="{0B596548-DAE1-4DF4-A796-F0313A97B2A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20177750" y="1274285"/>
            <a:ext cx="398936" cy="418539"/>
          </a:xfrm>
          <a:prstGeom prst="rect">
            <a:avLst/>
          </a:prstGeom>
        </xdr:spPr>
      </xdr:pic>
      <xdr:pic>
        <xdr:nvPicPr>
          <xdr:cNvPr id="83" name="Picture 82">
            <a:extLst>
              <a:ext uri="{FF2B5EF4-FFF2-40B4-BE49-F238E27FC236}">
                <a16:creationId xmlns:a16="http://schemas.microsoft.com/office/drawing/2014/main" id="{65AB8AA2-0D32-4286-8C72-AE0C49F5776C}"/>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9369896" y="1764345"/>
            <a:ext cx="398936" cy="418539"/>
          </a:xfrm>
          <a:prstGeom prst="rect">
            <a:avLst/>
          </a:prstGeom>
        </xdr:spPr>
      </xdr:pic>
      <xdr:pic>
        <xdr:nvPicPr>
          <xdr:cNvPr id="84" name="Picture 83">
            <a:extLst>
              <a:ext uri="{FF2B5EF4-FFF2-40B4-BE49-F238E27FC236}">
                <a16:creationId xmlns:a16="http://schemas.microsoft.com/office/drawing/2014/main" id="{CA595626-90C2-4E57-99BC-2EDED60C9402}"/>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9771269" y="1764345"/>
            <a:ext cx="398936" cy="418539"/>
          </a:xfrm>
          <a:prstGeom prst="rect">
            <a:avLst/>
          </a:prstGeom>
        </xdr:spPr>
      </xdr:pic>
      <xdr:pic>
        <xdr:nvPicPr>
          <xdr:cNvPr id="85" name="Picture 84">
            <a:extLst>
              <a:ext uri="{FF2B5EF4-FFF2-40B4-BE49-F238E27FC236}">
                <a16:creationId xmlns:a16="http://schemas.microsoft.com/office/drawing/2014/main" id="{540B6C0C-3BAD-4BE7-B214-C6A8AC0F45AB}"/>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20177750" y="1764345"/>
            <a:ext cx="398936" cy="418539"/>
          </a:xfrm>
          <a:prstGeom prst="rect">
            <a:avLst/>
          </a:prstGeom>
        </xdr:spPr>
      </xdr:pic>
      <xdr:pic>
        <xdr:nvPicPr>
          <xdr:cNvPr id="86" name="Picture 85">
            <a:extLst>
              <a:ext uri="{FF2B5EF4-FFF2-40B4-BE49-F238E27FC236}">
                <a16:creationId xmlns:a16="http://schemas.microsoft.com/office/drawing/2014/main" id="{653A48DF-A537-4E97-95BC-7FF637641DF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9369896" y="2254405"/>
            <a:ext cx="398936" cy="418539"/>
          </a:xfrm>
          <a:prstGeom prst="rect">
            <a:avLst/>
          </a:prstGeom>
        </xdr:spPr>
      </xdr:pic>
      <xdr:pic>
        <xdr:nvPicPr>
          <xdr:cNvPr id="87" name="Picture 86">
            <a:extLst>
              <a:ext uri="{FF2B5EF4-FFF2-40B4-BE49-F238E27FC236}">
                <a16:creationId xmlns:a16="http://schemas.microsoft.com/office/drawing/2014/main" id="{0DB890E5-591A-4BDD-9BA9-EB72292C74FE}"/>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9771269" y="2254405"/>
            <a:ext cx="398936" cy="418539"/>
          </a:xfrm>
          <a:prstGeom prst="rect">
            <a:avLst/>
          </a:prstGeom>
        </xdr:spPr>
      </xdr:pic>
      <xdr:pic>
        <xdr:nvPicPr>
          <xdr:cNvPr id="88" name="Picture 87">
            <a:extLst>
              <a:ext uri="{FF2B5EF4-FFF2-40B4-BE49-F238E27FC236}">
                <a16:creationId xmlns:a16="http://schemas.microsoft.com/office/drawing/2014/main" id="{9ADD4288-75FD-47D1-A89A-ABAB1D143381}"/>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20177750" y="2254405"/>
            <a:ext cx="398936" cy="418539"/>
          </a:xfrm>
          <a:prstGeom prst="rect">
            <a:avLst/>
          </a:prstGeom>
        </xdr:spPr>
      </xdr:pic>
      <xdr:pic>
        <xdr:nvPicPr>
          <xdr:cNvPr id="89" name="Picture 88">
            <a:extLst>
              <a:ext uri="{FF2B5EF4-FFF2-40B4-BE49-F238E27FC236}">
                <a16:creationId xmlns:a16="http://schemas.microsoft.com/office/drawing/2014/main" id="{BF301AE3-045C-4A54-B9B4-8C04DD7E484D}"/>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9369896" y="2744465"/>
            <a:ext cx="398936" cy="418539"/>
          </a:xfrm>
          <a:prstGeom prst="rect">
            <a:avLst/>
          </a:prstGeom>
        </xdr:spPr>
      </xdr:pic>
      <xdr:pic>
        <xdr:nvPicPr>
          <xdr:cNvPr id="90" name="Picture 89">
            <a:extLst>
              <a:ext uri="{FF2B5EF4-FFF2-40B4-BE49-F238E27FC236}">
                <a16:creationId xmlns:a16="http://schemas.microsoft.com/office/drawing/2014/main" id="{A3521D35-10DA-4CEE-8B5E-CA4D3708E20B}"/>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9771269" y="2744465"/>
            <a:ext cx="398936" cy="418539"/>
          </a:xfrm>
          <a:prstGeom prst="rect">
            <a:avLst/>
          </a:prstGeom>
        </xdr:spPr>
      </xdr:pic>
      <xdr:pic>
        <xdr:nvPicPr>
          <xdr:cNvPr id="91" name="Picture 90">
            <a:extLst>
              <a:ext uri="{FF2B5EF4-FFF2-40B4-BE49-F238E27FC236}">
                <a16:creationId xmlns:a16="http://schemas.microsoft.com/office/drawing/2014/main" id="{C289E518-F348-4BC1-ABD8-C34573EF0BFC}"/>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20177750" y="2744465"/>
            <a:ext cx="398936" cy="418539"/>
          </a:xfrm>
          <a:prstGeom prst="rect">
            <a:avLst/>
          </a:prstGeom>
        </xdr:spPr>
      </xdr:pic>
      <xdr:pic>
        <xdr:nvPicPr>
          <xdr:cNvPr id="92" name="Picture 91">
            <a:extLst>
              <a:ext uri="{FF2B5EF4-FFF2-40B4-BE49-F238E27FC236}">
                <a16:creationId xmlns:a16="http://schemas.microsoft.com/office/drawing/2014/main" id="{AC5AF268-A379-43CA-BF98-69D46DA3F5FA}"/>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9369896" y="3234525"/>
            <a:ext cx="398936" cy="418539"/>
          </a:xfrm>
          <a:prstGeom prst="rect">
            <a:avLst/>
          </a:prstGeom>
        </xdr:spPr>
      </xdr:pic>
      <xdr:pic>
        <xdr:nvPicPr>
          <xdr:cNvPr id="93" name="Picture 92">
            <a:extLst>
              <a:ext uri="{FF2B5EF4-FFF2-40B4-BE49-F238E27FC236}">
                <a16:creationId xmlns:a16="http://schemas.microsoft.com/office/drawing/2014/main" id="{290A2EE8-DD1D-4845-841C-0573C0110304}"/>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9771269" y="3234525"/>
            <a:ext cx="398936" cy="418539"/>
          </a:xfrm>
          <a:prstGeom prst="rect">
            <a:avLst/>
          </a:prstGeom>
        </xdr:spPr>
      </xdr:pic>
      <xdr:pic>
        <xdr:nvPicPr>
          <xdr:cNvPr id="94" name="Picture 93">
            <a:extLst>
              <a:ext uri="{FF2B5EF4-FFF2-40B4-BE49-F238E27FC236}">
                <a16:creationId xmlns:a16="http://schemas.microsoft.com/office/drawing/2014/main" id="{593D7889-40FD-4A5B-AC03-F8D9D131A789}"/>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20177750" y="3234525"/>
            <a:ext cx="398936" cy="418539"/>
          </a:xfrm>
          <a:prstGeom prst="rect">
            <a:avLst/>
          </a:prstGeom>
        </xdr:spPr>
      </xdr:pic>
      <xdr:pic>
        <xdr:nvPicPr>
          <xdr:cNvPr id="95" name="Picture 94">
            <a:extLst>
              <a:ext uri="{FF2B5EF4-FFF2-40B4-BE49-F238E27FC236}">
                <a16:creationId xmlns:a16="http://schemas.microsoft.com/office/drawing/2014/main" id="{C2CB77EB-E074-4D6E-B87D-4F3CB3D2135D}"/>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19369896" y="3724585"/>
            <a:ext cx="398936" cy="418539"/>
          </a:xfrm>
          <a:prstGeom prst="rect">
            <a:avLst/>
          </a:prstGeom>
        </xdr:spPr>
      </xdr:pic>
      <xdr:pic>
        <xdr:nvPicPr>
          <xdr:cNvPr id="96" name="Picture 95">
            <a:extLst>
              <a:ext uri="{FF2B5EF4-FFF2-40B4-BE49-F238E27FC236}">
                <a16:creationId xmlns:a16="http://schemas.microsoft.com/office/drawing/2014/main" id="{5290CB3D-8CB0-4ECD-8580-C5928B7AFEF6}"/>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19771269" y="3724585"/>
            <a:ext cx="398936" cy="418539"/>
          </a:xfrm>
          <a:prstGeom prst="rect">
            <a:avLst/>
          </a:prstGeom>
        </xdr:spPr>
      </xdr:pic>
      <xdr:pic>
        <xdr:nvPicPr>
          <xdr:cNvPr id="97" name="Picture 96">
            <a:extLst>
              <a:ext uri="{FF2B5EF4-FFF2-40B4-BE49-F238E27FC236}">
                <a16:creationId xmlns:a16="http://schemas.microsoft.com/office/drawing/2014/main" id="{BAD372D0-92B0-4B16-A785-1B3374A7BD63}"/>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20177750" y="3724585"/>
            <a:ext cx="398936" cy="418539"/>
          </a:xfrm>
          <a:prstGeom prst="rect">
            <a:avLst/>
          </a:prstGeom>
        </xdr:spPr>
      </xdr:pic>
      <xdr:pic>
        <xdr:nvPicPr>
          <xdr:cNvPr id="98" name="Picture 97">
            <a:extLst>
              <a:ext uri="{FF2B5EF4-FFF2-40B4-BE49-F238E27FC236}">
                <a16:creationId xmlns:a16="http://schemas.microsoft.com/office/drawing/2014/main" id="{2A58D5AE-10F2-41FB-8806-14AD00EA4443}"/>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19369896" y="4214645"/>
            <a:ext cx="398936" cy="418539"/>
          </a:xfrm>
          <a:prstGeom prst="rect">
            <a:avLst/>
          </a:prstGeom>
        </xdr:spPr>
      </xdr:pic>
      <xdr:pic>
        <xdr:nvPicPr>
          <xdr:cNvPr id="99" name="Picture 98">
            <a:extLst>
              <a:ext uri="{FF2B5EF4-FFF2-40B4-BE49-F238E27FC236}">
                <a16:creationId xmlns:a16="http://schemas.microsoft.com/office/drawing/2014/main" id="{F6CCD7D4-C69D-41F3-B87B-DAD37B78517A}"/>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9769124" y="4214645"/>
            <a:ext cx="401081" cy="418539"/>
          </a:xfrm>
          <a:prstGeom prst="rect">
            <a:avLst/>
          </a:prstGeom>
        </xdr:spPr>
      </xdr:pic>
      <xdr:pic>
        <xdr:nvPicPr>
          <xdr:cNvPr id="100" name="Picture 99">
            <a:extLst>
              <a:ext uri="{FF2B5EF4-FFF2-40B4-BE49-F238E27FC236}">
                <a16:creationId xmlns:a16="http://schemas.microsoft.com/office/drawing/2014/main" id="{B47F2AB7-6EED-4EE4-9E12-E773CB056610}"/>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19369896" y="4704705"/>
            <a:ext cx="398936" cy="418539"/>
          </a:xfrm>
          <a:prstGeom prst="rect">
            <a:avLst/>
          </a:prstGeom>
        </xdr:spPr>
      </xdr:pic>
      <xdr:pic>
        <xdr:nvPicPr>
          <xdr:cNvPr id="101" name="Picture 100">
            <a:extLst>
              <a:ext uri="{FF2B5EF4-FFF2-40B4-BE49-F238E27FC236}">
                <a16:creationId xmlns:a16="http://schemas.microsoft.com/office/drawing/2014/main" id="{DB50F14D-C30D-411E-B00E-ADBFB8E7DA74}"/>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19771269" y="4704705"/>
            <a:ext cx="398936" cy="418539"/>
          </a:xfrm>
          <a:prstGeom prst="rect">
            <a:avLst/>
          </a:prstGeom>
        </xdr:spPr>
      </xdr:pic>
      <xdr:pic>
        <xdr:nvPicPr>
          <xdr:cNvPr id="102" name="Picture 101">
            <a:extLst>
              <a:ext uri="{FF2B5EF4-FFF2-40B4-BE49-F238E27FC236}">
                <a16:creationId xmlns:a16="http://schemas.microsoft.com/office/drawing/2014/main" id="{18FE2458-EC96-4A70-9A36-E3BA433FADCA}"/>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20175605" y="4214645"/>
            <a:ext cx="401081" cy="418539"/>
          </a:xfrm>
          <a:prstGeom prst="rect">
            <a:avLst/>
          </a:prstGeom>
        </xdr:spPr>
      </xdr:pic>
      <xdr:pic>
        <xdr:nvPicPr>
          <xdr:cNvPr id="103" name="Picture 102">
            <a:extLst>
              <a:ext uri="{FF2B5EF4-FFF2-40B4-BE49-F238E27FC236}">
                <a16:creationId xmlns:a16="http://schemas.microsoft.com/office/drawing/2014/main" id="{401AF423-B198-4478-8DDD-91707EDB1E49}"/>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0177750" y="4704705"/>
            <a:ext cx="398936" cy="418539"/>
          </a:xfrm>
          <a:prstGeom prst="rect">
            <a:avLst/>
          </a:prstGeom>
        </xdr:spPr>
      </xdr:pic>
      <xdr:pic>
        <xdr:nvPicPr>
          <xdr:cNvPr id="104" name="Picture 103">
            <a:extLst>
              <a:ext uri="{FF2B5EF4-FFF2-40B4-BE49-F238E27FC236}">
                <a16:creationId xmlns:a16="http://schemas.microsoft.com/office/drawing/2014/main" id="{4D8A9689-9459-4726-BE65-5C309E3B1523}"/>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19769124" y="5194766"/>
            <a:ext cx="401081" cy="418539"/>
          </a:xfrm>
          <a:prstGeom prst="rect">
            <a:avLst/>
          </a:prstGeom>
        </xdr:spPr>
      </xdr:pic>
      <xdr:pic>
        <xdr:nvPicPr>
          <xdr:cNvPr id="105" name="Picture 104">
            <a:extLst>
              <a:ext uri="{FF2B5EF4-FFF2-40B4-BE49-F238E27FC236}">
                <a16:creationId xmlns:a16="http://schemas.microsoft.com/office/drawing/2014/main" id="{E146B569-2CC9-4C31-A122-5E2DB7180FA2}"/>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20175605" y="5194766"/>
            <a:ext cx="401081" cy="418539"/>
          </a:xfrm>
          <a:prstGeom prst="rect">
            <a:avLst/>
          </a:prstGeom>
        </xdr:spPr>
      </xdr:pic>
      <xdr:pic>
        <xdr:nvPicPr>
          <xdr:cNvPr id="106" name="Picture 105">
            <a:extLst>
              <a:ext uri="{FF2B5EF4-FFF2-40B4-BE49-F238E27FC236}">
                <a16:creationId xmlns:a16="http://schemas.microsoft.com/office/drawing/2014/main" id="{C516165A-D05D-4DBC-91D7-F8C6D4BE4DA6}"/>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19366496" y="5194766"/>
            <a:ext cx="402336" cy="420624"/>
          </a:xfrm>
          <a:prstGeom prst="rect">
            <a:avLst/>
          </a:prstGeom>
        </xdr:spPr>
      </xdr:pic>
      <xdr:pic>
        <xdr:nvPicPr>
          <xdr:cNvPr id="107" name="Picture 106">
            <a:extLst>
              <a:ext uri="{FF2B5EF4-FFF2-40B4-BE49-F238E27FC236}">
                <a16:creationId xmlns:a16="http://schemas.microsoft.com/office/drawing/2014/main" id="{5B863856-C515-43BC-9A78-810989CE7319}"/>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19767869" y="784225"/>
            <a:ext cx="402336" cy="420624"/>
          </a:xfrm>
          <a:prstGeom prst="rect">
            <a:avLst/>
          </a:prstGeom>
        </xdr:spPr>
      </xdr:pic>
      <xdr:pic>
        <xdr:nvPicPr>
          <xdr:cNvPr id="108" name="Picture 107">
            <a:extLst>
              <a:ext uri="{FF2B5EF4-FFF2-40B4-BE49-F238E27FC236}">
                <a16:creationId xmlns:a16="http://schemas.microsoft.com/office/drawing/2014/main" id="{7F0122AE-4BB4-4672-BD95-F03B9FE898A0}"/>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19366496" y="784225"/>
            <a:ext cx="402336" cy="420624"/>
          </a:xfrm>
          <a:prstGeom prst="rect">
            <a:avLst/>
          </a:prstGeom>
        </xdr:spPr>
      </xdr:pic>
    </xdr:grpSp>
    <xdr:clientData/>
  </xdr:twoCellAnchor>
  <xdr:twoCellAnchor>
    <xdr:from>
      <xdr:col>1</xdr:col>
      <xdr:colOff>0</xdr:colOff>
      <xdr:row>41</xdr:row>
      <xdr:rowOff>0</xdr:rowOff>
    </xdr:from>
    <xdr:to>
      <xdr:col>10</xdr:col>
      <xdr:colOff>0</xdr:colOff>
      <xdr:row>56</xdr:row>
      <xdr:rowOff>0</xdr:rowOff>
    </xdr:to>
    <xdr:sp macro="" textlink="">
      <xdr:nvSpPr>
        <xdr:cNvPr id="109" name="Rectangle 108">
          <a:extLst>
            <a:ext uri="{FF2B5EF4-FFF2-40B4-BE49-F238E27FC236}">
              <a16:creationId xmlns:a16="http://schemas.microsoft.com/office/drawing/2014/main" id="{22F58423-8959-4B21-B46E-7ABE3B984DDD}"/>
            </a:ext>
          </a:extLst>
        </xdr:cNvPr>
        <xdr:cNvSpPr/>
      </xdr:nvSpPr>
      <xdr:spPr>
        <a:xfrm>
          <a:off x="57150" y="6848475"/>
          <a:ext cx="4076700" cy="24288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47</xdr:row>
      <xdr:rowOff>0</xdr:rowOff>
    </xdr:from>
    <xdr:to>
      <xdr:col>20</xdr:col>
      <xdr:colOff>0</xdr:colOff>
      <xdr:row>75</xdr:row>
      <xdr:rowOff>0</xdr:rowOff>
    </xdr:to>
    <xdr:sp macro="" textlink="">
      <xdr:nvSpPr>
        <xdr:cNvPr id="110" name="Rectangle 109">
          <a:extLst>
            <a:ext uri="{FF2B5EF4-FFF2-40B4-BE49-F238E27FC236}">
              <a16:creationId xmlns:a16="http://schemas.microsoft.com/office/drawing/2014/main" id="{D68626F6-E511-4953-87D4-921AE385FE2F}"/>
            </a:ext>
          </a:extLst>
        </xdr:cNvPr>
        <xdr:cNvSpPr/>
      </xdr:nvSpPr>
      <xdr:spPr>
        <a:xfrm>
          <a:off x="4248150" y="7820025"/>
          <a:ext cx="4076700" cy="45529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27</xdr:row>
      <xdr:rowOff>1</xdr:rowOff>
    </xdr:from>
    <xdr:to>
      <xdr:col>20</xdr:col>
      <xdr:colOff>0</xdr:colOff>
      <xdr:row>37</xdr:row>
      <xdr:rowOff>19051</xdr:rowOff>
    </xdr:to>
    <xdr:sp macro="" textlink="">
      <xdr:nvSpPr>
        <xdr:cNvPr id="111" name="Rectangle 110">
          <a:extLst>
            <a:ext uri="{FF2B5EF4-FFF2-40B4-BE49-F238E27FC236}">
              <a16:creationId xmlns:a16="http://schemas.microsoft.com/office/drawing/2014/main" id="{23B64641-67DA-4CB6-B3FB-179B8EE6656C}"/>
            </a:ext>
          </a:extLst>
        </xdr:cNvPr>
        <xdr:cNvSpPr/>
      </xdr:nvSpPr>
      <xdr:spPr>
        <a:xfrm>
          <a:off x="4248150" y="4581526"/>
          <a:ext cx="4076700" cy="16383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25</xdr:row>
      <xdr:rowOff>136070</xdr:rowOff>
    </xdr:from>
    <xdr:to>
      <xdr:col>20</xdr:col>
      <xdr:colOff>0</xdr:colOff>
      <xdr:row>27</xdr:row>
      <xdr:rowOff>2719</xdr:rowOff>
    </xdr:to>
    <xdr:sp macro="" textlink="">
      <xdr:nvSpPr>
        <xdr:cNvPr id="112" name="Rectangle: Top Corners Rounded 111">
          <a:extLst>
            <a:ext uri="{FF2B5EF4-FFF2-40B4-BE49-F238E27FC236}">
              <a16:creationId xmlns:a16="http://schemas.microsoft.com/office/drawing/2014/main" id="{0A4A94C7-08E5-437B-B6CB-5D7BFE5BDD37}"/>
            </a:ext>
          </a:extLst>
        </xdr:cNvPr>
        <xdr:cNvSpPr/>
      </xdr:nvSpPr>
      <xdr:spPr>
        <a:xfrm>
          <a:off x="4248150" y="4393745"/>
          <a:ext cx="4076700" cy="190499"/>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25</xdr:row>
      <xdr:rowOff>140159</xdr:rowOff>
    </xdr:from>
    <xdr:to>
      <xdr:col>12</xdr:col>
      <xdr:colOff>2721</xdr:colOff>
      <xdr:row>27</xdr:row>
      <xdr:rowOff>8169</xdr:rowOff>
    </xdr:to>
    <xdr:sp macro="" textlink="">
      <xdr:nvSpPr>
        <xdr:cNvPr id="113" name="TextBox 112">
          <a:extLst>
            <a:ext uri="{FF2B5EF4-FFF2-40B4-BE49-F238E27FC236}">
              <a16:creationId xmlns:a16="http://schemas.microsoft.com/office/drawing/2014/main" id="{A1DD4F4B-F257-4629-B925-F5423A20C50D}"/>
            </a:ext>
          </a:extLst>
        </xdr:cNvPr>
        <xdr:cNvSpPr txBox="1"/>
      </xdr:nvSpPr>
      <xdr:spPr>
        <a:xfrm>
          <a:off x="4248150" y="4397834"/>
          <a:ext cx="1231446" cy="19186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18</xdr:col>
      <xdr:colOff>0</xdr:colOff>
      <xdr:row>25</xdr:row>
      <xdr:rowOff>142874</xdr:rowOff>
    </xdr:from>
    <xdr:to>
      <xdr:col>19</xdr:col>
      <xdr:colOff>0</xdr:colOff>
      <xdr:row>27</xdr:row>
      <xdr:rowOff>9523</xdr:rowOff>
    </xdr:to>
    <xdr:sp macro="" textlink="">
      <xdr:nvSpPr>
        <xdr:cNvPr id="114" name="TextBox 113">
          <a:extLst>
            <a:ext uri="{FF2B5EF4-FFF2-40B4-BE49-F238E27FC236}">
              <a16:creationId xmlns:a16="http://schemas.microsoft.com/office/drawing/2014/main" id="{F0F448E8-501E-493D-AB53-D932C2722363}"/>
            </a:ext>
          </a:extLst>
        </xdr:cNvPr>
        <xdr:cNvSpPr txBox="1"/>
      </xdr:nvSpPr>
      <xdr:spPr>
        <a:xfrm>
          <a:off x="7391400" y="4400549"/>
          <a:ext cx="466725" cy="19049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mn-lt"/>
              <a:ea typeface="+mn-ea"/>
              <a:cs typeface="+mn-cs"/>
            </a:rPr>
            <a:t>Earn</a:t>
          </a:r>
        </a:p>
      </xdr:txBody>
    </xdr:sp>
    <xdr:clientData/>
  </xdr:twoCellAnchor>
  <xdr:twoCellAnchor>
    <xdr:from>
      <xdr:col>19</xdr:col>
      <xdr:colOff>0</xdr:colOff>
      <xdr:row>25</xdr:row>
      <xdr:rowOff>134706</xdr:rowOff>
    </xdr:from>
    <xdr:to>
      <xdr:col>20</xdr:col>
      <xdr:colOff>0</xdr:colOff>
      <xdr:row>27</xdr:row>
      <xdr:rowOff>2716</xdr:rowOff>
    </xdr:to>
    <xdr:sp macro="" textlink="">
      <xdr:nvSpPr>
        <xdr:cNvPr id="115" name="TextBox 114">
          <a:extLst>
            <a:ext uri="{FF2B5EF4-FFF2-40B4-BE49-F238E27FC236}">
              <a16:creationId xmlns:a16="http://schemas.microsoft.com/office/drawing/2014/main" id="{9BFB9C0E-5EE7-4F65-AE06-CC91909D0042}"/>
            </a:ext>
          </a:extLst>
        </xdr:cNvPr>
        <xdr:cNvSpPr txBox="1"/>
      </xdr:nvSpPr>
      <xdr:spPr>
        <a:xfrm>
          <a:off x="7858125" y="4392381"/>
          <a:ext cx="466725" cy="19186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38</xdr:row>
      <xdr:rowOff>0</xdr:rowOff>
    </xdr:from>
    <xdr:to>
      <xdr:col>20</xdr:col>
      <xdr:colOff>0</xdr:colOff>
      <xdr:row>39</xdr:row>
      <xdr:rowOff>0</xdr:rowOff>
    </xdr:to>
    <xdr:sp macro="" textlink="">
      <xdr:nvSpPr>
        <xdr:cNvPr id="116" name="Rectangle: Top Corners Rounded 115">
          <a:extLst>
            <a:ext uri="{FF2B5EF4-FFF2-40B4-BE49-F238E27FC236}">
              <a16:creationId xmlns:a16="http://schemas.microsoft.com/office/drawing/2014/main" id="{EA85C31C-17EC-4FF9-8715-75859879FB23}"/>
            </a:ext>
          </a:extLst>
        </xdr:cNvPr>
        <xdr:cNvSpPr/>
      </xdr:nvSpPr>
      <xdr:spPr>
        <a:xfrm>
          <a:off x="4248150" y="6362700"/>
          <a:ext cx="4076700" cy="161925"/>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39</xdr:row>
      <xdr:rowOff>0</xdr:rowOff>
    </xdr:from>
    <xdr:to>
      <xdr:col>20</xdr:col>
      <xdr:colOff>0</xdr:colOff>
      <xdr:row>45</xdr:row>
      <xdr:rowOff>0</xdr:rowOff>
    </xdr:to>
    <xdr:sp macro="" textlink="">
      <xdr:nvSpPr>
        <xdr:cNvPr id="117" name="Rectangle 116">
          <a:extLst>
            <a:ext uri="{FF2B5EF4-FFF2-40B4-BE49-F238E27FC236}">
              <a16:creationId xmlns:a16="http://schemas.microsoft.com/office/drawing/2014/main" id="{7984A66B-76AC-4157-99AC-0B4813F69702}"/>
            </a:ext>
          </a:extLst>
        </xdr:cNvPr>
        <xdr:cNvSpPr/>
      </xdr:nvSpPr>
      <xdr:spPr>
        <a:xfrm>
          <a:off x="4248150" y="6524625"/>
          <a:ext cx="4076700" cy="9715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55</xdr:row>
      <xdr:rowOff>0</xdr:rowOff>
    </xdr:from>
    <xdr:to>
      <xdr:col>25</xdr:col>
      <xdr:colOff>0</xdr:colOff>
      <xdr:row>75</xdr:row>
      <xdr:rowOff>9525</xdr:rowOff>
    </xdr:to>
    <xdr:sp macro="" textlink="">
      <xdr:nvSpPr>
        <xdr:cNvPr id="118" name="Rectangle 117">
          <a:extLst>
            <a:ext uri="{FF2B5EF4-FFF2-40B4-BE49-F238E27FC236}">
              <a16:creationId xmlns:a16="http://schemas.microsoft.com/office/drawing/2014/main" id="{EE7A580E-F876-4616-9857-666B482BA9F0}"/>
            </a:ext>
          </a:extLst>
        </xdr:cNvPr>
        <xdr:cNvSpPr/>
      </xdr:nvSpPr>
      <xdr:spPr>
        <a:xfrm>
          <a:off x="8562975" y="9115425"/>
          <a:ext cx="4171950" cy="32670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3</xdr:row>
      <xdr:rowOff>1</xdr:rowOff>
    </xdr:from>
    <xdr:to>
      <xdr:col>25</xdr:col>
      <xdr:colOff>0</xdr:colOff>
      <xdr:row>53</xdr:row>
      <xdr:rowOff>0</xdr:rowOff>
    </xdr:to>
    <xdr:sp macro="" textlink="">
      <xdr:nvSpPr>
        <xdr:cNvPr id="119" name="Rectangle 118">
          <a:extLst>
            <a:ext uri="{FF2B5EF4-FFF2-40B4-BE49-F238E27FC236}">
              <a16:creationId xmlns:a16="http://schemas.microsoft.com/office/drawing/2014/main" id="{136A3DFB-3401-487E-8CC6-87B9FD1BDC4F}"/>
            </a:ext>
          </a:extLst>
        </xdr:cNvPr>
        <xdr:cNvSpPr/>
      </xdr:nvSpPr>
      <xdr:spPr>
        <a:xfrm>
          <a:off x="8562975" y="695326"/>
          <a:ext cx="4171950" cy="8096249"/>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53</xdr:row>
      <xdr:rowOff>133350</xdr:rowOff>
    </xdr:from>
    <xdr:to>
      <xdr:col>25</xdr:col>
      <xdr:colOff>0</xdr:colOff>
      <xdr:row>55</xdr:row>
      <xdr:rowOff>0</xdr:rowOff>
    </xdr:to>
    <xdr:sp macro="" textlink="">
      <xdr:nvSpPr>
        <xdr:cNvPr id="120" name="Rectangle: Top Corners Rounded 119">
          <a:extLst>
            <a:ext uri="{FF2B5EF4-FFF2-40B4-BE49-F238E27FC236}">
              <a16:creationId xmlns:a16="http://schemas.microsoft.com/office/drawing/2014/main" id="{6A8929D1-6A2A-4A0B-9A0E-107FC4BF655F}"/>
            </a:ext>
          </a:extLst>
        </xdr:cNvPr>
        <xdr:cNvSpPr/>
      </xdr:nvSpPr>
      <xdr:spPr>
        <a:xfrm>
          <a:off x="8562975" y="8924925"/>
          <a:ext cx="417195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19050</xdr:colOff>
      <xdr:row>53</xdr:row>
      <xdr:rowOff>133350</xdr:rowOff>
    </xdr:from>
    <xdr:to>
      <xdr:col>24</xdr:col>
      <xdr:colOff>19050</xdr:colOff>
      <xdr:row>55</xdr:row>
      <xdr:rowOff>0</xdr:rowOff>
    </xdr:to>
    <xdr:sp macro="" textlink="">
      <xdr:nvSpPr>
        <xdr:cNvPr id="121" name="TextBox 120">
          <a:extLst>
            <a:ext uri="{FF2B5EF4-FFF2-40B4-BE49-F238E27FC236}">
              <a16:creationId xmlns:a16="http://schemas.microsoft.com/office/drawing/2014/main" id="{E0633B3E-D68A-42CC-A43E-CBA923F76233}"/>
            </a:ext>
          </a:extLst>
        </xdr:cNvPr>
        <xdr:cNvSpPr txBox="1"/>
      </xdr:nvSpPr>
      <xdr:spPr>
        <a:xfrm>
          <a:off x="11630025" y="89249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22</xdr:col>
      <xdr:colOff>0</xdr:colOff>
      <xdr:row>53</xdr:row>
      <xdr:rowOff>114299</xdr:rowOff>
    </xdr:from>
    <xdr:to>
      <xdr:col>22</xdr:col>
      <xdr:colOff>2609850</xdr:colOff>
      <xdr:row>55</xdr:row>
      <xdr:rowOff>28574</xdr:rowOff>
    </xdr:to>
    <xdr:sp macro="" textlink="">
      <xdr:nvSpPr>
        <xdr:cNvPr id="122" name="TextBox 121">
          <a:extLst>
            <a:ext uri="{FF2B5EF4-FFF2-40B4-BE49-F238E27FC236}">
              <a16:creationId xmlns:a16="http://schemas.microsoft.com/office/drawing/2014/main" id="{11EC0994-3E62-402B-96E3-4FC21C102C54}"/>
            </a:ext>
          </a:extLst>
        </xdr:cNvPr>
        <xdr:cNvSpPr txBox="1"/>
      </xdr:nvSpPr>
      <xdr:spPr>
        <a:xfrm>
          <a:off x="8562975" y="8905874"/>
          <a:ext cx="2609850" cy="2381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24</xdr:col>
      <xdr:colOff>9525</xdr:colOff>
      <xdr:row>53</xdr:row>
      <xdr:rowOff>133350</xdr:rowOff>
    </xdr:from>
    <xdr:to>
      <xdr:col>25</xdr:col>
      <xdr:colOff>9525</xdr:colOff>
      <xdr:row>55</xdr:row>
      <xdr:rowOff>0</xdr:rowOff>
    </xdr:to>
    <xdr:sp macro="" textlink="">
      <xdr:nvSpPr>
        <xdr:cNvPr id="123" name="TextBox 122">
          <a:extLst>
            <a:ext uri="{FF2B5EF4-FFF2-40B4-BE49-F238E27FC236}">
              <a16:creationId xmlns:a16="http://schemas.microsoft.com/office/drawing/2014/main" id="{809FD0BE-F3FC-4C38-96ED-7D1DAF27DAD4}"/>
            </a:ext>
          </a:extLst>
        </xdr:cNvPr>
        <xdr:cNvSpPr txBox="1"/>
      </xdr:nvSpPr>
      <xdr:spPr>
        <a:xfrm>
          <a:off x="12182475" y="89249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35</xdr:row>
      <xdr:rowOff>0</xdr:rowOff>
    </xdr:from>
    <xdr:to>
      <xdr:col>10</xdr:col>
      <xdr:colOff>0</xdr:colOff>
      <xdr:row>39</xdr:row>
      <xdr:rowOff>0</xdr:rowOff>
    </xdr:to>
    <xdr:sp macro="" textlink="">
      <xdr:nvSpPr>
        <xdr:cNvPr id="2" name="Rectangle 1">
          <a:extLst>
            <a:ext uri="{FF2B5EF4-FFF2-40B4-BE49-F238E27FC236}">
              <a16:creationId xmlns:a16="http://schemas.microsoft.com/office/drawing/2014/main" id="{A66BC055-59DB-4F48-9332-A0BD26B01EE0}"/>
            </a:ext>
          </a:extLst>
        </xdr:cNvPr>
        <xdr:cNvSpPr/>
      </xdr:nvSpPr>
      <xdr:spPr>
        <a:xfrm>
          <a:off x="57150" y="5876925"/>
          <a:ext cx="4076700" cy="647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3</xdr:row>
      <xdr:rowOff>0</xdr:rowOff>
    </xdr:from>
    <xdr:to>
      <xdr:col>29</xdr:col>
      <xdr:colOff>0</xdr:colOff>
      <xdr:row>75</xdr:row>
      <xdr:rowOff>0</xdr:rowOff>
    </xdr:to>
    <xdr:sp macro="" textlink="">
      <xdr:nvSpPr>
        <xdr:cNvPr id="3" name="Rectangle 2">
          <a:extLst>
            <a:ext uri="{FF2B5EF4-FFF2-40B4-BE49-F238E27FC236}">
              <a16:creationId xmlns:a16="http://schemas.microsoft.com/office/drawing/2014/main" id="{20265D6A-4E12-4C63-B635-1FA92EB920C2}"/>
            </a:ext>
          </a:extLst>
        </xdr:cNvPr>
        <xdr:cNvSpPr/>
      </xdr:nvSpPr>
      <xdr:spPr>
        <a:xfrm>
          <a:off x="12849225" y="695325"/>
          <a:ext cx="4171950" cy="116776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3</xdr:row>
      <xdr:rowOff>0</xdr:rowOff>
    </xdr:from>
    <xdr:to>
      <xdr:col>25</xdr:col>
      <xdr:colOff>0</xdr:colOff>
      <xdr:row>53</xdr:row>
      <xdr:rowOff>0</xdr:rowOff>
    </xdr:to>
    <xdr:sp macro="" textlink="">
      <xdr:nvSpPr>
        <xdr:cNvPr id="4" name="Rectangle 3">
          <a:extLst>
            <a:ext uri="{FF2B5EF4-FFF2-40B4-BE49-F238E27FC236}">
              <a16:creationId xmlns:a16="http://schemas.microsoft.com/office/drawing/2014/main" id="{0B68CFD3-3BB1-4F93-9BF6-EDCA19D5CC21}"/>
            </a:ext>
          </a:extLst>
        </xdr:cNvPr>
        <xdr:cNvSpPr/>
      </xdr:nvSpPr>
      <xdr:spPr>
        <a:xfrm>
          <a:off x="8562975" y="695325"/>
          <a:ext cx="4171950" cy="80962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xdr:row>
      <xdr:rowOff>133350</xdr:rowOff>
    </xdr:from>
    <xdr:to>
      <xdr:col>10</xdr:col>
      <xdr:colOff>0</xdr:colOff>
      <xdr:row>3</xdr:row>
      <xdr:rowOff>0</xdr:rowOff>
    </xdr:to>
    <xdr:sp macro="" textlink="">
      <xdr:nvSpPr>
        <xdr:cNvPr id="5" name="Rectangle: Top Corners Rounded 4">
          <a:extLst>
            <a:ext uri="{FF2B5EF4-FFF2-40B4-BE49-F238E27FC236}">
              <a16:creationId xmlns:a16="http://schemas.microsoft.com/office/drawing/2014/main" id="{98BFE712-DF57-4B90-B4B5-02B03CF61BDF}"/>
            </a:ext>
          </a:extLst>
        </xdr:cNvPr>
        <xdr:cNvSpPr/>
      </xdr:nvSpPr>
      <xdr:spPr>
        <a:xfrm>
          <a:off x="57150" y="50482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45</xdr:row>
      <xdr:rowOff>133350</xdr:rowOff>
    </xdr:from>
    <xdr:to>
      <xdr:col>20</xdr:col>
      <xdr:colOff>0</xdr:colOff>
      <xdr:row>47</xdr:row>
      <xdr:rowOff>0</xdr:rowOff>
    </xdr:to>
    <xdr:sp macro="" textlink="">
      <xdr:nvSpPr>
        <xdr:cNvPr id="6" name="Rectangle: Top Corners Rounded 5">
          <a:extLst>
            <a:ext uri="{FF2B5EF4-FFF2-40B4-BE49-F238E27FC236}">
              <a16:creationId xmlns:a16="http://schemas.microsoft.com/office/drawing/2014/main" id="{2F737533-5E77-4F8A-BA8A-D3D9BD389D8F}"/>
            </a:ext>
          </a:extLst>
        </xdr:cNvPr>
        <xdr:cNvSpPr/>
      </xdr:nvSpPr>
      <xdr:spPr>
        <a:xfrm>
          <a:off x="4248150" y="762952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33</xdr:row>
      <xdr:rowOff>133350</xdr:rowOff>
    </xdr:from>
    <xdr:to>
      <xdr:col>10</xdr:col>
      <xdr:colOff>0</xdr:colOff>
      <xdr:row>35</xdr:row>
      <xdr:rowOff>0</xdr:rowOff>
    </xdr:to>
    <xdr:sp macro="" textlink="">
      <xdr:nvSpPr>
        <xdr:cNvPr id="7" name="Rectangle: Top Corners Rounded 6">
          <a:extLst>
            <a:ext uri="{FF2B5EF4-FFF2-40B4-BE49-F238E27FC236}">
              <a16:creationId xmlns:a16="http://schemas.microsoft.com/office/drawing/2014/main" id="{9A2C992B-5B48-4859-ABB7-D5A4AFD5B025}"/>
            </a:ext>
          </a:extLst>
        </xdr:cNvPr>
        <xdr:cNvSpPr/>
      </xdr:nvSpPr>
      <xdr:spPr>
        <a:xfrm>
          <a:off x="57150" y="568642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39</xdr:row>
      <xdr:rowOff>133350</xdr:rowOff>
    </xdr:from>
    <xdr:to>
      <xdr:col>10</xdr:col>
      <xdr:colOff>0</xdr:colOff>
      <xdr:row>41</xdr:row>
      <xdr:rowOff>0</xdr:rowOff>
    </xdr:to>
    <xdr:sp macro="" textlink="">
      <xdr:nvSpPr>
        <xdr:cNvPr id="8" name="Rectangle: Top Corners Rounded 7">
          <a:extLst>
            <a:ext uri="{FF2B5EF4-FFF2-40B4-BE49-F238E27FC236}">
              <a16:creationId xmlns:a16="http://schemas.microsoft.com/office/drawing/2014/main" id="{643A0BEA-231F-4F68-BC15-5BBF4F870963}"/>
            </a:ext>
          </a:extLst>
        </xdr:cNvPr>
        <xdr:cNvSpPr/>
      </xdr:nvSpPr>
      <xdr:spPr>
        <a:xfrm>
          <a:off x="57150" y="665797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1</xdr:row>
      <xdr:rowOff>133350</xdr:rowOff>
    </xdr:from>
    <xdr:to>
      <xdr:col>25</xdr:col>
      <xdr:colOff>0</xdr:colOff>
      <xdr:row>3</xdr:row>
      <xdr:rowOff>0</xdr:rowOff>
    </xdr:to>
    <xdr:sp macro="" textlink="">
      <xdr:nvSpPr>
        <xdr:cNvPr id="9" name="Rectangle: Top Corners Rounded 8">
          <a:extLst>
            <a:ext uri="{FF2B5EF4-FFF2-40B4-BE49-F238E27FC236}">
              <a16:creationId xmlns:a16="http://schemas.microsoft.com/office/drawing/2014/main" id="{D5E72640-C4C6-45D3-A629-8C259641BBA7}"/>
            </a:ext>
          </a:extLst>
        </xdr:cNvPr>
        <xdr:cNvSpPr/>
      </xdr:nvSpPr>
      <xdr:spPr>
        <a:xfrm>
          <a:off x="8562975" y="504825"/>
          <a:ext cx="417195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133350</xdr:rowOff>
    </xdr:from>
    <xdr:to>
      <xdr:col>29</xdr:col>
      <xdr:colOff>0</xdr:colOff>
      <xdr:row>3</xdr:row>
      <xdr:rowOff>0</xdr:rowOff>
    </xdr:to>
    <xdr:sp macro="" textlink="">
      <xdr:nvSpPr>
        <xdr:cNvPr id="10" name="Rectangle: Top Corners Rounded 9">
          <a:extLst>
            <a:ext uri="{FF2B5EF4-FFF2-40B4-BE49-F238E27FC236}">
              <a16:creationId xmlns:a16="http://schemas.microsoft.com/office/drawing/2014/main" id="{655C4909-FD9D-401F-ABBE-240DDF021B41}"/>
            </a:ext>
          </a:extLst>
        </xdr:cNvPr>
        <xdr:cNvSpPr/>
      </xdr:nvSpPr>
      <xdr:spPr>
        <a:xfrm>
          <a:off x="12849225" y="504825"/>
          <a:ext cx="417195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1</xdr:row>
      <xdr:rowOff>133350</xdr:rowOff>
    </xdr:from>
    <xdr:to>
      <xdr:col>9</xdr:col>
      <xdr:colOff>0</xdr:colOff>
      <xdr:row>3</xdr:row>
      <xdr:rowOff>0</xdr:rowOff>
    </xdr:to>
    <xdr:sp macro="" textlink="">
      <xdr:nvSpPr>
        <xdr:cNvPr id="11" name="TextBox 10">
          <a:extLst>
            <a:ext uri="{FF2B5EF4-FFF2-40B4-BE49-F238E27FC236}">
              <a16:creationId xmlns:a16="http://schemas.microsoft.com/office/drawing/2014/main" id="{6C5EA7AE-6555-46F7-97DD-3EDB345FDA18}"/>
            </a:ext>
          </a:extLst>
        </xdr:cNvPr>
        <xdr:cNvSpPr txBox="1"/>
      </xdr:nvSpPr>
      <xdr:spPr>
        <a:xfrm>
          <a:off x="320040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33</xdr:row>
      <xdr:rowOff>133350</xdr:rowOff>
    </xdr:from>
    <xdr:to>
      <xdr:col>9</xdr:col>
      <xdr:colOff>0</xdr:colOff>
      <xdr:row>35</xdr:row>
      <xdr:rowOff>0</xdr:rowOff>
    </xdr:to>
    <xdr:sp macro="" textlink="">
      <xdr:nvSpPr>
        <xdr:cNvPr id="12" name="TextBox 11">
          <a:extLst>
            <a:ext uri="{FF2B5EF4-FFF2-40B4-BE49-F238E27FC236}">
              <a16:creationId xmlns:a16="http://schemas.microsoft.com/office/drawing/2014/main" id="{7CB6D913-10A0-4E46-97AA-4BDEE8C34BD2}"/>
            </a:ext>
          </a:extLst>
        </xdr:cNvPr>
        <xdr:cNvSpPr txBox="1"/>
      </xdr:nvSpPr>
      <xdr:spPr>
        <a:xfrm>
          <a:off x="3200400" y="56864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39</xdr:row>
      <xdr:rowOff>133350</xdr:rowOff>
    </xdr:from>
    <xdr:to>
      <xdr:col>9</xdr:col>
      <xdr:colOff>0</xdr:colOff>
      <xdr:row>41</xdr:row>
      <xdr:rowOff>0</xdr:rowOff>
    </xdr:to>
    <xdr:sp macro="" textlink="">
      <xdr:nvSpPr>
        <xdr:cNvPr id="13" name="TextBox 12">
          <a:extLst>
            <a:ext uri="{FF2B5EF4-FFF2-40B4-BE49-F238E27FC236}">
              <a16:creationId xmlns:a16="http://schemas.microsoft.com/office/drawing/2014/main" id="{17823A53-660E-4BA3-A423-BA4FE861A8AC}"/>
            </a:ext>
          </a:extLst>
        </xdr:cNvPr>
        <xdr:cNvSpPr txBox="1"/>
      </xdr:nvSpPr>
      <xdr:spPr>
        <a:xfrm>
          <a:off x="3200400" y="66579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18</xdr:col>
      <xdr:colOff>0</xdr:colOff>
      <xdr:row>45</xdr:row>
      <xdr:rowOff>133350</xdr:rowOff>
    </xdr:from>
    <xdr:to>
      <xdr:col>19</xdr:col>
      <xdr:colOff>0</xdr:colOff>
      <xdr:row>47</xdr:row>
      <xdr:rowOff>0</xdr:rowOff>
    </xdr:to>
    <xdr:sp macro="" textlink="">
      <xdr:nvSpPr>
        <xdr:cNvPr id="14" name="TextBox 13">
          <a:extLst>
            <a:ext uri="{FF2B5EF4-FFF2-40B4-BE49-F238E27FC236}">
              <a16:creationId xmlns:a16="http://schemas.microsoft.com/office/drawing/2014/main" id="{5C04B0EC-4130-4CEE-8AA3-570B60C09FC9}"/>
            </a:ext>
          </a:extLst>
        </xdr:cNvPr>
        <xdr:cNvSpPr txBox="1"/>
      </xdr:nvSpPr>
      <xdr:spPr>
        <a:xfrm>
          <a:off x="7391400" y="76295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mn-lt"/>
              <a:ea typeface="+mn-ea"/>
              <a:cs typeface="+mn-cs"/>
            </a:rPr>
            <a:t>Earn</a:t>
          </a:r>
        </a:p>
      </xdr:txBody>
    </xdr:sp>
    <xdr:clientData/>
  </xdr:twoCellAnchor>
  <xdr:twoCellAnchor>
    <xdr:from>
      <xdr:col>23</xdr:col>
      <xdr:colOff>0</xdr:colOff>
      <xdr:row>1</xdr:row>
      <xdr:rowOff>133350</xdr:rowOff>
    </xdr:from>
    <xdr:to>
      <xdr:col>24</xdr:col>
      <xdr:colOff>0</xdr:colOff>
      <xdr:row>3</xdr:row>
      <xdr:rowOff>0</xdr:rowOff>
    </xdr:to>
    <xdr:sp macro="" textlink="">
      <xdr:nvSpPr>
        <xdr:cNvPr id="15" name="TextBox 14">
          <a:extLst>
            <a:ext uri="{FF2B5EF4-FFF2-40B4-BE49-F238E27FC236}">
              <a16:creationId xmlns:a16="http://schemas.microsoft.com/office/drawing/2014/main" id="{A6E5E65D-7839-4FB7-B812-B20793FA7444}"/>
            </a:ext>
          </a:extLst>
        </xdr:cNvPr>
        <xdr:cNvSpPr txBox="1"/>
      </xdr:nvSpPr>
      <xdr:spPr>
        <a:xfrm>
          <a:off x="1161097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27</xdr:col>
      <xdr:colOff>0</xdr:colOff>
      <xdr:row>1</xdr:row>
      <xdr:rowOff>133350</xdr:rowOff>
    </xdr:from>
    <xdr:to>
      <xdr:col>28</xdr:col>
      <xdr:colOff>0</xdr:colOff>
      <xdr:row>3</xdr:row>
      <xdr:rowOff>0</xdr:rowOff>
    </xdr:to>
    <xdr:sp macro="" textlink="">
      <xdr:nvSpPr>
        <xdr:cNvPr id="16" name="TextBox 15">
          <a:extLst>
            <a:ext uri="{FF2B5EF4-FFF2-40B4-BE49-F238E27FC236}">
              <a16:creationId xmlns:a16="http://schemas.microsoft.com/office/drawing/2014/main" id="{F3E9059E-1CBE-4519-9ABF-0EC877479373}"/>
            </a:ext>
          </a:extLst>
        </xdr:cNvPr>
        <xdr:cNvSpPr txBox="1"/>
      </xdr:nvSpPr>
      <xdr:spPr>
        <a:xfrm>
          <a:off x="1589722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9</xdr:col>
      <xdr:colOff>0</xdr:colOff>
      <xdr:row>1</xdr:row>
      <xdr:rowOff>133350</xdr:rowOff>
    </xdr:from>
    <xdr:to>
      <xdr:col>10</xdr:col>
      <xdr:colOff>0</xdr:colOff>
      <xdr:row>3</xdr:row>
      <xdr:rowOff>0</xdr:rowOff>
    </xdr:to>
    <xdr:sp macro="" textlink="">
      <xdr:nvSpPr>
        <xdr:cNvPr id="17" name="TextBox 16">
          <a:extLst>
            <a:ext uri="{FF2B5EF4-FFF2-40B4-BE49-F238E27FC236}">
              <a16:creationId xmlns:a16="http://schemas.microsoft.com/office/drawing/2014/main" id="{855447CC-8F92-4314-B532-4D593D896C71}"/>
            </a:ext>
          </a:extLst>
        </xdr:cNvPr>
        <xdr:cNvSpPr txBox="1"/>
      </xdr:nvSpPr>
      <xdr:spPr>
        <a:xfrm>
          <a:off x="366712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19</xdr:col>
      <xdr:colOff>0</xdr:colOff>
      <xdr:row>45</xdr:row>
      <xdr:rowOff>142875</xdr:rowOff>
    </xdr:from>
    <xdr:to>
      <xdr:col>20</xdr:col>
      <xdr:colOff>0</xdr:colOff>
      <xdr:row>47</xdr:row>
      <xdr:rowOff>9525</xdr:rowOff>
    </xdr:to>
    <xdr:sp macro="" textlink="">
      <xdr:nvSpPr>
        <xdr:cNvPr id="18" name="TextBox 17">
          <a:extLst>
            <a:ext uri="{FF2B5EF4-FFF2-40B4-BE49-F238E27FC236}">
              <a16:creationId xmlns:a16="http://schemas.microsoft.com/office/drawing/2014/main" id="{7E1A8269-739E-4E05-A3E5-6DC7DD9F1D17}"/>
            </a:ext>
          </a:extLst>
        </xdr:cNvPr>
        <xdr:cNvSpPr txBox="1"/>
      </xdr:nvSpPr>
      <xdr:spPr>
        <a:xfrm>
          <a:off x="7858125" y="76390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33</xdr:row>
      <xdr:rowOff>133350</xdr:rowOff>
    </xdr:from>
    <xdr:to>
      <xdr:col>10</xdr:col>
      <xdr:colOff>0</xdr:colOff>
      <xdr:row>35</xdr:row>
      <xdr:rowOff>0</xdr:rowOff>
    </xdr:to>
    <xdr:sp macro="" textlink="">
      <xdr:nvSpPr>
        <xdr:cNvPr id="19" name="TextBox 18">
          <a:extLst>
            <a:ext uri="{FF2B5EF4-FFF2-40B4-BE49-F238E27FC236}">
              <a16:creationId xmlns:a16="http://schemas.microsoft.com/office/drawing/2014/main" id="{AB67150E-8123-4D98-83A2-4C3302183B75}"/>
            </a:ext>
          </a:extLst>
        </xdr:cNvPr>
        <xdr:cNvSpPr txBox="1"/>
      </xdr:nvSpPr>
      <xdr:spPr>
        <a:xfrm>
          <a:off x="3667125" y="56864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39</xdr:row>
      <xdr:rowOff>133350</xdr:rowOff>
    </xdr:from>
    <xdr:to>
      <xdr:col>10</xdr:col>
      <xdr:colOff>0</xdr:colOff>
      <xdr:row>41</xdr:row>
      <xdr:rowOff>0</xdr:rowOff>
    </xdr:to>
    <xdr:sp macro="" textlink="">
      <xdr:nvSpPr>
        <xdr:cNvPr id="20" name="TextBox 19">
          <a:extLst>
            <a:ext uri="{FF2B5EF4-FFF2-40B4-BE49-F238E27FC236}">
              <a16:creationId xmlns:a16="http://schemas.microsoft.com/office/drawing/2014/main" id="{E9CC4A0A-9693-4BFA-B1D3-AD9926997C95}"/>
            </a:ext>
          </a:extLst>
        </xdr:cNvPr>
        <xdr:cNvSpPr txBox="1"/>
      </xdr:nvSpPr>
      <xdr:spPr>
        <a:xfrm>
          <a:off x="3667125" y="66579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24</xdr:col>
      <xdr:colOff>0</xdr:colOff>
      <xdr:row>1</xdr:row>
      <xdr:rowOff>133350</xdr:rowOff>
    </xdr:from>
    <xdr:to>
      <xdr:col>25</xdr:col>
      <xdr:colOff>0</xdr:colOff>
      <xdr:row>3</xdr:row>
      <xdr:rowOff>0</xdr:rowOff>
    </xdr:to>
    <xdr:sp macro="" textlink="">
      <xdr:nvSpPr>
        <xdr:cNvPr id="21" name="TextBox 20">
          <a:extLst>
            <a:ext uri="{FF2B5EF4-FFF2-40B4-BE49-F238E27FC236}">
              <a16:creationId xmlns:a16="http://schemas.microsoft.com/office/drawing/2014/main" id="{140E65CF-3AAA-4DB0-BCB1-A08BD1BD7837}"/>
            </a:ext>
          </a:extLst>
        </xdr:cNvPr>
        <xdr:cNvSpPr txBox="1"/>
      </xdr:nvSpPr>
      <xdr:spPr>
        <a:xfrm>
          <a:off x="1217295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28</xdr:col>
      <xdr:colOff>0</xdr:colOff>
      <xdr:row>1</xdr:row>
      <xdr:rowOff>133350</xdr:rowOff>
    </xdr:from>
    <xdr:to>
      <xdr:col>29</xdr:col>
      <xdr:colOff>0</xdr:colOff>
      <xdr:row>3</xdr:row>
      <xdr:rowOff>0</xdr:rowOff>
    </xdr:to>
    <xdr:sp macro="" textlink="">
      <xdr:nvSpPr>
        <xdr:cNvPr id="22" name="TextBox 21">
          <a:extLst>
            <a:ext uri="{FF2B5EF4-FFF2-40B4-BE49-F238E27FC236}">
              <a16:creationId xmlns:a16="http://schemas.microsoft.com/office/drawing/2014/main" id="{5E29DC5E-1406-41C7-99C4-DEADE5F2A32F}"/>
            </a:ext>
          </a:extLst>
        </xdr:cNvPr>
        <xdr:cNvSpPr txBox="1"/>
      </xdr:nvSpPr>
      <xdr:spPr>
        <a:xfrm>
          <a:off x="1645920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45</xdr:row>
      <xdr:rowOff>133350</xdr:rowOff>
    </xdr:from>
    <xdr:to>
      <xdr:col>12</xdr:col>
      <xdr:colOff>0</xdr:colOff>
      <xdr:row>47</xdr:row>
      <xdr:rowOff>0</xdr:rowOff>
    </xdr:to>
    <xdr:sp macro="" textlink="">
      <xdr:nvSpPr>
        <xdr:cNvPr id="23" name="TextBox 22">
          <a:extLst>
            <a:ext uri="{FF2B5EF4-FFF2-40B4-BE49-F238E27FC236}">
              <a16:creationId xmlns:a16="http://schemas.microsoft.com/office/drawing/2014/main" id="{32526458-2A6E-4B66-B566-F0A875EBCDD8}"/>
            </a:ext>
          </a:extLst>
        </xdr:cNvPr>
        <xdr:cNvSpPr txBox="1"/>
      </xdr:nvSpPr>
      <xdr:spPr>
        <a:xfrm>
          <a:off x="4248150" y="7629525"/>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22</xdr:col>
      <xdr:colOff>0</xdr:colOff>
      <xdr:row>1</xdr:row>
      <xdr:rowOff>114299</xdr:rowOff>
    </xdr:from>
    <xdr:to>
      <xdr:col>22</xdr:col>
      <xdr:colOff>2609850</xdr:colOff>
      <xdr:row>3</xdr:row>
      <xdr:rowOff>28574</xdr:rowOff>
    </xdr:to>
    <xdr:sp macro="" textlink="">
      <xdr:nvSpPr>
        <xdr:cNvPr id="24" name="TextBox 23">
          <a:extLst>
            <a:ext uri="{FF2B5EF4-FFF2-40B4-BE49-F238E27FC236}">
              <a16:creationId xmlns:a16="http://schemas.microsoft.com/office/drawing/2014/main" id="{B6EC97A5-D354-44B1-8696-120C5D61F727}"/>
            </a:ext>
          </a:extLst>
        </xdr:cNvPr>
        <xdr:cNvSpPr txBox="1"/>
      </xdr:nvSpPr>
      <xdr:spPr>
        <a:xfrm>
          <a:off x="8562975" y="485774"/>
          <a:ext cx="2609850" cy="2381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Fun Patches</a:t>
          </a:r>
        </a:p>
      </xdr:txBody>
    </xdr:sp>
    <xdr:clientData/>
  </xdr:twoCellAnchor>
  <xdr:twoCellAnchor>
    <xdr:from>
      <xdr:col>26</xdr:col>
      <xdr:colOff>0</xdr:colOff>
      <xdr:row>1</xdr:row>
      <xdr:rowOff>133350</xdr:rowOff>
    </xdr:from>
    <xdr:to>
      <xdr:col>26</xdr:col>
      <xdr:colOff>2495550</xdr:colOff>
      <xdr:row>3</xdr:row>
      <xdr:rowOff>0</xdr:rowOff>
    </xdr:to>
    <xdr:sp macro="" textlink="">
      <xdr:nvSpPr>
        <xdr:cNvPr id="25" name="TextBox 24">
          <a:extLst>
            <a:ext uri="{FF2B5EF4-FFF2-40B4-BE49-F238E27FC236}">
              <a16:creationId xmlns:a16="http://schemas.microsoft.com/office/drawing/2014/main" id="{28397F37-2F43-4D4A-A753-231C097AE19F}"/>
            </a:ext>
          </a:extLst>
        </xdr:cNvPr>
        <xdr:cNvSpPr txBox="1"/>
      </xdr:nvSpPr>
      <xdr:spPr>
        <a:xfrm>
          <a:off x="12849225" y="504825"/>
          <a:ext cx="24955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0</xdr:col>
      <xdr:colOff>56029</xdr:colOff>
      <xdr:row>1</xdr:row>
      <xdr:rowOff>133350</xdr:rowOff>
    </xdr:from>
    <xdr:to>
      <xdr:col>2</xdr:col>
      <xdr:colOff>1030942</xdr:colOff>
      <xdr:row>3</xdr:row>
      <xdr:rowOff>0</xdr:rowOff>
    </xdr:to>
    <xdr:sp macro="" textlink="">
      <xdr:nvSpPr>
        <xdr:cNvPr id="26" name="TextBox 25">
          <a:extLst>
            <a:ext uri="{FF2B5EF4-FFF2-40B4-BE49-F238E27FC236}">
              <a16:creationId xmlns:a16="http://schemas.microsoft.com/office/drawing/2014/main" id="{114D01D9-5B92-4BD2-ABAA-866CB8A95576}"/>
            </a:ext>
          </a:extLst>
        </xdr:cNvPr>
        <xdr:cNvSpPr txBox="1"/>
      </xdr:nvSpPr>
      <xdr:spPr>
        <a:xfrm>
          <a:off x="56029" y="504825"/>
          <a:ext cx="2260788"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Individual Badges</a:t>
          </a:r>
        </a:p>
      </xdr:txBody>
    </xdr:sp>
    <xdr:clientData/>
  </xdr:twoCellAnchor>
  <xdr:twoCellAnchor>
    <xdr:from>
      <xdr:col>1</xdr:col>
      <xdr:colOff>0</xdr:colOff>
      <xdr:row>33</xdr:row>
      <xdr:rowOff>133350</xdr:rowOff>
    </xdr:from>
    <xdr:to>
      <xdr:col>2</xdr:col>
      <xdr:colOff>1590675</xdr:colOff>
      <xdr:row>34</xdr:row>
      <xdr:rowOff>152400</xdr:rowOff>
    </xdr:to>
    <xdr:sp macro="" textlink="">
      <xdr:nvSpPr>
        <xdr:cNvPr id="27" name="TextBox 26">
          <a:extLst>
            <a:ext uri="{FF2B5EF4-FFF2-40B4-BE49-F238E27FC236}">
              <a16:creationId xmlns:a16="http://schemas.microsoft.com/office/drawing/2014/main" id="{4032CCE9-896B-443E-907C-26EB65857004}"/>
            </a:ext>
          </a:extLst>
        </xdr:cNvPr>
        <xdr:cNvSpPr txBox="1"/>
      </xdr:nvSpPr>
      <xdr:spPr>
        <a:xfrm>
          <a:off x="57150" y="5686425"/>
          <a:ext cx="2819400" cy="1809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Financial Literacy &amp; Cookie Business Badges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39</xdr:row>
      <xdr:rowOff>133350</xdr:rowOff>
    </xdr:from>
    <xdr:to>
      <xdr:col>2</xdr:col>
      <xdr:colOff>971550</xdr:colOff>
      <xdr:row>40</xdr:row>
      <xdr:rowOff>152400</xdr:rowOff>
    </xdr:to>
    <xdr:sp macro="" textlink="">
      <xdr:nvSpPr>
        <xdr:cNvPr id="28" name="TextBox 27">
          <a:extLst>
            <a:ext uri="{FF2B5EF4-FFF2-40B4-BE49-F238E27FC236}">
              <a16:creationId xmlns:a16="http://schemas.microsoft.com/office/drawing/2014/main" id="{B7F18159-5E11-432B-863E-6E00A08CBD65}"/>
            </a:ext>
          </a:extLst>
        </xdr:cNvPr>
        <xdr:cNvSpPr txBox="1"/>
      </xdr:nvSpPr>
      <xdr:spPr>
        <a:xfrm>
          <a:off x="57150" y="6657975"/>
          <a:ext cx="2200275" cy="1809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Progressive Badge Sets</a:t>
          </a:r>
          <a:endParaRPr lang="en-US" sz="1100">
            <a:solidFill>
              <a:schemeClr val="bg1"/>
            </a:solidFill>
            <a:latin typeface="Arial Narrow" panose="020B0606020202030204" pitchFamily="34" charset="0"/>
          </a:endParaRPr>
        </a:p>
      </xdr:txBody>
    </xdr:sp>
    <xdr:clientData/>
  </xdr:twoCellAnchor>
  <xdr:twoCellAnchor editAs="oneCell">
    <xdr:from>
      <xdr:col>1</xdr:col>
      <xdr:colOff>0</xdr:colOff>
      <xdr:row>0</xdr:row>
      <xdr:rowOff>0</xdr:rowOff>
    </xdr:from>
    <xdr:to>
      <xdr:col>2</xdr:col>
      <xdr:colOff>332740</xdr:colOff>
      <xdr:row>1</xdr:row>
      <xdr:rowOff>85725</xdr:rowOff>
    </xdr:to>
    <xdr:pic>
      <xdr:nvPicPr>
        <xdr:cNvPr id="29" name="Picture 28">
          <a:extLst>
            <a:ext uri="{FF2B5EF4-FFF2-40B4-BE49-F238E27FC236}">
              <a16:creationId xmlns:a16="http://schemas.microsoft.com/office/drawing/2014/main" id="{FD266923-EE6E-42D9-BB4F-10D3E89B1D6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0"/>
          <a:ext cx="1561465" cy="457200"/>
        </a:xfrm>
        <a:prstGeom prst="rect">
          <a:avLst/>
        </a:prstGeom>
      </xdr:spPr>
    </xdr:pic>
    <xdr:clientData/>
  </xdr:twoCellAnchor>
  <xdr:twoCellAnchor editAs="oneCell">
    <xdr:from>
      <xdr:col>1</xdr:col>
      <xdr:colOff>25400</xdr:colOff>
      <xdr:row>35</xdr:row>
      <xdr:rowOff>73026</xdr:rowOff>
    </xdr:from>
    <xdr:to>
      <xdr:col>1</xdr:col>
      <xdr:colOff>1221740</xdr:colOff>
      <xdr:row>38</xdr:row>
      <xdr:rowOff>105858</xdr:rowOff>
    </xdr:to>
    <xdr:pic>
      <xdr:nvPicPr>
        <xdr:cNvPr id="30" name="Picture 29">
          <a:extLst>
            <a:ext uri="{FF2B5EF4-FFF2-40B4-BE49-F238E27FC236}">
              <a16:creationId xmlns:a16="http://schemas.microsoft.com/office/drawing/2014/main" id="{47CEF9B8-C120-4F12-9159-DE51492719E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2550" y="5949951"/>
          <a:ext cx="1196340" cy="518607"/>
        </a:xfrm>
        <a:prstGeom prst="rect">
          <a:avLst/>
        </a:prstGeom>
      </xdr:spPr>
    </xdr:pic>
    <xdr:clientData/>
  </xdr:twoCellAnchor>
  <xdr:twoCellAnchor>
    <xdr:from>
      <xdr:col>1</xdr:col>
      <xdr:colOff>0</xdr:colOff>
      <xdr:row>58</xdr:row>
      <xdr:rowOff>0</xdr:rowOff>
    </xdr:from>
    <xdr:to>
      <xdr:col>10</xdr:col>
      <xdr:colOff>0</xdr:colOff>
      <xdr:row>65</xdr:row>
      <xdr:rowOff>0</xdr:rowOff>
    </xdr:to>
    <xdr:sp macro="" textlink="">
      <xdr:nvSpPr>
        <xdr:cNvPr id="31" name="Rectangle 30">
          <a:extLst>
            <a:ext uri="{FF2B5EF4-FFF2-40B4-BE49-F238E27FC236}">
              <a16:creationId xmlns:a16="http://schemas.microsoft.com/office/drawing/2014/main" id="{5933F231-5B6C-4EE7-AD76-F3EB94CC0F21}"/>
            </a:ext>
          </a:extLst>
        </xdr:cNvPr>
        <xdr:cNvSpPr/>
      </xdr:nvSpPr>
      <xdr:spPr>
        <a:xfrm>
          <a:off x="57150" y="9601200"/>
          <a:ext cx="4076700" cy="11334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67</xdr:row>
      <xdr:rowOff>0</xdr:rowOff>
    </xdr:from>
    <xdr:to>
      <xdr:col>10</xdr:col>
      <xdr:colOff>0</xdr:colOff>
      <xdr:row>73</xdr:row>
      <xdr:rowOff>0</xdr:rowOff>
    </xdr:to>
    <xdr:sp macro="" textlink="">
      <xdr:nvSpPr>
        <xdr:cNvPr id="32" name="Rectangle 31">
          <a:extLst>
            <a:ext uri="{FF2B5EF4-FFF2-40B4-BE49-F238E27FC236}">
              <a16:creationId xmlns:a16="http://schemas.microsoft.com/office/drawing/2014/main" id="{7962DC46-00E3-4BC3-BFD9-F74B7B8C2E3D}"/>
            </a:ext>
          </a:extLst>
        </xdr:cNvPr>
        <xdr:cNvSpPr/>
      </xdr:nvSpPr>
      <xdr:spPr>
        <a:xfrm>
          <a:off x="57150" y="11058525"/>
          <a:ext cx="4076700" cy="9906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56</xdr:row>
      <xdr:rowOff>133350</xdr:rowOff>
    </xdr:from>
    <xdr:to>
      <xdr:col>10</xdr:col>
      <xdr:colOff>0</xdr:colOff>
      <xdr:row>58</xdr:row>
      <xdr:rowOff>0</xdr:rowOff>
    </xdr:to>
    <xdr:sp macro="" textlink="">
      <xdr:nvSpPr>
        <xdr:cNvPr id="33" name="Rectangle: Top Corners Rounded 32">
          <a:extLst>
            <a:ext uri="{FF2B5EF4-FFF2-40B4-BE49-F238E27FC236}">
              <a16:creationId xmlns:a16="http://schemas.microsoft.com/office/drawing/2014/main" id="{996AF30E-6FFA-40B7-9585-C134AAAD85F2}"/>
            </a:ext>
          </a:extLst>
        </xdr:cNvPr>
        <xdr:cNvSpPr/>
      </xdr:nvSpPr>
      <xdr:spPr>
        <a:xfrm>
          <a:off x="57150" y="9410700"/>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65</xdr:row>
      <xdr:rowOff>136684</xdr:rowOff>
    </xdr:from>
    <xdr:to>
      <xdr:col>10</xdr:col>
      <xdr:colOff>0</xdr:colOff>
      <xdr:row>67</xdr:row>
      <xdr:rowOff>0</xdr:rowOff>
    </xdr:to>
    <xdr:sp macro="" textlink="">
      <xdr:nvSpPr>
        <xdr:cNvPr id="34" name="Rectangle: Top Corners Rounded 33">
          <a:extLst>
            <a:ext uri="{FF2B5EF4-FFF2-40B4-BE49-F238E27FC236}">
              <a16:creationId xmlns:a16="http://schemas.microsoft.com/office/drawing/2014/main" id="{454465FD-9E49-4C84-A0A6-12FA8654CD5E}"/>
            </a:ext>
          </a:extLst>
        </xdr:cNvPr>
        <xdr:cNvSpPr/>
      </xdr:nvSpPr>
      <xdr:spPr>
        <a:xfrm>
          <a:off x="57150" y="10871359"/>
          <a:ext cx="4076700" cy="187166"/>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65</xdr:row>
      <xdr:rowOff>136684</xdr:rowOff>
    </xdr:from>
    <xdr:to>
      <xdr:col>9</xdr:col>
      <xdr:colOff>0</xdr:colOff>
      <xdr:row>67</xdr:row>
      <xdr:rowOff>0</xdr:rowOff>
    </xdr:to>
    <xdr:sp macro="" textlink="">
      <xdr:nvSpPr>
        <xdr:cNvPr id="35" name="TextBox 34">
          <a:extLst>
            <a:ext uri="{FF2B5EF4-FFF2-40B4-BE49-F238E27FC236}">
              <a16:creationId xmlns:a16="http://schemas.microsoft.com/office/drawing/2014/main" id="{BBB8B21A-C7F5-49E8-893F-B0922E55D444}"/>
            </a:ext>
          </a:extLst>
        </xdr:cNvPr>
        <xdr:cNvSpPr txBox="1"/>
      </xdr:nvSpPr>
      <xdr:spPr>
        <a:xfrm>
          <a:off x="3200400" y="10871359"/>
          <a:ext cx="466725" cy="18716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56</xdr:row>
      <xdr:rowOff>133350</xdr:rowOff>
    </xdr:from>
    <xdr:to>
      <xdr:col>9</xdr:col>
      <xdr:colOff>0</xdr:colOff>
      <xdr:row>58</xdr:row>
      <xdr:rowOff>0</xdr:rowOff>
    </xdr:to>
    <xdr:sp macro="" textlink="">
      <xdr:nvSpPr>
        <xdr:cNvPr id="36" name="TextBox 35">
          <a:extLst>
            <a:ext uri="{FF2B5EF4-FFF2-40B4-BE49-F238E27FC236}">
              <a16:creationId xmlns:a16="http://schemas.microsoft.com/office/drawing/2014/main" id="{641F4B30-5B46-4521-9BC8-3165BB0EE3ED}"/>
            </a:ext>
          </a:extLst>
        </xdr:cNvPr>
        <xdr:cNvSpPr txBox="1"/>
      </xdr:nvSpPr>
      <xdr:spPr>
        <a:xfrm>
          <a:off x="3200400" y="94107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9</xdr:col>
      <xdr:colOff>0</xdr:colOff>
      <xdr:row>56</xdr:row>
      <xdr:rowOff>133350</xdr:rowOff>
    </xdr:from>
    <xdr:to>
      <xdr:col>10</xdr:col>
      <xdr:colOff>0</xdr:colOff>
      <xdr:row>58</xdr:row>
      <xdr:rowOff>0</xdr:rowOff>
    </xdr:to>
    <xdr:sp macro="" textlink="">
      <xdr:nvSpPr>
        <xdr:cNvPr id="37" name="TextBox 36">
          <a:extLst>
            <a:ext uri="{FF2B5EF4-FFF2-40B4-BE49-F238E27FC236}">
              <a16:creationId xmlns:a16="http://schemas.microsoft.com/office/drawing/2014/main" id="{AD3B0450-7263-4869-BD99-5CB72A81B767}"/>
            </a:ext>
          </a:extLst>
        </xdr:cNvPr>
        <xdr:cNvSpPr txBox="1"/>
      </xdr:nvSpPr>
      <xdr:spPr>
        <a:xfrm>
          <a:off x="3667125" y="94107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65</xdr:row>
      <xdr:rowOff>136684</xdr:rowOff>
    </xdr:from>
    <xdr:to>
      <xdr:col>10</xdr:col>
      <xdr:colOff>0</xdr:colOff>
      <xdr:row>67</xdr:row>
      <xdr:rowOff>0</xdr:rowOff>
    </xdr:to>
    <xdr:sp macro="" textlink="">
      <xdr:nvSpPr>
        <xdr:cNvPr id="38" name="TextBox 37">
          <a:extLst>
            <a:ext uri="{FF2B5EF4-FFF2-40B4-BE49-F238E27FC236}">
              <a16:creationId xmlns:a16="http://schemas.microsoft.com/office/drawing/2014/main" id="{9C34FD5F-29C9-4FE6-A5C9-C934DA9AC0D3}"/>
            </a:ext>
          </a:extLst>
        </xdr:cNvPr>
        <xdr:cNvSpPr txBox="1"/>
      </xdr:nvSpPr>
      <xdr:spPr>
        <a:xfrm>
          <a:off x="3667125" y="10871359"/>
          <a:ext cx="466725" cy="18716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xdr:col>
      <xdr:colOff>0</xdr:colOff>
      <xdr:row>56</xdr:row>
      <xdr:rowOff>133350</xdr:rowOff>
    </xdr:from>
    <xdr:to>
      <xdr:col>2</xdr:col>
      <xdr:colOff>0</xdr:colOff>
      <xdr:row>58</xdr:row>
      <xdr:rowOff>0</xdr:rowOff>
    </xdr:to>
    <xdr:sp macro="" textlink="">
      <xdr:nvSpPr>
        <xdr:cNvPr id="39" name="TextBox 38">
          <a:extLst>
            <a:ext uri="{FF2B5EF4-FFF2-40B4-BE49-F238E27FC236}">
              <a16:creationId xmlns:a16="http://schemas.microsoft.com/office/drawing/2014/main" id="{45F6271C-CEBC-4220-8FB7-B84908B7AC3B}"/>
            </a:ext>
          </a:extLst>
        </xdr:cNvPr>
        <xdr:cNvSpPr txBox="1"/>
      </xdr:nvSpPr>
      <xdr:spPr>
        <a:xfrm>
          <a:off x="57150" y="9410700"/>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Pins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65</xdr:row>
      <xdr:rowOff>136684</xdr:rowOff>
    </xdr:from>
    <xdr:to>
      <xdr:col>2</xdr:col>
      <xdr:colOff>952500</xdr:colOff>
      <xdr:row>67</xdr:row>
      <xdr:rowOff>19050</xdr:rowOff>
    </xdr:to>
    <xdr:sp macro="" textlink="">
      <xdr:nvSpPr>
        <xdr:cNvPr id="40" name="TextBox 39">
          <a:extLst>
            <a:ext uri="{FF2B5EF4-FFF2-40B4-BE49-F238E27FC236}">
              <a16:creationId xmlns:a16="http://schemas.microsoft.com/office/drawing/2014/main" id="{7457402F-72F5-479E-A0B9-653D7BD949D5}"/>
            </a:ext>
          </a:extLst>
        </xdr:cNvPr>
        <xdr:cNvSpPr txBox="1"/>
      </xdr:nvSpPr>
      <xdr:spPr>
        <a:xfrm>
          <a:off x="57150" y="10871359"/>
          <a:ext cx="2181225" cy="2062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Additional Patch Awards</a:t>
          </a:r>
          <a:endParaRPr lang="en-US" sz="1100">
            <a:solidFill>
              <a:schemeClr val="bg1"/>
            </a:solidFill>
            <a:latin typeface="Arial Narrow" panose="020B0606020202030204" pitchFamily="34" charset="0"/>
          </a:endParaRPr>
        </a:p>
      </xdr:txBody>
    </xdr:sp>
    <xdr:clientData/>
  </xdr:twoCellAnchor>
  <xdr:twoCellAnchor>
    <xdr:from>
      <xdr:col>11</xdr:col>
      <xdr:colOff>0</xdr:colOff>
      <xdr:row>1</xdr:row>
      <xdr:rowOff>133350</xdr:rowOff>
    </xdr:from>
    <xdr:to>
      <xdr:col>20</xdr:col>
      <xdr:colOff>0</xdr:colOff>
      <xdr:row>3</xdr:row>
      <xdr:rowOff>0</xdr:rowOff>
    </xdr:to>
    <xdr:sp macro="" textlink="">
      <xdr:nvSpPr>
        <xdr:cNvPr id="41" name="Rectangle: Top Corners Rounded 40">
          <a:extLst>
            <a:ext uri="{FF2B5EF4-FFF2-40B4-BE49-F238E27FC236}">
              <a16:creationId xmlns:a16="http://schemas.microsoft.com/office/drawing/2014/main" id="{D0B1F0BC-9F73-44DE-BCDF-EB0CCDA270B3}"/>
            </a:ext>
          </a:extLst>
        </xdr:cNvPr>
        <xdr:cNvSpPr/>
      </xdr:nvSpPr>
      <xdr:spPr>
        <a:xfrm>
          <a:off x="4248150" y="50482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0</xdr:colOff>
      <xdr:row>1</xdr:row>
      <xdr:rowOff>133350</xdr:rowOff>
    </xdr:from>
    <xdr:to>
      <xdr:col>19</xdr:col>
      <xdr:colOff>0</xdr:colOff>
      <xdr:row>3</xdr:row>
      <xdr:rowOff>0</xdr:rowOff>
    </xdr:to>
    <xdr:sp macro="" textlink="">
      <xdr:nvSpPr>
        <xdr:cNvPr id="42" name="TextBox 41">
          <a:extLst>
            <a:ext uri="{FF2B5EF4-FFF2-40B4-BE49-F238E27FC236}">
              <a16:creationId xmlns:a16="http://schemas.microsoft.com/office/drawing/2014/main" id="{25126F64-259D-4B9D-BBAD-5A03AB74F08F}"/>
            </a:ext>
          </a:extLst>
        </xdr:cNvPr>
        <xdr:cNvSpPr txBox="1"/>
      </xdr:nvSpPr>
      <xdr:spPr>
        <a:xfrm>
          <a:off x="739140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19</xdr:col>
      <xdr:colOff>0</xdr:colOff>
      <xdr:row>1</xdr:row>
      <xdr:rowOff>133350</xdr:rowOff>
    </xdr:from>
    <xdr:to>
      <xdr:col>20</xdr:col>
      <xdr:colOff>0</xdr:colOff>
      <xdr:row>3</xdr:row>
      <xdr:rowOff>0</xdr:rowOff>
    </xdr:to>
    <xdr:sp macro="" textlink="">
      <xdr:nvSpPr>
        <xdr:cNvPr id="43" name="TextBox 42">
          <a:extLst>
            <a:ext uri="{FF2B5EF4-FFF2-40B4-BE49-F238E27FC236}">
              <a16:creationId xmlns:a16="http://schemas.microsoft.com/office/drawing/2014/main" id="{5E215F1C-4375-4DD1-8387-5F5AFBDF41D0}"/>
            </a:ext>
          </a:extLst>
        </xdr:cNvPr>
        <xdr:cNvSpPr txBox="1"/>
      </xdr:nvSpPr>
      <xdr:spPr>
        <a:xfrm>
          <a:off x="785812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3</xdr:row>
      <xdr:rowOff>0</xdr:rowOff>
    </xdr:from>
    <xdr:to>
      <xdr:col>20</xdr:col>
      <xdr:colOff>0</xdr:colOff>
      <xdr:row>25</xdr:row>
      <xdr:rowOff>0</xdr:rowOff>
    </xdr:to>
    <xdr:sp macro="" textlink="">
      <xdr:nvSpPr>
        <xdr:cNvPr id="44" name="Rectangle 43">
          <a:extLst>
            <a:ext uri="{FF2B5EF4-FFF2-40B4-BE49-F238E27FC236}">
              <a16:creationId xmlns:a16="http://schemas.microsoft.com/office/drawing/2014/main" id="{9D00700E-05A6-4B41-93FD-A9F77BB63374}"/>
            </a:ext>
          </a:extLst>
        </xdr:cNvPr>
        <xdr:cNvSpPr/>
      </xdr:nvSpPr>
      <xdr:spPr>
        <a:xfrm>
          <a:off x="4248150" y="695325"/>
          <a:ext cx="4076700" cy="35623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133350</xdr:rowOff>
    </xdr:from>
    <xdr:to>
      <xdr:col>12</xdr:col>
      <xdr:colOff>1266825</xdr:colOff>
      <xdr:row>3</xdr:row>
      <xdr:rowOff>0</xdr:rowOff>
    </xdr:to>
    <xdr:sp macro="" textlink="">
      <xdr:nvSpPr>
        <xdr:cNvPr id="45" name="TextBox 44">
          <a:extLst>
            <a:ext uri="{FF2B5EF4-FFF2-40B4-BE49-F238E27FC236}">
              <a16:creationId xmlns:a16="http://schemas.microsoft.com/office/drawing/2014/main" id="{0C074B78-E9BC-426E-90F4-90C4FECCF464}"/>
            </a:ext>
          </a:extLst>
        </xdr:cNvPr>
        <xdr:cNvSpPr txBox="1"/>
      </xdr:nvSpPr>
      <xdr:spPr>
        <a:xfrm>
          <a:off x="4248150" y="504825"/>
          <a:ext cx="24955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Leadership Journey Awards</a:t>
          </a:r>
          <a:endParaRPr lang="en-US" sz="1100">
            <a:solidFill>
              <a:schemeClr val="bg1"/>
            </a:solidFill>
            <a:latin typeface="Arial Narrow" panose="020B0606020202030204" pitchFamily="34" charset="0"/>
          </a:endParaRPr>
        </a:p>
      </xdr:txBody>
    </xdr:sp>
    <xdr:clientData/>
  </xdr:twoCellAnchor>
  <xdr:twoCellAnchor>
    <xdr:from>
      <xdr:col>11</xdr:col>
      <xdr:colOff>19050</xdr:colOff>
      <xdr:row>3</xdr:row>
      <xdr:rowOff>28575</xdr:rowOff>
    </xdr:from>
    <xdr:to>
      <xdr:col>11</xdr:col>
      <xdr:colOff>1214122</xdr:colOff>
      <xdr:row>24</xdr:row>
      <xdr:rowOff>112578</xdr:rowOff>
    </xdr:to>
    <xdr:grpSp>
      <xdr:nvGrpSpPr>
        <xdr:cNvPr id="46" name="Group 45">
          <a:extLst>
            <a:ext uri="{FF2B5EF4-FFF2-40B4-BE49-F238E27FC236}">
              <a16:creationId xmlns:a16="http://schemas.microsoft.com/office/drawing/2014/main" id="{6A1909C0-DB43-4C41-9592-405A07880EB4}"/>
            </a:ext>
          </a:extLst>
        </xdr:cNvPr>
        <xdr:cNvGrpSpPr/>
      </xdr:nvGrpSpPr>
      <xdr:grpSpPr>
        <a:xfrm>
          <a:off x="4267200" y="723900"/>
          <a:ext cx="1195072" cy="3484428"/>
          <a:chOff x="4286250" y="723900"/>
          <a:chExt cx="1195072" cy="3484428"/>
        </a:xfrm>
      </xdr:grpSpPr>
      <xdr:pic>
        <xdr:nvPicPr>
          <xdr:cNvPr id="47" name="Picture 46">
            <a:extLst>
              <a:ext uri="{FF2B5EF4-FFF2-40B4-BE49-F238E27FC236}">
                <a16:creationId xmlns:a16="http://schemas.microsoft.com/office/drawing/2014/main" id="{5545AF56-AE52-4FE4-B25E-29ADCC9E65D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286250" y="3441700"/>
            <a:ext cx="1188720" cy="766628"/>
          </a:xfrm>
          <a:prstGeom prst="rect">
            <a:avLst/>
          </a:prstGeom>
        </xdr:spPr>
      </xdr:pic>
      <xdr:pic>
        <xdr:nvPicPr>
          <xdr:cNvPr id="48" name="Picture 47">
            <a:extLst>
              <a:ext uri="{FF2B5EF4-FFF2-40B4-BE49-F238E27FC236}">
                <a16:creationId xmlns:a16="http://schemas.microsoft.com/office/drawing/2014/main" id="{39C8EF40-E197-4CE4-9D67-0FCFA1E3AB6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292602" y="2743201"/>
            <a:ext cx="1188720" cy="506979"/>
          </a:xfrm>
          <a:prstGeom prst="rect">
            <a:avLst/>
          </a:prstGeom>
        </xdr:spPr>
      </xdr:pic>
      <xdr:pic>
        <xdr:nvPicPr>
          <xdr:cNvPr id="49" name="Picture 48">
            <a:extLst>
              <a:ext uri="{FF2B5EF4-FFF2-40B4-BE49-F238E27FC236}">
                <a16:creationId xmlns:a16="http://schemas.microsoft.com/office/drawing/2014/main" id="{67BC8868-8956-49F2-B68E-6E9ED1E173B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559967" y="723900"/>
            <a:ext cx="657568" cy="640080"/>
          </a:xfrm>
          <a:prstGeom prst="rect">
            <a:avLst/>
          </a:prstGeom>
        </xdr:spPr>
      </xdr:pic>
      <xdr:pic>
        <xdr:nvPicPr>
          <xdr:cNvPr id="50" name="Picture 49">
            <a:extLst>
              <a:ext uri="{FF2B5EF4-FFF2-40B4-BE49-F238E27FC236}">
                <a16:creationId xmlns:a16="http://schemas.microsoft.com/office/drawing/2014/main" id="{3597B823-D0CC-4C1F-B041-C376C68D440C}"/>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536362" y="1352551"/>
            <a:ext cx="704778" cy="640080"/>
          </a:xfrm>
          <a:prstGeom prst="rect">
            <a:avLst/>
          </a:prstGeom>
        </xdr:spPr>
      </xdr:pic>
      <xdr:pic>
        <xdr:nvPicPr>
          <xdr:cNvPr id="51" name="Picture 50">
            <a:extLst>
              <a:ext uri="{FF2B5EF4-FFF2-40B4-BE49-F238E27FC236}">
                <a16:creationId xmlns:a16="http://schemas.microsoft.com/office/drawing/2014/main" id="{F9A85A78-4788-483B-A749-B07697F9857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557711" y="2000250"/>
            <a:ext cx="662080" cy="640080"/>
          </a:xfrm>
          <a:prstGeom prst="rect">
            <a:avLst/>
          </a:prstGeom>
        </xdr:spPr>
      </xdr:pic>
    </xdr:grpSp>
    <xdr:clientData/>
  </xdr:twoCellAnchor>
  <xdr:twoCellAnchor>
    <xdr:from>
      <xdr:col>1</xdr:col>
      <xdr:colOff>16899</xdr:colOff>
      <xdr:row>58</xdr:row>
      <xdr:rowOff>39976</xdr:rowOff>
    </xdr:from>
    <xdr:to>
      <xdr:col>1</xdr:col>
      <xdr:colOff>1205619</xdr:colOff>
      <xdr:row>64</xdr:row>
      <xdr:rowOff>110183</xdr:rowOff>
    </xdr:to>
    <xdr:grpSp>
      <xdr:nvGrpSpPr>
        <xdr:cNvPr id="52" name="Group 51">
          <a:extLst>
            <a:ext uri="{FF2B5EF4-FFF2-40B4-BE49-F238E27FC236}">
              <a16:creationId xmlns:a16="http://schemas.microsoft.com/office/drawing/2014/main" id="{54E5A1F5-AAE2-412B-9692-9565D047C71B}"/>
            </a:ext>
          </a:extLst>
        </xdr:cNvPr>
        <xdr:cNvGrpSpPr>
          <a:grpSpLocks noChangeAspect="1"/>
        </xdr:cNvGrpSpPr>
      </xdr:nvGrpSpPr>
      <xdr:grpSpPr>
        <a:xfrm>
          <a:off x="74049" y="9641176"/>
          <a:ext cx="1188720" cy="1041757"/>
          <a:chOff x="4696849" y="9809450"/>
          <a:chExt cx="1263931" cy="1106030"/>
        </a:xfrm>
      </xdr:grpSpPr>
      <xdr:grpSp>
        <xdr:nvGrpSpPr>
          <xdr:cNvPr id="53" name="Group 52">
            <a:extLst>
              <a:ext uri="{FF2B5EF4-FFF2-40B4-BE49-F238E27FC236}">
                <a16:creationId xmlns:a16="http://schemas.microsoft.com/office/drawing/2014/main" id="{D29EEB21-8A0E-498D-9AFA-ECCBDC399E96}"/>
              </a:ext>
            </a:extLst>
          </xdr:cNvPr>
          <xdr:cNvGrpSpPr/>
        </xdr:nvGrpSpPr>
        <xdr:grpSpPr>
          <a:xfrm>
            <a:off x="4911549" y="9809450"/>
            <a:ext cx="834530" cy="411480"/>
            <a:chOff x="4913600" y="9809450"/>
            <a:chExt cx="834530" cy="411480"/>
          </a:xfrm>
        </xdr:grpSpPr>
        <xdr:pic>
          <xdr:nvPicPr>
            <xdr:cNvPr id="61" name="Picture 60">
              <a:extLst>
                <a:ext uri="{FF2B5EF4-FFF2-40B4-BE49-F238E27FC236}">
                  <a16:creationId xmlns:a16="http://schemas.microsoft.com/office/drawing/2014/main" id="{C27B7DA4-000E-4698-8834-1166298DBB3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913600" y="9809450"/>
              <a:ext cx="411480" cy="411480"/>
            </a:xfrm>
            <a:prstGeom prst="rect">
              <a:avLst/>
            </a:prstGeom>
          </xdr:spPr>
        </xdr:pic>
        <xdr:pic>
          <xdr:nvPicPr>
            <xdr:cNvPr id="62" name="Picture 61">
              <a:extLst>
                <a:ext uri="{FF2B5EF4-FFF2-40B4-BE49-F238E27FC236}">
                  <a16:creationId xmlns:a16="http://schemas.microsoft.com/office/drawing/2014/main" id="{226514EB-E7E0-43EC-94DE-46DF857A2E1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336650" y="9809450"/>
              <a:ext cx="411480" cy="411480"/>
            </a:xfrm>
            <a:prstGeom prst="rect">
              <a:avLst/>
            </a:prstGeom>
          </xdr:spPr>
        </xdr:pic>
      </xdr:grpSp>
      <xdr:grpSp>
        <xdr:nvGrpSpPr>
          <xdr:cNvPr id="54" name="Group 53">
            <a:extLst>
              <a:ext uri="{FF2B5EF4-FFF2-40B4-BE49-F238E27FC236}">
                <a16:creationId xmlns:a16="http://schemas.microsoft.com/office/drawing/2014/main" id="{311539A5-14FA-428D-BAD7-78BBE37BE6B7}"/>
              </a:ext>
            </a:extLst>
          </xdr:cNvPr>
          <xdr:cNvGrpSpPr/>
        </xdr:nvGrpSpPr>
        <xdr:grpSpPr>
          <a:xfrm>
            <a:off x="4911549" y="10504000"/>
            <a:ext cx="834530" cy="411480"/>
            <a:chOff x="4913600" y="10504000"/>
            <a:chExt cx="834530" cy="411480"/>
          </a:xfrm>
        </xdr:grpSpPr>
        <xdr:pic>
          <xdr:nvPicPr>
            <xdr:cNvPr id="59" name="Picture 58">
              <a:extLst>
                <a:ext uri="{FF2B5EF4-FFF2-40B4-BE49-F238E27FC236}">
                  <a16:creationId xmlns:a16="http://schemas.microsoft.com/office/drawing/2014/main" id="{8BA0D5AD-2377-4DCF-9AAC-3284067295A1}"/>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336650" y="10504000"/>
              <a:ext cx="411480" cy="411480"/>
            </a:xfrm>
            <a:prstGeom prst="rect">
              <a:avLst/>
            </a:prstGeom>
          </xdr:spPr>
        </xdr:pic>
        <xdr:pic>
          <xdr:nvPicPr>
            <xdr:cNvPr id="60" name="Picture 59">
              <a:extLst>
                <a:ext uri="{FF2B5EF4-FFF2-40B4-BE49-F238E27FC236}">
                  <a16:creationId xmlns:a16="http://schemas.microsoft.com/office/drawing/2014/main" id="{2B40A846-B523-4D2B-B41A-40FABFE3A08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913600" y="10504000"/>
              <a:ext cx="411480" cy="411480"/>
            </a:xfrm>
            <a:prstGeom prst="rect">
              <a:avLst/>
            </a:prstGeom>
          </xdr:spPr>
        </xdr:pic>
      </xdr:grpSp>
      <xdr:grpSp>
        <xdr:nvGrpSpPr>
          <xdr:cNvPr id="55" name="Group 54">
            <a:extLst>
              <a:ext uri="{FF2B5EF4-FFF2-40B4-BE49-F238E27FC236}">
                <a16:creationId xmlns:a16="http://schemas.microsoft.com/office/drawing/2014/main" id="{273AB9A6-967C-4AFE-83BD-3909C6A70E23}"/>
              </a:ext>
            </a:extLst>
          </xdr:cNvPr>
          <xdr:cNvGrpSpPr/>
        </xdr:nvGrpSpPr>
        <xdr:grpSpPr>
          <a:xfrm>
            <a:off x="4696849" y="10176475"/>
            <a:ext cx="1263931" cy="411480"/>
            <a:chOff x="4696849" y="10176475"/>
            <a:chExt cx="1263931" cy="411480"/>
          </a:xfrm>
        </xdr:grpSpPr>
        <xdr:pic>
          <xdr:nvPicPr>
            <xdr:cNvPr id="56" name="Picture 55">
              <a:extLst>
                <a:ext uri="{FF2B5EF4-FFF2-40B4-BE49-F238E27FC236}">
                  <a16:creationId xmlns:a16="http://schemas.microsoft.com/office/drawing/2014/main" id="{F460F4A9-87A1-4564-BA06-6E5D46554768}"/>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696849" y="10176475"/>
              <a:ext cx="409626" cy="411480"/>
            </a:xfrm>
            <a:prstGeom prst="rect">
              <a:avLst/>
            </a:prstGeom>
          </xdr:spPr>
        </xdr:pic>
        <xdr:pic>
          <xdr:nvPicPr>
            <xdr:cNvPr id="57" name="Picture 56">
              <a:extLst>
                <a:ext uri="{FF2B5EF4-FFF2-40B4-BE49-F238E27FC236}">
                  <a16:creationId xmlns:a16="http://schemas.microsoft.com/office/drawing/2014/main" id="{2B09778E-7F7B-42F4-A1B3-5A92132723D1}"/>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119900" y="10176475"/>
              <a:ext cx="411480" cy="411480"/>
            </a:xfrm>
            <a:prstGeom prst="rect">
              <a:avLst/>
            </a:prstGeom>
          </xdr:spPr>
        </xdr:pic>
        <xdr:pic>
          <xdr:nvPicPr>
            <xdr:cNvPr id="58" name="Picture 57">
              <a:extLst>
                <a:ext uri="{FF2B5EF4-FFF2-40B4-BE49-F238E27FC236}">
                  <a16:creationId xmlns:a16="http://schemas.microsoft.com/office/drawing/2014/main" id="{E5400713-7AB5-4B20-A591-64F0CC07728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549300" y="10176475"/>
              <a:ext cx="411480" cy="411480"/>
            </a:xfrm>
            <a:prstGeom prst="rect">
              <a:avLst/>
            </a:prstGeom>
          </xdr:spPr>
        </xdr:pic>
      </xdr:grpSp>
    </xdr:grpSp>
    <xdr:clientData/>
  </xdr:twoCellAnchor>
  <xdr:twoCellAnchor>
    <xdr:from>
      <xdr:col>1</xdr:col>
      <xdr:colOff>28576</xdr:colOff>
      <xdr:row>67</xdr:row>
      <xdr:rowOff>19825</xdr:rowOff>
    </xdr:from>
    <xdr:to>
      <xdr:col>1</xdr:col>
      <xdr:colOff>1217296</xdr:colOff>
      <xdr:row>72</xdr:row>
      <xdr:rowOff>140184</xdr:rowOff>
    </xdr:to>
    <xdr:grpSp>
      <xdr:nvGrpSpPr>
        <xdr:cNvPr id="63" name="Group 62">
          <a:extLst>
            <a:ext uri="{FF2B5EF4-FFF2-40B4-BE49-F238E27FC236}">
              <a16:creationId xmlns:a16="http://schemas.microsoft.com/office/drawing/2014/main" id="{F3DCE99C-ADA5-4EA9-A671-DADFCA7CF235}"/>
            </a:ext>
          </a:extLst>
        </xdr:cNvPr>
        <xdr:cNvGrpSpPr>
          <a:grpSpLocks noChangeAspect="1"/>
        </xdr:cNvGrpSpPr>
      </xdr:nvGrpSpPr>
      <xdr:grpSpPr>
        <a:xfrm>
          <a:off x="85726" y="11078350"/>
          <a:ext cx="1188720" cy="949034"/>
          <a:chOff x="95251" y="10443350"/>
          <a:chExt cx="1234440" cy="964520"/>
        </a:xfrm>
      </xdr:grpSpPr>
      <xdr:pic>
        <xdr:nvPicPr>
          <xdr:cNvPr id="64" name="Picture 63">
            <a:extLst>
              <a:ext uri="{FF2B5EF4-FFF2-40B4-BE49-F238E27FC236}">
                <a16:creationId xmlns:a16="http://schemas.microsoft.com/office/drawing/2014/main" id="{0F2CF3EE-9975-4734-86C8-4FAC0E4136A7}"/>
              </a:ext>
            </a:extLst>
          </xdr:cNvPr>
          <xdr:cNvPicPr>
            <a:picLocks noChangeAspect="1"/>
          </xdr:cNvPicPr>
        </xdr:nvPicPr>
        <xdr:blipFill rotWithShape="1">
          <a:blip xmlns:r="http://schemas.openxmlformats.org/officeDocument/2006/relationships" r:embed="rId15">
            <a:extLst>
              <a:ext uri="{28A0092B-C50C-407E-A947-70E740481C1C}">
                <a14:useLocalDpi xmlns:a14="http://schemas.microsoft.com/office/drawing/2010/main" val="0"/>
              </a:ext>
            </a:extLst>
          </a:blip>
          <a:srcRect l="49828" r="-1"/>
          <a:stretch/>
        </xdr:blipFill>
        <xdr:spPr>
          <a:xfrm>
            <a:off x="95251" y="10830074"/>
            <a:ext cx="1234440" cy="577796"/>
          </a:xfrm>
          <a:prstGeom prst="rect">
            <a:avLst/>
          </a:prstGeom>
        </xdr:spPr>
      </xdr:pic>
      <xdr:grpSp>
        <xdr:nvGrpSpPr>
          <xdr:cNvPr id="65" name="Group 64">
            <a:extLst>
              <a:ext uri="{FF2B5EF4-FFF2-40B4-BE49-F238E27FC236}">
                <a16:creationId xmlns:a16="http://schemas.microsoft.com/office/drawing/2014/main" id="{F12BB67D-12B3-4F6D-8012-61006EB115E5}"/>
              </a:ext>
            </a:extLst>
          </xdr:cNvPr>
          <xdr:cNvGrpSpPr/>
        </xdr:nvGrpSpPr>
        <xdr:grpSpPr>
          <a:xfrm>
            <a:off x="257780" y="10443350"/>
            <a:ext cx="909383" cy="411480"/>
            <a:chOff x="292101" y="10443350"/>
            <a:chExt cx="909383" cy="411480"/>
          </a:xfrm>
        </xdr:grpSpPr>
        <xdr:pic>
          <xdr:nvPicPr>
            <xdr:cNvPr id="66" name="Picture 65">
              <a:extLst>
                <a:ext uri="{FF2B5EF4-FFF2-40B4-BE49-F238E27FC236}">
                  <a16:creationId xmlns:a16="http://schemas.microsoft.com/office/drawing/2014/main" id="{3317E0EE-68DB-4E80-BC59-69410D6377E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292101" y="10443350"/>
              <a:ext cx="413402" cy="411480"/>
            </a:xfrm>
            <a:prstGeom prst="rect">
              <a:avLst/>
            </a:prstGeom>
          </xdr:spPr>
        </xdr:pic>
        <xdr:pic>
          <xdr:nvPicPr>
            <xdr:cNvPr id="67" name="Picture 66">
              <a:extLst>
                <a:ext uri="{FF2B5EF4-FFF2-40B4-BE49-F238E27FC236}">
                  <a16:creationId xmlns:a16="http://schemas.microsoft.com/office/drawing/2014/main" id="{6A9BED6D-753A-4E0C-9929-B4E8B87B9433}"/>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788082" y="10443350"/>
              <a:ext cx="413402" cy="411480"/>
            </a:xfrm>
            <a:prstGeom prst="rect">
              <a:avLst/>
            </a:prstGeom>
          </xdr:spPr>
        </xdr:pic>
      </xdr:grpSp>
    </xdr:grpSp>
    <xdr:clientData/>
  </xdr:twoCellAnchor>
  <xdr:twoCellAnchor>
    <xdr:from>
      <xdr:col>1</xdr:col>
      <xdr:colOff>0</xdr:colOff>
      <xdr:row>3</xdr:row>
      <xdr:rowOff>0</xdr:rowOff>
    </xdr:from>
    <xdr:to>
      <xdr:col>10</xdr:col>
      <xdr:colOff>0</xdr:colOff>
      <xdr:row>33</xdr:row>
      <xdr:rowOff>0</xdr:rowOff>
    </xdr:to>
    <xdr:sp macro="" textlink="">
      <xdr:nvSpPr>
        <xdr:cNvPr id="68" name="Rectangle 67">
          <a:extLst>
            <a:ext uri="{FF2B5EF4-FFF2-40B4-BE49-F238E27FC236}">
              <a16:creationId xmlns:a16="http://schemas.microsoft.com/office/drawing/2014/main" id="{325DE152-F30C-407E-AAF7-A3F87A489D06}"/>
            </a:ext>
          </a:extLst>
        </xdr:cNvPr>
        <xdr:cNvSpPr/>
      </xdr:nvSpPr>
      <xdr:spPr>
        <a:xfrm>
          <a:off x="57150" y="695325"/>
          <a:ext cx="4076700" cy="48577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39687</xdr:colOff>
      <xdr:row>41</xdr:row>
      <xdr:rowOff>65050</xdr:rowOff>
    </xdr:from>
    <xdr:to>
      <xdr:col>2</xdr:col>
      <xdr:colOff>2102</xdr:colOff>
      <xdr:row>55</xdr:row>
      <xdr:rowOff>121491</xdr:rowOff>
    </xdr:to>
    <xdr:grpSp>
      <xdr:nvGrpSpPr>
        <xdr:cNvPr id="69" name="Group 68">
          <a:extLst>
            <a:ext uri="{FF2B5EF4-FFF2-40B4-BE49-F238E27FC236}">
              <a16:creationId xmlns:a16="http://schemas.microsoft.com/office/drawing/2014/main" id="{6DFEE7BE-F363-415C-97F7-479F1D852565}"/>
            </a:ext>
          </a:extLst>
        </xdr:cNvPr>
        <xdr:cNvGrpSpPr/>
      </xdr:nvGrpSpPr>
      <xdr:grpSpPr>
        <a:xfrm>
          <a:off x="96837" y="6913525"/>
          <a:ext cx="1191140" cy="2323391"/>
          <a:chOff x="96837" y="7037350"/>
          <a:chExt cx="1210190" cy="2367841"/>
        </a:xfrm>
      </xdr:grpSpPr>
      <xdr:pic>
        <xdr:nvPicPr>
          <xdr:cNvPr id="70" name="Picture 69">
            <a:extLst>
              <a:ext uri="{FF2B5EF4-FFF2-40B4-BE49-F238E27FC236}">
                <a16:creationId xmlns:a16="http://schemas.microsoft.com/office/drawing/2014/main" id="{0021B0A0-1173-4F6B-9086-5523655E7E28}"/>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96837" y="9008271"/>
            <a:ext cx="1196340" cy="396920"/>
          </a:xfrm>
          <a:prstGeom prst="rect">
            <a:avLst/>
          </a:prstGeom>
        </xdr:spPr>
      </xdr:pic>
      <xdr:pic>
        <xdr:nvPicPr>
          <xdr:cNvPr id="71" name="Picture 75">
            <a:extLst>
              <a:ext uri="{FF2B5EF4-FFF2-40B4-BE49-F238E27FC236}">
                <a16:creationId xmlns:a16="http://schemas.microsoft.com/office/drawing/2014/main" id="{4E635A34-72A5-4A4E-A9BD-521965AB101B}"/>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96837" y="8040989"/>
            <a:ext cx="1196340" cy="394026"/>
          </a:xfrm>
          <a:prstGeom prst="rect">
            <a:avLst/>
          </a:prstGeom>
        </xdr:spPr>
      </xdr:pic>
      <xdr:pic>
        <xdr:nvPicPr>
          <xdr:cNvPr id="72" name="Picture 71">
            <a:extLst>
              <a:ext uri="{FF2B5EF4-FFF2-40B4-BE49-F238E27FC236}">
                <a16:creationId xmlns:a16="http://schemas.microsoft.com/office/drawing/2014/main" id="{6468152D-A1B8-4D7B-9731-F9BF8FDB718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96837" y="8523910"/>
            <a:ext cx="1196340" cy="395467"/>
          </a:xfrm>
          <a:prstGeom prst="rect">
            <a:avLst/>
          </a:prstGeom>
        </xdr:spPr>
      </xdr:pic>
      <xdr:pic>
        <xdr:nvPicPr>
          <xdr:cNvPr id="73" name="Picture 72">
            <a:extLst>
              <a:ext uri="{FF2B5EF4-FFF2-40B4-BE49-F238E27FC236}">
                <a16:creationId xmlns:a16="http://schemas.microsoft.com/office/drawing/2014/main" id="{5779710E-A733-4541-9DDD-C656046354FF}"/>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96837" y="7546869"/>
            <a:ext cx="1196340" cy="405225"/>
          </a:xfrm>
          <a:prstGeom prst="rect">
            <a:avLst/>
          </a:prstGeom>
        </xdr:spPr>
      </xdr:pic>
      <xdr:grpSp>
        <xdr:nvGrpSpPr>
          <xdr:cNvPr id="74" name="Group 73">
            <a:extLst>
              <a:ext uri="{FF2B5EF4-FFF2-40B4-BE49-F238E27FC236}">
                <a16:creationId xmlns:a16="http://schemas.microsoft.com/office/drawing/2014/main" id="{1BFF42FD-9FEC-4B90-9393-D149E9384ADD}"/>
              </a:ext>
            </a:extLst>
          </xdr:cNvPr>
          <xdr:cNvGrpSpPr/>
        </xdr:nvGrpSpPr>
        <xdr:grpSpPr>
          <a:xfrm>
            <a:off x="96837" y="7037350"/>
            <a:ext cx="1210190" cy="420624"/>
            <a:chOff x="19345947" y="7297700"/>
            <a:chExt cx="1210190" cy="420624"/>
          </a:xfrm>
        </xdr:grpSpPr>
        <xdr:pic>
          <xdr:nvPicPr>
            <xdr:cNvPr id="75" name="Picture 74">
              <a:extLst>
                <a:ext uri="{FF2B5EF4-FFF2-40B4-BE49-F238E27FC236}">
                  <a16:creationId xmlns:a16="http://schemas.microsoft.com/office/drawing/2014/main" id="{7F85724A-D89B-42EE-8BF8-E9F8B45EA29A}"/>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9345947" y="7297700"/>
              <a:ext cx="402336" cy="420624"/>
            </a:xfrm>
            <a:prstGeom prst="rect">
              <a:avLst/>
            </a:prstGeom>
          </xdr:spPr>
        </xdr:pic>
        <xdr:pic>
          <xdr:nvPicPr>
            <xdr:cNvPr id="76" name="Picture 75">
              <a:extLst>
                <a:ext uri="{FF2B5EF4-FFF2-40B4-BE49-F238E27FC236}">
                  <a16:creationId xmlns:a16="http://schemas.microsoft.com/office/drawing/2014/main" id="{DAF81AC2-92EB-41AC-BE10-81679BE5583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9747319" y="7297700"/>
              <a:ext cx="402336" cy="420624"/>
            </a:xfrm>
            <a:prstGeom prst="rect">
              <a:avLst/>
            </a:prstGeom>
          </xdr:spPr>
        </xdr:pic>
        <xdr:pic>
          <xdr:nvPicPr>
            <xdr:cNvPr id="77" name="Picture 76">
              <a:extLst>
                <a:ext uri="{FF2B5EF4-FFF2-40B4-BE49-F238E27FC236}">
                  <a16:creationId xmlns:a16="http://schemas.microsoft.com/office/drawing/2014/main" id="{DE50ED75-77CA-4D2D-A735-4154103A3687}"/>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20153801" y="7297700"/>
              <a:ext cx="402336" cy="420624"/>
            </a:xfrm>
            <a:prstGeom prst="rect">
              <a:avLst/>
            </a:prstGeom>
          </xdr:spPr>
        </xdr:pic>
      </xdr:grpSp>
    </xdr:grpSp>
    <xdr:clientData/>
  </xdr:twoCellAnchor>
  <xdr:twoCellAnchor>
    <xdr:from>
      <xdr:col>1</xdr:col>
      <xdr:colOff>43446</xdr:colOff>
      <xdr:row>3</xdr:row>
      <xdr:rowOff>60325</xdr:rowOff>
    </xdr:from>
    <xdr:to>
      <xdr:col>1</xdr:col>
      <xdr:colOff>1225061</xdr:colOff>
      <xdr:row>32</xdr:row>
      <xdr:rowOff>103590</xdr:rowOff>
    </xdr:to>
    <xdr:grpSp>
      <xdr:nvGrpSpPr>
        <xdr:cNvPr id="78" name="Group 77">
          <a:extLst>
            <a:ext uri="{FF2B5EF4-FFF2-40B4-BE49-F238E27FC236}">
              <a16:creationId xmlns:a16="http://schemas.microsoft.com/office/drawing/2014/main" id="{01D3FCC4-F52E-46EE-B66E-39D375E7B943}"/>
            </a:ext>
          </a:extLst>
        </xdr:cNvPr>
        <xdr:cNvGrpSpPr/>
      </xdr:nvGrpSpPr>
      <xdr:grpSpPr>
        <a:xfrm>
          <a:off x="100596" y="755650"/>
          <a:ext cx="1181615" cy="4739090"/>
          <a:chOff x="19366496" y="784225"/>
          <a:chExt cx="1210190" cy="4831165"/>
        </a:xfrm>
      </xdr:grpSpPr>
      <xdr:pic>
        <xdr:nvPicPr>
          <xdr:cNvPr id="79" name="Picture 78">
            <a:extLst>
              <a:ext uri="{FF2B5EF4-FFF2-40B4-BE49-F238E27FC236}">
                <a16:creationId xmlns:a16="http://schemas.microsoft.com/office/drawing/2014/main" id="{463F4FC7-BBA9-4CFA-862D-F5E6F487EF7F}"/>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20177750" y="784225"/>
            <a:ext cx="398936" cy="418539"/>
          </a:xfrm>
          <a:prstGeom prst="rect">
            <a:avLst/>
          </a:prstGeom>
        </xdr:spPr>
      </xdr:pic>
      <xdr:pic>
        <xdr:nvPicPr>
          <xdr:cNvPr id="80" name="Picture 79">
            <a:extLst>
              <a:ext uri="{FF2B5EF4-FFF2-40B4-BE49-F238E27FC236}">
                <a16:creationId xmlns:a16="http://schemas.microsoft.com/office/drawing/2014/main" id="{F839A5A8-2F32-4CBB-B5D2-29947CFDC9E5}"/>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9369896" y="1274285"/>
            <a:ext cx="398936" cy="418539"/>
          </a:xfrm>
          <a:prstGeom prst="rect">
            <a:avLst/>
          </a:prstGeom>
        </xdr:spPr>
      </xdr:pic>
      <xdr:pic>
        <xdr:nvPicPr>
          <xdr:cNvPr id="81" name="Picture 80">
            <a:extLst>
              <a:ext uri="{FF2B5EF4-FFF2-40B4-BE49-F238E27FC236}">
                <a16:creationId xmlns:a16="http://schemas.microsoft.com/office/drawing/2014/main" id="{FB73C87E-7386-45F9-BAD2-1DF6268F1CEE}"/>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9771269" y="1274285"/>
            <a:ext cx="398936" cy="418539"/>
          </a:xfrm>
          <a:prstGeom prst="rect">
            <a:avLst/>
          </a:prstGeom>
        </xdr:spPr>
      </xdr:pic>
      <xdr:pic>
        <xdr:nvPicPr>
          <xdr:cNvPr id="82" name="Picture 81">
            <a:extLst>
              <a:ext uri="{FF2B5EF4-FFF2-40B4-BE49-F238E27FC236}">
                <a16:creationId xmlns:a16="http://schemas.microsoft.com/office/drawing/2014/main" id="{ECE544B2-04EC-4181-ABB9-85A080E7D0C3}"/>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20177750" y="1274285"/>
            <a:ext cx="398936" cy="418539"/>
          </a:xfrm>
          <a:prstGeom prst="rect">
            <a:avLst/>
          </a:prstGeom>
        </xdr:spPr>
      </xdr:pic>
      <xdr:pic>
        <xdr:nvPicPr>
          <xdr:cNvPr id="83" name="Picture 82">
            <a:extLst>
              <a:ext uri="{FF2B5EF4-FFF2-40B4-BE49-F238E27FC236}">
                <a16:creationId xmlns:a16="http://schemas.microsoft.com/office/drawing/2014/main" id="{32DE09FD-1884-4449-B315-BA87C4EF4D53}"/>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9369896" y="1764345"/>
            <a:ext cx="398936" cy="418539"/>
          </a:xfrm>
          <a:prstGeom prst="rect">
            <a:avLst/>
          </a:prstGeom>
        </xdr:spPr>
      </xdr:pic>
      <xdr:pic>
        <xdr:nvPicPr>
          <xdr:cNvPr id="84" name="Picture 83">
            <a:extLst>
              <a:ext uri="{FF2B5EF4-FFF2-40B4-BE49-F238E27FC236}">
                <a16:creationId xmlns:a16="http://schemas.microsoft.com/office/drawing/2014/main" id="{885BBAFC-9C38-4295-B064-9839698EFBD6}"/>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9771269" y="1764345"/>
            <a:ext cx="398936" cy="418539"/>
          </a:xfrm>
          <a:prstGeom prst="rect">
            <a:avLst/>
          </a:prstGeom>
        </xdr:spPr>
      </xdr:pic>
      <xdr:pic>
        <xdr:nvPicPr>
          <xdr:cNvPr id="85" name="Picture 84">
            <a:extLst>
              <a:ext uri="{FF2B5EF4-FFF2-40B4-BE49-F238E27FC236}">
                <a16:creationId xmlns:a16="http://schemas.microsoft.com/office/drawing/2014/main" id="{7E2D5886-64CD-40B0-99D5-A4DB44A6F35A}"/>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20177750" y="1764345"/>
            <a:ext cx="398936" cy="418539"/>
          </a:xfrm>
          <a:prstGeom prst="rect">
            <a:avLst/>
          </a:prstGeom>
        </xdr:spPr>
      </xdr:pic>
      <xdr:pic>
        <xdr:nvPicPr>
          <xdr:cNvPr id="86" name="Picture 85">
            <a:extLst>
              <a:ext uri="{FF2B5EF4-FFF2-40B4-BE49-F238E27FC236}">
                <a16:creationId xmlns:a16="http://schemas.microsoft.com/office/drawing/2014/main" id="{EB0CDCDF-35D2-436B-8B91-1541A71C010D}"/>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9369896" y="2254405"/>
            <a:ext cx="398936" cy="418539"/>
          </a:xfrm>
          <a:prstGeom prst="rect">
            <a:avLst/>
          </a:prstGeom>
        </xdr:spPr>
      </xdr:pic>
      <xdr:pic>
        <xdr:nvPicPr>
          <xdr:cNvPr id="87" name="Picture 86">
            <a:extLst>
              <a:ext uri="{FF2B5EF4-FFF2-40B4-BE49-F238E27FC236}">
                <a16:creationId xmlns:a16="http://schemas.microsoft.com/office/drawing/2014/main" id="{D438EA8B-C8A0-482B-8728-879F2D51C4C6}"/>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9771269" y="2254405"/>
            <a:ext cx="398936" cy="418539"/>
          </a:xfrm>
          <a:prstGeom prst="rect">
            <a:avLst/>
          </a:prstGeom>
        </xdr:spPr>
      </xdr:pic>
      <xdr:pic>
        <xdr:nvPicPr>
          <xdr:cNvPr id="88" name="Picture 87">
            <a:extLst>
              <a:ext uri="{FF2B5EF4-FFF2-40B4-BE49-F238E27FC236}">
                <a16:creationId xmlns:a16="http://schemas.microsoft.com/office/drawing/2014/main" id="{4C083D41-C969-4D13-A954-46A04C38A4D3}"/>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20177750" y="2254405"/>
            <a:ext cx="398936" cy="418539"/>
          </a:xfrm>
          <a:prstGeom prst="rect">
            <a:avLst/>
          </a:prstGeom>
        </xdr:spPr>
      </xdr:pic>
      <xdr:pic>
        <xdr:nvPicPr>
          <xdr:cNvPr id="89" name="Picture 88">
            <a:extLst>
              <a:ext uri="{FF2B5EF4-FFF2-40B4-BE49-F238E27FC236}">
                <a16:creationId xmlns:a16="http://schemas.microsoft.com/office/drawing/2014/main" id="{3509100C-EF72-4C20-ABDA-A5955D49421D}"/>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9369896" y="2744465"/>
            <a:ext cx="398936" cy="418539"/>
          </a:xfrm>
          <a:prstGeom prst="rect">
            <a:avLst/>
          </a:prstGeom>
        </xdr:spPr>
      </xdr:pic>
      <xdr:pic>
        <xdr:nvPicPr>
          <xdr:cNvPr id="90" name="Picture 89">
            <a:extLst>
              <a:ext uri="{FF2B5EF4-FFF2-40B4-BE49-F238E27FC236}">
                <a16:creationId xmlns:a16="http://schemas.microsoft.com/office/drawing/2014/main" id="{34430A4D-2DEB-4F02-9ED1-3EFB8E7F13D5}"/>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9771269" y="2744465"/>
            <a:ext cx="398936" cy="418539"/>
          </a:xfrm>
          <a:prstGeom prst="rect">
            <a:avLst/>
          </a:prstGeom>
        </xdr:spPr>
      </xdr:pic>
      <xdr:pic>
        <xdr:nvPicPr>
          <xdr:cNvPr id="91" name="Picture 90">
            <a:extLst>
              <a:ext uri="{FF2B5EF4-FFF2-40B4-BE49-F238E27FC236}">
                <a16:creationId xmlns:a16="http://schemas.microsoft.com/office/drawing/2014/main" id="{75D006D8-0C68-4FD6-9718-FF366376962B}"/>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20177750" y="2744465"/>
            <a:ext cx="398936" cy="418539"/>
          </a:xfrm>
          <a:prstGeom prst="rect">
            <a:avLst/>
          </a:prstGeom>
        </xdr:spPr>
      </xdr:pic>
      <xdr:pic>
        <xdr:nvPicPr>
          <xdr:cNvPr id="92" name="Picture 91">
            <a:extLst>
              <a:ext uri="{FF2B5EF4-FFF2-40B4-BE49-F238E27FC236}">
                <a16:creationId xmlns:a16="http://schemas.microsoft.com/office/drawing/2014/main" id="{C856C250-F085-4079-BD4E-708FD8FEFE62}"/>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9369896" y="3234525"/>
            <a:ext cx="398936" cy="418539"/>
          </a:xfrm>
          <a:prstGeom prst="rect">
            <a:avLst/>
          </a:prstGeom>
        </xdr:spPr>
      </xdr:pic>
      <xdr:pic>
        <xdr:nvPicPr>
          <xdr:cNvPr id="93" name="Picture 92">
            <a:extLst>
              <a:ext uri="{FF2B5EF4-FFF2-40B4-BE49-F238E27FC236}">
                <a16:creationId xmlns:a16="http://schemas.microsoft.com/office/drawing/2014/main" id="{D94018E5-94C2-4869-9E26-CD19FBB45692}"/>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9771269" y="3234525"/>
            <a:ext cx="398936" cy="418539"/>
          </a:xfrm>
          <a:prstGeom prst="rect">
            <a:avLst/>
          </a:prstGeom>
        </xdr:spPr>
      </xdr:pic>
      <xdr:pic>
        <xdr:nvPicPr>
          <xdr:cNvPr id="94" name="Picture 93">
            <a:extLst>
              <a:ext uri="{FF2B5EF4-FFF2-40B4-BE49-F238E27FC236}">
                <a16:creationId xmlns:a16="http://schemas.microsoft.com/office/drawing/2014/main" id="{A09C904E-461B-4EE4-B5E0-CBEF12F8307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20177750" y="3234525"/>
            <a:ext cx="398936" cy="418539"/>
          </a:xfrm>
          <a:prstGeom prst="rect">
            <a:avLst/>
          </a:prstGeom>
        </xdr:spPr>
      </xdr:pic>
      <xdr:pic>
        <xdr:nvPicPr>
          <xdr:cNvPr id="95" name="Picture 94">
            <a:extLst>
              <a:ext uri="{FF2B5EF4-FFF2-40B4-BE49-F238E27FC236}">
                <a16:creationId xmlns:a16="http://schemas.microsoft.com/office/drawing/2014/main" id="{84A60513-EE8C-4173-8A71-8D9E03D9AC52}"/>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19369896" y="3724585"/>
            <a:ext cx="398936" cy="418539"/>
          </a:xfrm>
          <a:prstGeom prst="rect">
            <a:avLst/>
          </a:prstGeom>
        </xdr:spPr>
      </xdr:pic>
      <xdr:pic>
        <xdr:nvPicPr>
          <xdr:cNvPr id="96" name="Picture 95">
            <a:extLst>
              <a:ext uri="{FF2B5EF4-FFF2-40B4-BE49-F238E27FC236}">
                <a16:creationId xmlns:a16="http://schemas.microsoft.com/office/drawing/2014/main" id="{D22ACC8D-18EE-43EC-A7C8-0DD74D48DEAB}"/>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19771269" y="3724585"/>
            <a:ext cx="398936" cy="418539"/>
          </a:xfrm>
          <a:prstGeom prst="rect">
            <a:avLst/>
          </a:prstGeom>
        </xdr:spPr>
      </xdr:pic>
      <xdr:pic>
        <xdr:nvPicPr>
          <xdr:cNvPr id="97" name="Picture 96">
            <a:extLst>
              <a:ext uri="{FF2B5EF4-FFF2-40B4-BE49-F238E27FC236}">
                <a16:creationId xmlns:a16="http://schemas.microsoft.com/office/drawing/2014/main" id="{2B6DA12C-D070-4F44-88A1-C0091AF0E4DD}"/>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20177750" y="3724585"/>
            <a:ext cx="398936" cy="418539"/>
          </a:xfrm>
          <a:prstGeom prst="rect">
            <a:avLst/>
          </a:prstGeom>
        </xdr:spPr>
      </xdr:pic>
      <xdr:pic>
        <xdr:nvPicPr>
          <xdr:cNvPr id="98" name="Picture 97">
            <a:extLst>
              <a:ext uri="{FF2B5EF4-FFF2-40B4-BE49-F238E27FC236}">
                <a16:creationId xmlns:a16="http://schemas.microsoft.com/office/drawing/2014/main" id="{D5DC6927-D820-4722-8F63-59DD503D15B3}"/>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19369896" y="4214645"/>
            <a:ext cx="398936" cy="418539"/>
          </a:xfrm>
          <a:prstGeom prst="rect">
            <a:avLst/>
          </a:prstGeom>
        </xdr:spPr>
      </xdr:pic>
      <xdr:pic>
        <xdr:nvPicPr>
          <xdr:cNvPr id="99" name="Picture 98">
            <a:extLst>
              <a:ext uri="{FF2B5EF4-FFF2-40B4-BE49-F238E27FC236}">
                <a16:creationId xmlns:a16="http://schemas.microsoft.com/office/drawing/2014/main" id="{D17E8B7F-F93A-428C-A006-0ACA516BF03A}"/>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9769124" y="4214645"/>
            <a:ext cx="401081" cy="418539"/>
          </a:xfrm>
          <a:prstGeom prst="rect">
            <a:avLst/>
          </a:prstGeom>
        </xdr:spPr>
      </xdr:pic>
      <xdr:pic>
        <xdr:nvPicPr>
          <xdr:cNvPr id="100" name="Picture 99">
            <a:extLst>
              <a:ext uri="{FF2B5EF4-FFF2-40B4-BE49-F238E27FC236}">
                <a16:creationId xmlns:a16="http://schemas.microsoft.com/office/drawing/2014/main" id="{C2949EC7-CE2D-407F-8DA4-3BBDB547B772}"/>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19369896" y="4704705"/>
            <a:ext cx="398936" cy="418539"/>
          </a:xfrm>
          <a:prstGeom prst="rect">
            <a:avLst/>
          </a:prstGeom>
        </xdr:spPr>
      </xdr:pic>
      <xdr:pic>
        <xdr:nvPicPr>
          <xdr:cNvPr id="101" name="Picture 100">
            <a:extLst>
              <a:ext uri="{FF2B5EF4-FFF2-40B4-BE49-F238E27FC236}">
                <a16:creationId xmlns:a16="http://schemas.microsoft.com/office/drawing/2014/main" id="{B0789B78-F26B-4A94-8AAF-B69CB12F77DD}"/>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19771269" y="4704705"/>
            <a:ext cx="398936" cy="418539"/>
          </a:xfrm>
          <a:prstGeom prst="rect">
            <a:avLst/>
          </a:prstGeom>
        </xdr:spPr>
      </xdr:pic>
      <xdr:pic>
        <xdr:nvPicPr>
          <xdr:cNvPr id="102" name="Picture 101">
            <a:extLst>
              <a:ext uri="{FF2B5EF4-FFF2-40B4-BE49-F238E27FC236}">
                <a16:creationId xmlns:a16="http://schemas.microsoft.com/office/drawing/2014/main" id="{25B35B6D-9ED6-4043-9956-24B8FF1E254A}"/>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20175605" y="4214645"/>
            <a:ext cx="401081" cy="418539"/>
          </a:xfrm>
          <a:prstGeom prst="rect">
            <a:avLst/>
          </a:prstGeom>
        </xdr:spPr>
      </xdr:pic>
      <xdr:pic>
        <xdr:nvPicPr>
          <xdr:cNvPr id="103" name="Picture 102">
            <a:extLst>
              <a:ext uri="{FF2B5EF4-FFF2-40B4-BE49-F238E27FC236}">
                <a16:creationId xmlns:a16="http://schemas.microsoft.com/office/drawing/2014/main" id="{5EB4E4C2-A179-4482-AE17-99EAA055CD1D}"/>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0177750" y="4704705"/>
            <a:ext cx="398936" cy="418539"/>
          </a:xfrm>
          <a:prstGeom prst="rect">
            <a:avLst/>
          </a:prstGeom>
        </xdr:spPr>
      </xdr:pic>
      <xdr:pic>
        <xdr:nvPicPr>
          <xdr:cNvPr id="104" name="Picture 103">
            <a:extLst>
              <a:ext uri="{FF2B5EF4-FFF2-40B4-BE49-F238E27FC236}">
                <a16:creationId xmlns:a16="http://schemas.microsoft.com/office/drawing/2014/main" id="{EE922321-46AD-4810-B3B0-31ACC5B03FC3}"/>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19769124" y="5194766"/>
            <a:ext cx="401081" cy="418539"/>
          </a:xfrm>
          <a:prstGeom prst="rect">
            <a:avLst/>
          </a:prstGeom>
        </xdr:spPr>
      </xdr:pic>
      <xdr:pic>
        <xdr:nvPicPr>
          <xdr:cNvPr id="105" name="Picture 104">
            <a:extLst>
              <a:ext uri="{FF2B5EF4-FFF2-40B4-BE49-F238E27FC236}">
                <a16:creationId xmlns:a16="http://schemas.microsoft.com/office/drawing/2014/main" id="{F04027F7-81A9-4C2A-968F-87361BD7CF11}"/>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20175605" y="5194766"/>
            <a:ext cx="401081" cy="418539"/>
          </a:xfrm>
          <a:prstGeom prst="rect">
            <a:avLst/>
          </a:prstGeom>
        </xdr:spPr>
      </xdr:pic>
      <xdr:pic>
        <xdr:nvPicPr>
          <xdr:cNvPr id="106" name="Picture 105">
            <a:extLst>
              <a:ext uri="{FF2B5EF4-FFF2-40B4-BE49-F238E27FC236}">
                <a16:creationId xmlns:a16="http://schemas.microsoft.com/office/drawing/2014/main" id="{A17CDBB1-E453-41A3-880E-C0D0099BD626}"/>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19366496" y="5194766"/>
            <a:ext cx="402336" cy="420624"/>
          </a:xfrm>
          <a:prstGeom prst="rect">
            <a:avLst/>
          </a:prstGeom>
        </xdr:spPr>
      </xdr:pic>
      <xdr:pic>
        <xdr:nvPicPr>
          <xdr:cNvPr id="107" name="Picture 106">
            <a:extLst>
              <a:ext uri="{FF2B5EF4-FFF2-40B4-BE49-F238E27FC236}">
                <a16:creationId xmlns:a16="http://schemas.microsoft.com/office/drawing/2014/main" id="{ACE028DD-C5CF-473E-A9C4-C081AC05258F}"/>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19767869" y="784225"/>
            <a:ext cx="402336" cy="420624"/>
          </a:xfrm>
          <a:prstGeom prst="rect">
            <a:avLst/>
          </a:prstGeom>
        </xdr:spPr>
      </xdr:pic>
      <xdr:pic>
        <xdr:nvPicPr>
          <xdr:cNvPr id="108" name="Picture 107">
            <a:extLst>
              <a:ext uri="{FF2B5EF4-FFF2-40B4-BE49-F238E27FC236}">
                <a16:creationId xmlns:a16="http://schemas.microsoft.com/office/drawing/2014/main" id="{A0F9F0A6-15F4-4A50-8642-F1313437734D}"/>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19366496" y="784225"/>
            <a:ext cx="402336" cy="420624"/>
          </a:xfrm>
          <a:prstGeom prst="rect">
            <a:avLst/>
          </a:prstGeom>
        </xdr:spPr>
      </xdr:pic>
    </xdr:grpSp>
    <xdr:clientData/>
  </xdr:twoCellAnchor>
  <xdr:twoCellAnchor>
    <xdr:from>
      <xdr:col>1</xdr:col>
      <xdr:colOff>0</xdr:colOff>
      <xdr:row>41</xdr:row>
      <xdr:rowOff>0</xdr:rowOff>
    </xdr:from>
    <xdr:to>
      <xdr:col>10</xdr:col>
      <xdr:colOff>0</xdr:colOff>
      <xdr:row>56</xdr:row>
      <xdr:rowOff>0</xdr:rowOff>
    </xdr:to>
    <xdr:sp macro="" textlink="">
      <xdr:nvSpPr>
        <xdr:cNvPr id="109" name="Rectangle 108">
          <a:extLst>
            <a:ext uri="{FF2B5EF4-FFF2-40B4-BE49-F238E27FC236}">
              <a16:creationId xmlns:a16="http://schemas.microsoft.com/office/drawing/2014/main" id="{D5A9A861-C88E-4C18-9A79-5533EFA72264}"/>
            </a:ext>
          </a:extLst>
        </xdr:cNvPr>
        <xdr:cNvSpPr/>
      </xdr:nvSpPr>
      <xdr:spPr>
        <a:xfrm>
          <a:off x="57150" y="6848475"/>
          <a:ext cx="4076700" cy="24288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47</xdr:row>
      <xdr:rowOff>0</xdr:rowOff>
    </xdr:from>
    <xdr:to>
      <xdr:col>20</xdr:col>
      <xdr:colOff>0</xdr:colOff>
      <xdr:row>75</xdr:row>
      <xdr:rowOff>0</xdr:rowOff>
    </xdr:to>
    <xdr:sp macro="" textlink="">
      <xdr:nvSpPr>
        <xdr:cNvPr id="110" name="Rectangle 109">
          <a:extLst>
            <a:ext uri="{FF2B5EF4-FFF2-40B4-BE49-F238E27FC236}">
              <a16:creationId xmlns:a16="http://schemas.microsoft.com/office/drawing/2014/main" id="{51D85EC6-8F06-4D04-ADAB-E32231AEB26E}"/>
            </a:ext>
          </a:extLst>
        </xdr:cNvPr>
        <xdr:cNvSpPr/>
      </xdr:nvSpPr>
      <xdr:spPr>
        <a:xfrm>
          <a:off x="4248150" y="7820025"/>
          <a:ext cx="4076700" cy="45529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27</xdr:row>
      <xdr:rowOff>1</xdr:rowOff>
    </xdr:from>
    <xdr:to>
      <xdr:col>20</xdr:col>
      <xdr:colOff>0</xdr:colOff>
      <xdr:row>37</xdr:row>
      <xdr:rowOff>19051</xdr:rowOff>
    </xdr:to>
    <xdr:sp macro="" textlink="">
      <xdr:nvSpPr>
        <xdr:cNvPr id="111" name="Rectangle 110">
          <a:extLst>
            <a:ext uri="{FF2B5EF4-FFF2-40B4-BE49-F238E27FC236}">
              <a16:creationId xmlns:a16="http://schemas.microsoft.com/office/drawing/2014/main" id="{B1ED8633-F5F3-45D1-971B-8AB78EDFFB1D}"/>
            </a:ext>
          </a:extLst>
        </xdr:cNvPr>
        <xdr:cNvSpPr/>
      </xdr:nvSpPr>
      <xdr:spPr>
        <a:xfrm>
          <a:off x="4248150" y="4581526"/>
          <a:ext cx="4076700" cy="16383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25</xdr:row>
      <xdr:rowOff>136070</xdr:rowOff>
    </xdr:from>
    <xdr:to>
      <xdr:col>20</xdr:col>
      <xdr:colOff>0</xdr:colOff>
      <xdr:row>27</xdr:row>
      <xdr:rowOff>2719</xdr:rowOff>
    </xdr:to>
    <xdr:sp macro="" textlink="">
      <xdr:nvSpPr>
        <xdr:cNvPr id="112" name="Rectangle: Top Corners Rounded 111">
          <a:extLst>
            <a:ext uri="{FF2B5EF4-FFF2-40B4-BE49-F238E27FC236}">
              <a16:creationId xmlns:a16="http://schemas.microsoft.com/office/drawing/2014/main" id="{57F52D64-2F9F-4093-9418-73CE5B7A2672}"/>
            </a:ext>
          </a:extLst>
        </xdr:cNvPr>
        <xdr:cNvSpPr/>
      </xdr:nvSpPr>
      <xdr:spPr>
        <a:xfrm>
          <a:off x="4248150" y="4393745"/>
          <a:ext cx="4076700" cy="190499"/>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25</xdr:row>
      <xdr:rowOff>140159</xdr:rowOff>
    </xdr:from>
    <xdr:to>
      <xdr:col>12</xdr:col>
      <xdr:colOff>2721</xdr:colOff>
      <xdr:row>27</xdr:row>
      <xdr:rowOff>8169</xdr:rowOff>
    </xdr:to>
    <xdr:sp macro="" textlink="">
      <xdr:nvSpPr>
        <xdr:cNvPr id="113" name="TextBox 112">
          <a:extLst>
            <a:ext uri="{FF2B5EF4-FFF2-40B4-BE49-F238E27FC236}">
              <a16:creationId xmlns:a16="http://schemas.microsoft.com/office/drawing/2014/main" id="{18BC1EFE-F7B5-4E10-BD9D-AC07713A2759}"/>
            </a:ext>
          </a:extLst>
        </xdr:cNvPr>
        <xdr:cNvSpPr txBox="1"/>
      </xdr:nvSpPr>
      <xdr:spPr>
        <a:xfrm>
          <a:off x="4248150" y="4397834"/>
          <a:ext cx="1231446" cy="19186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18</xdr:col>
      <xdr:colOff>0</xdr:colOff>
      <xdr:row>25</xdr:row>
      <xdr:rowOff>142874</xdr:rowOff>
    </xdr:from>
    <xdr:to>
      <xdr:col>19</xdr:col>
      <xdr:colOff>0</xdr:colOff>
      <xdr:row>27</xdr:row>
      <xdr:rowOff>9523</xdr:rowOff>
    </xdr:to>
    <xdr:sp macro="" textlink="">
      <xdr:nvSpPr>
        <xdr:cNvPr id="114" name="TextBox 113">
          <a:extLst>
            <a:ext uri="{FF2B5EF4-FFF2-40B4-BE49-F238E27FC236}">
              <a16:creationId xmlns:a16="http://schemas.microsoft.com/office/drawing/2014/main" id="{5164CF54-7E94-477C-A2FE-4DAC3D04564A}"/>
            </a:ext>
          </a:extLst>
        </xdr:cNvPr>
        <xdr:cNvSpPr txBox="1"/>
      </xdr:nvSpPr>
      <xdr:spPr>
        <a:xfrm>
          <a:off x="7391400" y="4400549"/>
          <a:ext cx="466725" cy="19049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mn-lt"/>
              <a:ea typeface="+mn-ea"/>
              <a:cs typeface="+mn-cs"/>
            </a:rPr>
            <a:t>Earn</a:t>
          </a:r>
        </a:p>
      </xdr:txBody>
    </xdr:sp>
    <xdr:clientData/>
  </xdr:twoCellAnchor>
  <xdr:twoCellAnchor>
    <xdr:from>
      <xdr:col>19</xdr:col>
      <xdr:colOff>0</xdr:colOff>
      <xdr:row>25</xdr:row>
      <xdr:rowOff>134706</xdr:rowOff>
    </xdr:from>
    <xdr:to>
      <xdr:col>20</xdr:col>
      <xdr:colOff>0</xdr:colOff>
      <xdr:row>27</xdr:row>
      <xdr:rowOff>2716</xdr:rowOff>
    </xdr:to>
    <xdr:sp macro="" textlink="">
      <xdr:nvSpPr>
        <xdr:cNvPr id="115" name="TextBox 114">
          <a:extLst>
            <a:ext uri="{FF2B5EF4-FFF2-40B4-BE49-F238E27FC236}">
              <a16:creationId xmlns:a16="http://schemas.microsoft.com/office/drawing/2014/main" id="{3C197E89-2D79-4B45-BBA3-4B925D7DB96E}"/>
            </a:ext>
          </a:extLst>
        </xdr:cNvPr>
        <xdr:cNvSpPr txBox="1"/>
      </xdr:nvSpPr>
      <xdr:spPr>
        <a:xfrm>
          <a:off x="7858125" y="4392381"/>
          <a:ext cx="466725" cy="19186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38</xdr:row>
      <xdr:rowOff>0</xdr:rowOff>
    </xdr:from>
    <xdr:to>
      <xdr:col>20</xdr:col>
      <xdr:colOff>0</xdr:colOff>
      <xdr:row>39</xdr:row>
      <xdr:rowOff>0</xdr:rowOff>
    </xdr:to>
    <xdr:sp macro="" textlink="">
      <xdr:nvSpPr>
        <xdr:cNvPr id="116" name="Rectangle: Top Corners Rounded 115">
          <a:extLst>
            <a:ext uri="{FF2B5EF4-FFF2-40B4-BE49-F238E27FC236}">
              <a16:creationId xmlns:a16="http://schemas.microsoft.com/office/drawing/2014/main" id="{80377431-B053-4A49-9C42-2A9DC47E89DE}"/>
            </a:ext>
          </a:extLst>
        </xdr:cNvPr>
        <xdr:cNvSpPr/>
      </xdr:nvSpPr>
      <xdr:spPr>
        <a:xfrm>
          <a:off x="4248150" y="6362700"/>
          <a:ext cx="4076700" cy="161925"/>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39</xdr:row>
      <xdr:rowOff>0</xdr:rowOff>
    </xdr:from>
    <xdr:to>
      <xdr:col>20</xdr:col>
      <xdr:colOff>0</xdr:colOff>
      <xdr:row>45</xdr:row>
      <xdr:rowOff>0</xdr:rowOff>
    </xdr:to>
    <xdr:sp macro="" textlink="">
      <xdr:nvSpPr>
        <xdr:cNvPr id="117" name="Rectangle 116">
          <a:extLst>
            <a:ext uri="{FF2B5EF4-FFF2-40B4-BE49-F238E27FC236}">
              <a16:creationId xmlns:a16="http://schemas.microsoft.com/office/drawing/2014/main" id="{84DA56A8-EA69-4EF4-8F9F-C274226F4AC6}"/>
            </a:ext>
          </a:extLst>
        </xdr:cNvPr>
        <xdr:cNvSpPr/>
      </xdr:nvSpPr>
      <xdr:spPr>
        <a:xfrm>
          <a:off x="4248150" y="6524625"/>
          <a:ext cx="4076700" cy="9715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55</xdr:row>
      <xdr:rowOff>0</xdr:rowOff>
    </xdr:from>
    <xdr:to>
      <xdr:col>25</xdr:col>
      <xdr:colOff>0</xdr:colOff>
      <xdr:row>75</xdr:row>
      <xdr:rowOff>9525</xdr:rowOff>
    </xdr:to>
    <xdr:sp macro="" textlink="">
      <xdr:nvSpPr>
        <xdr:cNvPr id="118" name="Rectangle 117">
          <a:extLst>
            <a:ext uri="{FF2B5EF4-FFF2-40B4-BE49-F238E27FC236}">
              <a16:creationId xmlns:a16="http://schemas.microsoft.com/office/drawing/2014/main" id="{05B527AC-7089-42F8-80F3-1D530B751E68}"/>
            </a:ext>
          </a:extLst>
        </xdr:cNvPr>
        <xdr:cNvSpPr/>
      </xdr:nvSpPr>
      <xdr:spPr>
        <a:xfrm>
          <a:off x="8562975" y="9115425"/>
          <a:ext cx="4171950" cy="32670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3</xdr:row>
      <xdr:rowOff>1</xdr:rowOff>
    </xdr:from>
    <xdr:to>
      <xdr:col>25</xdr:col>
      <xdr:colOff>0</xdr:colOff>
      <xdr:row>53</xdr:row>
      <xdr:rowOff>0</xdr:rowOff>
    </xdr:to>
    <xdr:sp macro="" textlink="">
      <xdr:nvSpPr>
        <xdr:cNvPr id="119" name="Rectangle 118">
          <a:extLst>
            <a:ext uri="{FF2B5EF4-FFF2-40B4-BE49-F238E27FC236}">
              <a16:creationId xmlns:a16="http://schemas.microsoft.com/office/drawing/2014/main" id="{B954758D-7904-4CD3-86BA-001240DFB264}"/>
            </a:ext>
          </a:extLst>
        </xdr:cNvPr>
        <xdr:cNvSpPr/>
      </xdr:nvSpPr>
      <xdr:spPr>
        <a:xfrm>
          <a:off x="8562975" y="695326"/>
          <a:ext cx="4171950" cy="8096249"/>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53</xdr:row>
      <xdr:rowOff>133350</xdr:rowOff>
    </xdr:from>
    <xdr:to>
      <xdr:col>25</xdr:col>
      <xdr:colOff>0</xdr:colOff>
      <xdr:row>55</xdr:row>
      <xdr:rowOff>0</xdr:rowOff>
    </xdr:to>
    <xdr:sp macro="" textlink="">
      <xdr:nvSpPr>
        <xdr:cNvPr id="120" name="Rectangle: Top Corners Rounded 119">
          <a:extLst>
            <a:ext uri="{FF2B5EF4-FFF2-40B4-BE49-F238E27FC236}">
              <a16:creationId xmlns:a16="http://schemas.microsoft.com/office/drawing/2014/main" id="{656E0379-4F05-4220-B2E8-6DBBF0B62CF5}"/>
            </a:ext>
          </a:extLst>
        </xdr:cNvPr>
        <xdr:cNvSpPr/>
      </xdr:nvSpPr>
      <xdr:spPr>
        <a:xfrm>
          <a:off x="8562975" y="8924925"/>
          <a:ext cx="417195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19050</xdr:colOff>
      <xdr:row>53</xdr:row>
      <xdr:rowOff>133350</xdr:rowOff>
    </xdr:from>
    <xdr:to>
      <xdr:col>24</xdr:col>
      <xdr:colOff>19050</xdr:colOff>
      <xdr:row>55</xdr:row>
      <xdr:rowOff>0</xdr:rowOff>
    </xdr:to>
    <xdr:sp macro="" textlink="">
      <xdr:nvSpPr>
        <xdr:cNvPr id="121" name="TextBox 120">
          <a:extLst>
            <a:ext uri="{FF2B5EF4-FFF2-40B4-BE49-F238E27FC236}">
              <a16:creationId xmlns:a16="http://schemas.microsoft.com/office/drawing/2014/main" id="{4F186AB1-9CA5-421B-A424-808226511653}"/>
            </a:ext>
          </a:extLst>
        </xdr:cNvPr>
        <xdr:cNvSpPr txBox="1"/>
      </xdr:nvSpPr>
      <xdr:spPr>
        <a:xfrm>
          <a:off x="11630025" y="89249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22</xdr:col>
      <xdr:colOff>0</xdr:colOff>
      <xdr:row>53</xdr:row>
      <xdr:rowOff>114299</xdr:rowOff>
    </xdr:from>
    <xdr:to>
      <xdr:col>22</xdr:col>
      <xdr:colOff>2609850</xdr:colOff>
      <xdr:row>55</xdr:row>
      <xdr:rowOff>28574</xdr:rowOff>
    </xdr:to>
    <xdr:sp macro="" textlink="">
      <xdr:nvSpPr>
        <xdr:cNvPr id="122" name="TextBox 121">
          <a:extLst>
            <a:ext uri="{FF2B5EF4-FFF2-40B4-BE49-F238E27FC236}">
              <a16:creationId xmlns:a16="http://schemas.microsoft.com/office/drawing/2014/main" id="{A2A43E11-B96E-4EEE-882E-EE19EF0E5AA0}"/>
            </a:ext>
          </a:extLst>
        </xdr:cNvPr>
        <xdr:cNvSpPr txBox="1"/>
      </xdr:nvSpPr>
      <xdr:spPr>
        <a:xfrm>
          <a:off x="8562975" y="8905874"/>
          <a:ext cx="2609850" cy="2381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24</xdr:col>
      <xdr:colOff>9525</xdr:colOff>
      <xdr:row>53</xdr:row>
      <xdr:rowOff>133350</xdr:rowOff>
    </xdr:from>
    <xdr:to>
      <xdr:col>25</xdr:col>
      <xdr:colOff>9525</xdr:colOff>
      <xdr:row>55</xdr:row>
      <xdr:rowOff>0</xdr:rowOff>
    </xdr:to>
    <xdr:sp macro="" textlink="">
      <xdr:nvSpPr>
        <xdr:cNvPr id="123" name="TextBox 122">
          <a:extLst>
            <a:ext uri="{FF2B5EF4-FFF2-40B4-BE49-F238E27FC236}">
              <a16:creationId xmlns:a16="http://schemas.microsoft.com/office/drawing/2014/main" id="{6C38D411-51E4-4E21-9DFD-448E5B33F2AC}"/>
            </a:ext>
          </a:extLst>
        </xdr:cNvPr>
        <xdr:cNvSpPr txBox="1"/>
      </xdr:nvSpPr>
      <xdr:spPr>
        <a:xfrm>
          <a:off x="12182475" y="89249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0</xdr:colOff>
      <xdr:row>35</xdr:row>
      <xdr:rowOff>0</xdr:rowOff>
    </xdr:from>
    <xdr:to>
      <xdr:col>10</xdr:col>
      <xdr:colOff>0</xdr:colOff>
      <xdr:row>39</xdr:row>
      <xdr:rowOff>0</xdr:rowOff>
    </xdr:to>
    <xdr:sp macro="" textlink="">
      <xdr:nvSpPr>
        <xdr:cNvPr id="2" name="Rectangle 1">
          <a:extLst>
            <a:ext uri="{FF2B5EF4-FFF2-40B4-BE49-F238E27FC236}">
              <a16:creationId xmlns:a16="http://schemas.microsoft.com/office/drawing/2014/main" id="{83625AB7-01F1-44C8-A024-3C7AA1ADE9ED}"/>
            </a:ext>
          </a:extLst>
        </xdr:cNvPr>
        <xdr:cNvSpPr/>
      </xdr:nvSpPr>
      <xdr:spPr>
        <a:xfrm>
          <a:off x="57150" y="5876925"/>
          <a:ext cx="4076700" cy="647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3</xdr:row>
      <xdr:rowOff>0</xdr:rowOff>
    </xdr:from>
    <xdr:to>
      <xdr:col>29</xdr:col>
      <xdr:colOff>0</xdr:colOff>
      <xdr:row>75</xdr:row>
      <xdr:rowOff>0</xdr:rowOff>
    </xdr:to>
    <xdr:sp macro="" textlink="">
      <xdr:nvSpPr>
        <xdr:cNvPr id="3" name="Rectangle 2">
          <a:extLst>
            <a:ext uri="{FF2B5EF4-FFF2-40B4-BE49-F238E27FC236}">
              <a16:creationId xmlns:a16="http://schemas.microsoft.com/office/drawing/2014/main" id="{85B47B53-DFC3-4520-8AF1-CD456074CD47}"/>
            </a:ext>
          </a:extLst>
        </xdr:cNvPr>
        <xdr:cNvSpPr/>
      </xdr:nvSpPr>
      <xdr:spPr>
        <a:xfrm>
          <a:off x="12849225" y="695325"/>
          <a:ext cx="4171950" cy="116776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3</xdr:row>
      <xdr:rowOff>0</xdr:rowOff>
    </xdr:from>
    <xdr:to>
      <xdr:col>25</xdr:col>
      <xdr:colOff>0</xdr:colOff>
      <xdr:row>53</xdr:row>
      <xdr:rowOff>0</xdr:rowOff>
    </xdr:to>
    <xdr:sp macro="" textlink="">
      <xdr:nvSpPr>
        <xdr:cNvPr id="4" name="Rectangle 3">
          <a:extLst>
            <a:ext uri="{FF2B5EF4-FFF2-40B4-BE49-F238E27FC236}">
              <a16:creationId xmlns:a16="http://schemas.microsoft.com/office/drawing/2014/main" id="{27569DBC-7AC4-4B6F-B879-4525C1DD7563}"/>
            </a:ext>
          </a:extLst>
        </xdr:cNvPr>
        <xdr:cNvSpPr/>
      </xdr:nvSpPr>
      <xdr:spPr>
        <a:xfrm>
          <a:off x="8562975" y="695325"/>
          <a:ext cx="4171950" cy="80962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xdr:row>
      <xdr:rowOff>133350</xdr:rowOff>
    </xdr:from>
    <xdr:to>
      <xdr:col>10</xdr:col>
      <xdr:colOff>0</xdr:colOff>
      <xdr:row>3</xdr:row>
      <xdr:rowOff>0</xdr:rowOff>
    </xdr:to>
    <xdr:sp macro="" textlink="">
      <xdr:nvSpPr>
        <xdr:cNvPr id="5" name="Rectangle: Top Corners Rounded 4">
          <a:extLst>
            <a:ext uri="{FF2B5EF4-FFF2-40B4-BE49-F238E27FC236}">
              <a16:creationId xmlns:a16="http://schemas.microsoft.com/office/drawing/2014/main" id="{9EB23204-F96E-418A-B44B-7EB8C2D9694C}"/>
            </a:ext>
          </a:extLst>
        </xdr:cNvPr>
        <xdr:cNvSpPr/>
      </xdr:nvSpPr>
      <xdr:spPr>
        <a:xfrm>
          <a:off x="57150" y="50482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45</xdr:row>
      <xdr:rowOff>133350</xdr:rowOff>
    </xdr:from>
    <xdr:to>
      <xdr:col>20</xdr:col>
      <xdr:colOff>0</xdr:colOff>
      <xdr:row>47</xdr:row>
      <xdr:rowOff>0</xdr:rowOff>
    </xdr:to>
    <xdr:sp macro="" textlink="">
      <xdr:nvSpPr>
        <xdr:cNvPr id="6" name="Rectangle: Top Corners Rounded 5">
          <a:extLst>
            <a:ext uri="{FF2B5EF4-FFF2-40B4-BE49-F238E27FC236}">
              <a16:creationId xmlns:a16="http://schemas.microsoft.com/office/drawing/2014/main" id="{62811D8F-B3F0-48F4-9FFC-018BAA1BBBFC}"/>
            </a:ext>
          </a:extLst>
        </xdr:cNvPr>
        <xdr:cNvSpPr/>
      </xdr:nvSpPr>
      <xdr:spPr>
        <a:xfrm>
          <a:off x="4248150" y="762952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33</xdr:row>
      <xdr:rowOff>133350</xdr:rowOff>
    </xdr:from>
    <xdr:to>
      <xdr:col>10</xdr:col>
      <xdr:colOff>0</xdr:colOff>
      <xdr:row>35</xdr:row>
      <xdr:rowOff>0</xdr:rowOff>
    </xdr:to>
    <xdr:sp macro="" textlink="">
      <xdr:nvSpPr>
        <xdr:cNvPr id="7" name="Rectangle: Top Corners Rounded 6">
          <a:extLst>
            <a:ext uri="{FF2B5EF4-FFF2-40B4-BE49-F238E27FC236}">
              <a16:creationId xmlns:a16="http://schemas.microsoft.com/office/drawing/2014/main" id="{8FFB5DB9-2A9B-4DDD-B651-FA1FDF2B455D}"/>
            </a:ext>
          </a:extLst>
        </xdr:cNvPr>
        <xdr:cNvSpPr/>
      </xdr:nvSpPr>
      <xdr:spPr>
        <a:xfrm>
          <a:off x="57150" y="568642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39</xdr:row>
      <xdr:rowOff>133350</xdr:rowOff>
    </xdr:from>
    <xdr:to>
      <xdr:col>10</xdr:col>
      <xdr:colOff>0</xdr:colOff>
      <xdr:row>41</xdr:row>
      <xdr:rowOff>0</xdr:rowOff>
    </xdr:to>
    <xdr:sp macro="" textlink="">
      <xdr:nvSpPr>
        <xdr:cNvPr id="8" name="Rectangle: Top Corners Rounded 7">
          <a:extLst>
            <a:ext uri="{FF2B5EF4-FFF2-40B4-BE49-F238E27FC236}">
              <a16:creationId xmlns:a16="http://schemas.microsoft.com/office/drawing/2014/main" id="{650DC18F-EE5A-4262-AE93-16F74FA6E6A4}"/>
            </a:ext>
          </a:extLst>
        </xdr:cNvPr>
        <xdr:cNvSpPr/>
      </xdr:nvSpPr>
      <xdr:spPr>
        <a:xfrm>
          <a:off x="57150" y="665797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1</xdr:row>
      <xdr:rowOff>133350</xdr:rowOff>
    </xdr:from>
    <xdr:to>
      <xdr:col>25</xdr:col>
      <xdr:colOff>0</xdr:colOff>
      <xdr:row>3</xdr:row>
      <xdr:rowOff>0</xdr:rowOff>
    </xdr:to>
    <xdr:sp macro="" textlink="">
      <xdr:nvSpPr>
        <xdr:cNvPr id="9" name="Rectangle: Top Corners Rounded 8">
          <a:extLst>
            <a:ext uri="{FF2B5EF4-FFF2-40B4-BE49-F238E27FC236}">
              <a16:creationId xmlns:a16="http://schemas.microsoft.com/office/drawing/2014/main" id="{0C6E432C-2AA2-4AC3-96DE-83A943F63C09}"/>
            </a:ext>
          </a:extLst>
        </xdr:cNvPr>
        <xdr:cNvSpPr/>
      </xdr:nvSpPr>
      <xdr:spPr>
        <a:xfrm>
          <a:off x="8562975" y="504825"/>
          <a:ext cx="417195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133350</xdr:rowOff>
    </xdr:from>
    <xdr:to>
      <xdr:col>29</xdr:col>
      <xdr:colOff>0</xdr:colOff>
      <xdr:row>3</xdr:row>
      <xdr:rowOff>0</xdr:rowOff>
    </xdr:to>
    <xdr:sp macro="" textlink="">
      <xdr:nvSpPr>
        <xdr:cNvPr id="10" name="Rectangle: Top Corners Rounded 9">
          <a:extLst>
            <a:ext uri="{FF2B5EF4-FFF2-40B4-BE49-F238E27FC236}">
              <a16:creationId xmlns:a16="http://schemas.microsoft.com/office/drawing/2014/main" id="{B0AB1AD7-951A-48B6-A13B-7A2B5121FC5E}"/>
            </a:ext>
          </a:extLst>
        </xdr:cNvPr>
        <xdr:cNvSpPr/>
      </xdr:nvSpPr>
      <xdr:spPr>
        <a:xfrm>
          <a:off x="12849225" y="504825"/>
          <a:ext cx="417195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1</xdr:row>
      <xdr:rowOff>133350</xdr:rowOff>
    </xdr:from>
    <xdr:to>
      <xdr:col>9</xdr:col>
      <xdr:colOff>0</xdr:colOff>
      <xdr:row>3</xdr:row>
      <xdr:rowOff>0</xdr:rowOff>
    </xdr:to>
    <xdr:sp macro="" textlink="">
      <xdr:nvSpPr>
        <xdr:cNvPr id="11" name="TextBox 10">
          <a:extLst>
            <a:ext uri="{FF2B5EF4-FFF2-40B4-BE49-F238E27FC236}">
              <a16:creationId xmlns:a16="http://schemas.microsoft.com/office/drawing/2014/main" id="{6F8A3B07-D474-4437-B5DA-CA2EB7852759}"/>
            </a:ext>
          </a:extLst>
        </xdr:cNvPr>
        <xdr:cNvSpPr txBox="1"/>
      </xdr:nvSpPr>
      <xdr:spPr>
        <a:xfrm>
          <a:off x="320040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33</xdr:row>
      <xdr:rowOff>133350</xdr:rowOff>
    </xdr:from>
    <xdr:to>
      <xdr:col>9</xdr:col>
      <xdr:colOff>0</xdr:colOff>
      <xdr:row>35</xdr:row>
      <xdr:rowOff>0</xdr:rowOff>
    </xdr:to>
    <xdr:sp macro="" textlink="">
      <xdr:nvSpPr>
        <xdr:cNvPr id="12" name="TextBox 11">
          <a:extLst>
            <a:ext uri="{FF2B5EF4-FFF2-40B4-BE49-F238E27FC236}">
              <a16:creationId xmlns:a16="http://schemas.microsoft.com/office/drawing/2014/main" id="{5571FF41-AE6C-4CE9-8282-E3A02F5D6DB6}"/>
            </a:ext>
          </a:extLst>
        </xdr:cNvPr>
        <xdr:cNvSpPr txBox="1"/>
      </xdr:nvSpPr>
      <xdr:spPr>
        <a:xfrm>
          <a:off x="3200400" y="56864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39</xdr:row>
      <xdr:rowOff>133350</xdr:rowOff>
    </xdr:from>
    <xdr:to>
      <xdr:col>9</xdr:col>
      <xdr:colOff>0</xdr:colOff>
      <xdr:row>41</xdr:row>
      <xdr:rowOff>0</xdr:rowOff>
    </xdr:to>
    <xdr:sp macro="" textlink="">
      <xdr:nvSpPr>
        <xdr:cNvPr id="13" name="TextBox 12">
          <a:extLst>
            <a:ext uri="{FF2B5EF4-FFF2-40B4-BE49-F238E27FC236}">
              <a16:creationId xmlns:a16="http://schemas.microsoft.com/office/drawing/2014/main" id="{B78696BD-BBEA-4AB8-9961-B516FFEE7CB6}"/>
            </a:ext>
          </a:extLst>
        </xdr:cNvPr>
        <xdr:cNvSpPr txBox="1"/>
      </xdr:nvSpPr>
      <xdr:spPr>
        <a:xfrm>
          <a:off x="3200400" y="66579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18</xdr:col>
      <xdr:colOff>0</xdr:colOff>
      <xdr:row>45</xdr:row>
      <xdr:rowOff>133350</xdr:rowOff>
    </xdr:from>
    <xdr:to>
      <xdr:col>19</xdr:col>
      <xdr:colOff>0</xdr:colOff>
      <xdr:row>47</xdr:row>
      <xdr:rowOff>0</xdr:rowOff>
    </xdr:to>
    <xdr:sp macro="" textlink="">
      <xdr:nvSpPr>
        <xdr:cNvPr id="14" name="TextBox 13">
          <a:extLst>
            <a:ext uri="{FF2B5EF4-FFF2-40B4-BE49-F238E27FC236}">
              <a16:creationId xmlns:a16="http://schemas.microsoft.com/office/drawing/2014/main" id="{5ABD5D3C-BC21-448B-B272-620A784E796D}"/>
            </a:ext>
          </a:extLst>
        </xdr:cNvPr>
        <xdr:cNvSpPr txBox="1"/>
      </xdr:nvSpPr>
      <xdr:spPr>
        <a:xfrm>
          <a:off x="7391400" y="76295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mn-lt"/>
              <a:ea typeface="+mn-ea"/>
              <a:cs typeface="+mn-cs"/>
            </a:rPr>
            <a:t>Earn</a:t>
          </a:r>
        </a:p>
      </xdr:txBody>
    </xdr:sp>
    <xdr:clientData/>
  </xdr:twoCellAnchor>
  <xdr:twoCellAnchor>
    <xdr:from>
      <xdr:col>23</xdr:col>
      <xdr:colOff>0</xdr:colOff>
      <xdr:row>1</xdr:row>
      <xdr:rowOff>133350</xdr:rowOff>
    </xdr:from>
    <xdr:to>
      <xdr:col>24</xdr:col>
      <xdr:colOff>0</xdr:colOff>
      <xdr:row>3</xdr:row>
      <xdr:rowOff>0</xdr:rowOff>
    </xdr:to>
    <xdr:sp macro="" textlink="">
      <xdr:nvSpPr>
        <xdr:cNvPr id="15" name="TextBox 14">
          <a:extLst>
            <a:ext uri="{FF2B5EF4-FFF2-40B4-BE49-F238E27FC236}">
              <a16:creationId xmlns:a16="http://schemas.microsoft.com/office/drawing/2014/main" id="{01AFF900-51EF-4FD5-A102-6A2C4DD25ED2}"/>
            </a:ext>
          </a:extLst>
        </xdr:cNvPr>
        <xdr:cNvSpPr txBox="1"/>
      </xdr:nvSpPr>
      <xdr:spPr>
        <a:xfrm>
          <a:off x="1161097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27</xdr:col>
      <xdr:colOff>0</xdr:colOff>
      <xdr:row>1</xdr:row>
      <xdr:rowOff>133350</xdr:rowOff>
    </xdr:from>
    <xdr:to>
      <xdr:col>28</xdr:col>
      <xdr:colOff>0</xdr:colOff>
      <xdr:row>3</xdr:row>
      <xdr:rowOff>0</xdr:rowOff>
    </xdr:to>
    <xdr:sp macro="" textlink="">
      <xdr:nvSpPr>
        <xdr:cNvPr id="16" name="TextBox 15">
          <a:extLst>
            <a:ext uri="{FF2B5EF4-FFF2-40B4-BE49-F238E27FC236}">
              <a16:creationId xmlns:a16="http://schemas.microsoft.com/office/drawing/2014/main" id="{1625AA69-DB87-4508-9020-68EA0D71CF6A}"/>
            </a:ext>
          </a:extLst>
        </xdr:cNvPr>
        <xdr:cNvSpPr txBox="1"/>
      </xdr:nvSpPr>
      <xdr:spPr>
        <a:xfrm>
          <a:off x="1589722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9</xdr:col>
      <xdr:colOff>0</xdr:colOff>
      <xdr:row>1</xdr:row>
      <xdr:rowOff>133350</xdr:rowOff>
    </xdr:from>
    <xdr:to>
      <xdr:col>10</xdr:col>
      <xdr:colOff>0</xdr:colOff>
      <xdr:row>3</xdr:row>
      <xdr:rowOff>0</xdr:rowOff>
    </xdr:to>
    <xdr:sp macro="" textlink="">
      <xdr:nvSpPr>
        <xdr:cNvPr id="17" name="TextBox 16">
          <a:extLst>
            <a:ext uri="{FF2B5EF4-FFF2-40B4-BE49-F238E27FC236}">
              <a16:creationId xmlns:a16="http://schemas.microsoft.com/office/drawing/2014/main" id="{8938CDE0-53B6-49D4-9396-FF24CA82EF51}"/>
            </a:ext>
          </a:extLst>
        </xdr:cNvPr>
        <xdr:cNvSpPr txBox="1"/>
      </xdr:nvSpPr>
      <xdr:spPr>
        <a:xfrm>
          <a:off x="366712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19</xdr:col>
      <xdr:colOff>0</xdr:colOff>
      <xdr:row>45</xdr:row>
      <xdr:rowOff>142875</xdr:rowOff>
    </xdr:from>
    <xdr:to>
      <xdr:col>20</xdr:col>
      <xdr:colOff>0</xdr:colOff>
      <xdr:row>47</xdr:row>
      <xdr:rowOff>9525</xdr:rowOff>
    </xdr:to>
    <xdr:sp macro="" textlink="">
      <xdr:nvSpPr>
        <xdr:cNvPr id="18" name="TextBox 17">
          <a:extLst>
            <a:ext uri="{FF2B5EF4-FFF2-40B4-BE49-F238E27FC236}">
              <a16:creationId xmlns:a16="http://schemas.microsoft.com/office/drawing/2014/main" id="{AB79DFFD-FE02-4961-BA1B-6D78423975A7}"/>
            </a:ext>
          </a:extLst>
        </xdr:cNvPr>
        <xdr:cNvSpPr txBox="1"/>
      </xdr:nvSpPr>
      <xdr:spPr>
        <a:xfrm>
          <a:off x="7858125" y="76390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33</xdr:row>
      <xdr:rowOff>133350</xdr:rowOff>
    </xdr:from>
    <xdr:to>
      <xdr:col>10</xdr:col>
      <xdr:colOff>0</xdr:colOff>
      <xdr:row>35</xdr:row>
      <xdr:rowOff>0</xdr:rowOff>
    </xdr:to>
    <xdr:sp macro="" textlink="">
      <xdr:nvSpPr>
        <xdr:cNvPr id="19" name="TextBox 18">
          <a:extLst>
            <a:ext uri="{FF2B5EF4-FFF2-40B4-BE49-F238E27FC236}">
              <a16:creationId xmlns:a16="http://schemas.microsoft.com/office/drawing/2014/main" id="{74C93E1C-9CE3-475B-B660-0C967071C739}"/>
            </a:ext>
          </a:extLst>
        </xdr:cNvPr>
        <xdr:cNvSpPr txBox="1"/>
      </xdr:nvSpPr>
      <xdr:spPr>
        <a:xfrm>
          <a:off x="3667125" y="56864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39</xdr:row>
      <xdr:rowOff>133350</xdr:rowOff>
    </xdr:from>
    <xdr:to>
      <xdr:col>10</xdr:col>
      <xdr:colOff>0</xdr:colOff>
      <xdr:row>41</xdr:row>
      <xdr:rowOff>0</xdr:rowOff>
    </xdr:to>
    <xdr:sp macro="" textlink="">
      <xdr:nvSpPr>
        <xdr:cNvPr id="20" name="TextBox 19">
          <a:extLst>
            <a:ext uri="{FF2B5EF4-FFF2-40B4-BE49-F238E27FC236}">
              <a16:creationId xmlns:a16="http://schemas.microsoft.com/office/drawing/2014/main" id="{5153D4E9-7AA7-4965-9FE7-C22D5898B704}"/>
            </a:ext>
          </a:extLst>
        </xdr:cNvPr>
        <xdr:cNvSpPr txBox="1"/>
      </xdr:nvSpPr>
      <xdr:spPr>
        <a:xfrm>
          <a:off x="3667125" y="66579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24</xdr:col>
      <xdr:colOff>0</xdr:colOff>
      <xdr:row>1</xdr:row>
      <xdr:rowOff>133350</xdr:rowOff>
    </xdr:from>
    <xdr:to>
      <xdr:col>25</xdr:col>
      <xdr:colOff>0</xdr:colOff>
      <xdr:row>3</xdr:row>
      <xdr:rowOff>0</xdr:rowOff>
    </xdr:to>
    <xdr:sp macro="" textlink="">
      <xdr:nvSpPr>
        <xdr:cNvPr id="21" name="TextBox 20">
          <a:extLst>
            <a:ext uri="{FF2B5EF4-FFF2-40B4-BE49-F238E27FC236}">
              <a16:creationId xmlns:a16="http://schemas.microsoft.com/office/drawing/2014/main" id="{5D4AA38F-41A3-468E-88D1-7FB029DB8E03}"/>
            </a:ext>
          </a:extLst>
        </xdr:cNvPr>
        <xdr:cNvSpPr txBox="1"/>
      </xdr:nvSpPr>
      <xdr:spPr>
        <a:xfrm>
          <a:off x="1217295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28</xdr:col>
      <xdr:colOff>0</xdr:colOff>
      <xdr:row>1</xdr:row>
      <xdr:rowOff>133350</xdr:rowOff>
    </xdr:from>
    <xdr:to>
      <xdr:col>29</xdr:col>
      <xdr:colOff>0</xdr:colOff>
      <xdr:row>3</xdr:row>
      <xdr:rowOff>0</xdr:rowOff>
    </xdr:to>
    <xdr:sp macro="" textlink="">
      <xdr:nvSpPr>
        <xdr:cNvPr id="22" name="TextBox 21">
          <a:extLst>
            <a:ext uri="{FF2B5EF4-FFF2-40B4-BE49-F238E27FC236}">
              <a16:creationId xmlns:a16="http://schemas.microsoft.com/office/drawing/2014/main" id="{72F8396A-F1BF-4590-8951-6EFB183BC2A6}"/>
            </a:ext>
          </a:extLst>
        </xdr:cNvPr>
        <xdr:cNvSpPr txBox="1"/>
      </xdr:nvSpPr>
      <xdr:spPr>
        <a:xfrm>
          <a:off x="1645920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45</xdr:row>
      <xdr:rowOff>133350</xdr:rowOff>
    </xdr:from>
    <xdr:to>
      <xdr:col>12</xdr:col>
      <xdr:colOff>0</xdr:colOff>
      <xdr:row>47</xdr:row>
      <xdr:rowOff>0</xdr:rowOff>
    </xdr:to>
    <xdr:sp macro="" textlink="">
      <xdr:nvSpPr>
        <xdr:cNvPr id="23" name="TextBox 22">
          <a:extLst>
            <a:ext uri="{FF2B5EF4-FFF2-40B4-BE49-F238E27FC236}">
              <a16:creationId xmlns:a16="http://schemas.microsoft.com/office/drawing/2014/main" id="{200C89EE-14C5-435C-A77A-A3DF67506262}"/>
            </a:ext>
          </a:extLst>
        </xdr:cNvPr>
        <xdr:cNvSpPr txBox="1"/>
      </xdr:nvSpPr>
      <xdr:spPr>
        <a:xfrm>
          <a:off x="4248150" y="7629525"/>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22</xdr:col>
      <xdr:colOff>0</xdr:colOff>
      <xdr:row>1</xdr:row>
      <xdr:rowOff>114299</xdr:rowOff>
    </xdr:from>
    <xdr:to>
      <xdr:col>22</xdr:col>
      <xdr:colOff>2609850</xdr:colOff>
      <xdr:row>3</xdr:row>
      <xdr:rowOff>28574</xdr:rowOff>
    </xdr:to>
    <xdr:sp macro="" textlink="">
      <xdr:nvSpPr>
        <xdr:cNvPr id="24" name="TextBox 23">
          <a:extLst>
            <a:ext uri="{FF2B5EF4-FFF2-40B4-BE49-F238E27FC236}">
              <a16:creationId xmlns:a16="http://schemas.microsoft.com/office/drawing/2014/main" id="{8F99AF24-C7AC-4B95-A2B7-2BE8A0D02C2D}"/>
            </a:ext>
          </a:extLst>
        </xdr:cNvPr>
        <xdr:cNvSpPr txBox="1"/>
      </xdr:nvSpPr>
      <xdr:spPr>
        <a:xfrm>
          <a:off x="8562975" y="485774"/>
          <a:ext cx="2609850" cy="2381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Fun Patches</a:t>
          </a:r>
        </a:p>
      </xdr:txBody>
    </xdr:sp>
    <xdr:clientData/>
  </xdr:twoCellAnchor>
  <xdr:twoCellAnchor>
    <xdr:from>
      <xdr:col>26</xdr:col>
      <xdr:colOff>0</xdr:colOff>
      <xdr:row>1</xdr:row>
      <xdr:rowOff>133350</xdr:rowOff>
    </xdr:from>
    <xdr:to>
      <xdr:col>26</xdr:col>
      <xdr:colOff>2495550</xdr:colOff>
      <xdr:row>3</xdr:row>
      <xdr:rowOff>0</xdr:rowOff>
    </xdr:to>
    <xdr:sp macro="" textlink="">
      <xdr:nvSpPr>
        <xdr:cNvPr id="25" name="TextBox 24">
          <a:extLst>
            <a:ext uri="{FF2B5EF4-FFF2-40B4-BE49-F238E27FC236}">
              <a16:creationId xmlns:a16="http://schemas.microsoft.com/office/drawing/2014/main" id="{79D755F6-B34D-402E-B175-5D2F671EA82B}"/>
            </a:ext>
          </a:extLst>
        </xdr:cNvPr>
        <xdr:cNvSpPr txBox="1"/>
      </xdr:nvSpPr>
      <xdr:spPr>
        <a:xfrm>
          <a:off x="12849225" y="504825"/>
          <a:ext cx="24955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0</xdr:col>
      <xdr:colOff>56029</xdr:colOff>
      <xdr:row>1</xdr:row>
      <xdr:rowOff>133350</xdr:rowOff>
    </xdr:from>
    <xdr:to>
      <xdr:col>2</xdr:col>
      <xdr:colOff>1030942</xdr:colOff>
      <xdr:row>3</xdr:row>
      <xdr:rowOff>0</xdr:rowOff>
    </xdr:to>
    <xdr:sp macro="" textlink="">
      <xdr:nvSpPr>
        <xdr:cNvPr id="26" name="TextBox 25">
          <a:extLst>
            <a:ext uri="{FF2B5EF4-FFF2-40B4-BE49-F238E27FC236}">
              <a16:creationId xmlns:a16="http://schemas.microsoft.com/office/drawing/2014/main" id="{8CC189EB-11A1-4CAE-B127-1AC62C6576BF}"/>
            </a:ext>
          </a:extLst>
        </xdr:cNvPr>
        <xdr:cNvSpPr txBox="1"/>
      </xdr:nvSpPr>
      <xdr:spPr>
        <a:xfrm>
          <a:off x="56029" y="504825"/>
          <a:ext cx="2260788"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Individual Badges</a:t>
          </a:r>
        </a:p>
      </xdr:txBody>
    </xdr:sp>
    <xdr:clientData/>
  </xdr:twoCellAnchor>
  <xdr:twoCellAnchor>
    <xdr:from>
      <xdr:col>1</xdr:col>
      <xdr:colOff>0</xdr:colOff>
      <xdr:row>33</xdr:row>
      <xdr:rowOff>133350</xdr:rowOff>
    </xdr:from>
    <xdr:to>
      <xdr:col>2</xdr:col>
      <xdr:colOff>1590675</xdr:colOff>
      <xdr:row>34</xdr:row>
      <xdr:rowOff>152400</xdr:rowOff>
    </xdr:to>
    <xdr:sp macro="" textlink="">
      <xdr:nvSpPr>
        <xdr:cNvPr id="27" name="TextBox 26">
          <a:extLst>
            <a:ext uri="{FF2B5EF4-FFF2-40B4-BE49-F238E27FC236}">
              <a16:creationId xmlns:a16="http://schemas.microsoft.com/office/drawing/2014/main" id="{439A5B09-CA71-4106-B6EF-674B34C1E3DB}"/>
            </a:ext>
          </a:extLst>
        </xdr:cNvPr>
        <xdr:cNvSpPr txBox="1"/>
      </xdr:nvSpPr>
      <xdr:spPr>
        <a:xfrm>
          <a:off x="57150" y="5686425"/>
          <a:ext cx="2819400" cy="1809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Financial Literacy &amp; Cookie Business Badges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39</xdr:row>
      <xdr:rowOff>133350</xdr:rowOff>
    </xdr:from>
    <xdr:to>
      <xdr:col>2</xdr:col>
      <xdr:colOff>971550</xdr:colOff>
      <xdr:row>40</xdr:row>
      <xdr:rowOff>152400</xdr:rowOff>
    </xdr:to>
    <xdr:sp macro="" textlink="">
      <xdr:nvSpPr>
        <xdr:cNvPr id="28" name="TextBox 27">
          <a:extLst>
            <a:ext uri="{FF2B5EF4-FFF2-40B4-BE49-F238E27FC236}">
              <a16:creationId xmlns:a16="http://schemas.microsoft.com/office/drawing/2014/main" id="{A6443464-395F-4CC6-A91B-5EE43C9B6FD5}"/>
            </a:ext>
          </a:extLst>
        </xdr:cNvPr>
        <xdr:cNvSpPr txBox="1"/>
      </xdr:nvSpPr>
      <xdr:spPr>
        <a:xfrm>
          <a:off x="57150" y="6657975"/>
          <a:ext cx="2200275" cy="1809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Progressive Badge Sets</a:t>
          </a:r>
          <a:endParaRPr lang="en-US" sz="1100">
            <a:solidFill>
              <a:schemeClr val="bg1"/>
            </a:solidFill>
            <a:latin typeface="Arial Narrow" panose="020B0606020202030204" pitchFamily="34" charset="0"/>
          </a:endParaRPr>
        </a:p>
      </xdr:txBody>
    </xdr:sp>
    <xdr:clientData/>
  </xdr:twoCellAnchor>
  <xdr:twoCellAnchor editAs="oneCell">
    <xdr:from>
      <xdr:col>1</xdr:col>
      <xdr:colOff>0</xdr:colOff>
      <xdr:row>0</xdr:row>
      <xdr:rowOff>0</xdr:rowOff>
    </xdr:from>
    <xdr:to>
      <xdr:col>2</xdr:col>
      <xdr:colOff>332740</xdr:colOff>
      <xdr:row>1</xdr:row>
      <xdr:rowOff>85725</xdr:rowOff>
    </xdr:to>
    <xdr:pic>
      <xdr:nvPicPr>
        <xdr:cNvPr id="29" name="Picture 28">
          <a:extLst>
            <a:ext uri="{FF2B5EF4-FFF2-40B4-BE49-F238E27FC236}">
              <a16:creationId xmlns:a16="http://schemas.microsoft.com/office/drawing/2014/main" id="{D5E08998-1C84-42C2-A2AB-794FBD68CC7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0"/>
          <a:ext cx="1561465" cy="457200"/>
        </a:xfrm>
        <a:prstGeom prst="rect">
          <a:avLst/>
        </a:prstGeom>
      </xdr:spPr>
    </xdr:pic>
    <xdr:clientData/>
  </xdr:twoCellAnchor>
  <xdr:twoCellAnchor editAs="oneCell">
    <xdr:from>
      <xdr:col>1</xdr:col>
      <xdr:colOff>25400</xdr:colOff>
      <xdr:row>35</xdr:row>
      <xdr:rowOff>73026</xdr:rowOff>
    </xdr:from>
    <xdr:to>
      <xdr:col>1</xdr:col>
      <xdr:colOff>1221740</xdr:colOff>
      <xdr:row>38</xdr:row>
      <xdr:rowOff>105858</xdr:rowOff>
    </xdr:to>
    <xdr:pic>
      <xdr:nvPicPr>
        <xdr:cNvPr id="30" name="Picture 29">
          <a:extLst>
            <a:ext uri="{FF2B5EF4-FFF2-40B4-BE49-F238E27FC236}">
              <a16:creationId xmlns:a16="http://schemas.microsoft.com/office/drawing/2014/main" id="{4DED6546-1D80-4ECB-89C8-9E4F92FAA45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2550" y="5949951"/>
          <a:ext cx="1196340" cy="518607"/>
        </a:xfrm>
        <a:prstGeom prst="rect">
          <a:avLst/>
        </a:prstGeom>
      </xdr:spPr>
    </xdr:pic>
    <xdr:clientData/>
  </xdr:twoCellAnchor>
  <xdr:twoCellAnchor>
    <xdr:from>
      <xdr:col>1</xdr:col>
      <xdr:colOff>0</xdr:colOff>
      <xdr:row>58</xdr:row>
      <xdr:rowOff>0</xdr:rowOff>
    </xdr:from>
    <xdr:to>
      <xdr:col>10</xdr:col>
      <xdr:colOff>0</xdr:colOff>
      <xdr:row>65</xdr:row>
      <xdr:rowOff>0</xdr:rowOff>
    </xdr:to>
    <xdr:sp macro="" textlink="">
      <xdr:nvSpPr>
        <xdr:cNvPr id="31" name="Rectangle 30">
          <a:extLst>
            <a:ext uri="{FF2B5EF4-FFF2-40B4-BE49-F238E27FC236}">
              <a16:creationId xmlns:a16="http://schemas.microsoft.com/office/drawing/2014/main" id="{A78235B1-C035-4C66-90B9-9B2FE7BC4666}"/>
            </a:ext>
          </a:extLst>
        </xdr:cNvPr>
        <xdr:cNvSpPr/>
      </xdr:nvSpPr>
      <xdr:spPr>
        <a:xfrm>
          <a:off x="57150" y="9601200"/>
          <a:ext cx="4076700" cy="11334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67</xdr:row>
      <xdr:rowOff>0</xdr:rowOff>
    </xdr:from>
    <xdr:to>
      <xdr:col>10</xdr:col>
      <xdr:colOff>0</xdr:colOff>
      <xdr:row>73</xdr:row>
      <xdr:rowOff>0</xdr:rowOff>
    </xdr:to>
    <xdr:sp macro="" textlink="">
      <xdr:nvSpPr>
        <xdr:cNvPr id="32" name="Rectangle 31">
          <a:extLst>
            <a:ext uri="{FF2B5EF4-FFF2-40B4-BE49-F238E27FC236}">
              <a16:creationId xmlns:a16="http://schemas.microsoft.com/office/drawing/2014/main" id="{831599D7-6922-4F9F-B87B-6229613807F1}"/>
            </a:ext>
          </a:extLst>
        </xdr:cNvPr>
        <xdr:cNvSpPr/>
      </xdr:nvSpPr>
      <xdr:spPr>
        <a:xfrm>
          <a:off x="57150" y="11058525"/>
          <a:ext cx="4076700" cy="9906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56</xdr:row>
      <xdr:rowOff>133350</xdr:rowOff>
    </xdr:from>
    <xdr:to>
      <xdr:col>10</xdr:col>
      <xdr:colOff>0</xdr:colOff>
      <xdr:row>58</xdr:row>
      <xdr:rowOff>0</xdr:rowOff>
    </xdr:to>
    <xdr:sp macro="" textlink="">
      <xdr:nvSpPr>
        <xdr:cNvPr id="33" name="Rectangle: Top Corners Rounded 32">
          <a:extLst>
            <a:ext uri="{FF2B5EF4-FFF2-40B4-BE49-F238E27FC236}">
              <a16:creationId xmlns:a16="http://schemas.microsoft.com/office/drawing/2014/main" id="{210612A8-EB17-4656-9C9E-9EE2336731A0}"/>
            </a:ext>
          </a:extLst>
        </xdr:cNvPr>
        <xdr:cNvSpPr/>
      </xdr:nvSpPr>
      <xdr:spPr>
        <a:xfrm>
          <a:off x="57150" y="9410700"/>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65</xdr:row>
      <xdr:rowOff>136684</xdr:rowOff>
    </xdr:from>
    <xdr:to>
      <xdr:col>10</xdr:col>
      <xdr:colOff>0</xdr:colOff>
      <xdr:row>67</xdr:row>
      <xdr:rowOff>0</xdr:rowOff>
    </xdr:to>
    <xdr:sp macro="" textlink="">
      <xdr:nvSpPr>
        <xdr:cNvPr id="34" name="Rectangle: Top Corners Rounded 33">
          <a:extLst>
            <a:ext uri="{FF2B5EF4-FFF2-40B4-BE49-F238E27FC236}">
              <a16:creationId xmlns:a16="http://schemas.microsoft.com/office/drawing/2014/main" id="{F4644561-9079-4EC8-BB7E-52C1D481B1AE}"/>
            </a:ext>
          </a:extLst>
        </xdr:cNvPr>
        <xdr:cNvSpPr/>
      </xdr:nvSpPr>
      <xdr:spPr>
        <a:xfrm>
          <a:off x="57150" y="10871359"/>
          <a:ext cx="4076700" cy="187166"/>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65</xdr:row>
      <xdr:rowOff>136684</xdr:rowOff>
    </xdr:from>
    <xdr:to>
      <xdr:col>9</xdr:col>
      <xdr:colOff>0</xdr:colOff>
      <xdr:row>67</xdr:row>
      <xdr:rowOff>0</xdr:rowOff>
    </xdr:to>
    <xdr:sp macro="" textlink="">
      <xdr:nvSpPr>
        <xdr:cNvPr id="35" name="TextBox 34">
          <a:extLst>
            <a:ext uri="{FF2B5EF4-FFF2-40B4-BE49-F238E27FC236}">
              <a16:creationId xmlns:a16="http://schemas.microsoft.com/office/drawing/2014/main" id="{91129A0B-2C13-472E-978F-30549981F913}"/>
            </a:ext>
          </a:extLst>
        </xdr:cNvPr>
        <xdr:cNvSpPr txBox="1"/>
      </xdr:nvSpPr>
      <xdr:spPr>
        <a:xfrm>
          <a:off x="3200400" y="10871359"/>
          <a:ext cx="466725" cy="18716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56</xdr:row>
      <xdr:rowOff>133350</xdr:rowOff>
    </xdr:from>
    <xdr:to>
      <xdr:col>9</xdr:col>
      <xdr:colOff>0</xdr:colOff>
      <xdr:row>58</xdr:row>
      <xdr:rowOff>0</xdr:rowOff>
    </xdr:to>
    <xdr:sp macro="" textlink="">
      <xdr:nvSpPr>
        <xdr:cNvPr id="36" name="TextBox 35">
          <a:extLst>
            <a:ext uri="{FF2B5EF4-FFF2-40B4-BE49-F238E27FC236}">
              <a16:creationId xmlns:a16="http://schemas.microsoft.com/office/drawing/2014/main" id="{7D55D8FB-3820-41F7-9181-AEE689070EE7}"/>
            </a:ext>
          </a:extLst>
        </xdr:cNvPr>
        <xdr:cNvSpPr txBox="1"/>
      </xdr:nvSpPr>
      <xdr:spPr>
        <a:xfrm>
          <a:off x="3200400" y="94107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9</xdr:col>
      <xdr:colOff>0</xdr:colOff>
      <xdr:row>56</xdr:row>
      <xdr:rowOff>133350</xdr:rowOff>
    </xdr:from>
    <xdr:to>
      <xdr:col>10</xdr:col>
      <xdr:colOff>0</xdr:colOff>
      <xdr:row>58</xdr:row>
      <xdr:rowOff>0</xdr:rowOff>
    </xdr:to>
    <xdr:sp macro="" textlink="">
      <xdr:nvSpPr>
        <xdr:cNvPr id="37" name="TextBox 36">
          <a:extLst>
            <a:ext uri="{FF2B5EF4-FFF2-40B4-BE49-F238E27FC236}">
              <a16:creationId xmlns:a16="http://schemas.microsoft.com/office/drawing/2014/main" id="{68E92AD7-3A10-4D97-896C-57A6B2995D13}"/>
            </a:ext>
          </a:extLst>
        </xdr:cNvPr>
        <xdr:cNvSpPr txBox="1"/>
      </xdr:nvSpPr>
      <xdr:spPr>
        <a:xfrm>
          <a:off x="3667125" y="94107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65</xdr:row>
      <xdr:rowOff>136684</xdr:rowOff>
    </xdr:from>
    <xdr:to>
      <xdr:col>10</xdr:col>
      <xdr:colOff>0</xdr:colOff>
      <xdr:row>67</xdr:row>
      <xdr:rowOff>0</xdr:rowOff>
    </xdr:to>
    <xdr:sp macro="" textlink="">
      <xdr:nvSpPr>
        <xdr:cNvPr id="38" name="TextBox 37">
          <a:extLst>
            <a:ext uri="{FF2B5EF4-FFF2-40B4-BE49-F238E27FC236}">
              <a16:creationId xmlns:a16="http://schemas.microsoft.com/office/drawing/2014/main" id="{86C0252C-48D5-4010-9542-A92572E0C6DD}"/>
            </a:ext>
          </a:extLst>
        </xdr:cNvPr>
        <xdr:cNvSpPr txBox="1"/>
      </xdr:nvSpPr>
      <xdr:spPr>
        <a:xfrm>
          <a:off x="3667125" y="10871359"/>
          <a:ext cx="466725" cy="18716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xdr:col>
      <xdr:colOff>0</xdr:colOff>
      <xdr:row>56</xdr:row>
      <xdr:rowOff>133350</xdr:rowOff>
    </xdr:from>
    <xdr:to>
      <xdr:col>2</xdr:col>
      <xdr:colOff>0</xdr:colOff>
      <xdr:row>58</xdr:row>
      <xdr:rowOff>0</xdr:rowOff>
    </xdr:to>
    <xdr:sp macro="" textlink="">
      <xdr:nvSpPr>
        <xdr:cNvPr id="39" name="TextBox 38">
          <a:extLst>
            <a:ext uri="{FF2B5EF4-FFF2-40B4-BE49-F238E27FC236}">
              <a16:creationId xmlns:a16="http://schemas.microsoft.com/office/drawing/2014/main" id="{1CB3B80C-4B4D-4E60-BCD4-ACF1F297AF83}"/>
            </a:ext>
          </a:extLst>
        </xdr:cNvPr>
        <xdr:cNvSpPr txBox="1"/>
      </xdr:nvSpPr>
      <xdr:spPr>
        <a:xfrm>
          <a:off x="57150" y="9410700"/>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Pins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65</xdr:row>
      <xdr:rowOff>136684</xdr:rowOff>
    </xdr:from>
    <xdr:to>
      <xdr:col>2</xdr:col>
      <xdr:colOff>952500</xdr:colOff>
      <xdr:row>67</xdr:row>
      <xdr:rowOff>19050</xdr:rowOff>
    </xdr:to>
    <xdr:sp macro="" textlink="">
      <xdr:nvSpPr>
        <xdr:cNvPr id="40" name="TextBox 39">
          <a:extLst>
            <a:ext uri="{FF2B5EF4-FFF2-40B4-BE49-F238E27FC236}">
              <a16:creationId xmlns:a16="http://schemas.microsoft.com/office/drawing/2014/main" id="{9090F796-771E-4429-B5ED-D590593E90D9}"/>
            </a:ext>
          </a:extLst>
        </xdr:cNvPr>
        <xdr:cNvSpPr txBox="1"/>
      </xdr:nvSpPr>
      <xdr:spPr>
        <a:xfrm>
          <a:off x="57150" y="10871359"/>
          <a:ext cx="2181225" cy="2062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Additional Patch Awards</a:t>
          </a:r>
          <a:endParaRPr lang="en-US" sz="1100">
            <a:solidFill>
              <a:schemeClr val="bg1"/>
            </a:solidFill>
            <a:latin typeface="Arial Narrow" panose="020B0606020202030204" pitchFamily="34" charset="0"/>
          </a:endParaRPr>
        </a:p>
      </xdr:txBody>
    </xdr:sp>
    <xdr:clientData/>
  </xdr:twoCellAnchor>
  <xdr:twoCellAnchor>
    <xdr:from>
      <xdr:col>11</xdr:col>
      <xdr:colOff>0</xdr:colOff>
      <xdr:row>1</xdr:row>
      <xdr:rowOff>133350</xdr:rowOff>
    </xdr:from>
    <xdr:to>
      <xdr:col>20</xdr:col>
      <xdr:colOff>0</xdr:colOff>
      <xdr:row>3</xdr:row>
      <xdr:rowOff>0</xdr:rowOff>
    </xdr:to>
    <xdr:sp macro="" textlink="">
      <xdr:nvSpPr>
        <xdr:cNvPr id="41" name="Rectangle: Top Corners Rounded 40">
          <a:extLst>
            <a:ext uri="{FF2B5EF4-FFF2-40B4-BE49-F238E27FC236}">
              <a16:creationId xmlns:a16="http://schemas.microsoft.com/office/drawing/2014/main" id="{0DFCD743-9BC0-4BAC-9192-F767C38AFB3B}"/>
            </a:ext>
          </a:extLst>
        </xdr:cNvPr>
        <xdr:cNvSpPr/>
      </xdr:nvSpPr>
      <xdr:spPr>
        <a:xfrm>
          <a:off x="4248150" y="50482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0</xdr:colOff>
      <xdr:row>1</xdr:row>
      <xdr:rowOff>133350</xdr:rowOff>
    </xdr:from>
    <xdr:to>
      <xdr:col>19</xdr:col>
      <xdr:colOff>0</xdr:colOff>
      <xdr:row>3</xdr:row>
      <xdr:rowOff>0</xdr:rowOff>
    </xdr:to>
    <xdr:sp macro="" textlink="">
      <xdr:nvSpPr>
        <xdr:cNvPr id="42" name="TextBox 41">
          <a:extLst>
            <a:ext uri="{FF2B5EF4-FFF2-40B4-BE49-F238E27FC236}">
              <a16:creationId xmlns:a16="http://schemas.microsoft.com/office/drawing/2014/main" id="{03BBADC4-8596-4939-906D-64D3CDFA4E74}"/>
            </a:ext>
          </a:extLst>
        </xdr:cNvPr>
        <xdr:cNvSpPr txBox="1"/>
      </xdr:nvSpPr>
      <xdr:spPr>
        <a:xfrm>
          <a:off x="739140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19</xdr:col>
      <xdr:colOff>0</xdr:colOff>
      <xdr:row>1</xdr:row>
      <xdr:rowOff>133350</xdr:rowOff>
    </xdr:from>
    <xdr:to>
      <xdr:col>20</xdr:col>
      <xdr:colOff>0</xdr:colOff>
      <xdr:row>3</xdr:row>
      <xdr:rowOff>0</xdr:rowOff>
    </xdr:to>
    <xdr:sp macro="" textlink="">
      <xdr:nvSpPr>
        <xdr:cNvPr id="43" name="TextBox 42">
          <a:extLst>
            <a:ext uri="{FF2B5EF4-FFF2-40B4-BE49-F238E27FC236}">
              <a16:creationId xmlns:a16="http://schemas.microsoft.com/office/drawing/2014/main" id="{D5DDB230-D833-4A05-950D-1E398D7FED2D}"/>
            </a:ext>
          </a:extLst>
        </xdr:cNvPr>
        <xdr:cNvSpPr txBox="1"/>
      </xdr:nvSpPr>
      <xdr:spPr>
        <a:xfrm>
          <a:off x="785812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3</xdr:row>
      <xdr:rowOff>0</xdr:rowOff>
    </xdr:from>
    <xdr:to>
      <xdr:col>20</xdr:col>
      <xdr:colOff>0</xdr:colOff>
      <xdr:row>25</xdr:row>
      <xdr:rowOff>0</xdr:rowOff>
    </xdr:to>
    <xdr:sp macro="" textlink="">
      <xdr:nvSpPr>
        <xdr:cNvPr id="44" name="Rectangle 43">
          <a:extLst>
            <a:ext uri="{FF2B5EF4-FFF2-40B4-BE49-F238E27FC236}">
              <a16:creationId xmlns:a16="http://schemas.microsoft.com/office/drawing/2014/main" id="{A417925D-1BFD-4A78-9FF5-9F5629FD2322}"/>
            </a:ext>
          </a:extLst>
        </xdr:cNvPr>
        <xdr:cNvSpPr/>
      </xdr:nvSpPr>
      <xdr:spPr>
        <a:xfrm>
          <a:off x="4248150" y="695325"/>
          <a:ext cx="4076700" cy="35623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133350</xdr:rowOff>
    </xdr:from>
    <xdr:to>
      <xdr:col>12</xdr:col>
      <xdr:colOff>1266825</xdr:colOff>
      <xdr:row>3</xdr:row>
      <xdr:rowOff>0</xdr:rowOff>
    </xdr:to>
    <xdr:sp macro="" textlink="">
      <xdr:nvSpPr>
        <xdr:cNvPr id="45" name="TextBox 44">
          <a:extLst>
            <a:ext uri="{FF2B5EF4-FFF2-40B4-BE49-F238E27FC236}">
              <a16:creationId xmlns:a16="http://schemas.microsoft.com/office/drawing/2014/main" id="{DA60B60F-B1B2-479D-A5DF-0A4DF8592A62}"/>
            </a:ext>
          </a:extLst>
        </xdr:cNvPr>
        <xdr:cNvSpPr txBox="1"/>
      </xdr:nvSpPr>
      <xdr:spPr>
        <a:xfrm>
          <a:off x="4248150" y="504825"/>
          <a:ext cx="24955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Leadership Journey Awards</a:t>
          </a:r>
          <a:endParaRPr lang="en-US" sz="1100">
            <a:solidFill>
              <a:schemeClr val="bg1"/>
            </a:solidFill>
            <a:latin typeface="Arial Narrow" panose="020B0606020202030204" pitchFamily="34" charset="0"/>
          </a:endParaRPr>
        </a:p>
      </xdr:txBody>
    </xdr:sp>
    <xdr:clientData/>
  </xdr:twoCellAnchor>
  <xdr:twoCellAnchor>
    <xdr:from>
      <xdr:col>11</xdr:col>
      <xdr:colOff>19050</xdr:colOff>
      <xdr:row>3</xdr:row>
      <xdr:rowOff>28575</xdr:rowOff>
    </xdr:from>
    <xdr:to>
      <xdr:col>11</xdr:col>
      <xdr:colOff>1214122</xdr:colOff>
      <xdr:row>24</xdr:row>
      <xdr:rowOff>112578</xdr:rowOff>
    </xdr:to>
    <xdr:grpSp>
      <xdr:nvGrpSpPr>
        <xdr:cNvPr id="46" name="Group 45">
          <a:extLst>
            <a:ext uri="{FF2B5EF4-FFF2-40B4-BE49-F238E27FC236}">
              <a16:creationId xmlns:a16="http://schemas.microsoft.com/office/drawing/2014/main" id="{D8ABE4B2-C18C-45C4-A7F1-3A3D14FA6C4E}"/>
            </a:ext>
          </a:extLst>
        </xdr:cNvPr>
        <xdr:cNvGrpSpPr/>
      </xdr:nvGrpSpPr>
      <xdr:grpSpPr>
        <a:xfrm>
          <a:off x="4267200" y="723900"/>
          <a:ext cx="1195072" cy="3484428"/>
          <a:chOff x="4286250" y="723900"/>
          <a:chExt cx="1195072" cy="3484428"/>
        </a:xfrm>
      </xdr:grpSpPr>
      <xdr:pic>
        <xdr:nvPicPr>
          <xdr:cNvPr id="47" name="Picture 46">
            <a:extLst>
              <a:ext uri="{FF2B5EF4-FFF2-40B4-BE49-F238E27FC236}">
                <a16:creationId xmlns:a16="http://schemas.microsoft.com/office/drawing/2014/main" id="{B18AF9E0-8E50-4071-BDF1-0B865BBBCB7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286250" y="3441700"/>
            <a:ext cx="1188720" cy="766628"/>
          </a:xfrm>
          <a:prstGeom prst="rect">
            <a:avLst/>
          </a:prstGeom>
        </xdr:spPr>
      </xdr:pic>
      <xdr:pic>
        <xdr:nvPicPr>
          <xdr:cNvPr id="48" name="Picture 47">
            <a:extLst>
              <a:ext uri="{FF2B5EF4-FFF2-40B4-BE49-F238E27FC236}">
                <a16:creationId xmlns:a16="http://schemas.microsoft.com/office/drawing/2014/main" id="{7FC65391-90BE-48D4-9A09-4FD18D2CD34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292602" y="2743201"/>
            <a:ext cx="1188720" cy="506979"/>
          </a:xfrm>
          <a:prstGeom prst="rect">
            <a:avLst/>
          </a:prstGeom>
        </xdr:spPr>
      </xdr:pic>
      <xdr:pic>
        <xdr:nvPicPr>
          <xdr:cNvPr id="49" name="Picture 48">
            <a:extLst>
              <a:ext uri="{FF2B5EF4-FFF2-40B4-BE49-F238E27FC236}">
                <a16:creationId xmlns:a16="http://schemas.microsoft.com/office/drawing/2014/main" id="{FC5195B2-A57D-4A95-A393-C19727B0B0A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559967" y="723900"/>
            <a:ext cx="657568" cy="640080"/>
          </a:xfrm>
          <a:prstGeom prst="rect">
            <a:avLst/>
          </a:prstGeom>
        </xdr:spPr>
      </xdr:pic>
      <xdr:pic>
        <xdr:nvPicPr>
          <xdr:cNvPr id="50" name="Picture 49">
            <a:extLst>
              <a:ext uri="{FF2B5EF4-FFF2-40B4-BE49-F238E27FC236}">
                <a16:creationId xmlns:a16="http://schemas.microsoft.com/office/drawing/2014/main" id="{3056E0E0-1182-4430-857B-03C5BF9B902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536362" y="1352551"/>
            <a:ext cx="704778" cy="640080"/>
          </a:xfrm>
          <a:prstGeom prst="rect">
            <a:avLst/>
          </a:prstGeom>
        </xdr:spPr>
      </xdr:pic>
      <xdr:pic>
        <xdr:nvPicPr>
          <xdr:cNvPr id="51" name="Picture 50">
            <a:extLst>
              <a:ext uri="{FF2B5EF4-FFF2-40B4-BE49-F238E27FC236}">
                <a16:creationId xmlns:a16="http://schemas.microsoft.com/office/drawing/2014/main" id="{A57CC1D7-EE25-4737-A8DC-E7A374C8686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557711" y="2000250"/>
            <a:ext cx="662080" cy="640080"/>
          </a:xfrm>
          <a:prstGeom prst="rect">
            <a:avLst/>
          </a:prstGeom>
        </xdr:spPr>
      </xdr:pic>
    </xdr:grpSp>
    <xdr:clientData/>
  </xdr:twoCellAnchor>
  <xdr:twoCellAnchor>
    <xdr:from>
      <xdr:col>1</xdr:col>
      <xdr:colOff>16899</xdr:colOff>
      <xdr:row>58</xdr:row>
      <xdr:rowOff>39976</xdr:rowOff>
    </xdr:from>
    <xdr:to>
      <xdr:col>1</xdr:col>
      <xdr:colOff>1205619</xdr:colOff>
      <xdr:row>64</xdr:row>
      <xdr:rowOff>110183</xdr:rowOff>
    </xdr:to>
    <xdr:grpSp>
      <xdr:nvGrpSpPr>
        <xdr:cNvPr id="52" name="Group 51">
          <a:extLst>
            <a:ext uri="{FF2B5EF4-FFF2-40B4-BE49-F238E27FC236}">
              <a16:creationId xmlns:a16="http://schemas.microsoft.com/office/drawing/2014/main" id="{16A3666C-30D3-4586-924E-C575DDC7C5C2}"/>
            </a:ext>
          </a:extLst>
        </xdr:cNvPr>
        <xdr:cNvGrpSpPr>
          <a:grpSpLocks noChangeAspect="1"/>
        </xdr:cNvGrpSpPr>
      </xdr:nvGrpSpPr>
      <xdr:grpSpPr>
        <a:xfrm>
          <a:off x="74049" y="9641176"/>
          <a:ext cx="1188720" cy="1041757"/>
          <a:chOff x="4696849" y="9809450"/>
          <a:chExt cx="1263931" cy="1106030"/>
        </a:xfrm>
      </xdr:grpSpPr>
      <xdr:grpSp>
        <xdr:nvGrpSpPr>
          <xdr:cNvPr id="53" name="Group 52">
            <a:extLst>
              <a:ext uri="{FF2B5EF4-FFF2-40B4-BE49-F238E27FC236}">
                <a16:creationId xmlns:a16="http://schemas.microsoft.com/office/drawing/2014/main" id="{86A51C3E-BAD3-43C0-B256-2A7C65EE9C18}"/>
              </a:ext>
            </a:extLst>
          </xdr:cNvPr>
          <xdr:cNvGrpSpPr/>
        </xdr:nvGrpSpPr>
        <xdr:grpSpPr>
          <a:xfrm>
            <a:off x="4911549" y="9809450"/>
            <a:ext cx="834530" cy="411480"/>
            <a:chOff x="4913600" y="9809450"/>
            <a:chExt cx="834530" cy="411480"/>
          </a:xfrm>
        </xdr:grpSpPr>
        <xdr:pic>
          <xdr:nvPicPr>
            <xdr:cNvPr id="61" name="Picture 60">
              <a:extLst>
                <a:ext uri="{FF2B5EF4-FFF2-40B4-BE49-F238E27FC236}">
                  <a16:creationId xmlns:a16="http://schemas.microsoft.com/office/drawing/2014/main" id="{1C893546-7383-42D4-B472-68EC746E114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913600" y="9809450"/>
              <a:ext cx="411480" cy="411480"/>
            </a:xfrm>
            <a:prstGeom prst="rect">
              <a:avLst/>
            </a:prstGeom>
          </xdr:spPr>
        </xdr:pic>
        <xdr:pic>
          <xdr:nvPicPr>
            <xdr:cNvPr id="62" name="Picture 61">
              <a:extLst>
                <a:ext uri="{FF2B5EF4-FFF2-40B4-BE49-F238E27FC236}">
                  <a16:creationId xmlns:a16="http://schemas.microsoft.com/office/drawing/2014/main" id="{D6D02926-1E26-4B54-8BC3-77BE437E34A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336650" y="9809450"/>
              <a:ext cx="411480" cy="411480"/>
            </a:xfrm>
            <a:prstGeom prst="rect">
              <a:avLst/>
            </a:prstGeom>
          </xdr:spPr>
        </xdr:pic>
      </xdr:grpSp>
      <xdr:grpSp>
        <xdr:nvGrpSpPr>
          <xdr:cNvPr id="54" name="Group 53">
            <a:extLst>
              <a:ext uri="{FF2B5EF4-FFF2-40B4-BE49-F238E27FC236}">
                <a16:creationId xmlns:a16="http://schemas.microsoft.com/office/drawing/2014/main" id="{949AD031-0D58-4FE7-A7C1-AA10A9082505}"/>
              </a:ext>
            </a:extLst>
          </xdr:cNvPr>
          <xdr:cNvGrpSpPr/>
        </xdr:nvGrpSpPr>
        <xdr:grpSpPr>
          <a:xfrm>
            <a:off x="4911549" y="10504000"/>
            <a:ext cx="834530" cy="411480"/>
            <a:chOff x="4913600" y="10504000"/>
            <a:chExt cx="834530" cy="411480"/>
          </a:xfrm>
        </xdr:grpSpPr>
        <xdr:pic>
          <xdr:nvPicPr>
            <xdr:cNvPr id="59" name="Picture 58">
              <a:extLst>
                <a:ext uri="{FF2B5EF4-FFF2-40B4-BE49-F238E27FC236}">
                  <a16:creationId xmlns:a16="http://schemas.microsoft.com/office/drawing/2014/main" id="{64134916-C2E2-4AFB-BA56-FB8B3CFFBC1A}"/>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336650" y="10504000"/>
              <a:ext cx="411480" cy="411480"/>
            </a:xfrm>
            <a:prstGeom prst="rect">
              <a:avLst/>
            </a:prstGeom>
          </xdr:spPr>
        </xdr:pic>
        <xdr:pic>
          <xdr:nvPicPr>
            <xdr:cNvPr id="60" name="Picture 59">
              <a:extLst>
                <a:ext uri="{FF2B5EF4-FFF2-40B4-BE49-F238E27FC236}">
                  <a16:creationId xmlns:a16="http://schemas.microsoft.com/office/drawing/2014/main" id="{A5DD1369-41C2-4A4D-A51E-DAC5E4B89F3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913600" y="10504000"/>
              <a:ext cx="411480" cy="411480"/>
            </a:xfrm>
            <a:prstGeom prst="rect">
              <a:avLst/>
            </a:prstGeom>
          </xdr:spPr>
        </xdr:pic>
      </xdr:grpSp>
      <xdr:grpSp>
        <xdr:nvGrpSpPr>
          <xdr:cNvPr id="55" name="Group 54">
            <a:extLst>
              <a:ext uri="{FF2B5EF4-FFF2-40B4-BE49-F238E27FC236}">
                <a16:creationId xmlns:a16="http://schemas.microsoft.com/office/drawing/2014/main" id="{9C1F09DE-7A86-4942-A8AC-3BFE828FA298}"/>
              </a:ext>
            </a:extLst>
          </xdr:cNvPr>
          <xdr:cNvGrpSpPr/>
        </xdr:nvGrpSpPr>
        <xdr:grpSpPr>
          <a:xfrm>
            <a:off x="4696849" y="10176475"/>
            <a:ext cx="1263931" cy="411480"/>
            <a:chOff x="4696849" y="10176475"/>
            <a:chExt cx="1263931" cy="411480"/>
          </a:xfrm>
        </xdr:grpSpPr>
        <xdr:pic>
          <xdr:nvPicPr>
            <xdr:cNvPr id="56" name="Picture 55">
              <a:extLst>
                <a:ext uri="{FF2B5EF4-FFF2-40B4-BE49-F238E27FC236}">
                  <a16:creationId xmlns:a16="http://schemas.microsoft.com/office/drawing/2014/main" id="{FED9B976-CAD3-4F17-8A0D-6992BF906768}"/>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696849" y="10176475"/>
              <a:ext cx="409626" cy="411480"/>
            </a:xfrm>
            <a:prstGeom prst="rect">
              <a:avLst/>
            </a:prstGeom>
          </xdr:spPr>
        </xdr:pic>
        <xdr:pic>
          <xdr:nvPicPr>
            <xdr:cNvPr id="57" name="Picture 56">
              <a:extLst>
                <a:ext uri="{FF2B5EF4-FFF2-40B4-BE49-F238E27FC236}">
                  <a16:creationId xmlns:a16="http://schemas.microsoft.com/office/drawing/2014/main" id="{810A4DA6-2C47-473F-9BA9-D3CA69D099DE}"/>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119900" y="10176475"/>
              <a:ext cx="411480" cy="411480"/>
            </a:xfrm>
            <a:prstGeom prst="rect">
              <a:avLst/>
            </a:prstGeom>
          </xdr:spPr>
        </xdr:pic>
        <xdr:pic>
          <xdr:nvPicPr>
            <xdr:cNvPr id="58" name="Picture 57">
              <a:extLst>
                <a:ext uri="{FF2B5EF4-FFF2-40B4-BE49-F238E27FC236}">
                  <a16:creationId xmlns:a16="http://schemas.microsoft.com/office/drawing/2014/main" id="{086CB7FE-73C5-40FF-9F1A-4E5D3CEEA54D}"/>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549300" y="10176475"/>
              <a:ext cx="411480" cy="411480"/>
            </a:xfrm>
            <a:prstGeom prst="rect">
              <a:avLst/>
            </a:prstGeom>
          </xdr:spPr>
        </xdr:pic>
      </xdr:grpSp>
    </xdr:grpSp>
    <xdr:clientData/>
  </xdr:twoCellAnchor>
  <xdr:twoCellAnchor>
    <xdr:from>
      <xdr:col>1</xdr:col>
      <xdr:colOff>28576</xdr:colOff>
      <xdr:row>67</xdr:row>
      <xdr:rowOff>19825</xdr:rowOff>
    </xdr:from>
    <xdr:to>
      <xdr:col>1</xdr:col>
      <xdr:colOff>1217296</xdr:colOff>
      <xdr:row>72</xdr:row>
      <xdr:rowOff>140184</xdr:rowOff>
    </xdr:to>
    <xdr:grpSp>
      <xdr:nvGrpSpPr>
        <xdr:cNvPr id="63" name="Group 62">
          <a:extLst>
            <a:ext uri="{FF2B5EF4-FFF2-40B4-BE49-F238E27FC236}">
              <a16:creationId xmlns:a16="http://schemas.microsoft.com/office/drawing/2014/main" id="{4C0D31C3-6051-4018-A26B-1693481A0509}"/>
            </a:ext>
          </a:extLst>
        </xdr:cNvPr>
        <xdr:cNvGrpSpPr>
          <a:grpSpLocks noChangeAspect="1"/>
        </xdr:cNvGrpSpPr>
      </xdr:nvGrpSpPr>
      <xdr:grpSpPr>
        <a:xfrm>
          <a:off x="85726" y="11078350"/>
          <a:ext cx="1188720" cy="949034"/>
          <a:chOff x="95251" y="10443350"/>
          <a:chExt cx="1234440" cy="964520"/>
        </a:xfrm>
      </xdr:grpSpPr>
      <xdr:pic>
        <xdr:nvPicPr>
          <xdr:cNvPr id="64" name="Picture 63">
            <a:extLst>
              <a:ext uri="{FF2B5EF4-FFF2-40B4-BE49-F238E27FC236}">
                <a16:creationId xmlns:a16="http://schemas.microsoft.com/office/drawing/2014/main" id="{F66BE719-8582-4F11-8F0D-7B7DE1C38F26}"/>
              </a:ext>
            </a:extLst>
          </xdr:cNvPr>
          <xdr:cNvPicPr>
            <a:picLocks noChangeAspect="1"/>
          </xdr:cNvPicPr>
        </xdr:nvPicPr>
        <xdr:blipFill rotWithShape="1">
          <a:blip xmlns:r="http://schemas.openxmlformats.org/officeDocument/2006/relationships" r:embed="rId15">
            <a:extLst>
              <a:ext uri="{28A0092B-C50C-407E-A947-70E740481C1C}">
                <a14:useLocalDpi xmlns:a14="http://schemas.microsoft.com/office/drawing/2010/main" val="0"/>
              </a:ext>
            </a:extLst>
          </a:blip>
          <a:srcRect l="49828" r="-1"/>
          <a:stretch/>
        </xdr:blipFill>
        <xdr:spPr>
          <a:xfrm>
            <a:off x="95251" y="10830074"/>
            <a:ext cx="1234440" cy="577796"/>
          </a:xfrm>
          <a:prstGeom prst="rect">
            <a:avLst/>
          </a:prstGeom>
        </xdr:spPr>
      </xdr:pic>
      <xdr:grpSp>
        <xdr:nvGrpSpPr>
          <xdr:cNvPr id="65" name="Group 64">
            <a:extLst>
              <a:ext uri="{FF2B5EF4-FFF2-40B4-BE49-F238E27FC236}">
                <a16:creationId xmlns:a16="http://schemas.microsoft.com/office/drawing/2014/main" id="{4FAA12CC-57E2-467E-951D-1C8EF9C6C371}"/>
              </a:ext>
            </a:extLst>
          </xdr:cNvPr>
          <xdr:cNvGrpSpPr/>
        </xdr:nvGrpSpPr>
        <xdr:grpSpPr>
          <a:xfrm>
            <a:off x="257780" y="10443350"/>
            <a:ext cx="909383" cy="411480"/>
            <a:chOff x="292101" y="10443350"/>
            <a:chExt cx="909383" cy="411480"/>
          </a:xfrm>
        </xdr:grpSpPr>
        <xdr:pic>
          <xdr:nvPicPr>
            <xdr:cNvPr id="66" name="Picture 65">
              <a:extLst>
                <a:ext uri="{FF2B5EF4-FFF2-40B4-BE49-F238E27FC236}">
                  <a16:creationId xmlns:a16="http://schemas.microsoft.com/office/drawing/2014/main" id="{64EAD6DB-B892-48FD-AF34-E9F773E07C1F}"/>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292101" y="10443350"/>
              <a:ext cx="413402" cy="411480"/>
            </a:xfrm>
            <a:prstGeom prst="rect">
              <a:avLst/>
            </a:prstGeom>
          </xdr:spPr>
        </xdr:pic>
        <xdr:pic>
          <xdr:nvPicPr>
            <xdr:cNvPr id="67" name="Picture 66">
              <a:extLst>
                <a:ext uri="{FF2B5EF4-FFF2-40B4-BE49-F238E27FC236}">
                  <a16:creationId xmlns:a16="http://schemas.microsoft.com/office/drawing/2014/main" id="{0CD15D81-45CB-4170-871A-75CF0B7493E4}"/>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788082" y="10443350"/>
              <a:ext cx="413402" cy="411480"/>
            </a:xfrm>
            <a:prstGeom prst="rect">
              <a:avLst/>
            </a:prstGeom>
          </xdr:spPr>
        </xdr:pic>
      </xdr:grpSp>
    </xdr:grpSp>
    <xdr:clientData/>
  </xdr:twoCellAnchor>
  <xdr:twoCellAnchor>
    <xdr:from>
      <xdr:col>1</xdr:col>
      <xdr:colOff>0</xdr:colOff>
      <xdr:row>3</xdr:row>
      <xdr:rowOff>0</xdr:rowOff>
    </xdr:from>
    <xdr:to>
      <xdr:col>10</xdr:col>
      <xdr:colOff>0</xdr:colOff>
      <xdr:row>33</xdr:row>
      <xdr:rowOff>0</xdr:rowOff>
    </xdr:to>
    <xdr:sp macro="" textlink="">
      <xdr:nvSpPr>
        <xdr:cNvPr id="68" name="Rectangle 67">
          <a:extLst>
            <a:ext uri="{FF2B5EF4-FFF2-40B4-BE49-F238E27FC236}">
              <a16:creationId xmlns:a16="http://schemas.microsoft.com/office/drawing/2014/main" id="{41A1895A-34CC-4B02-8D0D-78EF9E7CB2F7}"/>
            </a:ext>
          </a:extLst>
        </xdr:cNvPr>
        <xdr:cNvSpPr/>
      </xdr:nvSpPr>
      <xdr:spPr>
        <a:xfrm>
          <a:off x="57150" y="695325"/>
          <a:ext cx="4076700" cy="48577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39687</xdr:colOff>
      <xdr:row>41</xdr:row>
      <xdr:rowOff>65050</xdr:rowOff>
    </xdr:from>
    <xdr:to>
      <xdr:col>2</xdr:col>
      <xdr:colOff>2102</xdr:colOff>
      <xdr:row>55</xdr:row>
      <xdr:rowOff>121491</xdr:rowOff>
    </xdr:to>
    <xdr:grpSp>
      <xdr:nvGrpSpPr>
        <xdr:cNvPr id="69" name="Group 68">
          <a:extLst>
            <a:ext uri="{FF2B5EF4-FFF2-40B4-BE49-F238E27FC236}">
              <a16:creationId xmlns:a16="http://schemas.microsoft.com/office/drawing/2014/main" id="{C748AD2A-5CC5-4763-8633-7485A4C03FB9}"/>
            </a:ext>
          </a:extLst>
        </xdr:cNvPr>
        <xdr:cNvGrpSpPr/>
      </xdr:nvGrpSpPr>
      <xdr:grpSpPr>
        <a:xfrm>
          <a:off x="96837" y="6913525"/>
          <a:ext cx="1191140" cy="2323391"/>
          <a:chOff x="96837" y="7037350"/>
          <a:chExt cx="1210190" cy="2367841"/>
        </a:xfrm>
      </xdr:grpSpPr>
      <xdr:pic>
        <xdr:nvPicPr>
          <xdr:cNvPr id="70" name="Picture 69">
            <a:extLst>
              <a:ext uri="{FF2B5EF4-FFF2-40B4-BE49-F238E27FC236}">
                <a16:creationId xmlns:a16="http://schemas.microsoft.com/office/drawing/2014/main" id="{E9F5EE84-DB46-4DD2-9814-964B73D15FDF}"/>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96837" y="9008271"/>
            <a:ext cx="1196340" cy="396920"/>
          </a:xfrm>
          <a:prstGeom prst="rect">
            <a:avLst/>
          </a:prstGeom>
        </xdr:spPr>
      </xdr:pic>
      <xdr:pic>
        <xdr:nvPicPr>
          <xdr:cNvPr id="71" name="Picture 75">
            <a:extLst>
              <a:ext uri="{FF2B5EF4-FFF2-40B4-BE49-F238E27FC236}">
                <a16:creationId xmlns:a16="http://schemas.microsoft.com/office/drawing/2014/main" id="{C1A5CE87-9D24-43BE-AF04-EC6ED1F17B57}"/>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96837" y="8040989"/>
            <a:ext cx="1196340" cy="394026"/>
          </a:xfrm>
          <a:prstGeom prst="rect">
            <a:avLst/>
          </a:prstGeom>
        </xdr:spPr>
      </xdr:pic>
      <xdr:pic>
        <xdr:nvPicPr>
          <xdr:cNvPr id="72" name="Picture 71">
            <a:extLst>
              <a:ext uri="{FF2B5EF4-FFF2-40B4-BE49-F238E27FC236}">
                <a16:creationId xmlns:a16="http://schemas.microsoft.com/office/drawing/2014/main" id="{0BCD0E4B-9820-477F-9999-579283E3A2CD}"/>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96837" y="8523910"/>
            <a:ext cx="1196340" cy="395467"/>
          </a:xfrm>
          <a:prstGeom prst="rect">
            <a:avLst/>
          </a:prstGeom>
        </xdr:spPr>
      </xdr:pic>
      <xdr:pic>
        <xdr:nvPicPr>
          <xdr:cNvPr id="73" name="Picture 72">
            <a:extLst>
              <a:ext uri="{FF2B5EF4-FFF2-40B4-BE49-F238E27FC236}">
                <a16:creationId xmlns:a16="http://schemas.microsoft.com/office/drawing/2014/main" id="{2D73AC4F-4A88-4431-89D5-81170965D0B5}"/>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96837" y="7546869"/>
            <a:ext cx="1196340" cy="405225"/>
          </a:xfrm>
          <a:prstGeom prst="rect">
            <a:avLst/>
          </a:prstGeom>
        </xdr:spPr>
      </xdr:pic>
      <xdr:grpSp>
        <xdr:nvGrpSpPr>
          <xdr:cNvPr id="74" name="Group 73">
            <a:extLst>
              <a:ext uri="{FF2B5EF4-FFF2-40B4-BE49-F238E27FC236}">
                <a16:creationId xmlns:a16="http://schemas.microsoft.com/office/drawing/2014/main" id="{AB8087B5-5A11-4270-9115-EFB23F6FE507}"/>
              </a:ext>
            </a:extLst>
          </xdr:cNvPr>
          <xdr:cNvGrpSpPr/>
        </xdr:nvGrpSpPr>
        <xdr:grpSpPr>
          <a:xfrm>
            <a:off x="96837" y="7037350"/>
            <a:ext cx="1210190" cy="420624"/>
            <a:chOff x="19345947" y="7297700"/>
            <a:chExt cx="1210190" cy="420624"/>
          </a:xfrm>
        </xdr:grpSpPr>
        <xdr:pic>
          <xdr:nvPicPr>
            <xdr:cNvPr id="75" name="Picture 74">
              <a:extLst>
                <a:ext uri="{FF2B5EF4-FFF2-40B4-BE49-F238E27FC236}">
                  <a16:creationId xmlns:a16="http://schemas.microsoft.com/office/drawing/2014/main" id="{B8C9F347-ED5A-4BB3-94C2-BCA45BAA0EEC}"/>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9345947" y="7297700"/>
              <a:ext cx="402336" cy="420624"/>
            </a:xfrm>
            <a:prstGeom prst="rect">
              <a:avLst/>
            </a:prstGeom>
          </xdr:spPr>
        </xdr:pic>
        <xdr:pic>
          <xdr:nvPicPr>
            <xdr:cNvPr id="76" name="Picture 75">
              <a:extLst>
                <a:ext uri="{FF2B5EF4-FFF2-40B4-BE49-F238E27FC236}">
                  <a16:creationId xmlns:a16="http://schemas.microsoft.com/office/drawing/2014/main" id="{522B37B0-FD7A-4993-869C-6A9C703EDEED}"/>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9747319" y="7297700"/>
              <a:ext cx="402336" cy="420624"/>
            </a:xfrm>
            <a:prstGeom prst="rect">
              <a:avLst/>
            </a:prstGeom>
          </xdr:spPr>
        </xdr:pic>
        <xdr:pic>
          <xdr:nvPicPr>
            <xdr:cNvPr id="77" name="Picture 76">
              <a:extLst>
                <a:ext uri="{FF2B5EF4-FFF2-40B4-BE49-F238E27FC236}">
                  <a16:creationId xmlns:a16="http://schemas.microsoft.com/office/drawing/2014/main" id="{027145E9-94DE-4D26-ACED-B5F1772CAE83}"/>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20153801" y="7297700"/>
              <a:ext cx="402336" cy="420624"/>
            </a:xfrm>
            <a:prstGeom prst="rect">
              <a:avLst/>
            </a:prstGeom>
          </xdr:spPr>
        </xdr:pic>
      </xdr:grpSp>
    </xdr:grpSp>
    <xdr:clientData/>
  </xdr:twoCellAnchor>
  <xdr:twoCellAnchor>
    <xdr:from>
      <xdr:col>1</xdr:col>
      <xdr:colOff>43446</xdr:colOff>
      <xdr:row>3</xdr:row>
      <xdr:rowOff>60325</xdr:rowOff>
    </xdr:from>
    <xdr:to>
      <xdr:col>1</xdr:col>
      <xdr:colOff>1225061</xdr:colOff>
      <xdr:row>32</xdr:row>
      <xdr:rowOff>103590</xdr:rowOff>
    </xdr:to>
    <xdr:grpSp>
      <xdr:nvGrpSpPr>
        <xdr:cNvPr id="78" name="Group 77">
          <a:extLst>
            <a:ext uri="{FF2B5EF4-FFF2-40B4-BE49-F238E27FC236}">
              <a16:creationId xmlns:a16="http://schemas.microsoft.com/office/drawing/2014/main" id="{6F1B9A7F-5118-46E6-9ACA-361CF89FD0DC}"/>
            </a:ext>
          </a:extLst>
        </xdr:cNvPr>
        <xdr:cNvGrpSpPr/>
      </xdr:nvGrpSpPr>
      <xdr:grpSpPr>
        <a:xfrm>
          <a:off x="100596" y="755650"/>
          <a:ext cx="1181615" cy="4739090"/>
          <a:chOff x="19366496" y="784225"/>
          <a:chExt cx="1210190" cy="4831165"/>
        </a:xfrm>
      </xdr:grpSpPr>
      <xdr:pic>
        <xdr:nvPicPr>
          <xdr:cNvPr id="79" name="Picture 78">
            <a:extLst>
              <a:ext uri="{FF2B5EF4-FFF2-40B4-BE49-F238E27FC236}">
                <a16:creationId xmlns:a16="http://schemas.microsoft.com/office/drawing/2014/main" id="{8180D036-CEBC-4D0A-8FF3-1F24377BA20A}"/>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20177750" y="784225"/>
            <a:ext cx="398936" cy="418539"/>
          </a:xfrm>
          <a:prstGeom prst="rect">
            <a:avLst/>
          </a:prstGeom>
        </xdr:spPr>
      </xdr:pic>
      <xdr:pic>
        <xdr:nvPicPr>
          <xdr:cNvPr id="80" name="Picture 79">
            <a:extLst>
              <a:ext uri="{FF2B5EF4-FFF2-40B4-BE49-F238E27FC236}">
                <a16:creationId xmlns:a16="http://schemas.microsoft.com/office/drawing/2014/main" id="{32824460-6BBE-4C91-9B0B-88C3355C53CE}"/>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9369896" y="1274285"/>
            <a:ext cx="398936" cy="418539"/>
          </a:xfrm>
          <a:prstGeom prst="rect">
            <a:avLst/>
          </a:prstGeom>
        </xdr:spPr>
      </xdr:pic>
      <xdr:pic>
        <xdr:nvPicPr>
          <xdr:cNvPr id="81" name="Picture 80">
            <a:extLst>
              <a:ext uri="{FF2B5EF4-FFF2-40B4-BE49-F238E27FC236}">
                <a16:creationId xmlns:a16="http://schemas.microsoft.com/office/drawing/2014/main" id="{D71610E2-57FE-46D7-931D-7B5232B6D151}"/>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9771269" y="1274285"/>
            <a:ext cx="398936" cy="418539"/>
          </a:xfrm>
          <a:prstGeom prst="rect">
            <a:avLst/>
          </a:prstGeom>
        </xdr:spPr>
      </xdr:pic>
      <xdr:pic>
        <xdr:nvPicPr>
          <xdr:cNvPr id="82" name="Picture 81">
            <a:extLst>
              <a:ext uri="{FF2B5EF4-FFF2-40B4-BE49-F238E27FC236}">
                <a16:creationId xmlns:a16="http://schemas.microsoft.com/office/drawing/2014/main" id="{576D7E01-D876-476F-B9F1-CDFB78CD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20177750" y="1274285"/>
            <a:ext cx="398936" cy="418539"/>
          </a:xfrm>
          <a:prstGeom prst="rect">
            <a:avLst/>
          </a:prstGeom>
        </xdr:spPr>
      </xdr:pic>
      <xdr:pic>
        <xdr:nvPicPr>
          <xdr:cNvPr id="83" name="Picture 82">
            <a:extLst>
              <a:ext uri="{FF2B5EF4-FFF2-40B4-BE49-F238E27FC236}">
                <a16:creationId xmlns:a16="http://schemas.microsoft.com/office/drawing/2014/main" id="{42C7F8C5-88F1-4970-AFD0-AD8D39F2D9DF}"/>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9369896" y="1764345"/>
            <a:ext cx="398936" cy="418539"/>
          </a:xfrm>
          <a:prstGeom prst="rect">
            <a:avLst/>
          </a:prstGeom>
        </xdr:spPr>
      </xdr:pic>
      <xdr:pic>
        <xdr:nvPicPr>
          <xdr:cNvPr id="84" name="Picture 83">
            <a:extLst>
              <a:ext uri="{FF2B5EF4-FFF2-40B4-BE49-F238E27FC236}">
                <a16:creationId xmlns:a16="http://schemas.microsoft.com/office/drawing/2014/main" id="{41A4600E-EFAA-43D9-AB11-9D64353E3BB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9771269" y="1764345"/>
            <a:ext cx="398936" cy="418539"/>
          </a:xfrm>
          <a:prstGeom prst="rect">
            <a:avLst/>
          </a:prstGeom>
        </xdr:spPr>
      </xdr:pic>
      <xdr:pic>
        <xdr:nvPicPr>
          <xdr:cNvPr id="85" name="Picture 84">
            <a:extLst>
              <a:ext uri="{FF2B5EF4-FFF2-40B4-BE49-F238E27FC236}">
                <a16:creationId xmlns:a16="http://schemas.microsoft.com/office/drawing/2014/main" id="{E7D1BD9F-6A9B-445B-AEDB-A4A25EAFC1E3}"/>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20177750" y="1764345"/>
            <a:ext cx="398936" cy="418539"/>
          </a:xfrm>
          <a:prstGeom prst="rect">
            <a:avLst/>
          </a:prstGeom>
        </xdr:spPr>
      </xdr:pic>
      <xdr:pic>
        <xdr:nvPicPr>
          <xdr:cNvPr id="86" name="Picture 85">
            <a:extLst>
              <a:ext uri="{FF2B5EF4-FFF2-40B4-BE49-F238E27FC236}">
                <a16:creationId xmlns:a16="http://schemas.microsoft.com/office/drawing/2014/main" id="{3BDEA655-27F6-4886-8BB1-0DEF3707635E}"/>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9369896" y="2254405"/>
            <a:ext cx="398936" cy="418539"/>
          </a:xfrm>
          <a:prstGeom prst="rect">
            <a:avLst/>
          </a:prstGeom>
        </xdr:spPr>
      </xdr:pic>
      <xdr:pic>
        <xdr:nvPicPr>
          <xdr:cNvPr id="87" name="Picture 86">
            <a:extLst>
              <a:ext uri="{FF2B5EF4-FFF2-40B4-BE49-F238E27FC236}">
                <a16:creationId xmlns:a16="http://schemas.microsoft.com/office/drawing/2014/main" id="{A145248F-F627-4013-A834-A8BFB642D852}"/>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9771269" y="2254405"/>
            <a:ext cx="398936" cy="418539"/>
          </a:xfrm>
          <a:prstGeom prst="rect">
            <a:avLst/>
          </a:prstGeom>
        </xdr:spPr>
      </xdr:pic>
      <xdr:pic>
        <xdr:nvPicPr>
          <xdr:cNvPr id="88" name="Picture 87">
            <a:extLst>
              <a:ext uri="{FF2B5EF4-FFF2-40B4-BE49-F238E27FC236}">
                <a16:creationId xmlns:a16="http://schemas.microsoft.com/office/drawing/2014/main" id="{96AC15E5-C095-4D4B-A256-D4304070947C}"/>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20177750" y="2254405"/>
            <a:ext cx="398936" cy="418539"/>
          </a:xfrm>
          <a:prstGeom prst="rect">
            <a:avLst/>
          </a:prstGeom>
        </xdr:spPr>
      </xdr:pic>
      <xdr:pic>
        <xdr:nvPicPr>
          <xdr:cNvPr id="89" name="Picture 88">
            <a:extLst>
              <a:ext uri="{FF2B5EF4-FFF2-40B4-BE49-F238E27FC236}">
                <a16:creationId xmlns:a16="http://schemas.microsoft.com/office/drawing/2014/main" id="{DA542669-E766-4CC8-9071-FF731EDA4DAF}"/>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9369896" y="2744465"/>
            <a:ext cx="398936" cy="418539"/>
          </a:xfrm>
          <a:prstGeom prst="rect">
            <a:avLst/>
          </a:prstGeom>
        </xdr:spPr>
      </xdr:pic>
      <xdr:pic>
        <xdr:nvPicPr>
          <xdr:cNvPr id="90" name="Picture 89">
            <a:extLst>
              <a:ext uri="{FF2B5EF4-FFF2-40B4-BE49-F238E27FC236}">
                <a16:creationId xmlns:a16="http://schemas.microsoft.com/office/drawing/2014/main" id="{DED507DA-BE93-4E36-95D0-6C76C81F73A9}"/>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9771269" y="2744465"/>
            <a:ext cx="398936" cy="418539"/>
          </a:xfrm>
          <a:prstGeom prst="rect">
            <a:avLst/>
          </a:prstGeom>
        </xdr:spPr>
      </xdr:pic>
      <xdr:pic>
        <xdr:nvPicPr>
          <xdr:cNvPr id="91" name="Picture 90">
            <a:extLst>
              <a:ext uri="{FF2B5EF4-FFF2-40B4-BE49-F238E27FC236}">
                <a16:creationId xmlns:a16="http://schemas.microsoft.com/office/drawing/2014/main" id="{49A39B7E-34C7-416C-B1AA-A2A3E186C234}"/>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20177750" y="2744465"/>
            <a:ext cx="398936" cy="418539"/>
          </a:xfrm>
          <a:prstGeom prst="rect">
            <a:avLst/>
          </a:prstGeom>
        </xdr:spPr>
      </xdr:pic>
      <xdr:pic>
        <xdr:nvPicPr>
          <xdr:cNvPr id="92" name="Picture 91">
            <a:extLst>
              <a:ext uri="{FF2B5EF4-FFF2-40B4-BE49-F238E27FC236}">
                <a16:creationId xmlns:a16="http://schemas.microsoft.com/office/drawing/2014/main" id="{A62315E9-4F64-4475-B8E5-CCA6040CE99E}"/>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9369896" y="3234525"/>
            <a:ext cx="398936" cy="418539"/>
          </a:xfrm>
          <a:prstGeom prst="rect">
            <a:avLst/>
          </a:prstGeom>
        </xdr:spPr>
      </xdr:pic>
      <xdr:pic>
        <xdr:nvPicPr>
          <xdr:cNvPr id="93" name="Picture 92">
            <a:extLst>
              <a:ext uri="{FF2B5EF4-FFF2-40B4-BE49-F238E27FC236}">
                <a16:creationId xmlns:a16="http://schemas.microsoft.com/office/drawing/2014/main" id="{23C408FF-103E-49FA-8E34-9F9D0D4542AA}"/>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9771269" y="3234525"/>
            <a:ext cx="398936" cy="418539"/>
          </a:xfrm>
          <a:prstGeom prst="rect">
            <a:avLst/>
          </a:prstGeom>
        </xdr:spPr>
      </xdr:pic>
      <xdr:pic>
        <xdr:nvPicPr>
          <xdr:cNvPr id="94" name="Picture 93">
            <a:extLst>
              <a:ext uri="{FF2B5EF4-FFF2-40B4-BE49-F238E27FC236}">
                <a16:creationId xmlns:a16="http://schemas.microsoft.com/office/drawing/2014/main" id="{3DE54473-00F6-4628-AB13-E42B2712AA9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20177750" y="3234525"/>
            <a:ext cx="398936" cy="418539"/>
          </a:xfrm>
          <a:prstGeom prst="rect">
            <a:avLst/>
          </a:prstGeom>
        </xdr:spPr>
      </xdr:pic>
      <xdr:pic>
        <xdr:nvPicPr>
          <xdr:cNvPr id="95" name="Picture 94">
            <a:extLst>
              <a:ext uri="{FF2B5EF4-FFF2-40B4-BE49-F238E27FC236}">
                <a16:creationId xmlns:a16="http://schemas.microsoft.com/office/drawing/2014/main" id="{85DAB5B1-3E15-43E3-8BFC-DF5638E84260}"/>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19369896" y="3724585"/>
            <a:ext cx="398936" cy="418539"/>
          </a:xfrm>
          <a:prstGeom prst="rect">
            <a:avLst/>
          </a:prstGeom>
        </xdr:spPr>
      </xdr:pic>
      <xdr:pic>
        <xdr:nvPicPr>
          <xdr:cNvPr id="96" name="Picture 95">
            <a:extLst>
              <a:ext uri="{FF2B5EF4-FFF2-40B4-BE49-F238E27FC236}">
                <a16:creationId xmlns:a16="http://schemas.microsoft.com/office/drawing/2014/main" id="{7804038E-5263-4FD2-9FBB-FEE81F8878B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19771269" y="3724585"/>
            <a:ext cx="398936" cy="418539"/>
          </a:xfrm>
          <a:prstGeom prst="rect">
            <a:avLst/>
          </a:prstGeom>
        </xdr:spPr>
      </xdr:pic>
      <xdr:pic>
        <xdr:nvPicPr>
          <xdr:cNvPr id="97" name="Picture 96">
            <a:extLst>
              <a:ext uri="{FF2B5EF4-FFF2-40B4-BE49-F238E27FC236}">
                <a16:creationId xmlns:a16="http://schemas.microsoft.com/office/drawing/2014/main" id="{57CD1489-7EF5-4E96-A3CE-207490DDE60F}"/>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20177750" y="3724585"/>
            <a:ext cx="398936" cy="418539"/>
          </a:xfrm>
          <a:prstGeom prst="rect">
            <a:avLst/>
          </a:prstGeom>
        </xdr:spPr>
      </xdr:pic>
      <xdr:pic>
        <xdr:nvPicPr>
          <xdr:cNvPr id="98" name="Picture 97">
            <a:extLst>
              <a:ext uri="{FF2B5EF4-FFF2-40B4-BE49-F238E27FC236}">
                <a16:creationId xmlns:a16="http://schemas.microsoft.com/office/drawing/2014/main" id="{574A1762-33D1-4AC3-A270-B356637B2E3B}"/>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19369896" y="4214645"/>
            <a:ext cx="398936" cy="418539"/>
          </a:xfrm>
          <a:prstGeom prst="rect">
            <a:avLst/>
          </a:prstGeom>
        </xdr:spPr>
      </xdr:pic>
      <xdr:pic>
        <xdr:nvPicPr>
          <xdr:cNvPr id="99" name="Picture 98">
            <a:extLst>
              <a:ext uri="{FF2B5EF4-FFF2-40B4-BE49-F238E27FC236}">
                <a16:creationId xmlns:a16="http://schemas.microsoft.com/office/drawing/2014/main" id="{9E37FAD3-62D0-40DB-AA4F-C7A431B6D789}"/>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9769124" y="4214645"/>
            <a:ext cx="401081" cy="418539"/>
          </a:xfrm>
          <a:prstGeom prst="rect">
            <a:avLst/>
          </a:prstGeom>
        </xdr:spPr>
      </xdr:pic>
      <xdr:pic>
        <xdr:nvPicPr>
          <xdr:cNvPr id="100" name="Picture 99">
            <a:extLst>
              <a:ext uri="{FF2B5EF4-FFF2-40B4-BE49-F238E27FC236}">
                <a16:creationId xmlns:a16="http://schemas.microsoft.com/office/drawing/2014/main" id="{D64B54BB-180A-4875-91B1-56505EBEB708}"/>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19369896" y="4704705"/>
            <a:ext cx="398936" cy="418539"/>
          </a:xfrm>
          <a:prstGeom prst="rect">
            <a:avLst/>
          </a:prstGeom>
        </xdr:spPr>
      </xdr:pic>
      <xdr:pic>
        <xdr:nvPicPr>
          <xdr:cNvPr id="101" name="Picture 100">
            <a:extLst>
              <a:ext uri="{FF2B5EF4-FFF2-40B4-BE49-F238E27FC236}">
                <a16:creationId xmlns:a16="http://schemas.microsoft.com/office/drawing/2014/main" id="{6B6EEB99-0051-4CFE-BF75-1AD25BC9101D}"/>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19771269" y="4704705"/>
            <a:ext cx="398936" cy="418539"/>
          </a:xfrm>
          <a:prstGeom prst="rect">
            <a:avLst/>
          </a:prstGeom>
        </xdr:spPr>
      </xdr:pic>
      <xdr:pic>
        <xdr:nvPicPr>
          <xdr:cNvPr id="102" name="Picture 101">
            <a:extLst>
              <a:ext uri="{FF2B5EF4-FFF2-40B4-BE49-F238E27FC236}">
                <a16:creationId xmlns:a16="http://schemas.microsoft.com/office/drawing/2014/main" id="{4A92CD25-B18D-4E64-ADC9-AB7230485E88}"/>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20175605" y="4214645"/>
            <a:ext cx="401081" cy="418539"/>
          </a:xfrm>
          <a:prstGeom prst="rect">
            <a:avLst/>
          </a:prstGeom>
        </xdr:spPr>
      </xdr:pic>
      <xdr:pic>
        <xdr:nvPicPr>
          <xdr:cNvPr id="103" name="Picture 102">
            <a:extLst>
              <a:ext uri="{FF2B5EF4-FFF2-40B4-BE49-F238E27FC236}">
                <a16:creationId xmlns:a16="http://schemas.microsoft.com/office/drawing/2014/main" id="{0053FB7B-6430-4C31-BD0F-6B3D9C59C68B}"/>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0177750" y="4704705"/>
            <a:ext cx="398936" cy="418539"/>
          </a:xfrm>
          <a:prstGeom prst="rect">
            <a:avLst/>
          </a:prstGeom>
        </xdr:spPr>
      </xdr:pic>
      <xdr:pic>
        <xdr:nvPicPr>
          <xdr:cNvPr id="104" name="Picture 103">
            <a:extLst>
              <a:ext uri="{FF2B5EF4-FFF2-40B4-BE49-F238E27FC236}">
                <a16:creationId xmlns:a16="http://schemas.microsoft.com/office/drawing/2014/main" id="{DE8CEDF3-9989-4704-BF79-F4CD2C7DB69B}"/>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19769124" y="5194766"/>
            <a:ext cx="401081" cy="418539"/>
          </a:xfrm>
          <a:prstGeom prst="rect">
            <a:avLst/>
          </a:prstGeom>
        </xdr:spPr>
      </xdr:pic>
      <xdr:pic>
        <xdr:nvPicPr>
          <xdr:cNvPr id="105" name="Picture 104">
            <a:extLst>
              <a:ext uri="{FF2B5EF4-FFF2-40B4-BE49-F238E27FC236}">
                <a16:creationId xmlns:a16="http://schemas.microsoft.com/office/drawing/2014/main" id="{83D0DDE7-8D4E-41F7-A572-95408F5C5FF5}"/>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20175605" y="5194766"/>
            <a:ext cx="401081" cy="418539"/>
          </a:xfrm>
          <a:prstGeom prst="rect">
            <a:avLst/>
          </a:prstGeom>
        </xdr:spPr>
      </xdr:pic>
      <xdr:pic>
        <xdr:nvPicPr>
          <xdr:cNvPr id="106" name="Picture 105">
            <a:extLst>
              <a:ext uri="{FF2B5EF4-FFF2-40B4-BE49-F238E27FC236}">
                <a16:creationId xmlns:a16="http://schemas.microsoft.com/office/drawing/2014/main" id="{2E256AF1-0688-4946-A9A4-96DFDE060561}"/>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19366496" y="5194766"/>
            <a:ext cx="402336" cy="420624"/>
          </a:xfrm>
          <a:prstGeom prst="rect">
            <a:avLst/>
          </a:prstGeom>
        </xdr:spPr>
      </xdr:pic>
      <xdr:pic>
        <xdr:nvPicPr>
          <xdr:cNvPr id="107" name="Picture 106">
            <a:extLst>
              <a:ext uri="{FF2B5EF4-FFF2-40B4-BE49-F238E27FC236}">
                <a16:creationId xmlns:a16="http://schemas.microsoft.com/office/drawing/2014/main" id="{0381AD58-6AFF-4D35-94C9-545C992FC4E5}"/>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19767869" y="784225"/>
            <a:ext cx="402336" cy="420624"/>
          </a:xfrm>
          <a:prstGeom prst="rect">
            <a:avLst/>
          </a:prstGeom>
        </xdr:spPr>
      </xdr:pic>
      <xdr:pic>
        <xdr:nvPicPr>
          <xdr:cNvPr id="108" name="Picture 107">
            <a:extLst>
              <a:ext uri="{FF2B5EF4-FFF2-40B4-BE49-F238E27FC236}">
                <a16:creationId xmlns:a16="http://schemas.microsoft.com/office/drawing/2014/main" id="{BB16CE95-A50F-49E2-8A9A-02B61EE5648A}"/>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19366496" y="784225"/>
            <a:ext cx="402336" cy="420624"/>
          </a:xfrm>
          <a:prstGeom prst="rect">
            <a:avLst/>
          </a:prstGeom>
        </xdr:spPr>
      </xdr:pic>
    </xdr:grpSp>
    <xdr:clientData/>
  </xdr:twoCellAnchor>
  <xdr:twoCellAnchor>
    <xdr:from>
      <xdr:col>1</xdr:col>
      <xdr:colOff>0</xdr:colOff>
      <xdr:row>41</xdr:row>
      <xdr:rowOff>0</xdr:rowOff>
    </xdr:from>
    <xdr:to>
      <xdr:col>10</xdr:col>
      <xdr:colOff>0</xdr:colOff>
      <xdr:row>56</xdr:row>
      <xdr:rowOff>0</xdr:rowOff>
    </xdr:to>
    <xdr:sp macro="" textlink="">
      <xdr:nvSpPr>
        <xdr:cNvPr id="109" name="Rectangle 108">
          <a:extLst>
            <a:ext uri="{FF2B5EF4-FFF2-40B4-BE49-F238E27FC236}">
              <a16:creationId xmlns:a16="http://schemas.microsoft.com/office/drawing/2014/main" id="{237D8570-7DAC-493C-9449-044F26A0F3A0}"/>
            </a:ext>
          </a:extLst>
        </xdr:cNvPr>
        <xdr:cNvSpPr/>
      </xdr:nvSpPr>
      <xdr:spPr>
        <a:xfrm>
          <a:off x="57150" y="6848475"/>
          <a:ext cx="4076700" cy="24288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47</xdr:row>
      <xdr:rowOff>0</xdr:rowOff>
    </xdr:from>
    <xdr:to>
      <xdr:col>20</xdr:col>
      <xdr:colOff>0</xdr:colOff>
      <xdr:row>75</xdr:row>
      <xdr:rowOff>0</xdr:rowOff>
    </xdr:to>
    <xdr:sp macro="" textlink="">
      <xdr:nvSpPr>
        <xdr:cNvPr id="110" name="Rectangle 109">
          <a:extLst>
            <a:ext uri="{FF2B5EF4-FFF2-40B4-BE49-F238E27FC236}">
              <a16:creationId xmlns:a16="http://schemas.microsoft.com/office/drawing/2014/main" id="{B2E7C143-B2E2-42E0-9EA3-BB448C293AEE}"/>
            </a:ext>
          </a:extLst>
        </xdr:cNvPr>
        <xdr:cNvSpPr/>
      </xdr:nvSpPr>
      <xdr:spPr>
        <a:xfrm>
          <a:off x="4248150" y="7820025"/>
          <a:ext cx="4076700" cy="45529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27</xdr:row>
      <xdr:rowOff>1</xdr:rowOff>
    </xdr:from>
    <xdr:to>
      <xdr:col>20</xdr:col>
      <xdr:colOff>0</xdr:colOff>
      <xdr:row>37</xdr:row>
      <xdr:rowOff>19051</xdr:rowOff>
    </xdr:to>
    <xdr:sp macro="" textlink="">
      <xdr:nvSpPr>
        <xdr:cNvPr id="111" name="Rectangle 110">
          <a:extLst>
            <a:ext uri="{FF2B5EF4-FFF2-40B4-BE49-F238E27FC236}">
              <a16:creationId xmlns:a16="http://schemas.microsoft.com/office/drawing/2014/main" id="{336CF8C1-B06D-4CFA-B9FF-0E7B8F37448C}"/>
            </a:ext>
          </a:extLst>
        </xdr:cNvPr>
        <xdr:cNvSpPr/>
      </xdr:nvSpPr>
      <xdr:spPr>
        <a:xfrm>
          <a:off x="4248150" y="4581526"/>
          <a:ext cx="4076700" cy="16383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25</xdr:row>
      <xdr:rowOff>136070</xdr:rowOff>
    </xdr:from>
    <xdr:to>
      <xdr:col>20</xdr:col>
      <xdr:colOff>0</xdr:colOff>
      <xdr:row>27</xdr:row>
      <xdr:rowOff>2719</xdr:rowOff>
    </xdr:to>
    <xdr:sp macro="" textlink="">
      <xdr:nvSpPr>
        <xdr:cNvPr id="112" name="Rectangle: Top Corners Rounded 111">
          <a:extLst>
            <a:ext uri="{FF2B5EF4-FFF2-40B4-BE49-F238E27FC236}">
              <a16:creationId xmlns:a16="http://schemas.microsoft.com/office/drawing/2014/main" id="{87A70FFB-6612-46C1-AF02-2841252136FD}"/>
            </a:ext>
          </a:extLst>
        </xdr:cNvPr>
        <xdr:cNvSpPr/>
      </xdr:nvSpPr>
      <xdr:spPr>
        <a:xfrm>
          <a:off x="4248150" y="4393745"/>
          <a:ext cx="4076700" cy="190499"/>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25</xdr:row>
      <xdr:rowOff>140159</xdr:rowOff>
    </xdr:from>
    <xdr:to>
      <xdr:col>12</xdr:col>
      <xdr:colOff>2721</xdr:colOff>
      <xdr:row>27</xdr:row>
      <xdr:rowOff>8169</xdr:rowOff>
    </xdr:to>
    <xdr:sp macro="" textlink="">
      <xdr:nvSpPr>
        <xdr:cNvPr id="113" name="TextBox 112">
          <a:extLst>
            <a:ext uri="{FF2B5EF4-FFF2-40B4-BE49-F238E27FC236}">
              <a16:creationId xmlns:a16="http://schemas.microsoft.com/office/drawing/2014/main" id="{163924EE-9635-41BE-9406-6A69FCFF1E57}"/>
            </a:ext>
          </a:extLst>
        </xdr:cNvPr>
        <xdr:cNvSpPr txBox="1"/>
      </xdr:nvSpPr>
      <xdr:spPr>
        <a:xfrm>
          <a:off x="4248150" y="4397834"/>
          <a:ext cx="1231446" cy="19186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18</xdr:col>
      <xdr:colOff>0</xdr:colOff>
      <xdr:row>25</xdr:row>
      <xdr:rowOff>142874</xdr:rowOff>
    </xdr:from>
    <xdr:to>
      <xdr:col>19</xdr:col>
      <xdr:colOff>0</xdr:colOff>
      <xdr:row>27</xdr:row>
      <xdr:rowOff>9523</xdr:rowOff>
    </xdr:to>
    <xdr:sp macro="" textlink="">
      <xdr:nvSpPr>
        <xdr:cNvPr id="114" name="TextBox 113">
          <a:extLst>
            <a:ext uri="{FF2B5EF4-FFF2-40B4-BE49-F238E27FC236}">
              <a16:creationId xmlns:a16="http://schemas.microsoft.com/office/drawing/2014/main" id="{2B30A839-E128-4DA1-ACAD-1515FD67ACFB}"/>
            </a:ext>
          </a:extLst>
        </xdr:cNvPr>
        <xdr:cNvSpPr txBox="1"/>
      </xdr:nvSpPr>
      <xdr:spPr>
        <a:xfrm>
          <a:off x="7391400" y="4400549"/>
          <a:ext cx="466725" cy="19049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mn-lt"/>
              <a:ea typeface="+mn-ea"/>
              <a:cs typeface="+mn-cs"/>
            </a:rPr>
            <a:t>Earn</a:t>
          </a:r>
        </a:p>
      </xdr:txBody>
    </xdr:sp>
    <xdr:clientData/>
  </xdr:twoCellAnchor>
  <xdr:twoCellAnchor>
    <xdr:from>
      <xdr:col>19</xdr:col>
      <xdr:colOff>0</xdr:colOff>
      <xdr:row>25</xdr:row>
      <xdr:rowOff>134706</xdr:rowOff>
    </xdr:from>
    <xdr:to>
      <xdr:col>20</xdr:col>
      <xdr:colOff>0</xdr:colOff>
      <xdr:row>27</xdr:row>
      <xdr:rowOff>2716</xdr:rowOff>
    </xdr:to>
    <xdr:sp macro="" textlink="">
      <xdr:nvSpPr>
        <xdr:cNvPr id="115" name="TextBox 114">
          <a:extLst>
            <a:ext uri="{FF2B5EF4-FFF2-40B4-BE49-F238E27FC236}">
              <a16:creationId xmlns:a16="http://schemas.microsoft.com/office/drawing/2014/main" id="{06697E71-B24F-4AD6-92BC-9F10F87450A1}"/>
            </a:ext>
          </a:extLst>
        </xdr:cNvPr>
        <xdr:cNvSpPr txBox="1"/>
      </xdr:nvSpPr>
      <xdr:spPr>
        <a:xfrm>
          <a:off x="7858125" y="4392381"/>
          <a:ext cx="466725" cy="19186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38</xdr:row>
      <xdr:rowOff>0</xdr:rowOff>
    </xdr:from>
    <xdr:to>
      <xdr:col>20</xdr:col>
      <xdr:colOff>0</xdr:colOff>
      <xdr:row>39</xdr:row>
      <xdr:rowOff>0</xdr:rowOff>
    </xdr:to>
    <xdr:sp macro="" textlink="">
      <xdr:nvSpPr>
        <xdr:cNvPr id="116" name="Rectangle: Top Corners Rounded 115">
          <a:extLst>
            <a:ext uri="{FF2B5EF4-FFF2-40B4-BE49-F238E27FC236}">
              <a16:creationId xmlns:a16="http://schemas.microsoft.com/office/drawing/2014/main" id="{6E7AF435-135D-4A37-BF7A-FE1C1E64165D}"/>
            </a:ext>
          </a:extLst>
        </xdr:cNvPr>
        <xdr:cNvSpPr/>
      </xdr:nvSpPr>
      <xdr:spPr>
        <a:xfrm>
          <a:off x="4248150" y="6362700"/>
          <a:ext cx="4076700" cy="161925"/>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39</xdr:row>
      <xdr:rowOff>0</xdr:rowOff>
    </xdr:from>
    <xdr:to>
      <xdr:col>20</xdr:col>
      <xdr:colOff>0</xdr:colOff>
      <xdr:row>45</xdr:row>
      <xdr:rowOff>0</xdr:rowOff>
    </xdr:to>
    <xdr:sp macro="" textlink="">
      <xdr:nvSpPr>
        <xdr:cNvPr id="117" name="Rectangle 116">
          <a:extLst>
            <a:ext uri="{FF2B5EF4-FFF2-40B4-BE49-F238E27FC236}">
              <a16:creationId xmlns:a16="http://schemas.microsoft.com/office/drawing/2014/main" id="{086795D4-0BB5-439F-BEC8-2B22E5A9750A}"/>
            </a:ext>
          </a:extLst>
        </xdr:cNvPr>
        <xdr:cNvSpPr/>
      </xdr:nvSpPr>
      <xdr:spPr>
        <a:xfrm>
          <a:off x="4248150" y="6524625"/>
          <a:ext cx="4076700" cy="9715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55</xdr:row>
      <xdr:rowOff>0</xdr:rowOff>
    </xdr:from>
    <xdr:to>
      <xdr:col>25</xdr:col>
      <xdr:colOff>0</xdr:colOff>
      <xdr:row>75</xdr:row>
      <xdr:rowOff>9525</xdr:rowOff>
    </xdr:to>
    <xdr:sp macro="" textlink="">
      <xdr:nvSpPr>
        <xdr:cNvPr id="118" name="Rectangle 117">
          <a:extLst>
            <a:ext uri="{FF2B5EF4-FFF2-40B4-BE49-F238E27FC236}">
              <a16:creationId xmlns:a16="http://schemas.microsoft.com/office/drawing/2014/main" id="{D9DDD327-994F-4583-97E0-06D5E5B09634}"/>
            </a:ext>
          </a:extLst>
        </xdr:cNvPr>
        <xdr:cNvSpPr/>
      </xdr:nvSpPr>
      <xdr:spPr>
        <a:xfrm>
          <a:off x="8562975" y="9115425"/>
          <a:ext cx="4171950" cy="32670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3</xdr:row>
      <xdr:rowOff>1</xdr:rowOff>
    </xdr:from>
    <xdr:to>
      <xdr:col>25</xdr:col>
      <xdr:colOff>0</xdr:colOff>
      <xdr:row>53</xdr:row>
      <xdr:rowOff>0</xdr:rowOff>
    </xdr:to>
    <xdr:sp macro="" textlink="">
      <xdr:nvSpPr>
        <xdr:cNvPr id="119" name="Rectangle 118">
          <a:extLst>
            <a:ext uri="{FF2B5EF4-FFF2-40B4-BE49-F238E27FC236}">
              <a16:creationId xmlns:a16="http://schemas.microsoft.com/office/drawing/2014/main" id="{C0CBD1EA-8CA6-41C9-A718-BF013F816388}"/>
            </a:ext>
          </a:extLst>
        </xdr:cNvPr>
        <xdr:cNvSpPr/>
      </xdr:nvSpPr>
      <xdr:spPr>
        <a:xfrm>
          <a:off x="8562975" y="695326"/>
          <a:ext cx="4171950" cy="8096249"/>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53</xdr:row>
      <xdr:rowOff>133350</xdr:rowOff>
    </xdr:from>
    <xdr:to>
      <xdr:col>25</xdr:col>
      <xdr:colOff>0</xdr:colOff>
      <xdr:row>55</xdr:row>
      <xdr:rowOff>0</xdr:rowOff>
    </xdr:to>
    <xdr:sp macro="" textlink="">
      <xdr:nvSpPr>
        <xdr:cNvPr id="120" name="Rectangle: Top Corners Rounded 119">
          <a:extLst>
            <a:ext uri="{FF2B5EF4-FFF2-40B4-BE49-F238E27FC236}">
              <a16:creationId xmlns:a16="http://schemas.microsoft.com/office/drawing/2014/main" id="{1944E3AE-44DE-46EC-87E6-EEBF6AA75E57}"/>
            </a:ext>
          </a:extLst>
        </xdr:cNvPr>
        <xdr:cNvSpPr/>
      </xdr:nvSpPr>
      <xdr:spPr>
        <a:xfrm>
          <a:off x="8562975" y="8924925"/>
          <a:ext cx="417195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19050</xdr:colOff>
      <xdr:row>53</xdr:row>
      <xdr:rowOff>133350</xdr:rowOff>
    </xdr:from>
    <xdr:to>
      <xdr:col>24</xdr:col>
      <xdr:colOff>19050</xdr:colOff>
      <xdr:row>55</xdr:row>
      <xdr:rowOff>0</xdr:rowOff>
    </xdr:to>
    <xdr:sp macro="" textlink="">
      <xdr:nvSpPr>
        <xdr:cNvPr id="121" name="TextBox 120">
          <a:extLst>
            <a:ext uri="{FF2B5EF4-FFF2-40B4-BE49-F238E27FC236}">
              <a16:creationId xmlns:a16="http://schemas.microsoft.com/office/drawing/2014/main" id="{2B1949D9-4977-4262-9EBE-168DB0A93E7B}"/>
            </a:ext>
          </a:extLst>
        </xdr:cNvPr>
        <xdr:cNvSpPr txBox="1"/>
      </xdr:nvSpPr>
      <xdr:spPr>
        <a:xfrm>
          <a:off x="11630025" y="89249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22</xdr:col>
      <xdr:colOff>0</xdr:colOff>
      <xdr:row>53</xdr:row>
      <xdr:rowOff>114299</xdr:rowOff>
    </xdr:from>
    <xdr:to>
      <xdr:col>22</xdr:col>
      <xdr:colOff>2609850</xdr:colOff>
      <xdr:row>55</xdr:row>
      <xdr:rowOff>28574</xdr:rowOff>
    </xdr:to>
    <xdr:sp macro="" textlink="">
      <xdr:nvSpPr>
        <xdr:cNvPr id="122" name="TextBox 121">
          <a:extLst>
            <a:ext uri="{FF2B5EF4-FFF2-40B4-BE49-F238E27FC236}">
              <a16:creationId xmlns:a16="http://schemas.microsoft.com/office/drawing/2014/main" id="{2D7A906F-DA27-45D5-A657-AC6CD8445BD2}"/>
            </a:ext>
          </a:extLst>
        </xdr:cNvPr>
        <xdr:cNvSpPr txBox="1"/>
      </xdr:nvSpPr>
      <xdr:spPr>
        <a:xfrm>
          <a:off x="8562975" y="8905874"/>
          <a:ext cx="2609850" cy="2381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24</xdr:col>
      <xdr:colOff>9525</xdr:colOff>
      <xdr:row>53</xdr:row>
      <xdr:rowOff>133350</xdr:rowOff>
    </xdr:from>
    <xdr:to>
      <xdr:col>25</xdr:col>
      <xdr:colOff>9525</xdr:colOff>
      <xdr:row>55</xdr:row>
      <xdr:rowOff>0</xdr:rowOff>
    </xdr:to>
    <xdr:sp macro="" textlink="">
      <xdr:nvSpPr>
        <xdr:cNvPr id="123" name="TextBox 122">
          <a:extLst>
            <a:ext uri="{FF2B5EF4-FFF2-40B4-BE49-F238E27FC236}">
              <a16:creationId xmlns:a16="http://schemas.microsoft.com/office/drawing/2014/main" id="{845E5274-AAE1-4AA2-A0DB-9AE3BC7FCD17}"/>
            </a:ext>
          </a:extLst>
        </xdr:cNvPr>
        <xdr:cNvSpPr txBox="1"/>
      </xdr:nvSpPr>
      <xdr:spPr>
        <a:xfrm>
          <a:off x="12182475" y="89249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xdr:col>
      <xdr:colOff>0</xdr:colOff>
      <xdr:row>35</xdr:row>
      <xdr:rowOff>0</xdr:rowOff>
    </xdr:from>
    <xdr:to>
      <xdr:col>10</xdr:col>
      <xdr:colOff>0</xdr:colOff>
      <xdr:row>39</xdr:row>
      <xdr:rowOff>0</xdr:rowOff>
    </xdr:to>
    <xdr:sp macro="" textlink="">
      <xdr:nvSpPr>
        <xdr:cNvPr id="2" name="Rectangle 1">
          <a:extLst>
            <a:ext uri="{FF2B5EF4-FFF2-40B4-BE49-F238E27FC236}">
              <a16:creationId xmlns:a16="http://schemas.microsoft.com/office/drawing/2014/main" id="{5DD6BBE8-15EB-4C5D-A243-E8DE403142FA}"/>
            </a:ext>
          </a:extLst>
        </xdr:cNvPr>
        <xdr:cNvSpPr/>
      </xdr:nvSpPr>
      <xdr:spPr>
        <a:xfrm>
          <a:off x="57150" y="5876925"/>
          <a:ext cx="4076700" cy="647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3</xdr:row>
      <xdr:rowOff>0</xdr:rowOff>
    </xdr:from>
    <xdr:to>
      <xdr:col>29</xdr:col>
      <xdr:colOff>0</xdr:colOff>
      <xdr:row>75</xdr:row>
      <xdr:rowOff>0</xdr:rowOff>
    </xdr:to>
    <xdr:sp macro="" textlink="">
      <xdr:nvSpPr>
        <xdr:cNvPr id="3" name="Rectangle 2">
          <a:extLst>
            <a:ext uri="{FF2B5EF4-FFF2-40B4-BE49-F238E27FC236}">
              <a16:creationId xmlns:a16="http://schemas.microsoft.com/office/drawing/2014/main" id="{BCC7A6C3-2A95-4B05-9772-B4525AB7BDFD}"/>
            </a:ext>
          </a:extLst>
        </xdr:cNvPr>
        <xdr:cNvSpPr/>
      </xdr:nvSpPr>
      <xdr:spPr>
        <a:xfrm>
          <a:off x="12849225" y="695325"/>
          <a:ext cx="4171950" cy="116776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3</xdr:row>
      <xdr:rowOff>0</xdr:rowOff>
    </xdr:from>
    <xdr:to>
      <xdr:col>25</xdr:col>
      <xdr:colOff>0</xdr:colOff>
      <xdr:row>53</xdr:row>
      <xdr:rowOff>0</xdr:rowOff>
    </xdr:to>
    <xdr:sp macro="" textlink="">
      <xdr:nvSpPr>
        <xdr:cNvPr id="4" name="Rectangle 3">
          <a:extLst>
            <a:ext uri="{FF2B5EF4-FFF2-40B4-BE49-F238E27FC236}">
              <a16:creationId xmlns:a16="http://schemas.microsoft.com/office/drawing/2014/main" id="{8CC5A8E9-476D-4CEF-A615-A895208A0597}"/>
            </a:ext>
          </a:extLst>
        </xdr:cNvPr>
        <xdr:cNvSpPr/>
      </xdr:nvSpPr>
      <xdr:spPr>
        <a:xfrm>
          <a:off x="8562975" y="695325"/>
          <a:ext cx="4171950" cy="80962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xdr:row>
      <xdr:rowOff>133350</xdr:rowOff>
    </xdr:from>
    <xdr:to>
      <xdr:col>10</xdr:col>
      <xdr:colOff>0</xdr:colOff>
      <xdr:row>3</xdr:row>
      <xdr:rowOff>0</xdr:rowOff>
    </xdr:to>
    <xdr:sp macro="" textlink="">
      <xdr:nvSpPr>
        <xdr:cNvPr id="5" name="Rectangle: Top Corners Rounded 4">
          <a:extLst>
            <a:ext uri="{FF2B5EF4-FFF2-40B4-BE49-F238E27FC236}">
              <a16:creationId xmlns:a16="http://schemas.microsoft.com/office/drawing/2014/main" id="{6F4BE011-A9DD-4F6D-B810-7787C9524530}"/>
            </a:ext>
          </a:extLst>
        </xdr:cNvPr>
        <xdr:cNvSpPr/>
      </xdr:nvSpPr>
      <xdr:spPr>
        <a:xfrm>
          <a:off x="57150" y="50482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45</xdr:row>
      <xdr:rowOff>133350</xdr:rowOff>
    </xdr:from>
    <xdr:to>
      <xdr:col>20</xdr:col>
      <xdr:colOff>0</xdr:colOff>
      <xdr:row>47</xdr:row>
      <xdr:rowOff>0</xdr:rowOff>
    </xdr:to>
    <xdr:sp macro="" textlink="">
      <xdr:nvSpPr>
        <xdr:cNvPr id="6" name="Rectangle: Top Corners Rounded 5">
          <a:extLst>
            <a:ext uri="{FF2B5EF4-FFF2-40B4-BE49-F238E27FC236}">
              <a16:creationId xmlns:a16="http://schemas.microsoft.com/office/drawing/2014/main" id="{16339AD2-2BB8-4673-B231-7152C0EFFC4B}"/>
            </a:ext>
          </a:extLst>
        </xdr:cNvPr>
        <xdr:cNvSpPr/>
      </xdr:nvSpPr>
      <xdr:spPr>
        <a:xfrm>
          <a:off x="4248150" y="762952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33</xdr:row>
      <xdr:rowOff>133350</xdr:rowOff>
    </xdr:from>
    <xdr:to>
      <xdr:col>10</xdr:col>
      <xdr:colOff>0</xdr:colOff>
      <xdr:row>35</xdr:row>
      <xdr:rowOff>0</xdr:rowOff>
    </xdr:to>
    <xdr:sp macro="" textlink="">
      <xdr:nvSpPr>
        <xdr:cNvPr id="7" name="Rectangle: Top Corners Rounded 6">
          <a:extLst>
            <a:ext uri="{FF2B5EF4-FFF2-40B4-BE49-F238E27FC236}">
              <a16:creationId xmlns:a16="http://schemas.microsoft.com/office/drawing/2014/main" id="{C4026171-7A1C-45D7-AA3A-C5C8E9B6DA50}"/>
            </a:ext>
          </a:extLst>
        </xdr:cNvPr>
        <xdr:cNvSpPr/>
      </xdr:nvSpPr>
      <xdr:spPr>
        <a:xfrm>
          <a:off x="57150" y="568642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39</xdr:row>
      <xdr:rowOff>133350</xdr:rowOff>
    </xdr:from>
    <xdr:to>
      <xdr:col>10</xdr:col>
      <xdr:colOff>0</xdr:colOff>
      <xdr:row>41</xdr:row>
      <xdr:rowOff>0</xdr:rowOff>
    </xdr:to>
    <xdr:sp macro="" textlink="">
      <xdr:nvSpPr>
        <xdr:cNvPr id="8" name="Rectangle: Top Corners Rounded 7">
          <a:extLst>
            <a:ext uri="{FF2B5EF4-FFF2-40B4-BE49-F238E27FC236}">
              <a16:creationId xmlns:a16="http://schemas.microsoft.com/office/drawing/2014/main" id="{1B6691F5-7E4A-471A-811C-8D28ED00616D}"/>
            </a:ext>
          </a:extLst>
        </xdr:cNvPr>
        <xdr:cNvSpPr/>
      </xdr:nvSpPr>
      <xdr:spPr>
        <a:xfrm>
          <a:off x="57150" y="665797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1</xdr:row>
      <xdr:rowOff>133350</xdr:rowOff>
    </xdr:from>
    <xdr:to>
      <xdr:col>25</xdr:col>
      <xdr:colOff>0</xdr:colOff>
      <xdr:row>3</xdr:row>
      <xdr:rowOff>0</xdr:rowOff>
    </xdr:to>
    <xdr:sp macro="" textlink="">
      <xdr:nvSpPr>
        <xdr:cNvPr id="9" name="Rectangle: Top Corners Rounded 8">
          <a:extLst>
            <a:ext uri="{FF2B5EF4-FFF2-40B4-BE49-F238E27FC236}">
              <a16:creationId xmlns:a16="http://schemas.microsoft.com/office/drawing/2014/main" id="{229BD53C-6F0A-40D0-90D3-157ED6F75462}"/>
            </a:ext>
          </a:extLst>
        </xdr:cNvPr>
        <xdr:cNvSpPr/>
      </xdr:nvSpPr>
      <xdr:spPr>
        <a:xfrm>
          <a:off x="8562975" y="504825"/>
          <a:ext cx="417195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133350</xdr:rowOff>
    </xdr:from>
    <xdr:to>
      <xdr:col>29</xdr:col>
      <xdr:colOff>0</xdr:colOff>
      <xdr:row>3</xdr:row>
      <xdr:rowOff>0</xdr:rowOff>
    </xdr:to>
    <xdr:sp macro="" textlink="">
      <xdr:nvSpPr>
        <xdr:cNvPr id="10" name="Rectangle: Top Corners Rounded 9">
          <a:extLst>
            <a:ext uri="{FF2B5EF4-FFF2-40B4-BE49-F238E27FC236}">
              <a16:creationId xmlns:a16="http://schemas.microsoft.com/office/drawing/2014/main" id="{8E7C8AB1-8D80-49B9-A51A-DAAE24991E02}"/>
            </a:ext>
          </a:extLst>
        </xdr:cNvPr>
        <xdr:cNvSpPr/>
      </xdr:nvSpPr>
      <xdr:spPr>
        <a:xfrm>
          <a:off x="12849225" y="504825"/>
          <a:ext cx="417195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1</xdr:row>
      <xdr:rowOff>133350</xdr:rowOff>
    </xdr:from>
    <xdr:to>
      <xdr:col>9</xdr:col>
      <xdr:colOff>0</xdr:colOff>
      <xdr:row>3</xdr:row>
      <xdr:rowOff>0</xdr:rowOff>
    </xdr:to>
    <xdr:sp macro="" textlink="">
      <xdr:nvSpPr>
        <xdr:cNvPr id="11" name="TextBox 10">
          <a:extLst>
            <a:ext uri="{FF2B5EF4-FFF2-40B4-BE49-F238E27FC236}">
              <a16:creationId xmlns:a16="http://schemas.microsoft.com/office/drawing/2014/main" id="{EC2A1B9E-E95A-4FA8-9824-1F6CEB6DEB04}"/>
            </a:ext>
          </a:extLst>
        </xdr:cNvPr>
        <xdr:cNvSpPr txBox="1"/>
      </xdr:nvSpPr>
      <xdr:spPr>
        <a:xfrm>
          <a:off x="320040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33</xdr:row>
      <xdr:rowOff>133350</xdr:rowOff>
    </xdr:from>
    <xdr:to>
      <xdr:col>9</xdr:col>
      <xdr:colOff>0</xdr:colOff>
      <xdr:row>35</xdr:row>
      <xdr:rowOff>0</xdr:rowOff>
    </xdr:to>
    <xdr:sp macro="" textlink="">
      <xdr:nvSpPr>
        <xdr:cNvPr id="12" name="TextBox 11">
          <a:extLst>
            <a:ext uri="{FF2B5EF4-FFF2-40B4-BE49-F238E27FC236}">
              <a16:creationId xmlns:a16="http://schemas.microsoft.com/office/drawing/2014/main" id="{974DAABA-0BCA-4039-88F6-6081AB4C54D1}"/>
            </a:ext>
          </a:extLst>
        </xdr:cNvPr>
        <xdr:cNvSpPr txBox="1"/>
      </xdr:nvSpPr>
      <xdr:spPr>
        <a:xfrm>
          <a:off x="3200400" y="56864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39</xdr:row>
      <xdr:rowOff>133350</xdr:rowOff>
    </xdr:from>
    <xdr:to>
      <xdr:col>9</xdr:col>
      <xdr:colOff>0</xdr:colOff>
      <xdr:row>41</xdr:row>
      <xdr:rowOff>0</xdr:rowOff>
    </xdr:to>
    <xdr:sp macro="" textlink="">
      <xdr:nvSpPr>
        <xdr:cNvPr id="13" name="TextBox 12">
          <a:extLst>
            <a:ext uri="{FF2B5EF4-FFF2-40B4-BE49-F238E27FC236}">
              <a16:creationId xmlns:a16="http://schemas.microsoft.com/office/drawing/2014/main" id="{BC729D44-1278-43B1-A032-2F9FBCE219A1}"/>
            </a:ext>
          </a:extLst>
        </xdr:cNvPr>
        <xdr:cNvSpPr txBox="1"/>
      </xdr:nvSpPr>
      <xdr:spPr>
        <a:xfrm>
          <a:off x="3200400" y="66579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18</xdr:col>
      <xdr:colOff>0</xdr:colOff>
      <xdr:row>45</xdr:row>
      <xdr:rowOff>133350</xdr:rowOff>
    </xdr:from>
    <xdr:to>
      <xdr:col>19</xdr:col>
      <xdr:colOff>0</xdr:colOff>
      <xdr:row>47</xdr:row>
      <xdr:rowOff>0</xdr:rowOff>
    </xdr:to>
    <xdr:sp macro="" textlink="">
      <xdr:nvSpPr>
        <xdr:cNvPr id="14" name="TextBox 13">
          <a:extLst>
            <a:ext uri="{FF2B5EF4-FFF2-40B4-BE49-F238E27FC236}">
              <a16:creationId xmlns:a16="http://schemas.microsoft.com/office/drawing/2014/main" id="{5AA09BD6-1FD0-4F28-8AE6-8A7790677C2A}"/>
            </a:ext>
          </a:extLst>
        </xdr:cNvPr>
        <xdr:cNvSpPr txBox="1"/>
      </xdr:nvSpPr>
      <xdr:spPr>
        <a:xfrm>
          <a:off x="7391400" y="76295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mn-lt"/>
              <a:ea typeface="+mn-ea"/>
              <a:cs typeface="+mn-cs"/>
            </a:rPr>
            <a:t>Earn</a:t>
          </a:r>
        </a:p>
      </xdr:txBody>
    </xdr:sp>
    <xdr:clientData/>
  </xdr:twoCellAnchor>
  <xdr:twoCellAnchor>
    <xdr:from>
      <xdr:col>23</xdr:col>
      <xdr:colOff>0</xdr:colOff>
      <xdr:row>1</xdr:row>
      <xdr:rowOff>133350</xdr:rowOff>
    </xdr:from>
    <xdr:to>
      <xdr:col>24</xdr:col>
      <xdr:colOff>0</xdr:colOff>
      <xdr:row>3</xdr:row>
      <xdr:rowOff>0</xdr:rowOff>
    </xdr:to>
    <xdr:sp macro="" textlink="">
      <xdr:nvSpPr>
        <xdr:cNvPr id="15" name="TextBox 14">
          <a:extLst>
            <a:ext uri="{FF2B5EF4-FFF2-40B4-BE49-F238E27FC236}">
              <a16:creationId xmlns:a16="http://schemas.microsoft.com/office/drawing/2014/main" id="{856A90BB-1C4E-4AEA-B30A-59001D568F4D}"/>
            </a:ext>
          </a:extLst>
        </xdr:cNvPr>
        <xdr:cNvSpPr txBox="1"/>
      </xdr:nvSpPr>
      <xdr:spPr>
        <a:xfrm>
          <a:off x="1161097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27</xdr:col>
      <xdr:colOff>0</xdr:colOff>
      <xdr:row>1</xdr:row>
      <xdr:rowOff>133350</xdr:rowOff>
    </xdr:from>
    <xdr:to>
      <xdr:col>28</xdr:col>
      <xdr:colOff>0</xdr:colOff>
      <xdr:row>3</xdr:row>
      <xdr:rowOff>0</xdr:rowOff>
    </xdr:to>
    <xdr:sp macro="" textlink="">
      <xdr:nvSpPr>
        <xdr:cNvPr id="16" name="TextBox 15">
          <a:extLst>
            <a:ext uri="{FF2B5EF4-FFF2-40B4-BE49-F238E27FC236}">
              <a16:creationId xmlns:a16="http://schemas.microsoft.com/office/drawing/2014/main" id="{E4D02AF1-8371-4003-9E49-F9A8749C8A37}"/>
            </a:ext>
          </a:extLst>
        </xdr:cNvPr>
        <xdr:cNvSpPr txBox="1"/>
      </xdr:nvSpPr>
      <xdr:spPr>
        <a:xfrm>
          <a:off x="1589722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9</xdr:col>
      <xdr:colOff>0</xdr:colOff>
      <xdr:row>1</xdr:row>
      <xdr:rowOff>133350</xdr:rowOff>
    </xdr:from>
    <xdr:to>
      <xdr:col>10</xdr:col>
      <xdr:colOff>0</xdr:colOff>
      <xdr:row>3</xdr:row>
      <xdr:rowOff>0</xdr:rowOff>
    </xdr:to>
    <xdr:sp macro="" textlink="">
      <xdr:nvSpPr>
        <xdr:cNvPr id="17" name="TextBox 16">
          <a:extLst>
            <a:ext uri="{FF2B5EF4-FFF2-40B4-BE49-F238E27FC236}">
              <a16:creationId xmlns:a16="http://schemas.microsoft.com/office/drawing/2014/main" id="{EAE233CE-00B2-4167-B4F1-3A2234309C08}"/>
            </a:ext>
          </a:extLst>
        </xdr:cNvPr>
        <xdr:cNvSpPr txBox="1"/>
      </xdr:nvSpPr>
      <xdr:spPr>
        <a:xfrm>
          <a:off x="366712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19</xdr:col>
      <xdr:colOff>0</xdr:colOff>
      <xdr:row>45</xdr:row>
      <xdr:rowOff>142875</xdr:rowOff>
    </xdr:from>
    <xdr:to>
      <xdr:col>20</xdr:col>
      <xdr:colOff>0</xdr:colOff>
      <xdr:row>47</xdr:row>
      <xdr:rowOff>9525</xdr:rowOff>
    </xdr:to>
    <xdr:sp macro="" textlink="">
      <xdr:nvSpPr>
        <xdr:cNvPr id="18" name="TextBox 17">
          <a:extLst>
            <a:ext uri="{FF2B5EF4-FFF2-40B4-BE49-F238E27FC236}">
              <a16:creationId xmlns:a16="http://schemas.microsoft.com/office/drawing/2014/main" id="{DFF05491-C644-4F74-BA3F-6E7FB7ABE0D3}"/>
            </a:ext>
          </a:extLst>
        </xdr:cNvPr>
        <xdr:cNvSpPr txBox="1"/>
      </xdr:nvSpPr>
      <xdr:spPr>
        <a:xfrm>
          <a:off x="7858125" y="76390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33</xdr:row>
      <xdr:rowOff>133350</xdr:rowOff>
    </xdr:from>
    <xdr:to>
      <xdr:col>10</xdr:col>
      <xdr:colOff>0</xdr:colOff>
      <xdr:row>35</xdr:row>
      <xdr:rowOff>0</xdr:rowOff>
    </xdr:to>
    <xdr:sp macro="" textlink="">
      <xdr:nvSpPr>
        <xdr:cNvPr id="19" name="TextBox 18">
          <a:extLst>
            <a:ext uri="{FF2B5EF4-FFF2-40B4-BE49-F238E27FC236}">
              <a16:creationId xmlns:a16="http://schemas.microsoft.com/office/drawing/2014/main" id="{98F981E7-CD3B-4EA1-8F20-85DAA713DA11}"/>
            </a:ext>
          </a:extLst>
        </xdr:cNvPr>
        <xdr:cNvSpPr txBox="1"/>
      </xdr:nvSpPr>
      <xdr:spPr>
        <a:xfrm>
          <a:off x="3667125" y="56864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39</xdr:row>
      <xdr:rowOff>133350</xdr:rowOff>
    </xdr:from>
    <xdr:to>
      <xdr:col>10</xdr:col>
      <xdr:colOff>0</xdr:colOff>
      <xdr:row>41</xdr:row>
      <xdr:rowOff>0</xdr:rowOff>
    </xdr:to>
    <xdr:sp macro="" textlink="">
      <xdr:nvSpPr>
        <xdr:cNvPr id="20" name="TextBox 19">
          <a:extLst>
            <a:ext uri="{FF2B5EF4-FFF2-40B4-BE49-F238E27FC236}">
              <a16:creationId xmlns:a16="http://schemas.microsoft.com/office/drawing/2014/main" id="{FCE9A02C-BCE6-407F-A59D-2F6B014FC921}"/>
            </a:ext>
          </a:extLst>
        </xdr:cNvPr>
        <xdr:cNvSpPr txBox="1"/>
      </xdr:nvSpPr>
      <xdr:spPr>
        <a:xfrm>
          <a:off x="3667125" y="66579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24</xdr:col>
      <xdr:colOff>0</xdr:colOff>
      <xdr:row>1</xdr:row>
      <xdr:rowOff>133350</xdr:rowOff>
    </xdr:from>
    <xdr:to>
      <xdr:col>25</xdr:col>
      <xdr:colOff>0</xdr:colOff>
      <xdr:row>3</xdr:row>
      <xdr:rowOff>0</xdr:rowOff>
    </xdr:to>
    <xdr:sp macro="" textlink="">
      <xdr:nvSpPr>
        <xdr:cNvPr id="21" name="TextBox 20">
          <a:extLst>
            <a:ext uri="{FF2B5EF4-FFF2-40B4-BE49-F238E27FC236}">
              <a16:creationId xmlns:a16="http://schemas.microsoft.com/office/drawing/2014/main" id="{73A3A319-6B4E-4113-BCDB-95A369ED1826}"/>
            </a:ext>
          </a:extLst>
        </xdr:cNvPr>
        <xdr:cNvSpPr txBox="1"/>
      </xdr:nvSpPr>
      <xdr:spPr>
        <a:xfrm>
          <a:off x="1217295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28</xdr:col>
      <xdr:colOff>0</xdr:colOff>
      <xdr:row>1</xdr:row>
      <xdr:rowOff>133350</xdr:rowOff>
    </xdr:from>
    <xdr:to>
      <xdr:col>29</xdr:col>
      <xdr:colOff>0</xdr:colOff>
      <xdr:row>3</xdr:row>
      <xdr:rowOff>0</xdr:rowOff>
    </xdr:to>
    <xdr:sp macro="" textlink="">
      <xdr:nvSpPr>
        <xdr:cNvPr id="22" name="TextBox 21">
          <a:extLst>
            <a:ext uri="{FF2B5EF4-FFF2-40B4-BE49-F238E27FC236}">
              <a16:creationId xmlns:a16="http://schemas.microsoft.com/office/drawing/2014/main" id="{76F58BB7-3A07-48FE-A9B1-128CEA920A3F}"/>
            </a:ext>
          </a:extLst>
        </xdr:cNvPr>
        <xdr:cNvSpPr txBox="1"/>
      </xdr:nvSpPr>
      <xdr:spPr>
        <a:xfrm>
          <a:off x="1645920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45</xdr:row>
      <xdr:rowOff>133350</xdr:rowOff>
    </xdr:from>
    <xdr:to>
      <xdr:col>12</xdr:col>
      <xdr:colOff>0</xdr:colOff>
      <xdr:row>47</xdr:row>
      <xdr:rowOff>0</xdr:rowOff>
    </xdr:to>
    <xdr:sp macro="" textlink="">
      <xdr:nvSpPr>
        <xdr:cNvPr id="23" name="TextBox 22">
          <a:extLst>
            <a:ext uri="{FF2B5EF4-FFF2-40B4-BE49-F238E27FC236}">
              <a16:creationId xmlns:a16="http://schemas.microsoft.com/office/drawing/2014/main" id="{331AD742-1269-4BC4-81C1-A0486C16ED1F}"/>
            </a:ext>
          </a:extLst>
        </xdr:cNvPr>
        <xdr:cNvSpPr txBox="1"/>
      </xdr:nvSpPr>
      <xdr:spPr>
        <a:xfrm>
          <a:off x="4248150" y="7629525"/>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22</xdr:col>
      <xdr:colOff>0</xdr:colOff>
      <xdr:row>1</xdr:row>
      <xdr:rowOff>114299</xdr:rowOff>
    </xdr:from>
    <xdr:to>
      <xdr:col>22</xdr:col>
      <xdr:colOff>2609850</xdr:colOff>
      <xdr:row>3</xdr:row>
      <xdr:rowOff>28574</xdr:rowOff>
    </xdr:to>
    <xdr:sp macro="" textlink="">
      <xdr:nvSpPr>
        <xdr:cNvPr id="24" name="TextBox 23">
          <a:extLst>
            <a:ext uri="{FF2B5EF4-FFF2-40B4-BE49-F238E27FC236}">
              <a16:creationId xmlns:a16="http://schemas.microsoft.com/office/drawing/2014/main" id="{251F4041-9BCC-43B2-823C-2A773A64BE4B}"/>
            </a:ext>
          </a:extLst>
        </xdr:cNvPr>
        <xdr:cNvSpPr txBox="1"/>
      </xdr:nvSpPr>
      <xdr:spPr>
        <a:xfrm>
          <a:off x="8562975" y="485774"/>
          <a:ext cx="2609850" cy="2381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Fun Patches</a:t>
          </a:r>
        </a:p>
      </xdr:txBody>
    </xdr:sp>
    <xdr:clientData/>
  </xdr:twoCellAnchor>
  <xdr:twoCellAnchor>
    <xdr:from>
      <xdr:col>26</xdr:col>
      <xdr:colOff>0</xdr:colOff>
      <xdr:row>1</xdr:row>
      <xdr:rowOff>133350</xdr:rowOff>
    </xdr:from>
    <xdr:to>
      <xdr:col>26</xdr:col>
      <xdr:colOff>2495550</xdr:colOff>
      <xdr:row>3</xdr:row>
      <xdr:rowOff>0</xdr:rowOff>
    </xdr:to>
    <xdr:sp macro="" textlink="">
      <xdr:nvSpPr>
        <xdr:cNvPr id="25" name="TextBox 24">
          <a:extLst>
            <a:ext uri="{FF2B5EF4-FFF2-40B4-BE49-F238E27FC236}">
              <a16:creationId xmlns:a16="http://schemas.microsoft.com/office/drawing/2014/main" id="{A3A37406-AA69-4F94-987E-09A1DF17265D}"/>
            </a:ext>
          </a:extLst>
        </xdr:cNvPr>
        <xdr:cNvSpPr txBox="1"/>
      </xdr:nvSpPr>
      <xdr:spPr>
        <a:xfrm>
          <a:off x="12849225" y="504825"/>
          <a:ext cx="24955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0</xdr:col>
      <xdr:colOff>56029</xdr:colOff>
      <xdr:row>1</xdr:row>
      <xdr:rowOff>133350</xdr:rowOff>
    </xdr:from>
    <xdr:to>
      <xdr:col>2</xdr:col>
      <xdr:colOff>1030942</xdr:colOff>
      <xdr:row>3</xdr:row>
      <xdr:rowOff>0</xdr:rowOff>
    </xdr:to>
    <xdr:sp macro="" textlink="">
      <xdr:nvSpPr>
        <xdr:cNvPr id="26" name="TextBox 25">
          <a:extLst>
            <a:ext uri="{FF2B5EF4-FFF2-40B4-BE49-F238E27FC236}">
              <a16:creationId xmlns:a16="http://schemas.microsoft.com/office/drawing/2014/main" id="{6A3134D1-1E0A-4578-AF99-6ECA8F4EA456}"/>
            </a:ext>
          </a:extLst>
        </xdr:cNvPr>
        <xdr:cNvSpPr txBox="1"/>
      </xdr:nvSpPr>
      <xdr:spPr>
        <a:xfrm>
          <a:off x="56029" y="504825"/>
          <a:ext cx="2260788"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Individual Badges</a:t>
          </a:r>
        </a:p>
      </xdr:txBody>
    </xdr:sp>
    <xdr:clientData/>
  </xdr:twoCellAnchor>
  <xdr:twoCellAnchor>
    <xdr:from>
      <xdr:col>1</xdr:col>
      <xdr:colOff>0</xdr:colOff>
      <xdr:row>33</xdr:row>
      <xdr:rowOff>133350</xdr:rowOff>
    </xdr:from>
    <xdr:to>
      <xdr:col>2</xdr:col>
      <xdr:colOff>1590675</xdr:colOff>
      <xdr:row>34</xdr:row>
      <xdr:rowOff>152400</xdr:rowOff>
    </xdr:to>
    <xdr:sp macro="" textlink="">
      <xdr:nvSpPr>
        <xdr:cNvPr id="27" name="TextBox 26">
          <a:extLst>
            <a:ext uri="{FF2B5EF4-FFF2-40B4-BE49-F238E27FC236}">
              <a16:creationId xmlns:a16="http://schemas.microsoft.com/office/drawing/2014/main" id="{A813B886-69C8-4236-B486-429539E4FACA}"/>
            </a:ext>
          </a:extLst>
        </xdr:cNvPr>
        <xdr:cNvSpPr txBox="1"/>
      </xdr:nvSpPr>
      <xdr:spPr>
        <a:xfrm>
          <a:off x="57150" y="5686425"/>
          <a:ext cx="2819400" cy="1809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Financial Literacy &amp; Cookie Business Badges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39</xdr:row>
      <xdr:rowOff>133350</xdr:rowOff>
    </xdr:from>
    <xdr:to>
      <xdr:col>2</xdr:col>
      <xdr:colOff>971550</xdr:colOff>
      <xdr:row>40</xdr:row>
      <xdr:rowOff>152400</xdr:rowOff>
    </xdr:to>
    <xdr:sp macro="" textlink="">
      <xdr:nvSpPr>
        <xdr:cNvPr id="28" name="TextBox 27">
          <a:extLst>
            <a:ext uri="{FF2B5EF4-FFF2-40B4-BE49-F238E27FC236}">
              <a16:creationId xmlns:a16="http://schemas.microsoft.com/office/drawing/2014/main" id="{4ECB0598-56CF-414E-AAAA-DF761EE797EF}"/>
            </a:ext>
          </a:extLst>
        </xdr:cNvPr>
        <xdr:cNvSpPr txBox="1"/>
      </xdr:nvSpPr>
      <xdr:spPr>
        <a:xfrm>
          <a:off x="57150" y="6657975"/>
          <a:ext cx="2200275" cy="1809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Progressive Badge Sets</a:t>
          </a:r>
          <a:endParaRPr lang="en-US" sz="1100">
            <a:solidFill>
              <a:schemeClr val="bg1"/>
            </a:solidFill>
            <a:latin typeface="Arial Narrow" panose="020B0606020202030204" pitchFamily="34" charset="0"/>
          </a:endParaRPr>
        </a:p>
      </xdr:txBody>
    </xdr:sp>
    <xdr:clientData/>
  </xdr:twoCellAnchor>
  <xdr:twoCellAnchor editAs="oneCell">
    <xdr:from>
      <xdr:col>1</xdr:col>
      <xdr:colOff>0</xdr:colOff>
      <xdr:row>0</xdr:row>
      <xdr:rowOff>0</xdr:rowOff>
    </xdr:from>
    <xdr:to>
      <xdr:col>2</xdr:col>
      <xdr:colOff>332740</xdr:colOff>
      <xdr:row>1</xdr:row>
      <xdr:rowOff>85725</xdr:rowOff>
    </xdr:to>
    <xdr:pic>
      <xdr:nvPicPr>
        <xdr:cNvPr id="29" name="Picture 28">
          <a:extLst>
            <a:ext uri="{FF2B5EF4-FFF2-40B4-BE49-F238E27FC236}">
              <a16:creationId xmlns:a16="http://schemas.microsoft.com/office/drawing/2014/main" id="{9F1A0714-4975-4E9C-BF62-2455A916A5C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0"/>
          <a:ext cx="1561465" cy="457200"/>
        </a:xfrm>
        <a:prstGeom prst="rect">
          <a:avLst/>
        </a:prstGeom>
      </xdr:spPr>
    </xdr:pic>
    <xdr:clientData/>
  </xdr:twoCellAnchor>
  <xdr:twoCellAnchor editAs="oneCell">
    <xdr:from>
      <xdr:col>1</xdr:col>
      <xdr:colOff>25400</xdr:colOff>
      <xdr:row>35</xdr:row>
      <xdr:rowOff>73026</xdr:rowOff>
    </xdr:from>
    <xdr:to>
      <xdr:col>1</xdr:col>
      <xdr:colOff>1221740</xdr:colOff>
      <xdr:row>38</xdr:row>
      <xdr:rowOff>105858</xdr:rowOff>
    </xdr:to>
    <xdr:pic>
      <xdr:nvPicPr>
        <xdr:cNvPr id="30" name="Picture 29">
          <a:extLst>
            <a:ext uri="{FF2B5EF4-FFF2-40B4-BE49-F238E27FC236}">
              <a16:creationId xmlns:a16="http://schemas.microsoft.com/office/drawing/2014/main" id="{2D8B95E0-4D25-4488-806A-6BAB1DD7BB8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2550" y="5949951"/>
          <a:ext cx="1196340" cy="518607"/>
        </a:xfrm>
        <a:prstGeom prst="rect">
          <a:avLst/>
        </a:prstGeom>
      </xdr:spPr>
    </xdr:pic>
    <xdr:clientData/>
  </xdr:twoCellAnchor>
  <xdr:twoCellAnchor>
    <xdr:from>
      <xdr:col>1</xdr:col>
      <xdr:colOff>0</xdr:colOff>
      <xdr:row>58</xdr:row>
      <xdr:rowOff>0</xdr:rowOff>
    </xdr:from>
    <xdr:to>
      <xdr:col>10</xdr:col>
      <xdr:colOff>0</xdr:colOff>
      <xdr:row>65</xdr:row>
      <xdr:rowOff>0</xdr:rowOff>
    </xdr:to>
    <xdr:sp macro="" textlink="">
      <xdr:nvSpPr>
        <xdr:cNvPr id="31" name="Rectangle 30">
          <a:extLst>
            <a:ext uri="{FF2B5EF4-FFF2-40B4-BE49-F238E27FC236}">
              <a16:creationId xmlns:a16="http://schemas.microsoft.com/office/drawing/2014/main" id="{85C8E5DB-B425-416D-9AE8-D046A1CAA567}"/>
            </a:ext>
          </a:extLst>
        </xdr:cNvPr>
        <xdr:cNvSpPr/>
      </xdr:nvSpPr>
      <xdr:spPr>
        <a:xfrm>
          <a:off x="57150" y="9601200"/>
          <a:ext cx="4076700" cy="11334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67</xdr:row>
      <xdr:rowOff>0</xdr:rowOff>
    </xdr:from>
    <xdr:to>
      <xdr:col>10</xdr:col>
      <xdr:colOff>0</xdr:colOff>
      <xdr:row>73</xdr:row>
      <xdr:rowOff>0</xdr:rowOff>
    </xdr:to>
    <xdr:sp macro="" textlink="">
      <xdr:nvSpPr>
        <xdr:cNvPr id="32" name="Rectangle 31">
          <a:extLst>
            <a:ext uri="{FF2B5EF4-FFF2-40B4-BE49-F238E27FC236}">
              <a16:creationId xmlns:a16="http://schemas.microsoft.com/office/drawing/2014/main" id="{01F9A674-E965-48E7-A401-4BB2CE499D6F}"/>
            </a:ext>
          </a:extLst>
        </xdr:cNvPr>
        <xdr:cNvSpPr/>
      </xdr:nvSpPr>
      <xdr:spPr>
        <a:xfrm>
          <a:off x="57150" y="11058525"/>
          <a:ext cx="4076700" cy="9906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56</xdr:row>
      <xdr:rowOff>133350</xdr:rowOff>
    </xdr:from>
    <xdr:to>
      <xdr:col>10</xdr:col>
      <xdr:colOff>0</xdr:colOff>
      <xdr:row>58</xdr:row>
      <xdr:rowOff>0</xdr:rowOff>
    </xdr:to>
    <xdr:sp macro="" textlink="">
      <xdr:nvSpPr>
        <xdr:cNvPr id="33" name="Rectangle: Top Corners Rounded 32">
          <a:extLst>
            <a:ext uri="{FF2B5EF4-FFF2-40B4-BE49-F238E27FC236}">
              <a16:creationId xmlns:a16="http://schemas.microsoft.com/office/drawing/2014/main" id="{2394BB7B-08F1-47CE-9FE5-5A8E6AD50FDA}"/>
            </a:ext>
          </a:extLst>
        </xdr:cNvPr>
        <xdr:cNvSpPr/>
      </xdr:nvSpPr>
      <xdr:spPr>
        <a:xfrm>
          <a:off x="57150" y="9410700"/>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65</xdr:row>
      <xdr:rowOff>136684</xdr:rowOff>
    </xdr:from>
    <xdr:to>
      <xdr:col>10</xdr:col>
      <xdr:colOff>0</xdr:colOff>
      <xdr:row>67</xdr:row>
      <xdr:rowOff>0</xdr:rowOff>
    </xdr:to>
    <xdr:sp macro="" textlink="">
      <xdr:nvSpPr>
        <xdr:cNvPr id="34" name="Rectangle: Top Corners Rounded 33">
          <a:extLst>
            <a:ext uri="{FF2B5EF4-FFF2-40B4-BE49-F238E27FC236}">
              <a16:creationId xmlns:a16="http://schemas.microsoft.com/office/drawing/2014/main" id="{84C3028C-39C4-4D51-8520-4DA8755E248A}"/>
            </a:ext>
          </a:extLst>
        </xdr:cNvPr>
        <xdr:cNvSpPr/>
      </xdr:nvSpPr>
      <xdr:spPr>
        <a:xfrm>
          <a:off x="57150" y="10871359"/>
          <a:ext cx="4076700" cy="187166"/>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65</xdr:row>
      <xdr:rowOff>136684</xdr:rowOff>
    </xdr:from>
    <xdr:to>
      <xdr:col>9</xdr:col>
      <xdr:colOff>0</xdr:colOff>
      <xdr:row>67</xdr:row>
      <xdr:rowOff>0</xdr:rowOff>
    </xdr:to>
    <xdr:sp macro="" textlink="">
      <xdr:nvSpPr>
        <xdr:cNvPr id="35" name="TextBox 34">
          <a:extLst>
            <a:ext uri="{FF2B5EF4-FFF2-40B4-BE49-F238E27FC236}">
              <a16:creationId xmlns:a16="http://schemas.microsoft.com/office/drawing/2014/main" id="{56961139-49A3-4569-915D-86F5E9263CEB}"/>
            </a:ext>
          </a:extLst>
        </xdr:cNvPr>
        <xdr:cNvSpPr txBox="1"/>
      </xdr:nvSpPr>
      <xdr:spPr>
        <a:xfrm>
          <a:off x="3200400" y="10871359"/>
          <a:ext cx="466725" cy="18716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56</xdr:row>
      <xdr:rowOff>133350</xdr:rowOff>
    </xdr:from>
    <xdr:to>
      <xdr:col>9</xdr:col>
      <xdr:colOff>0</xdr:colOff>
      <xdr:row>58</xdr:row>
      <xdr:rowOff>0</xdr:rowOff>
    </xdr:to>
    <xdr:sp macro="" textlink="">
      <xdr:nvSpPr>
        <xdr:cNvPr id="36" name="TextBox 35">
          <a:extLst>
            <a:ext uri="{FF2B5EF4-FFF2-40B4-BE49-F238E27FC236}">
              <a16:creationId xmlns:a16="http://schemas.microsoft.com/office/drawing/2014/main" id="{C09E0ED9-823E-4CC2-A197-FFD5F5F48FCA}"/>
            </a:ext>
          </a:extLst>
        </xdr:cNvPr>
        <xdr:cNvSpPr txBox="1"/>
      </xdr:nvSpPr>
      <xdr:spPr>
        <a:xfrm>
          <a:off x="3200400" y="94107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9</xdr:col>
      <xdr:colOff>0</xdr:colOff>
      <xdr:row>56</xdr:row>
      <xdr:rowOff>133350</xdr:rowOff>
    </xdr:from>
    <xdr:to>
      <xdr:col>10</xdr:col>
      <xdr:colOff>0</xdr:colOff>
      <xdr:row>58</xdr:row>
      <xdr:rowOff>0</xdr:rowOff>
    </xdr:to>
    <xdr:sp macro="" textlink="">
      <xdr:nvSpPr>
        <xdr:cNvPr id="37" name="TextBox 36">
          <a:extLst>
            <a:ext uri="{FF2B5EF4-FFF2-40B4-BE49-F238E27FC236}">
              <a16:creationId xmlns:a16="http://schemas.microsoft.com/office/drawing/2014/main" id="{A535F10E-C8AD-48CD-8BA6-CEC1B7648D13}"/>
            </a:ext>
          </a:extLst>
        </xdr:cNvPr>
        <xdr:cNvSpPr txBox="1"/>
      </xdr:nvSpPr>
      <xdr:spPr>
        <a:xfrm>
          <a:off x="3667125" y="94107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65</xdr:row>
      <xdr:rowOff>136684</xdr:rowOff>
    </xdr:from>
    <xdr:to>
      <xdr:col>10</xdr:col>
      <xdr:colOff>0</xdr:colOff>
      <xdr:row>67</xdr:row>
      <xdr:rowOff>0</xdr:rowOff>
    </xdr:to>
    <xdr:sp macro="" textlink="">
      <xdr:nvSpPr>
        <xdr:cNvPr id="38" name="TextBox 37">
          <a:extLst>
            <a:ext uri="{FF2B5EF4-FFF2-40B4-BE49-F238E27FC236}">
              <a16:creationId xmlns:a16="http://schemas.microsoft.com/office/drawing/2014/main" id="{835AFBB0-6EF6-48ED-B06B-8567A211D045}"/>
            </a:ext>
          </a:extLst>
        </xdr:cNvPr>
        <xdr:cNvSpPr txBox="1"/>
      </xdr:nvSpPr>
      <xdr:spPr>
        <a:xfrm>
          <a:off x="3667125" y="10871359"/>
          <a:ext cx="466725" cy="18716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xdr:col>
      <xdr:colOff>0</xdr:colOff>
      <xdr:row>56</xdr:row>
      <xdr:rowOff>133350</xdr:rowOff>
    </xdr:from>
    <xdr:to>
      <xdr:col>2</xdr:col>
      <xdr:colOff>0</xdr:colOff>
      <xdr:row>58</xdr:row>
      <xdr:rowOff>0</xdr:rowOff>
    </xdr:to>
    <xdr:sp macro="" textlink="">
      <xdr:nvSpPr>
        <xdr:cNvPr id="39" name="TextBox 38">
          <a:extLst>
            <a:ext uri="{FF2B5EF4-FFF2-40B4-BE49-F238E27FC236}">
              <a16:creationId xmlns:a16="http://schemas.microsoft.com/office/drawing/2014/main" id="{570F5802-7847-412D-B284-95CB3551B034}"/>
            </a:ext>
          </a:extLst>
        </xdr:cNvPr>
        <xdr:cNvSpPr txBox="1"/>
      </xdr:nvSpPr>
      <xdr:spPr>
        <a:xfrm>
          <a:off x="57150" y="9410700"/>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Pins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65</xdr:row>
      <xdr:rowOff>136684</xdr:rowOff>
    </xdr:from>
    <xdr:to>
      <xdr:col>2</xdr:col>
      <xdr:colOff>952500</xdr:colOff>
      <xdr:row>67</xdr:row>
      <xdr:rowOff>19050</xdr:rowOff>
    </xdr:to>
    <xdr:sp macro="" textlink="">
      <xdr:nvSpPr>
        <xdr:cNvPr id="40" name="TextBox 39">
          <a:extLst>
            <a:ext uri="{FF2B5EF4-FFF2-40B4-BE49-F238E27FC236}">
              <a16:creationId xmlns:a16="http://schemas.microsoft.com/office/drawing/2014/main" id="{6B30DC17-CB86-4C12-B2D5-130DC95E71A8}"/>
            </a:ext>
          </a:extLst>
        </xdr:cNvPr>
        <xdr:cNvSpPr txBox="1"/>
      </xdr:nvSpPr>
      <xdr:spPr>
        <a:xfrm>
          <a:off x="57150" y="10871359"/>
          <a:ext cx="2181225" cy="2062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Additional Patch Awards</a:t>
          </a:r>
          <a:endParaRPr lang="en-US" sz="1100">
            <a:solidFill>
              <a:schemeClr val="bg1"/>
            </a:solidFill>
            <a:latin typeface="Arial Narrow" panose="020B0606020202030204" pitchFamily="34" charset="0"/>
          </a:endParaRPr>
        </a:p>
      </xdr:txBody>
    </xdr:sp>
    <xdr:clientData/>
  </xdr:twoCellAnchor>
  <xdr:twoCellAnchor>
    <xdr:from>
      <xdr:col>11</xdr:col>
      <xdr:colOff>0</xdr:colOff>
      <xdr:row>1</xdr:row>
      <xdr:rowOff>133350</xdr:rowOff>
    </xdr:from>
    <xdr:to>
      <xdr:col>20</xdr:col>
      <xdr:colOff>0</xdr:colOff>
      <xdr:row>3</xdr:row>
      <xdr:rowOff>0</xdr:rowOff>
    </xdr:to>
    <xdr:sp macro="" textlink="">
      <xdr:nvSpPr>
        <xdr:cNvPr id="41" name="Rectangle: Top Corners Rounded 40">
          <a:extLst>
            <a:ext uri="{FF2B5EF4-FFF2-40B4-BE49-F238E27FC236}">
              <a16:creationId xmlns:a16="http://schemas.microsoft.com/office/drawing/2014/main" id="{0529CF34-D947-4FB8-A449-7BED8DEF7366}"/>
            </a:ext>
          </a:extLst>
        </xdr:cNvPr>
        <xdr:cNvSpPr/>
      </xdr:nvSpPr>
      <xdr:spPr>
        <a:xfrm>
          <a:off x="4248150" y="50482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0</xdr:colOff>
      <xdr:row>1</xdr:row>
      <xdr:rowOff>133350</xdr:rowOff>
    </xdr:from>
    <xdr:to>
      <xdr:col>19</xdr:col>
      <xdr:colOff>0</xdr:colOff>
      <xdr:row>3</xdr:row>
      <xdr:rowOff>0</xdr:rowOff>
    </xdr:to>
    <xdr:sp macro="" textlink="">
      <xdr:nvSpPr>
        <xdr:cNvPr id="42" name="TextBox 41">
          <a:extLst>
            <a:ext uri="{FF2B5EF4-FFF2-40B4-BE49-F238E27FC236}">
              <a16:creationId xmlns:a16="http://schemas.microsoft.com/office/drawing/2014/main" id="{8879FC4C-E45E-4B63-B2C5-961F1C6B0337}"/>
            </a:ext>
          </a:extLst>
        </xdr:cNvPr>
        <xdr:cNvSpPr txBox="1"/>
      </xdr:nvSpPr>
      <xdr:spPr>
        <a:xfrm>
          <a:off x="739140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19</xdr:col>
      <xdr:colOff>0</xdr:colOff>
      <xdr:row>1</xdr:row>
      <xdr:rowOff>133350</xdr:rowOff>
    </xdr:from>
    <xdr:to>
      <xdr:col>20</xdr:col>
      <xdr:colOff>0</xdr:colOff>
      <xdr:row>3</xdr:row>
      <xdr:rowOff>0</xdr:rowOff>
    </xdr:to>
    <xdr:sp macro="" textlink="">
      <xdr:nvSpPr>
        <xdr:cNvPr id="43" name="TextBox 42">
          <a:extLst>
            <a:ext uri="{FF2B5EF4-FFF2-40B4-BE49-F238E27FC236}">
              <a16:creationId xmlns:a16="http://schemas.microsoft.com/office/drawing/2014/main" id="{80E075C5-FE8A-4005-91D3-E2544BD4E4FC}"/>
            </a:ext>
          </a:extLst>
        </xdr:cNvPr>
        <xdr:cNvSpPr txBox="1"/>
      </xdr:nvSpPr>
      <xdr:spPr>
        <a:xfrm>
          <a:off x="785812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3</xdr:row>
      <xdr:rowOff>0</xdr:rowOff>
    </xdr:from>
    <xdr:to>
      <xdr:col>20</xdr:col>
      <xdr:colOff>0</xdr:colOff>
      <xdr:row>25</xdr:row>
      <xdr:rowOff>0</xdr:rowOff>
    </xdr:to>
    <xdr:sp macro="" textlink="">
      <xdr:nvSpPr>
        <xdr:cNvPr id="44" name="Rectangle 43">
          <a:extLst>
            <a:ext uri="{FF2B5EF4-FFF2-40B4-BE49-F238E27FC236}">
              <a16:creationId xmlns:a16="http://schemas.microsoft.com/office/drawing/2014/main" id="{AD04F5B7-01B9-47C9-B84C-DF70210F07A8}"/>
            </a:ext>
          </a:extLst>
        </xdr:cNvPr>
        <xdr:cNvSpPr/>
      </xdr:nvSpPr>
      <xdr:spPr>
        <a:xfrm>
          <a:off x="4248150" y="695325"/>
          <a:ext cx="4076700" cy="35623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133350</xdr:rowOff>
    </xdr:from>
    <xdr:to>
      <xdr:col>12</xdr:col>
      <xdr:colOff>1266825</xdr:colOff>
      <xdr:row>3</xdr:row>
      <xdr:rowOff>0</xdr:rowOff>
    </xdr:to>
    <xdr:sp macro="" textlink="">
      <xdr:nvSpPr>
        <xdr:cNvPr id="45" name="TextBox 44">
          <a:extLst>
            <a:ext uri="{FF2B5EF4-FFF2-40B4-BE49-F238E27FC236}">
              <a16:creationId xmlns:a16="http://schemas.microsoft.com/office/drawing/2014/main" id="{558FBFD8-2FF5-4DA1-95EB-0EEC3D605644}"/>
            </a:ext>
          </a:extLst>
        </xdr:cNvPr>
        <xdr:cNvSpPr txBox="1"/>
      </xdr:nvSpPr>
      <xdr:spPr>
        <a:xfrm>
          <a:off x="4248150" y="504825"/>
          <a:ext cx="24955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Leadership Journey Awards</a:t>
          </a:r>
          <a:endParaRPr lang="en-US" sz="1100">
            <a:solidFill>
              <a:schemeClr val="bg1"/>
            </a:solidFill>
            <a:latin typeface="Arial Narrow" panose="020B0606020202030204" pitchFamily="34" charset="0"/>
          </a:endParaRPr>
        </a:p>
      </xdr:txBody>
    </xdr:sp>
    <xdr:clientData/>
  </xdr:twoCellAnchor>
  <xdr:twoCellAnchor>
    <xdr:from>
      <xdr:col>11</xdr:col>
      <xdr:colOff>19050</xdr:colOff>
      <xdr:row>3</xdr:row>
      <xdr:rowOff>28575</xdr:rowOff>
    </xdr:from>
    <xdr:to>
      <xdr:col>11</xdr:col>
      <xdr:colOff>1214122</xdr:colOff>
      <xdr:row>24</xdr:row>
      <xdr:rowOff>112578</xdr:rowOff>
    </xdr:to>
    <xdr:grpSp>
      <xdr:nvGrpSpPr>
        <xdr:cNvPr id="46" name="Group 45">
          <a:extLst>
            <a:ext uri="{FF2B5EF4-FFF2-40B4-BE49-F238E27FC236}">
              <a16:creationId xmlns:a16="http://schemas.microsoft.com/office/drawing/2014/main" id="{C3614A4B-1AB6-4E33-B463-0776D35C1073}"/>
            </a:ext>
          </a:extLst>
        </xdr:cNvPr>
        <xdr:cNvGrpSpPr/>
      </xdr:nvGrpSpPr>
      <xdr:grpSpPr>
        <a:xfrm>
          <a:off x="4267200" y="723900"/>
          <a:ext cx="1195072" cy="3484428"/>
          <a:chOff x="4286250" y="723900"/>
          <a:chExt cx="1195072" cy="3484428"/>
        </a:xfrm>
      </xdr:grpSpPr>
      <xdr:pic>
        <xdr:nvPicPr>
          <xdr:cNvPr id="47" name="Picture 46">
            <a:extLst>
              <a:ext uri="{FF2B5EF4-FFF2-40B4-BE49-F238E27FC236}">
                <a16:creationId xmlns:a16="http://schemas.microsoft.com/office/drawing/2014/main" id="{61D85DEF-CCC6-480B-95BA-1A7DF3D41DE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286250" y="3441700"/>
            <a:ext cx="1188720" cy="766628"/>
          </a:xfrm>
          <a:prstGeom prst="rect">
            <a:avLst/>
          </a:prstGeom>
        </xdr:spPr>
      </xdr:pic>
      <xdr:pic>
        <xdr:nvPicPr>
          <xdr:cNvPr id="48" name="Picture 47">
            <a:extLst>
              <a:ext uri="{FF2B5EF4-FFF2-40B4-BE49-F238E27FC236}">
                <a16:creationId xmlns:a16="http://schemas.microsoft.com/office/drawing/2014/main" id="{26355437-2F41-4915-8285-79926FC975F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292602" y="2743201"/>
            <a:ext cx="1188720" cy="506979"/>
          </a:xfrm>
          <a:prstGeom prst="rect">
            <a:avLst/>
          </a:prstGeom>
        </xdr:spPr>
      </xdr:pic>
      <xdr:pic>
        <xdr:nvPicPr>
          <xdr:cNvPr id="49" name="Picture 48">
            <a:extLst>
              <a:ext uri="{FF2B5EF4-FFF2-40B4-BE49-F238E27FC236}">
                <a16:creationId xmlns:a16="http://schemas.microsoft.com/office/drawing/2014/main" id="{A8AA39FE-9A2B-4E30-A0C0-113C1FF927F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559967" y="723900"/>
            <a:ext cx="657568" cy="640080"/>
          </a:xfrm>
          <a:prstGeom prst="rect">
            <a:avLst/>
          </a:prstGeom>
        </xdr:spPr>
      </xdr:pic>
      <xdr:pic>
        <xdr:nvPicPr>
          <xdr:cNvPr id="50" name="Picture 49">
            <a:extLst>
              <a:ext uri="{FF2B5EF4-FFF2-40B4-BE49-F238E27FC236}">
                <a16:creationId xmlns:a16="http://schemas.microsoft.com/office/drawing/2014/main" id="{BC1EED75-B9B4-404F-8AA6-E708E2475C6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536362" y="1352551"/>
            <a:ext cx="704778" cy="640080"/>
          </a:xfrm>
          <a:prstGeom prst="rect">
            <a:avLst/>
          </a:prstGeom>
        </xdr:spPr>
      </xdr:pic>
      <xdr:pic>
        <xdr:nvPicPr>
          <xdr:cNvPr id="51" name="Picture 50">
            <a:extLst>
              <a:ext uri="{FF2B5EF4-FFF2-40B4-BE49-F238E27FC236}">
                <a16:creationId xmlns:a16="http://schemas.microsoft.com/office/drawing/2014/main" id="{8CDD524A-2451-4462-9312-957C2477F69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557711" y="2000250"/>
            <a:ext cx="662080" cy="640080"/>
          </a:xfrm>
          <a:prstGeom prst="rect">
            <a:avLst/>
          </a:prstGeom>
        </xdr:spPr>
      </xdr:pic>
    </xdr:grpSp>
    <xdr:clientData/>
  </xdr:twoCellAnchor>
  <xdr:twoCellAnchor>
    <xdr:from>
      <xdr:col>1</xdr:col>
      <xdr:colOff>16899</xdr:colOff>
      <xdr:row>58</xdr:row>
      <xdr:rowOff>39976</xdr:rowOff>
    </xdr:from>
    <xdr:to>
      <xdr:col>1</xdr:col>
      <xdr:colOff>1205619</xdr:colOff>
      <xdr:row>64</xdr:row>
      <xdr:rowOff>110183</xdr:rowOff>
    </xdr:to>
    <xdr:grpSp>
      <xdr:nvGrpSpPr>
        <xdr:cNvPr id="52" name="Group 51">
          <a:extLst>
            <a:ext uri="{FF2B5EF4-FFF2-40B4-BE49-F238E27FC236}">
              <a16:creationId xmlns:a16="http://schemas.microsoft.com/office/drawing/2014/main" id="{DC00D294-9CAA-4DAF-ABB3-BA563436398B}"/>
            </a:ext>
          </a:extLst>
        </xdr:cNvPr>
        <xdr:cNvGrpSpPr>
          <a:grpSpLocks noChangeAspect="1"/>
        </xdr:cNvGrpSpPr>
      </xdr:nvGrpSpPr>
      <xdr:grpSpPr>
        <a:xfrm>
          <a:off x="74049" y="9641176"/>
          <a:ext cx="1188720" cy="1041757"/>
          <a:chOff x="4696849" y="9809450"/>
          <a:chExt cx="1263931" cy="1106030"/>
        </a:xfrm>
      </xdr:grpSpPr>
      <xdr:grpSp>
        <xdr:nvGrpSpPr>
          <xdr:cNvPr id="53" name="Group 52">
            <a:extLst>
              <a:ext uri="{FF2B5EF4-FFF2-40B4-BE49-F238E27FC236}">
                <a16:creationId xmlns:a16="http://schemas.microsoft.com/office/drawing/2014/main" id="{3577862D-1F9C-45F7-9521-AFF909D5D684}"/>
              </a:ext>
            </a:extLst>
          </xdr:cNvPr>
          <xdr:cNvGrpSpPr/>
        </xdr:nvGrpSpPr>
        <xdr:grpSpPr>
          <a:xfrm>
            <a:off x="4911549" y="9809450"/>
            <a:ext cx="834530" cy="411480"/>
            <a:chOff x="4913600" y="9809450"/>
            <a:chExt cx="834530" cy="411480"/>
          </a:xfrm>
        </xdr:grpSpPr>
        <xdr:pic>
          <xdr:nvPicPr>
            <xdr:cNvPr id="61" name="Picture 60">
              <a:extLst>
                <a:ext uri="{FF2B5EF4-FFF2-40B4-BE49-F238E27FC236}">
                  <a16:creationId xmlns:a16="http://schemas.microsoft.com/office/drawing/2014/main" id="{4C997E33-A59D-41CD-B990-BE3134A521D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913600" y="9809450"/>
              <a:ext cx="411480" cy="411480"/>
            </a:xfrm>
            <a:prstGeom prst="rect">
              <a:avLst/>
            </a:prstGeom>
          </xdr:spPr>
        </xdr:pic>
        <xdr:pic>
          <xdr:nvPicPr>
            <xdr:cNvPr id="62" name="Picture 61">
              <a:extLst>
                <a:ext uri="{FF2B5EF4-FFF2-40B4-BE49-F238E27FC236}">
                  <a16:creationId xmlns:a16="http://schemas.microsoft.com/office/drawing/2014/main" id="{8A9D3314-4223-4056-BD47-EF1F1DD631C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336650" y="9809450"/>
              <a:ext cx="411480" cy="411480"/>
            </a:xfrm>
            <a:prstGeom prst="rect">
              <a:avLst/>
            </a:prstGeom>
          </xdr:spPr>
        </xdr:pic>
      </xdr:grpSp>
      <xdr:grpSp>
        <xdr:nvGrpSpPr>
          <xdr:cNvPr id="54" name="Group 53">
            <a:extLst>
              <a:ext uri="{FF2B5EF4-FFF2-40B4-BE49-F238E27FC236}">
                <a16:creationId xmlns:a16="http://schemas.microsoft.com/office/drawing/2014/main" id="{6FEB9D34-42D9-472D-9DEA-FB004A9F7665}"/>
              </a:ext>
            </a:extLst>
          </xdr:cNvPr>
          <xdr:cNvGrpSpPr/>
        </xdr:nvGrpSpPr>
        <xdr:grpSpPr>
          <a:xfrm>
            <a:off x="4911549" y="10504000"/>
            <a:ext cx="834530" cy="411480"/>
            <a:chOff x="4913600" y="10504000"/>
            <a:chExt cx="834530" cy="411480"/>
          </a:xfrm>
        </xdr:grpSpPr>
        <xdr:pic>
          <xdr:nvPicPr>
            <xdr:cNvPr id="59" name="Picture 58">
              <a:extLst>
                <a:ext uri="{FF2B5EF4-FFF2-40B4-BE49-F238E27FC236}">
                  <a16:creationId xmlns:a16="http://schemas.microsoft.com/office/drawing/2014/main" id="{CCB20131-28D9-4FDC-9C29-EBE493EE450A}"/>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336650" y="10504000"/>
              <a:ext cx="411480" cy="411480"/>
            </a:xfrm>
            <a:prstGeom prst="rect">
              <a:avLst/>
            </a:prstGeom>
          </xdr:spPr>
        </xdr:pic>
        <xdr:pic>
          <xdr:nvPicPr>
            <xdr:cNvPr id="60" name="Picture 59">
              <a:extLst>
                <a:ext uri="{FF2B5EF4-FFF2-40B4-BE49-F238E27FC236}">
                  <a16:creationId xmlns:a16="http://schemas.microsoft.com/office/drawing/2014/main" id="{836ECA11-5E9C-44A6-9046-3AE47F4D534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913600" y="10504000"/>
              <a:ext cx="411480" cy="411480"/>
            </a:xfrm>
            <a:prstGeom prst="rect">
              <a:avLst/>
            </a:prstGeom>
          </xdr:spPr>
        </xdr:pic>
      </xdr:grpSp>
      <xdr:grpSp>
        <xdr:nvGrpSpPr>
          <xdr:cNvPr id="55" name="Group 54">
            <a:extLst>
              <a:ext uri="{FF2B5EF4-FFF2-40B4-BE49-F238E27FC236}">
                <a16:creationId xmlns:a16="http://schemas.microsoft.com/office/drawing/2014/main" id="{A23BD138-9D48-45F2-81B6-3780BE98FCF8}"/>
              </a:ext>
            </a:extLst>
          </xdr:cNvPr>
          <xdr:cNvGrpSpPr/>
        </xdr:nvGrpSpPr>
        <xdr:grpSpPr>
          <a:xfrm>
            <a:off x="4696849" y="10176475"/>
            <a:ext cx="1263931" cy="411480"/>
            <a:chOff x="4696849" y="10176475"/>
            <a:chExt cx="1263931" cy="411480"/>
          </a:xfrm>
        </xdr:grpSpPr>
        <xdr:pic>
          <xdr:nvPicPr>
            <xdr:cNvPr id="56" name="Picture 55">
              <a:extLst>
                <a:ext uri="{FF2B5EF4-FFF2-40B4-BE49-F238E27FC236}">
                  <a16:creationId xmlns:a16="http://schemas.microsoft.com/office/drawing/2014/main" id="{4EB2610E-6707-4424-B9AA-0C0BC238556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696849" y="10176475"/>
              <a:ext cx="409626" cy="411480"/>
            </a:xfrm>
            <a:prstGeom prst="rect">
              <a:avLst/>
            </a:prstGeom>
          </xdr:spPr>
        </xdr:pic>
        <xdr:pic>
          <xdr:nvPicPr>
            <xdr:cNvPr id="57" name="Picture 56">
              <a:extLst>
                <a:ext uri="{FF2B5EF4-FFF2-40B4-BE49-F238E27FC236}">
                  <a16:creationId xmlns:a16="http://schemas.microsoft.com/office/drawing/2014/main" id="{94B422D7-FEE3-478F-BF65-F10CEF3D0077}"/>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119900" y="10176475"/>
              <a:ext cx="411480" cy="411480"/>
            </a:xfrm>
            <a:prstGeom prst="rect">
              <a:avLst/>
            </a:prstGeom>
          </xdr:spPr>
        </xdr:pic>
        <xdr:pic>
          <xdr:nvPicPr>
            <xdr:cNvPr id="58" name="Picture 57">
              <a:extLst>
                <a:ext uri="{FF2B5EF4-FFF2-40B4-BE49-F238E27FC236}">
                  <a16:creationId xmlns:a16="http://schemas.microsoft.com/office/drawing/2014/main" id="{BA4DD30D-3FC9-471D-BABB-ABC10C4804B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549300" y="10176475"/>
              <a:ext cx="411480" cy="411480"/>
            </a:xfrm>
            <a:prstGeom prst="rect">
              <a:avLst/>
            </a:prstGeom>
          </xdr:spPr>
        </xdr:pic>
      </xdr:grpSp>
    </xdr:grpSp>
    <xdr:clientData/>
  </xdr:twoCellAnchor>
  <xdr:twoCellAnchor>
    <xdr:from>
      <xdr:col>1</xdr:col>
      <xdr:colOff>28576</xdr:colOff>
      <xdr:row>67</xdr:row>
      <xdr:rowOff>19825</xdr:rowOff>
    </xdr:from>
    <xdr:to>
      <xdr:col>1</xdr:col>
      <xdr:colOff>1217296</xdr:colOff>
      <xdr:row>72</xdr:row>
      <xdr:rowOff>140184</xdr:rowOff>
    </xdr:to>
    <xdr:grpSp>
      <xdr:nvGrpSpPr>
        <xdr:cNvPr id="63" name="Group 62">
          <a:extLst>
            <a:ext uri="{FF2B5EF4-FFF2-40B4-BE49-F238E27FC236}">
              <a16:creationId xmlns:a16="http://schemas.microsoft.com/office/drawing/2014/main" id="{4FB42E05-9731-46B0-80CA-E68DA7FC8A72}"/>
            </a:ext>
          </a:extLst>
        </xdr:cNvPr>
        <xdr:cNvGrpSpPr>
          <a:grpSpLocks noChangeAspect="1"/>
        </xdr:cNvGrpSpPr>
      </xdr:nvGrpSpPr>
      <xdr:grpSpPr>
        <a:xfrm>
          <a:off x="85726" y="11078350"/>
          <a:ext cx="1188720" cy="949034"/>
          <a:chOff x="95251" y="10443350"/>
          <a:chExt cx="1234440" cy="964520"/>
        </a:xfrm>
      </xdr:grpSpPr>
      <xdr:pic>
        <xdr:nvPicPr>
          <xdr:cNvPr id="64" name="Picture 63">
            <a:extLst>
              <a:ext uri="{FF2B5EF4-FFF2-40B4-BE49-F238E27FC236}">
                <a16:creationId xmlns:a16="http://schemas.microsoft.com/office/drawing/2014/main" id="{0D13C5D1-3BA1-48E8-8F72-5417760B08FD}"/>
              </a:ext>
            </a:extLst>
          </xdr:cNvPr>
          <xdr:cNvPicPr>
            <a:picLocks noChangeAspect="1"/>
          </xdr:cNvPicPr>
        </xdr:nvPicPr>
        <xdr:blipFill rotWithShape="1">
          <a:blip xmlns:r="http://schemas.openxmlformats.org/officeDocument/2006/relationships" r:embed="rId15">
            <a:extLst>
              <a:ext uri="{28A0092B-C50C-407E-A947-70E740481C1C}">
                <a14:useLocalDpi xmlns:a14="http://schemas.microsoft.com/office/drawing/2010/main" val="0"/>
              </a:ext>
            </a:extLst>
          </a:blip>
          <a:srcRect l="49828" r="-1"/>
          <a:stretch/>
        </xdr:blipFill>
        <xdr:spPr>
          <a:xfrm>
            <a:off x="95251" y="10830074"/>
            <a:ext cx="1234440" cy="577796"/>
          </a:xfrm>
          <a:prstGeom prst="rect">
            <a:avLst/>
          </a:prstGeom>
        </xdr:spPr>
      </xdr:pic>
      <xdr:grpSp>
        <xdr:nvGrpSpPr>
          <xdr:cNvPr id="65" name="Group 64">
            <a:extLst>
              <a:ext uri="{FF2B5EF4-FFF2-40B4-BE49-F238E27FC236}">
                <a16:creationId xmlns:a16="http://schemas.microsoft.com/office/drawing/2014/main" id="{9ADFA092-8D43-4CDE-9BBD-E4B3AB7EDFB4}"/>
              </a:ext>
            </a:extLst>
          </xdr:cNvPr>
          <xdr:cNvGrpSpPr/>
        </xdr:nvGrpSpPr>
        <xdr:grpSpPr>
          <a:xfrm>
            <a:off x="257780" y="10443350"/>
            <a:ext cx="909383" cy="411480"/>
            <a:chOff x="292101" y="10443350"/>
            <a:chExt cx="909383" cy="411480"/>
          </a:xfrm>
        </xdr:grpSpPr>
        <xdr:pic>
          <xdr:nvPicPr>
            <xdr:cNvPr id="66" name="Picture 65">
              <a:extLst>
                <a:ext uri="{FF2B5EF4-FFF2-40B4-BE49-F238E27FC236}">
                  <a16:creationId xmlns:a16="http://schemas.microsoft.com/office/drawing/2014/main" id="{0634E52F-219D-43A2-9EBA-FD16085E0257}"/>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292101" y="10443350"/>
              <a:ext cx="413402" cy="411480"/>
            </a:xfrm>
            <a:prstGeom prst="rect">
              <a:avLst/>
            </a:prstGeom>
          </xdr:spPr>
        </xdr:pic>
        <xdr:pic>
          <xdr:nvPicPr>
            <xdr:cNvPr id="67" name="Picture 66">
              <a:extLst>
                <a:ext uri="{FF2B5EF4-FFF2-40B4-BE49-F238E27FC236}">
                  <a16:creationId xmlns:a16="http://schemas.microsoft.com/office/drawing/2014/main" id="{D470BF47-E2C0-433C-93F9-C6F42B96D8AF}"/>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788082" y="10443350"/>
              <a:ext cx="413402" cy="411480"/>
            </a:xfrm>
            <a:prstGeom prst="rect">
              <a:avLst/>
            </a:prstGeom>
          </xdr:spPr>
        </xdr:pic>
      </xdr:grpSp>
    </xdr:grpSp>
    <xdr:clientData/>
  </xdr:twoCellAnchor>
  <xdr:twoCellAnchor>
    <xdr:from>
      <xdr:col>1</xdr:col>
      <xdr:colOff>0</xdr:colOff>
      <xdr:row>3</xdr:row>
      <xdr:rowOff>0</xdr:rowOff>
    </xdr:from>
    <xdr:to>
      <xdr:col>10</xdr:col>
      <xdr:colOff>0</xdr:colOff>
      <xdr:row>33</xdr:row>
      <xdr:rowOff>0</xdr:rowOff>
    </xdr:to>
    <xdr:sp macro="" textlink="">
      <xdr:nvSpPr>
        <xdr:cNvPr id="68" name="Rectangle 67">
          <a:extLst>
            <a:ext uri="{FF2B5EF4-FFF2-40B4-BE49-F238E27FC236}">
              <a16:creationId xmlns:a16="http://schemas.microsoft.com/office/drawing/2014/main" id="{6A245B9D-5071-4239-AEB7-5AC5C258BA9C}"/>
            </a:ext>
          </a:extLst>
        </xdr:cNvPr>
        <xdr:cNvSpPr/>
      </xdr:nvSpPr>
      <xdr:spPr>
        <a:xfrm>
          <a:off x="57150" y="695325"/>
          <a:ext cx="4076700" cy="48577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39687</xdr:colOff>
      <xdr:row>41</xdr:row>
      <xdr:rowOff>65050</xdr:rowOff>
    </xdr:from>
    <xdr:to>
      <xdr:col>2</xdr:col>
      <xdr:colOff>2102</xdr:colOff>
      <xdr:row>55</xdr:row>
      <xdr:rowOff>121491</xdr:rowOff>
    </xdr:to>
    <xdr:grpSp>
      <xdr:nvGrpSpPr>
        <xdr:cNvPr id="69" name="Group 68">
          <a:extLst>
            <a:ext uri="{FF2B5EF4-FFF2-40B4-BE49-F238E27FC236}">
              <a16:creationId xmlns:a16="http://schemas.microsoft.com/office/drawing/2014/main" id="{3286FF78-D2ED-4AAA-8395-024D7E1130B5}"/>
            </a:ext>
          </a:extLst>
        </xdr:cNvPr>
        <xdr:cNvGrpSpPr/>
      </xdr:nvGrpSpPr>
      <xdr:grpSpPr>
        <a:xfrm>
          <a:off x="96837" y="6913525"/>
          <a:ext cx="1191140" cy="2323391"/>
          <a:chOff x="96837" y="7037350"/>
          <a:chExt cx="1210190" cy="2367841"/>
        </a:xfrm>
      </xdr:grpSpPr>
      <xdr:pic>
        <xdr:nvPicPr>
          <xdr:cNvPr id="70" name="Picture 69">
            <a:extLst>
              <a:ext uri="{FF2B5EF4-FFF2-40B4-BE49-F238E27FC236}">
                <a16:creationId xmlns:a16="http://schemas.microsoft.com/office/drawing/2014/main" id="{865577A0-A5A5-4C8C-A344-2368CC0E8A5B}"/>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96837" y="9008271"/>
            <a:ext cx="1196340" cy="396920"/>
          </a:xfrm>
          <a:prstGeom prst="rect">
            <a:avLst/>
          </a:prstGeom>
        </xdr:spPr>
      </xdr:pic>
      <xdr:pic>
        <xdr:nvPicPr>
          <xdr:cNvPr id="71" name="Picture 75">
            <a:extLst>
              <a:ext uri="{FF2B5EF4-FFF2-40B4-BE49-F238E27FC236}">
                <a16:creationId xmlns:a16="http://schemas.microsoft.com/office/drawing/2014/main" id="{033D32DC-8CB9-4F33-8647-2574CE503E31}"/>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96837" y="8040989"/>
            <a:ext cx="1196340" cy="394026"/>
          </a:xfrm>
          <a:prstGeom prst="rect">
            <a:avLst/>
          </a:prstGeom>
        </xdr:spPr>
      </xdr:pic>
      <xdr:pic>
        <xdr:nvPicPr>
          <xdr:cNvPr id="72" name="Picture 71">
            <a:extLst>
              <a:ext uri="{FF2B5EF4-FFF2-40B4-BE49-F238E27FC236}">
                <a16:creationId xmlns:a16="http://schemas.microsoft.com/office/drawing/2014/main" id="{1E3FFB29-7536-47EE-A8F1-85A9BA80A96D}"/>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96837" y="8523910"/>
            <a:ext cx="1196340" cy="395467"/>
          </a:xfrm>
          <a:prstGeom prst="rect">
            <a:avLst/>
          </a:prstGeom>
        </xdr:spPr>
      </xdr:pic>
      <xdr:pic>
        <xdr:nvPicPr>
          <xdr:cNvPr id="73" name="Picture 72">
            <a:extLst>
              <a:ext uri="{FF2B5EF4-FFF2-40B4-BE49-F238E27FC236}">
                <a16:creationId xmlns:a16="http://schemas.microsoft.com/office/drawing/2014/main" id="{389C310C-3FFB-406A-A1E8-AAA9E99B95E4}"/>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96837" y="7546869"/>
            <a:ext cx="1196340" cy="405225"/>
          </a:xfrm>
          <a:prstGeom prst="rect">
            <a:avLst/>
          </a:prstGeom>
        </xdr:spPr>
      </xdr:pic>
      <xdr:grpSp>
        <xdr:nvGrpSpPr>
          <xdr:cNvPr id="74" name="Group 73">
            <a:extLst>
              <a:ext uri="{FF2B5EF4-FFF2-40B4-BE49-F238E27FC236}">
                <a16:creationId xmlns:a16="http://schemas.microsoft.com/office/drawing/2014/main" id="{B9CAF34A-9178-437A-8603-8A0DE730F428}"/>
              </a:ext>
            </a:extLst>
          </xdr:cNvPr>
          <xdr:cNvGrpSpPr/>
        </xdr:nvGrpSpPr>
        <xdr:grpSpPr>
          <a:xfrm>
            <a:off x="96837" y="7037350"/>
            <a:ext cx="1210190" cy="420624"/>
            <a:chOff x="19345947" y="7297700"/>
            <a:chExt cx="1210190" cy="420624"/>
          </a:xfrm>
        </xdr:grpSpPr>
        <xdr:pic>
          <xdr:nvPicPr>
            <xdr:cNvPr id="75" name="Picture 74">
              <a:extLst>
                <a:ext uri="{FF2B5EF4-FFF2-40B4-BE49-F238E27FC236}">
                  <a16:creationId xmlns:a16="http://schemas.microsoft.com/office/drawing/2014/main" id="{539429AB-657B-435B-BCE3-B08B24D797A2}"/>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9345947" y="7297700"/>
              <a:ext cx="402336" cy="420624"/>
            </a:xfrm>
            <a:prstGeom prst="rect">
              <a:avLst/>
            </a:prstGeom>
          </xdr:spPr>
        </xdr:pic>
        <xdr:pic>
          <xdr:nvPicPr>
            <xdr:cNvPr id="76" name="Picture 75">
              <a:extLst>
                <a:ext uri="{FF2B5EF4-FFF2-40B4-BE49-F238E27FC236}">
                  <a16:creationId xmlns:a16="http://schemas.microsoft.com/office/drawing/2014/main" id="{9F10B42B-5C69-4B7C-8EDC-C4AE95F0D3E6}"/>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9747319" y="7297700"/>
              <a:ext cx="402336" cy="420624"/>
            </a:xfrm>
            <a:prstGeom prst="rect">
              <a:avLst/>
            </a:prstGeom>
          </xdr:spPr>
        </xdr:pic>
        <xdr:pic>
          <xdr:nvPicPr>
            <xdr:cNvPr id="77" name="Picture 76">
              <a:extLst>
                <a:ext uri="{FF2B5EF4-FFF2-40B4-BE49-F238E27FC236}">
                  <a16:creationId xmlns:a16="http://schemas.microsoft.com/office/drawing/2014/main" id="{54709BB7-A04D-44F1-903A-2B42E2F2FA1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20153801" y="7297700"/>
              <a:ext cx="402336" cy="420624"/>
            </a:xfrm>
            <a:prstGeom prst="rect">
              <a:avLst/>
            </a:prstGeom>
          </xdr:spPr>
        </xdr:pic>
      </xdr:grpSp>
    </xdr:grpSp>
    <xdr:clientData/>
  </xdr:twoCellAnchor>
  <xdr:twoCellAnchor>
    <xdr:from>
      <xdr:col>1</xdr:col>
      <xdr:colOff>43446</xdr:colOff>
      <xdr:row>3</xdr:row>
      <xdr:rowOff>60325</xdr:rowOff>
    </xdr:from>
    <xdr:to>
      <xdr:col>1</xdr:col>
      <xdr:colOff>1225061</xdr:colOff>
      <xdr:row>32</xdr:row>
      <xdr:rowOff>103590</xdr:rowOff>
    </xdr:to>
    <xdr:grpSp>
      <xdr:nvGrpSpPr>
        <xdr:cNvPr id="78" name="Group 77">
          <a:extLst>
            <a:ext uri="{FF2B5EF4-FFF2-40B4-BE49-F238E27FC236}">
              <a16:creationId xmlns:a16="http://schemas.microsoft.com/office/drawing/2014/main" id="{B6699934-0601-471F-92D5-A40418EEB5ED}"/>
            </a:ext>
          </a:extLst>
        </xdr:cNvPr>
        <xdr:cNvGrpSpPr/>
      </xdr:nvGrpSpPr>
      <xdr:grpSpPr>
        <a:xfrm>
          <a:off x="100596" y="755650"/>
          <a:ext cx="1181615" cy="4739090"/>
          <a:chOff x="19366496" y="784225"/>
          <a:chExt cx="1210190" cy="4831165"/>
        </a:xfrm>
      </xdr:grpSpPr>
      <xdr:pic>
        <xdr:nvPicPr>
          <xdr:cNvPr id="79" name="Picture 78">
            <a:extLst>
              <a:ext uri="{FF2B5EF4-FFF2-40B4-BE49-F238E27FC236}">
                <a16:creationId xmlns:a16="http://schemas.microsoft.com/office/drawing/2014/main" id="{435CF4B5-80D7-4098-8E94-D019912B4D6A}"/>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20177750" y="784225"/>
            <a:ext cx="398936" cy="418539"/>
          </a:xfrm>
          <a:prstGeom prst="rect">
            <a:avLst/>
          </a:prstGeom>
        </xdr:spPr>
      </xdr:pic>
      <xdr:pic>
        <xdr:nvPicPr>
          <xdr:cNvPr id="80" name="Picture 79">
            <a:extLst>
              <a:ext uri="{FF2B5EF4-FFF2-40B4-BE49-F238E27FC236}">
                <a16:creationId xmlns:a16="http://schemas.microsoft.com/office/drawing/2014/main" id="{9B871335-687F-4CDB-BBFC-1FF7936CD5D6}"/>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9369896" y="1274285"/>
            <a:ext cx="398936" cy="418539"/>
          </a:xfrm>
          <a:prstGeom prst="rect">
            <a:avLst/>
          </a:prstGeom>
        </xdr:spPr>
      </xdr:pic>
      <xdr:pic>
        <xdr:nvPicPr>
          <xdr:cNvPr id="81" name="Picture 80">
            <a:extLst>
              <a:ext uri="{FF2B5EF4-FFF2-40B4-BE49-F238E27FC236}">
                <a16:creationId xmlns:a16="http://schemas.microsoft.com/office/drawing/2014/main" id="{5E784F85-86FD-439E-AF36-3EC7A9CB3595}"/>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9771269" y="1274285"/>
            <a:ext cx="398936" cy="418539"/>
          </a:xfrm>
          <a:prstGeom prst="rect">
            <a:avLst/>
          </a:prstGeom>
        </xdr:spPr>
      </xdr:pic>
      <xdr:pic>
        <xdr:nvPicPr>
          <xdr:cNvPr id="82" name="Picture 81">
            <a:extLst>
              <a:ext uri="{FF2B5EF4-FFF2-40B4-BE49-F238E27FC236}">
                <a16:creationId xmlns:a16="http://schemas.microsoft.com/office/drawing/2014/main" id="{59AF5B6E-EB37-4B28-8906-758ADEA04F1C}"/>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20177750" y="1274285"/>
            <a:ext cx="398936" cy="418539"/>
          </a:xfrm>
          <a:prstGeom prst="rect">
            <a:avLst/>
          </a:prstGeom>
        </xdr:spPr>
      </xdr:pic>
      <xdr:pic>
        <xdr:nvPicPr>
          <xdr:cNvPr id="83" name="Picture 82">
            <a:extLst>
              <a:ext uri="{FF2B5EF4-FFF2-40B4-BE49-F238E27FC236}">
                <a16:creationId xmlns:a16="http://schemas.microsoft.com/office/drawing/2014/main" id="{00A43C65-2B04-45FF-B7D8-1111A17746BB}"/>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9369896" y="1764345"/>
            <a:ext cx="398936" cy="418539"/>
          </a:xfrm>
          <a:prstGeom prst="rect">
            <a:avLst/>
          </a:prstGeom>
        </xdr:spPr>
      </xdr:pic>
      <xdr:pic>
        <xdr:nvPicPr>
          <xdr:cNvPr id="84" name="Picture 83">
            <a:extLst>
              <a:ext uri="{FF2B5EF4-FFF2-40B4-BE49-F238E27FC236}">
                <a16:creationId xmlns:a16="http://schemas.microsoft.com/office/drawing/2014/main" id="{8352CB61-7C30-412B-91B3-C52C6A6D40A5}"/>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9771269" y="1764345"/>
            <a:ext cx="398936" cy="418539"/>
          </a:xfrm>
          <a:prstGeom prst="rect">
            <a:avLst/>
          </a:prstGeom>
        </xdr:spPr>
      </xdr:pic>
      <xdr:pic>
        <xdr:nvPicPr>
          <xdr:cNvPr id="85" name="Picture 84">
            <a:extLst>
              <a:ext uri="{FF2B5EF4-FFF2-40B4-BE49-F238E27FC236}">
                <a16:creationId xmlns:a16="http://schemas.microsoft.com/office/drawing/2014/main" id="{66732BEB-EEA4-40A7-AB40-84BAED64488A}"/>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20177750" y="1764345"/>
            <a:ext cx="398936" cy="418539"/>
          </a:xfrm>
          <a:prstGeom prst="rect">
            <a:avLst/>
          </a:prstGeom>
        </xdr:spPr>
      </xdr:pic>
      <xdr:pic>
        <xdr:nvPicPr>
          <xdr:cNvPr id="86" name="Picture 85">
            <a:extLst>
              <a:ext uri="{FF2B5EF4-FFF2-40B4-BE49-F238E27FC236}">
                <a16:creationId xmlns:a16="http://schemas.microsoft.com/office/drawing/2014/main" id="{2B00BBDB-7AB9-461E-8FA9-A3AD63ED2DF3}"/>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9369896" y="2254405"/>
            <a:ext cx="398936" cy="418539"/>
          </a:xfrm>
          <a:prstGeom prst="rect">
            <a:avLst/>
          </a:prstGeom>
        </xdr:spPr>
      </xdr:pic>
      <xdr:pic>
        <xdr:nvPicPr>
          <xdr:cNvPr id="87" name="Picture 86">
            <a:extLst>
              <a:ext uri="{FF2B5EF4-FFF2-40B4-BE49-F238E27FC236}">
                <a16:creationId xmlns:a16="http://schemas.microsoft.com/office/drawing/2014/main" id="{29AE29C8-5067-4A73-9E24-91742E294CFC}"/>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9771269" y="2254405"/>
            <a:ext cx="398936" cy="418539"/>
          </a:xfrm>
          <a:prstGeom prst="rect">
            <a:avLst/>
          </a:prstGeom>
        </xdr:spPr>
      </xdr:pic>
      <xdr:pic>
        <xdr:nvPicPr>
          <xdr:cNvPr id="88" name="Picture 87">
            <a:extLst>
              <a:ext uri="{FF2B5EF4-FFF2-40B4-BE49-F238E27FC236}">
                <a16:creationId xmlns:a16="http://schemas.microsoft.com/office/drawing/2014/main" id="{E44C6C7C-094B-40F2-B2D3-B0367E5316F5}"/>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20177750" y="2254405"/>
            <a:ext cx="398936" cy="418539"/>
          </a:xfrm>
          <a:prstGeom prst="rect">
            <a:avLst/>
          </a:prstGeom>
        </xdr:spPr>
      </xdr:pic>
      <xdr:pic>
        <xdr:nvPicPr>
          <xdr:cNvPr id="89" name="Picture 88">
            <a:extLst>
              <a:ext uri="{FF2B5EF4-FFF2-40B4-BE49-F238E27FC236}">
                <a16:creationId xmlns:a16="http://schemas.microsoft.com/office/drawing/2014/main" id="{70BE1C1E-0D05-4EAF-ADE4-90BFDC138D75}"/>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9369896" y="2744465"/>
            <a:ext cx="398936" cy="418539"/>
          </a:xfrm>
          <a:prstGeom prst="rect">
            <a:avLst/>
          </a:prstGeom>
        </xdr:spPr>
      </xdr:pic>
      <xdr:pic>
        <xdr:nvPicPr>
          <xdr:cNvPr id="90" name="Picture 89">
            <a:extLst>
              <a:ext uri="{FF2B5EF4-FFF2-40B4-BE49-F238E27FC236}">
                <a16:creationId xmlns:a16="http://schemas.microsoft.com/office/drawing/2014/main" id="{870C1649-E707-41FD-83CA-4037FD05AB94}"/>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9771269" y="2744465"/>
            <a:ext cx="398936" cy="418539"/>
          </a:xfrm>
          <a:prstGeom prst="rect">
            <a:avLst/>
          </a:prstGeom>
        </xdr:spPr>
      </xdr:pic>
      <xdr:pic>
        <xdr:nvPicPr>
          <xdr:cNvPr id="91" name="Picture 90">
            <a:extLst>
              <a:ext uri="{FF2B5EF4-FFF2-40B4-BE49-F238E27FC236}">
                <a16:creationId xmlns:a16="http://schemas.microsoft.com/office/drawing/2014/main" id="{F57BC2DA-2363-4F9B-81E8-940DF2685425}"/>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20177750" y="2744465"/>
            <a:ext cx="398936" cy="418539"/>
          </a:xfrm>
          <a:prstGeom prst="rect">
            <a:avLst/>
          </a:prstGeom>
        </xdr:spPr>
      </xdr:pic>
      <xdr:pic>
        <xdr:nvPicPr>
          <xdr:cNvPr id="92" name="Picture 91">
            <a:extLst>
              <a:ext uri="{FF2B5EF4-FFF2-40B4-BE49-F238E27FC236}">
                <a16:creationId xmlns:a16="http://schemas.microsoft.com/office/drawing/2014/main" id="{68430B28-A0A7-484C-A58C-30FE0E5DA0FE}"/>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9369896" y="3234525"/>
            <a:ext cx="398936" cy="418539"/>
          </a:xfrm>
          <a:prstGeom prst="rect">
            <a:avLst/>
          </a:prstGeom>
        </xdr:spPr>
      </xdr:pic>
      <xdr:pic>
        <xdr:nvPicPr>
          <xdr:cNvPr id="93" name="Picture 92">
            <a:extLst>
              <a:ext uri="{FF2B5EF4-FFF2-40B4-BE49-F238E27FC236}">
                <a16:creationId xmlns:a16="http://schemas.microsoft.com/office/drawing/2014/main" id="{405AF504-5A0D-468E-BDBC-54663A153F76}"/>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9771269" y="3234525"/>
            <a:ext cx="398936" cy="418539"/>
          </a:xfrm>
          <a:prstGeom prst="rect">
            <a:avLst/>
          </a:prstGeom>
        </xdr:spPr>
      </xdr:pic>
      <xdr:pic>
        <xdr:nvPicPr>
          <xdr:cNvPr id="94" name="Picture 93">
            <a:extLst>
              <a:ext uri="{FF2B5EF4-FFF2-40B4-BE49-F238E27FC236}">
                <a16:creationId xmlns:a16="http://schemas.microsoft.com/office/drawing/2014/main" id="{8B4DE403-0344-4D0F-864C-D306CFFA383E}"/>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20177750" y="3234525"/>
            <a:ext cx="398936" cy="418539"/>
          </a:xfrm>
          <a:prstGeom prst="rect">
            <a:avLst/>
          </a:prstGeom>
        </xdr:spPr>
      </xdr:pic>
      <xdr:pic>
        <xdr:nvPicPr>
          <xdr:cNvPr id="95" name="Picture 94">
            <a:extLst>
              <a:ext uri="{FF2B5EF4-FFF2-40B4-BE49-F238E27FC236}">
                <a16:creationId xmlns:a16="http://schemas.microsoft.com/office/drawing/2014/main" id="{F067106C-D94C-4BD0-BB6A-B72D49CCAC9B}"/>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19369896" y="3724585"/>
            <a:ext cx="398936" cy="418539"/>
          </a:xfrm>
          <a:prstGeom prst="rect">
            <a:avLst/>
          </a:prstGeom>
        </xdr:spPr>
      </xdr:pic>
      <xdr:pic>
        <xdr:nvPicPr>
          <xdr:cNvPr id="96" name="Picture 95">
            <a:extLst>
              <a:ext uri="{FF2B5EF4-FFF2-40B4-BE49-F238E27FC236}">
                <a16:creationId xmlns:a16="http://schemas.microsoft.com/office/drawing/2014/main" id="{14DA7CEC-21CA-4207-8ABF-2B1AD1D7B2EC}"/>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19771269" y="3724585"/>
            <a:ext cx="398936" cy="418539"/>
          </a:xfrm>
          <a:prstGeom prst="rect">
            <a:avLst/>
          </a:prstGeom>
        </xdr:spPr>
      </xdr:pic>
      <xdr:pic>
        <xdr:nvPicPr>
          <xdr:cNvPr id="97" name="Picture 96">
            <a:extLst>
              <a:ext uri="{FF2B5EF4-FFF2-40B4-BE49-F238E27FC236}">
                <a16:creationId xmlns:a16="http://schemas.microsoft.com/office/drawing/2014/main" id="{EFA31C0F-8A50-4EA4-B3A3-ABCC3BAC43EC}"/>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20177750" y="3724585"/>
            <a:ext cx="398936" cy="418539"/>
          </a:xfrm>
          <a:prstGeom prst="rect">
            <a:avLst/>
          </a:prstGeom>
        </xdr:spPr>
      </xdr:pic>
      <xdr:pic>
        <xdr:nvPicPr>
          <xdr:cNvPr id="98" name="Picture 97">
            <a:extLst>
              <a:ext uri="{FF2B5EF4-FFF2-40B4-BE49-F238E27FC236}">
                <a16:creationId xmlns:a16="http://schemas.microsoft.com/office/drawing/2014/main" id="{AE4661AE-30D8-47F5-8625-7E52791B7CE8}"/>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19369896" y="4214645"/>
            <a:ext cx="398936" cy="418539"/>
          </a:xfrm>
          <a:prstGeom prst="rect">
            <a:avLst/>
          </a:prstGeom>
        </xdr:spPr>
      </xdr:pic>
      <xdr:pic>
        <xdr:nvPicPr>
          <xdr:cNvPr id="99" name="Picture 98">
            <a:extLst>
              <a:ext uri="{FF2B5EF4-FFF2-40B4-BE49-F238E27FC236}">
                <a16:creationId xmlns:a16="http://schemas.microsoft.com/office/drawing/2014/main" id="{C4BA73DE-9B5D-498C-8484-DF5F4A904FBB}"/>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9769124" y="4214645"/>
            <a:ext cx="401081" cy="418539"/>
          </a:xfrm>
          <a:prstGeom prst="rect">
            <a:avLst/>
          </a:prstGeom>
        </xdr:spPr>
      </xdr:pic>
      <xdr:pic>
        <xdr:nvPicPr>
          <xdr:cNvPr id="100" name="Picture 99">
            <a:extLst>
              <a:ext uri="{FF2B5EF4-FFF2-40B4-BE49-F238E27FC236}">
                <a16:creationId xmlns:a16="http://schemas.microsoft.com/office/drawing/2014/main" id="{92AE2A86-20D4-42AD-875A-5976C95A7AFC}"/>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19369896" y="4704705"/>
            <a:ext cx="398936" cy="418539"/>
          </a:xfrm>
          <a:prstGeom prst="rect">
            <a:avLst/>
          </a:prstGeom>
        </xdr:spPr>
      </xdr:pic>
      <xdr:pic>
        <xdr:nvPicPr>
          <xdr:cNvPr id="101" name="Picture 100">
            <a:extLst>
              <a:ext uri="{FF2B5EF4-FFF2-40B4-BE49-F238E27FC236}">
                <a16:creationId xmlns:a16="http://schemas.microsoft.com/office/drawing/2014/main" id="{9E6A8092-A0FD-42D5-8201-D10A8F9B86DA}"/>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19771269" y="4704705"/>
            <a:ext cx="398936" cy="418539"/>
          </a:xfrm>
          <a:prstGeom prst="rect">
            <a:avLst/>
          </a:prstGeom>
        </xdr:spPr>
      </xdr:pic>
      <xdr:pic>
        <xdr:nvPicPr>
          <xdr:cNvPr id="102" name="Picture 101">
            <a:extLst>
              <a:ext uri="{FF2B5EF4-FFF2-40B4-BE49-F238E27FC236}">
                <a16:creationId xmlns:a16="http://schemas.microsoft.com/office/drawing/2014/main" id="{0B76699C-1A71-4B2E-966F-A547D9C35124}"/>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20175605" y="4214645"/>
            <a:ext cx="401081" cy="418539"/>
          </a:xfrm>
          <a:prstGeom prst="rect">
            <a:avLst/>
          </a:prstGeom>
        </xdr:spPr>
      </xdr:pic>
      <xdr:pic>
        <xdr:nvPicPr>
          <xdr:cNvPr id="103" name="Picture 102">
            <a:extLst>
              <a:ext uri="{FF2B5EF4-FFF2-40B4-BE49-F238E27FC236}">
                <a16:creationId xmlns:a16="http://schemas.microsoft.com/office/drawing/2014/main" id="{2C7AD082-23F5-4E06-B8CE-ECA79560FC6D}"/>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0177750" y="4704705"/>
            <a:ext cx="398936" cy="418539"/>
          </a:xfrm>
          <a:prstGeom prst="rect">
            <a:avLst/>
          </a:prstGeom>
        </xdr:spPr>
      </xdr:pic>
      <xdr:pic>
        <xdr:nvPicPr>
          <xdr:cNvPr id="104" name="Picture 103">
            <a:extLst>
              <a:ext uri="{FF2B5EF4-FFF2-40B4-BE49-F238E27FC236}">
                <a16:creationId xmlns:a16="http://schemas.microsoft.com/office/drawing/2014/main" id="{8851BF98-4C5F-482B-90AF-61960AE0A4B9}"/>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19769124" y="5194766"/>
            <a:ext cx="401081" cy="418539"/>
          </a:xfrm>
          <a:prstGeom prst="rect">
            <a:avLst/>
          </a:prstGeom>
        </xdr:spPr>
      </xdr:pic>
      <xdr:pic>
        <xdr:nvPicPr>
          <xdr:cNvPr id="105" name="Picture 104">
            <a:extLst>
              <a:ext uri="{FF2B5EF4-FFF2-40B4-BE49-F238E27FC236}">
                <a16:creationId xmlns:a16="http://schemas.microsoft.com/office/drawing/2014/main" id="{8A299F9D-D7CD-47B3-A30B-AED5DC6F84EC}"/>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20175605" y="5194766"/>
            <a:ext cx="401081" cy="418539"/>
          </a:xfrm>
          <a:prstGeom prst="rect">
            <a:avLst/>
          </a:prstGeom>
        </xdr:spPr>
      </xdr:pic>
      <xdr:pic>
        <xdr:nvPicPr>
          <xdr:cNvPr id="106" name="Picture 105">
            <a:extLst>
              <a:ext uri="{FF2B5EF4-FFF2-40B4-BE49-F238E27FC236}">
                <a16:creationId xmlns:a16="http://schemas.microsoft.com/office/drawing/2014/main" id="{5EC01FC4-4F55-4701-A766-4E23A324F7F2}"/>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19366496" y="5194766"/>
            <a:ext cx="402336" cy="420624"/>
          </a:xfrm>
          <a:prstGeom prst="rect">
            <a:avLst/>
          </a:prstGeom>
        </xdr:spPr>
      </xdr:pic>
      <xdr:pic>
        <xdr:nvPicPr>
          <xdr:cNvPr id="107" name="Picture 106">
            <a:extLst>
              <a:ext uri="{FF2B5EF4-FFF2-40B4-BE49-F238E27FC236}">
                <a16:creationId xmlns:a16="http://schemas.microsoft.com/office/drawing/2014/main" id="{DB25857A-831E-4772-80AA-D8A1B7B0172A}"/>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19767869" y="784225"/>
            <a:ext cx="402336" cy="420624"/>
          </a:xfrm>
          <a:prstGeom prst="rect">
            <a:avLst/>
          </a:prstGeom>
        </xdr:spPr>
      </xdr:pic>
      <xdr:pic>
        <xdr:nvPicPr>
          <xdr:cNvPr id="108" name="Picture 107">
            <a:extLst>
              <a:ext uri="{FF2B5EF4-FFF2-40B4-BE49-F238E27FC236}">
                <a16:creationId xmlns:a16="http://schemas.microsoft.com/office/drawing/2014/main" id="{CABDA5EF-50DB-43A0-9303-FCBE50854AA5}"/>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19366496" y="784225"/>
            <a:ext cx="402336" cy="420624"/>
          </a:xfrm>
          <a:prstGeom prst="rect">
            <a:avLst/>
          </a:prstGeom>
        </xdr:spPr>
      </xdr:pic>
    </xdr:grpSp>
    <xdr:clientData/>
  </xdr:twoCellAnchor>
  <xdr:twoCellAnchor>
    <xdr:from>
      <xdr:col>1</xdr:col>
      <xdr:colOff>0</xdr:colOff>
      <xdr:row>41</xdr:row>
      <xdr:rowOff>0</xdr:rowOff>
    </xdr:from>
    <xdr:to>
      <xdr:col>10</xdr:col>
      <xdr:colOff>0</xdr:colOff>
      <xdr:row>56</xdr:row>
      <xdr:rowOff>0</xdr:rowOff>
    </xdr:to>
    <xdr:sp macro="" textlink="">
      <xdr:nvSpPr>
        <xdr:cNvPr id="109" name="Rectangle 108">
          <a:extLst>
            <a:ext uri="{FF2B5EF4-FFF2-40B4-BE49-F238E27FC236}">
              <a16:creationId xmlns:a16="http://schemas.microsoft.com/office/drawing/2014/main" id="{881B8A1A-BC19-4DD0-AB1C-9E3A83213690}"/>
            </a:ext>
          </a:extLst>
        </xdr:cNvPr>
        <xdr:cNvSpPr/>
      </xdr:nvSpPr>
      <xdr:spPr>
        <a:xfrm>
          <a:off x="57150" y="6848475"/>
          <a:ext cx="4076700" cy="24288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47</xdr:row>
      <xdr:rowOff>0</xdr:rowOff>
    </xdr:from>
    <xdr:to>
      <xdr:col>20</xdr:col>
      <xdr:colOff>0</xdr:colOff>
      <xdr:row>75</xdr:row>
      <xdr:rowOff>0</xdr:rowOff>
    </xdr:to>
    <xdr:sp macro="" textlink="">
      <xdr:nvSpPr>
        <xdr:cNvPr id="110" name="Rectangle 109">
          <a:extLst>
            <a:ext uri="{FF2B5EF4-FFF2-40B4-BE49-F238E27FC236}">
              <a16:creationId xmlns:a16="http://schemas.microsoft.com/office/drawing/2014/main" id="{C4014D38-6A15-4842-99BD-7919F77859F0}"/>
            </a:ext>
          </a:extLst>
        </xdr:cNvPr>
        <xdr:cNvSpPr/>
      </xdr:nvSpPr>
      <xdr:spPr>
        <a:xfrm>
          <a:off x="4248150" y="7820025"/>
          <a:ext cx="4076700" cy="45529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27</xdr:row>
      <xdr:rowOff>1</xdr:rowOff>
    </xdr:from>
    <xdr:to>
      <xdr:col>20</xdr:col>
      <xdr:colOff>0</xdr:colOff>
      <xdr:row>37</xdr:row>
      <xdr:rowOff>19051</xdr:rowOff>
    </xdr:to>
    <xdr:sp macro="" textlink="">
      <xdr:nvSpPr>
        <xdr:cNvPr id="111" name="Rectangle 110">
          <a:extLst>
            <a:ext uri="{FF2B5EF4-FFF2-40B4-BE49-F238E27FC236}">
              <a16:creationId xmlns:a16="http://schemas.microsoft.com/office/drawing/2014/main" id="{E4A13E4E-C09A-43BA-B5E8-0F0FE7FB0C63}"/>
            </a:ext>
          </a:extLst>
        </xdr:cNvPr>
        <xdr:cNvSpPr/>
      </xdr:nvSpPr>
      <xdr:spPr>
        <a:xfrm>
          <a:off x="4248150" y="4581526"/>
          <a:ext cx="4076700" cy="16383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25</xdr:row>
      <xdr:rowOff>136070</xdr:rowOff>
    </xdr:from>
    <xdr:to>
      <xdr:col>20</xdr:col>
      <xdr:colOff>0</xdr:colOff>
      <xdr:row>27</xdr:row>
      <xdr:rowOff>2719</xdr:rowOff>
    </xdr:to>
    <xdr:sp macro="" textlink="">
      <xdr:nvSpPr>
        <xdr:cNvPr id="112" name="Rectangle: Top Corners Rounded 111">
          <a:extLst>
            <a:ext uri="{FF2B5EF4-FFF2-40B4-BE49-F238E27FC236}">
              <a16:creationId xmlns:a16="http://schemas.microsoft.com/office/drawing/2014/main" id="{DF8ABFFD-3E06-47F4-A007-A252DF406FEA}"/>
            </a:ext>
          </a:extLst>
        </xdr:cNvPr>
        <xdr:cNvSpPr/>
      </xdr:nvSpPr>
      <xdr:spPr>
        <a:xfrm>
          <a:off x="4248150" y="4393745"/>
          <a:ext cx="4076700" cy="190499"/>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25</xdr:row>
      <xdr:rowOff>140159</xdr:rowOff>
    </xdr:from>
    <xdr:to>
      <xdr:col>12</xdr:col>
      <xdr:colOff>2721</xdr:colOff>
      <xdr:row>27</xdr:row>
      <xdr:rowOff>8169</xdr:rowOff>
    </xdr:to>
    <xdr:sp macro="" textlink="">
      <xdr:nvSpPr>
        <xdr:cNvPr id="113" name="TextBox 112">
          <a:extLst>
            <a:ext uri="{FF2B5EF4-FFF2-40B4-BE49-F238E27FC236}">
              <a16:creationId xmlns:a16="http://schemas.microsoft.com/office/drawing/2014/main" id="{7B2E0E8D-BA28-4B1A-BDC0-FAEA795886C1}"/>
            </a:ext>
          </a:extLst>
        </xdr:cNvPr>
        <xdr:cNvSpPr txBox="1"/>
      </xdr:nvSpPr>
      <xdr:spPr>
        <a:xfrm>
          <a:off x="4248150" y="4397834"/>
          <a:ext cx="1231446" cy="19186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18</xdr:col>
      <xdr:colOff>0</xdr:colOff>
      <xdr:row>25</xdr:row>
      <xdr:rowOff>142874</xdr:rowOff>
    </xdr:from>
    <xdr:to>
      <xdr:col>19</xdr:col>
      <xdr:colOff>0</xdr:colOff>
      <xdr:row>27</xdr:row>
      <xdr:rowOff>9523</xdr:rowOff>
    </xdr:to>
    <xdr:sp macro="" textlink="">
      <xdr:nvSpPr>
        <xdr:cNvPr id="114" name="TextBox 113">
          <a:extLst>
            <a:ext uri="{FF2B5EF4-FFF2-40B4-BE49-F238E27FC236}">
              <a16:creationId xmlns:a16="http://schemas.microsoft.com/office/drawing/2014/main" id="{A8B24E79-4BC4-4D60-903B-FE98D8EFEEA6}"/>
            </a:ext>
          </a:extLst>
        </xdr:cNvPr>
        <xdr:cNvSpPr txBox="1"/>
      </xdr:nvSpPr>
      <xdr:spPr>
        <a:xfrm>
          <a:off x="7391400" y="4400549"/>
          <a:ext cx="466725" cy="19049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mn-lt"/>
              <a:ea typeface="+mn-ea"/>
              <a:cs typeface="+mn-cs"/>
            </a:rPr>
            <a:t>Earn</a:t>
          </a:r>
        </a:p>
      </xdr:txBody>
    </xdr:sp>
    <xdr:clientData/>
  </xdr:twoCellAnchor>
  <xdr:twoCellAnchor>
    <xdr:from>
      <xdr:col>19</xdr:col>
      <xdr:colOff>0</xdr:colOff>
      <xdr:row>25</xdr:row>
      <xdr:rowOff>134706</xdr:rowOff>
    </xdr:from>
    <xdr:to>
      <xdr:col>20</xdr:col>
      <xdr:colOff>0</xdr:colOff>
      <xdr:row>27</xdr:row>
      <xdr:rowOff>2716</xdr:rowOff>
    </xdr:to>
    <xdr:sp macro="" textlink="">
      <xdr:nvSpPr>
        <xdr:cNvPr id="115" name="TextBox 114">
          <a:extLst>
            <a:ext uri="{FF2B5EF4-FFF2-40B4-BE49-F238E27FC236}">
              <a16:creationId xmlns:a16="http://schemas.microsoft.com/office/drawing/2014/main" id="{9680CECA-897A-4029-9DF5-568319EAA147}"/>
            </a:ext>
          </a:extLst>
        </xdr:cNvPr>
        <xdr:cNvSpPr txBox="1"/>
      </xdr:nvSpPr>
      <xdr:spPr>
        <a:xfrm>
          <a:off x="7858125" y="4392381"/>
          <a:ext cx="466725" cy="19186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38</xdr:row>
      <xdr:rowOff>0</xdr:rowOff>
    </xdr:from>
    <xdr:to>
      <xdr:col>20</xdr:col>
      <xdr:colOff>0</xdr:colOff>
      <xdr:row>39</xdr:row>
      <xdr:rowOff>0</xdr:rowOff>
    </xdr:to>
    <xdr:sp macro="" textlink="">
      <xdr:nvSpPr>
        <xdr:cNvPr id="116" name="Rectangle: Top Corners Rounded 115">
          <a:extLst>
            <a:ext uri="{FF2B5EF4-FFF2-40B4-BE49-F238E27FC236}">
              <a16:creationId xmlns:a16="http://schemas.microsoft.com/office/drawing/2014/main" id="{8A28B6F0-A6E2-4D03-B612-9AAD8E1916B9}"/>
            </a:ext>
          </a:extLst>
        </xdr:cNvPr>
        <xdr:cNvSpPr/>
      </xdr:nvSpPr>
      <xdr:spPr>
        <a:xfrm>
          <a:off x="4248150" y="6362700"/>
          <a:ext cx="4076700" cy="161925"/>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39</xdr:row>
      <xdr:rowOff>0</xdr:rowOff>
    </xdr:from>
    <xdr:to>
      <xdr:col>20</xdr:col>
      <xdr:colOff>0</xdr:colOff>
      <xdr:row>45</xdr:row>
      <xdr:rowOff>0</xdr:rowOff>
    </xdr:to>
    <xdr:sp macro="" textlink="">
      <xdr:nvSpPr>
        <xdr:cNvPr id="117" name="Rectangle 116">
          <a:extLst>
            <a:ext uri="{FF2B5EF4-FFF2-40B4-BE49-F238E27FC236}">
              <a16:creationId xmlns:a16="http://schemas.microsoft.com/office/drawing/2014/main" id="{65D8C7FF-4CF6-4ED4-906A-8E7592D2FF6D}"/>
            </a:ext>
          </a:extLst>
        </xdr:cNvPr>
        <xdr:cNvSpPr/>
      </xdr:nvSpPr>
      <xdr:spPr>
        <a:xfrm>
          <a:off x="4248150" y="6524625"/>
          <a:ext cx="4076700" cy="9715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55</xdr:row>
      <xdr:rowOff>0</xdr:rowOff>
    </xdr:from>
    <xdr:to>
      <xdr:col>25</xdr:col>
      <xdr:colOff>0</xdr:colOff>
      <xdr:row>75</xdr:row>
      <xdr:rowOff>9525</xdr:rowOff>
    </xdr:to>
    <xdr:sp macro="" textlink="">
      <xdr:nvSpPr>
        <xdr:cNvPr id="118" name="Rectangle 117">
          <a:extLst>
            <a:ext uri="{FF2B5EF4-FFF2-40B4-BE49-F238E27FC236}">
              <a16:creationId xmlns:a16="http://schemas.microsoft.com/office/drawing/2014/main" id="{B6D5E337-A7C5-4E95-BE4A-D87A1BA3D351}"/>
            </a:ext>
          </a:extLst>
        </xdr:cNvPr>
        <xdr:cNvSpPr/>
      </xdr:nvSpPr>
      <xdr:spPr>
        <a:xfrm>
          <a:off x="8562975" y="9115425"/>
          <a:ext cx="4171950" cy="32670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3</xdr:row>
      <xdr:rowOff>1</xdr:rowOff>
    </xdr:from>
    <xdr:to>
      <xdr:col>25</xdr:col>
      <xdr:colOff>0</xdr:colOff>
      <xdr:row>53</xdr:row>
      <xdr:rowOff>0</xdr:rowOff>
    </xdr:to>
    <xdr:sp macro="" textlink="">
      <xdr:nvSpPr>
        <xdr:cNvPr id="119" name="Rectangle 118">
          <a:extLst>
            <a:ext uri="{FF2B5EF4-FFF2-40B4-BE49-F238E27FC236}">
              <a16:creationId xmlns:a16="http://schemas.microsoft.com/office/drawing/2014/main" id="{CCFBD334-E493-4008-BFD5-E0A6B9E6BAE3}"/>
            </a:ext>
          </a:extLst>
        </xdr:cNvPr>
        <xdr:cNvSpPr/>
      </xdr:nvSpPr>
      <xdr:spPr>
        <a:xfrm>
          <a:off x="8562975" y="695326"/>
          <a:ext cx="4171950" cy="8096249"/>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53</xdr:row>
      <xdr:rowOff>133350</xdr:rowOff>
    </xdr:from>
    <xdr:to>
      <xdr:col>25</xdr:col>
      <xdr:colOff>0</xdr:colOff>
      <xdr:row>55</xdr:row>
      <xdr:rowOff>0</xdr:rowOff>
    </xdr:to>
    <xdr:sp macro="" textlink="">
      <xdr:nvSpPr>
        <xdr:cNvPr id="120" name="Rectangle: Top Corners Rounded 119">
          <a:extLst>
            <a:ext uri="{FF2B5EF4-FFF2-40B4-BE49-F238E27FC236}">
              <a16:creationId xmlns:a16="http://schemas.microsoft.com/office/drawing/2014/main" id="{5F7EADB1-636D-496C-8036-22C4E20D9C73}"/>
            </a:ext>
          </a:extLst>
        </xdr:cNvPr>
        <xdr:cNvSpPr/>
      </xdr:nvSpPr>
      <xdr:spPr>
        <a:xfrm>
          <a:off x="8562975" y="8924925"/>
          <a:ext cx="417195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19050</xdr:colOff>
      <xdr:row>53</xdr:row>
      <xdr:rowOff>133350</xdr:rowOff>
    </xdr:from>
    <xdr:to>
      <xdr:col>24</xdr:col>
      <xdr:colOff>19050</xdr:colOff>
      <xdr:row>55</xdr:row>
      <xdr:rowOff>0</xdr:rowOff>
    </xdr:to>
    <xdr:sp macro="" textlink="">
      <xdr:nvSpPr>
        <xdr:cNvPr id="121" name="TextBox 120">
          <a:extLst>
            <a:ext uri="{FF2B5EF4-FFF2-40B4-BE49-F238E27FC236}">
              <a16:creationId xmlns:a16="http://schemas.microsoft.com/office/drawing/2014/main" id="{D215F534-F000-4D42-8786-345999F60D87}"/>
            </a:ext>
          </a:extLst>
        </xdr:cNvPr>
        <xdr:cNvSpPr txBox="1"/>
      </xdr:nvSpPr>
      <xdr:spPr>
        <a:xfrm>
          <a:off x="11630025" y="89249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22</xdr:col>
      <xdr:colOff>0</xdr:colOff>
      <xdr:row>53</xdr:row>
      <xdr:rowOff>114299</xdr:rowOff>
    </xdr:from>
    <xdr:to>
      <xdr:col>22</xdr:col>
      <xdr:colOff>2609850</xdr:colOff>
      <xdr:row>55</xdr:row>
      <xdr:rowOff>28574</xdr:rowOff>
    </xdr:to>
    <xdr:sp macro="" textlink="">
      <xdr:nvSpPr>
        <xdr:cNvPr id="122" name="TextBox 121">
          <a:extLst>
            <a:ext uri="{FF2B5EF4-FFF2-40B4-BE49-F238E27FC236}">
              <a16:creationId xmlns:a16="http://schemas.microsoft.com/office/drawing/2014/main" id="{27295255-E9DB-4F75-98BB-898BD624F186}"/>
            </a:ext>
          </a:extLst>
        </xdr:cNvPr>
        <xdr:cNvSpPr txBox="1"/>
      </xdr:nvSpPr>
      <xdr:spPr>
        <a:xfrm>
          <a:off x="8562975" y="8905874"/>
          <a:ext cx="2609850" cy="2381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24</xdr:col>
      <xdr:colOff>9525</xdr:colOff>
      <xdr:row>53</xdr:row>
      <xdr:rowOff>133350</xdr:rowOff>
    </xdr:from>
    <xdr:to>
      <xdr:col>25</xdr:col>
      <xdr:colOff>9525</xdr:colOff>
      <xdr:row>55</xdr:row>
      <xdr:rowOff>0</xdr:rowOff>
    </xdr:to>
    <xdr:sp macro="" textlink="">
      <xdr:nvSpPr>
        <xdr:cNvPr id="123" name="TextBox 122">
          <a:extLst>
            <a:ext uri="{FF2B5EF4-FFF2-40B4-BE49-F238E27FC236}">
              <a16:creationId xmlns:a16="http://schemas.microsoft.com/office/drawing/2014/main" id="{34A8DD96-3B12-4ECA-9753-DD5E9C5C3241}"/>
            </a:ext>
          </a:extLst>
        </xdr:cNvPr>
        <xdr:cNvSpPr txBox="1"/>
      </xdr:nvSpPr>
      <xdr:spPr>
        <a:xfrm>
          <a:off x="12182475" y="89249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1</xdr:col>
      <xdr:colOff>0</xdr:colOff>
      <xdr:row>35</xdr:row>
      <xdr:rowOff>0</xdr:rowOff>
    </xdr:from>
    <xdr:to>
      <xdr:col>10</xdr:col>
      <xdr:colOff>0</xdr:colOff>
      <xdr:row>39</xdr:row>
      <xdr:rowOff>0</xdr:rowOff>
    </xdr:to>
    <xdr:sp macro="" textlink="">
      <xdr:nvSpPr>
        <xdr:cNvPr id="2" name="Rectangle 1">
          <a:extLst>
            <a:ext uri="{FF2B5EF4-FFF2-40B4-BE49-F238E27FC236}">
              <a16:creationId xmlns:a16="http://schemas.microsoft.com/office/drawing/2014/main" id="{85DADA43-C8EC-4135-907F-4821AEE5D058}"/>
            </a:ext>
          </a:extLst>
        </xdr:cNvPr>
        <xdr:cNvSpPr/>
      </xdr:nvSpPr>
      <xdr:spPr>
        <a:xfrm>
          <a:off x="57150" y="5876925"/>
          <a:ext cx="4076700" cy="647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3</xdr:row>
      <xdr:rowOff>0</xdr:rowOff>
    </xdr:from>
    <xdr:to>
      <xdr:col>29</xdr:col>
      <xdr:colOff>0</xdr:colOff>
      <xdr:row>75</xdr:row>
      <xdr:rowOff>0</xdr:rowOff>
    </xdr:to>
    <xdr:sp macro="" textlink="">
      <xdr:nvSpPr>
        <xdr:cNvPr id="3" name="Rectangle 2">
          <a:extLst>
            <a:ext uri="{FF2B5EF4-FFF2-40B4-BE49-F238E27FC236}">
              <a16:creationId xmlns:a16="http://schemas.microsoft.com/office/drawing/2014/main" id="{FDA452A0-7CF0-4F52-8B2B-6ACAED714204}"/>
            </a:ext>
          </a:extLst>
        </xdr:cNvPr>
        <xdr:cNvSpPr/>
      </xdr:nvSpPr>
      <xdr:spPr>
        <a:xfrm>
          <a:off x="12849225" y="695325"/>
          <a:ext cx="4171950" cy="116776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3</xdr:row>
      <xdr:rowOff>0</xdr:rowOff>
    </xdr:from>
    <xdr:to>
      <xdr:col>25</xdr:col>
      <xdr:colOff>0</xdr:colOff>
      <xdr:row>53</xdr:row>
      <xdr:rowOff>0</xdr:rowOff>
    </xdr:to>
    <xdr:sp macro="" textlink="">
      <xdr:nvSpPr>
        <xdr:cNvPr id="4" name="Rectangle 3">
          <a:extLst>
            <a:ext uri="{FF2B5EF4-FFF2-40B4-BE49-F238E27FC236}">
              <a16:creationId xmlns:a16="http://schemas.microsoft.com/office/drawing/2014/main" id="{81AEC28B-8F6B-40AC-B123-96674F1BD5B7}"/>
            </a:ext>
          </a:extLst>
        </xdr:cNvPr>
        <xdr:cNvSpPr/>
      </xdr:nvSpPr>
      <xdr:spPr>
        <a:xfrm>
          <a:off x="8562975" y="695325"/>
          <a:ext cx="4171950" cy="80962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xdr:row>
      <xdr:rowOff>133350</xdr:rowOff>
    </xdr:from>
    <xdr:to>
      <xdr:col>10</xdr:col>
      <xdr:colOff>0</xdr:colOff>
      <xdr:row>3</xdr:row>
      <xdr:rowOff>0</xdr:rowOff>
    </xdr:to>
    <xdr:sp macro="" textlink="">
      <xdr:nvSpPr>
        <xdr:cNvPr id="5" name="Rectangle: Top Corners Rounded 4">
          <a:extLst>
            <a:ext uri="{FF2B5EF4-FFF2-40B4-BE49-F238E27FC236}">
              <a16:creationId xmlns:a16="http://schemas.microsoft.com/office/drawing/2014/main" id="{4E765908-202B-46FB-B0BF-2D5CBCBE2881}"/>
            </a:ext>
          </a:extLst>
        </xdr:cNvPr>
        <xdr:cNvSpPr/>
      </xdr:nvSpPr>
      <xdr:spPr>
        <a:xfrm>
          <a:off x="57150" y="50482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45</xdr:row>
      <xdr:rowOff>133350</xdr:rowOff>
    </xdr:from>
    <xdr:to>
      <xdr:col>20</xdr:col>
      <xdr:colOff>0</xdr:colOff>
      <xdr:row>47</xdr:row>
      <xdr:rowOff>0</xdr:rowOff>
    </xdr:to>
    <xdr:sp macro="" textlink="">
      <xdr:nvSpPr>
        <xdr:cNvPr id="6" name="Rectangle: Top Corners Rounded 5">
          <a:extLst>
            <a:ext uri="{FF2B5EF4-FFF2-40B4-BE49-F238E27FC236}">
              <a16:creationId xmlns:a16="http://schemas.microsoft.com/office/drawing/2014/main" id="{E4BFA80C-2DF8-456B-8437-DC79205CD1F2}"/>
            </a:ext>
          </a:extLst>
        </xdr:cNvPr>
        <xdr:cNvSpPr/>
      </xdr:nvSpPr>
      <xdr:spPr>
        <a:xfrm>
          <a:off x="4248150" y="762952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33</xdr:row>
      <xdr:rowOff>133350</xdr:rowOff>
    </xdr:from>
    <xdr:to>
      <xdr:col>10</xdr:col>
      <xdr:colOff>0</xdr:colOff>
      <xdr:row>35</xdr:row>
      <xdr:rowOff>0</xdr:rowOff>
    </xdr:to>
    <xdr:sp macro="" textlink="">
      <xdr:nvSpPr>
        <xdr:cNvPr id="7" name="Rectangle: Top Corners Rounded 6">
          <a:extLst>
            <a:ext uri="{FF2B5EF4-FFF2-40B4-BE49-F238E27FC236}">
              <a16:creationId xmlns:a16="http://schemas.microsoft.com/office/drawing/2014/main" id="{EAB70EF0-48C8-4898-8497-8E27FC386100}"/>
            </a:ext>
          </a:extLst>
        </xdr:cNvPr>
        <xdr:cNvSpPr/>
      </xdr:nvSpPr>
      <xdr:spPr>
        <a:xfrm>
          <a:off x="57150" y="568642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39</xdr:row>
      <xdr:rowOff>133350</xdr:rowOff>
    </xdr:from>
    <xdr:to>
      <xdr:col>10</xdr:col>
      <xdr:colOff>0</xdr:colOff>
      <xdr:row>41</xdr:row>
      <xdr:rowOff>0</xdr:rowOff>
    </xdr:to>
    <xdr:sp macro="" textlink="">
      <xdr:nvSpPr>
        <xdr:cNvPr id="8" name="Rectangle: Top Corners Rounded 7">
          <a:extLst>
            <a:ext uri="{FF2B5EF4-FFF2-40B4-BE49-F238E27FC236}">
              <a16:creationId xmlns:a16="http://schemas.microsoft.com/office/drawing/2014/main" id="{83965558-7DEC-4CE8-93A8-430E71856D51}"/>
            </a:ext>
          </a:extLst>
        </xdr:cNvPr>
        <xdr:cNvSpPr/>
      </xdr:nvSpPr>
      <xdr:spPr>
        <a:xfrm>
          <a:off x="57150" y="665797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1</xdr:row>
      <xdr:rowOff>133350</xdr:rowOff>
    </xdr:from>
    <xdr:to>
      <xdr:col>25</xdr:col>
      <xdr:colOff>0</xdr:colOff>
      <xdr:row>3</xdr:row>
      <xdr:rowOff>0</xdr:rowOff>
    </xdr:to>
    <xdr:sp macro="" textlink="">
      <xdr:nvSpPr>
        <xdr:cNvPr id="9" name="Rectangle: Top Corners Rounded 8">
          <a:extLst>
            <a:ext uri="{FF2B5EF4-FFF2-40B4-BE49-F238E27FC236}">
              <a16:creationId xmlns:a16="http://schemas.microsoft.com/office/drawing/2014/main" id="{AFD6EE65-50D9-4D94-A354-1D9B942B03C1}"/>
            </a:ext>
          </a:extLst>
        </xdr:cNvPr>
        <xdr:cNvSpPr/>
      </xdr:nvSpPr>
      <xdr:spPr>
        <a:xfrm>
          <a:off x="8562975" y="504825"/>
          <a:ext cx="417195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133350</xdr:rowOff>
    </xdr:from>
    <xdr:to>
      <xdr:col>29</xdr:col>
      <xdr:colOff>0</xdr:colOff>
      <xdr:row>3</xdr:row>
      <xdr:rowOff>0</xdr:rowOff>
    </xdr:to>
    <xdr:sp macro="" textlink="">
      <xdr:nvSpPr>
        <xdr:cNvPr id="10" name="Rectangle: Top Corners Rounded 9">
          <a:extLst>
            <a:ext uri="{FF2B5EF4-FFF2-40B4-BE49-F238E27FC236}">
              <a16:creationId xmlns:a16="http://schemas.microsoft.com/office/drawing/2014/main" id="{267E679A-A4C0-4AEE-8602-575241A3EA6E}"/>
            </a:ext>
          </a:extLst>
        </xdr:cNvPr>
        <xdr:cNvSpPr/>
      </xdr:nvSpPr>
      <xdr:spPr>
        <a:xfrm>
          <a:off x="12849225" y="504825"/>
          <a:ext cx="417195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1</xdr:row>
      <xdr:rowOff>133350</xdr:rowOff>
    </xdr:from>
    <xdr:to>
      <xdr:col>9</xdr:col>
      <xdr:colOff>0</xdr:colOff>
      <xdr:row>3</xdr:row>
      <xdr:rowOff>0</xdr:rowOff>
    </xdr:to>
    <xdr:sp macro="" textlink="">
      <xdr:nvSpPr>
        <xdr:cNvPr id="11" name="TextBox 10">
          <a:extLst>
            <a:ext uri="{FF2B5EF4-FFF2-40B4-BE49-F238E27FC236}">
              <a16:creationId xmlns:a16="http://schemas.microsoft.com/office/drawing/2014/main" id="{FAF8F76B-1386-4E1E-8012-6754C9056360}"/>
            </a:ext>
          </a:extLst>
        </xdr:cNvPr>
        <xdr:cNvSpPr txBox="1"/>
      </xdr:nvSpPr>
      <xdr:spPr>
        <a:xfrm>
          <a:off x="320040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33</xdr:row>
      <xdr:rowOff>133350</xdr:rowOff>
    </xdr:from>
    <xdr:to>
      <xdr:col>9</xdr:col>
      <xdr:colOff>0</xdr:colOff>
      <xdr:row>35</xdr:row>
      <xdr:rowOff>0</xdr:rowOff>
    </xdr:to>
    <xdr:sp macro="" textlink="">
      <xdr:nvSpPr>
        <xdr:cNvPr id="12" name="TextBox 11">
          <a:extLst>
            <a:ext uri="{FF2B5EF4-FFF2-40B4-BE49-F238E27FC236}">
              <a16:creationId xmlns:a16="http://schemas.microsoft.com/office/drawing/2014/main" id="{D4D77D58-A6FA-4E0B-BC45-1A7F8B54DC3A}"/>
            </a:ext>
          </a:extLst>
        </xdr:cNvPr>
        <xdr:cNvSpPr txBox="1"/>
      </xdr:nvSpPr>
      <xdr:spPr>
        <a:xfrm>
          <a:off x="3200400" y="56864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39</xdr:row>
      <xdr:rowOff>133350</xdr:rowOff>
    </xdr:from>
    <xdr:to>
      <xdr:col>9</xdr:col>
      <xdr:colOff>0</xdr:colOff>
      <xdr:row>41</xdr:row>
      <xdr:rowOff>0</xdr:rowOff>
    </xdr:to>
    <xdr:sp macro="" textlink="">
      <xdr:nvSpPr>
        <xdr:cNvPr id="13" name="TextBox 12">
          <a:extLst>
            <a:ext uri="{FF2B5EF4-FFF2-40B4-BE49-F238E27FC236}">
              <a16:creationId xmlns:a16="http://schemas.microsoft.com/office/drawing/2014/main" id="{92FCC748-9294-4CFC-9FC9-1FD1B3047EFB}"/>
            </a:ext>
          </a:extLst>
        </xdr:cNvPr>
        <xdr:cNvSpPr txBox="1"/>
      </xdr:nvSpPr>
      <xdr:spPr>
        <a:xfrm>
          <a:off x="3200400" y="66579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18</xdr:col>
      <xdr:colOff>0</xdr:colOff>
      <xdr:row>45</xdr:row>
      <xdr:rowOff>133350</xdr:rowOff>
    </xdr:from>
    <xdr:to>
      <xdr:col>19</xdr:col>
      <xdr:colOff>0</xdr:colOff>
      <xdr:row>47</xdr:row>
      <xdr:rowOff>0</xdr:rowOff>
    </xdr:to>
    <xdr:sp macro="" textlink="">
      <xdr:nvSpPr>
        <xdr:cNvPr id="14" name="TextBox 13">
          <a:extLst>
            <a:ext uri="{FF2B5EF4-FFF2-40B4-BE49-F238E27FC236}">
              <a16:creationId xmlns:a16="http://schemas.microsoft.com/office/drawing/2014/main" id="{D1A6DD44-09BA-4E8D-AB8C-FB5C0AF48CA9}"/>
            </a:ext>
          </a:extLst>
        </xdr:cNvPr>
        <xdr:cNvSpPr txBox="1"/>
      </xdr:nvSpPr>
      <xdr:spPr>
        <a:xfrm>
          <a:off x="7391400" y="76295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mn-lt"/>
              <a:ea typeface="+mn-ea"/>
              <a:cs typeface="+mn-cs"/>
            </a:rPr>
            <a:t>Earn</a:t>
          </a:r>
        </a:p>
      </xdr:txBody>
    </xdr:sp>
    <xdr:clientData/>
  </xdr:twoCellAnchor>
  <xdr:twoCellAnchor>
    <xdr:from>
      <xdr:col>23</xdr:col>
      <xdr:colOff>0</xdr:colOff>
      <xdr:row>1</xdr:row>
      <xdr:rowOff>133350</xdr:rowOff>
    </xdr:from>
    <xdr:to>
      <xdr:col>24</xdr:col>
      <xdr:colOff>0</xdr:colOff>
      <xdr:row>3</xdr:row>
      <xdr:rowOff>0</xdr:rowOff>
    </xdr:to>
    <xdr:sp macro="" textlink="">
      <xdr:nvSpPr>
        <xdr:cNvPr id="15" name="TextBox 14">
          <a:extLst>
            <a:ext uri="{FF2B5EF4-FFF2-40B4-BE49-F238E27FC236}">
              <a16:creationId xmlns:a16="http://schemas.microsoft.com/office/drawing/2014/main" id="{DC78049E-E883-4FE6-9DC1-DFAD3AD54B2D}"/>
            </a:ext>
          </a:extLst>
        </xdr:cNvPr>
        <xdr:cNvSpPr txBox="1"/>
      </xdr:nvSpPr>
      <xdr:spPr>
        <a:xfrm>
          <a:off x="1161097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27</xdr:col>
      <xdr:colOff>0</xdr:colOff>
      <xdr:row>1</xdr:row>
      <xdr:rowOff>133350</xdr:rowOff>
    </xdr:from>
    <xdr:to>
      <xdr:col>28</xdr:col>
      <xdr:colOff>0</xdr:colOff>
      <xdr:row>3</xdr:row>
      <xdr:rowOff>0</xdr:rowOff>
    </xdr:to>
    <xdr:sp macro="" textlink="">
      <xdr:nvSpPr>
        <xdr:cNvPr id="16" name="TextBox 15">
          <a:extLst>
            <a:ext uri="{FF2B5EF4-FFF2-40B4-BE49-F238E27FC236}">
              <a16:creationId xmlns:a16="http://schemas.microsoft.com/office/drawing/2014/main" id="{2A673288-65B5-43D2-9F1E-BAB136BD38B9}"/>
            </a:ext>
          </a:extLst>
        </xdr:cNvPr>
        <xdr:cNvSpPr txBox="1"/>
      </xdr:nvSpPr>
      <xdr:spPr>
        <a:xfrm>
          <a:off x="1589722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9</xdr:col>
      <xdr:colOff>0</xdr:colOff>
      <xdr:row>1</xdr:row>
      <xdr:rowOff>133350</xdr:rowOff>
    </xdr:from>
    <xdr:to>
      <xdr:col>10</xdr:col>
      <xdr:colOff>0</xdr:colOff>
      <xdr:row>3</xdr:row>
      <xdr:rowOff>0</xdr:rowOff>
    </xdr:to>
    <xdr:sp macro="" textlink="">
      <xdr:nvSpPr>
        <xdr:cNvPr id="17" name="TextBox 16">
          <a:extLst>
            <a:ext uri="{FF2B5EF4-FFF2-40B4-BE49-F238E27FC236}">
              <a16:creationId xmlns:a16="http://schemas.microsoft.com/office/drawing/2014/main" id="{3D9A7C60-21F8-4D6B-9A3A-598FE08077ED}"/>
            </a:ext>
          </a:extLst>
        </xdr:cNvPr>
        <xdr:cNvSpPr txBox="1"/>
      </xdr:nvSpPr>
      <xdr:spPr>
        <a:xfrm>
          <a:off x="366712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19</xdr:col>
      <xdr:colOff>0</xdr:colOff>
      <xdr:row>45</xdr:row>
      <xdr:rowOff>142875</xdr:rowOff>
    </xdr:from>
    <xdr:to>
      <xdr:col>20</xdr:col>
      <xdr:colOff>0</xdr:colOff>
      <xdr:row>47</xdr:row>
      <xdr:rowOff>9525</xdr:rowOff>
    </xdr:to>
    <xdr:sp macro="" textlink="">
      <xdr:nvSpPr>
        <xdr:cNvPr id="18" name="TextBox 17">
          <a:extLst>
            <a:ext uri="{FF2B5EF4-FFF2-40B4-BE49-F238E27FC236}">
              <a16:creationId xmlns:a16="http://schemas.microsoft.com/office/drawing/2014/main" id="{C7B9E051-6474-45EF-A3AA-E3BEA22C7632}"/>
            </a:ext>
          </a:extLst>
        </xdr:cNvPr>
        <xdr:cNvSpPr txBox="1"/>
      </xdr:nvSpPr>
      <xdr:spPr>
        <a:xfrm>
          <a:off x="7858125" y="76390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33</xdr:row>
      <xdr:rowOff>133350</xdr:rowOff>
    </xdr:from>
    <xdr:to>
      <xdr:col>10</xdr:col>
      <xdr:colOff>0</xdr:colOff>
      <xdr:row>35</xdr:row>
      <xdr:rowOff>0</xdr:rowOff>
    </xdr:to>
    <xdr:sp macro="" textlink="">
      <xdr:nvSpPr>
        <xdr:cNvPr id="19" name="TextBox 18">
          <a:extLst>
            <a:ext uri="{FF2B5EF4-FFF2-40B4-BE49-F238E27FC236}">
              <a16:creationId xmlns:a16="http://schemas.microsoft.com/office/drawing/2014/main" id="{C0162ECF-936A-4BCA-8DD6-47B806053B9D}"/>
            </a:ext>
          </a:extLst>
        </xdr:cNvPr>
        <xdr:cNvSpPr txBox="1"/>
      </xdr:nvSpPr>
      <xdr:spPr>
        <a:xfrm>
          <a:off x="3667125" y="56864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39</xdr:row>
      <xdr:rowOff>133350</xdr:rowOff>
    </xdr:from>
    <xdr:to>
      <xdr:col>10</xdr:col>
      <xdr:colOff>0</xdr:colOff>
      <xdr:row>41</xdr:row>
      <xdr:rowOff>0</xdr:rowOff>
    </xdr:to>
    <xdr:sp macro="" textlink="">
      <xdr:nvSpPr>
        <xdr:cNvPr id="20" name="TextBox 19">
          <a:extLst>
            <a:ext uri="{FF2B5EF4-FFF2-40B4-BE49-F238E27FC236}">
              <a16:creationId xmlns:a16="http://schemas.microsoft.com/office/drawing/2014/main" id="{A80D35C4-C26D-4397-9352-19D548088AE1}"/>
            </a:ext>
          </a:extLst>
        </xdr:cNvPr>
        <xdr:cNvSpPr txBox="1"/>
      </xdr:nvSpPr>
      <xdr:spPr>
        <a:xfrm>
          <a:off x="3667125" y="66579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24</xdr:col>
      <xdr:colOff>0</xdr:colOff>
      <xdr:row>1</xdr:row>
      <xdr:rowOff>133350</xdr:rowOff>
    </xdr:from>
    <xdr:to>
      <xdr:col>25</xdr:col>
      <xdr:colOff>0</xdr:colOff>
      <xdr:row>3</xdr:row>
      <xdr:rowOff>0</xdr:rowOff>
    </xdr:to>
    <xdr:sp macro="" textlink="">
      <xdr:nvSpPr>
        <xdr:cNvPr id="21" name="TextBox 20">
          <a:extLst>
            <a:ext uri="{FF2B5EF4-FFF2-40B4-BE49-F238E27FC236}">
              <a16:creationId xmlns:a16="http://schemas.microsoft.com/office/drawing/2014/main" id="{19BBEFBF-89EC-42EF-9FD2-B500859D5500}"/>
            </a:ext>
          </a:extLst>
        </xdr:cNvPr>
        <xdr:cNvSpPr txBox="1"/>
      </xdr:nvSpPr>
      <xdr:spPr>
        <a:xfrm>
          <a:off x="1217295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28</xdr:col>
      <xdr:colOff>0</xdr:colOff>
      <xdr:row>1</xdr:row>
      <xdr:rowOff>133350</xdr:rowOff>
    </xdr:from>
    <xdr:to>
      <xdr:col>29</xdr:col>
      <xdr:colOff>0</xdr:colOff>
      <xdr:row>3</xdr:row>
      <xdr:rowOff>0</xdr:rowOff>
    </xdr:to>
    <xdr:sp macro="" textlink="">
      <xdr:nvSpPr>
        <xdr:cNvPr id="22" name="TextBox 21">
          <a:extLst>
            <a:ext uri="{FF2B5EF4-FFF2-40B4-BE49-F238E27FC236}">
              <a16:creationId xmlns:a16="http://schemas.microsoft.com/office/drawing/2014/main" id="{7EA507EF-6266-459C-89A6-50C6C72385AC}"/>
            </a:ext>
          </a:extLst>
        </xdr:cNvPr>
        <xdr:cNvSpPr txBox="1"/>
      </xdr:nvSpPr>
      <xdr:spPr>
        <a:xfrm>
          <a:off x="1645920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45</xdr:row>
      <xdr:rowOff>133350</xdr:rowOff>
    </xdr:from>
    <xdr:to>
      <xdr:col>12</xdr:col>
      <xdr:colOff>0</xdr:colOff>
      <xdr:row>47</xdr:row>
      <xdr:rowOff>0</xdr:rowOff>
    </xdr:to>
    <xdr:sp macro="" textlink="">
      <xdr:nvSpPr>
        <xdr:cNvPr id="23" name="TextBox 22">
          <a:extLst>
            <a:ext uri="{FF2B5EF4-FFF2-40B4-BE49-F238E27FC236}">
              <a16:creationId xmlns:a16="http://schemas.microsoft.com/office/drawing/2014/main" id="{C002DAC0-259A-4A6E-8780-8E86A13D6F81}"/>
            </a:ext>
          </a:extLst>
        </xdr:cNvPr>
        <xdr:cNvSpPr txBox="1"/>
      </xdr:nvSpPr>
      <xdr:spPr>
        <a:xfrm>
          <a:off x="4248150" y="7629525"/>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22</xdr:col>
      <xdr:colOff>0</xdr:colOff>
      <xdr:row>1</xdr:row>
      <xdr:rowOff>114299</xdr:rowOff>
    </xdr:from>
    <xdr:to>
      <xdr:col>22</xdr:col>
      <xdr:colOff>2609850</xdr:colOff>
      <xdr:row>3</xdr:row>
      <xdr:rowOff>28574</xdr:rowOff>
    </xdr:to>
    <xdr:sp macro="" textlink="">
      <xdr:nvSpPr>
        <xdr:cNvPr id="24" name="TextBox 23">
          <a:extLst>
            <a:ext uri="{FF2B5EF4-FFF2-40B4-BE49-F238E27FC236}">
              <a16:creationId xmlns:a16="http://schemas.microsoft.com/office/drawing/2014/main" id="{C7273D2F-4F1E-4C78-99E7-4E72DD028D33}"/>
            </a:ext>
          </a:extLst>
        </xdr:cNvPr>
        <xdr:cNvSpPr txBox="1"/>
      </xdr:nvSpPr>
      <xdr:spPr>
        <a:xfrm>
          <a:off x="8562975" y="485774"/>
          <a:ext cx="2609850" cy="2381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Fun Patches</a:t>
          </a:r>
        </a:p>
      </xdr:txBody>
    </xdr:sp>
    <xdr:clientData/>
  </xdr:twoCellAnchor>
  <xdr:twoCellAnchor>
    <xdr:from>
      <xdr:col>26</xdr:col>
      <xdr:colOff>0</xdr:colOff>
      <xdr:row>1</xdr:row>
      <xdr:rowOff>133350</xdr:rowOff>
    </xdr:from>
    <xdr:to>
      <xdr:col>26</xdr:col>
      <xdr:colOff>2495550</xdr:colOff>
      <xdr:row>3</xdr:row>
      <xdr:rowOff>0</xdr:rowOff>
    </xdr:to>
    <xdr:sp macro="" textlink="">
      <xdr:nvSpPr>
        <xdr:cNvPr id="25" name="TextBox 24">
          <a:extLst>
            <a:ext uri="{FF2B5EF4-FFF2-40B4-BE49-F238E27FC236}">
              <a16:creationId xmlns:a16="http://schemas.microsoft.com/office/drawing/2014/main" id="{1A1F66DA-99EA-4027-BA63-3EFA8EF33E8C}"/>
            </a:ext>
          </a:extLst>
        </xdr:cNvPr>
        <xdr:cNvSpPr txBox="1"/>
      </xdr:nvSpPr>
      <xdr:spPr>
        <a:xfrm>
          <a:off x="12849225" y="504825"/>
          <a:ext cx="24955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0</xdr:col>
      <xdr:colOff>56029</xdr:colOff>
      <xdr:row>1</xdr:row>
      <xdr:rowOff>133350</xdr:rowOff>
    </xdr:from>
    <xdr:to>
      <xdr:col>2</xdr:col>
      <xdr:colOff>1030942</xdr:colOff>
      <xdr:row>3</xdr:row>
      <xdr:rowOff>0</xdr:rowOff>
    </xdr:to>
    <xdr:sp macro="" textlink="">
      <xdr:nvSpPr>
        <xdr:cNvPr id="26" name="TextBox 25">
          <a:extLst>
            <a:ext uri="{FF2B5EF4-FFF2-40B4-BE49-F238E27FC236}">
              <a16:creationId xmlns:a16="http://schemas.microsoft.com/office/drawing/2014/main" id="{1CEC787F-7DF4-49E1-890B-66273D593552}"/>
            </a:ext>
          </a:extLst>
        </xdr:cNvPr>
        <xdr:cNvSpPr txBox="1"/>
      </xdr:nvSpPr>
      <xdr:spPr>
        <a:xfrm>
          <a:off x="56029" y="504825"/>
          <a:ext cx="2260788"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Individual Badges</a:t>
          </a:r>
        </a:p>
      </xdr:txBody>
    </xdr:sp>
    <xdr:clientData/>
  </xdr:twoCellAnchor>
  <xdr:twoCellAnchor>
    <xdr:from>
      <xdr:col>1</xdr:col>
      <xdr:colOff>0</xdr:colOff>
      <xdr:row>33</xdr:row>
      <xdr:rowOff>133350</xdr:rowOff>
    </xdr:from>
    <xdr:to>
      <xdr:col>2</xdr:col>
      <xdr:colOff>1590675</xdr:colOff>
      <xdr:row>34</xdr:row>
      <xdr:rowOff>152400</xdr:rowOff>
    </xdr:to>
    <xdr:sp macro="" textlink="">
      <xdr:nvSpPr>
        <xdr:cNvPr id="27" name="TextBox 26">
          <a:extLst>
            <a:ext uri="{FF2B5EF4-FFF2-40B4-BE49-F238E27FC236}">
              <a16:creationId xmlns:a16="http://schemas.microsoft.com/office/drawing/2014/main" id="{AC9FBF1F-C3E8-458F-BA4B-F964B02FA54A}"/>
            </a:ext>
          </a:extLst>
        </xdr:cNvPr>
        <xdr:cNvSpPr txBox="1"/>
      </xdr:nvSpPr>
      <xdr:spPr>
        <a:xfrm>
          <a:off x="57150" y="5686425"/>
          <a:ext cx="2819400" cy="1809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Financial Literacy &amp; Cookie Business Badges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39</xdr:row>
      <xdr:rowOff>133350</xdr:rowOff>
    </xdr:from>
    <xdr:to>
      <xdr:col>2</xdr:col>
      <xdr:colOff>971550</xdr:colOff>
      <xdr:row>40</xdr:row>
      <xdr:rowOff>152400</xdr:rowOff>
    </xdr:to>
    <xdr:sp macro="" textlink="">
      <xdr:nvSpPr>
        <xdr:cNvPr id="28" name="TextBox 27">
          <a:extLst>
            <a:ext uri="{FF2B5EF4-FFF2-40B4-BE49-F238E27FC236}">
              <a16:creationId xmlns:a16="http://schemas.microsoft.com/office/drawing/2014/main" id="{9CD65173-DCF6-40AA-821A-1528DA433665}"/>
            </a:ext>
          </a:extLst>
        </xdr:cNvPr>
        <xdr:cNvSpPr txBox="1"/>
      </xdr:nvSpPr>
      <xdr:spPr>
        <a:xfrm>
          <a:off x="57150" y="6657975"/>
          <a:ext cx="2200275" cy="1809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Progressive Badge Sets</a:t>
          </a:r>
          <a:endParaRPr lang="en-US" sz="1100">
            <a:solidFill>
              <a:schemeClr val="bg1"/>
            </a:solidFill>
            <a:latin typeface="Arial Narrow" panose="020B0606020202030204" pitchFamily="34" charset="0"/>
          </a:endParaRPr>
        </a:p>
      </xdr:txBody>
    </xdr:sp>
    <xdr:clientData/>
  </xdr:twoCellAnchor>
  <xdr:twoCellAnchor editAs="oneCell">
    <xdr:from>
      <xdr:col>1</xdr:col>
      <xdr:colOff>0</xdr:colOff>
      <xdr:row>0</xdr:row>
      <xdr:rowOff>0</xdr:rowOff>
    </xdr:from>
    <xdr:to>
      <xdr:col>2</xdr:col>
      <xdr:colOff>332740</xdr:colOff>
      <xdr:row>1</xdr:row>
      <xdr:rowOff>85725</xdr:rowOff>
    </xdr:to>
    <xdr:pic>
      <xdr:nvPicPr>
        <xdr:cNvPr id="29" name="Picture 28">
          <a:extLst>
            <a:ext uri="{FF2B5EF4-FFF2-40B4-BE49-F238E27FC236}">
              <a16:creationId xmlns:a16="http://schemas.microsoft.com/office/drawing/2014/main" id="{C3A79FDE-CC37-4D44-B23B-4CF8DD81117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0"/>
          <a:ext cx="1561465" cy="457200"/>
        </a:xfrm>
        <a:prstGeom prst="rect">
          <a:avLst/>
        </a:prstGeom>
      </xdr:spPr>
    </xdr:pic>
    <xdr:clientData/>
  </xdr:twoCellAnchor>
  <xdr:twoCellAnchor editAs="oneCell">
    <xdr:from>
      <xdr:col>1</xdr:col>
      <xdr:colOff>25400</xdr:colOff>
      <xdr:row>35</xdr:row>
      <xdr:rowOff>73026</xdr:rowOff>
    </xdr:from>
    <xdr:to>
      <xdr:col>1</xdr:col>
      <xdr:colOff>1221740</xdr:colOff>
      <xdr:row>38</xdr:row>
      <xdr:rowOff>105858</xdr:rowOff>
    </xdr:to>
    <xdr:pic>
      <xdr:nvPicPr>
        <xdr:cNvPr id="30" name="Picture 29">
          <a:extLst>
            <a:ext uri="{FF2B5EF4-FFF2-40B4-BE49-F238E27FC236}">
              <a16:creationId xmlns:a16="http://schemas.microsoft.com/office/drawing/2014/main" id="{A40A3EC2-3286-432F-866D-91575622BC6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2550" y="5949951"/>
          <a:ext cx="1196340" cy="518607"/>
        </a:xfrm>
        <a:prstGeom prst="rect">
          <a:avLst/>
        </a:prstGeom>
      </xdr:spPr>
    </xdr:pic>
    <xdr:clientData/>
  </xdr:twoCellAnchor>
  <xdr:twoCellAnchor>
    <xdr:from>
      <xdr:col>1</xdr:col>
      <xdr:colOff>0</xdr:colOff>
      <xdr:row>58</xdr:row>
      <xdr:rowOff>0</xdr:rowOff>
    </xdr:from>
    <xdr:to>
      <xdr:col>10</xdr:col>
      <xdr:colOff>0</xdr:colOff>
      <xdr:row>65</xdr:row>
      <xdr:rowOff>0</xdr:rowOff>
    </xdr:to>
    <xdr:sp macro="" textlink="">
      <xdr:nvSpPr>
        <xdr:cNvPr id="31" name="Rectangle 30">
          <a:extLst>
            <a:ext uri="{FF2B5EF4-FFF2-40B4-BE49-F238E27FC236}">
              <a16:creationId xmlns:a16="http://schemas.microsoft.com/office/drawing/2014/main" id="{E7AC3397-1E24-4D57-AE72-35D36093F17E}"/>
            </a:ext>
          </a:extLst>
        </xdr:cNvPr>
        <xdr:cNvSpPr/>
      </xdr:nvSpPr>
      <xdr:spPr>
        <a:xfrm>
          <a:off x="57150" y="9601200"/>
          <a:ext cx="4076700" cy="11334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67</xdr:row>
      <xdr:rowOff>0</xdr:rowOff>
    </xdr:from>
    <xdr:to>
      <xdr:col>10</xdr:col>
      <xdr:colOff>0</xdr:colOff>
      <xdr:row>73</xdr:row>
      <xdr:rowOff>0</xdr:rowOff>
    </xdr:to>
    <xdr:sp macro="" textlink="">
      <xdr:nvSpPr>
        <xdr:cNvPr id="32" name="Rectangle 31">
          <a:extLst>
            <a:ext uri="{FF2B5EF4-FFF2-40B4-BE49-F238E27FC236}">
              <a16:creationId xmlns:a16="http://schemas.microsoft.com/office/drawing/2014/main" id="{15D318F1-9C68-49F6-A93B-4AA9BE4843A7}"/>
            </a:ext>
          </a:extLst>
        </xdr:cNvPr>
        <xdr:cNvSpPr/>
      </xdr:nvSpPr>
      <xdr:spPr>
        <a:xfrm>
          <a:off x="57150" y="11058525"/>
          <a:ext cx="4076700" cy="9906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56</xdr:row>
      <xdr:rowOff>133350</xdr:rowOff>
    </xdr:from>
    <xdr:to>
      <xdr:col>10</xdr:col>
      <xdr:colOff>0</xdr:colOff>
      <xdr:row>58</xdr:row>
      <xdr:rowOff>0</xdr:rowOff>
    </xdr:to>
    <xdr:sp macro="" textlink="">
      <xdr:nvSpPr>
        <xdr:cNvPr id="33" name="Rectangle: Top Corners Rounded 32">
          <a:extLst>
            <a:ext uri="{FF2B5EF4-FFF2-40B4-BE49-F238E27FC236}">
              <a16:creationId xmlns:a16="http://schemas.microsoft.com/office/drawing/2014/main" id="{30304FC4-0FD3-4779-B93F-C7F3F6C54CC3}"/>
            </a:ext>
          </a:extLst>
        </xdr:cNvPr>
        <xdr:cNvSpPr/>
      </xdr:nvSpPr>
      <xdr:spPr>
        <a:xfrm>
          <a:off x="57150" y="9410700"/>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65</xdr:row>
      <xdr:rowOff>136684</xdr:rowOff>
    </xdr:from>
    <xdr:to>
      <xdr:col>10</xdr:col>
      <xdr:colOff>0</xdr:colOff>
      <xdr:row>67</xdr:row>
      <xdr:rowOff>0</xdr:rowOff>
    </xdr:to>
    <xdr:sp macro="" textlink="">
      <xdr:nvSpPr>
        <xdr:cNvPr id="34" name="Rectangle: Top Corners Rounded 33">
          <a:extLst>
            <a:ext uri="{FF2B5EF4-FFF2-40B4-BE49-F238E27FC236}">
              <a16:creationId xmlns:a16="http://schemas.microsoft.com/office/drawing/2014/main" id="{3F10BA32-85F9-419E-951C-FB093E7F5F95}"/>
            </a:ext>
          </a:extLst>
        </xdr:cNvPr>
        <xdr:cNvSpPr/>
      </xdr:nvSpPr>
      <xdr:spPr>
        <a:xfrm>
          <a:off x="57150" y="10871359"/>
          <a:ext cx="4076700" cy="187166"/>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65</xdr:row>
      <xdr:rowOff>136684</xdr:rowOff>
    </xdr:from>
    <xdr:to>
      <xdr:col>9</xdr:col>
      <xdr:colOff>0</xdr:colOff>
      <xdr:row>67</xdr:row>
      <xdr:rowOff>0</xdr:rowOff>
    </xdr:to>
    <xdr:sp macro="" textlink="">
      <xdr:nvSpPr>
        <xdr:cNvPr id="35" name="TextBox 34">
          <a:extLst>
            <a:ext uri="{FF2B5EF4-FFF2-40B4-BE49-F238E27FC236}">
              <a16:creationId xmlns:a16="http://schemas.microsoft.com/office/drawing/2014/main" id="{6DECF053-396C-48C7-B05D-9E0AB0CA8B4C}"/>
            </a:ext>
          </a:extLst>
        </xdr:cNvPr>
        <xdr:cNvSpPr txBox="1"/>
      </xdr:nvSpPr>
      <xdr:spPr>
        <a:xfrm>
          <a:off x="3200400" y="10871359"/>
          <a:ext cx="466725" cy="18716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56</xdr:row>
      <xdr:rowOff>133350</xdr:rowOff>
    </xdr:from>
    <xdr:to>
      <xdr:col>9</xdr:col>
      <xdr:colOff>0</xdr:colOff>
      <xdr:row>58</xdr:row>
      <xdr:rowOff>0</xdr:rowOff>
    </xdr:to>
    <xdr:sp macro="" textlink="">
      <xdr:nvSpPr>
        <xdr:cNvPr id="36" name="TextBox 35">
          <a:extLst>
            <a:ext uri="{FF2B5EF4-FFF2-40B4-BE49-F238E27FC236}">
              <a16:creationId xmlns:a16="http://schemas.microsoft.com/office/drawing/2014/main" id="{FB8063E3-8364-4E6C-9968-9D238C19CEE5}"/>
            </a:ext>
          </a:extLst>
        </xdr:cNvPr>
        <xdr:cNvSpPr txBox="1"/>
      </xdr:nvSpPr>
      <xdr:spPr>
        <a:xfrm>
          <a:off x="3200400" y="94107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9</xdr:col>
      <xdr:colOff>0</xdr:colOff>
      <xdr:row>56</xdr:row>
      <xdr:rowOff>133350</xdr:rowOff>
    </xdr:from>
    <xdr:to>
      <xdr:col>10</xdr:col>
      <xdr:colOff>0</xdr:colOff>
      <xdr:row>58</xdr:row>
      <xdr:rowOff>0</xdr:rowOff>
    </xdr:to>
    <xdr:sp macro="" textlink="">
      <xdr:nvSpPr>
        <xdr:cNvPr id="37" name="TextBox 36">
          <a:extLst>
            <a:ext uri="{FF2B5EF4-FFF2-40B4-BE49-F238E27FC236}">
              <a16:creationId xmlns:a16="http://schemas.microsoft.com/office/drawing/2014/main" id="{18FB1735-00B1-44D6-8253-31032F876A71}"/>
            </a:ext>
          </a:extLst>
        </xdr:cNvPr>
        <xdr:cNvSpPr txBox="1"/>
      </xdr:nvSpPr>
      <xdr:spPr>
        <a:xfrm>
          <a:off x="3667125" y="94107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65</xdr:row>
      <xdr:rowOff>136684</xdr:rowOff>
    </xdr:from>
    <xdr:to>
      <xdr:col>10</xdr:col>
      <xdr:colOff>0</xdr:colOff>
      <xdr:row>67</xdr:row>
      <xdr:rowOff>0</xdr:rowOff>
    </xdr:to>
    <xdr:sp macro="" textlink="">
      <xdr:nvSpPr>
        <xdr:cNvPr id="38" name="TextBox 37">
          <a:extLst>
            <a:ext uri="{FF2B5EF4-FFF2-40B4-BE49-F238E27FC236}">
              <a16:creationId xmlns:a16="http://schemas.microsoft.com/office/drawing/2014/main" id="{A90FB860-8B6B-4432-A712-E01C21431AAC}"/>
            </a:ext>
          </a:extLst>
        </xdr:cNvPr>
        <xdr:cNvSpPr txBox="1"/>
      </xdr:nvSpPr>
      <xdr:spPr>
        <a:xfrm>
          <a:off x="3667125" y="10871359"/>
          <a:ext cx="466725" cy="18716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xdr:col>
      <xdr:colOff>0</xdr:colOff>
      <xdr:row>56</xdr:row>
      <xdr:rowOff>133350</xdr:rowOff>
    </xdr:from>
    <xdr:to>
      <xdr:col>2</xdr:col>
      <xdr:colOff>0</xdr:colOff>
      <xdr:row>58</xdr:row>
      <xdr:rowOff>0</xdr:rowOff>
    </xdr:to>
    <xdr:sp macro="" textlink="">
      <xdr:nvSpPr>
        <xdr:cNvPr id="39" name="TextBox 38">
          <a:extLst>
            <a:ext uri="{FF2B5EF4-FFF2-40B4-BE49-F238E27FC236}">
              <a16:creationId xmlns:a16="http://schemas.microsoft.com/office/drawing/2014/main" id="{5AB71366-428C-4231-8F4B-710C72D466BE}"/>
            </a:ext>
          </a:extLst>
        </xdr:cNvPr>
        <xdr:cNvSpPr txBox="1"/>
      </xdr:nvSpPr>
      <xdr:spPr>
        <a:xfrm>
          <a:off x="57150" y="9410700"/>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Pins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65</xdr:row>
      <xdr:rowOff>136684</xdr:rowOff>
    </xdr:from>
    <xdr:to>
      <xdr:col>2</xdr:col>
      <xdr:colOff>952500</xdr:colOff>
      <xdr:row>67</xdr:row>
      <xdr:rowOff>19050</xdr:rowOff>
    </xdr:to>
    <xdr:sp macro="" textlink="">
      <xdr:nvSpPr>
        <xdr:cNvPr id="40" name="TextBox 39">
          <a:extLst>
            <a:ext uri="{FF2B5EF4-FFF2-40B4-BE49-F238E27FC236}">
              <a16:creationId xmlns:a16="http://schemas.microsoft.com/office/drawing/2014/main" id="{1BA2C2D6-09BF-49E4-9FA8-AAEB78E091C8}"/>
            </a:ext>
          </a:extLst>
        </xdr:cNvPr>
        <xdr:cNvSpPr txBox="1"/>
      </xdr:nvSpPr>
      <xdr:spPr>
        <a:xfrm>
          <a:off x="57150" y="10871359"/>
          <a:ext cx="2181225" cy="2062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Additional Patch Awards</a:t>
          </a:r>
          <a:endParaRPr lang="en-US" sz="1100">
            <a:solidFill>
              <a:schemeClr val="bg1"/>
            </a:solidFill>
            <a:latin typeface="Arial Narrow" panose="020B0606020202030204" pitchFamily="34" charset="0"/>
          </a:endParaRPr>
        </a:p>
      </xdr:txBody>
    </xdr:sp>
    <xdr:clientData/>
  </xdr:twoCellAnchor>
  <xdr:twoCellAnchor>
    <xdr:from>
      <xdr:col>11</xdr:col>
      <xdr:colOff>0</xdr:colOff>
      <xdr:row>1</xdr:row>
      <xdr:rowOff>133350</xdr:rowOff>
    </xdr:from>
    <xdr:to>
      <xdr:col>20</xdr:col>
      <xdr:colOff>0</xdr:colOff>
      <xdr:row>3</xdr:row>
      <xdr:rowOff>0</xdr:rowOff>
    </xdr:to>
    <xdr:sp macro="" textlink="">
      <xdr:nvSpPr>
        <xdr:cNvPr id="41" name="Rectangle: Top Corners Rounded 40">
          <a:extLst>
            <a:ext uri="{FF2B5EF4-FFF2-40B4-BE49-F238E27FC236}">
              <a16:creationId xmlns:a16="http://schemas.microsoft.com/office/drawing/2014/main" id="{D8A7351C-1E31-4907-BE23-40385A456F43}"/>
            </a:ext>
          </a:extLst>
        </xdr:cNvPr>
        <xdr:cNvSpPr/>
      </xdr:nvSpPr>
      <xdr:spPr>
        <a:xfrm>
          <a:off x="4248150" y="50482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0</xdr:colOff>
      <xdr:row>1</xdr:row>
      <xdr:rowOff>133350</xdr:rowOff>
    </xdr:from>
    <xdr:to>
      <xdr:col>19</xdr:col>
      <xdr:colOff>0</xdr:colOff>
      <xdr:row>3</xdr:row>
      <xdr:rowOff>0</xdr:rowOff>
    </xdr:to>
    <xdr:sp macro="" textlink="">
      <xdr:nvSpPr>
        <xdr:cNvPr id="42" name="TextBox 41">
          <a:extLst>
            <a:ext uri="{FF2B5EF4-FFF2-40B4-BE49-F238E27FC236}">
              <a16:creationId xmlns:a16="http://schemas.microsoft.com/office/drawing/2014/main" id="{024C53E0-023E-4F10-9198-199E3A6D70A1}"/>
            </a:ext>
          </a:extLst>
        </xdr:cNvPr>
        <xdr:cNvSpPr txBox="1"/>
      </xdr:nvSpPr>
      <xdr:spPr>
        <a:xfrm>
          <a:off x="739140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19</xdr:col>
      <xdr:colOff>0</xdr:colOff>
      <xdr:row>1</xdr:row>
      <xdr:rowOff>133350</xdr:rowOff>
    </xdr:from>
    <xdr:to>
      <xdr:col>20</xdr:col>
      <xdr:colOff>0</xdr:colOff>
      <xdr:row>3</xdr:row>
      <xdr:rowOff>0</xdr:rowOff>
    </xdr:to>
    <xdr:sp macro="" textlink="">
      <xdr:nvSpPr>
        <xdr:cNvPr id="43" name="TextBox 42">
          <a:extLst>
            <a:ext uri="{FF2B5EF4-FFF2-40B4-BE49-F238E27FC236}">
              <a16:creationId xmlns:a16="http://schemas.microsoft.com/office/drawing/2014/main" id="{36FDED82-C163-42ED-8A8E-85D91176A02E}"/>
            </a:ext>
          </a:extLst>
        </xdr:cNvPr>
        <xdr:cNvSpPr txBox="1"/>
      </xdr:nvSpPr>
      <xdr:spPr>
        <a:xfrm>
          <a:off x="785812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3</xdr:row>
      <xdr:rowOff>0</xdr:rowOff>
    </xdr:from>
    <xdr:to>
      <xdr:col>20</xdr:col>
      <xdr:colOff>0</xdr:colOff>
      <xdr:row>25</xdr:row>
      <xdr:rowOff>0</xdr:rowOff>
    </xdr:to>
    <xdr:sp macro="" textlink="">
      <xdr:nvSpPr>
        <xdr:cNvPr id="44" name="Rectangle 43">
          <a:extLst>
            <a:ext uri="{FF2B5EF4-FFF2-40B4-BE49-F238E27FC236}">
              <a16:creationId xmlns:a16="http://schemas.microsoft.com/office/drawing/2014/main" id="{8297342A-B32A-48F4-87A5-2CE46C2DE82D}"/>
            </a:ext>
          </a:extLst>
        </xdr:cNvPr>
        <xdr:cNvSpPr/>
      </xdr:nvSpPr>
      <xdr:spPr>
        <a:xfrm>
          <a:off x="4248150" y="695325"/>
          <a:ext cx="4076700" cy="35623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133350</xdr:rowOff>
    </xdr:from>
    <xdr:to>
      <xdr:col>12</xdr:col>
      <xdr:colOff>1266825</xdr:colOff>
      <xdr:row>3</xdr:row>
      <xdr:rowOff>0</xdr:rowOff>
    </xdr:to>
    <xdr:sp macro="" textlink="">
      <xdr:nvSpPr>
        <xdr:cNvPr id="45" name="TextBox 44">
          <a:extLst>
            <a:ext uri="{FF2B5EF4-FFF2-40B4-BE49-F238E27FC236}">
              <a16:creationId xmlns:a16="http://schemas.microsoft.com/office/drawing/2014/main" id="{91B9B766-1C4D-4AAC-97DE-0EA5A99E9198}"/>
            </a:ext>
          </a:extLst>
        </xdr:cNvPr>
        <xdr:cNvSpPr txBox="1"/>
      </xdr:nvSpPr>
      <xdr:spPr>
        <a:xfrm>
          <a:off x="4248150" y="504825"/>
          <a:ext cx="24955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Leadership Journey Awards</a:t>
          </a:r>
          <a:endParaRPr lang="en-US" sz="1100">
            <a:solidFill>
              <a:schemeClr val="bg1"/>
            </a:solidFill>
            <a:latin typeface="Arial Narrow" panose="020B0606020202030204" pitchFamily="34" charset="0"/>
          </a:endParaRPr>
        </a:p>
      </xdr:txBody>
    </xdr:sp>
    <xdr:clientData/>
  </xdr:twoCellAnchor>
  <xdr:twoCellAnchor>
    <xdr:from>
      <xdr:col>11</xdr:col>
      <xdr:colOff>19050</xdr:colOff>
      <xdr:row>3</xdr:row>
      <xdr:rowOff>28575</xdr:rowOff>
    </xdr:from>
    <xdr:to>
      <xdr:col>11</xdr:col>
      <xdr:colOff>1214122</xdr:colOff>
      <xdr:row>24</xdr:row>
      <xdr:rowOff>112578</xdr:rowOff>
    </xdr:to>
    <xdr:grpSp>
      <xdr:nvGrpSpPr>
        <xdr:cNvPr id="46" name="Group 45">
          <a:extLst>
            <a:ext uri="{FF2B5EF4-FFF2-40B4-BE49-F238E27FC236}">
              <a16:creationId xmlns:a16="http://schemas.microsoft.com/office/drawing/2014/main" id="{96863DF9-B1E1-46F5-A505-563A7195E30C}"/>
            </a:ext>
          </a:extLst>
        </xdr:cNvPr>
        <xdr:cNvGrpSpPr/>
      </xdr:nvGrpSpPr>
      <xdr:grpSpPr>
        <a:xfrm>
          <a:off x="4267200" y="723900"/>
          <a:ext cx="1195072" cy="3484428"/>
          <a:chOff x="4286250" y="723900"/>
          <a:chExt cx="1195072" cy="3484428"/>
        </a:xfrm>
      </xdr:grpSpPr>
      <xdr:pic>
        <xdr:nvPicPr>
          <xdr:cNvPr id="47" name="Picture 46">
            <a:extLst>
              <a:ext uri="{FF2B5EF4-FFF2-40B4-BE49-F238E27FC236}">
                <a16:creationId xmlns:a16="http://schemas.microsoft.com/office/drawing/2014/main" id="{AE0510A9-1F6C-45C0-941E-FD55D18DD0E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286250" y="3441700"/>
            <a:ext cx="1188720" cy="766628"/>
          </a:xfrm>
          <a:prstGeom prst="rect">
            <a:avLst/>
          </a:prstGeom>
        </xdr:spPr>
      </xdr:pic>
      <xdr:pic>
        <xdr:nvPicPr>
          <xdr:cNvPr id="48" name="Picture 47">
            <a:extLst>
              <a:ext uri="{FF2B5EF4-FFF2-40B4-BE49-F238E27FC236}">
                <a16:creationId xmlns:a16="http://schemas.microsoft.com/office/drawing/2014/main" id="{8360BF4D-6979-472E-AF45-42EBB4EFF0E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292602" y="2743201"/>
            <a:ext cx="1188720" cy="506979"/>
          </a:xfrm>
          <a:prstGeom prst="rect">
            <a:avLst/>
          </a:prstGeom>
        </xdr:spPr>
      </xdr:pic>
      <xdr:pic>
        <xdr:nvPicPr>
          <xdr:cNvPr id="49" name="Picture 48">
            <a:extLst>
              <a:ext uri="{FF2B5EF4-FFF2-40B4-BE49-F238E27FC236}">
                <a16:creationId xmlns:a16="http://schemas.microsoft.com/office/drawing/2014/main" id="{E7AC9FFE-7EE5-41C5-805C-D3549DECEE4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559967" y="723900"/>
            <a:ext cx="657568" cy="640080"/>
          </a:xfrm>
          <a:prstGeom prst="rect">
            <a:avLst/>
          </a:prstGeom>
        </xdr:spPr>
      </xdr:pic>
      <xdr:pic>
        <xdr:nvPicPr>
          <xdr:cNvPr id="50" name="Picture 49">
            <a:extLst>
              <a:ext uri="{FF2B5EF4-FFF2-40B4-BE49-F238E27FC236}">
                <a16:creationId xmlns:a16="http://schemas.microsoft.com/office/drawing/2014/main" id="{6A0F99A7-155A-43A8-B520-D989B4A1EC4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536362" y="1352551"/>
            <a:ext cx="704778" cy="640080"/>
          </a:xfrm>
          <a:prstGeom prst="rect">
            <a:avLst/>
          </a:prstGeom>
        </xdr:spPr>
      </xdr:pic>
      <xdr:pic>
        <xdr:nvPicPr>
          <xdr:cNvPr id="51" name="Picture 50">
            <a:extLst>
              <a:ext uri="{FF2B5EF4-FFF2-40B4-BE49-F238E27FC236}">
                <a16:creationId xmlns:a16="http://schemas.microsoft.com/office/drawing/2014/main" id="{451B078F-0903-454D-A71C-70E4EE6F193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557711" y="2000250"/>
            <a:ext cx="662080" cy="640080"/>
          </a:xfrm>
          <a:prstGeom prst="rect">
            <a:avLst/>
          </a:prstGeom>
        </xdr:spPr>
      </xdr:pic>
    </xdr:grpSp>
    <xdr:clientData/>
  </xdr:twoCellAnchor>
  <xdr:twoCellAnchor>
    <xdr:from>
      <xdr:col>1</xdr:col>
      <xdr:colOff>16899</xdr:colOff>
      <xdr:row>58</xdr:row>
      <xdr:rowOff>39976</xdr:rowOff>
    </xdr:from>
    <xdr:to>
      <xdr:col>1</xdr:col>
      <xdr:colOff>1205619</xdr:colOff>
      <xdr:row>64</xdr:row>
      <xdr:rowOff>110183</xdr:rowOff>
    </xdr:to>
    <xdr:grpSp>
      <xdr:nvGrpSpPr>
        <xdr:cNvPr id="52" name="Group 51">
          <a:extLst>
            <a:ext uri="{FF2B5EF4-FFF2-40B4-BE49-F238E27FC236}">
              <a16:creationId xmlns:a16="http://schemas.microsoft.com/office/drawing/2014/main" id="{43966DB5-42B3-46A4-969A-C7F7836C682E}"/>
            </a:ext>
          </a:extLst>
        </xdr:cNvPr>
        <xdr:cNvGrpSpPr>
          <a:grpSpLocks noChangeAspect="1"/>
        </xdr:cNvGrpSpPr>
      </xdr:nvGrpSpPr>
      <xdr:grpSpPr>
        <a:xfrm>
          <a:off x="74049" y="9641176"/>
          <a:ext cx="1188720" cy="1041757"/>
          <a:chOff x="4696849" y="9809450"/>
          <a:chExt cx="1263931" cy="1106030"/>
        </a:xfrm>
      </xdr:grpSpPr>
      <xdr:grpSp>
        <xdr:nvGrpSpPr>
          <xdr:cNvPr id="53" name="Group 52">
            <a:extLst>
              <a:ext uri="{FF2B5EF4-FFF2-40B4-BE49-F238E27FC236}">
                <a16:creationId xmlns:a16="http://schemas.microsoft.com/office/drawing/2014/main" id="{4EF62778-8168-4D55-B55A-B0FA23B07E3B}"/>
              </a:ext>
            </a:extLst>
          </xdr:cNvPr>
          <xdr:cNvGrpSpPr/>
        </xdr:nvGrpSpPr>
        <xdr:grpSpPr>
          <a:xfrm>
            <a:off x="4911549" y="9809450"/>
            <a:ext cx="834530" cy="411480"/>
            <a:chOff x="4913600" y="9809450"/>
            <a:chExt cx="834530" cy="411480"/>
          </a:xfrm>
        </xdr:grpSpPr>
        <xdr:pic>
          <xdr:nvPicPr>
            <xdr:cNvPr id="61" name="Picture 60">
              <a:extLst>
                <a:ext uri="{FF2B5EF4-FFF2-40B4-BE49-F238E27FC236}">
                  <a16:creationId xmlns:a16="http://schemas.microsoft.com/office/drawing/2014/main" id="{08D06EDA-85FD-4C41-BA17-556339AB862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913600" y="9809450"/>
              <a:ext cx="411480" cy="411480"/>
            </a:xfrm>
            <a:prstGeom prst="rect">
              <a:avLst/>
            </a:prstGeom>
          </xdr:spPr>
        </xdr:pic>
        <xdr:pic>
          <xdr:nvPicPr>
            <xdr:cNvPr id="62" name="Picture 61">
              <a:extLst>
                <a:ext uri="{FF2B5EF4-FFF2-40B4-BE49-F238E27FC236}">
                  <a16:creationId xmlns:a16="http://schemas.microsoft.com/office/drawing/2014/main" id="{013B1332-2FB0-4D88-96B1-DF268A3992A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336650" y="9809450"/>
              <a:ext cx="411480" cy="411480"/>
            </a:xfrm>
            <a:prstGeom prst="rect">
              <a:avLst/>
            </a:prstGeom>
          </xdr:spPr>
        </xdr:pic>
      </xdr:grpSp>
      <xdr:grpSp>
        <xdr:nvGrpSpPr>
          <xdr:cNvPr id="54" name="Group 53">
            <a:extLst>
              <a:ext uri="{FF2B5EF4-FFF2-40B4-BE49-F238E27FC236}">
                <a16:creationId xmlns:a16="http://schemas.microsoft.com/office/drawing/2014/main" id="{13118669-A296-466D-935E-FFC4051DB3C1}"/>
              </a:ext>
            </a:extLst>
          </xdr:cNvPr>
          <xdr:cNvGrpSpPr/>
        </xdr:nvGrpSpPr>
        <xdr:grpSpPr>
          <a:xfrm>
            <a:off x="4911549" y="10504000"/>
            <a:ext cx="834530" cy="411480"/>
            <a:chOff x="4913600" y="10504000"/>
            <a:chExt cx="834530" cy="411480"/>
          </a:xfrm>
        </xdr:grpSpPr>
        <xdr:pic>
          <xdr:nvPicPr>
            <xdr:cNvPr id="59" name="Picture 58">
              <a:extLst>
                <a:ext uri="{FF2B5EF4-FFF2-40B4-BE49-F238E27FC236}">
                  <a16:creationId xmlns:a16="http://schemas.microsoft.com/office/drawing/2014/main" id="{0BA75DD3-D76C-40E4-A1E4-AD6D39754413}"/>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336650" y="10504000"/>
              <a:ext cx="411480" cy="411480"/>
            </a:xfrm>
            <a:prstGeom prst="rect">
              <a:avLst/>
            </a:prstGeom>
          </xdr:spPr>
        </xdr:pic>
        <xdr:pic>
          <xdr:nvPicPr>
            <xdr:cNvPr id="60" name="Picture 59">
              <a:extLst>
                <a:ext uri="{FF2B5EF4-FFF2-40B4-BE49-F238E27FC236}">
                  <a16:creationId xmlns:a16="http://schemas.microsoft.com/office/drawing/2014/main" id="{33AA03DF-AB5B-4FC7-92B5-0B75FB848AE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913600" y="10504000"/>
              <a:ext cx="411480" cy="411480"/>
            </a:xfrm>
            <a:prstGeom prst="rect">
              <a:avLst/>
            </a:prstGeom>
          </xdr:spPr>
        </xdr:pic>
      </xdr:grpSp>
      <xdr:grpSp>
        <xdr:nvGrpSpPr>
          <xdr:cNvPr id="55" name="Group 54">
            <a:extLst>
              <a:ext uri="{FF2B5EF4-FFF2-40B4-BE49-F238E27FC236}">
                <a16:creationId xmlns:a16="http://schemas.microsoft.com/office/drawing/2014/main" id="{9A7560B6-EEFE-4EB1-AB8A-E45D58655C8C}"/>
              </a:ext>
            </a:extLst>
          </xdr:cNvPr>
          <xdr:cNvGrpSpPr/>
        </xdr:nvGrpSpPr>
        <xdr:grpSpPr>
          <a:xfrm>
            <a:off x="4696849" y="10176475"/>
            <a:ext cx="1263931" cy="411480"/>
            <a:chOff x="4696849" y="10176475"/>
            <a:chExt cx="1263931" cy="411480"/>
          </a:xfrm>
        </xdr:grpSpPr>
        <xdr:pic>
          <xdr:nvPicPr>
            <xdr:cNvPr id="56" name="Picture 55">
              <a:extLst>
                <a:ext uri="{FF2B5EF4-FFF2-40B4-BE49-F238E27FC236}">
                  <a16:creationId xmlns:a16="http://schemas.microsoft.com/office/drawing/2014/main" id="{8080BC01-7BCA-434A-A446-959DFA2E8DB6}"/>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696849" y="10176475"/>
              <a:ext cx="409626" cy="411480"/>
            </a:xfrm>
            <a:prstGeom prst="rect">
              <a:avLst/>
            </a:prstGeom>
          </xdr:spPr>
        </xdr:pic>
        <xdr:pic>
          <xdr:nvPicPr>
            <xdr:cNvPr id="57" name="Picture 56">
              <a:extLst>
                <a:ext uri="{FF2B5EF4-FFF2-40B4-BE49-F238E27FC236}">
                  <a16:creationId xmlns:a16="http://schemas.microsoft.com/office/drawing/2014/main" id="{8779766C-8316-45E5-86C3-8688FBD72E86}"/>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119900" y="10176475"/>
              <a:ext cx="411480" cy="411480"/>
            </a:xfrm>
            <a:prstGeom prst="rect">
              <a:avLst/>
            </a:prstGeom>
          </xdr:spPr>
        </xdr:pic>
        <xdr:pic>
          <xdr:nvPicPr>
            <xdr:cNvPr id="58" name="Picture 57">
              <a:extLst>
                <a:ext uri="{FF2B5EF4-FFF2-40B4-BE49-F238E27FC236}">
                  <a16:creationId xmlns:a16="http://schemas.microsoft.com/office/drawing/2014/main" id="{EA9E72D9-AD14-4701-9928-284C506FAA2E}"/>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549300" y="10176475"/>
              <a:ext cx="411480" cy="411480"/>
            </a:xfrm>
            <a:prstGeom prst="rect">
              <a:avLst/>
            </a:prstGeom>
          </xdr:spPr>
        </xdr:pic>
      </xdr:grpSp>
    </xdr:grpSp>
    <xdr:clientData/>
  </xdr:twoCellAnchor>
  <xdr:twoCellAnchor>
    <xdr:from>
      <xdr:col>1</xdr:col>
      <xdr:colOff>28576</xdr:colOff>
      <xdr:row>67</xdr:row>
      <xdr:rowOff>19825</xdr:rowOff>
    </xdr:from>
    <xdr:to>
      <xdr:col>1</xdr:col>
      <xdr:colOff>1217296</xdr:colOff>
      <xdr:row>72</xdr:row>
      <xdr:rowOff>140184</xdr:rowOff>
    </xdr:to>
    <xdr:grpSp>
      <xdr:nvGrpSpPr>
        <xdr:cNvPr id="63" name="Group 62">
          <a:extLst>
            <a:ext uri="{FF2B5EF4-FFF2-40B4-BE49-F238E27FC236}">
              <a16:creationId xmlns:a16="http://schemas.microsoft.com/office/drawing/2014/main" id="{ACA069DD-1B71-49CB-83EB-823316448955}"/>
            </a:ext>
          </a:extLst>
        </xdr:cNvPr>
        <xdr:cNvGrpSpPr>
          <a:grpSpLocks noChangeAspect="1"/>
        </xdr:cNvGrpSpPr>
      </xdr:nvGrpSpPr>
      <xdr:grpSpPr>
        <a:xfrm>
          <a:off x="85726" y="11078350"/>
          <a:ext cx="1188720" cy="949034"/>
          <a:chOff x="95251" y="10443350"/>
          <a:chExt cx="1234440" cy="964520"/>
        </a:xfrm>
      </xdr:grpSpPr>
      <xdr:pic>
        <xdr:nvPicPr>
          <xdr:cNvPr id="64" name="Picture 63">
            <a:extLst>
              <a:ext uri="{FF2B5EF4-FFF2-40B4-BE49-F238E27FC236}">
                <a16:creationId xmlns:a16="http://schemas.microsoft.com/office/drawing/2014/main" id="{D1870BB3-27FA-445E-BDC9-99A3BC264EEA}"/>
              </a:ext>
            </a:extLst>
          </xdr:cNvPr>
          <xdr:cNvPicPr>
            <a:picLocks noChangeAspect="1"/>
          </xdr:cNvPicPr>
        </xdr:nvPicPr>
        <xdr:blipFill rotWithShape="1">
          <a:blip xmlns:r="http://schemas.openxmlformats.org/officeDocument/2006/relationships" r:embed="rId15">
            <a:extLst>
              <a:ext uri="{28A0092B-C50C-407E-A947-70E740481C1C}">
                <a14:useLocalDpi xmlns:a14="http://schemas.microsoft.com/office/drawing/2010/main" val="0"/>
              </a:ext>
            </a:extLst>
          </a:blip>
          <a:srcRect l="49828" r="-1"/>
          <a:stretch/>
        </xdr:blipFill>
        <xdr:spPr>
          <a:xfrm>
            <a:off x="95251" y="10830074"/>
            <a:ext cx="1234440" cy="577796"/>
          </a:xfrm>
          <a:prstGeom prst="rect">
            <a:avLst/>
          </a:prstGeom>
        </xdr:spPr>
      </xdr:pic>
      <xdr:grpSp>
        <xdr:nvGrpSpPr>
          <xdr:cNvPr id="65" name="Group 64">
            <a:extLst>
              <a:ext uri="{FF2B5EF4-FFF2-40B4-BE49-F238E27FC236}">
                <a16:creationId xmlns:a16="http://schemas.microsoft.com/office/drawing/2014/main" id="{600EEC56-D015-4421-A3F4-C664433EA4FD}"/>
              </a:ext>
            </a:extLst>
          </xdr:cNvPr>
          <xdr:cNvGrpSpPr/>
        </xdr:nvGrpSpPr>
        <xdr:grpSpPr>
          <a:xfrm>
            <a:off x="257780" y="10443350"/>
            <a:ext cx="909383" cy="411480"/>
            <a:chOff x="292101" y="10443350"/>
            <a:chExt cx="909383" cy="411480"/>
          </a:xfrm>
        </xdr:grpSpPr>
        <xdr:pic>
          <xdr:nvPicPr>
            <xdr:cNvPr id="66" name="Picture 65">
              <a:extLst>
                <a:ext uri="{FF2B5EF4-FFF2-40B4-BE49-F238E27FC236}">
                  <a16:creationId xmlns:a16="http://schemas.microsoft.com/office/drawing/2014/main" id="{7BECFCC5-FA9D-4009-BE39-7C6F2D932C41}"/>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292101" y="10443350"/>
              <a:ext cx="413402" cy="411480"/>
            </a:xfrm>
            <a:prstGeom prst="rect">
              <a:avLst/>
            </a:prstGeom>
          </xdr:spPr>
        </xdr:pic>
        <xdr:pic>
          <xdr:nvPicPr>
            <xdr:cNvPr id="67" name="Picture 66">
              <a:extLst>
                <a:ext uri="{FF2B5EF4-FFF2-40B4-BE49-F238E27FC236}">
                  <a16:creationId xmlns:a16="http://schemas.microsoft.com/office/drawing/2014/main" id="{ABE57002-8F0D-4D23-A89B-1A28D15D25A5}"/>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788082" y="10443350"/>
              <a:ext cx="413402" cy="411480"/>
            </a:xfrm>
            <a:prstGeom prst="rect">
              <a:avLst/>
            </a:prstGeom>
          </xdr:spPr>
        </xdr:pic>
      </xdr:grpSp>
    </xdr:grpSp>
    <xdr:clientData/>
  </xdr:twoCellAnchor>
  <xdr:twoCellAnchor>
    <xdr:from>
      <xdr:col>1</xdr:col>
      <xdr:colOff>0</xdr:colOff>
      <xdr:row>3</xdr:row>
      <xdr:rowOff>0</xdr:rowOff>
    </xdr:from>
    <xdr:to>
      <xdr:col>10</xdr:col>
      <xdr:colOff>0</xdr:colOff>
      <xdr:row>33</xdr:row>
      <xdr:rowOff>0</xdr:rowOff>
    </xdr:to>
    <xdr:sp macro="" textlink="">
      <xdr:nvSpPr>
        <xdr:cNvPr id="68" name="Rectangle 67">
          <a:extLst>
            <a:ext uri="{FF2B5EF4-FFF2-40B4-BE49-F238E27FC236}">
              <a16:creationId xmlns:a16="http://schemas.microsoft.com/office/drawing/2014/main" id="{F5D71577-FE4B-4C7C-BF68-25BC2DB74211}"/>
            </a:ext>
          </a:extLst>
        </xdr:cNvPr>
        <xdr:cNvSpPr/>
      </xdr:nvSpPr>
      <xdr:spPr>
        <a:xfrm>
          <a:off x="57150" y="695325"/>
          <a:ext cx="4076700" cy="48577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39687</xdr:colOff>
      <xdr:row>41</xdr:row>
      <xdr:rowOff>65050</xdr:rowOff>
    </xdr:from>
    <xdr:to>
      <xdr:col>2</xdr:col>
      <xdr:colOff>2102</xdr:colOff>
      <xdr:row>55</xdr:row>
      <xdr:rowOff>121491</xdr:rowOff>
    </xdr:to>
    <xdr:grpSp>
      <xdr:nvGrpSpPr>
        <xdr:cNvPr id="69" name="Group 68">
          <a:extLst>
            <a:ext uri="{FF2B5EF4-FFF2-40B4-BE49-F238E27FC236}">
              <a16:creationId xmlns:a16="http://schemas.microsoft.com/office/drawing/2014/main" id="{352A33BF-13B9-4D14-82CE-3932E1FF11FB}"/>
            </a:ext>
          </a:extLst>
        </xdr:cNvPr>
        <xdr:cNvGrpSpPr/>
      </xdr:nvGrpSpPr>
      <xdr:grpSpPr>
        <a:xfrm>
          <a:off x="96837" y="6913525"/>
          <a:ext cx="1191140" cy="2323391"/>
          <a:chOff x="96837" y="7037350"/>
          <a:chExt cx="1210190" cy="2367841"/>
        </a:xfrm>
      </xdr:grpSpPr>
      <xdr:pic>
        <xdr:nvPicPr>
          <xdr:cNvPr id="70" name="Picture 69">
            <a:extLst>
              <a:ext uri="{FF2B5EF4-FFF2-40B4-BE49-F238E27FC236}">
                <a16:creationId xmlns:a16="http://schemas.microsoft.com/office/drawing/2014/main" id="{0A0DDE15-2C06-4DAB-8C30-722852C69D16}"/>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96837" y="9008271"/>
            <a:ext cx="1196340" cy="396920"/>
          </a:xfrm>
          <a:prstGeom prst="rect">
            <a:avLst/>
          </a:prstGeom>
        </xdr:spPr>
      </xdr:pic>
      <xdr:pic>
        <xdr:nvPicPr>
          <xdr:cNvPr id="71" name="Picture 75">
            <a:extLst>
              <a:ext uri="{FF2B5EF4-FFF2-40B4-BE49-F238E27FC236}">
                <a16:creationId xmlns:a16="http://schemas.microsoft.com/office/drawing/2014/main" id="{4B996F03-60DC-4EB1-8AA8-B7B3963F8BD4}"/>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96837" y="8040989"/>
            <a:ext cx="1196340" cy="394026"/>
          </a:xfrm>
          <a:prstGeom prst="rect">
            <a:avLst/>
          </a:prstGeom>
        </xdr:spPr>
      </xdr:pic>
      <xdr:pic>
        <xdr:nvPicPr>
          <xdr:cNvPr id="72" name="Picture 71">
            <a:extLst>
              <a:ext uri="{FF2B5EF4-FFF2-40B4-BE49-F238E27FC236}">
                <a16:creationId xmlns:a16="http://schemas.microsoft.com/office/drawing/2014/main" id="{7E995F41-5B84-49A0-8FA3-3BED6EAD30F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96837" y="8523910"/>
            <a:ext cx="1196340" cy="395467"/>
          </a:xfrm>
          <a:prstGeom prst="rect">
            <a:avLst/>
          </a:prstGeom>
        </xdr:spPr>
      </xdr:pic>
      <xdr:pic>
        <xdr:nvPicPr>
          <xdr:cNvPr id="73" name="Picture 72">
            <a:extLst>
              <a:ext uri="{FF2B5EF4-FFF2-40B4-BE49-F238E27FC236}">
                <a16:creationId xmlns:a16="http://schemas.microsoft.com/office/drawing/2014/main" id="{7B536BA3-3E2D-45F2-8825-1866B784BE56}"/>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96837" y="7546869"/>
            <a:ext cx="1196340" cy="405225"/>
          </a:xfrm>
          <a:prstGeom prst="rect">
            <a:avLst/>
          </a:prstGeom>
        </xdr:spPr>
      </xdr:pic>
      <xdr:grpSp>
        <xdr:nvGrpSpPr>
          <xdr:cNvPr id="74" name="Group 73">
            <a:extLst>
              <a:ext uri="{FF2B5EF4-FFF2-40B4-BE49-F238E27FC236}">
                <a16:creationId xmlns:a16="http://schemas.microsoft.com/office/drawing/2014/main" id="{23FDF398-A4EA-4419-A9B8-573A89DD6489}"/>
              </a:ext>
            </a:extLst>
          </xdr:cNvPr>
          <xdr:cNvGrpSpPr/>
        </xdr:nvGrpSpPr>
        <xdr:grpSpPr>
          <a:xfrm>
            <a:off x="96837" y="7037350"/>
            <a:ext cx="1210190" cy="420624"/>
            <a:chOff x="19345947" y="7297700"/>
            <a:chExt cx="1210190" cy="420624"/>
          </a:xfrm>
        </xdr:grpSpPr>
        <xdr:pic>
          <xdr:nvPicPr>
            <xdr:cNvPr id="75" name="Picture 74">
              <a:extLst>
                <a:ext uri="{FF2B5EF4-FFF2-40B4-BE49-F238E27FC236}">
                  <a16:creationId xmlns:a16="http://schemas.microsoft.com/office/drawing/2014/main" id="{E6DB6725-7F51-4215-85DC-52324B20F666}"/>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9345947" y="7297700"/>
              <a:ext cx="402336" cy="420624"/>
            </a:xfrm>
            <a:prstGeom prst="rect">
              <a:avLst/>
            </a:prstGeom>
          </xdr:spPr>
        </xdr:pic>
        <xdr:pic>
          <xdr:nvPicPr>
            <xdr:cNvPr id="76" name="Picture 75">
              <a:extLst>
                <a:ext uri="{FF2B5EF4-FFF2-40B4-BE49-F238E27FC236}">
                  <a16:creationId xmlns:a16="http://schemas.microsoft.com/office/drawing/2014/main" id="{3697881F-62C5-4AF5-96A4-07C44BA992A7}"/>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9747319" y="7297700"/>
              <a:ext cx="402336" cy="420624"/>
            </a:xfrm>
            <a:prstGeom prst="rect">
              <a:avLst/>
            </a:prstGeom>
          </xdr:spPr>
        </xdr:pic>
        <xdr:pic>
          <xdr:nvPicPr>
            <xdr:cNvPr id="77" name="Picture 76">
              <a:extLst>
                <a:ext uri="{FF2B5EF4-FFF2-40B4-BE49-F238E27FC236}">
                  <a16:creationId xmlns:a16="http://schemas.microsoft.com/office/drawing/2014/main" id="{11DA66A1-094D-4FD7-8570-7D93D6FD4C15}"/>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20153801" y="7297700"/>
              <a:ext cx="402336" cy="420624"/>
            </a:xfrm>
            <a:prstGeom prst="rect">
              <a:avLst/>
            </a:prstGeom>
          </xdr:spPr>
        </xdr:pic>
      </xdr:grpSp>
    </xdr:grpSp>
    <xdr:clientData/>
  </xdr:twoCellAnchor>
  <xdr:twoCellAnchor>
    <xdr:from>
      <xdr:col>1</xdr:col>
      <xdr:colOff>43446</xdr:colOff>
      <xdr:row>3</xdr:row>
      <xdr:rowOff>60325</xdr:rowOff>
    </xdr:from>
    <xdr:to>
      <xdr:col>1</xdr:col>
      <xdr:colOff>1225061</xdr:colOff>
      <xdr:row>32</xdr:row>
      <xdr:rowOff>103590</xdr:rowOff>
    </xdr:to>
    <xdr:grpSp>
      <xdr:nvGrpSpPr>
        <xdr:cNvPr id="78" name="Group 77">
          <a:extLst>
            <a:ext uri="{FF2B5EF4-FFF2-40B4-BE49-F238E27FC236}">
              <a16:creationId xmlns:a16="http://schemas.microsoft.com/office/drawing/2014/main" id="{6FB0ED3A-9B83-496B-BB63-FED6B40F428B}"/>
            </a:ext>
          </a:extLst>
        </xdr:cNvPr>
        <xdr:cNvGrpSpPr/>
      </xdr:nvGrpSpPr>
      <xdr:grpSpPr>
        <a:xfrm>
          <a:off x="100596" y="755650"/>
          <a:ext cx="1181615" cy="4739090"/>
          <a:chOff x="19366496" y="784225"/>
          <a:chExt cx="1210190" cy="4831165"/>
        </a:xfrm>
      </xdr:grpSpPr>
      <xdr:pic>
        <xdr:nvPicPr>
          <xdr:cNvPr id="79" name="Picture 78">
            <a:extLst>
              <a:ext uri="{FF2B5EF4-FFF2-40B4-BE49-F238E27FC236}">
                <a16:creationId xmlns:a16="http://schemas.microsoft.com/office/drawing/2014/main" id="{3F92A4E6-2C33-43CE-800A-BF229796D6FB}"/>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20177750" y="784225"/>
            <a:ext cx="398936" cy="418539"/>
          </a:xfrm>
          <a:prstGeom prst="rect">
            <a:avLst/>
          </a:prstGeom>
        </xdr:spPr>
      </xdr:pic>
      <xdr:pic>
        <xdr:nvPicPr>
          <xdr:cNvPr id="80" name="Picture 79">
            <a:extLst>
              <a:ext uri="{FF2B5EF4-FFF2-40B4-BE49-F238E27FC236}">
                <a16:creationId xmlns:a16="http://schemas.microsoft.com/office/drawing/2014/main" id="{F0B14CB8-9B93-4E19-A0BD-C9A204627124}"/>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9369896" y="1274285"/>
            <a:ext cx="398936" cy="418539"/>
          </a:xfrm>
          <a:prstGeom prst="rect">
            <a:avLst/>
          </a:prstGeom>
        </xdr:spPr>
      </xdr:pic>
      <xdr:pic>
        <xdr:nvPicPr>
          <xdr:cNvPr id="81" name="Picture 80">
            <a:extLst>
              <a:ext uri="{FF2B5EF4-FFF2-40B4-BE49-F238E27FC236}">
                <a16:creationId xmlns:a16="http://schemas.microsoft.com/office/drawing/2014/main" id="{FE5D76E2-B3B7-40A8-B870-B907F2045DBE}"/>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9771269" y="1274285"/>
            <a:ext cx="398936" cy="418539"/>
          </a:xfrm>
          <a:prstGeom prst="rect">
            <a:avLst/>
          </a:prstGeom>
        </xdr:spPr>
      </xdr:pic>
      <xdr:pic>
        <xdr:nvPicPr>
          <xdr:cNvPr id="82" name="Picture 81">
            <a:extLst>
              <a:ext uri="{FF2B5EF4-FFF2-40B4-BE49-F238E27FC236}">
                <a16:creationId xmlns:a16="http://schemas.microsoft.com/office/drawing/2014/main" id="{0457EA4A-BE8A-4B41-9BD6-1AFC84295F3C}"/>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20177750" y="1274285"/>
            <a:ext cx="398936" cy="418539"/>
          </a:xfrm>
          <a:prstGeom prst="rect">
            <a:avLst/>
          </a:prstGeom>
        </xdr:spPr>
      </xdr:pic>
      <xdr:pic>
        <xdr:nvPicPr>
          <xdr:cNvPr id="83" name="Picture 82">
            <a:extLst>
              <a:ext uri="{FF2B5EF4-FFF2-40B4-BE49-F238E27FC236}">
                <a16:creationId xmlns:a16="http://schemas.microsoft.com/office/drawing/2014/main" id="{3E3CEA9C-324C-4EC4-836D-A404FC75E849}"/>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9369896" y="1764345"/>
            <a:ext cx="398936" cy="418539"/>
          </a:xfrm>
          <a:prstGeom prst="rect">
            <a:avLst/>
          </a:prstGeom>
        </xdr:spPr>
      </xdr:pic>
      <xdr:pic>
        <xdr:nvPicPr>
          <xdr:cNvPr id="84" name="Picture 83">
            <a:extLst>
              <a:ext uri="{FF2B5EF4-FFF2-40B4-BE49-F238E27FC236}">
                <a16:creationId xmlns:a16="http://schemas.microsoft.com/office/drawing/2014/main" id="{1ABCC130-30E7-4F40-8FC2-D7CBBE7C88D4}"/>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9771269" y="1764345"/>
            <a:ext cx="398936" cy="418539"/>
          </a:xfrm>
          <a:prstGeom prst="rect">
            <a:avLst/>
          </a:prstGeom>
        </xdr:spPr>
      </xdr:pic>
      <xdr:pic>
        <xdr:nvPicPr>
          <xdr:cNvPr id="85" name="Picture 84">
            <a:extLst>
              <a:ext uri="{FF2B5EF4-FFF2-40B4-BE49-F238E27FC236}">
                <a16:creationId xmlns:a16="http://schemas.microsoft.com/office/drawing/2014/main" id="{C33627C5-20DE-44DC-B662-8211A44EB247}"/>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20177750" y="1764345"/>
            <a:ext cx="398936" cy="418539"/>
          </a:xfrm>
          <a:prstGeom prst="rect">
            <a:avLst/>
          </a:prstGeom>
        </xdr:spPr>
      </xdr:pic>
      <xdr:pic>
        <xdr:nvPicPr>
          <xdr:cNvPr id="86" name="Picture 85">
            <a:extLst>
              <a:ext uri="{FF2B5EF4-FFF2-40B4-BE49-F238E27FC236}">
                <a16:creationId xmlns:a16="http://schemas.microsoft.com/office/drawing/2014/main" id="{3EA6D2A7-EDD0-465A-B7B9-621B6D5FF72A}"/>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9369896" y="2254405"/>
            <a:ext cx="398936" cy="418539"/>
          </a:xfrm>
          <a:prstGeom prst="rect">
            <a:avLst/>
          </a:prstGeom>
        </xdr:spPr>
      </xdr:pic>
      <xdr:pic>
        <xdr:nvPicPr>
          <xdr:cNvPr id="87" name="Picture 86">
            <a:extLst>
              <a:ext uri="{FF2B5EF4-FFF2-40B4-BE49-F238E27FC236}">
                <a16:creationId xmlns:a16="http://schemas.microsoft.com/office/drawing/2014/main" id="{6E9B2770-104B-419D-AE8B-37220FB50ED4}"/>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9771269" y="2254405"/>
            <a:ext cx="398936" cy="418539"/>
          </a:xfrm>
          <a:prstGeom prst="rect">
            <a:avLst/>
          </a:prstGeom>
        </xdr:spPr>
      </xdr:pic>
      <xdr:pic>
        <xdr:nvPicPr>
          <xdr:cNvPr id="88" name="Picture 87">
            <a:extLst>
              <a:ext uri="{FF2B5EF4-FFF2-40B4-BE49-F238E27FC236}">
                <a16:creationId xmlns:a16="http://schemas.microsoft.com/office/drawing/2014/main" id="{57EB23B7-DEFA-4371-8A60-ECA9DEB5D229}"/>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20177750" y="2254405"/>
            <a:ext cx="398936" cy="418539"/>
          </a:xfrm>
          <a:prstGeom prst="rect">
            <a:avLst/>
          </a:prstGeom>
        </xdr:spPr>
      </xdr:pic>
      <xdr:pic>
        <xdr:nvPicPr>
          <xdr:cNvPr id="89" name="Picture 88">
            <a:extLst>
              <a:ext uri="{FF2B5EF4-FFF2-40B4-BE49-F238E27FC236}">
                <a16:creationId xmlns:a16="http://schemas.microsoft.com/office/drawing/2014/main" id="{B6BB91F2-ABDB-4A4A-B0FF-D3B6C204F8E4}"/>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9369896" y="2744465"/>
            <a:ext cx="398936" cy="418539"/>
          </a:xfrm>
          <a:prstGeom prst="rect">
            <a:avLst/>
          </a:prstGeom>
        </xdr:spPr>
      </xdr:pic>
      <xdr:pic>
        <xdr:nvPicPr>
          <xdr:cNvPr id="90" name="Picture 89">
            <a:extLst>
              <a:ext uri="{FF2B5EF4-FFF2-40B4-BE49-F238E27FC236}">
                <a16:creationId xmlns:a16="http://schemas.microsoft.com/office/drawing/2014/main" id="{782C770A-EFF7-4365-887E-85ADA8C0892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9771269" y="2744465"/>
            <a:ext cx="398936" cy="418539"/>
          </a:xfrm>
          <a:prstGeom prst="rect">
            <a:avLst/>
          </a:prstGeom>
        </xdr:spPr>
      </xdr:pic>
      <xdr:pic>
        <xdr:nvPicPr>
          <xdr:cNvPr id="91" name="Picture 90">
            <a:extLst>
              <a:ext uri="{FF2B5EF4-FFF2-40B4-BE49-F238E27FC236}">
                <a16:creationId xmlns:a16="http://schemas.microsoft.com/office/drawing/2014/main" id="{554C33EF-C1A4-46E7-8E17-24CEE0704B0A}"/>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20177750" y="2744465"/>
            <a:ext cx="398936" cy="418539"/>
          </a:xfrm>
          <a:prstGeom prst="rect">
            <a:avLst/>
          </a:prstGeom>
        </xdr:spPr>
      </xdr:pic>
      <xdr:pic>
        <xdr:nvPicPr>
          <xdr:cNvPr id="92" name="Picture 91">
            <a:extLst>
              <a:ext uri="{FF2B5EF4-FFF2-40B4-BE49-F238E27FC236}">
                <a16:creationId xmlns:a16="http://schemas.microsoft.com/office/drawing/2014/main" id="{462B46D2-F6D7-45AA-9E8E-2A752FB5C785}"/>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9369896" y="3234525"/>
            <a:ext cx="398936" cy="418539"/>
          </a:xfrm>
          <a:prstGeom prst="rect">
            <a:avLst/>
          </a:prstGeom>
        </xdr:spPr>
      </xdr:pic>
      <xdr:pic>
        <xdr:nvPicPr>
          <xdr:cNvPr id="93" name="Picture 92">
            <a:extLst>
              <a:ext uri="{FF2B5EF4-FFF2-40B4-BE49-F238E27FC236}">
                <a16:creationId xmlns:a16="http://schemas.microsoft.com/office/drawing/2014/main" id="{A42AD06A-B8F7-4A15-A6A2-8B659132B0CF}"/>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9771269" y="3234525"/>
            <a:ext cx="398936" cy="418539"/>
          </a:xfrm>
          <a:prstGeom prst="rect">
            <a:avLst/>
          </a:prstGeom>
        </xdr:spPr>
      </xdr:pic>
      <xdr:pic>
        <xdr:nvPicPr>
          <xdr:cNvPr id="94" name="Picture 93">
            <a:extLst>
              <a:ext uri="{FF2B5EF4-FFF2-40B4-BE49-F238E27FC236}">
                <a16:creationId xmlns:a16="http://schemas.microsoft.com/office/drawing/2014/main" id="{00261A96-9D65-41D0-AC91-95DEF11B3E0F}"/>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20177750" y="3234525"/>
            <a:ext cx="398936" cy="418539"/>
          </a:xfrm>
          <a:prstGeom prst="rect">
            <a:avLst/>
          </a:prstGeom>
        </xdr:spPr>
      </xdr:pic>
      <xdr:pic>
        <xdr:nvPicPr>
          <xdr:cNvPr id="95" name="Picture 94">
            <a:extLst>
              <a:ext uri="{FF2B5EF4-FFF2-40B4-BE49-F238E27FC236}">
                <a16:creationId xmlns:a16="http://schemas.microsoft.com/office/drawing/2014/main" id="{42A4A265-955A-4D1F-A77E-7B4B35CDCA4C}"/>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19369896" y="3724585"/>
            <a:ext cx="398936" cy="418539"/>
          </a:xfrm>
          <a:prstGeom prst="rect">
            <a:avLst/>
          </a:prstGeom>
        </xdr:spPr>
      </xdr:pic>
      <xdr:pic>
        <xdr:nvPicPr>
          <xdr:cNvPr id="96" name="Picture 95">
            <a:extLst>
              <a:ext uri="{FF2B5EF4-FFF2-40B4-BE49-F238E27FC236}">
                <a16:creationId xmlns:a16="http://schemas.microsoft.com/office/drawing/2014/main" id="{E7227026-255D-4AAF-8F0C-A24229F3DB65}"/>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19771269" y="3724585"/>
            <a:ext cx="398936" cy="418539"/>
          </a:xfrm>
          <a:prstGeom prst="rect">
            <a:avLst/>
          </a:prstGeom>
        </xdr:spPr>
      </xdr:pic>
      <xdr:pic>
        <xdr:nvPicPr>
          <xdr:cNvPr id="97" name="Picture 96">
            <a:extLst>
              <a:ext uri="{FF2B5EF4-FFF2-40B4-BE49-F238E27FC236}">
                <a16:creationId xmlns:a16="http://schemas.microsoft.com/office/drawing/2014/main" id="{F3ECDF10-FB3D-47D5-A548-BFD4D184296A}"/>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20177750" y="3724585"/>
            <a:ext cx="398936" cy="418539"/>
          </a:xfrm>
          <a:prstGeom prst="rect">
            <a:avLst/>
          </a:prstGeom>
        </xdr:spPr>
      </xdr:pic>
      <xdr:pic>
        <xdr:nvPicPr>
          <xdr:cNvPr id="98" name="Picture 97">
            <a:extLst>
              <a:ext uri="{FF2B5EF4-FFF2-40B4-BE49-F238E27FC236}">
                <a16:creationId xmlns:a16="http://schemas.microsoft.com/office/drawing/2014/main" id="{281D6686-8793-4F2E-AB35-1EEA3A801887}"/>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19369896" y="4214645"/>
            <a:ext cx="398936" cy="418539"/>
          </a:xfrm>
          <a:prstGeom prst="rect">
            <a:avLst/>
          </a:prstGeom>
        </xdr:spPr>
      </xdr:pic>
      <xdr:pic>
        <xdr:nvPicPr>
          <xdr:cNvPr id="99" name="Picture 98">
            <a:extLst>
              <a:ext uri="{FF2B5EF4-FFF2-40B4-BE49-F238E27FC236}">
                <a16:creationId xmlns:a16="http://schemas.microsoft.com/office/drawing/2014/main" id="{B6A83295-0B94-4896-8F14-53E79738C0D6}"/>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9769124" y="4214645"/>
            <a:ext cx="401081" cy="418539"/>
          </a:xfrm>
          <a:prstGeom prst="rect">
            <a:avLst/>
          </a:prstGeom>
        </xdr:spPr>
      </xdr:pic>
      <xdr:pic>
        <xdr:nvPicPr>
          <xdr:cNvPr id="100" name="Picture 99">
            <a:extLst>
              <a:ext uri="{FF2B5EF4-FFF2-40B4-BE49-F238E27FC236}">
                <a16:creationId xmlns:a16="http://schemas.microsoft.com/office/drawing/2014/main" id="{EDFEE1B9-0423-4155-B9FA-25051E851D57}"/>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19369896" y="4704705"/>
            <a:ext cx="398936" cy="418539"/>
          </a:xfrm>
          <a:prstGeom prst="rect">
            <a:avLst/>
          </a:prstGeom>
        </xdr:spPr>
      </xdr:pic>
      <xdr:pic>
        <xdr:nvPicPr>
          <xdr:cNvPr id="101" name="Picture 100">
            <a:extLst>
              <a:ext uri="{FF2B5EF4-FFF2-40B4-BE49-F238E27FC236}">
                <a16:creationId xmlns:a16="http://schemas.microsoft.com/office/drawing/2014/main" id="{5FAFDD92-B245-45DD-8B27-F55DC7FEFC7D}"/>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19771269" y="4704705"/>
            <a:ext cx="398936" cy="418539"/>
          </a:xfrm>
          <a:prstGeom prst="rect">
            <a:avLst/>
          </a:prstGeom>
        </xdr:spPr>
      </xdr:pic>
      <xdr:pic>
        <xdr:nvPicPr>
          <xdr:cNvPr id="102" name="Picture 101">
            <a:extLst>
              <a:ext uri="{FF2B5EF4-FFF2-40B4-BE49-F238E27FC236}">
                <a16:creationId xmlns:a16="http://schemas.microsoft.com/office/drawing/2014/main" id="{C624898E-6294-4FB3-87E8-3FE2CB802C4D}"/>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20175605" y="4214645"/>
            <a:ext cx="401081" cy="418539"/>
          </a:xfrm>
          <a:prstGeom prst="rect">
            <a:avLst/>
          </a:prstGeom>
        </xdr:spPr>
      </xdr:pic>
      <xdr:pic>
        <xdr:nvPicPr>
          <xdr:cNvPr id="103" name="Picture 102">
            <a:extLst>
              <a:ext uri="{FF2B5EF4-FFF2-40B4-BE49-F238E27FC236}">
                <a16:creationId xmlns:a16="http://schemas.microsoft.com/office/drawing/2014/main" id="{1D410BA9-117C-48C3-9E42-AC365DDCD81F}"/>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0177750" y="4704705"/>
            <a:ext cx="398936" cy="418539"/>
          </a:xfrm>
          <a:prstGeom prst="rect">
            <a:avLst/>
          </a:prstGeom>
        </xdr:spPr>
      </xdr:pic>
      <xdr:pic>
        <xdr:nvPicPr>
          <xdr:cNvPr id="104" name="Picture 103">
            <a:extLst>
              <a:ext uri="{FF2B5EF4-FFF2-40B4-BE49-F238E27FC236}">
                <a16:creationId xmlns:a16="http://schemas.microsoft.com/office/drawing/2014/main" id="{5461FC8B-59E0-45D7-9545-BC2F2CAC6E8F}"/>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19769124" y="5194766"/>
            <a:ext cx="401081" cy="418539"/>
          </a:xfrm>
          <a:prstGeom prst="rect">
            <a:avLst/>
          </a:prstGeom>
        </xdr:spPr>
      </xdr:pic>
      <xdr:pic>
        <xdr:nvPicPr>
          <xdr:cNvPr id="105" name="Picture 104">
            <a:extLst>
              <a:ext uri="{FF2B5EF4-FFF2-40B4-BE49-F238E27FC236}">
                <a16:creationId xmlns:a16="http://schemas.microsoft.com/office/drawing/2014/main" id="{C0CCEC09-43C9-419A-9247-2860DF218F1C}"/>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20175605" y="5194766"/>
            <a:ext cx="401081" cy="418539"/>
          </a:xfrm>
          <a:prstGeom prst="rect">
            <a:avLst/>
          </a:prstGeom>
        </xdr:spPr>
      </xdr:pic>
      <xdr:pic>
        <xdr:nvPicPr>
          <xdr:cNvPr id="106" name="Picture 105">
            <a:extLst>
              <a:ext uri="{FF2B5EF4-FFF2-40B4-BE49-F238E27FC236}">
                <a16:creationId xmlns:a16="http://schemas.microsoft.com/office/drawing/2014/main" id="{2CA39F6D-225F-4DB4-9B08-0822E5FD9D46}"/>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19366496" y="5194766"/>
            <a:ext cx="402336" cy="420624"/>
          </a:xfrm>
          <a:prstGeom prst="rect">
            <a:avLst/>
          </a:prstGeom>
        </xdr:spPr>
      </xdr:pic>
      <xdr:pic>
        <xdr:nvPicPr>
          <xdr:cNvPr id="107" name="Picture 106">
            <a:extLst>
              <a:ext uri="{FF2B5EF4-FFF2-40B4-BE49-F238E27FC236}">
                <a16:creationId xmlns:a16="http://schemas.microsoft.com/office/drawing/2014/main" id="{E28A4409-9C55-4C6F-B811-486F017188BF}"/>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19767869" y="784225"/>
            <a:ext cx="402336" cy="420624"/>
          </a:xfrm>
          <a:prstGeom prst="rect">
            <a:avLst/>
          </a:prstGeom>
        </xdr:spPr>
      </xdr:pic>
      <xdr:pic>
        <xdr:nvPicPr>
          <xdr:cNvPr id="108" name="Picture 107">
            <a:extLst>
              <a:ext uri="{FF2B5EF4-FFF2-40B4-BE49-F238E27FC236}">
                <a16:creationId xmlns:a16="http://schemas.microsoft.com/office/drawing/2014/main" id="{25F3A4B0-87AC-4F73-8906-3B922696A021}"/>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19366496" y="784225"/>
            <a:ext cx="402336" cy="420624"/>
          </a:xfrm>
          <a:prstGeom prst="rect">
            <a:avLst/>
          </a:prstGeom>
        </xdr:spPr>
      </xdr:pic>
    </xdr:grpSp>
    <xdr:clientData/>
  </xdr:twoCellAnchor>
  <xdr:twoCellAnchor>
    <xdr:from>
      <xdr:col>1</xdr:col>
      <xdr:colOff>0</xdr:colOff>
      <xdr:row>41</xdr:row>
      <xdr:rowOff>0</xdr:rowOff>
    </xdr:from>
    <xdr:to>
      <xdr:col>10</xdr:col>
      <xdr:colOff>0</xdr:colOff>
      <xdr:row>56</xdr:row>
      <xdr:rowOff>0</xdr:rowOff>
    </xdr:to>
    <xdr:sp macro="" textlink="">
      <xdr:nvSpPr>
        <xdr:cNvPr id="109" name="Rectangle 108">
          <a:extLst>
            <a:ext uri="{FF2B5EF4-FFF2-40B4-BE49-F238E27FC236}">
              <a16:creationId xmlns:a16="http://schemas.microsoft.com/office/drawing/2014/main" id="{9DF29F14-49CA-4D27-B820-772B428A51A6}"/>
            </a:ext>
          </a:extLst>
        </xdr:cNvPr>
        <xdr:cNvSpPr/>
      </xdr:nvSpPr>
      <xdr:spPr>
        <a:xfrm>
          <a:off x="57150" y="6848475"/>
          <a:ext cx="4076700" cy="24288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47</xdr:row>
      <xdr:rowOff>0</xdr:rowOff>
    </xdr:from>
    <xdr:to>
      <xdr:col>20</xdr:col>
      <xdr:colOff>0</xdr:colOff>
      <xdr:row>75</xdr:row>
      <xdr:rowOff>0</xdr:rowOff>
    </xdr:to>
    <xdr:sp macro="" textlink="">
      <xdr:nvSpPr>
        <xdr:cNvPr id="110" name="Rectangle 109">
          <a:extLst>
            <a:ext uri="{FF2B5EF4-FFF2-40B4-BE49-F238E27FC236}">
              <a16:creationId xmlns:a16="http://schemas.microsoft.com/office/drawing/2014/main" id="{52DDC0CB-7F7D-4414-9BEF-D0D76D06BFA9}"/>
            </a:ext>
          </a:extLst>
        </xdr:cNvPr>
        <xdr:cNvSpPr/>
      </xdr:nvSpPr>
      <xdr:spPr>
        <a:xfrm>
          <a:off x="4248150" y="7820025"/>
          <a:ext cx="4076700" cy="45529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27</xdr:row>
      <xdr:rowOff>1</xdr:rowOff>
    </xdr:from>
    <xdr:to>
      <xdr:col>20</xdr:col>
      <xdr:colOff>0</xdr:colOff>
      <xdr:row>37</xdr:row>
      <xdr:rowOff>19051</xdr:rowOff>
    </xdr:to>
    <xdr:sp macro="" textlink="">
      <xdr:nvSpPr>
        <xdr:cNvPr id="111" name="Rectangle 110">
          <a:extLst>
            <a:ext uri="{FF2B5EF4-FFF2-40B4-BE49-F238E27FC236}">
              <a16:creationId xmlns:a16="http://schemas.microsoft.com/office/drawing/2014/main" id="{B5326627-AF9A-4239-A4D6-C5FCB0375BC3}"/>
            </a:ext>
          </a:extLst>
        </xdr:cNvPr>
        <xdr:cNvSpPr/>
      </xdr:nvSpPr>
      <xdr:spPr>
        <a:xfrm>
          <a:off x="4248150" y="4581526"/>
          <a:ext cx="4076700" cy="16383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25</xdr:row>
      <xdr:rowOff>136070</xdr:rowOff>
    </xdr:from>
    <xdr:to>
      <xdr:col>20</xdr:col>
      <xdr:colOff>0</xdr:colOff>
      <xdr:row>27</xdr:row>
      <xdr:rowOff>2719</xdr:rowOff>
    </xdr:to>
    <xdr:sp macro="" textlink="">
      <xdr:nvSpPr>
        <xdr:cNvPr id="112" name="Rectangle: Top Corners Rounded 111">
          <a:extLst>
            <a:ext uri="{FF2B5EF4-FFF2-40B4-BE49-F238E27FC236}">
              <a16:creationId xmlns:a16="http://schemas.microsoft.com/office/drawing/2014/main" id="{1C2B15F8-A80F-4FE6-848D-8B711D840C27}"/>
            </a:ext>
          </a:extLst>
        </xdr:cNvPr>
        <xdr:cNvSpPr/>
      </xdr:nvSpPr>
      <xdr:spPr>
        <a:xfrm>
          <a:off x="4248150" y="4393745"/>
          <a:ext cx="4076700" cy="190499"/>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25</xdr:row>
      <xdr:rowOff>140159</xdr:rowOff>
    </xdr:from>
    <xdr:to>
      <xdr:col>12</xdr:col>
      <xdr:colOff>2721</xdr:colOff>
      <xdr:row>27</xdr:row>
      <xdr:rowOff>8169</xdr:rowOff>
    </xdr:to>
    <xdr:sp macro="" textlink="">
      <xdr:nvSpPr>
        <xdr:cNvPr id="113" name="TextBox 112">
          <a:extLst>
            <a:ext uri="{FF2B5EF4-FFF2-40B4-BE49-F238E27FC236}">
              <a16:creationId xmlns:a16="http://schemas.microsoft.com/office/drawing/2014/main" id="{8CCEEA71-5688-47E1-8F70-9E82D9D6D8DD}"/>
            </a:ext>
          </a:extLst>
        </xdr:cNvPr>
        <xdr:cNvSpPr txBox="1"/>
      </xdr:nvSpPr>
      <xdr:spPr>
        <a:xfrm>
          <a:off x="4248150" y="4397834"/>
          <a:ext cx="1231446" cy="19186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18</xdr:col>
      <xdr:colOff>0</xdr:colOff>
      <xdr:row>25</xdr:row>
      <xdr:rowOff>142874</xdr:rowOff>
    </xdr:from>
    <xdr:to>
      <xdr:col>19</xdr:col>
      <xdr:colOff>0</xdr:colOff>
      <xdr:row>27</xdr:row>
      <xdr:rowOff>9523</xdr:rowOff>
    </xdr:to>
    <xdr:sp macro="" textlink="">
      <xdr:nvSpPr>
        <xdr:cNvPr id="114" name="TextBox 113">
          <a:extLst>
            <a:ext uri="{FF2B5EF4-FFF2-40B4-BE49-F238E27FC236}">
              <a16:creationId xmlns:a16="http://schemas.microsoft.com/office/drawing/2014/main" id="{4984C93B-4514-4F14-BEF2-2DD1FDDFE3BE}"/>
            </a:ext>
          </a:extLst>
        </xdr:cNvPr>
        <xdr:cNvSpPr txBox="1"/>
      </xdr:nvSpPr>
      <xdr:spPr>
        <a:xfrm>
          <a:off x="7391400" y="4400549"/>
          <a:ext cx="466725" cy="19049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mn-lt"/>
              <a:ea typeface="+mn-ea"/>
              <a:cs typeface="+mn-cs"/>
            </a:rPr>
            <a:t>Earn</a:t>
          </a:r>
        </a:p>
      </xdr:txBody>
    </xdr:sp>
    <xdr:clientData/>
  </xdr:twoCellAnchor>
  <xdr:twoCellAnchor>
    <xdr:from>
      <xdr:col>19</xdr:col>
      <xdr:colOff>0</xdr:colOff>
      <xdr:row>25</xdr:row>
      <xdr:rowOff>134706</xdr:rowOff>
    </xdr:from>
    <xdr:to>
      <xdr:col>20</xdr:col>
      <xdr:colOff>0</xdr:colOff>
      <xdr:row>27</xdr:row>
      <xdr:rowOff>2716</xdr:rowOff>
    </xdr:to>
    <xdr:sp macro="" textlink="">
      <xdr:nvSpPr>
        <xdr:cNvPr id="115" name="TextBox 114">
          <a:extLst>
            <a:ext uri="{FF2B5EF4-FFF2-40B4-BE49-F238E27FC236}">
              <a16:creationId xmlns:a16="http://schemas.microsoft.com/office/drawing/2014/main" id="{C13041AC-D72F-4C43-8390-A3E9FB34C48C}"/>
            </a:ext>
          </a:extLst>
        </xdr:cNvPr>
        <xdr:cNvSpPr txBox="1"/>
      </xdr:nvSpPr>
      <xdr:spPr>
        <a:xfrm>
          <a:off x="7858125" y="4392381"/>
          <a:ext cx="466725" cy="19186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38</xdr:row>
      <xdr:rowOff>0</xdr:rowOff>
    </xdr:from>
    <xdr:to>
      <xdr:col>20</xdr:col>
      <xdr:colOff>0</xdr:colOff>
      <xdr:row>39</xdr:row>
      <xdr:rowOff>0</xdr:rowOff>
    </xdr:to>
    <xdr:sp macro="" textlink="">
      <xdr:nvSpPr>
        <xdr:cNvPr id="116" name="Rectangle: Top Corners Rounded 115">
          <a:extLst>
            <a:ext uri="{FF2B5EF4-FFF2-40B4-BE49-F238E27FC236}">
              <a16:creationId xmlns:a16="http://schemas.microsoft.com/office/drawing/2014/main" id="{6A9BA037-0D41-4A56-8978-81B227C4559C}"/>
            </a:ext>
          </a:extLst>
        </xdr:cNvPr>
        <xdr:cNvSpPr/>
      </xdr:nvSpPr>
      <xdr:spPr>
        <a:xfrm>
          <a:off x="4248150" y="6362700"/>
          <a:ext cx="4076700" cy="161925"/>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39</xdr:row>
      <xdr:rowOff>0</xdr:rowOff>
    </xdr:from>
    <xdr:to>
      <xdr:col>20</xdr:col>
      <xdr:colOff>0</xdr:colOff>
      <xdr:row>45</xdr:row>
      <xdr:rowOff>0</xdr:rowOff>
    </xdr:to>
    <xdr:sp macro="" textlink="">
      <xdr:nvSpPr>
        <xdr:cNvPr id="117" name="Rectangle 116">
          <a:extLst>
            <a:ext uri="{FF2B5EF4-FFF2-40B4-BE49-F238E27FC236}">
              <a16:creationId xmlns:a16="http://schemas.microsoft.com/office/drawing/2014/main" id="{81494763-335C-410E-9445-4E6705F7CD5A}"/>
            </a:ext>
          </a:extLst>
        </xdr:cNvPr>
        <xdr:cNvSpPr/>
      </xdr:nvSpPr>
      <xdr:spPr>
        <a:xfrm>
          <a:off x="4248150" y="6524625"/>
          <a:ext cx="4076700" cy="9715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55</xdr:row>
      <xdr:rowOff>0</xdr:rowOff>
    </xdr:from>
    <xdr:to>
      <xdr:col>25</xdr:col>
      <xdr:colOff>0</xdr:colOff>
      <xdr:row>75</xdr:row>
      <xdr:rowOff>9525</xdr:rowOff>
    </xdr:to>
    <xdr:sp macro="" textlink="">
      <xdr:nvSpPr>
        <xdr:cNvPr id="118" name="Rectangle 117">
          <a:extLst>
            <a:ext uri="{FF2B5EF4-FFF2-40B4-BE49-F238E27FC236}">
              <a16:creationId xmlns:a16="http://schemas.microsoft.com/office/drawing/2014/main" id="{11348AC6-002A-4966-9AE4-1E54D9549CA1}"/>
            </a:ext>
          </a:extLst>
        </xdr:cNvPr>
        <xdr:cNvSpPr/>
      </xdr:nvSpPr>
      <xdr:spPr>
        <a:xfrm>
          <a:off x="8562975" y="9115425"/>
          <a:ext cx="4171950" cy="32670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3</xdr:row>
      <xdr:rowOff>1</xdr:rowOff>
    </xdr:from>
    <xdr:to>
      <xdr:col>25</xdr:col>
      <xdr:colOff>0</xdr:colOff>
      <xdr:row>53</xdr:row>
      <xdr:rowOff>0</xdr:rowOff>
    </xdr:to>
    <xdr:sp macro="" textlink="">
      <xdr:nvSpPr>
        <xdr:cNvPr id="119" name="Rectangle 118">
          <a:extLst>
            <a:ext uri="{FF2B5EF4-FFF2-40B4-BE49-F238E27FC236}">
              <a16:creationId xmlns:a16="http://schemas.microsoft.com/office/drawing/2014/main" id="{152D3D37-150A-4C3D-935F-67E4594EB7C3}"/>
            </a:ext>
          </a:extLst>
        </xdr:cNvPr>
        <xdr:cNvSpPr/>
      </xdr:nvSpPr>
      <xdr:spPr>
        <a:xfrm>
          <a:off x="8562975" y="695326"/>
          <a:ext cx="4171950" cy="8096249"/>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53</xdr:row>
      <xdr:rowOff>133350</xdr:rowOff>
    </xdr:from>
    <xdr:to>
      <xdr:col>25</xdr:col>
      <xdr:colOff>0</xdr:colOff>
      <xdr:row>55</xdr:row>
      <xdr:rowOff>0</xdr:rowOff>
    </xdr:to>
    <xdr:sp macro="" textlink="">
      <xdr:nvSpPr>
        <xdr:cNvPr id="120" name="Rectangle: Top Corners Rounded 119">
          <a:extLst>
            <a:ext uri="{FF2B5EF4-FFF2-40B4-BE49-F238E27FC236}">
              <a16:creationId xmlns:a16="http://schemas.microsoft.com/office/drawing/2014/main" id="{B09BE32C-E6D2-4FF7-B873-EF00265CDD0E}"/>
            </a:ext>
          </a:extLst>
        </xdr:cNvPr>
        <xdr:cNvSpPr/>
      </xdr:nvSpPr>
      <xdr:spPr>
        <a:xfrm>
          <a:off x="8562975" y="8924925"/>
          <a:ext cx="417195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19050</xdr:colOff>
      <xdr:row>53</xdr:row>
      <xdr:rowOff>133350</xdr:rowOff>
    </xdr:from>
    <xdr:to>
      <xdr:col>24</xdr:col>
      <xdr:colOff>19050</xdr:colOff>
      <xdr:row>55</xdr:row>
      <xdr:rowOff>0</xdr:rowOff>
    </xdr:to>
    <xdr:sp macro="" textlink="">
      <xdr:nvSpPr>
        <xdr:cNvPr id="121" name="TextBox 120">
          <a:extLst>
            <a:ext uri="{FF2B5EF4-FFF2-40B4-BE49-F238E27FC236}">
              <a16:creationId xmlns:a16="http://schemas.microsoft.com/office/drawing/2014/main" id="{FD7647B1-9939-483D-B48C-8CE57898E264}"/>
            </a:ext>
          </a:extLst>
        </xdr:cNvPr>
        <xdr:cNvSpPr txBox="1"/>
      </xdr:nvSpPr>
      <xdr:spPr>
        <a:xfrm>
          <a:off x="11630025" y="89249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22</xdr:col>
      <xdr:colOff>0</xdr:colOff>
      <xdr:row>53</xdr:row>
      <xdr:rowOff>114299</xdr:rowOff>
    </xdr:from>
    <xdr:to>
      <xdr:col>22</xdr:col>
      <xdr:colOff>2609850</xdr:colOff>
      <xdr:row>55</xdr:row>
      <xdr:rowOff>28574</xdr:rowOff>
    </xdr:to>
    <xdr:sp macro="" textlink="">
      <xdr:nvSpPr>
        <xdr:cNvPr id="122" name="TextBox 121">
          <a:extLst>
            <a:ext uri="{FF2B5EF4-FFF2-40B4-BE49-F238E27FC236}">
              <a16:creationId xmlns:a16="http://schemas.microsoft.com/office/drawing/2014/main" id="{1D5EEBAB-4782-4BB7-883F-141390F508D2}"/>
            </a:ext>
          </a:extLst>
        </xdr:cNvPr>
        <xdr:cNvSpPr txBox="1"/>
      </xdr:nvSpPr>
      <xdr:spPr>
        <a:xfrm>
          <a:off x="8562975" y="8905874"/>
          <a:ext cx="2609850" cy="2381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24</xdr:col>
      <xdr:colOff>9525</xdr:colOff>
      <xdr:row>53</xdr:row>
      <xdr:rowOff>133350</xdr:rowOff>
    </xdr:from>
    <xdr:to>
      <xdr:col>25</xdr:col>
      <xdr:colOff>9525</xdr:colOff>
      <xdr:row>55</xdr:row>
      <xdr:rowOff>0</xdr:rowOff>
    </xdr:to>
    <xdr:sp macro="" textlink="">
      <xdr:nvSpPr>
        <xdr:cNvPr id="123" name="TextBox 122">
          <a:extLst>
            <a:ext uri="{FF2B5EF4-FFF2-40B4-BE49-F238E27FC236}">
              <a16:creationId xmlns:a16="http://schemas.microsoft.com/office/drawing/2014/main" id="{66639A9D-AFBF-41C8-B08B-5FEF7413D6F7}"/>
            </a:ext>
          </a:extLst>
        </xdr:cNvPr>
        <xdr:cNvSpPr txBox="1"/>
      </xdr:nvSpPr>
      <xdr:spPr>
        <a:xfrm>
          <a:off x="12182475" y="89249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xdr:colOff>
      <xdr:row>115</xdr:row>
      <xdr:rowOff>38100</xdr:rowOff>
    </xdr:from>
    <xdr:to>
      <xdr:col>1</xdr:col>
      <xdr:colOff>38100</xdr:colOff>
      <xdr:row>116</xdr:row>
      <xdr:rowOff>57150</xdr:rowOff>
    </xdr:to>
    <xdr:pic>
      <xdr:nvPicPr>
        <xdr:cNvPr id="2101" name="Picture 7" descr="jr_aide">
          <a:extLst>
            <a:ext uri="{FF2B5EF4-FFF2-40B4-BE49-F238E27FC236}">
              <a16:creationId xmlns:a16="http://schemas.microsoft.com/office/drawing/2014/main" id="{00000000-0008-0000-0A00-00003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 y="847725"/>
          <a:ext cx="9906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161924</xdr:rowOff>
    </xdr:from>
    <xdr:to>
      <xdr:col>0</xdr:col>
      <xdr:colOff>822960</xdr:colOff>
      <xdr:row>10</xdr:row>
      <xdr:rowOff>3809</xdr:rowOff>
    </xdr:to>
    <xdr:pic>
      <xdr:nvPicPr>
        <xdr:cNvPr id="4" name="Picture 3">
          <a:extLst>
            <a:ext uri="{FF2B5EF4-FFF2-40B4-BE49-F238E27FC236}">
              <a16:creationId xmlns:a16="http://schemas.microsoft.com/office/drawing/2014/main" id="{47DE5364-4859-4D40-BE6C-734FD83A463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2447924"/>
          <a:ext cx="822960" cy="822960"/>
        </a:xfrm>
        <a:prstGeom prst="rect">
          <a:avLst/>
        </a:prstGeom>
      </xdr:spPr>
    </xdr:pic>
    <xdr:clientData/>
  </xdr:twoCellAnchor>
  <xdr:twoCellAnchor editAs="oneCell">
    <xdr:from>
      <xdr:col>0</xdr:col>
      <xdr:colOff>0</xdr:colOff>
      <xdr:row>11</xdr:row>
      <xdr:rowOff>161924</xdr:rowOff>
    </xdr:from>
    <xdr:to>
      <xdr:col>0</xdr:col>
      <xdr:colOff>822960</xdr:colOff>
      <xdr:row>17</xdr:row>
      <xdr:rowOff>3809</xdr:rowOff>
    </xdr:to>
    <xdr:pic>
      <xdr:nvPicPr>
        <xdr:cNvPr id="9" name="Picture 8">
          <a:extLst>
            <a:ext uri="{FF2B5EF4-FFF2-40B4-BE49-F238E27FC236}">
              <a16:creationId xmlns:a16="http://schemas.microsoft.com/office/drawing/2014/main" id="{F80D3160-02D5-408C-993B-346BDEFFE98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3600449"/>
          <a:ext cx="822960" cy="822960"/>
        </a:xfrm>
        <a:prstGeom prst="rect">
          <a:avLst/>
        </a:prstGeom>
      </xdr:spPr>
    </xdr:pic>
    <xdr:clientData/>
  </xdr:twoCellAnchor>
  <xdr:twoCellAnchor editAs="oneCell">
    <xdr:from>
      <xdr:col>0</xdr:col>
      <xdr:colOff>0</xdr:colOff>
      <xdr:row>18</xdr:row>
      <xdr:rowOff>161924</xdr:rowOff>
    </xdr:from>
    <xdr:to>
      <xdr:col>0</xdr:col>
      <xdr:colOff>819253</xdr:colOff>
      <xdr:row>24</xdr:row>
      <xdr:rowOff>3809</xdr:rowOff>
    </xdr:to>
    <xdr:pic>
      <xdr:nvPicPr>
        <xdr:cNvPr id="11" name="Picture 10">
          <a:extLst>
            <a:ext uri="{FF2B5EF4-FFF2-40B4-BE49-F238E27FC236}">
              <a16:creationId xmlns:a16="http://schemas.microsoft.com/office/drawing/2014/main" id="{DCEE1473-F0D6-454B-A639-BEAAD7D6D10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6857999"/>
          <a:ext cx="819253" cy="822960"/>
        </a:xfrm>
        <a:prstGeom prst="rect">
          <a:avLst/>
        </a:prstGeom>
      </xdr:spPr>
    </xdr:pic>
    <xdr:clientData/>
  </xdr:twoCellAnchor>
  <xdr:twoCellAnchor editAs="oneCell">
    <xdr:from>
      <xdr:col>0</xdr:col>
      <xdr:colOff>0</xdr:colOff>
      <xdr:row>25</xdr:row>
      <xdr:rowOff>161924</xdr:rowOff>
    </xdr:from>
    <xdr:to>
      <xdr:col>0</xdr:col>
      <xdr:colOff>822960</xdr:colOff>
      <xdr:row>31</xdr:row>
      <xdr:rowOff>3809</xdr:rowOff>
    </xdr:to>
    <xdr:pic>
      <xdr:nvPicPr>
        <xdr:cNvPr id="13" name="Picture 12">
          <a:extLst>
            <a:ext uri="{FF2B5EF4-FFF2-40B4-BE49-F238E27FC236}">
              <a16:creationId xmlns:a16="http://schemas.microsoft.com/office/drawing/2014/main" id="{B1E65CFE-29DC-4636-8009-221C1690C74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8010524"/>
          <a:ext cx="822960" cy="822960"/>
        </a:xfrm>
        <a:prstGeom prst="rect">
          <a:avLst/>
        </a:prstGeom>
      </xdr:spPr>
    </xdr:pic>
    <xdr:clientData/>
  </xdr:twoCellAnchor>
  <xdr:twoCellAnchor editAs="oneCell">
    <xdr:from>
      <xdr:col>0</xdr:col>
      <xdr:colOff>352425</xdr:colOff>
      <xdr:row>38</xdr:row>
      <xdr:rowOff>161925</xdr:rowOff>
    </xdr:from>
    <xdr:to>
      <xdr:col>0</xdr:col>
      <xdr:colOff>809625</xdr:colOff>
      <xdr:row>41</xdr:row>
      <xdr:rowOff>123825</xdr:rowOff>
    </xdr:to>
    <xdr:pic>
      <xdr:nvPicPr>
        <xdr:cNvPr id="15" name="Picture 14">
          <a:extLst>
            <a:ext uri="{FF2B5EF4-FFF2-40B4-BE49-F238E27FC236}">
              <a16:creationId xmlns:a16="http://schemas.microsoft.com/office/drawing/2014/main" id="{471E24EF-0775-4080-8E75-04B8BFAE91A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52425" y="6381750"/>
          <a:ext cx="457200" cy="457200"/>
        </a:xfrm>
        <a:prstGeom prst="rect">
          <a:avLst/>
        </a:prstGeom>
      </xdr:spPr>
    </xdr:pic>
    <xdr:clientData/>
  </xdr:twoCellAnchor>
  <xdr:twoCellAnchor editAs="oneCell">
    <xdr:from>
      <xdr:col>0</xdr:col>
      <xdr:colOff>0</xdr:colOff>
      <xdr:row>33</xdr:row>
      <xdr:rowOff>28574</xdr:rowOff>
    </xdr:from>
    <xdr:to>
      <xdr:col>0</xdr:col>
      <xdr:colOff>731520</xdr:colOff>
      <xdr:row>37</xdr:row>
      <xdr:rowOff>112394</xdr:rowOff>
    </xdr:to>
    <xdr:pic>
      <xdr:nvPicPr>
        <xdr:cNvPr id="17" name="Picture 16">
          <a:extLst>
            <a:ext uri="{FF2B5EF4-FFF2-40B4-BE49-F238E27FC236}">
              <a16:creationId xmlns:a16="http://schemas.microsoft.com/office/drawing/2014/main" id="{80F6BA70-B9A3-402F-99B0-8549049BB47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9839324"/>
          <a:ext cx="731520" cy="73152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1</xdr:col>
      <xdr:colOff>0</xdr:colOff>
      <xdr:row>35</xdr:row>
      <xdr:rowOff>0</xdr:rowOff>
    </xdr:from>
    <xdr:to>
      <xdr:col>10</xdr:col>
      <xdr:colOff>0</xdr:colOff>
      <xdr:row>39</xdr:row>
      <xdr:rowOff>0</xdr:rowOff>
    </xdr:to>
    <xdr:sp macro="" textlink="">
      <xdr:nvSpPr>
        <xdr:cNvPr id="2" name="Rectangle 1">
          <a:extLst>
            <a:ext uri="{FF2B5EF4-FFF2-40B4-BE49-F238E27FC236}">
              <a16:creationId xmlns:a16="http://schemas.microsoft.com/office/drawing/2014/main" id="{56F612A3-1A4F-4E88-AB7B-36CD8A30EA75}"/>
            </a:ext>
          </a:extLst>
        </xdr:cNvPr>
        <xdr:cNvSpPr/>
      </xdr:nvSpPr>
      <xdr:spPr>
        <a:xfrm>
          <a:off x="57150" y="5876925"/>
          <a:ext cx="4076700" cy="647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3</xdr:row>
      <xdr:rowOff>0</xdr:rowOff>
    </xdr:from>
    <xdr:to>
      <xdr:col>29</xdr:col>
      <xdr:colOff>0</xdr:colOff>
      <xdr:row>75</xdr:row>
      <xdr:rowOff>0</xdr:rowOff>
    </xdr:to>
    <xdr:sp macro="" textlink="">
      <xdr:nvSpPr>
        <xdr:cNvPr id="3" name="Rectangle 2">
          <a:extLst>
            <a:ext uri="{FF2B5EF4-FFF2-40B4-BE49-F238E27FC236}">
              <a16:creationId xmlns:a16="http://schemas.microsoft.com/office/drawing/2014/main" id="{7F735CAC-20C1-472B-863E-76F584BDFCB9}"/>
            </a:ext>
          </a:extLst>
        </xdr:cNvPr>
        <xdr:cNvSpPr/>
      </xdr:nvSpPr>
      <xdr:spPr>
        <a:xfrm>
          <a:off x="12849225" y="695325"/>
          <a:ext cx="4171950" cy="116776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3</xdr:row>
      <xdr:rowOff>0</xdr:rowOff>
    </xdr:from>
    <xdr:to>
      <xdr:col>25</xdr:col>
      <xdr:colOff>0</xdr:colOff>
      <xdr:row>53</xdr:row>
      <xdr:rowOff>0</xdr:rowOff>
    </xdr:to>
    <xdr:sp macro="" textlink="">
      <xdr:nvSpPr>
        <xdr:cNvPr id="4" name="Rectangle 3">
          <a:extLst>
            <a:ext uri="{FF2B5EF4-FFF2-40B4-BE49-F238E27FC236}">
              <a16:creationId xmlns:a16="http://schemas.microsoft.com/office/drawing/2014/main" id="{1CE94E48-1980-4B2F-BB8E-A150C51324DF}"/>
            </a:ext>
          </a:extLst>
        </xdr:cNvPr>
        <xdr:cNvSpPr/>
      </xdr:nvSpPr>
      <xdr:spPr>
        <a:xfrm>
          <a:off x="8562975" y="695325"/>
          <a:ext cx="4171950" cy="80962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xdr:row>
      <xdr:rowOff>133350</xdr:rowOff>
    </xdr:from>
    <xdr:to>
      <xdr:col>10</xdr:col>
      <xdr:colOff>0</xdr:colOff>
      <xdr:row>3</xdr:row>
      <xdr:rowOff>0</xdr:rowOff>
    </xdr:to>
    <xdr:sp macro="" textlink="">
      <xdr:nvSpPr>
        <xdr:cNvPr id="5" name="Rectangle: Top Corners Rounded 4">
          <a:extLst>
            <a:ext uri="{FF2B5EF4-FFF2-40B4-BE49-F238E27FC236}">
              <a16:creationId xmlns:a16="http://schemas.microsoft.com/office/drawing/2014/main" id="{583E455C-4162-4305-ACBA-E0A3F97CA4CF}"/>
            </a:ext>
          </a:extLst>
        </xdr:cNvPr>
        <xdr:cNvSpPr/>
      </xdr:nvSpPr>
      <xdr:spPr>
        <a:xfrm>
          <a:off x="57150" y="50482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45</xdr:row>
      <xdr:rowOff>133350</xdr:rowOff>
    </xdr:from>
    <xdr:to>
      <xdr:col>20</xdr:col>
      <xdr:colOff>0</xdr:colOff>
      <xdr:row>47</xdr:row>
      <xdr:rowOff>0</xdr:rowOff>
    </xdr:to>
    <xdr:sp macro="" textlink="">
      <xdr:nvSpPr>
        <xdr:cNvPr id="6" name="Rectangle: Top Corners Rounded 5">
          <a:extLst>
            <a:ext uri="{FF2B5EF4-FFF2-40B4-BE49-F238E27FC236}">
              <a16:creationId xmlns:a16="http://schemas.microsoft.com/office/drawing/2014/main" id="{033CAC08-5CF9-4737-9A0A-DAEA1E23EB73}"/>
            </a:ext>
          </a:extLst>
        </xdr:cNvPr>
        <xdr:cNvSpPr/>
      </xdr:nvSpPr>
      <xdr:spPr>
        <a:xfrm>
          <a:off x="4248150" y="762952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33</xdr:row>
      <xdr:rowOff>133350</xdr:rowOff>
    </xdr:from>
    <xdr:to>
      <xdr:col>10</xdr:col>
      <xdr:colOff>0</xdr:colOff>
      <xdr:row>35</xdr:row>
      <xdr:rowOff>0</xdr:rowOff>
    </xdr:to>
    <xdr:sp macro="" textlink="">
      <xdr:nvSpPr>
        <xdr:cNvPr id="7" name="Rectangle: Top Corners Rounded 6">
          <a:extLst>
            <a:ext uri="{FF2B5EF4-FFF2-40B4-BE49-F238E27FC236}">
              <a16:creationId xmlns:a16="http://schemas.microsoft.com/office/drawing/2014/main" id="{4F9E6DC9-5226-4D60-9B71-051E9FE9F639}"/>
            </a:ext>
          </a:extLst>
        </xdr:cNvPr>
        <xdr:cNvSpPr/>
      </xdr:nvSpPr>
      <xdr:spPr>
        <a:xfrm>
          <a:off x="57150" y="568642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39</xdr:row>
      <xdr:rowOff>133350</xdr:rowOff>
    </xdr:from>
    <xdr:to>
      <xdr:col>10</xdr:col>
      <xdr:colOff>0</xdr:colOff>
      <xdr:row>41</xdr:row>
      <xdr:rowOff>0</xdr:rowOff>
    </xdr:to>
    <xdr:sp macro="" textlink="">
      <xdr:nvSpPr>
        <xdr:cNvPr id="8" name="Rectangle: Top Corners Rounded 7">
          <a:extLst>
            <a:ext uri="{FF2B5EF4-FFF2-40B4-BE49-F238E27FC236}">
              <a16:creationId xmlns:a16="http://schemas.microsoft.com/office/drawing/2014/main" id="{038DA3F2-BD7A-461B-B19E-0AB6F91CEDB4}"/>
            </a:ext>
          </a:extLst>
        </xdr:cNvPr>
        <xdr:cNvSpPr/>
      </xdr:nvSpPr>
      <xdr:spPr>
        <a:xfrm>
          <a:off x="57150" y="665797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1</xdr:row>
      <xdr:rowOff>133350</xdr:rowOff>
    </xdr:from>
    <xdr:to>
      <xdr:col>25</xdr:col>
      <xdr:colOff>0</xdr:colOff>
      <xdr:row>3</xdr:row>
      <xdr:rowOff>0</xdr:rowOff>
    </xdr:to>
    <xdr:sp macro="" textlink="">
      <xdr:nvSpPr>
        <xdr:cNvPr id="9" name="Rectangle: Top Corners Rounded 8">
          <a:extLst>
            <a:ext uri="{FF2B5EF4-FFF2-40B4-BE49-F238E27FC236}">
              <a16:creationId xmlns:a16="http://schemas.microsoft.com/office/drawing/2014/main" id="{15D2D64D-2B1D-45B7-AFA4-E06BD569FCB4}"/>
            </a:ext>
          </a:extLst>
        </xdr:cNvPr>
        <xdr:cNvSpPr/>
      </xdr:nvSpPr>
      <xdr:spPr>
        <a:xfrm>
          <a:off x="8562975" y="504825"/>
          <a:ext cx="417195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133350</xdr:rowOff>
    </xdr:from>
    <xdr:to>
      <xdr:col>29</xdr:col>
      <xdr:colOff>0</xdr:colOff>
      <xdr:row>3</xdr:row>
      <xdr:rowOff>0</xdr:rowOff>
    </xdr:to>
    <xdr:sp macro="" textlink="">
      <xdr:nvSpPr>
        <xdr:cNvPr id="10" name="Rectangle: Top Corners Rounded 9">
          <a:extLst>
            <a:ext uri="{FF2B5EF4-FFF2-40B4-BE49-F238E27FC236}">
              <a16:creationId xmlns:a16="http://schemas.microsoft.com/office/drawing/2014/main" id="{419CDBE3-EFE4-4765-BB81-901002110A47}"/>
            </a:ext>
          </a:extLst>
        </xdr:cNvPr>
        <xdr:cNvSpPr/>
      </xdr:nvSpPr>
      <xdr:spPr>
        <a:xfrm>
          <a:off x="12849225" y="504825"/>
          <a:ext cx="417195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1</xdr:row>
      <xdr:rowOff>133350</xdr:rowOff>
    </xdr:from>
    <xdr:to>
      <xdr:col>9</xdr:col>
      <xdr:colOff>0</xdr:colOff>
      <xdr:row>3</xdr:row>
      <xdr:rowOff>0</xdr:rowOff>
    </xdr:to>
    <xdr:sp macro="" textlink="">
      <xdr:nvSpPr>
        <xdr:cNvPr id="11" name="TextBox 10">
          <a:extLst>
            <a:ext uri="{FF2B5EF4-FFF2-40B4-BE49-F238E27FC236}">
              <a16:creationId xmlns:a16="http://schemas.microsoft.com/office/drawing/2014/main" id="{0665F39A-32EC-46D2-8720-FF48B8CF72BC}"/>
            </a:ext>
          </a:extLst>
        </xdr:cNvPr>
        <xdr:cNvSpPr txBox="1"/>
      </xdr:nvSpPr>
      <xdr:spPr>
        <a:xfrm>
          <a:off x="320040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33</xdr:row>
      <xdr:rowOff>133350</xdr:rowOff>
    </xdr:from>
    <xdr:to>
      <xdr:col>9</xdr:col>
      <xdr:colOff>0</xdr:colOff>
      <xdr:row>35</xdr:row>
      <xdr:rowOff>0</xdr:rowOff>
    </xdr:to>
    <xdr:sp macro="" textlink="">
      <xdr:nvSpPr>
        <xdr:cNvPr id="12" name="TextBox 11">
          <a:extLst>
            <a:ext uri="{FF2B5EF4-FFF2-40B4-BE49-F238E27FC236}">
              <a16:creationId xmlns:a16="http://schemas.microsoft.com/office/drawing/2014/main" id="{4FDD6652-CDCB-4975-9A26-52B321BF89C0}"/>
            </a:ext>
          </a:extLst>
        </xdr:cNvPr>
        <xdr:cNvSpPr txBox="1"/>
      </xdr:nvSpPr>
      <xdr:spPr>
        <a:xfrm>
          <a:off x="3200400" y="56864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39</xdr:row>
      <xdr:rowOff>133350</xdr:rowOff>
    </xdr:from>
    <xdr:to>
      <xdr:col>9</xdr:col>
      <xdr:colOff>0</xdr:colOff>
      <xdr:row>41</xdr:row>
      <xdr:rowOff>0</xdr:rowOff>
    </xdr:to>
    <xdr:sp macro="" textlink="">
      <xdr:nvSpPr>
        <xdr:cNvPr id="13" name="TextBox 12">
          <a:extLst>
            <a:ext uri="{FF2B5EF4-FFF2-40B4-BE49-F238E27FC236}">
              <a16:creationId xmlns:a16="http://schemas.microsoft.com/office/drawing/2014/main" id="{72ACF168-AFE5-4A05-9F21-9A3EB06E29CD}"/>
            </a:ext>
          </a:extLst>
        </xdr:cNvPr>
        <xdr:cNvSpPr txBox="1"/>
      </xdr:nvSpPr>
      <xdr:spPr>
        <a:xfrm>
          <a:off x="3200400" y="66579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18</xdr:col>
      <xdr:colOff>0</xdr:colOff>
      <xdr:row>45</xdr:row>
      <xdr:rowOff>133350</xdr:rowOff>
    </xdr:from>
    <xdr:to>
      <xdr:col>19</xdr:col>
      <xdr:colOff>0</xdr:colOff>
      <xdr:row>47</xdr:row>
      <xdr:rowOff>0</xdr:rowOff>
    </xdr:to>
    <xdr:sp macro="" textlink="">
      <xdr:nvSpPr>
        <xdr:cNvPr id="14" name="TextBox 13">
          <a:extLst>
            <a:ext uri="{FF2B5EF4-FFF2-40B4-BE49-F238E27FC236}">
              <a16:creationId xmlns:a16="http://schemas.microsoft.com/office/drawing/2014/main" id="{5AF4550F-C2A1-405B-AA16-7A6BE4E6C739}"/>
            </a:ext>
          </a:extLst>
        </xdr:cNvPr>
        <xdr:cNvSpPr txBox="1"/>
      </xdr:nvSpPr>
      <xdr:spPr>
        <a:xfrm>
          <a:off x="7391400" y="76295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mn-lt"/>
              <a:ea typeface="+mn-ea"/>
              <a:cs typeface="+mn-cs"/>
            </a:rPr>
            <a:t>Earn</a:t>
          </a:r>
        </a:p>
      </xdr:txBody>
    </xdr:sp>
    <xdr:clientData/>
  </xdr:twoCellAnchor>
  <xdr:twoCellAnchor>
    <xdr:from>
      <xdr:col>23</xdr:col>
      <xdr:colOff>0</xdr:colOff>
      <xdr:row>1</xdr:row>
      <xdr:rowOff>133350</xdr:rowOff>
    </xdr:from>
    <xdr:to>
      <xdr:col>24</xdr:col>
      <xdr:colOff>0</xdr:colOff>
      <xdr:row>3</xdr:row>
      <xdr:rowOff>0</xdr:rowOff>
    </xdr:to>
    <xdr:sp macro="" textlink="">
      <xdr:nvSpPr>
        <xdr:cNvPr id="15" name="TextBox 14">
          <a:extLst>
            <a:ext uri="{FF2B5EF4-FFF2-40B4-BE49-F238E27FC236}">
              <a16:creationId xmlns:a16="http://schemas.microsoft.com/office/drawing/2014/main" id="{1F8475F3-403B-4FBD-B979-0E779F8F5746}"/>
            </a:ext>
          </a:extLst>
        </xdr:cNvPr>
        <xdr:cNvSpPr txBox="1"/>
      </xdr:nvSpPr>
      <xdr:spPr>
        <a:xfrm>
          <a:off x="1161097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27</xdr:col>
      <xdr:colOff>0</xdr:colOff>
      <xdr:row>1</xdr:row>
      <xdr:rowOff>133350</xdr:rowOff>
    </xdr:from>
    <xdr:to>
      <xdr:col>28</xdr:col>
      <xdr:colOff>0</xdr:colOff>
      <xdr:row>3</xdr:row>
      <xdr:rowOff>0</xdr:rowOff>
    </xdr:to>
    <xdr:sp macro="" textlink="">
      <xdr:nvSpPr>
        <xdr:cNvPr id="16" name="TextBox 15">
          <a:extLst>
            <a:ext uri="{FF2B5EF4-FFF2-40B4-BE49-F238E27FC236}">
              <a16:creationId xmlns:a16="http://schemas.microsoft.com/office/drawing/2014/main" id="{395B6841-35CE-4278-B2E0-04E7EC123F0B}"/>
            </a:ext>
          </a:extLst>
        </xdr:cNvPr>
        <xdr:cNvSpPr txBox="1"/>
      </xdr:nvSpPr>
      <xdr:spPr>
        <a:xfrm>
          <a:off x="1589722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9</xdr:col>
      <xdr:colOff>0</xdr:colOff>
      <xdr:row>1</xdr:row>
      <xdr:rowOff>133350</xdr:rowOff>
    </xdr:from>
    <xdr:to>
      <xdr:col>10</xdr:col>
      <xdr:colOff>0</xdr:colOff>
      <xdr:row>3</xdr:row>
      <xdr:rowOff>0</xdr:rowOff>
    </xdr:to>
    <xdr:sp macro="" textlink="">
      <xdr:nvSpPr>
        <xdr:cNvPr id="17" name="TextBox 16">
          <a:extLst>
            <a:ext uri="{FF2B5EF4-FFF2-40B4-BE49-F238E27FC236}">
              <a16:creationId xmlns:a16="http://schemas.microsoft.com/office/drawing/2014/main" id="{D506E056-F19F-4FCC-A257-6CDC0DDC2DDF}"/>
            </a:ext>
          </a:extLst>
        </xdr:cNvPr>
        <xdr:cNvSpPr txBox="1"/>
      </xdr:nvSpPr>
      <xdr:spPr>
        <a:xfrm>
          <a:off x="366712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19</xdr:col>
      <xdr:colOff>0</xdr:colOff>
      <xdr:row>45</xdr:row>
      <xdr:rowOff>142875</xdr:rowOff>
    </xdr:from>
    <xdr:to>
      <xdr:col>20</xdr:col>
      <xdr:colOff>0</xdr:colOff>
      <xdr:row>47</xdr:row>
      <xdr:rowOff>9525</xdr:rowOff>
    </xdr:to>
    <xdr:sp macro="" textlink="">
      <xdr:nvSpPr>
        <xdr:cNvPr id="18" name="TextBox 17">
          <a:extLst>
            <a:ext uri="{FF2B5EF4-FFF2-40B4-BE49-F238E27FC236}">
              <a16:creationId xmlns:a16="http://schemas.microsoft.com/office/drawing/2014/main" id="{F92C32C9-9E5A-42D1-A5E4-9246FE3D9614}"/>
            </a:ext>
          </a:extLst>
        </xdr:cNvPr>
        <xdr:cNvSpPr txBox="1"/>
      </xdr:nvSpPr>
      <xdr:spPr>
        <a:xfrm>
          <a:off x="7858125" y="76390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33</xdr:row>
      <xdr:rowOff>133350</xdr:rowOff>
    </xdr:from>
    <xdr:to>
      <xdr:col>10</xdr:col>
      <xdr:colOff>0</xdr:colOff>
      <xdr:row>35</xdr:row>
      <xdr:rowOff>0</xdr:rowOff>
    </xdr:to>
    <xdr:sp macro="" textlink="">
      <xdr:nvSpPr>
        <xdr:cNvPr id="19" name="TextBox 18">
          <a:extLst>
            <a:ext uri="{FF2B5EF4-FFF2-40B4-BE49-F238E27FC236}">
              <a16:creationId xmlns:a16="http://schemas.microsoft.com/office/drawing/2014/main" id="{1FB468FE-753D-4A22-B06D-26771FF3F7A6}"/>
            </a:ext>
          </a:extLst>
        </xdr:cNvPr>
        <xdr:cNvSpPr txBox="1"/>
      </xdr:nvSpPr>
      <xdr:spPr>
        <a:xfrm>
          <a:off x="3667125" y="56864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39</xdr:row>
      <xdr:rowOff>133350</xdr:rowOff>
    </xdr:from>
    <xdr:to>
      <xdr:col>10</xdr:col>
      <xdr:colOff>0</xdr:colOff>
      <xdr:row>41</xdr:row>
      <xdr:rowOff>0</xdr:rowOff>
    </xdr:to>
    <xdr:sp macro="" textlink="">
      <xdr:nvSpPr>
        <xdr:cNvPr id="20" name="TextBox 19">
          <a:extLst>
            <a:ext uri="{FF2B5EF4-FFF2-40B4-BE49-F238E27FC236}">
              <a16:creationId xmlns:a16="http://schemas.microsoft.com/office/drawing/2014/main" id="{0749BB7A-C9D6-4801-AFB4-CF1BEFA36287}"/>
            </a:ext>
          </a:extLst>
        </xdr:cNvPr>
        <xdr:cNvSpPr txBox="1"/>
      </xdr:nvSpPr>
      <xdr:spPr>
        <a:xfrm>
          <a:off x="3667125" y="66579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24</xdr:col>
      <xdr:colOff>0</xdr:colOff>
      <xdr:row>1</xdr:row>
      <xdr:rowOff>133350</xdr:rowOff>
    </xdr:from>
    <xdr:to>
      <xdr:col>25</xdr:col>
      <xdr:colOff>0</xdr:colOff>
      <xdr:row>3</xdr:row>
      <xdr:rowOff>0</xdr:rowOff>
    </xdr:to>
    <xdr:sp macro="" textlink="">
      <xdr:nvSpPr>
        <xdr:cNvPr id="21" name="TextBox 20">
          <a:extLst>
            <a:ext uri="{FF2B5EF4-FFF2-40B4-BE49-F238E27FC236}">
              <a16:creationId xmlns:a16="http://schemas.microsoft.com/office/drawing/2014/main" id="{BD50C055-0A7F-4120-B599-708FC4D88E6D}"/>
            </a:ext>
          </a:extLst>
        </xdr:cNvPr>
        <xdr:cNvSpPr txBox="1"/>
      </xdr:nvSpPr>
      <xdr:spPr>
        <a:xfrm>
          <a:off x="1217295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28</xdr:col>
      <xdr:colOff>0</xdr:colOff>
      <xdr:row>1</xdr:row>
      <xdr:rowOff>133350</xdr:rowOff>
    </xdr:from>
    <xdr:to>
      <xdr:col>29</xdr:col>
      <xdr:colOff>0</xdr:colOff>
      <xdr:row>3</xdr:row>
      <xdr:rowOff>0</xdr:rowOff>
    </xdr:to>
    <xdr:sp macro="" textlink="">
      <xdr:nvSpPr>
        <xdr:cNvPr id="22" name="TextBox 21">
          <a:extLst>
            <a:ext uri="{FF2B5EF4-FFF2-40B4-BE49-F238E27FC236}">
              <a16:creationId xmlns:a16="http://schemas.microsoft.com/office/drawing/2014/main" id="{04B4E864-9AB1-4B38-A9BB-D2BD0FD317C7}"/>
            </a:ext>
          </a:extLst>
        </xdr:cNvPr>
        <xdr:cNvSpPr txBox="1"/>
      </xdr:nvSpPr>
      <xdr:spPr>
        <a:xfrm>
          <a:off x="1645920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45</xdr:row>
      <xdr:rowOff>133350</xdr:rowOff>
    </xdr:from>
    <xdr:to>
      <xdr:col>12</xdr:col>
      <xdr:colOff>0</xdr:colOff>
      <xdr:row>47</xdr:row>
      <xdr:rowOff>0</xdr:rowOff>
    </xdr:to>
    <xdr:sp macro="" textlink="">
      <xdr:nvSpPr>
        <xdr:cNvPr id="23" name="TextBox 22">
          <a:extLst>
            <a:ext uri="{FF2B5EF4-FFF2-40B4-BE49-F238E27FC236}">
              <a16:creationId xmlns:a16="http://schemas.microsoft.com/office/drawing/2014/main" id="{A0946EAD-A67E-45FB-A0CC-541944FEBBDE}"/>
            </a:ext>
          </a:extLst>
        </xdr:cNvPr>
        <xdr:cNvSpPr txBox="1"/>
      </xdr:nvSpPr>
      <xdr:spPr>
        <a:xfrm>
          <a:off x="4248150" y="7629525"/>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22</xdr:col>
      <xdr:colOff>0</xdr:colOff>
      <xdr:row>1</xdr:row>
      <xdr:rowOff>114299</xdr:rowOff>
    </xdr:from>
    <xdr:to>
      <xdr:col>22</xdr:col>
      <xdr:colOff>2609850</xdr:colOff>
      <xdr:row>3</xdr:row>
      <xdr:rowOff>28574</xdr:rowOff>
    </xdr:to>
    <xdr:sp macro="" textlink="">
      <xdr:nvSpPr>
        <xdr:cNvPr id="24" name="TextBox 23">
          <a:extLst>
            <a:ext uri="{FF2B5EF4-FFF2-40B4-BE49-F238E27FC236}">
              <a16:creationId xmlns:a16="http://schemas.microsoft.com/office/drawing/2014/main" id="{FD071782-BF1F-422A-8E70-F5578E6C5319}"/>
            </a:ext>
          </a:extLst>
        </xdr:cNvPr>
        <xdr:cNvSpPr txBox="1"/>
      </xdr:nvSpPr>
      <xdr:spPr>
        <a:xfrm>
          <a:off x="8562975" y="485774"/>
          <a:ext cx="2609850" cy="2381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Fun Patches</a:t>
          </a:r>
        </a:p>
      </xdr:txBody>
    </xdr:sp>
    <xdr:clientData/>
  </xdr:twoCellAnchor>
  <xdr:twoCellAnchor>
    <xdr:from>
      <xdr:col>26</xdr:col>
      <xdr:colOff>0</xdr:colOff>
      <xdr:row>1</xdr:row>
      <xdr:rowOff>133350</xdr:rowOff>
    </xdr:from>
    <xdr:to>
      <xdr:col>26</xdr:col>
      <xdr:colOff>2495550</xdr:colOff>
      <xdr:row>3</xdr:row>
      <xdr:rowOff>0</xdr:rowOff>
    </xdr:to>
    <xdr:sp macro="" textlink="">
      <xdr:nvSpPr>
        <xdr:cNvPr id="25" name="TextBox 24">
          <a:extLst>
            <a:ext uri="{FF2B5EF4-FFF2-40B4-BE49-F238E27FC236}">
              <a16:creationId xmlns:a16="http://schemas.microsoft.com/office/drawing/2014/main" id="{76A613FD-EDC6-4075-854C-34A1206660E2}"/>
            </a:ext>
          </a:extLst>
        </xdr:cNvPr>
        <xdr:cNvSpPr txBox="1"/>
      </xdr:nvSpPr>
      <xdr:spPr>
        <a:xfrm>
          <a:off x="12849225" y="504825"/>
          <a:ext cx="24955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0</xdr:col>
      <xdr:colOff>56029</xdr:colOff>
      <xdr:row>1</xdr:row>
      <xdr:rowOff>133350</xdr:rowOff>
    </xdr:from>
    <xdr:to>
      <xdr:col>2</xdr:col>
      <xdr:colOff>1030942</xdr:colOff>
      <xdr:row>3</xdr:row>
      <xdr:rowOff>0</xdr:rowOff>
    </xdr:to>
    <xdr:sp macro="" textlink="">
      <xdr:nvSpPr>
        <xdr:cNvPr id="26" name="TextBox 25">
          <a:extLst>
            <a:ext uri="{FF2B5EF4-FFF2-40B4-BE49-F238E27FC236}">
              <a16:creationId xmlns:a16="http://schemas.microsoft.com/office/drawing/2014/main" id="{A6B472C1-FB09-40F0-A908-76EDCDFE7772}"/>
            </a:ext>
          </a:extLst>
        </xdr:cNvPr>
        <xdr:cNvSpPr txBox="1"/>
      </xdr:nvSpPr>
      <xdr:spPr>
        <a:xfrm>
          <a:off x="56029" y="504825"/>
          <a:ext cx="2260788"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Individual Badges</a:t>
          </a:r>
        </a:p>
      </xdr:txBody>
    </xdr:sp>
    <xdr:clientData/>
  </xdr:twoCellAnchor>
  <xdr:twoCellAnchor>
    <xdr:from>
      <xdr:col>1</xdr:col>
      <xdr:colOff>0</xdr:colOff>
      <xdr:row>33</xdr:row>
      <xdr:rowOff>133350</xdr:rowOff>
    </xdr:from>
    <xdr:to>
      <xdr:col>2</xdr:col>
      <xdr:colOff>1590675</xdr:colOff>
      <xdr:row>34</xdr:row>
      <xdr:rowOff>152400</xdr:rowOff>
    </xdr:to>
    <xdr:sp macro="" textlink="">
      <xdr:nvSpPr>
        <xdr:cNvPr id="27" name="TextBox 26">
          <a:extLst>
            <a:ext uri="{FF2B5EF4-FFF2-40B4-BE49-F238E27FC236}">
              <a16:creationId xmlns:a16="http://schemas.microsoft.com/office/drawing/2014/main" id="{01C91134-9128-47F9-B684-48B2FD02DC2F}"/>
            </a:ext>
          </a:extLst>
        </xdr:cNvPr>
        <xdr:cNvSpPr txBox="1"/>
      </xdr:nvSpPr>
      <xdr:spPr>
        <a:xfrm>
          <a:off x="57150" y="5686425"/>
          <a:ext cx="2819400" cy="1809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Financial Literacy &amp; Cookie Business Badges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39</xdr:row>
      <xdr:rowOff>133350</xdr:rowOff>
    </xdr:from>
    <xdr:to>
      <xdr:col>2</xdr:col>
      <xdr:colOff>971550</xdr:colOff>
      <xdr:row>40</xdr:row>
      <xdr:rowOff>152400</xdr:rowOff>
    </xdr:to>
    <xdr:sp macro="" textlink="">
      <xdr:nvSpPr>
        <xdr:cNvPr id="28" name="TextBox 27">
          <a:extLst>
            <a:ext uri="{FF2B5EF4-FFF2-40B4-BE49-F238E27FC236}">
              <a16:creationId xmlns:a16="http://schemas.microsoft.com/office/drawing/2014/main" id="{198AF016-26CC-44B3-A5B3-32175178B4DB}"/>
            </a:ext>
          </a:extLst>
        </xdr:cNvPr>
        <xdr:cNvSpPr txBox="1"/>
      </xdr:nvSpPr>
      <xdr:spPr>
        <a:xfrm>
          <a:off x="57150" y="6657975"/>
          <a:ext cx="2200275" cy="1809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Progressive Badge Sets</a:t>
          </a:r>
          <a:endParaRPr lang="en-US" sz="1100">
            <a:solidFill>
              <a:schemeClr val="bg1"/>
            </a:solidFill>
            <a:latin typeface="Arial Narrow" panose="020B0606020202030204" pitchFamily="34" charset="0"/>
          </a:endParaRPr>
        </a:p>
      </xdr:txBody>
    </xdr:sp>
    <xdr:clientData/>
  </xdr:twoCellAnchor>
  <xdr:twoCellAnchor editAs="oneCell">
    <xdr:from>
      <xdr:col>1</xdr:col>
      <xdr:colOff>0</xdr:colOff>
      <xdr:row>0</xdr:row>
      <xdr:rowOff>0</xdr:rowOff>
    </xdr:from>
    <xdr:to>
      <xdr:col>2</xdr:col>
      <xdr:colOff>332740</xdr:colOff>
      <xdr:row>1</xdr:row>
      <xdr:rowOff>85725</xdr:rowOff>
    </xdr:to>
    <xdr:pic>
      <xdr:nvPicPr>
        <xdr:cNvPr id="29" name="Picture 28">
          <a:extLst>
            <a:ext uri="{FF2B5EF4-FFF2-40B4-BE49-F238E27FC236}">
              <a16:creationId xmlns:a16="http://schemas.microsoft.com/office/drawing/2014/main" id="{86E9BE36-6617-4097-9EDE-32CB4C853BD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0"/>
          <a:ext cx="1561465" cy="457200"/>
        </a:xfrm>
        <a:prstGeom prst="rect">
          <a:avLst/>
        </a:prstGeom>
      </xdr:spPr>
    </xdr:pic>
    <xdr:clientData/>
  </xdr:twoCellAnchor>
  <xdr:twoCellAnchor editAs="oneCell">
    <xdr:from>
      <xdr:col>1</xdr:col>
      <xdr:colOff>25400</xdr:colOff>
      <xdr:row>35</xdr:row>
      <xdr:rowOff>73026</xdr:rowOff>
    </xdr:from>
    <xdr:to>
      <xdr:col>1</xdr:col>
      <xdr:colOff>1221740</xdr:colOff>
      <xdr:row>38</xdr:row>
      <xdr:rowOff>105858</xdr:rowOff>
    </xdr:to>
    <xdr:pic>
      <xdr:nvPicPr>
        <xdr:cNvPr id="30" name="Picture 29">
          <a:extLst>
            <a:ext uri="{FF2B5EF4-FFF2-40B4-BE49-F238E27FC236}">
              <a16:creationId xmlns:a16="http://schemas.microsoft.com/office/drawing/2014/main" id="{1181D648-F4E1-4D13-B80C-E82C70C4154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2550" y="5949951"/>
          <a:ext cx="1196340" cy="518607"/>
        </a:xfrm>
        <a:prstGeom prst="rect">
          <a:avLst/>
        </a:prstGeom>
      </xdr:spPr>
    </xdr:pic>
    <xdr:clientData/>
  </xdr:twoCellAnchor>
  <xdr:twoCellAnchor>
    <xdr:from>
      <xdr:col>1</xdr:col>
      <xdr:colOff>0</xdr:colOff>
      <xdr:row>58</xdr:row>
      <xdr:rowOff>0</xdr:rowOff>
    </xdr:from>
    <xdr:to>
      <xdr:col>10</xdr:col>
      <xdr:colOff>0</xdr:colOff>
      <xdr:row>65</xdr:row>
      <xdr:rowOff>0</xdr:rowOff>
    </xdr:to>
    <xdr:sp macro="" textlink="">
      <xdr:nvSpPr>
        <xdr:cNvPr id="31" name="Rectangle 30">
          <a:extLst>
            <a:ext uri="{FF2B5EF4-FFF2-40B4-BE49-F238E27FC236}">
              <a16:creationId xmlns:a16="http://schemas.microsoft.com/office/drawing/2014/main" id="{305C113B-90F5-484E-93FB-C394E01502F9}"/>
            </a:ext>
          </a:extLst>
        </xdr:cNvPr>
        <xdr:cNvSpPr/>
      </xdr:nvSpPr>
      <xdr:spPr>
        <a:xfrm>
          <a:off x="57150" y="9601200"/>
          <a:ext cx="4076700" cy="11334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67</xdr:row>
      <xdr:rowOff>0</xdr:rowOff>
    </xdr:from>
    <xdr:to>
      <xdr:col>10</xdr:col>
      <xdr:colOff>0</xdr:colOff>
      <xdr:row>73</xdr:row>
      <xdr:rowOff>0</xdr:rowOff>
    </xdr:to>
    <xdr:sp macro="" textlink="">
      <xdr:nvSpPr>
        <xdr:cNvPr id="32" name="Rectangle 31">
          <a:extLst>
            <a:ext uri="{FF2B5EF4-FFF2-40B4-BE49-F238E27FC236}">
              <a16:creationId xmlns:a16="http://schemas.microsoft.com/office/drawing/2014/main" id="{F09CD921-2066-4174-BB0B-3BEE1B30EE5E}"/>
            </a:ext>
          </a:extLst>
        </xdr:cNvPr>
        <xdr:cNvSpPr/>
      </xdr:nvSpPr>
      <xdr:spPr>
        <a:xfrm>
          <a:off x="57150" y="11058525"/>
          <a:ext cx="4076700" cy="9906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56</xdr:row>
      <xdr:rowOff>133350</xdr:rowOff>
    </xdr:from>
    <xdr:to>
      <xdr:col>10</xdr:col>
      <xdr:colOff>0</xdr:colOff>
      <xdr:row>58</xdr:row>
      <xdr:rowOff>0</xdr:rowOff>
    </xdr:to>
    <xdr:sp macro="" textlink="">
      <xdr:nvSpPr>
        <xdr:cNvPr id="33" name="Rectangle: Top Corners Rounded 32">
          <a:extLst>
            <a:ext uri="{FF2B5EF4-FFF2-40B4-BE49-F238E27FC236}">
              <a16:creationId xmlns:a16="http://schemas.microsoft.com/office/drawing/2014/main" id="{7894147C-976A-4EC0-A2CF-5FB082196C8B}"/>
            </a:ext>
          </a:extLst>
        </xdr:cNvPr>
        <xdr:cNvSpPr/>
      </xdr:nvSpPr>
      <xdr:spPr>
        <a:xfrm>
          <a:off x="57150" y="9410700"/>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65</xdr:row>
      <xdr:rowOff>136684</xdr:rowOff>
    </xdr:from>
    <xdr:to>
      <xdr:col>10</xdr:col>
      <xdr:colOff>0</xdr:colOff>
      <xdr:row>67</xdr:row>
      <xdr:rowOff>0</xdr:rowOff>
    </xdr:to>
    <xdr:sp macro="" textlink="">
      <xdr:nvSpPr>
        <xdr:cNvPr id="34" name="Rectangle: Top Corners Rounded 33">
          <a:extLst>
            <a:ext uri="{FF2B5EF4-FFF2-40B4-BE49-F238E27FC236}">
              <a16:creationId xmlns:a16="http://schemas.microsoft.com/office/drawing/2014/main" id="{E7B90AF8-D0AB-4E15-9F0B-CC294E929F0B}"/>
            </a:ext>
          </a:extLst>
        </xdr:cNvPr>
        <xdr:cNvSpPr/>
      </xdr:nvSpPr>
      <xdr:spPr>
        <a:xfrm>
          <a:off x="57150" y="10871359"/>
          <a:ext cx="4076700" cy="187166"/>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65</xdr:row>
      <xdr:rowOff>136684</xdr:rowOff>
    </xdr:from>
    <xdr:to>
      <xdr:col>9</xdr:col>
      <xdr:colOff>0</xdr:colOff>
      <xdr:row>67</xdr:row>
      <xdr:rowOff>0</xdr:rowOff>
    </xdr:to>
    <xdr:sp macro="" textlink="">
      <xdr:nvSpPr>
        <xdr:cNvPr id="35" name="TextBox 34">
          <a:extLst>
            <a:ext uri="{FF2B5EF4-FFF2-40B4-BE49-F238E27FC236}">
              <a16:creationId xmlns:a16="http://schemas.microsoft.com/office/drawing/2014/main" id="{57798153-F1B7-4A7A-8392-5B236D836D87}"/>
            </a:ext>
          </a:extLst>
        </xdr:cNvPr>
        <xdr:cNvSpPr txBox="1"/>
      </xdr:nvSpPr>
      <xdr:spPr>
        <a:xfrm>
          <a:off x="3200400" y="10871359"/>
          <a:ext cx="466725" cy="18716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56</xdr:row>
      <xdr:rowOff>133350</xdr:rowOff>
    </xdr:from>
    <xdr:to>
      <xdr:col>9</xdr:col>
      <xdr:colOff>0</xdr:colOff>
      <xdr:row>58</xdr:row>
      <xdr:rowOff>0</xdr:rowOff>
    </xdr:to>
    <xdr:sp macro="" textlink="">
      <xdr:nvSpPr>
        <xdr:cNvPr id="36" name="TextBox 35">
          <a:extLst>
            <a:ext uri="{FF2B5EF4-FFF2-40B4-BE49-F238E27FC236}">
              <a16:creationId xmlns:a16="http://schemas.microsoft.com/office/drawing/2014/main" id="{8F836343-1162-4D13-9336-567D5C0E61FA}"/>
            </a:ext>
          </a:extLst>
        </xdr:cNvPr>
        <xdr:cNvSpPr txBox="1"/>
      </xdr:nvSpPr>
      <xdr:spPr>
        <a:xfrm>
          <a:off x="3200400" y="94107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9</xdr:col>
      <xdr:colOff>0</xdr:colOff>
      <xdr:row>56</xdr:row>
      <xdr:rowOff>133350</xdr:rowOff>
    </xdr:from>
    <xdr:to>
      <xdr:col>10</xdr:col>
      <xdr:colOff>0</xdr:colOff>
      <xdr:row>58</xdr:row>
      <xdr:rowOff>0</xdr:rowOff>
    </xdr:to>
    <xdr:sp macro="" textlink="">
      <xdr:nvSpPr>
        <xdr:cNvPr id="37" name="TextBox 36">
          <a:extLst>
            <a:ext uri="{FF2B5EF4-FFF2-40B4-BE49-F238E27FC236}">
              <a16:creationId xmlns:a16="http://schemas.microsoft.com/office/drawing/2014/main" id="{43C2C10E-53AC-46C9-B64C-1909E283B5FE}"/>
            </a:ext>
          </a:extLst>
        </xdr:cNvPr>
        <xdr:cNvSpPr txBox="1"/>
      </xdr:nvSpPr>
      <xdr:spPr>
        <a:xfrm>
          <a:off x="3667125" y="94107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65</xdr:row>
      <xdr:rowOff>136684</xdr:rowOff>
    </xdr:from>
    <xdr:to>
      <xdr:col>10</xdr:col>
      <xdr:colOff>0</xdr:colOff>
      <xdr:row>67</xdr:row>
      <xdr:rowOff>0</xdr:rowOff>
    </xdr:to>
    <xdr:sp macro="" textlink="">
      <xdr:nvSpPr>
        <xdr:cNvPr id="38" name="TextBox 37">
          <a:extLst>
            <a:ext uri="{FF2B5EF4-FFF2-40B4-BE49-F238E27FC236}">
              <a16:creationId xmlns:a16="http://schemas.microsoft.com/office/drawing/2014/main" id="{94398C9F-2210-4732-AF8B-13BFD5211C92}"/>
            </a:ext>
          </a:extLst>
        </xdr:cNvPr>
        <xdr:cNvSpPr txBox="1"/>
      </xdr:nvSpPr>
      <xdr:spPr>
        <a:xfrm>
          <a:off x="3667125" y="10871359"/>
          <a:ext cx="466725" cy="18716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xdr:col>
      <xdr:colOff>0</xdr:colOff>
      <xdr:row>56</xdr:row>
      <xdr:rowOff>133350</xdr:rowOff>
    </xdr:from>
    <xdr:to>
      <xdr:col>2</xdr:col>
      <xdr:colOff>0</xdr:colOff>
      <xdr:row>58</xdr:row>
      <xdr:rowOff>0</xdr:rowOff>
    </xdr:to>
    <xdr:sp macro="" textlink="">
      <xdr:nvSpPr>
        <xdr:cNvPr id="39" name="TextBox 38">
          <a:extLst>
            <a:ext uri="{FF2B5EF4-FFF2-40B4-BE49-F238E27FC236}">
              <a16:creationId xmlns:a16="http://schemas.microsoft.com/office/drawing/2014/main" id="{A6274F3B-FC9A-4938-A2B4-FD8CC4FE3C7E}"/>
            </a:ext>
          </a:extLst>
        </xdr:cNvPr>
        <xdr:cNvSpPr txBox="1"/>
      </xdr:nvSpPr>
      <xdr:spPr>
        <a:xfrm>
          <a:off x="57150" y="9410700"/>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Pins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65</xdr:row>
      <xdr:rowOff>136684</xdr:rowOff>
    </xdr:from>
    <xdr:to>
      <xdr:col>2</xdr:col>
      <xdr:colOff>952500</xdr:colOff>
      <xdr:row>67</xdr:row>
      <xdr:rowOff>19050</xdr:rowOff>
    </xdr:to>
    <xdr:sp macro="" textlink="">
      <xdr:nvSpPr>
        <xdr:cNvPr id="40" name="TextBox 39">
          <a:extLst>
            <a:ext uri="{FF2B5EF4-FFF2-40B4-BE49-F238E27FC236}">
              <a16:creationId xmlns:a16="http://schemas.microsoft.com/office/drawing/2014/main" id="{60E054EF-9C22-4B4A-B966-44637F0CA52A}"/>
            </a:ext>
          </a:extLst>
        </xdr:cNvPr>
        <xdr:cNvSpPr txBox="1"/>
      </xdr:nvSpPr>
      <xdr:spPr>
        <a:xfrm>
          <a:off x="57150" y="10871359"/>
          <a:ext cx="2181225" cy="2062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Additional Patch Awards</a:t>
          </a:r>
          <a:endParaRPr lang="en-US" sz="1100">
            <a:solidFill>
              <a:schemeClr val="bg1"/>
            </a:solidFill>
            <a:latin typeface="Arial Narrow" panose="020B0606020202030204" pitchFamily="34" charset="0"/>
          </a:endParaRPr>
        </a:p>
      </xdr:txBody>
    </xdr:sp>
    <xdr:clientData/>
  </xdr:twoCellAnchor>
  <xdr:twoCellAnchor>
    <xdr:from>
      <xdr:col>11</xdr:col>
      <xdr:colOff>0</xdr:colOff>
      <xdr:row>1</xdr:row>
      <xdr:rowOff>133350</xdr:rowOff>
    </xdr:from>
    <xdr:to>
      <xdr:col>20</xdr:col>
      <xdr:colOff>0</xdr:colOff>
      <xdr:row>3</xdr:row>
      <xdr:rowOff>0</xdr:rowOff>
    </xdr:to>
    <xdr:sp macro="" textlink="">
      <xdr:nvSpPr>
        <xdr:cNvPr id="41" name="Rectangle: Top Corners Rounded 40">
          <a:extLst>
            <a:ext uri="{FF2B5EF4-FFF2-40B4-BE49-F238E27FC236}">
              <a16:creationId xmlns:a16="http://schemas.microsoft.com/office/drawing/2014/main" id="{7CC38E0D-4DFE-41D3-8D6D-88673EA6F4D8}"/>
            </a:ext>
          </a:extLst>
        </xdr:cNvPr>
        <xdr:cNvSpPr/>
      </xdr:nvSpPr>
      <xdr:spPr>
        <a:xfrm>
          <a:off x="4248150" y="50482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0</xdr:colOff>
      <xdr:row>1</xdr:row>
      <xdr:rowOff>133350</xdr:rowOff>
    </xdr:from>
    <xdr:to>
      <xdr:col>19</xdr:col>
      <xdr:colOff>0</xdr:colOff>
      <xdr:row>3</xdr:row>
      <xdr:rowOff>0</xdr:rowOff>
    </xdr:to>
    <xdr:sp macro="" textlink="">
      <xdr:nvSpPr>
        <xdr:cNvPr id="42" name="TextBox 41">
          <a:extLst>
            <a:ext uri="{FF2B5EF4-FFF2-40B4-BE49-F238E27FC236}">
              <a16:creationId xmlns:a16="http://schemas.microsoft.com/office/drawing/2014/main" id="{67B71C6C-BD77-470F-BE3F-4E5EE4915624}"/>
            </a:ext>
          </a:extLst>
        </xdr:cNvPr>
        <xdr:cNvSpPr txBox="1"/>
      </xdr:nvSpPr>
      <xdr:spPr>
        <a:xfrm>
          <a:off x="739140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19</xdr:col>
      <xdr:colOff>0</xdr:colOff>
      <xdr:row>1</xdr:row>
      <xdr:rowOff>133350</xdr:rowOff>
    </xdr:from>
    <xdr:to>
      <xdr:col>20</xdr:col>
      <xdr:colOff>0</xdr:colOff>
      <xdr:row>3</xdr:row>
      <xdr:rowOff>0</xdr:rowOff>
    </xdr:to>
    <xdr:sp macro="" textlink="">
      <xdr:nvSpPr>
        <xdr:cNvPr id="43" name="TextBox 42">
          <a:extLst>
            <a:ext uri="{FF2B5EF4-FFF2-40B4-BE49-F238E27FC236}">
              <a16:creationId xmlns:a16="http://schemas.microsoft.com/office/drawing/2014/main" id="{E309F019-E86B-42D7-AACF-0E6E45D5EFD5}"/>
            </a:ext>
          </a:extLst>
        </xdr:cNvPr>
        <xdr:cNvSpPr txBox="1"/>
      </xdr:nvSpPr>
      <xdr:spPr>
        <a:xfrm>
          <a:off x="785812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3</xdr:row>
      <xdr:rowOff>0</xdr:rowOff>
    </xdr:from>
    <xdr:to>
      <xdr:col>20</xdr:col>
      <xdr:colOff>0</xdr:colOff>
      <xdr:row>25</xdr:row>
      <xdr:rowOff>0</xdr:rowOff>
    </xdr:to>
    <xdr:sp macro="" textlink="">
      <xdr:nvSpPr>
        <xdr:cNvPr id="44" name="Rectangle 43">
          <a:extLst>
            <a:ext uri="{FF2B5EF4-FFF2-40B4-BE49-F238E27FC236}">
              <a16:creationId xmlns:a16="http://schemas.microsoft.com/office/drawing/2014/main" id="{52D6A7D1-65E1-4F7C-95FF-C1094C0206BF}"/>
            </a:ext>
          </a:extLst>
        </xdr:cNvPr>
        <xdr:cNvSpPr/>
      </xdr:nvSpPr>
      <xdr:spPr>
        <a:xfrm>
          <a:off x="4248150" y="695325"/>
          <a:ext cx="4076700" cy="35623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133350</xdr:rowOff>
    </xdr:from>
    <xdr:to>
      <xdr:col>12</xdr:col>
      <xdr:colOff>1266825</xdr:colOff>
      <xdr:row>3</xdr:row>
      <xdr:rowOff>0</xdr:rowOff>
    </xdr:to>
    <xdr:sp macro="" textlink="">
      <xdr:nvSpPr>
        <xdr:cNvPr id="45" name="TextBox 44">
          <a:extLst>
            <a:ext uri="{FF2B5EF4-FFF2-40B4-BE49-F238E27FC236}">
              <a16:creationId xmlns:a16="http://schemas.microsoft.com/office/drawing/2014/main" id="{1F3B66E3-7A56-4AA3-82B1-2C05415EF6F9}"/>
            </a:ext>
          </a:extLst>
        </xdr:cNvPr>
        <xdr:cNvSpPr txBox="1"/>
      </xdr:nvSpPr>
      <xdr:spPr>
        <a:xfrm>
          <a:off x="4248150" y="504825"/>
          <a:ext cx="24955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Leadership Journey Awards</a:t>
          </a:r>
          <a:endParaRPr lang="en-US" sz="1100">
            <a:solidFill>
              <a:schemeClr val="bg1"/>
            </a:solidFill>
            <a:latin typeface="Arial Narrow" panose="020B0606020202030204" pitchFamily="34" charset="0"/>
          </a:endParaRPr>
        </a:p>
      </xdr:txBody>
    </xdr:sp>
    <xdr:clientData/>
  </xdr:twoCellAnchor>
  <xdr:twoCellAnchor>
    <xdr:from>
      <xdr:col>11</xdr:col>
      <xdr:colOff>19050</xdr:colOff>
      <xdr:row>3</xdr:row>
      <xdr:rowOff>28575</xdr:rowOff>
    </xdr:from>
    <xdr:to>
      <xdr:col>11</xdr:col>
      <xdr:colOff>1214122</xdr:colOff>
      <xdr:row>24</xdr:row>
      <xdr:rowOff>112578</xdr:rowOff>
    </xdr:to>
    <xdr:grpSp>
      <xdr:nvGrpSpPr>
        <xdr:cNvPr id="46" name="Group 45">
          <a:extLst>
            <a:ext uri="{FF2B5EF4-FFF2-40B4-BE49-F238E27FC236}">
              <a16:creationId xmlns:a16="http://schemas.microsoft.com/office/drawing/2014/main" id="{3AFAC7AA-FF27-4028-A589-51D5C315C6A7}"/>
            </a:ext>
          </a:extLst>
        </xdr:cNvPr>
        <xdr:cNvGrpSpPr/>
      </xdr:nvGrpSpPr>
      <xdr:grpSpPr>
        <a:xfrm>
          <a:off x="4267200" y="723900"/>
          <a:ext cx="1195072" cy="3484428"/>
          <a:chOff x="4286250" y="723900"/>
          <a:chExt cx="1195072" cy="3484428"/>
        </a:xfrm>
      </xdr:grpSpPr>
      <xdr:pic>
        <xdr:nvPicPr>
          <xdr:cNvPr id="47" name="Picture 46">
            <a:extLst>
              <a:ext uri="{FF2B5EF4-FFF2-40B4-BE49-F238E27FC236}">
                <a16:creationId xmlns:a16="http://schemas.microsoft.com/office/drawing/2014/main" id="{9AF1169B-8E8D-45FE-880E-47344E9DFBB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286250" y="3441700"/>
            <a:ext cx="1188720" cy="766628"/>
          </a:xfrm>
          <a:prstGeom prst="rect">
            <a:avLst/>
          </a:prstGeom>
        </xdr:spPr>
      </xdr:pic>
      <xdr:pic>
        <xdr:nvPicPr>
          <xdr:cNvPr id="48" name="Picture 47">
            <a:extLst>
              <a:ext uri="{FF2B5EF4-FFF2-40B4-BE49-F238E27FC236}">
                <a16:creationId xmlns:a16="http://schemas.microsoft.com/office/drawing/2014/main" id="{5B9CC6F9-3A5A-4DBA-90B2-8885F25D363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292602" y="2743201"/>
            <a:ext cx="1188720" cy="506979"/>
          </a:xfrm>
          <a:prstGeom prst="rect">
            <a:avLst/>
          </a:prstGeom>
        </xdr:spPr>
      </xdr:pic>
      <xdr:pic>
        <xdr:nvPicPr>
          <xdr:cNvPr id="49" name="Picture 48">
            <a:extLst>
              <a:ext uri="{FF2B5EF4-FFF2-40B4-BE49-F238E27FC236}">
                <a16:creationId xmlns:a16="http://schemas.microsoft.com/office/drawing/2014/main" id="{280FB819-3F2F-46FE-A8AB-A06CE59FDE9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559967" y="723900"/>
            <a:ext cx="657568" cy="640080"/>
          </a:xfrm>
          <a:prstGeom prst="rect">
            <a:avLst/>
          </a:prstGeom>
        </xdr:spPr>
      </xdr:pic>
      <xdr:pic>
        <xdr:nvPicPr>
          <xdr:cNvPr id="50" name="Picture 49">
            <a:extLst>
              <a:ext uri="{FF2B5EF4-FFF2-40B4-BE49-F238E27FC236}">
                <a16:creationId xmlns:a16="http://schemas.microsoft.com/office/drawing/2014/main" id="{33D103C4-E539-4DA2-9625-089EDF1B6F3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536362" y="1352551"/>
            <a:ext cx="704778" cy="640080"/>
          </a:xfrm>
          <a:prstGeom prst="rect">
            <a:avLst/>
          </a:prstGeom>
        </xdr:spPr>
      </xdr:pic>
      <xdr:pic>
        <xdr:nvPicPr>
          <xdr:cNvPr id="51" name="Picture 50">
            <a:extLst>
              <a:ext uri="{FF2B5EF4-FFF2-40B4-BE49-F238E27FC236}">
                <a16:creationId xmlns:a16="http://schemas.microsoft.com/office/drawing/2014/main" id="{F7DF6236-0AE2-4592-AA79-B00D214D9C5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557711" y="2000250"/>
            <a:ext cx="662080" cy="640080"/>
          </a:xfrm>
          <a:prstGeom prst="rect">
            <a:avLst/>
          </a:prstGeom>
        </xdr:spPr>
      </xdr:pic>
    </xdr:grpSp>
    <xdr:clientData/>
  </xdr:twoCellAnchor>
  <xdr:twoCellAnchor>
    <xdr:from>
      <xdr:col>1</xdr:col>
      <xdr:colOff>16899</xdr:colOff>
      <xdr:row>58</xdr:row>
      <xdr:rowOff>39976</xdr:rowOff>
    </xdr:from>
    <xdr:to>
      <xdr:col>1</xdr:col>
      <xdr:colOff>1205619</xdr:colOff>
      <xdr:row>64</xdr:row>
      <xdr:rowOff>110183</xdr:rowOff>
    </xdr:to>
    <xdr:grpSp>
      <xdr:nvGrpSpPr>
        <xdr:cNvPr id="52" name="Group 51">
          <a:extLst>
            <a:ext uri="{FF2B5EF4-FFF2-40B4-BE49-F238E27FC236}">
              <a16:creationId xmlns:a16="http://schemas.microsoft.com/office/drawing/2014/main" id="{0E0A4277-FABE-4DE8-A72E-BB4AE3C1C4A8}"/>
            </a:ext>
          </a:extLst>
        </xdr:cNvPr>
        <xdr:cNvGrpSpPr>
          <a:grpSpLocks noChangeAspect="1"/>
        </xdr:cNvGrpSpPr>
      </xdr:nvGrpSpPr>
      <xdr:grpSpPr>
        <a:xfrm>
          <a:off x="74049" y="9641176"/>
          <a:ext cx="1188720" cy="1041757"/>
          <a:chOff x="4696849" y="9809450"/>
          <a:chExt cx="1263931" cy="1106030"/>
        </a:xfrm>
      </xdr:grpSpPr>
      <xdr:grpSp>
        <xdr:nvGrpSpPr>
          <xdr:cNvPr id="53" name="Group 52">
            <a:extLst>
              <a:ext uri="{FF2B5EF4-FFF2-40B4-BE49-F238E27FC236}">
                <a16:creationId xmlns:a16="http://schemas.microsoft.com/office/drawing/2014/main" id="{82E03471-D0B2-448C-BC93-D363F59377B6}"/>
              </a:ext>
            </a:extLst>
          </xdr:cNvPr>
          <xdr:cNvGrpSpPr/>
        </xdr:nvGrpSpPr>
        <xdr:grpSpPr>
          <a:xfrm>
            <a:off x="4911549" y="9809450"/>
            <a:ext cx="834530" cy="411480"/>
            <a:chOff x="4913600" y="9809450"/>
            <a:chExt cx="834530" cy="411480"/>
          </a:xfrm>
        </xdr:grpSpPr>
        <xdr:pic>
          <xdr:nvPicPr>
            <xdr:cNvPr id="61" name="Picture 60">
              <a:extLst>
                <a:ext uri="{FF2B5EF4-FFF2-40B4-BE49-F238E27FC236}">
                  <a16:creationId xmlns:a16="http://schemas.microsoft.com/office/drawing/2014/main" id="{F119CEBF-C9DD-4182-9E69-D56B02A54EE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913600" y="9809450"/>
              <a:ext cx="411480" cy="411480"/>
            </a:xfrm>
            <a:prstGeom prst="rect">
              <a:avLst/>
            </a:prstGeom>
          </xdr:spPr>
        </xdr:pic>
        <xdr:pic>
          <xdr:nvPicPr>
            <xdr:cNvPr id="62" name="Picture 61">
              <a:extLst>
                <a:ext uri="{FF2B5EF4-FFF2-40B4-BE49-F238E27FC236}">
                  <a16:creationId xmlns:a16="http://schemas.microsoft.com/office/drawing/2014/main" id="{888FB0B0-2256-4983-B515-6C572A41F13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336650" y="9809450"/>
              <a:ext cx="411480" cy="411480"/>
            </a:xfrm>
            <a:prstGeom prst="rect">
              <a:avLst/>
            </a:prstGeom>
          </xdr:spPr>
        </xdr:pic>
      </xdr:grpSp>
      <xdr:grpSp>
        <xdr:nvGrpSpPr>
          <xdr:cNvPr id="54" name="Group 53">
            <a:extLst>
              <a:ext uri="{FF2B5EF4-FFF2-40B4-BE49-F238E27FC236}">
                <a16:creationId xmlns:a16="http://schemas.microsoft.com/office/drawing/2014/main" id="{916C3B6A-C6C0-4778-8CFC-28BAF7CDEB7B}"/>
              </a:ext>
            </a:extLst>
          </xdr:cNvPr>
          <xdr:cNvGrpSpPr/>
        </xdr:nvGrpSpPr>
        <xdr:grpSpPr>
          <a:xfrm>
            <a:off x="4911549" y="10504000"/>
            <a:ext cx="834530" cy="411480"/>
            <a:chOff x="4913600" y="10504000"/>
            <a:chExt cx="834530" cy="411480"/>
          </a:xfrm>
        </xdr:grpSpPr>
        <xdr:pic>
          <xdr:nvPicPr>
            <xdr:cNvPr id="59" name="Picture 58">
              <a:extLst>
                <a:ext uri="{FF2B5EF4-FFF2-40B4-BE49-F238E27FC236}">
                  <a16:creationId xmlns:a16="http://schemas.microsoft.com/office/drawing/2014/main" id="{467EE854-5E4B-4047-9A63-80D2076C98A2}"/>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336650" y="10504000"/>
              <a:ext cx="411480" cy="411480"/>
            </a:xfrm>
            <a:prstGeom prst="rect">
              <a:avLst/>
            </a:prstGeom>
          </xdr:spPr>
        </xdr:pic>
        <xdr:pic>
          <xdr:nvPicPr>
            <xdr:cNvPr id="60" name="Picture 59">
              <a:extLst>
                <a:ext uri="{FF2B5EF4-FFF2-40B4-BE49-F238E27FC236}">
                  <a16:creationId xmlns:a16="http://schemas.microsoft.com/office/drawing/2014/main" id="{A2177443-19DF-4499-B78A-63DC0823B67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913600" y="10504000"/>
              <a:ext cx="411480" cy="411480"/>
            </a:xfrm>
            <a:prstGeom prst="rect">
              <a:avLst/>
            </a:prstGeom>
          </xdr:spPr>
        </xdr:pic>
      </xdr:grpSp>
      <xdr:grpSp>
        <xdr:nvGrpSpPr>
          <xdr:cNvPr id="55" name="Group 54">
            <a:extLst>
              <a:ext uri="{FF2B5EF4-FFF2-40B4-BE49-F238E27FC236}">
                <a16:creationId xmlns:a16="http://schemas.microsoft.com/office/drawing/2014/main" id="{CC2E2632-1165-41D5-B645-03220B10175A}"/>
              </a:ext>
            </a:extLst>
          </xdr:cNvPr>
          <xdr:cNvGrpSpPr/>
        </xdr:nvGrpSpPr>
        <xdr:grpSpPr>
          <a:xfrm>
            <a:off x="4696849" y="10176475"/>
            <a:ext cx="1263931" cy="411480"/>
            <a:chOff x="4696849" y="10176475"/>
            <a:chExt cx="1263931" cy="411480"/>
          </a:xfrm>
        </xdr:grpSpPr>
        <xdr:pic>
          <xdr:nvPicPr>
            <xdr:cNvPr id="56" name="Picture 55">
              <a:extLst>
                <a:ext uri="{FF2B5EF4-FFF2-40B4-BE49-F238E27FC236}">
                  <a16:creationId xmlns:a16="http://schemas.microsoft.com/office/drawing/2014/main" id="{9A4F4492-AC48-400B-A26C-E7640F3D57E5}"/>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696849" y="10176475"/>
              <a:ext cx="409626" cy="411480"/>
            </a:xfrm>
            <a:prstGeom prst="rect">
              <a:avLst/>
            </a:prstGeom>
          </xdr:spPr>
        </xdr:pic>
        <xdr:pic>
          <xdr:nvPicPr>
            <xdr:cNvPr id="57" name="Picture 56">
              <a:extLst>
                <a:ext uri="{FF2B5EF4-FFF2-40B4-BE49-F238E27FC236}">
                  <a16:creationId xmlns:a16="http://schemas.microsoft.com/office/drawing/2014/main" id="{A1804500-A0B1-46F8-A162-E1B9D2242369}"/>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119900" y="10176475"/>
              <a:ext cx="411480" cy="411480"/>
            </a:xfrm>
            <a:prstGeom prst="rect">
              <a:avLst/>
            </a:prstGeom>
          </xdr:spPr>
        </xdr:pic>
        <xdr:pic>
          <xdr:nvPicPr>
            <xdr:cNvPr id="58" name="Picture 57">
              <a:extLst>
                <a:ext uri="{FF2B5EF4-FFF2-40B4-BE49-F238E27FC236}">
                  <a16:creationId xmlns:a16="http://schemas.microsoft.com/office/drawing/2014/main" id="{83580E24-CF6D-41B3-BEB0-513B915DF2D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549300" y="10176475"/>
              <a:ext cx="411480" cy="411480"/>
            </a:xfrm>
            <a:prstGeom prst="rect">
              <a:avLst/>
            </a:prstGeom>
          </xdr:spPr>
        </xdr:pic>
      </xdr:grpSp>
    </xdr:grpSp>
    <xdr:clientData/>
  </xdr:twoCellAnchor>
  <xdr:twoCellAnchor>
    <xdr:from>
      <xdr:col>1</xdr:col>
      <xdr:colOff>28576</xdr:colOff>
      <xdr:row>67</xdr:row>
      <xdr:rowOff>19825</xdr:rowOff>
    </xdr:from>
    <xdr:to>
      <xdr:col>1</xdr:col>
      <xdr:colOff>1217296</xdr:colOff>
      <xdr:row>72</xdr:row>
      <xdr:rowOff>140184</xdr:rowOff>
    </xdr:to>
    <xdr:grpSp>
      <xdr:nvGrpSpPr>
        <xdr:cNvPr id="63" name="Group 62">
          <a:extLst>
            <a:ext uri="{FF2B5EF4-FFF2-40B4-BE49-F238E27FC236}">
              <a16:creationId xmlns:a16="http://schemas.microsoft.com/office/drawing/2014/main" id="{931DB013-D9C1-4E8E-855B-2A933877C1D7}"/>
            </a:ext>
          </a:extLst>
        </xdr:cNvPr>
        <xdr:cNvGrpSpPr>
          <a:grpSpLocks noChangeAspect="1"/>
        </xdr:cNvGrpSpPr>
      </xdr:nvGrpSpPr>
      <xdr:grpSpPr>
        <a:xfrm>
          <a:off x="85726" y="11078350"/>
          <a:ext cx="1188720" cy="949034"/>
          <a:chOff x="95251" y="10443350"/>
          <a:chExt cx="1234440" cy="964520"/>
        </a:xfrm>
      </xdr:grpSpPr>
      <xdr:pic>
        <xdr:nvPicPr>
          <xdr:cNvPr id="64" name="Picture 63">
            <a:extLst>
              <a:ext uri="{FF2B5EF4-FFF2-40B4-BE49-F238E27FC236}">
                <a16:creationId xmlns:a16="http://schemas.microsoft.com/office/drawing/2014/main" id="{62C823DD-8EC9-49C4-9BF3-87B2E68FB2CA}"/>
              </a:ext>
            </a:extLst>
          </xdr:cNvPr>
          <xdr:cNvPicPr>
            <a:picLocks noChangeAspect="1"/>
          </xdr:cNvPicPr>
        </xdr:nvPicPr>
        <xdr:blipFill rotWithShape="1">
          <a:blip xmlns:r="http://schemas.openxmlformats.org/officeDocument/2006/relationships" r:embed="rId15">
            <a:extLst>
              <a:ext uri="{28A0092B-C50C-407E-A947-70E740481C1C}">
                <a14:useLocalDpi xmlns:a14="http://schemas.microsoft.com/office/drawing/2010/main" val="0"/>
              </a:ext>
            </a:extLst>
          </a:blip>
          <a:srcRect l="49828" r="-1"/>
          <a:stretch/>
        </xdr:blipFill>
        <xdr:spPr>
          <a:xfrm>
            <a:off x="95251" y="10830074"/>
            <a:ext cx="1234440" cy="577796"/>
          </a:xfrm>
          <a:prstGeom prst="rect">
            <a:avLst/>
          </a:prstGeom>
        </xdr:spPr>
      </xdr:pic>
      <xdr:grpSp>
        <xdr:nvGrpSpPr>
          <xdr:cNvPr id="65" name="Group 64">
            <a:extLst>
              <a:ext uri="{FF2B5EF4-FFF2-40B4-BE49-F238E27FC236}">
                <a16:creationId xmlns:a16="http://schemas.microsoft.com/office/drawing/2014/main" id="{DFF779D2-97D5-4142-8A6B-747171133EB7}"/>
              </a:ext>
            </a:extLst>
          </xdr:cNvPr>
          <xdr:cNvGrpSpPr/>
        </xdr:nvGrpSpPr>
        <xdr:grpSpPr>
          <a:xfrm>
            <a:off x="257780" y="10443350"/>
            <a:ext cx="909383" cy="411480"/>
            <a:chOff x="292101" y="10443350"/>
            <a:chExt cx="909383" cy="411480"/>
          </a:xfrm>
        </xdr:grpSpPr>
        <xdr:pic>
          <xdr:nvPicPr>
            <xdr:cNvPr id="66" name="Picture 65">
              <a:extLst>
                <a:ext uri="{FF2B5EF4-FFF2-40B4-BE49-F238E27FC236}">
                  <a16:creationId xmlns:a16="http://schemas.microsoft.com/office/drawing/2014/main" id="{FE09E5EC-ADC3-4D6A-8D45-2CAB84B9928B}"/>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292101" y="10443350"/>
              <a:ext cx="413402" cy="411480"/>
            </a:xfrm>
            <a:prstGeom prst="rect">
              <a:avLst/>
            </a:prstGeom>
          </xdr:spPr>
        </xdr:pic>
        <xdr:pic>
          <xdr:nvPicPr>
            <xdr:cNvPr id="67" name="Picture 66">
              <a:extLst>
                <a:ext uri="{FF2B5EF4-FFF2-40B4-BE49-F238E27FC236}">
                  <a16:creationId xmlns:a16="http://schemas.microsoft.com/office/drawing/2014/main" id="{303DE2DA-2C87-4139-A259-FA68E4BD2C51}"/>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788082" y="10443350"/>
              <a:ext cx="413402" cy="411480"/>
            </a:xfrm>
            <a:prstGeom prst="rect">
              <a:avLst/>
            </a:prstGeom>
          </xdr:spPr>
        </xdr:pic>
      </xdr:grpSp>
    </xdr:grpSp>
    <xdr:clientData/>
  </xdr:twoCellAnchor>
  <xdr:twoCellAnchor>
    <xdr:from>
      <xdr:col>1</xdr:col>
      <xdr:colOff>0</xdr:colOff>
      <xdr:row>3</xdr:row>
      <xdr:rowOff>0</xdr:rowOff>
    </xdr:from>
    <xdr:to>
      <xdr:col>10</xdr:col>
      <xdr:colOff>0</xdr:colOff>
      <xdr:row>33</xdr:row>
      <xdr:rowOff>0</xdr:rowOff>
    </xdr:to>
    <xdr:sp macro="" textlink="">
      <xdr:nvSpPr>
        <xdr:cNvPr id="68" name="Rectangle 67">
          <a:extLst>
            <a:ext uri="{FF2B5EF4-FFF2-40B4-BE49-F238E27FC236}">
              <a16:creationId xmlns:a16="http://schemas.microsoft.com/office/drawing/2014/main" id="{A023E611-10B1-4311-A83F-0B280E7E0000}"/>
            </a:ext>
          </a:extLst>
        </xdr:cNvPr>
        <xdr:cNvSpPr/>
      </xdr:nvSpPr>
      <xdr:spPr>
        <a:xfrm>
          <a:off x="57150" y="695325"/>
          <a:ext cx="4076700" cy="48577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39687</xdr:colOff>
      <xdr:row>41</xdr:row>
      <xdr:rowOff>65050</xdr:rowOff>
    </xdr:from>
    <xdr:to>
      <xdr:col>2</xdr:col>
      <xdr:colOff>2102</xdr:colOff>
      <xdr:row>55</xdr:row>
      <xdr:rowOff>121491</xdr:rowOff>
    </xdr:to>
    <xdr:grpSp>
      <xdr:nvGrpSpPr>
        <xdr:cNvPr id="69" name="Group 68">
          <a:extLst>
            <a:ext uri="{FF2B5EF4-FFF2-40B4-BE49-F238E27FC236}">
              <a16:creationId xmlns:a16="http://schemas.microsoft.com/office/drawing/2014/main" id="{24A73D70-8DF1-4A5C-BDA1-5D6F9B81EEFD}"/>
            </a:ext>
          </a:extLst>
        </xdr:cNvPr>
        <xdr:cNvGrpSpPr/>
      </xdr:nvGrpSpPr>
      <xdr:grpSpPr>
        <a:xfrm>
          <a:off x="96837" y="6913525"/>
          <a:ext cx="1191140" cy="2323391"/>
          <a:chOff x="96837" y="7037350"/>
          <a:chExt cx="1210190" cy="2367841"/>
        </a:xfrm>
      </xdr:grpSpPr>
      <xdr:pic>
        <xdr:nvPicPr>
          <xdr:cNvPr id="70" name="Picture 69">
            <a:extLst>
              <a:ext uri="{FF2B5EF4-FFF2-40B4-BE49-F238E27FC236}">
                <a16:creationId xmlns:a16="http://schemas.microsoft.com/office/drawing/2014/main" id="{CDFF4218-28DE-43B5-9B52-3569C4B73D22}"/>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96837" y="9008271"/>
            <a:ext cx="1196340" cy="396920"/>
          </a:xfrm>
          <a:prstGeom prst="rect">
            <a:avLst/>
          </a:prstGeom>
        </xdr:spPr>
      </xdr:pic>
      <xdr:pic>
        <xdr:nvPicPr>
          <xdr:cNvPr id="71" name="Picture 75">
            <a:extLst>
              <a:ext uri="{FF2B5EF4-FFF2-40B4-BE49-F238E27FC236}">
                <a16:creationId xmlns:a16="http://schemas.microsoft.com/office/drawing/2014/main" id="{173106D6-88C6-4D93-8D02-7794E7456918}"/>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96837" y="8040989"/>
            <a:ext cx="1196340" cy="394026"/>
          </a:xfrm>
          <a:prstGeom prst="rect">
            <a:avLst/>
          </a:prstGeom>
        </xdr:spPr>
      </xdr:pic>
      <xdr:pic>
        <xdr:nvPicPr>
          <xdr:cNvPr id="72" name="Picture 71">
            <a:extLst>
              <a:ext uri="{FF2B5EF4-FFF2-40B4-BE49-F238E27FC236}">
                <a16:creationId xmlns:a16="http://schemas.microsoft.com/office/drawing/2014/main" id="{504324AC-5D8B-4F7D-8F2A-6CE477A44559}"/>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96837" y="8523910"/>
            <a:ext cx="1196340" cy="395467"/>
          </a:xfrm>
          <a:prstGeom prst="rect">
            <a:avLst/>
          </a:prstGeom>
        </xdr:spPr>
      </xdr:pic>
      <xdr:pic>
        <xdr:nvPicPr>
          <xdr:cNvPr id="73" name="Picture 72">
            <a:extLst>
              <a:ext uri="{FF2B5EF4-FFF2-40B4-BE49-F238E27FC236}">
                <a16:creationId xmlns:a16="http://schemas.microsoft.com/office/drawing/2014/main" id="{51443F16-98EA-48C2-A55F-E3AECE56F3AE}"/>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96837" y="7546869"/>
            <a:ext cx="1196340" cy="405225"/>
          </a:xfrm>
          <a:prstGeom prst="rect">
            <a:avLst/>
          </a:prstGeom>
        </xdr:spPr>
      </xdr:pic>
      <xdr:grpSp>
        <xdr:nvGrpSpPr>
          <xdr:cNvPr id="74" name="Group 73">
            <a:extLst>
              <a:ext uri="{FF2B5EF4-FFF2-40B4-BE49-F238E27FC236}">
                <a16:creationId xmlns:a16="http://schemas.microsoft.com/office/drawing/2014/main" id="{E62C91C2-28AE-472E-8CC9-C27A45A07469}"/>
              </a:ext>
            </a:extLst>
          </xdr:cNvPr>
          <xdr:cNvGrpSpPr/>
        </xdr:nvGrpSpPr>
        <xdr:grpSpPr>
          <a:xfrm>
            <a:off x="96837" y="7037350"/>
            <a:ext cx="1210190" cy="420624"/>
            <a:chOff x="19345947" y="7297700"/>
            <a:chExt cx="1210190" cy="420624"/>
          </a:xfrm>
        </xdr:grpSpPr>
        <xdr:pic>
          <xdr:nvPicPr>
            <xdr:cNvPr id="75" name="Picture 74">
              <a:extLst>
                <a:ext uri="{FF2B5EF4-FFF2-40B4-BE49-F238E27FC236}">
                  <a16:creationId xmlns:a16="http://schemas.microsoft.com/office/drawing/2014/main" id="{611CA247-5E1C-47D8-910A-EA329F7DB731}"/>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9345947" y="7297700"/>
              <a:ext cx="402336" cy="420624"/>
            </a:xfrm>
            <a:prstGeom prst="rect">
              <a:avLst/>
            </a:prstGeom>
          </xdr:spPr>
        </xdr:pic>
        <xdr:pic>
          <xdr:nvPicPr>
            <xdr:cNvPr id="76" name="Picture 75">
              <a:extLst>
                <a:ext uri="{FF2B5EF4-FFF2-40B4-BE49-F238E27FC236}">
                  <a16:creationId xmlns:a16="http://schemas.microsoft.com/office/drawing/2014/main" id="{E4A5F5C1-7F8E-4939-9069-05506077D4F8}"/>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9747319" y="7297700"/>
              <a:ext cx="402336" cy="420624"/>
            </a:xfrm>
            <a:prstGeom prst="rect">
              <a:avLst/>
            </a:prstGeom>
          </xdr:spPr>
        </xdr:pic>
        <xdr:pic>
          <xdr:nvPicPr>
            <xdr:cNvPr id="77" name="Picture 76">
              <a:extLst>
                <a:ext uri="{FF2B5EF4-FFF2-40B4-BE49-F238E27FC236}">
                  <a16:creationId xmlns:a16="http://schemas.microsoft.com/office/drawing/2014/main" id="{FA150CC8-9E73-448B-8C53-2D6AD2FCB642}"/>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20153801" y="7297700"/>
              <a:ext cx="402336" cy="420624"/>
            </a:xfrm>
            <a:prstGeom prst="rect">
              <a:avLst/>
            </a:prstGeom>
          </xdr:spPr>
        </xdr:pic>
      </xdr:grpSp>
    </xdr:grpSp>
    <xdr:clientData/>
  </xdr:twoCellAnchor>
  <xdr:twoCellAnchor>
    <xdr:from>
      <xdr:col>1</xdr:col>
      <xdr:colOff>43446</xdr:colOff>
      <xdr:row>3</xdr:row>
      <xdr:rowOff>60325</xdr:rowOff>
    </xdr:from>
    <xdr:to>
      <xdr:col>1</xdr:col>
      <xdr:colOff>1225061</xdr:colOff>
      <xdr:row>32</xdr:row>
      <xdr:rowOff>103590</xdr:rowOff>
    </xdr:to>
    <xdr:grpSp>
      <xdr:nvGrpSpPr>
        <xdr:cNvPr id="78" name="Group 77">
          <a:extLst>
            <a:ext uri="{FF2B5EF4-FFF2-40B4-BE49-F238E27FC236}">
              <a16:creationId xmlns:a16="http://schemas.microsoft.com/office/drawing/2014/main" id="{E79FA25E-803A-4079-AF3B-1465624F35CE}"/>
            </a:ext>
          </a:extLst>
        </xdr:cNvPr>
        <xdr:cNvGrpSpPr/>
      </xdr:nvGrpSpPr>
      <xdr:grpSpPr>
        <a:xfrm>
          <a:off x="100596" y="755650"/>
          <a:ext cx="1181615" cy="4739090"/>
          <a:chOff x="19366496" y="784225"/>
          <a:chExt cx="1210190" cy="4831165"/>
        </a:xfrm>
      </xdr:grpSpPr>
      <xdr:pic>
        <xdr:nvPicPr>
          <xdr:cNvPr id="79" name="Picture 78">
            <a:extLst>
              <a:ext uri="{FF2B5EF4-FFF2-40B4-BE49-F238E27FC236}">
                <a16:creationId xmlns:a16="http://schemas.microsoft.com/office/drawing/2014/main" id="{7C533C0F-3EB6-47B4-9EE5-3136CCFF749F}"/>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20177750" y="784225"/>
            <a:ext cx="398936" cy="418539"/>
          </a:xfrm>
          <a:prstGeom prst="rect">
            <a:avLst/>
          </a:prstGeom>
        </xdr:spPr>
      </xdr:pic>
      <xdr:pic>
        <xdr:nvPicPr>
          <xdr:cNvPr id="80" name="Picture 79">
            <a:extLst>
              <a:ext uri="{FF2B5EF4-FFF2-40B4-BE49-F238E27FC236}">
                <a16:creationId xmlns:a16="http://schemas.microsoft.com/office/drawing/2014/main" id="{D68D7A48-394D-490D-B065-61D366A28AB3}"/>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9369896" y="1274285"/>
            <a:ext cx="398936" cy="418539"/>
          </a:xfrm>
          <a:prstGeom prst="rect">
            <a:avLst/>
          </a:prstGeom>
        </xdr:spPr>
      </xdr:pic>
      <xdr:pic>
        <xdr:nvPicPr>
          <xdr:cNvPr id="81" name="Picture 80">
            <a:extLst>
              <a:ext uri="{FF2B5EF4-FFF2-40B4-BE49-F238E27FC236}">
                <a16:creationId xmlns:a16="http://schemas.microsoft.com/office/drawing/2014/main" id="{77ABF079-3827-4A9B-A137-DAB7E49A3C7C}"/>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9771269" y="1274285"/>
            <a:ext cx="398936" cy="418539"/>
          </a:xfrm>
          <a:prstGeom prst="rect">
            <a:avLst/>
          </a:prstGeom>
        </xdr:spPr>
      </xdr:pic>
      <xdr:pic>
        <xdr:nvPicPr>
          <xdr:cNvPr id="82" name="Picture 81">
            <a:extLst>
              <a:ext uri="{FF2B5EF4-FFF2-40B4-BE49-F238E27FC236}">
                <a16:creationId xmlns:a16="http://schemas.microsoft.com/office/drawing/2014/main" id="{DDC7E618-2D19-46F4-800F-DA43AE15336F}"/>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20177750" y="1274285"/>
            <a:ext cx="398936" cy="418539"/>
          </a:xfrm>
          <a:prstGeom prst="rect">
            <a:avLst/>
          </a:prstGeom>
        </xdr:spPr>
      </xdr:pic>
      <xdr:pic>
        <xdr:nvPicPr>
          <xdr:cNvPr id="83" name="Picture 82">
            <a:extLst>
              <a:ext uri="{FF2B5EF4-FFF2-40B4-BE49-F238E27FC236}">
                <a16:creationId xmlns:a16="http://schemas.microsoft.com/office/drawing/2014/main" id="{E80A6212-5BB2-45AA-B89F-F309F0CCDAAA}"/>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9369896" y="1764345"/>
            <a:ext cx="398936" cy="418539"/>
          </a:xfrm>
          <a:prstGeom prst="rect">
            <a:avLst/>
          </a:prstGeom>
        </xdr:spPr>
      </xdr:pic>
      <xdr:pic>
        <xdr:nvPicPr>
          <xdr:cNvPr id="84" name="Picture 83">
            <a:extLst>
              <a:ext uri="{FF2B5EF4-FFF2-40B4-BE49-F238E27FC236}">
                <a16:creationId xmlns:a16="http://schemas.microsoft.com/office/drawing/2014/main" id="{8753B1E9-8D33-4B45-A86B-6C95F63908F8}"/>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9771269" y="1764345"/>
            <a:ext cx="398936" cy="418539"/>
          </a:xfrm>
          <a:prstGeom prst="rect">
            <a:avLst/>
          </a:prstGeom>
        </xdr:spPr>
      </xdr:pic>
      <xdr:pic>
        <xdr:nvPicPr>
          <xdr:cNvPr id="85" name="Picture 84">
            <a:extLst>
              <a:ext uri="{FF2B5EF4-FFF2-40B4-BE49-F238E27FC236}">
                <a16:creationId xmlns:a16="http://schemas.microsoft.com/office/drawing/2014/main" id="{92FE6749-1A9B-4D2B-84EB-0E920E7196A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20177750" y="1764345"/>
            <a:ext cx="398936" cy="418539"/>
          </a:xfrm>
          <a:prstGeom prst="rect">
            <a:avLst/>
          </a:prstGeom>
        </xdr:spPr>
      </xdr:pic>
      <xdr:pic>
        <xdr:nvPicPr>
          <xdr:cNvPr id="86" name="Picture 85">
            <a:extLst>
              <a:ext uri="{FF2B5EF4-FFF2-40B4-BE49-F238E27FC236}">
                <a16:creationId xmlns:a16="http://schemas.microsoft.com/office/drawing/2014/main" id="{23AE890C-6F3C-48CE-8421-2D0D044BA0A4}"/>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9369896" y="2254405"/>
            <a:ext cx="398936" cy="418539"/>
          </a:xfrm>
          <a:prstGeom prst="rect">
            <a:avLst/>
          </a:prstGeom>
        </xdr:spPr>
      </xdr:pic>
      <xdr:pic>
        <xdr:nvPicPr>
          <xdr:cNvPr id="87" name="Picture 86">
            <a:extLst>
              <a:ext uri="{FF2B5EF4-FFF2-40B4-BE49-F238E27FC236}">
                <a16:creationId xmlns:a16="http://schemas.microsoft.com/office/drawing/2014/main" id="{AB184B61-651B-4557-A1AA-F81CA96587EE}"/>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9771269" y="2254405"/>
            <a:ext cx="398936" cy="418539"/>
          </a:xfrm>
          <a:prstGeom prst="rect">
            <a:avLst/>
          </a:prstGeom>
        </xdr:spPr>
      </xdr:pic>
      <xdr:pic>
        <xdr:nvPicPr>
          <xdr:cNvPr id="88" name="Picture 87">
            <a:extLst>
              <a:ext uri="{FF2B5EF4-FFF2-40B4-BE49-F238E27FC236}">
                <a16:creationId xmlns:a16="http://schemas.microsoft.com/office/drawing/2014/main" id="{6F4523E1-14C9-4D3B-9868-2C4A6D892FC2}"/>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20177750" y="2254405"/>
            <a:ext cx="398936" cy="418539"/>
          </a:xfrm>
          <a:prstGeom prst="rect">
            <a:avLst/>
          </a:prstGeom>
        </xdr:spPr>
      </xdr:pic>
      <xdr:pic>
        <xdr:nvPicPr>
          <xdr:cNvPr id="89" name="Picture 88">
            <a:extLst>
              <a:ext uri="{FF2B5EF4-FFF2-40B4-BE49-F238E27FC236}">
                <a16:creationId xmlns:a16="http://schemas.microsoft.com/office/drawing/2014/main" id="{BA49E852-C6AF-44C7-BCDD-DAA2353E81A4}"/>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9369896" y="2744465"/>
            <a:ext cx="398936" cy="418539"/>
          </a:xfrm>
          <a:prstGeom prst="rect">
            <a:avLst/>
          </a:prstGeom>
        </xdr:spPr>
      </xdr:pic>
      <xdr:pic>
        <xdr:nvPicPr>
          <xdr:cNvPr id="90" name="Picture 89">
            <a:extLst>
              <a:ext uri="{FF2B5EF4-FFF2-40B4-BE49-F238E27FC236}">
                <a16:creationId xmlns:a16="http://schemas.microsoft.com/office/drawing/2014/main" id="{13E0CD5D-DDDE-48C3-9472-9C6CFCB7B1B1}"/>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9771269" y="2744465"/>
            <a:ext cx="398936" cy="418539"/>
          </a:xfrm>
          <a:prstGeom prst="rect">
            <a:avLst/>
          </a:prstGeom>
        </xdr:spPr>
      </xdr:pic>
      <xdr:pic>
        <xdr:nvPicPr>
          <xdr:cNvPr id="91" name="Picture 90">
            <a:extLst>
              <a:ext uri="{FF2B5EF4-FFF2-40B4-BE49-F238E27FC236}">
                <a16:creationId xmlns:a16="http://schemas.microsoft.com/office/drawing/2014/main" id="{CE137893-CF5C-4204-B2DE-55FB86A345E4}"/>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20177750" y="2744465"/>
            <a:ext cx="398936" cy="418539"/>
          </a:xfrm>
          <a:prstGeom prst="rect">
            <a:avLst/>
          </a:prstGeom>
        </xdr:spPr>
      </xdr:pic>
      <xdr:pic>
        <xdr:nvPicPr>
          <xdr:cNvPr id="92" name="Picture 91">
            <a:extLst>
              <a:ext uri="{FF2B5EF4-FFF2-40B4-BE49-F238E27FC236}">
                <a16:creationId xmlns:a16="http://schemas.microsoft.com/office/drawing/2014/main" id="{7E882242-E38B-4EB5-8117-326DA25F3351}"/>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9369896" y="3234525"/>
            <a:ext cx="398936" cy="418539"/>
          </a:xfrm>
          <a:prstGeom prst="rect">
            <a:avLst/>
          </a:prstGeom>
        </xdr:spPr>
      </xdr:pic>
      <xdr:pic>
        <xdr:nvPicPr>
          <xdr:cNvPr id="93" name="Picture 92">
            <a:extLst>
              <a:ext uri="{FF2B5EF4-FFF2-40B4-BE49-F238E27FC236}">
                <a16:creationId xmlns:a16="http://schemas.microsoft.com/office/drawing/2014/main" id="{F87E35D6-9555-4E18-A3B3-6F384CE636EA}"/>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9771269" y="3234525"/>
            <a:ext cx="398936" cy="418539"/>
          </a:xfrm>
          <a:prstGeom prst="rect">
            <a:avLst/>
          </a:prstGeom>
        </xdr:spPr>
      </xdr:pic>
      <xdr:pic>
        <xdr:nvPicPr>
          <xdr:cNvPr id="94" name="Picture 93">
            <a:extLst>
              <a:ext uri="{FF2B5EF4-FFF2-40B4-BE49-F238E27FC236}">
                <a16:creationId xmlns:a16="http://schemas.microsoft.com/office/drawing/2014/main" id="{6F98811D-E0F4-4B0E-9ECF-A1337B2DD076}"/>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20177750" y="3234525"/>
            <a:ext cx="398936" cy="418539"/>
          </a:xfrm>
          <a:prstGeom prst="rect">
            <a:avLst/>
          </a:prstGeom>
        </xdr:spPr>
      </xdr:pic>
      <xdr:pic>
        <xdr:nvPicPr>
          <xdr:cNvPr id="95" name="Picture 94">
            <a:extLst>
              <a:ext uri="{FF2B5EF4-FFF2-40B4-BE49-F238E27FC236}">
                <a16:creationId xmlns:a16="http://schemas.microsoft.com/office/drawing/2014/main" id="{ECEEB3B1-CB9B-4BF2-B8DD-8E662D74BA00}"/>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19369896" y="3724585"/>
            <a:ext cx="398936" cy="418539"/>
          </a:xfrm>
          <a:prstGeom prst="rect">
            <a:avLst/>
          </a:prstGeom>
        </xdr:spPr>
      </xdr:pic>
      <xdr:pic>
        <xdr:nvPicPr>
          <xdr:cNvPr id="96" name="Picture 95">
            <a:extLst>
              <a:ext uri="{FF2B5EF4-FFF2-40B4-BE49-F238E27FC236}">
                <a16:creationId xmlns:a16="http://schemas.microsoft.com/office/drawing/2014/main" id="{4983A5CA-9F6D-46C5-927D-205980E6BE72}"/>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19771269" y="3724585"/>
            <a:ext cx="398936" cy="418539"/>
          </a:xfrm>
          <a:prstGeom prst="rect">
            <a:avLst/>
          </a:prstGeom>
        </xdr:spPr>
      </xdr:pic>
      <xdr:pic>
        <xdr:nvPicPr>
          <xdr:cNvPr id="97" name="Picture 96">
            <a:extLst>
              <a:ext uri="{FF2B5EF4-FFF2-40B4-BE49-F238E27FC236}">
                <a16:creationId xmlns:a16="http://schemas.microsoft.com/office/drawing/2014/main" id="{644A1BDC-24FB-4A00-BF4B-C52759CDD4B3}"/>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20177750" y="3724585"/>
            <a:ext cx="398936" cy="418539"/>
          </a:xfrm>
          <a:prstGeom prst="rect">
            <a:avLst/>
          </a:prstGeom>
        </xdr:spPr>
      </xdr:pic>
      <xdr:pic>
        <xdr:nvPicPr>
          <xdr:cNvPr id="98" name="Picture 97">
            <a:extLst>
              <a:ext uri="{FF2B5EF4-FFF2-40B4-BE49-F238E27FC236}">
                <a16:creationId xmlns:a16="http://schemas.microsoft.com/office/drawing/2014/main" id="{C7A29646-A5ED-4650-8C35-2B9D240485F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19369896" y="4214645"/>
            <a:ext cx="398936" cy="418539"/>
          </a:xfrm>
          <a:prstGeom prst="rect">
            <a:avLst/>
          </a:prstGeom>
        </xdr:spPr>
      </xdr:pic>
      <xdr:pic>
        <xdr:nvPicPr>
          <xdr:cNvPr id="99" name="Picture 98">
            <a:extLst>
              <a:ext uri="{FF2B5EF4-FFF2-40B4-BE49-F238E27FC236}">
                <a16:creationId xmlns:a16="http://schemas.microsoft.com/office/drawing/2014/main" id="{0E40A6C4-43CA-4987-83BB-234C4F35578F}"/>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9769124" y="4214645"/>
            <a:ext cx="401081" cy="418539"/>
          </a:xfrm>
          <a:prstGeom prst="rect">
            <a:avLst/>
          </a:prstGeom>
        </xdr:spPr>
      </xdr:pic>
      <xdr:pic>
        <xdr:nvPicPr>
          <xdr:cNvPr id="100" name="Picture 99">
            <a:extLst>
              <a:ext uri="{FF2B5EF4-FFF2-40B4-BE49-F238E27FC236}">
                <a16:creationId xmlns:a16="http://schemas.microsoft.com/office/drawing/2014/main" id="{312489EF-D72D-41BE-9510-00A8979B5D7B}"/>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19369896" y="4704705"/>
            <a:ext cx="398936" cy="418539"/>
          </a:xfrm>
          <a:prstGeom prst="rect">
            <a:avLst/>
          </a:prstGeom>
        </xdr:spPr>
      </xdr:pic>
      <xdr:pic>
        <xdr:nvPicPr>
          <xdr:cNvPr id="101" name="Picture 100">
            <a:extLst>
              <a:ext uri="{FF2B5EF4-FFF2-40B4-BE49-F238E27FC236}">
                <a16:creationId xmlns:a16="http://schemas.microsoft.com/office/drawing/2014/main" id="{77A3E37F-D977-4551-990C-B87B7F1A25F0}"/>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19771269" y="4704705"/>
            <a:ext cx="398936" cy="418539"/>
          </a:xfrm>
          <a:prstGeom prst="rect">
            <a:avLst/>
          </a:prstGeom>
        </xdr:spPr>
      </xdr:pic>
      <xdr:pic>
        <xdr:nvPicPr>
          <xdr:cNvPr id="102" name="Picture 101">
            <a:extLst>
              <a:ext uri="{FF2B5EF4-FFF2-40B4-BE49-F238E27FC236}">
                <a16:creationId xmlns:a16="http://schemas.microsoft.com/office/drawing/2014/main" id="{5F98959C-F3BC-4B3C-A070-3C899892E5C0}"/>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20175605" y="4214645"/>
            <a:ext cx="401081" cy="418539"/>
          </a:xfrm>
          <a:prstGeom prst="rect">
            <a:avLst/>
          </a:prstGeom>
        </xdr:spPr>
      </xdr:pic>
      <xdr:pic>
        <xdr:nvPicPr>
          <xdr:cNvPr id="103" name="Picture 102">
            <a:extLst>
              <a:ext uri="{FF2B5EF4-FFF2-40B4-BE49-F238E27FC236}">
                <a16:creationId xmlns:a16="http://schemas.microsoft.com/office/drawing/2014/main" id="{EE5900B7-D11F-42B0-8468-C59179EF8F92}"/>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0177750" y="4704705"/>
            <a:ext cx="398936" cy="418539"/>
          </a:xfrm>
          <a:prstGeom prst="rect">
            <a:avLst/>
          </a:prstGeom>
        </xdr:spPr>
      </xdr:pic>
      <xdr:pic>
        <xdr:nvPicPr>
          <xdr:cNvPr id="104" name="Picture 103">
            <a:extLst>
              <a:ext uri="{FF2B5EF4-FFF2-40B4-BE49-F238E27FC236}">
                <a16:creationId xmlns:a16="http://schemas.microsoft.com/office/drawing/2014/main" id="{5095164E-8DA3-4D84-A44F-BF7E83D29A9E}"/>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19769124" y="5194766"/>
            <a:ext cx="401081" cy="418539"/>
          </a:xfrm>
          <a:prstGeom prst="rect">
            <a:avLst/>
          </a:prstGeom>
        </xdr:spPr>
      </xdr:pic>
      <xdr:pic>
        <xdr:nvPicPr>
          <xdr:cNvPr id="105" name="Picture 104">
            <a:extLst>
              <a:ext uri="{FF2B5EF4-FFF2-40B4-BE49-F238E27FC236}">
                <a16:creationId xmlns:a16="http://schemas.microsoft.com/office/drawing/2014/main" id="{21B46D6E-AA34-4F50-8077-CD8CC7C118A9}"/>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20175605" y="5194766"/>
            <a:ext cx="401081" cy="418539"/>
          </a:xfrm>
          <a:prstGeom prst="rect">
            <a:avLst/>
          </a:prstGeom>
        </xdr:spPr>
      </xdr:pic>
      <xdr:pic>
        <xdr:nvPicPr>
          <xdr:cNvPr id="106" name="Picture 105">
            <a:extLst>
              <a:ext uri="{FF2B5EF4-FFF2-40B4-BE49-F238E27FC236}">
                <a16:creationId xmlns:a16="http://schemas.microsoft.com/office/drawing/2014/main" id="{CB92EFBE-9121-406E-A6F3-5049A5531CB6}"/>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19366496" y="5194766"/>
            <a:ext cx="402336" cy="420624"/>
          </a:xfrm>
          <a:prstGeom prst="rect">
            <a:avLst/>
          </a:prstGeom>
        </xdr:spPr>
      </xdr:pic>
      <xdr:pic>
        <xdr:nvPicPr>
          <xdr:cNvPr id="107" name="Picture 106">
            <a:extLst>
              <a:ext uri="{FF2B5EF4-FFF2-40B4-BE49-F238E27FC236}">
                <a16:creationId xmlns:a16="http://schemas.microsoft.com/office/drawing/2014/main" id="{A110589B-3805-4703-8417-1EC7D0F2B447}"/>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19767869" y="784225"/>
            <a:ext cx="402336" cy="420624"/>
          </a:xfrm>
          <a:prstGeom prst="rect">
            <a:avLst/>
          </a:prstGeom>
        </xdr:spPr>
      </xdr:pic>
      <xdr:pic>
        <xdr:nvPicPr>
          <xdr:cNvPr id="108" name="Picture 107">
            <a:extLst>
              <a:ext uri="{FF2B5EF4-FFF2-40B4-BE49-F238E27FC236}">
                <a16:creationId xmlns:a16="http://schemas.microsoft.com/office/drawing/2014/main" id="{4F9C2202-7DBF-4948-A0C7-6347E3270715}"/>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19366496" y="784225"/>
            <a:ext cx="402336" cy="420624"/>
          </a:xfrm>
          <a:prstGeom prst="rect">
            <a:avLst/>
          </a:prstGeom>
        </xdr:spPr>
      </xdr:pic>
    </xdr:grpSp>
    <xdr:clientData/>
  </xdr:twoCellAnchor>
  <xdr:twoCellAnchor>
    <xdr:from>
      <xdr:col>1</xdr:col>
      <xdr:colOff>0</xdr:colOff>
      <xdr:row>41</xdr:row>
      <xdr:rowOff>0</xdr:rowOff>
    </xdr:from>
    <xdr:to>
      <xdr:col>10</xdr:col>
      <xdr:colOff>0</xdr:colOff>
      <xdr:row>56</xdr:row>
      <xdr:rowOff>0</xdr:rowOff>
    </xdr:to>
    <xdr:sp macro="" textlink="">
      <xdr:nvSpPr>
        <xdr:cNvPr id="109" name="Rectangle 108">
          <a:extLst>
            <a:ext uri="{FF2B5EF4-FFF2-40B4-BE49-F238E27FC236}">
              <a16:creationId xmlns:a16="http://schemas.microsoft.com/office/drawing/2014/main" id="{B7CB1047-C3FA-47F1-9025-17643B62041E}"/>
            </a:ext>
          </a:extLst>
        </xdr:cNvPr>
        <xdr:cNvSpPr/>
      </xdr:nvSpPr>
      <xdr:spPr>
        <a:xfrm>
          <a:off x="57150" y="6848475"/>
          <a:ext cx="4076700" cy="24288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47</xdr:row>
      <xdr:rowOff>0</xdr:rowOff>
    </xdr:from>
    <xdr:to>
      <xdr:col>20</xdr:col>
      <xdr:colOff>0</xdr:colOff>
      <xdr:row>75</xdr:row>
      <xdr:rowOff>0</xdr:rowOff>
    </xdr:to>
    <xdr:sp macro="" textlink="">
      <xdr:nvSpPr>
        <xdr:cNvPr id="110" name="Rectangle 109">
          <a:extLst>
            <a:ext uri="{FF2B5EF4-FFF2-40B4-BE49-F238E27FC236}">
              <a16:creationId xmlns:a16="http://schemas.microsoft.com/office/drawing/2014/main" id="{542BCA4B-7A7A-4660-98F9-F81D29EAE8D0}"/>
            </a:ext>
          </a:extLst>
        </xdr:cNvPr>
        <xdr:cNvSpPr/>
      </xdr:nvSpPr>
      <xdr:spPr>
        <a:xfrm>
          <a:off x="4248150" y="7820025"/>
          <a:ext cx="4076700" cy="45529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27</xdr:row>
      <xdr:rowOff>1</xdr:rowOff>
    </xdr:from>
    <xdr:to>
      <xdr:col>20</xdr:col>
      <xdr:colOff>0</xdr:colOff>
      <xdr:row>37</xdr:row>
      <xdr:rowOff>19051</xdr:rowOff>
    </xdr:to>
    <xdr:sp macro="" textlink="">
      <xdr:nvSpPr>
        <xdr:cNvPr id="111" name="Rectangle 110">
          <a:extLst>
            <a:ext uri="{FF2B5EF4-FFF2-40B4-BE49-F238E27FC236}">
              <a16:creationId xmlns:a16="http://schemas.microsoft.com/office/drawing/2014/main" id="{5FE6B806-432F-423E-A37B-2F20DECE0569}"/>
            </a:ext>
          </a:extLst>
        </xdr:cNvPr>
        <xdr:cNvSpPr/>
      </xdr:nvSpPr>
      <xdr:spPr>
        <a:xfrm>
          <a:off x="4248150" y="4581526"/>
          <a:ext cx="4076700" cy="16383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25</xdr:row>
      <xdr:rowOff>136070</xdr:rowOff>
    </xdr:from>
    <xdr:to>
      <xdr:col>20</xdr:col>
      <xdr:colOff>0</xdr:colOff>
      <xdr:row>27</xdr:row>
      <xdr:rowOff>2719</xdr:rowOff>
    </xdr:to>
    <xdr:sp macro="" textlink="">
      <xdr:nvSpPr>
        <xdr:cNvPr id="112" name="Rectangle: Top Corners Rounded 111">
          <a:extLst>
            <a:ext uri="{FF2B5EF4-FFF2-40B4-BE49-F238E27FC236}">
              <a16:creationId xmlns:a16="http://schemas.microsoft.com/office/drawing/2014/main" id="{DCB65C59-B2A0-4655-979A-EDB931546660}"/>
            </a:ext>
          </a:extLst>
        </xdr:cNvPr>
        <xdr:cNvSpPr/>
      </xdr:nvSpPr>
      <xdr:spPr>
        <a:xfrm>
          <a:off x="4248150" y="4393745"/>
          <a:ext cx="4076700" cy="190499"/>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25</xdr:row>
      <xdr:rowOff>140159</xdr:rowOff>
    </xdr:from>
    <xdr:to>
      <xdr:col>12</xdr:col>
      <xdr:colOff>2721</xdr:colOff>
      <xdr:row>27</xdr:row>
      <xdr:rowOff>8169</xdr:rowOff>
    </xdr:to>
    <xdr:sp macro="" textlink="">
      <xdr:nvSpPr>
        <xdr:cNvPr id="113" name="TextBox 112">
          <a:extLst>
            <a:ext uri="{FF2B5EF4-FFF2-40B4-BE49-F238E27FC236}">
              <a16:creationId xmlns:a16="http://schemas.microsoft.com/office/drawing/2014/main" id="{60A7DBAF-8628-492D-8C87-85E6BC9D8542}"/>
            </a:ext>
          </a:extLst>
        </xdr:cNvPr>
        <xdr:cNvSpPr txBox="1"/>
      </xdr:nvSpPr>
      <xdr:spPr>
        <a:xfrm>
          <a:off x="4248150" y="4397834"/>
          <a:ext cx="1231446" cy="19186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18</xdr:col>
      <xdr:colOff>0</xdr:colOff>
      <xdr:row>25</xdr:row>
      <xdr:rowOff>142874</xdr:rowOff>
    </xdr:from>
    <xdr:to>
      <xdr:col>19</xdr:col>
      <xdr:colOff>0</xdr:colOff>
      <xdr:row>27</xdr:row>
      <xdr:rowOff>9523</xdr:rowOff>
    </xdr:to>
    <xdr:sp macro="" textlink="">
      <xdr:nvSpPr>
        <xdr:cNvPr id="114" name="TextBox 113">
          <a:extLst>
            <a:ext uri="{FF2B5EF4-FFF2-40B4-BE49-F238E27FC236}">
              <a16:creationId xmlns:a16="http://schemas.microsoft.com/office/drawing/2014/main" id="{6F6E4B49-41B5-4483-A7F4-E9867F4713B7}"/>
            </a:ext>
          </a:extLst>
        </xdr:cNvPr>
        <xdr:cNvSpPr txBox="1"/>
      </xdr:nvSpPr>
      <xdr:spPr>
        <a:xfrm>
          <a:off x="7391400" y="4400549"/>
          <a:ext cx="466725" cy="19049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mn-lt"/>
              <a:ea typeface="+mn-ea"/>
              <a:cs typeface="+mn-cs"/>
            </a:rPr>
            <a:t>Earn</a:t>
          </a:r>
        </a:p>
      </xdr:txBody>
    </xdr:sp>
    <xdr:clientData/>
  </xdr:twoCellAnchor>
  <xdr:twoCellAnchor>
    <xdr:from>
      <xdr:col>19</xdr:col>
      <xdr:colOff>0</xdr:colOff>
      <xdr:row>25</xdr:row>
      <xdr:rowOff>134706</xdr:rowOff>
    </xdr:from>
    <xdr:to>
      <xdr:col>20</xdr:col>
      <xdr:colOff>0</xdr:colOff>
      <xdr:row>27</xdr:row>
      <xdr:rowOff>2716</xdr:rowOff>
    </xdr:to>
    <xdr:sp macro="" textlink="">
      <xdr:nvSpPr>
        <xdr:cNvPr id="115" name="TextBox 114">
          <a:extLst>
            <a:ext uri="{FF2B5EF4-FFF2-40B4-BE49-F238E27FC236}">
              <a16:creationId xmlns:a16="http://schemas.microsoft.com/office/drawing/2014/main" id="{68F07A60-4007-4BEA-B955-3F0F19B3A5D3}"/>
            </a:ext>
          </a:extLst>
        </xdr:cNvPr>
        <xdr:cNvSpPr txBox="1"/>
      </xdr:nvSpPr>
      <xdr:spPr>
        <a:xfrm>
          <a:off x="7858125" y="4392381"/>
          <a:ext cx="466725" cy="19186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38</xdr:row>
      <xdr:rowOff>0</xdr:rowOff>
    </xdr:from>
    <xdr:to>
      <xdr:col>20</xdr:col>
      <xdr:colOff>0</xdr:colOff>
      <xdr:row>39</xdr:row>
      <xdr:rowOff>0</xdr:rowOff>
    </xdr:to>
    <xdr:sp macro="" textlink="">
      <xdr:nvSpPr>
        <xdr:cNvPr id="116" name="Rectangle: Top Corners Rounded 115">
          <a:extLst>
            <a:ext uri="{FF2B5EF4-FFF2-40B4-BE49-F238E27FC236}">
              <a16:creationId xmlns:a16="http://schemas.microsoft.com/office/drawing/2014/main" id="{0F817415-4B92-43EA-8F32-3A3CF7A68339}"/>
            </a:ext>
          </a:extLst>
        </xdr:cNvPr>
        <xdr:cNvSpPr/>
      </xdr:nvSpPr>
      <xdr:spPr>
        <a:xfrm>
          <a:off x="4248150" y="6362700"/>
          <a:ext cx="4076700" cy="161925"/>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39</xdr:row>
      <xdr:rowOff>0</xdr:rowOff>
    </xdr:from>
    <xdr:to>
      <xdr:col>20</xdr:col>
      <xdr:colOff>0</xdr:colOff>
      <xdr:row>45</xdr:row>
      <xdr:rowOff>0</xdr:rowOff>
    </xdr:to>
    <xdr:sp macro="" textlink="">
      <xdr:nvSpPr>
        <xdr:cNvPr id="117" name="Rectangle 116">
          <a:extLst>
            <a:ext uri="{FF2B5EF4-FFF2-40B4-BE49-F238E27FC236}">
              <a16:creationId xmlns:a16="http://schemas.microsoft.com/office/drawing/2014/main" id="{B58793FB-0F2A-4784-9376-7FC93F7049B9}"/>
            </a:ext>
          </a:extLst>
        </xdr:cNvPr>
        <xdr:cNvSpPr/>
      </xdr:nvSpPr>
      <xdr:spPr>
        <a:xfrm>
          <a:off x="4248150" y="6524625"/>
          <a:ext cx="4076700" cy="9715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55</xdr:row>
      <xdr:rowOff>0</xdr:rowOff>
    </xdr:from>
    <xdr:to>
      <xdr:col>25</xdr:col>
      <xdr:colOff>0</xdr:colOff>
      <xdr:row>75</xdr:row>
      <xdr:rowOff>9525</xdr:rowOff>
    </xdr:to>
    <xdr:sp macro="" textlink="">
      <xdr:nvSpPr>
        <xdr:cNvPr id="118" name="Rectangle 117">
          <a:extLst>
            <a:ext uri="{FF2B5EF4-FFF2-40B4-BE49-F238E27FC236}">
              <a16:creationId xmlns:a16="http://schemas.microsoft.com/office/drawing/2014/main" id="{3A1C14CF-CDF7-4C41-B285-5AD08107639A}"/>
            </a:ext>
          </a:extLst>
        </xdr:cNvPr>
        <xdr:cNvSpPr/>
      </xdr:nvSpPr>
      <xdr:spPr>
        <a:xfrm>
          <a:off x="8562975" y="9115425"/>
          <a:ext cx="4171950" cy="32670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3</xdr:row>
      <xdr:rowOff>1</xdr:rowOff>
    </xdr:from>
    <xdr:to>
      <xdr:col>25</xdr:col>
      <xdr:colOff>0</xdr:colOff>
      <xdr:row>53</xdr:row>
      <xdr:rowOff>0</xdr:rowOff>
    </xdr:to>
    <xdr:sp macro="" textlink="">
      <xdr:nvSpPr>
        <xdr:cNvPr id="119" name="Rectangle 118">
          <a:extLst>
            <a:ext uri="{FF2B5EF4-FFF2-40B4-BE49-F238E27FC236}">
              <a16:creationId xmlns:a16="http://schemas.microsoft.com/office/drawing/2014/main" id="{6B5CD3A6-7982-4EE7-94E2-497DE3FB1B67}"/>
            </a:ext>
          </a:extLst>
        </xdr:cNvPr>
        <xdr:cNvSpPr/>
      </xdr:nvSpPr>
      <xdr:spPr>
        <a:xfrm>
          <a:off x="8562975" y="695326"/>
          <a:ext cx="4171950" cy="8096249"/>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53</xdr:row>
      <xdr:rowOff>133350</xdr:rowOff>
    </xdr:from>
    <xdr:to>
      <xdr:col>25</xdr:col>
      <xdr:colOff>0</xdr:colOff>
      <xdr:row>55</xdr:row>
      <xdr:rowOff>0</xdr:rowOff>
    </xdr:to>
    <xdr:sp macro="" textlink="">
      <xdr:nvSpPr>
        <xdr:cNvPr id="120" name="Rectangle: Top Corners Rounded 119">
          <a:extLst>
            <a:ext uri="{FF2B5EF4-FFF2-40B4-BE49-F238E27FC236}">
              <a16:creationId xmlns:a16="http://schemas.microsoft.com/office/drawing/2014/main" id="{DF3A1713-85D5-4E93-AE79-EC50ECC6D650}"/>
            </a:ext>
          </a:extLst>
        </xdr:cNvPr>
        <xdr:cNvSpPr/>
      </xdr:nvSpPr>
      <xdr:spPr>
        <a:xfrm>
          <a:off x="8562975" y="8924925"/>
          <a:ext cx="417195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19050</xdr:colOff>
      <xdr:row>53</xdr:row>
      <xdr:rowOff>133350</xdr:rowOff>
    </xdr:from>
    <xdr:to>
      <xdr:col>24</xdr:col>
      <xdr:colOff>19050</xdr:colOff>
      <xdr:row>55</xdr:row>
      <xdr:rowOff>0</xdr:rowOff>
    </xdr:to>
    <xdr:sp macro="" textlink="">
      <xdr:nvSpPr>
        <xdr:cNvPr id="121" name="TextBox 120">
          <a:extLst>
            <a:ext uri="{FF2B5EF4-FFF2-40B4-BE49-F238E27FC236}">
              <a16:creationId xmlns:a16="http://schemas.microsoft.com/office/drawing/2014/main" id="{8587884C-E53E-4099-83C9-42012D86E745}"/>
            </a:ext>
          </a:extLst>
        </xdr:cNvPr>
        <xdr:cNvSpPr txBox="1"/>
      </xdr:nvSpPr>
      <xdr:spPr>
        <a:xfrm>
          <a:off x="11630025" y="89249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22</xdr:col>
      <xdr:colOff>0</xdr:colOff>
      <xdr:row>53</xdr:row>
      <xdr:rowOff>114299</xdr:rowOff>
    </xdr:from>
    <xdr:to>
      <xdr:col>22</xdr:col>
      <xdr:colOff>2609850</xdr:colOff>
      <xdr:row>55</xdr:row>
      <xdr:rowOff>28574</xdr:rowOff>
    </xdr:to>
    <xdr:sp macro="" textlink="">
      <xdr:nvSpPr>
        <xdr:cNvPr id="122" name="TextBox 121">
          <a:extLst>
            <a:ext uri="{FF2B5EF4-FFF2-40B4-BE49-F238E27FC236}">
              <a16:creationId xmlns:a16="http://schemas.microsoft.com/office/drawing/2014/main" id="{C4E34064-72D9-46E1-8FC4-869ED6275D8E}"/>
            </a:ext>
          </a:extLst>
        </xdr:cNvPr>
        <xdr:cNvSpPr txBox="1"/>
      </xdr:nvSpPr>
      <xdr:spPr>
        <a:xfrm>
          <a:off x="8562975" y="8905874"/>
          <a:ext cx="2609850" cy="2381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24</xdr:col>
      <xdr:colOff>9525</xdr:colOff>
      <xdr:row>53</xdr:row>
      <xdr:rowOff>133350</xdr:rowOff>
    </xdr:from>
    <xdr:to>
      <xdr:col>25</xdr:col>
      <xdr:colOff>9525</xdr:colOff>
      <xdr:row>55</xdr:row>
      <xdr:rowOff>0</xdr:rowOff>
    </xdr:to>
    <xdr:sp macro="" textlink="">
      <xdr:nvSpPr>
        <xdr:cNvPr id="123" name="TextBox 122">
          <a:extLst>
            <a:ext uri="{FF2B5EF4-FFF2-40B4-BE49-F238E27FC236}">
              <a16:creationId xmlns:a16="http://schemas.microsoft.com/office/drawing/2014/main" id="{5CA5CEA2-8663-4E2E-91CF-5CBB4D3BB4DE}"/>
            </a:ext>
          </a:extLst>
        </xdr:cNvPr>
        <xdr:cNvSpPr txBox="1"/>
      </xdr:nvSpPr>
      <xdr:spPr>
        <a:xfrm>
          <a:off x="12182475" y="89249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1</xdr:col>
      <xdr:colOff>0</xdr:colOff>
      <xdr:row>35</xdr:row>
      <xdr:rowOff>0</xdr:rowOff>
    </xdr:from>
    <xdr:to>
      <xdr:col>10</xdr:col>
      <xdr:colOff>0</xdr:colOff>
      <xdr:row>39</xdr:row>
      <xdr:rowOff>0</xdr:rowOff>
    </xdr:to>
    <xdr:sp macro="" textlink="">
      <xdr:nvSpPr>
        <xdr:cNvPr id="2" name="Rectangle 1">
          <a:extLst>
            <a:ext uri="{FF2B5EF4-FFF2-40B4-BE49-F238E27FC236}">
              <a16:creationId xmlns:a16="http://schemas.microsoft.com/office/drawing/2014/main" id="{9E9A0D06-2EB2-41DF-A510-DCDD02B92E11}"/>
            </a:ext>
          </a:extLst>
        </xdr:cNvPr>
        <xdr:cNvSpPr/>
      </xdr:nvSpPr>
      <xdr:spPr>
        <a:xfrm>
          <a:off x="57150" y="5876925"/>
          <a:ext cx="4076700" cy="647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3</xdr:row>
      <xdr:rowOff>0</xdr:rowOff>
    </xdr:from>
    <xdr:to>
      <xdr:col>29</xdr:col>
      <xdr:colOff>0</xdr:colOff>
      <xdr:row>75</xdr:row>
      <xdr:rowOff>0</xdr:rowOff>
    </xdr:to>
    <xdr:sp macro="" textlink="">
      <xdr:nvSpPr>
        <xdr:cNvPr id="3" name="Rectangle 2">
          <a:extLst>
            <a:ext uri="{FF2B5EF4-FFF2-40B4-BE49-F238E27FC236}">
              <a16:creationId xmlns:a16="http://schemas.microsoft.com/office/drawing/2014/main" id="{CAEB866B-7525-411A-AEE1-E0E909D00EE5}"/>
            </a:ext>
          </a:extLst>
        </xdr:cNvPr>
        <xdr:cNvSpPr/>
      </xdr:nvSpPr>
      <xdr:spPr>
        <a:xfrm>
          <a:off x="12849225" y="695325"/>
          <a:ext cx="4171950" cy="116776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3</xdr:row>
      <xdr:rowOff>0</xdr:rowOff>
    </xdr:from>
    <xdr:to>
      <xdr:col>25</xdr:col>
      <xdr:colOff>0</xdr:colOff>
      <xdr:row>53</xdr:row>
      <xdr:rowOff>0</xdr:rowOff>
    </xdr:to>
    <xdr:sp macro="" textlink="">
      <xdr:nvSpPr>
        <xdr:cNvPr id="4" name="Rectangle 3">
          <a:extLst>
            <a:ext uri="{FF2B5EF4-FFF2-40B4-BE49-F238E27FC236}">
              <a16:creationId xmlns:a16="http://schemas.microsoft.com/office/drawing/2014/main" id="{9F1ECB08-C14E-4CD1-9ECF-47DBD1AEBEE3}"/>
            </a:ext>
          </a:extLst>
        </xdr:cNvPr>
        <xdr:cNvSpPr/>
      </xdr:nvSpPr>
      <xdr:spPr>
        <a:xfrm>
          <a:off x="8562975" y="695325"/>
          <a:ext cx="4171950" cy="80962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xdr:row>
      <xdr:rowOff>133350</xdr:rowOff>
    </xdr:from>
    <xdr:to>
      <xdr:col>10</xdr:col>
      <xdr:colOff>0</xdr:colOff>
      <xdr:row>3</xdr:row>
      <xdr:rowOff>0</xdr:rowOff>
    </xdr:to>
    <xdr:sp macro="" textlink="">
      <xdr:nvSpPr>
        <xdr:cNvPr id="5" name="Rectangle: Top Corners Rounded 4">
          <a:extLst>
            <a:ext uri="{FF2B5EF4-FFF2-40B4-BE49-F238E27FC236}">
              <a16:creationId xmlns:a16="http://schemas.microsoft.com/office/drawing/2014/main" id="{2B1B662F-482D-4F42-B175-4FAF3582D317}"/>
            </a:ext>
          </a:extLst>
        </xdr:cNvPr>
        <xdr:cNvSpPr/>
      </xdr:nvSpPr>
      <xdr:spPr>
        <a:xfrm>
          <a:off x="57150" y="50482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45</xdr:row>
      <xdr:rowOff>133350</xdr:rowOff>
    </xdr:from>
    <xdr:to>
      <xdr:col>20</xdr:col>
      <xdr:colOff>0</xdr:colOff>
      <xdr:row>47</xdr:row>
      <xdr:rowOff>0</xdr:rowOff>
    </xdr:to>
    <xdr:sp macro="" textlink="">
      <xdr:nvSpPr>
        <xdr:cNvPr id="6" name="Rectangle: Top Corners Rounded 5">
          <a:extLst>
            <a:ext uri="{FF2B5EF4-FFF2-40B4-BE49-F238E27FC236}">
              <a16:creationId xmlns:a16="http://schemas.microsoft.com/office/drawing/2014/main" id="{E30AD775-3255-44FA-B733-2EE57F193A22}"/>
            </a:ext>
          </a:extLst>
        </xdr:cNvPr>
        <xdr:cNvSpPr/>
      </xdr:nvSpPr>
      <xdr:spPr>
        <a:xfrm>
          <a:off x="4248150" y="762952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33</xdr:row>
      <xdr:rowOff>133350</xdr:rowOff>
    </xdr:from>
    <xdr:to>
      <xdr:col>10</xdr:col>
      <xdr:colOff>0</xdr:colOff>
      <xdr:row>35</xdr:row>
      <xdr:rowOff>0</xdr:rowOff>
    </xdr:to>
    <xdr:sp macro="" textlink="">
      <xdr:nvSpPr>
        <xdr:cNvPr id="7" name="Rectangle: Top Corners Rounded 6">
          <a:extLst>
            <a:ext uri="{FF2B5EF4-FFF2-40B4-BE49-F238E27FC236}">
              <a16:creationId xmlns:a16="http://schemas.microsoft.com/office/drawing/2014/main" id="{201E65F9-EA7E-4F13-84E4-3B09D66067AC}"/>
            </a:ext>
          </a:extLst>
        </xdr:cNvPr>
        <xdr:cNvSpPr/>
      </xdr:nvSpPr>
      <xdr:spPr>
        <a:xfrm>
          <a:off x="57150" y="568642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39</xdr:row>
      <xdr:rowOff>133350</xdr:rowOff>
    </xdr:from>
    <xdr:to>
      <xdr:col>10</xdr:col>
      <xdr:colOff>0</xdr:colOff>
      <xdr:row>41</xdr:row>
      <xdr:rowOff>0</xdr:rowOff>
    </xdr:to>
    <xdr:sp macro="" textlink="">
      <xdr:nvSpPr>
        <xdr:cNvPr id="8" name="Rectangle: Top Corners Rounded 7">
          <a:extLst>
            <a:ext uri="{FF2B5EF4-FFF2-40B4-BE49-F238E27FC236}">
              <a16:creationId xmlns:a16="http://schemas.microsoft.com/office/drawing/2014/main" id="{2D600BF5-D5AA-43C1-A445-DBF39008C3C3}"/>
            </a:ext>
          </a:extLst>
        </xdr:cNvPr>
        <xdr:cNvSpPr/>
      </xdr:nvSpPr>
      <xdr:spPr>
        <a:xfrm>
          <a:off x="57150" y="665797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1</xdr:row>
      <xdr:rowOff>133350</xdr:rowOff>
    </xdr:from>
    <xdr:to>
      <xdr:col>25</xdr:col>
      <xdr:colOff>0</xdr:colOff>
      <xdr:row>3</xdr:row>
      <xdr:rowOff>0</xdr:rowOff>
    </xdr:to>
    <xdr:sp macro="" textlink="">
      <xdr:nvSpPr>
        <xdr:cNvPr id="9" name="Rectangle: Top Corners Rounded 8">
          <a:extLst>
            <a:ext uri="{FF2B5EF4-FFF2-40B4-BE49-F238E27FC236}">
              <a16:creationId xmlns:a16="http://schemas.microsoft.com/office/drawing/2014/main" id="{09C8A4A3-22D5-4581-B268-8274141AD4A3}"/>
            </a:ext>
          </a:extLst>
        </xdr:cNvPr>
        <xdr:cNvSpPr/>
      </xdr:nvSpPr>
      <xdr:spPr>
        <a:xfrm>
          <a:off x="8562975" y="504825"/>
          <a:ext cx="417195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133350</xdr:rowOff>
    </xdr:from>
    <xdr:to>
      <xdr:col>29</xdr:col>
      <xdr:colOff>0</xdr:colOff>
      <xdr:row>3</xdr:row>
      <xdr:rowOff>0</xdr:rowOff>
    </xdr:to>
    <xdr:sp macro="" textlink="">
      <xdr:nvSpPr>
        <xdr:cNvPr id="10" name="Rectangle: Top Corners Rounded 9">
          <a:extLst>
            <a:ext uri="{FF2B5EF4-FFF2-40B4-BE49-F238E27FC236}">
              <a16:creationId xmlns:a16="http://schemas.microsoft.com/office/drawing/2014/main" id="{3DBA3C6D-6029-4BFF-859D-DFF0400ABC21}"/>
            </a:ext>
          </a:extLst>
        </xdr:cNvPr>
        <xdr:cNvSpPr/>
      </xdr:nvSpPr>
      <xdr:spPr>
        <a:xfrm>
          <a:off x="12849225" y="504825"/>
          <a:ext cx="417195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1</xdr:row>
      <xdr:rowOff>133350</xdr:rowOff>
    </xdr:from>
    <xdr:to>
      <xdr:col>9</xdr:col>
      <xdr:colOff>0</xdr:colOff>
      <xdr:row>3</xdr:row>
      <xdr:rowOff>0</xdr:rowOff>
    </xdr:to>
    <xdr:sp macro="" textlink="">
      <xdr:nvSpPr>
        <xdr:cNvPr id="11" name="TextBox 10">
          <a:extLst>
            <a:ext uri="{FF2B5EF4-FFF2-40B4-BE49-F238E27FC236}">
              <a16:creationId xmlns:a16="http://schemas.microsoft.com/office/drawing/2014/main" id="{F11CED18-43ED-400C-9187-2DFD99009FE1}"/>
            </a:ext>
          </a:extLst>
        </xdr:cNvPr>
        <xdr:cNvSpPr txBox="1"/>
      </xdr:nvSpPr>
      <xdr:spPr>
        <a:xfrm>
          <a:off x="320040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33</xdr:row>
      <xdr:rowOff>133350</xdr:rowOff>
    </xdr:from>
    <xdr:to>
      <xdr:col>9</xdr:col>
      <xdr:colOff>0</xdr:colOff>
      <xdr:row>35</xdr:row>
      <xdr:rowOff>0</xdr:rowOff>
    </xdr:to>
    <xdr:sp macro="" textlink="">
      <xdr:nvSpPr>
        <xdr:cNvPr id="12" name="TextBox 11">
          <a:extLst>
            <a:ext uri="{FF2B5EF4-FFF2-40B4-BE49-F238E27FC236}">
              <a16:creationId xmlns:a16="http://schemas.microsoft.com/office/drawing/2014/main" id="{63C3498D-CE78-4B14-B5BB-F47F4A2B6EFD}"/>
            </a:ext>
          </a:extLst>
        </xdr:cNvPr>
        <xdr:cNvSpPr txBox="1"/>
      </xdr:nvSpPr>
      <xdr:spPr>
        <a:xfrm>
          <a:off x="3200400" y="56864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39</xdr:row>
      <xdr:rowOff>133350</xdr:rowOff>
    </xdr:from>
    <xdr:to>
      <xdr:col>9</xdr:col>
      <xdr:colOff>0</xdr:colOff>
      <xdr:row>41</xdr:row>
      <xdr:rowOff>0</xdr:rowOff>
    </xdr:to>
    <xdr:sp macro="" textlink="">
      <xdr:nvSpPr>
        <xdr:cNvPr id="13" name="TextBox 12">
          <a:extLst>
            <a:ext uri="{FF2B5EF4-FFF2-40B4-BE49-F238E27FC236}">
              <a16:creationId xmlns:a16="http://schemas.microsoft.com/office/drawing/2014/main" id="{BC693ECC-C24A-4A48-9975-6B021086CB8A}"/>
            </a:ext>
          </a:extLst>
        </xdr:cNvPr>
        <xdr:cNvSpPr txBox="1"/>
      </xdr:nvSpPr>
      <xdr:spPr>
        <a:xfrm>
          <a:off x="3200400" y="66579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18</xdr:col>
      <xdr:colOff>0</xdr:colOff>
      <xdr:row>45</xdr:row>
      <xdr:rowOff>133350</xdr:rowOff>
    </xdr:from>
    <xdr:to>
      <xdr:col>19</xdr:col>
      <xdr:colOff>0</xdr:colOff>
      <xdr:row>47</xdr:row>
      <xdr:rowOff>0</xdr:rowOff>
    </xdr:to>
    <xdr:sp macro="" textlink="">
      <xdr:nvSpPr>
        <xdr:cNvPr id="14" name="TextBox 13">
          <a:extLst>
            <a:ext uri="{FF2B5EF4-FFF2-40B4-BE49-F238E27FC236}">
              <a16:creationId xmlns:a16="http://schemas.microsoft.com/office/drawing/2014/main" id="{264E35D9-4F3E-43A6-B023-148425F262D4}"/>
            </a:ext>
          </a:extLst>
        </xdr:cNvPr>
        <xdr:cNvSpPr txBox="1"/>
      </xdr:nvSpPr>
      <xdr:spPr>
        <a:xfrm>
          <a:off x="7391400" y="76295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mn-lt"/>
              <a:ea typeface="+mn-ea"/>
              <a:cs typeface="+mn-cs"/>
            </a:rPr>
            <a:t>Earn</a:t>
          </a:r>
        </a:p>
      </xdr:txBody>
    </xdr:sp>
    <xdr:clientData/>
  </xdr:twoCellAnchor>
  <xdr:twoCellAnchor>
    <xdr:from>
      <xdr:col>23</xdr:col>
      <xdr:colOff>0</xdr:colOff>
      <xdr:row>1</xdr:row>
      <xdr:rowOff>133350</xdr:rowOff>
    </xdr:from>
    <xdr:to>
      <xdr:col>24</xdr:col>
      <xdr:colOff>0</xdr:colOff>
      <xdr:row>3</xdr:row>
      <xdr:rowOff>0</xdr:rowOff>
    </xdr:to>
    <xdr:sp macro="" textlink="">
      <xdr:nvSpPr>
        <xdr:cNvPr id="15" name="TextBox 14">
          <a:extLst>
            <a:ext uri="{FF2B5EF4-FFF2-40B4-BE49-F238E27FC236}">
              <a16:creationId xmlns:a16="http://schemas.microsoft.com/office/drawing/2014/main" id="{0780C070-D6CC-4FE3-827F-47BE7F0899DE}"/>
            </a:ext>
          </a:extLst>
        </xdr:cNvPr>
        <xdr:cNvSpPr txBox="1"/>
      </xdr:nvSpPr>
      <xdr:spPr>
        <a:xfrm>
          <a:off x="1161097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27</xdr:col>
      <xdr:colOff>0</xdr:colOff>
      <xdr:row>1</xdr:row>
      <xdr:rowOff>133350</xdr:rowOff>
    </xdr:from>
    <xdr:to>
      <xdr:col>28</xdr:col>
      <xdr:colOff>0</xdr:colOff>
      <xdr:row>3</xdr:row>
      <xdr:rowOff>0</xdr:rowOff>
    </xdr:to>
    <xdr:sp macro="" textlink="">
      <xdr:nvSpPr>
        <xdr:cNvPr id="16" name="TextBox 15">
          <a:extLst>
            <a:ext uri="{FF2B5EF4-FFF2-40B4-BE49-F238E27FC236}">
              <a16:creationId xmlns:a16="http://schemas.microsoft.com/office/drawing/2014/main" id="{15C17655-35F5-48D0-81E0-BDA5611625A9}"/>
            </a:ext>
          </a:extLst>
        </xdr:cNvPr>
        <xdr:cNvSpPr txBox="1"/>
      </xdr:nvSpPr>
      <xdr:spPr>
        <a:xfrm>
          <a:off x="1589722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9</xdr:col>
      <xdr:colOff>0</xdr:colOff>
      <xdr:row>1</xdr:row>
      <xdr:rowOff>133350</xdr:rowOff>
    </xdr:from>
    <xdr:to>
      <xdr:col>10</xdr:col>
      <xdr:colOff>0</xdr:colOff>
      <xdr:row>3</xdr:row>
      <xdr:rowOff>0</xdr:rowOff>
    </xdr:to>
    <xdr:sp macro="" textlink="">
      <xdr:nvSpPr>
        <xdr:cNvPr id="17" name="TextBox 16">
          <a:extLst>
            <a:ext uri="{FF2B5EF4-FFF2-40B4-BE49-F238E27FC236}">
              <a16:creationId xmlns:a16="http://schemas.microsoft.com/office/drawing/2014/main" id="{5E60DC01-772D-475C-8279-F8652A867BF0}"/>
            </a:ext>
          </a:extLst>
        </xdr:cNvPr>
        <xdr:cNvSpPr txBox="1"/>
      </xdr:nvSpPr>
      <xdr:spPr>
        <a:xfrm>
          <a:off x="366712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19</xdr:col>
      <xdr:colOff>0</xdr:colOff>
      <xdr:row>45</xdr:row>
      <xdr:rowOff>142875</xdr:rowOff>
    </xdr:from>
    <xdr:to>
      <xdr:col>20</xdr:col>
      <xdr:colOff>0</xdr:colOff>
      <xdr:row>47</xdr:row>
      <xdr:rowOff>9525</xdr:rowOff>
    </xdr:to>
    <xdr:sp macro="" textlink="">
      <xdr:nvSpPr>
        <xdr:cNvPr id="18" name="TextBox 17">
          <a:extLst>
            <a:ext uri="{FF2B5EF4-FFF2-40B4-BE49-F238E27FC236}">
              <a16:creationId xmlns:a16="http://schemas.microsoft.com/office/drawing/2014/main" id="{1F26C0FE-A71B-4B52-89CE-B2F6BA0705A6}"/>
            </a:ext>
          </a:extLst>
        </xdr:cNvPr>
        <xdr:cNvSpPr txBox="1"/>
      </xdr:nvSpPr>
      <xdr:spPr>
        <a:xfrm>
          <a:off x="7858125" y="76390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33</xdr:row>
      <xdr:rowOff>133350</xdr:rowOff>
    </xdr:from>
    <xdr:to>
      <xdr:col>10</xdr:col>
      <xdr:colOff>0</xdr:colOff>
      <xdr:row>35</xdr:row>
      <xdr:rowOff>0</xdr:rowOff>
    </xdr:to>
    <xdr:sp macro="" textlink="">
      <xdr:nvSpPr>
        <xdr:cNvPr id="19" name="TextBox 18">
          <a:extLst>
            <a:ext uri="{FF2B5EF4-FFF2-40B4-BE49-F238E27FC236}">
              <a16:creationId xmlns:a16="http://schemas.microsoft.com/office/drawing/2014/main" id="{2D481A66-C5FA-43A6-BF39-CE7E2953B7D5}"/>
            </a:ext>
          </a:extLst>
        </xdr:cNvPr>
        <xdr:cNvSpPr txBox="1"/>
      </xdr:nvSpPr>
      <xdr:spPr>
        <a:xfrm>
          <a:off x="3667125" y="56864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39</xdr:row>
      <xdr:rowOff>133350</xdr:rowOff>
    </xdr:from>
    <xdr:to>
      <xdr:col>10</xdr:col>
      <xdr:colOff>0</xdr:colOff>
      <xdr:row>41</xdr:row>
      <xdr:rowOff>0</xdr:rowOff>
    </xdr:to>
    <xdr:sp macro="" textlink="">
      <xdr:nvSpPr>
        <xdr:cNvPr id="20" name="TextBox 19">
          <a:extLst>
            <a:ext uri="{FF2B5EF4-FFF2-40B4-BE49-F238E27FC236}">
              <a16:creationId xmlns:a16="http://schemas.microsoft.com/office/drawing/2014/main" id="{345F2752-30FC-4EC4-96E5-69329723DA8E}"/>
            </a:ext>
          </a:extLst>
        </xdr:cNvPr>
        <xdr:cNvSpPr txBox="1"/>
      </xdr:nvSpPr>
      <xdr:spPr>
        <a:xfrm>
          <a:off x="3667125" y="66579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24</xdr:col>
      <xdr:colOff>0</xdr:colOff>
      <xdr:row>1</xdr:row>
      <xdr:rowOff>133350</xdr:rowOff>
    </xdr:from>
    <xdr:to>
      <xdr:col>25</xdr:col>
      <xdr:colOff>0</xdr:colOff>
      <xdr:row>3</xdr:row>
      <xdr:rowOff>0</xdr:rowOff>
    </xdr:to>
    <xdr:sp macro="" textlink="">
      <xdr:nvSpPr>
        <xdr:cNvPr id="21" name="TextBox 20">
          <a:extLst>
            <a:ext uri="{FF2B5EF4-FFF2-40B4-BE49-F238E27FC236}">
              <a16:creationId xmlns:a16="http://schemas.microsoft.com/office/drawing/2014/main" id="{3A211528-178E-4336-B4F7-DA4FF488AFA1}"/>
            </a:ext>
          </a:extLst>
        </xdr:cNvPr>
        <xdr:cNvSpPr txBox="1"/>
      </xdr:nvSpPr>
      <xdr:spPr>
        <a:xfrm>
          <a:off x="1217295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28</xdr:col>
      <xdr:colOff>0</xdr:colOff>
      <xdr:row>1</xdr:row>
      <xdr:rowOff>133350</xdr:rowOff>
    </xdr:from>
    <xdr:to>
      <xdr:col>29</xdr:col>
      <xdr:colOff>0</xdr:colOff>
      <xdr:row>3</xdr:row>
      <xdr:rowOff>0</xdr:rowOff>
    </xdr:to>
    <xdr:sp macro="" textlink="">
      <xdr:nvSpPr>
        <xdr:cNvPr id="22" name="TextBox 21">
          <a:extLst>
            <a:ext uri="{FF2B5EF4-FFF2-40B4-BE49-F238E27FC236}">
              <a16:creationId xmlns:a16="http://schemas.microsoft.com/office/drawing/2014/main" id="{ACEA9039-4710-4A99-9021-B2DAC4D445D0}"/>
            </a:ext>
          </a:extLst>
        </xdr:cNvPr>
        <xdr:cNvSpPr txBox="1"/>
      </xdr:nvSpPr>
      <xdr:spPr>
        <a:xfrm>
          <a:off x="1645920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45</xdr:row>
      <xdr:rowOff>133350</xdr:rowOff>
    </xdr:from>
    <xdr:to>
      <xdr:col>12</xdr:col>
      <xdr:colOff>0</xdr:colOff>
      <xdr:row>47</xdr:row>
      <xdr:rowOff>0</xdr:rowOff>
    </xdr:to>
    <xdr:sp macro="" textlink="">
      <xdr:nvSpPr>
        <xdr:cNvPr id="23" name="TextBox 22">
          <a:extLst>
            <a:ext uri="{FF2B5EF4-FFF2-40B4-BE49-F238E27FC236}">
              <a16:creationId xmlns:a16="http://schemas.microsoft.com/office/drawing/2014/main" id="{325C202E-7540-4DC0-916F-08983473EEAC}"/>
            </a:ext>
          </a:extLst>
        </xdr:cNvPr>
        <xdr:cNvSpPr txBox="1"/>
      </xdr:nvSpPr>
      <xdr:spPr>
        <a:xfrm>
          <a:off x="4248150" y="7629525"/>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22</xdr:col>
      <xdr:colOff>0</xdr:colOff>
      <xdr:row>1</xdr:row>
      <xdr:rowOff>114299</xdr:rowOff>
    </xdr:from>
    <xdr:to>
      <xdr:col>22</xdr:col>
      <xdr:colOff>2609850</xdr:colOff>
      <xdr:row>3</xdr:row>
      <xdr:rowOff>28574</xdr:rowOff>
    </xdr:to>
    <xdr:sp macro="" textlink="">
      <xdr:nvSpPr>
        <xdr:cNvPr id="24" name="TextBox 23">
          <a:extLst>
            <a:ext uri="{FF2B5EF4-FFF2-40B4-BE49-F238E27FC236}">
              <a16:creationId xmlns:a16="http://schemas.microsoft.com/office/drawing/2014/main" id="{74993DE1-A01D-44BA-93BF-A2F501393343}"/>
            </a:ext>
          </a:extLst>
        </xdr:cNvPr>
        <xdr:cNvSpPr txBox="1"/>
      </xdr:nvSpPr>
      <xdr:spPr>
        <a:xfrm>
          <a:off x="8562975" y="485774"/>
          <a:ext cx="2609850" cy="2381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Fun Patches</a:t>
          </a:r>
        </a:p>
      </xdr:txBody>
    </xdr:sp>
    <xdr:clientData/>
  </xdr:twoCellAnchor>
  <xdr:twoCellAnchor>
    <xdr:from>
      <xdr:col>26</xdr:col>
      <xdr:colOff>0</xdr:colOff>
      <xdr:row>1</xdr:row>
      <xdr:rowOff>133350</xdr:rowOff>
    </xdr:from>
    <xdr:to>
      <xdr:col>26</xdr:col>
      <xdr:colOff>2495550</xdr:colOff>
      <xdr:row>3</xdr:row>
      <xdr:rowOff>0</xdr:rowOff>
    </xdr:to>
    <xdr:sp macro="" textlink="">
      <xdr:nvSpPr>
        <xdr:cNvPr id="25" name="TextBox 24">
          <a:extLst>
            <a:ext uri="{FF2B5EF4-FFF2-40B4-BE49-F238E27FC236}">
              <a16:creationId xmlns:a16="http://schemas.microsoft.com/office/drawing/2014/main" id="{2010A766-7F37-46EB-95EE-62ABEAE61C87}"/>
            </a:ext>
          </a:extLst>
        </xdr:cNvPr>
        <xdr:cNvSpPr txBox="1"/>
      </xdr:nvSpPr>
      <xdr:spPr>
        <a:xfrm>
          <a:off x="12849225" y="504825"/>
          <a:ext cx="24955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0</xdr:col>
      <xdr:colOff>56029</xdr:colOff>
      <xdr:row>1</xdr:row>
      <xdr:rowOff>133350</xdr:rowOff>
    </xdr:from>
    <xdr:to>
      <xdr:col>2</xdr:col>
      <xdr:colOff>1030942</xdr:colOff>
      <xdr:row>3</xdr:row>
      <xdr:rowOff>0</xdr:rowOff>
    </xdr:to>
    <xdr:sp macro="" textlink="">
      <xdr:nvSpPr>
        <xdr:cNvPr id="26" name="TextBox 25">
          <a:extLst>
            <a:ext uri="{FF2B5EF4-FFF2-40B4-BE49-F238E27FC236}">
              <a16:creationId xmlns:a16="http://schemas.microsoft.com/office/drawing/2014/main" id="{BA0C82F7-A3C8-4418-AB3A-F310B71AF62F}"/>
            </a:ext>
          </a:extLst>
        </xdr:cNvPr>
        <xdr:cNvSpPr txBox="1"/>
      </xdr:nvSpPr>
      <xdr:spPr>
        <a:xfrm>
          <a:off x="56029" y="504825"/>
          <a:ext cx="2260788"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Individual Badges</a:t>
          </a:r>
        </a:p>
      </xdr:txBody>
    </xdr:sp>
    <xdr:clientData/>
  </xdr:twoCellAnchor>
  <xdr:twoCellAnchor>
    <xdr:from>
      <xdr:col>1</xdr:col>
      <xdr:colOff>0</xdr:colOff>
      <xdr:row>33</xdr:row>
      <xdr:rowOff>133350</xdr:rowOff>
    </xdr:from>
    <xdr:to>
      <xdr:col>2</xdr:col>
      <xdr:colOff>1590675</xdr:colOff>
      <xdr:row>34</xdr:row>
      <xdr:rowOff>152400</xdr:rowOff>
    </xdr:to>
    <xdr:sp macro="" textlink="">
      <xdr:nvSpPr>
        <xdr:cNvPr id="27" name="TextBox 26">
          <a:extLst>
            <a:ext uri="{FF2B5EF4-FFF2-40B4-BE49-F238E27FC236}">
              <a16:creationId xmlns:a16="http://schemas.microsoft.com/office/drawing/2014/main" id="{3BF90670-9727-4E57-BE0E-56EE0CA8CF66}"/>
            </a:ext>
          </a:extLst>
        </xdr:cNvPr>
        <xdr:cNvSpPr txBox="1"/>
      </xdr:nvSpPr>
      <xdr:spPr>
        <a:xfrm>
          <a:off x="57150" y="5686425"/>
          <a:ext cx="2819400" cy="1809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Financial Literacy &amp; Cookie Business Badges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39</xdr:row>
      <xdr:rowOff>133350</xdr:rowOff>
    </xdr:from>
    <xdr:to>
      <xdr:col>2</xdr:col>
      <xdr:colOff>971550</xdr:colOff>
      <xdr:row>40</xdr:row>
      <xdr:rowOff>152400</xdr:rowOff>
    </xdr:to>
    <xdr:sp macro="" textlink="">
      <xdr:nvSpPr>
        <xdr:cNvPr id="28" name="TextBox 27">
          <a:extLst>
            <a:ext uri="{FF2B5EF4-FFF2-40B4-BE49-F238E27FC236}">
              <a16:creationId xmlns:a16="http://schemas.microsoft.com/office/drawing/2014/main" id="{AF72930C-6E28-4926-874A-7960E8A7D017}"/>
            </a:ext>
          </a:extLst>
        </xdr:cNvPr>
        <xdr:cNvSpPr txBox="1"/>
      </xdr:nvSpPr>
      <xdr:spPr>
        <a:xfrm>
          <a:off x="57150" y="6657975"/>
          <a:ext cx="2200275" cy="1809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Progressive Badge Sets</a:t>
          </a:r>
          <a:endParaRPr lang="en-US" sz="1100">
            <a:solidFill>
              <a:schemeClr val="bg1"/>
            </a:solidFill>
            <a:latin typeface="Arial Narrow" panose="020B0606020202030204" pitchFamily="34" charset="0"/>
          </a:endParaRPr>
        </a:p>
      </xdr:txBody>
    </xdr:sp>
    <xdr:clientData/>
  </xdr:twoCellAnchor>
  <xdr:twoCellAnchor editAs="oneCell">
    <xdr:from>
      <xdr:col>1</xdr:col>
      <xdr:colOff>0</xdr:colOff>
      <xdr:row>0</xdr:row>
      <xdr:rowOff>0</xdr:rowOff>
    </xdr:from>
    <xdr:to>
      <xdr:col>2</xdr:col>
      <xdr:colOff>332740</xdr:colOff>
      <xdr:row>1</xdr:row>
      <xdr:rowOff>85725</xdr:rowOff>
    </xdr:to>
    <xdr:pic>
      <xdr:nvPicPr>
        <xdr:cNvPr id="29" name="Picture 28">
          <a:extLst>
            <a:ext uri="{FF2B5EF4-FFF2-40B4-BE49-F238E27FC236}">
              <a16:creationId xmlns:a16="http://schemas.microsoft.com/office/drawing/2014/main" id="{A65374A9-7C4D-4198-9FAA-D97E133841B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0"/>
          <a:ext cx="1561465" cy="457200"/>
        </a:xfrm>
        <a:prstGeom prst="rect">
          <a:avLst/>
        </a:prstGeom>
      </xdr:spPr>
    </xdr:pic>
    <xdr:clientData/>
  </xdr:twoCellAnchor>
  <xdr:twoCellAnchor editAs="oneCell">
    <xdr:from>
      <xdr:col>1</xdr:col>
      <xdr:colOff>25400</xdr:colOff>
      <xdr:row>35</xdr:row>
      <xdr:rowOff>73026</xdr:rowOff>
    </xdr:from>
    <xdr:to>
      <xdr:col>1</xdr:col>
      <xdr:colOff>1221740</xdr:colOff>
      <xdr:row>38</xdr:row>
      <xdr:rowOff>105858</xdr:rowOff>
    </xdr:to>
    <xdr:pic>
      <xdr:nvPicPr>
        <xdr:cNvPr id="30" name="Picture 29">
          <a:extLst>
            <a:ext uri="{FF2B5EF4-FFF2-40B4-BE49-F238E27FC236}">
              <a16:creationId xmlns:a16="http://schemas.microsoft.com/office/drawing/2014/main" id="{A8C78E0F-3AB1-41B8-A2D1-566E7914E95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2550" y="5949951"/>
          <a:ext cx="1196340" cy="518607"/>
        </a:xfrm>
        <a:prstGeom prst="rect">
          <a:avLst/>
        </a:prstGeom>
      </xdr:spPr>
    </xdr:pic>
    <xdr:clientData/>
  </xdr:twoCellAnchor>
  <xdr:twoCellAnchor>
    <xdr:from>
      <xdr:col>1</xdr:col>
      <xdr:colOff>0</xdr:colOff>
      <xdr:row>58</xdr:row>
      <xdr:rowOff>0</xdr:rowOff>
    </xdr:from>
    <xdr:to>
      <xdr:col>10</xdr:col>
      <xdr:colOff>0</xdr:colOff>
      <xdr:row>65</xdr:row>
      <xdr:rowOff>0</xdr:rowOff>
    </xdr:to>
    <xdr:sp macro="" textlink="">
      <xdr:nvSpPr>
        <xdr:cNvPr id="31" name="Rectangle 30">
          <a:extLst>
            <a:ext uri="{FF2B5EF4-FFF2-40B4-BE49-F238E27FC236}">
              <a16:creationId xmlns:a16="http://schemas.microsoft.com/office/drawing/2014/main" id="{BB40193E-D585-4DA4-B164-D8EEE241C0C0}"/>
            </a:ext>
          </a:extLst>
        </xdr:cNvPr>
        <xdr:cNvSpPr/>
      </xdr:nvSpPr>
      <xdr:spPr>
        <a:xfrm>
          <a:off x="57150" y="9601200"/>
          <a:ext cx="4076700" cy="11334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67</xdr:row>
      <xdr:rowOff>0</xdr:rowOff>
    </xdr:from>
    <xdr:to>
      <xdr:col>10</xdr:col>
      <xdr:colOff>0</xdr:colOff>
      <xdr:row>73</xdr:row>
      <xdr:rowOff>0</xdr:rowOff>
    </xdr:to>
    <xdr:sp macro="" textlink="">
      <xdr:nvSpPr>
        <xdr:cNvPr id="32" name="Rectangle 31">
          <a:extLst>
            <a:ext uri="{FF2B5EF4-FFF2-40B4-BE49-F238E27FC236}">
              <a16:creationId xmlns:a16="http://schemas.microsoft.com/office/drawing/2014/main" id="{D9704E7D-4321-494C-A752-7BEF24FEBD42}"/>
            </a:ext>
          </a:extLst>
        </xdr:cNvPr>
        <xdr:cNvSpPr/>
      </xdr:nvSpPr>
      <xdr:spPr>
        <a:xfrm>
          <a:off x="57150" y="11058525"/>
          <a:ext cx="4076700" cy="9906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56</xdr:row>
      <xdr:rowOff>133350</xdr:rowOff>
    </xdr:from>
    <xdr:to>
      <xdr:col>10</xdr:col>
      <xdr:colOff>0</xdr:colOff>
      <xdr:row>58</xdr:row>
      <xdr:rowOff>0</xdr:rowOff>
    </xdr:to>
    <xdr:sp macro="" textlink="">
      <xdr:nvSpPr>
        <xdr:cNvPr id="33" name="Rectangle: Top Corners Rounded 32">
          <a:extLst>
            <a:ext uri="{FF2B5EF4-FFF2-40B4-BE49-F238E27FC236}">
              <a16:creationId xmlns:a16="http://schemas.microsoft.com/office/drawing/2014/main" id="{EF45B122-E2CD-41C3-9AA2-17B3719A9037}"/>
            </a:ext>
          </a:extLst>
        </xdr:cNvPr>
        <xdr:cNvSpPr/>
      </xdr:nvSpPr>
      <xdr:spPr>
        <a:xfrm>
          <a:off x="57150" y="9410700"/>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65</xdr:row>
      <xdr:rowOff>136684</xdr:rowOff>
    </xdr:from>
    <xdr:to>
      <xdr:col>10</xdr:col>
      <xdr:colOff>0</xdr:colOff>
      <xdr:row>67</xdr:row>
      <xdr:rowOff>0</xdr:rowOff>
    </xdr:to>
    <xdr:sp macro="" textlink="">
      <xdr:nvSpPr>
        <xdr:cNvPr id="34" name="Rectangle: Top Corners Rounded 33">
          <a:extLst>
            <a:ext uri="{FF2B5EF4-FFF2-40B4-BE49-F238E27FC236}">
              <a16:creationId xmlns:a16="http://schemas.microsoft.com/office/drawing/2014/main" id="{16203BF6-A46A-4FA3-B532-A0C1EE953267}"/>
            </a:ext>
          </a:extLst>
        </xdr:cNvPr>
        <xdr:cNvSpPr/>
      </xdr:nvSpPr>
      <xdr:spPr>
        <a:xfrm>
          <a:off x="57150" y="10871359"/>
          <a:ext cx="4076700" cy="187166"/>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65</xdr:row>
      <xdr:rowOff>136684</xdr:rowOff>
    </xdr:from>
    <xdr:to>
      <xdr:col>9</xdr:col>
      <xdr:colOff>0</xdr:colOff>
      <xdr:row>67</xdr:row>
      <xdr:rowOff>0</xdr:rowOff>
    </xdr:to>
    <xdr:sp macro="" textlink="">
      <xdr:nvSpPr>
        <xdr:cNvPr id="35" name="TextBox 34">
          <a:extLst>
            <a:ext uri="{FF2B5EF4-FFF2-40B4-BE49-F238E27FC236}">
              <a16:creationId xmlns:a16="http://schemas.microsoft.com/office/drawing/2014/main" id="{72012337-0AE8-4C70-BD50-6F2E0EA38E4F}"/>
            </a:ext>
          </a:extLst>
        </xdr:cNvPr>
        <xdr:cNvSpPr txBox="1"/>
      </xdr:nvSpPr>
      <xdr:spPr>
        <a:xfrm>
          <a:off x="3200400" y="10871359"/>
          <a:ext cx="466725" cy="18716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56</xdr:row>
      <xdr:rowOff>133350</xdr:rowOff>
    </xdr:from>
    <xdr:to>
      <xdr:col>9</xdr:col>
      <xdr:colOff>0</xdr:colOff>
      <xdr:row>58</xdr:row>
      <xdr:rowOff>0</xdr:rowOff>
    </xdr:to>
    <xdr:sp macro="" textlink="">
      <xdr:nvSpPr>
        <xdr:cNvPr id="36" name="TextBox 35">
          <a:extLst>
            <a:ext uri="{FF2B5EF4-FFF2-40B4-BE49-F238E27FC236}">
              <a16:creationId xmlns:a16="http://schemas.microsoft.com/office/drawing/2014/main" id="{78352329-86BA-4493-AC8C-1964A1703BA1}"/>
            </a:ext>
          </a:extLst>
        </xdr:cNvPr>
        <xdr:cNvSpPr txBox="1"/>
      </xdr:nvSpPr>
      <xdr:spPr>
        <a:xfrm>
          <a:off x="3200400" y="94107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9</xdr:col>
      <xdr:colOff>0</xdr:colOff>
      <xdr:row>56</xdr:row>
      <xdr:rowOff>133350</xdr:rowOff>
    </xdr:from>
    <xdr:to>
      <xdr:col>10</xdr:col>
      <xdr:colOff>0</xdr:colOff>
      <xdr:row>58</xdr:row>
      <xdr:rowOff>0</xdr:rowOff>
    </xdr:to>
    <xdr:sp macro="" textlink="">
      <xdr:nvSpPr>
        <xdr:cNvPr id="37" name="TextBox 36">
          <a:extLst>
            <a:ext uri="{FF2B5EF4-FFF2-40B4-BE49-F238E27FC236}">
              <a16:creationId xmlns:a16="http://schemas.microsoft.com/office/drawing/2014/main" id="{A0BF10B7-0F78-4D13-AD0C-218276A62297}"/>
            </a:ext>
          </a:extLst>
        </xdr:cNvPr>
        <xdr:cNvSpPr txBox="1"/>
      </xdr:nvSpPr>
      <xdr:spPr>
        <a:xfrm>
          <a:off x="3667125" y="94107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65</xdr:row>
      <xdr:rowOff>136684</xdr:rowOff>
    </xdr:from>
    <xdr:to>
      <xdr:col>10</xdr:col>
      <xdr:colOff>0</xdr:colOff>
      <xdr:row>67</xdr:row>
      <xdr:rowOff>0</xdr:rowOff>
    </xdr:to>
    <xdr:sp macro="" textlink="">
      <xdr:nvSpPr>
        <xdr:cNvPr id="38" name="TextBox 37">
          <a:extLst>
            <a:ext uri="{FF2B5EF4-FFF2-40B4-BE49-F238E27FC236}">
              <a16:creationId xmlns:a16="http://schemas.microsoft.com/office/drawing/2014/main" id="{7B8EE880-1CDB-4754-8F23-6C336B171BDB}"/>
            </a:ext>
          </a:extLst>
        </xdr:cNvPr>
        <xdr:cNvSpPr txBox="1"/>
      </xdr:nvSpPr>
      <xdr:spPr>
        <a:xfrm>
          <a:off x="3667125" y="10871359"/>
          <a:ext cx="466725" cy="18716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xdr:col>
      <xdr:colOff>0</xdr:colOff>
      <xdr:row>56</xdr:row>
      <xdr:rowOff>133350</xdr:rowOff>
    </xdr:from>
    <xdr:to>
      <xdr:col>2</xdr:col>
      <xdr:colOff>0</xdr:colOff>
      <xdr:row>58</xdr:row>
      <xdr:rowOff>0</xdr:rowOff>
    </xdr:to>
    <xdr:sp macro="" textlink="">
      <xdr:nvSpPr>
        <xdr:cNvPr id="39" name="TextBox 38">
          <a:extLst>
            <a:ext uri="{FF2B5EF4-FFF2-40B4-BE49-F238E27FC236}">
              <a16:creationId xmlns:a16="http://schemas.microsoft.com/office/drawing/2014/main" id="{24DFA5D0-4757-41F3-A83E-A70564675AAF}"/>
            </a:ext>
          </a:extLst>
        </xdr:cNvPr>
        <xdr:cNvSpPr txBox="1"/>
      </xdr:nvSpPr>
      <xdr:spPr>
        <a:xfrm>
          <a:off x="57150" y="9410700"/>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Pins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65</xdr:row>
      <xdr:rowOff>136684</xdr:rowOff>
    </xdr:from>
    <xdr:to>
      <xdr:col>2</xdr:col>
      <xdr:colOff>952500</xdr:colOff>
      <xdr:row>67</xdr:row>
      <xdr:rowOff>19050</xdr:rowOff>
    </xdr:to>
    <xdr:sp macro="" textlink="">
      <xdr:nvSpPr>
        <xdr:cNvPr id="40" name="TextBox 39">
          <a:extLst>
            <a:ext uri="{FF2B5EF4-FFF2-40B4-BE49-F238E27FC236}">
              <a16:creationId xmlns:a16="http://schemas.microsoft.com/office/drawing/2014/main" id="{90AC7259-F993-4E7B-A854-06ED5036120E}"/>
            </a:ext>
          </a:extLst>
        </xdr:cNvPr>
        <xdr:cNvSpPr txBox="1"/>
      </xdr:nvSpPr>
      <xdr:spPr>
        <a:xfrm>
          <a:off x="57150" y="10871359"/>
          <a:ext cx="2181225" cy="2062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Additional Patch Awards</a:t>
          </a:r>
          <a:endParaRPr lang="en-US" sz="1100">
            <a:solidFill>
              <a:schemeClr val="bg1"/>
            </a:solidFill>
            <a:latin typeface="Arial Narrow" panose="020B0606020202030204" pitchFamily="34" charset="0"/>
          </a:endParaRPr>
        </a:p>
      </xdr:txBody>
    </xdr:sp>
    <xdr:clientData/>
  </xdr:twoCellAnchor>
  <xdr:twoCellAnchor>
    <xdr:from>
      <xdr:col>11</xdr:col>
      <xdr:colOff>0</xdr:colOff>
      <xdr:row>1</xdr:row>
      <xdr:rowOff>133350</xdr:rowOff>
    </xdr:from>
    <xdr:to>
      <xdr:col>20</xdr:col>
      <xdr:colOff>0</xdr:colOff>
      <xdr:row>3</xdr:row>
      <xdr:rowOff>0</xdr:rowOff>
    </xdr:to>
    <xdr:sp macro="" textlink="">
      <xdr:nvSpPr>
        <xdr:cNvPr id="41" name="Rectangle: Top Corners Rounded 40">
          <a:extLst>
            <a:ext uri="{FF2B5EF4-FFF2-40B4-BE49-F238E27FC236}">
              <a16:creationId xmlns:a16="http://schemas.microsoft.com/office/drawing/2014/main" id="{32209C3C-66F6-4C66-8F7B-5CA200AD35FC}"/>
            </a:ext>
          </a:extLst>
        </xdr:cNvPr>
        <xdr:cNvSpPr/>
      </xdr:nvSpPr>
      <xdr:spPr>
        <a:xfrm>
          <a:off x="4248150" y="50482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0</xdr:colOff>
      <xdr:row>1</xdr:row>
      <xdr:rowOff>133350</xdr:rowOff>
    </xdr:from>
    <xdr:to>
      <xdr:col>19</xdr:col>
      <xdr:colOff>0</xdr:colOff>
      <xdr:row>3</xdr:row>
      <xdr:rowOff>0</xdr:rowOff>
    </xdr:to>
    <xdr:sp macro="" textlink="">
      <xdr:nvSpPr>
        <xdr:cNvPr id="42" name="TextBox 41">
          <a:extLst>
            <a:ext uri="{FF2B5EF4-FFF2-40B4-BE49-F238E27FC236}">
              <a16:creationId xmlns:a16="http://schemas.microsoft.com/office/drawing/2014/main" id="{5419D7E5-466C-4AD6-8CF7-684BD37339D6}"/>
            </a:ext>
          </a:extLst>
        </xdr:cNvPr>
        <xdr:cNvSpPr txBox="1"/>
      </xdr:nvSpPr>
      <xdr:spPr>
        <a:xfrm>
          <a:off x="739140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19</xdr:col>
      <xdr:colOff>0</xdr:colOff>
      <xdr:row>1</xdr:row>
      <xdr:rowOff>133350</xdr:rowOff>
    </xdr:from>
    <xdr:to>
      <xdr:col>20</xdr:col>
      <xdr:colOff>0</xdr:colOff>
      <xdr:row>3</xdr:row>
      <xdr:rowOff>0</xdr:rowOff>
    </xdr:to>
    <xdr:sp macro="" textlink="">
      <xdr:nvSpPr>
        <xdr:cNvPr id="43" name="TextBox 42">
          <a:extLst>
            <a:ext uri="{FF2B5EF4-FFF2-40B4-BE49-F238E27FC236}">
              <a16:creationId xmlns:a16="http://schemas.microsoft.com/office/drawing/2014/main" id="{05BF5845-F4F7-4B49-9BBE-330BD3B64438}"/>
            </a:ext>
          </a:extLst>
        </xdr:cNvPr>
        <xdr:cNvSpPr txBox="1"/>
      </xdr:nvSpPr>
      <xdr:spPr>
        <a:xfrm>
          <a:off x="785812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3</xdr:row>
      <xdr:rowOff>0</xdr:rowOff>
    </xdr:from>
    <xdr:to>
      <xdr:col>20</xdr:col>
      <xdr:colOff>0</xdr:colOff>
      <xdr:row>25</xdr:row>
      <xdr:rowOff>0</xdr:rowOff>
    </xdr:to>
    <xdr:sp macro="" textlink="">
      <xdr:nvSpPr>
        <xdr:cNvPr id="44" name="Rectangle 43">
          <a:extLst>
            <a:ext uri="{FF2B5EF4-FFF2-40B4-BE49-F238E27FC236}">
              <a16:creationId xmlns:a16="http://schemas.microsoft.com/office/drawing/2014/main" id="{3DCE1EC5-E3F5-49E9-8D17-9CE43B565008}"/>
            </a:ext>
          </a:extLst>
        </xdr:cNvPr>
        <xdr:cNvSpPr/>
      </xdr:nvSpPr>
      <xdr:spPr>
        <a:xfrm>
          <a:off x="4248150" y="695325"/>
          <a:ext cx="4076700" cy="35623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133350</xdr:rowOff>
    </xdr:from>
    <xdr:to>
      <xdr:col>12</xdr:col>
      <xdr:colOff>1266825</xdr:colOff>
      <xdr:row>3</xdr:row>
      <xdr:rowOff>0</xdr:rowOff>
    </xdr:to>
    <xdr:sp macro="" textlink="">
      <xdr:nvSpPr>
        <xdr:cNvPr id="45" name="TextBox 44">
          <a:extLst>
            <a:ext uri="{FF2B5EF4-FFF2-40B4-BE49-F238E27FC236}">
              <a16:creationId xmlns:a16="http://schemas.microsoft.com/office/drawing/2014/main" id="{708ECD56-C9C9-4351-8B8C-B0A41B8E53FA}"/>
            </a:ext>
          </a:extLst>
        </xdr:cNvPr>
        <xdr:cNvSpPr txBox="1"/>
      </xdr:nvSpPr>
      <xdr:spPr>
        <a:xfrm>
          <a:off x="4248150" y="504825"/>
          <a:ext cx="24955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Leadership Journey Awards</a:t>
          </a:r>
          <a:endParaRPr lang="en-US" sz="1100">
            <a:solidFill>
              <a:schemeClr val="bg1"/>
            </a:solidFill>
            <a:latin typeface="Arial Narrow" panose="020B0606020202030204" pitchFamily="34" charset="0"/>
          </a:endParaRPr>
        </a:p>
      </xdr:txBody>
    </xdr:sp>
    <xdr:clientData/>
  </xdr:twoCellAnchor>
  <xdr:twoCellAnchor>
    <xdr:from>
      <xdr:col>11</xdr:col>
      <xdr:colOff>19050</xdr:colOff>
      <xdr:row>3</xdr:row>
      <xdr:rowOff>28575</xdr:rowOff>
    </xdr:from>
    <xdr:to>
      <xdr:col>11</xdr:col>
      <xdr:colOff>1214122</xdr:colOff>
      <xdr:row>24</xdr:row>
      <xdr:rowOff>112578</xdr:rowOff>
    </xdr:to>
    <xdr:grpSp>
      <xdr:nvGrpSpPr>
        <xdr:cNvPr id="46" name="Group 45">
          <a:extLst>
            <a:ext uri="{FF2B5EF4-FFF2-40B4-BE49-F238E27FC236}">
              <a16:creationId xmlns:a16="http://schemas.microsoft.com/office/drawing/2014/main" id="{65C31EDF-07A8-49A5-8105-00123E5133C8}"/>
            </a:ext>
          </a:extLst>
        </xdr:cNvPr>
        <xdr:cNvGrpSpPr/>
      </xdr:nvGrpSpPr>
      <xdr:grpSpPr>
        <a:xfrm>
          <a:off x="4267200" y="723900"/>
          <a:ext cx="1195072" cy="3484428"/>
          <a:chOff x="4286250" y="723900"/>
          <a:chExt cx="1195072" cy="3484428"/>
        </a:xfrm>
      </xdr:grpSpPr>
      <xdr:pic>
        <xdr:nvPicPr>
          <xdr:cNvPr id="47" name="Picture 46">
            <a:extLst>
              <a:ext uri="{FF2B5EF4-FFF2-40B4-BE49-F238E27FC236}">
                <a16:creationId xmlns:a16="http://schemas.microsoft.com/office/drawing/2014/main" id="{996D19F1-5C00-4117-BB2D-52568B40F2D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286250" y="3441700"/>
            <a:ext cx="1188720" cy="766628"/>
          </a:xfrm>
          <a:prstGeom prst="rect">
            <a:avLst/>
          </a:prstGeom>
        </xdr:spPr>
      </xdr:pic>
      <xdr:pic>
        <xdr:nvPicPr>
          <xdr:cNvPr id="48" name="Picture 47">
            <a:extLst>
              <a:ext uri="{FF2B5EF4-FFF2-40B4-BE49-F238E27FC236}">
                <a16:creationId xmlns:a16="http://schemas.microsoft.com/office/drawing/2014/main" id="{5E9E4C1E-9A4F-4D11-803D-08CA47B0FB0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292602" y="2743201"/>
            <a:ext cx="1188720" cy="506979"/>
          </a:xfrm>
          <a:prstGeom prst="rect">
            <a:avLst/>
          </a:prstGeom>
        </xdr:spPr>
      </xdr:pic>
      <xdr:pic>
        <xdr:nvPicPr>
          <xdr:cNvPr id="49" name="Picture 48">
            <a:extLst>
              <a:ext uri="{FF2B5EF4-FFF2-40B4-BE49-F238E27FC236}">
                <a16:creationId xmlns:a16="http://schemas.microsoft.com/office/drawing/2014/main" id="{40861D3D-5673-4C8B-86DB-B76BA5141A9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559967" y="723900"/>
            <a:ext cx="657568" cy="640080"/>
          </a:xfrm>
          <a:prstGeom prst="rect">
            <a:avLst/>
          </a:prstGeom>
        </xdr:spPr>
      </xdr:pic>
      <xdr:pic>
        <xdr:nvPicPr>
          <xdr:cNvPr id="50" name="Picture 49">
            <a:extLst>
              <a:ext uri="{FF2B5EF4-FFF2-40B4-BE49-F238E27FC236}">
                <a16:creationId xmlns:a16="http://schemas.microsoft.com/office/drawing/2014/main" id="{46738856-9E9B-41B5-9A86-5F7D7BFD1E9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536362" y="1352551"/>
            <a:ext cx="704778" cy="640080"/>
          </a:xfrm>
          <a:prstGeom prst="rect">
            <a:avLst/>
          </a:prstGeom>
        </xdr:spPr>
      </xdr:pic>
      <xdr:pic>
        <xdr:nvPicPr>
          <xdr:cNvPr id="51" name="Picture 50">
            <a:extLst>
              <a:ext uri="{FF2B5EF4-FFF2-40B4-BE49-F238E27FC236}">
                <a16:creationId xmlns:a16="http://schemas.microsoft.com/office/drawing/2014/main" id="{EF229CDE-23CA-498C-9E95-88B6265961D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557711" y="2000250"/>
            <a:ext cx="662080" cy="640080"/>
          </a:xfrm>
          <a:prstGeom prst="rect">
            <a:avLst/>
          </a:prstGeom>
        </xdr:spPr>
      </xdr:pic>
    </xdr:grpSp>
    <xdr:clientData/>
  </xdr:twoCellAnchor>
  <xdr:twoCellAnchor>
    <xdr:from>
      <xdr:col>1</xdr:col>
      <xdr:colOff>16899</xdr:colOff>
      <xdr:row>58</xdr:row>
      <xdr:rowOff>39976</xdr:rowOff>
    </xdr:from>
    <xdr:to>
      <xdr:col>1</xdr:col>
      <xdr:colOff>1205619</xdr:colOff>
      <xdr:row>64</xdr:row>
      <xdr:rowOff>110183</xdr:rowOff>
    </xdr:to>
    <xdr:grpSp>
      <xdr:nvGrpSpPr>
        <xdr:cNvPr id="52" name="Group 51">
          <a:extLst>
            <a:ext uri="{FF2B5EF4-FFF2-40B4-BE49-F238E27FC236}">
              <a16:creationId xmlns:a16="http://schemas.microsoft.com/office/drawing/2014/main" id="{AF5B2CA3-7D51-46E8-972F-764C87BB2C19}"/>
            </a:ext>
          </a:extLst>
        </xdr:cNvPr>
        <xdr:cNvGrpSpPr>
          <a:grpSpLocks noChangeAspect="1"/>
        </xdr:cNvGrpSpPr>
      </xdr:nvGrpSpPr>
      <xdr:grpSpPr>
        <a:xfrm>
          <a:off x="74049" y="9641176"/>
          <a:ext cx="1188720" cy="1041757"/>
          <a:chOff x="4696849" y="9809450"/>
          <a:chExt cx="1263931" cy="1106030"/>
        </a:xfrm>
      </xdr:grpSpPr>
      <xdr:grpSp>
        <xdr:nvGrpSpPr>
          <xdr:cNvPr id="53" name="Group 52">
            <a:extLst>
              <a:ext uri="{FF2B5EF4-FFF2-40B4-BE49-F238E27FC236}">
                <a16:creationId xmlns:a16="http://schemas.microsoft.com/office/drawing/2014/main" id="{1FA09A1C-B62B-4410-AA37-E9D2A881B4D4}"/>
              </a:ext>
            </a:extLst>
          </xdr:cNvPr>
          <xdr:cNvGrpSpPr/>
        </xdr:nvGrpSpPr>
        <xdr:grpSpPr>
          <a:xfrm>
            <a:off x="4911549" y="9809450"/>
            <a:ext cx="834530" cy="411480"/>
            <a:chOff x="4913600" y="9809450"/>
            <a:chExt cx="834530" cy="411480"/>
          </a:xfrm>
        </xdr:grpSpPr>
        <xdr:pic>
          <xdr:nvPicPr>
            <xdr:cNvPr id="61" name="Picture 60">
              <a:extLst>
                <a:ext uri="{FF2B5EF4-FFF2-40B4-BE49-F238E27FC236}">
                  <a16:creationId xmlns:a16="http://schemas.microsoft.com/office/drawing/2014/main" id="{498D7F1C-606E-4046-AEED-667EC5D7BA1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913600" y="9809450"/>
              <a:ext cx="411480" cy="411480"/>
            </a:xfrm>
            <a:prstGeom prst="rect">
              <a:avLst/>
            </a:prstGeom>
          </xdr:spPr>
        </xdr:pic>
        <xdr:pic>
          <xdr:nvPicPr>
            <xdr:cNvPr id="62" name="Picture 61">
              <a:extLst>
                <a:ext uri="{FF2B5EF4-FFF2-40B4-BE49-F238E27FC236}">
                  <a16:creationId xmlns:a16="http://schemas.microsoft.com/office/drawing/2014/main" id="{B5FFCAC5-157C-41B6-B05E-020919AB8AA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336650" y="9809450"/>
              <a:ext cx="411480" cy="411480"/>
            </a:xfrm>
            <a:prstGeom prst="rect">
              <a:avLst/>
            </a:prstGeom>
          </xdr:spPr>
        </xdr:pic>
      </xdr:grpSp>
      <xdr:grpSp>
        <xdr:nvGrpSpPr>
          <xdr:cNvPr id="54" name="Group 53">
            <a:extLst>
              <a:ext uri="{FF2B5EF4-FFF2-40B4-BE49-F238E27FC236}">
                <a16:creationId xmlns:a16="http://schemas.microsoft.com/office/drawing/2014/main" id="{9FED4B62-8DE4-48F2-A1D9-EC5C1CF01D14}"/>
              </a:ext>
            </a:extLst>
          </xdr:cNvPr>
          <xdr:cNvGrpSpPr/>
        </xdr:nvGrpSpPr>
        <xdr:grpSpPr>
          <a:xfrm>
            <a:off x="4911549" y="10504000"/>
            <a:ext cx="834530" cy="411480"/>
            <a:chOff x="4913600" y="10504000"/>
            <a:chExt cx="834530" cy="411480"/>
          </a:xfrm>
        </xdr:grpSpPr>
        <xdr:pic>
          <xdr:nvPicPr>
            <xdr:cNvPr id="59" name="Picture 58">
              <a:extLst>
                <a:ext uri="{FF2B5EF4-FFF2-40B4-BE49-F238E27FC236}">
                  <a16:creationId xmlns:a16="http://schemas.microsoft.com/office/drawing/2014/main" id="{57C09417-14DC-40F4-A1B4-C2E983AE028A}"/>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336650" y="10504000"/>
              <a:ext cx="411480" cy="411480"/>
            </a:xfrm>
            <a:prstGeom prst="rect">
              <a:avLst/>
            </a:prstGeom>
          </xdr:spPr>
        </xdr:pic>
        <xdr:pic>
          <xdr:nvPicPr>
            <xdr:cNvPr id="60" name="Picture 59">
              <a:extLst>
                <a:ext uri="{FF2B5EF4-FFF2-40B4-BE49-F238E27FC236}">
                  <a16:creationId xmlns:a16="http://schemas.microsoft.com/office/drawing/2014/main" id="{E3B3FB35-6AA9-4F7E-8F5A-E9DEFBEA8A8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913600" y="10504000"/>
              <a:ext cx="411480" cy="411480"/>
            </a:xfrm>
            <a:prstGeom prst="rect">
              <a:avLst/>
            </a:prstGeom>
          </xdr:spPr>
        </xdr:pic>
      </xdr:grpSp>
      <xdr:grpSp>
        <xdr:nvGrpSpPr>
          <xdr:cNvPr id="55" name="Group 54">
            <a:extLst>
              <a:ext uri="{FF2B5EF4-FFF2-40B4-BE49-F238E27FC236}">
                <a16:creationId xmlns:a16="http://schemas.microsoft.com/office/drawing/2014/main" id="{7D01E1AD-8FCE-4FFF-A08A-9DC23E702D57}"/>
              </a:ext>
            </a:extLst>
          </xdr:cNvPr>
          <xdr:cNvGrpSpPr/>
        </xdr:nvGrpSpPr>
        <xdr:grpSpPr>
          <a:xfrm>
            <a:off x="4696849" y="10176475"/>
            <a:ext cx="1263931" cy="411480"/>
            <a:chOff x="4696849" y="10176475"/>
            <a:chExt cx="1263931" cy="411480"/>
          </a:xfrm>
        </xdr:grpSpPr>
        <xdr:pic>
          <xdr:nvPicPr>
            <xdr:cNvPr id="56" name="Picture 55">
              <a:extLst>
                <a:ext uri="{FF2B5EF4-FFF2-40B4-BE49-F238E27FC236}">
                  <a16:creationId xmlns:a16="http://schemas.microsoft.com/office/drawing/2014/main" id="{6A1F698C-5781-4931-8E48-FC41297694C2}"/>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696849" y="10176475"/>
              <a:ext cx="409626" cy="411480"/>
            </a:xfrm>
            <a:prstGeom prst="rect">
              <a:avLst/>
            </a:prstGeom>
          </xdr:spPr>
        </xdr:pic>
        <xdr:pic>
          <xdr:nvPicPr>
            <xdr:cNvPr id="57" name="Picture 56">
              <a:extLst>
                <a:ext uri="{FF2B5EF4-FFF2-40B4-BE49-F238E27FC236}">
                  <a16:creationId xmlns:a16="http://schemas.microsoft.com/office/drawing/2014/main" id="{5756959A-2996-475E-A575-36640097BCCC}"/>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119900" y="10176475"/>
              <a:ext cx="411480" cy="411480"/>
            </a:xfrm>
            <a:prstGeom prst="rect">
              <a:avLst/>
            </a:prstGeom>
          </xdr:spPr>
        </xdr:pic>
        <xdr:pic>
          <xdr:nvPicPr>
            <xdr:cNvPr id="58" name="Picture 57">
              <a:extLst>
                <a:ext uri="{FF2B5EF4-FFF2-40B4-BE49-F238E27FC236}">
                  <a16:creationId xmlns:a16="http://schemas.microsoft.com/office/drawing/2014/main" id="{86DE8CDB-73FE-4813-9544-7FFB239DA838}"/>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549300" y="10176475"/>
              <a:ext cx="411480" cy="411480"/>
            </a:xfrm>
            <a:prstGeom prst="rect">
              <a:avLst/>
            </a:prstGeom>
          </xdr:spPr>
        </xdr:pic>
      </xdr:grpSp>
    </xdr:grpSp>
    <xdr:clientData/>
  </xdr:twoCellAnchor>
  <xdr:twoCellAnchor>
    <xdr:from>
      <xdr:col>1</xdr:col>
      <xdr:colOff>28576</xdr:colOff>
      <xdr:row>67</xdr:row>
      <xdr:rowOff>19825</xdr:rowOff>
    </xdr:from>
    <xdr:to>
      <xdr:col>1</xdr:col>
      <xdr:colOff>1217296</xdr:colOff>
      <xdr:row>72</xdr:row>
      <xdr:rowOff>140184</xdr:rowOff>
    </xdr:to>
    <xdr:grpSp>
      <xdr:nvGrpSpPr>
        <xdr:cNvPr id="63" name="Group 62">
          <a:extLst>
            <a:ext uri="{FF2B5EF4-FFF2-40B4-BE49-F238E27FC236}">
              <a16:creationId xmlns:a16="http://schemas.microsoft.com/office/drawing/2014/main" id="{5B102B0A-7333-4788-AE90-4C470983839C}"/>
            </a:ext>
          </a:extLst>
        </xdr:cNvPr>
        <xdr:cNvGrpSpPr>
          <a:grpSpLocks noChangeAspect="1"/>
        </xdr:cNvGrpSpPr>
      </xdr:nvGrpSpPr>
      <xdr:grpSpPr>
        <a:xfrm>
          <a:off x="85726" y="11078350"/>
          <a:ext cx="1188720" cy="949034"/>
          <a:chOff x="95251" y="10443350"/>
          <a:chExt cx="1234440" cy="964520"/>
        </a:xfrm>
      </xdr:grpSpPr>
      <xdr:pic>
        <xdr:nvPicPr>
          <xdr:cNvPr id="64" name="Picture 63">
            <a:extLst>
              <a:ext uri="{FF2B5EF4-FFF2-40B4-BE49-F238E27FC236}">
                <a16:creationId xmlns:a16="http://schemas.microsoft.com/office/drawing/2014/main" id="{6D072FEF-5D9D-49A3-B72E-46B3652EDE61}"/>
              </a:ext>
            </a:extLst>
          </xdr:cNvPr>
          <xdr:cNvPicPr>
            <a:picLocks noChangeAspect="1"/>
          </xdr:cNvPicPr>
        </xdr:nvPicPr>
        <xdr:blipFill rotWithShape="1">
          <a:blip xmlns:r="http://schemas.openxmlformats.org/officeDocument/2006/relationships" r:embed="rId15">
            <a:extLst>
              <a:ext uri="{28A0092B-C50C-407E-A947-70E740481C1C}">
                <a14:useLocalDpi xmlns:a14="http://schemas.microsoft.com/office/drawing/2010/main" val="0"/>
              </a:ext>
            </a:extLst>
          </a:blip>
          <a:srcRect l="49828" r="-1"/>
          <a:stretch/>
        </xdr:blipFill>
        <xdr:spPr>
          <a:xfrm>
            <a:off x="95251" y="10830074"/>
            <a:ext cx="1234440" cy="577796"/>
          </a:xfrm>
          <a:prstGeom prst="rect">
            <a:avLst/>
          </a:prstGeom>
        </xdr:spPr>
      </xdr:pic>
      <xdr:grpSp>
        <xdr:nvGrpSpPr>
          <xdr:cNvPr id="65" name="Group 64">
            <a:extLst>
              <a:ext uri="{FF2B5EF4-FFF2-40B4-BE49-F238E27FC236}">
                <a16:creationId xmlns:a16="http://schemas.microsoft.com/office/drawing/2014/main" id="{8D3FD7C4-9ADF-480D-A2BD-4B4B0F2D908B}"/>
              </a:ext>
            </a:extLst>
          </xdr:cNvPr>
          <xdr:cNvGrpSpPr/>
        </xdr:nvGrpSpPr>
        <xdr:grpSpPr>
          <a:xfrm>
            <a:off x="257780" y="10443350"/>
            <a:ext cx="909383" cy="411480"/>
            <a:chOff x="292101" y="10443350"/>
            <a:chExt cx="909383" cy="411480"/>
          </a:xfrm>
        </xdr:grpSpPr>
        <xdr:pic>
          <xdr:nvPicPr>
            <xdr:cNvPr id="66" name="Picture 65">
              <a:extLst>
                <a:ext uri="{FF2B5EF4-FFF2-40B4-BE49-F238E27FC236}">
                  <a16:creationId xmlns:a16="http://schemas.microsoft.com/office/drawing/2014/main" id="{11A167AA-5998-4F10-94BA-1C2EDD031213}"/>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292101" y="10443350"/>
              <a:ext cx="413402" cy="411480"/>
            </a:xfrm>
            <a:prstGeom prst="rect">
              <a:avLst/>
            </a:prstGeom>
          </xdr:spPr>
        </xdr:pic>
        <xdr:pic>
          <xdr:nvPicPr>
            <xdr:cNvPr id="67" name="Picture 66">
              <a:extLst>
                <a:ext uri="{FF2B5EF4-FFF2-40B4-BE49-F238E27FC236}">
                  <a16:creationId xmlns:a16="http://schemas.microsoft.com/office/drawing/2014/main" id="{28876261-B16B-4D2E-B011-2FAED738D97B}"/>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788082" y="10443350"/>
              <a:ext cx="413402" cy="411480"/>
            </a:xfrm>
            <a:prstGeom prst="rect">
              <a:avLst/>
            </a:prstGeom>
          </xdr:spPr>
        </xdr:pic>
      </xdr:grpSp>
    </xdr:grpSp>
    <xdr:clientData/>
  </xdr:twoCellAnchor>
  <xdr:twoCellAnchor>
    <xdr:from>
      <xdr:col>1</xdr:col>
      <xdr:colOff>0</xdr:colOff>
      <xdr:row>3</xdr:row>
      <xdr:rowOff>0</xdr:rowOff>
    </xdr:from>
    <xdr:to>
      <xdr:col>10</xdr:col>
      <xdr:colOff>0</xdr:colOff>
      <xdr:row>33</xdr:row>
      <xdr:rowOff>0</xdr:rowOff>
    </xdr:to>
    <xdr:sp macro="" textlink="">
      <xdr:nvSpPr>
        <xdr:cNvPr id="68" name="Rectangle 67">
          <a:extLst>
            <a:ext uri="{FF2B5EF4-FFF2-40B4-BE49-F238E27FC236}">
              <a16:creationId xmlns:a16="http://schemas.microsoft.com/office/drawing/2014/main" id="{4F01E733-61FC-4F00-8CBF-C0577B08B598}"/>
            </a:ext>
          </a:extLst>
        </xdr:cNvPr>
        <xdr:cNvSpPr/>
      </xdr:nvSpPr>
      <xdr:spPr>
        <a:xfrm>
          <a:off x="57150" y="695325"/>
          <a:ext cx="4076700" cy="48577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39687</xdr:colOff>
      <xdr:row>41</xdr:row>
      <xdr:rowOff>65050</xdr:rowOff>
    </xdr:from>
    <xdr:to>
      <xdr:col>2</xdr:col>
      <xdr:colOff>2102</xdr:colOff>
      <xdr:row>55</xdr:row>
      <xdr:rowOff>121491</xdr:rowOff>
    </xdr:to>
    <xdr:grpSp>
      <xdr:nvGrpSpPr>
        <xdr:cNvPr id="69" name="Group 68">
          <a:extLst>
            <a:ext uri="{FF2B5EF4-FFF2-40B4-BE49-F238E27FC236}">
              <a16:creationId xmlns:a16="http://schemas.microsoft.com/office/drawing/2014/main" id="{197A068C-7401-4453-95B0-BFD99CA410CD}"/>
            </a:ext>
          </a:extLst>
        </xdr:cNvPr>
        <xdr:cNvGrpSpPr/>
      </xdr:nvGrpSpPr>
      <xdr:grpSpPr>
        <a:xfrm>
          <a:off x="96837" y="6913525"/>
          <a:ext cx="1191140" cy="2323391"/>
          <a:chOff x="96837" y="7037350"/>
          <a:chExt cx="1210190" cy="2367841"/>
        </a:xfrm>
      </xdr:grpSpPr>
      <xdr:pic>
        <xdr:nvPicPr>
          <xdr:cNvPr id="70" name="Picture 69">
            <a:extLst>
              <a:ext uri="{FF2B5EF4-FFF2-40B4-BE49-F238E27FC236}">
                <a16:creationId xmlns:a16="http://schemas.microsoft.com/office/drawing/2014/main" id="{CFD5C1F3-DFC4-4C90-A2B4-0B34A5E7E978}"/>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96837" y="9008271"/>
            <a:ext cx="1196340" cy="396920"/>
          </a:xfrm>
          <a:prstGeom prst="rect">
            <a:avLst/>
          </a:prstGeom>
        </xdr:spPr>
      </xdr:pic>
      <xdr:pic>
        <xdr:nvPicPr>
          <xdr:cNvPr id="71" name="Picture 75">
            <a:extLst>
              <a:ext uri="{FF2B5EF4-FFF2-40B4-BE49-F238E27FC236}">
                <a16:creationId xmlns:a16="http://schemas.microsoft.com/office/drawing/2014/main" id="{38BA442C-6F2D-4B83-8224-197EA4AC939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96837" y="8040989"/>
            <a:ext cx="1196340" cy="394026"/>
          </a:xfrm>
          <a:prstGeom prst="rect">
            <a:avLst/>
          </a:prstGeom>
        </xdr:spPr>
      </xdr:pic>
      <xdr:pic>
        <xdr:nvPicPr>
          <xdr:cNvPr id="72" name="Picture 71">
            <a:extLst>
              <a:ext uri="{FF2B5EF4-FFF2-40B4-BE49-F238E27FC236}">
                <a16:creationId xmlns:a16="http://schemas.microsoft.com/office/drawing/2014/main" id="{971F4B2C-83A1-42C0-BB1F-92FE815CE0C7}"/>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96837" y="8523910"/>
            <a:ext cx="1196340" cy="395467"/>
          </a:xfrm>
          <a:prstGeom prst="rect">
            <a:avLst/>
          </a:prstGeom>
        </xdr:spPr>
      </xdr:pic>
      <xdr:pic>
        <xdr:nvPicPr>
          <xdr:cNvPr id="73" name="Picture 72">
            <a:extLst>
              <a:ext uri="{FF2B5EF4-FFF2-40B4-BE49-F238E27FC236}">
                <a16:creationId xmlns:a16="http://schemas.microsoft.com/office/drawing/2014/main" id="{A34A6030-5352-4635-AE47-8CC3F0D50CC9}"/>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96837" y="7546869"/>
            <a:ext cx="1196340" cy="405225"/>
          </a:xfrm>
          <a:prstGeom prst="rect">
            <a:avLst/>
          </a:prstGeom>
        </xdr:spPr>
      </xdr:pic>
      <xdr:grpSp>
        <xdr:nvGrpSpPr>
          <xdr:cNvPr id="74" name="Group 73">
            <a:extLst>
              <a:ext uri="{FF2B5EF4-FFF2-40B4-BE49-F238E27FC236}">
                <a16:creationId xmlns:a16="http://schemas.microsoft.com/office/drawing/2014/main" id="{CC29EC9A-26CC-4F50-9FA1-502875E41F7D}"/>
              </a:ext>
            </a:extLst>
          </xdr:cNvPr>
          <xdr:cNvGrpSpPr/>
        </xdr:nvGrpSpPr>
        <xdr:grpSpPr>
          <a:xfrm>
            <a:off x="96837" y="7037350"/>
            <a:ext cx="1210190" cy="420624"/>
            <a:chOff x="19345947" y="7297700"/>
            <a:chExt cx="1210190" cy="420624"/>
          </a:xfrm>
        </xdr:grpSpPr>
        <xdr:pic>
          <xdr:nvPicPr>
            <xdr:cNvPr id="75" name="Picture 74">
              <a:extLst>
                <a:ext uri="{FF2B5EF4-FFF2-40B4-BE49-F238E27FC236}">
                  <a16:creationId xmlns:a16="http://schemas.microsoft.com/office/drawing/2014/main" id="{9A166618-B007-46B2-A051-795D2D2CCC31}"/>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9345947" y="7297700"/>
              <a:ext cx="402336" cy="420624"/>
            </a:xfrm>
            <a:prstGeom prst="rect">
              <a:avLst/>
            </a:prstGeom>
          </xdr:spPr>
        </xdr:pic>
        <xdr:pic>
          <xdr:nvPicPr>
            <xdr:cNvPr id="76" name="Picture 75">
              <a:extLst>
                <a:ext uri="{FF2B5EF4-FFF2-40B4-BE49-F238E27FC236}">
                  <a16:creationId xmlns:a16="http://schemas.microsoft.com/office/drawing/2014/main" id="{30F13EAB-D14D-4731-8F3D-E7824A2627F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9747319" y="7297700"/>
              <a:ext cx="402336" cy="420624"/>
            </a:xfrm>
            <a:prstGeom prst="rect">
              <a:avLst/>
            </a:prstGeom>
          </xdr:spPr>
        </xdr:pic>
        <xdr:pic>
          <xdr:nvPicPr>
            <xdr:cNvPr id="77" name="Picture 76">
              <a:extLst>
                <a:ext uri="{FF2B5EF4-FFF2-40B4-BE49-F238E27FC236}">
                  <a16:creationId xmlns:a16="http://schemas.microsoft.com/office/drawing/2014/main" id="{3218532B-4E4C-449D-811A-5D5CBEE6172A}"/>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20153801" y="7297700"/>
              <a:ext cx="402336" cy="420624"/>
            </a:xfrm>
            <a:prstGeom prst="rect">
              <a:avLst/>
            </a:prstGeom>
          </xdr:spPr>
        </xdr:pic>
      </xdr:grpSp>
    </xdr:grpSp>
    <xdr:clientData/>
  </xdr:twoCellAnchor>
  <xdr:twoCellAnchor>
    <xdr:from>
      <xdr:col>1</xdr:col>
      <xdr:colOff>43446</xdr:colOff>
      <xdr:row>3</xdr:row>
      <xdr:rowOff>60325</xdr:rowOff>
    </xdr:from>
    <xdr:to>
      <xdr:col>1</xdr:col>
      <xdr:colOff>1225061</xdr:colOff>
      <xdr:row>32</xdr:row>
      <xdr:rowOff>103590</xdr:rowOff>
    </xdr:to>
    <xdr:grpSp>
      <xdr:nvGrpSpPr>
        <xdr:cNvPr id="78" name="Group 77">
          <a:extLst>
            <a:ext uri="{FF2B5EF4-FFF2-40B4-BE49-F238E27FC236}">
              <a16:creationId xmlns:a16="http://schemas.microsoft.com/office/drawing/2014/main" id="{7575C9E8-A2A5-4A69-87E1-3415044E7787}"/>
            </a:ext>
          </a:extLst>
        </xdr:cNvPr>
        <xdr:cNvGrpSpPr/>
      </xdr:nvGrpSpPr>
      <xdr:grpSpPr>
        <a:xfrm>
          <a:off x="100596" y="755650"/>
          <a:ext cx="1181615" cy="4739090"/>
          <a:chOff x="19366496" y="784225"/>
          <a:chExt cx="1210190" cy="4831165"/>
        </a:xfrm>
      </xdr:grpSpPr>
      <xdr:pic>
        <xdr:nvPicPr>
          <xdr:cNvPr id="79" name="Picture 78">
            <a:extLst>
              <a:ext uri="{FF2B5EF4-FFF2-40B4-BE49-F238E27FC236}">
                <a16:creationId xmlns:a16="http://schemas.microsoft.com/office/drawing/2014/main" id="{9AB42839-ABAF-49D8-A46A-0FEAD32500CF}"/>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20177750" y="784225"/>
            <a:ext cx="398936" cy="418539"/>
          </a:xfrm>
          <a:prstGeom prst="rect">
            <a:avLst/>
          </a:prstGeom>
        </xdr:spPr>
      </xdr:pic>
      <xdr:pic>
        <xdr:nvPicPr>
          <xdr:cNvPr id="80" name="Picture 79">
            <a:extLst>
              <a:ext uri="{FF2B5EF4-FFF2-40B4-BE49-F238E27FC236}">
                <a16:creationId xmlns:a16="http://schemas.microsoft.com/office/drawing/2014/main" id="{B658D1E1-1D2D-4379-BDCA-52FD2C20AC1A}"/>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9369896" y="1274285"/>
            <a:ext cx="398936" cy="418539"/>
          </a:xfrm>
          <a:prstGeom prst="rect">
            <a:avLst/>
          </a:prstGeom>
        </xdr:spPr>
      </xdr:pic>
      <xdr:pic>
        <xdr:nvPicPr>
          <xdr:cNvPr id="81" name="Picture 80">
            <a:extLst>
              <a:ext uri="{FF2B5EF4-FFF2-40B4-BE49-F238E27FC236}">
                <a16:creationId xmlns:a16="http://schemas.microsoft.com/office/drawing/2014/main" id="{7DDA3625-6D40-439D-BD82-A0D3A0F670BB}"/>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9771269" y="1274285"/>
            <a:ext cx="398936" cy="418539"/>
          </a:xfrm>
          <a:prstGeom prst="rect">
            <a:avLst/>
          </a:prstGeom>
        </xdr:spPr>
      </xdr:pic>
      <xdr:pic>
        <xdr:nvPicPr>
          <xdr:cNvPr id="82" name="Picture 81">
            <a:extLst>
              <a:ext uri="{FF2B5EF4-FFF2-40B4-BE49-F238E27FC236}">
                <a16:creationId xmlns:a16="http://schemas.microsoft.com/office/drawing/2014/main" id="{45FFF9DF-4213-491A-9058-CCBE8F2A2D7A}"/>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20177750" y="1274285"/>
            <a:ext cx="398936" cy="418539"/>
          </a:xfrm>
          <a:prstGeom prst="rect">
            <a:avLst/>
          </a:prstGeom>
        </xdr:spPr>
      </xdr:pic>
      <xdr:pic>
        <xdr:nvPicPr>
          <xdr:cNvPr id="83" name="Picture 82">
            <a:extLst>
              <a:ext uri="{FF2B5EF4-FFF2-40B4-BE49-F238E27FC236}">
                <a16:creationId xmlns:a16="http://schemas.microsoft.com/office/drawing/2014/main" id="{4DD67DE4-BA8E-42F2-81D8-6BFBF504EEA4}"/>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9369896" y="1764345"/>
            <a:ext cx="398936" cy="418539"/>
          </a:xfrm>
          <a:prstGeom prst="rect">
            <a:avLst/>
          </a:prstGeom>
        </xdr:spPr>
      </xdr:pic>
      <xdr:pic>
        <xdr:nvPicPr>
          <xdr:cNvPr id="84" name="Picture 83">
            <a:extLst>
              <a:ext uri="{FF2B5EF4-FFF2-40B4-BE49-F238E27FC236}">
                <a16:creationId xmlns:a16="http://schemas.microsoft.com/office/drawing/2014/main" id="{289478B9-3624-4487-B871-25210E14D598}"/>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9771269" y="1764345"/>
            <a:ext cx="398936" cy="418539"/>
          </a:xfrm>
          <a:prstGeom prst="rect">
            <a:avLst/>
          </a:prstGeom>
        </xdr:spPr>
      </xdr:pic>
      <xdr:pic>
        <xdr:nvPicPr>
          <xdr:cNvPr id="85" name="Picture 84">
            <a:extLst>
              <a:ext uri="{FF2B5EF4-FFF2-40B4-BE49-F238E27FC236}">
                <a16:creationId xmlns:a16="http://schemas.microsoft.com/office/drawing/2014/main" id="{DDC6882A-5A02-45E7-9097-D61EC5854DAA}"/>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20177750" y="1764345"/>
            <a:ext cx="398936" cy="418539"/>
          </a:xfrm>
          <a:prstGeom prst="rect">
            <a:avLst/>
          </a:prstGeom>
        </xdr:spPr>
      </xdr:pic>
      <xdr:pic>
        <xdr:nvPicPr>
          <xdr:cNvPr id="86" name="Picture 85">
            <a:extLst>
              <a:ext uri="{FF2B5EF4-FFF2-40B4-BE49-F238E27FC236}">
                <a16:creationId xmlns:a16="http://schemas.microsoft.com/office/drawing/2014/main" id="{A74AE017-D06D-419E-B0B2-195C3712115A}"/>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9369896" y="2254405"/>
            <a:ext cx="398936" cy="418539"/>
          </a:xfrm>
          <a:prstGeom prst="rect">
            <a:avLst/>
          </a:prstGeom>
        </xdr:spPr>
      </xdr:pic>
      <xdr:pic>
        <xdr:nvPicPr>
          <xdr:cNvPr id="87" name="Picture 86">
            <a:extLst>
              <a:ext uri="{FF2B5EF4-FFF2-40B4-BE49-F238E27FC236}">
                <a16:creationId xmlns:a16="http://schemas.microsoft.com/office/drawing/2014/main" id="{B7FAF2C2-CCD5-4D89-AF93-A1712C1F1C29}"/>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9771269" y="2254405"/>
            <a:ext cx="398936" cy="418539"/>
          </a:xfrm>
          <a:prstGeom prst="rect">
            <a:avLst/>
          </a:prstGeom>
        </xdr:spPr>
      </xdr:pic>
      <xdr:pic>
        <xdr:nvPicPr>
          <xdr:cNvPr id="88" name="Picture 87">
            <a:extLst>
              <a:ext uri="{FF2B5EF4-FFF2-40B4-BE49-F238E27FC236}">
                <a16:creationId xmlns:a16="http://schemas.microsoft.com/office/drawing/2014/main" id="{DB331C88-FFD1-4CB1-9183-1873669B34D5}"/>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20177750" y="2254405"/>
            <a:ext cx="398936" cy="418539"/>
          </a:xfrm>
          <a:prstGeom prst="rect">
            <a:avLst/>
          </a:prstGeom>
        </xdr:spPr>
      </xdr:pic>
      <xdr:pic>
        <xdr:nvPicPr>
          <xdr:cNvPr id="89" name="Picture 88">
            <a:extLst>
              <a:ext uri="{FF2B5EF4-FFF2-40B4-BE49-F238E27FC236}">
                <a16:creationId xmlns:a16="http://schemas.microsoft.com/office/drawing/2014/main" id="{32B87EE7-163A-4A88-B22D-02E39BF60F08}"/>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9369896" y="2744465"/>
            <a:ext cx="398936" cy="418539"/>
          </a:xfrm>
          <a:prstGeom prst="rect">
            <a:avLst/>
          </a:prstGeom>
        </xdr:spPr>
      </xdr:pic>
      <xdr:pic>
        <xdr:nvPicPr>
          <xdr:cNvPr id="90" name="Picture 89">
            <a:extLst>
              <a:ext uri="{FF2B5EF4-FFF2-40B4-BE49-F238E27FC236}">
                <a16:creationId xmlns:a16="http://schemas.microsoft.com/office/drawing/2014/main" id="{0C57FCF5-36CB-4F89-BE7E-338BC5F9999E}"/>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9771269" y="2744465"/>
            <a:ext cx="398936" cy="418539"/>
          </a:xfrm>
          <a:prstGeom prst="rect">
            <a:avLst/>
          </a:prstGeom>
        </xdr:spPr>
      </xdr:pic>
      <xdr:pic>
        <xdr:nvPicPr>
          <xdr:cNvPr id="91" name="Picture 90">
            <a:extLst>
              <a:ext uri="{FF2B5EF4-FFF2-40B4-BE49-F238E27FC236}">
                <a16:creationId xmlns:a16="http://schemas.microsoft.com/office/drawing/2014/main" id="{D9FDE8BB-C95F-4935-A570-7D4141A4AF39}"/>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20177750" y="2744465"/>
            <a:ext cx="398936" cy="418539"/>
          </a:xfrm>
          <a:prstGeom prst="rect">
            <a:avLst/>
          </a:prstGeom>
        </xdr:spPr>
      </xdr:pic>
      <xdr:pic>
        <xdr:nvPicPr>
          <xdr:cNvPr id="92" name="Picture 91">
            <a:extLst>
              <a:ext uri="{FF2B5EF4-FFF2-40B4-BE49-F238E27FC236}">
                <a16:creationId xmlns:a16="http://schemas.microsoft.com/office/drawing/2014/main" id="{6D865667-B8DD-4606-BA27-BC65B08D7E6F}"/>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9369896" y="3234525"/>
            <a:ext cx="398936" cy="418539"/>
          </a:xfrm>
          <a:prstGeom prst="rect">
            <a:avLst/>
          </a:prstGeom>
        </xdr:spPr>
      </xdr:pic>
      <xdr:pic>
        <xdr:nvPicPr>
          <xdr:cNvPr id="93" name="Picture 92">
            <a:extLst>
              <a:ext uri="{FF2B5EF4-FFF2-40B4-BE49-F238E27FC236}">
                <a16:creationId xmlns:a16="http://schemas.microsoft.com/office/drawing/2014/main" id="{82A68212-99F9-441C-A3EF-4B5AC01B8C86}"/>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9771269" y="3234525"/>
            <a:ext cx="398936" cy="418539"/>
          </a:xfrm>
          <a:prstGeom prst="rect">
            <a:avLst/>
          </a:prstGeom>
        </xdr:spPr>
      </xdr:pic>
      <xdr:pic>
        <xdr:nvPicPr>
          <xdr:cNvPr id="94" name="Picture 93">
            <a:extLst>
              <a:ext uri="{FF2B5EF4-FFF2-40B4-BE49-F238E27FC236}">
                <a16:creationId xmlns:a16="http://schemas.microsoft.com/office/drawing/2014/main" id="{DB1EFDDB-314B-4FF8-B152-4E5A78BF6B44}"/>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20177750" y="3234525"/>
            <a:ext cx="398936" cy="418539"/>
          </a:xfrm>
          <a:prstGeom prst="rect">
            <a:avLst/>
          </a:prstGeom>
        </xdr:spPr>
      </xdr:pic>
      <xdr:pic>
        <xdr:nvPicPr>
          <xdr:cNvPr id="95" name="Picture 94">
            <a:extLst>
              <a:ext uri="{FF2B5EF4-FFF2-40B4-BE49-F238E27FC236}">
                <a16:creationId xmlns:a16="http://schemas.microsoft.com/office/drawing/2014/main" id="{09077D3D-136B-46B9-B4A5-5900F1F8F366}"/>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19369896" y="3724585"/>
            <a:ext cx="398936" cy="418539"/>
          </a:xfrm>
          <a:prstGeom prst="rect">
            <a:avLst/>
          </a:prstGeom>
        </xdr:spPr>
      </xdr:pic>
      <xdr:pic>
        <xdr:nvPicPr>
          <xdr:cNvPr id="96" name="Picture 95">
            <a:extLst>
              <a:ext uri="{FF2B5EF4-FFF2-40B4-BE49-F238E27FC236}">
                <a16:creationId xmlns:a16="http://schemas.microsoft.com/office/drawing/2014/main" id="{462BDC68-4016-4D94-AC37-9B6695515522}"/>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19771269" y="3724585"/>
            <a:ext cx="398936" cy="418539"/>
          </a:xfrm>
          <a:prstGeom prst="rect">
            <a:avLst/>
          </a:prstGeom>
        </xdr:spPr>
      </xdr:pic>
      <xdr:pic>
        <xdr:nvPicPr>
          <xdr:cNvPr id="97" name="Picture 96">
            <a:extLst>
              <a:ext uri="{FF2B5EF4-FFF2-40B4-BE49-F238E27FC236}">
                <a16:creationId xmlns:a16="http://schemas.microsoft.com/office/drawing/2014/main" id="{F500ABBD-BE5D-48E2-8038-FD12F5DFCBD3}"/>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20177750" y="3724585"/>
            <a:ext cx="398936" cy="418539"/>
          </a:xfrm>
          <a:prstGeom prst="rect">
            <a:avLst/>
          </a:prstGeom>
        </xdr:spPr>
      </xdr:pic>
      <xdr:pic>
        <xdr:nvPicPr>
          <xdr:cNvPr id="98" name="Picture 97">
            <a:extLst>
              <a:ext uri="{FF2B5EF4-FFF2-40B4-BE49-F238E27FC236}">
                <a16:creationId xmlns:a16="http://schemas.microsoft.com/office/drawing/2014/main" id="{89A167EF-ADF0-401B-BA1B-6FF8937013C7}"/>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19369896" y="4214645"/>
            <a:ext cx="398936" cy="418539"/>
          </a:xfrm>
          <a:prstGeom prst="rect">
            <a:avLst/>
          </a:prstGeom>
        </xdr:spPr>
      </xdr:pic>
      <xdr:pic>
        <xdr:nvPicPr>
          <xdr:cNvPr id="99" name="Picture 98">
            <a:extLst>
              <a:ext uri="{FF2B5EF4-FFF2-40B4-BE49-F238E27FC236}">
                <a16:creationId xmlns:a16="http://schemas.microsoft.com/office/drawing/2014/main" id="{57D25B25-1882-4A5E-9F4B-FA7FA3A94BFA}"/>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9769124" y="4214645"/>
            <a:ext cx="401081" cy="418539"/>
          </a:xfrm>
          <a:prstGeom prst="rect">
            <a:avLst/>
          </a:prstGeom>
        </xdr:spPr>
      </xdr:pic>
      <xdr:pic>
        <xdr:nvPicPr>
          <xdr:cNvPr id="100" name="Picture 99">
            <a:extLst>
              <a:ext uri="{FF2B5EF4-FFF2-40B4-BE49-F238E27FC236}">
                <a16:creationId xmlns:a16="http://schemas.microsoft.com/office/drawing/2014/main" id="{9F067C1D-6FFE-4CE8-8F84-D7FBDD289BD4}"/>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19369896" y="4704705"/>
            <a:ext cx="398936" cy="418539"/>
          </a:xfrm>
          <a:prstGeom prst="rect">
            <a:avLst/>
          </a:prstGeom>
        </xdr:spPr>
      </xdr:pic>
      <xdr:pic>
        <xdr:nvPicPr>
          <xdr:cNvPr id="101" name="Picture 100">
            <a:extLst>
              <a:ext uri="{FF2B5EF4-FFF2-40B4-BE49-F238E27FC236}">
                <a16:creationId xmlns:a16="http://schemas.microsoft.com/office/drawing/2014/main" id="{93061360-6502-44AE-8D2C-1105849C29DA}"/>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19771269" y="4704705"/>
            <a:ext cx="398936" cy="418539"/>
          </a:xfrm>
          <a:prstGeom prst="rect">
            <a:avLst/>
          </a:prstGeom>
        </xdr:spPr>
      </xdr:pic>
      <xdr:pic>
        <xdr:nvPicPr>
          <xdr:cNvPr id="102" name="Picture 101">
            <a:extLst>
              <a:ext uri="{FF2B5EF4-FFF2-40B4-BE49-F238E27FC236}">
                <a16:creationId xmlns:a16="http://schemas.microsoft.com/office/drawing/2014/main" id="{3B00A822-99FE-4F64-B855-2CD2532B5A34}"/>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20175605" y="4214645"/>
            <a:ext cx="401081" cy="418539"/>
          </a:xfrm>
          <a:prstGeom prst="rect">
            <a:avLst/>
          </a:prstGeom>
        </xdr:spPr>
      </xdr:pic>
      <xdr:pic>
        <xdr:nvPicPr>
          <xdr:cNvPr id="103" name="Picture 102">
            <a:extLst>
              <a:ext uri="{FF2B5EF4-FFF2-40B4-BE49-F238E27FC236}">
                <a16:creationId xmlns:a16="http://schemas.microsoft.com/office/drawing/2014/main" id="{3AF675F7-0E68-4FC7-8E3B-4DC87F2D7238}"/>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0177750" y="4704705"/>
            <a:ext cx="398936" cy="418539"/>
          </a:xfrm>
          <a:prstGeom prst="rect">
            <a:avLst/>
          </a:prstGeom>
        </xdr:spPr>
      </xdr:pic>
      <xdr:pic>
        <xdr:nvPicPr>
          <xdr:cNvPr id="104" name="Picture 103">
            <a:extLst>
              <a:ext uri="{FF2B5EF4-FFF2-40B4-BE49-F238E27FC236}">
                <a16:creationId xmlns:a16="http://schemas.microsoft.com/office/drawing/2014/main" id="{AD0CB3CB-00B5-4B21-A61D-31B8558B1C41}"/>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19769124" y="5194766"/>
            <a:ext cx="401081" cy="418539"/>
          </a:xfrm>
          <a:prstGeom prst="rect">
            <a:avLst/>
          </a:prstGeom>
        </xdr:spPr>
      </xdr:pic>
      <xdr:pic>
        <xdr:nvPicPr>
          <xdr:cNvPr id="105" name="Picture 104">
            <a:extLst>
              <a:ext uri="{FF2B5EF4-FFF2-40B4-BE49-F238E27FC236}">
                <a16:creationId xmlns:a16="http://schemas.microsoft.com/office/drawing/2014/main" id="{D06B8850-9C50-4C4C-A3A6-7B7985109941}"/>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20175605" y="5194766"/>
            <a:ext cx="401081" cy="418539"/>
          </a:xfrm>
          <a:prstGeom prst="rect">
            <a:avLst/>
          </a:prstGeom>
        </xdr:spPr>
      </xdr:pic>
      <xdr:pic>
        <xdr:nvPicPr>
          <xdr:cNvPr id="106" name="Picture 105">
            <a:extLst>
              <a:ext uri="{FF2B5EF4-FFF2-40B4-BE49-F238E27FC236}">
                <a16:creationId xmlns:a16="http://schemas.microsoft.com/office/drawing/2014/main" id="{2513FF15-9471-48FC-A8E0-0AE57697ED4C}"/>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19366496" y="5194766"/>
            <a:ext cx="402336" cy="420624"/>
          </a:xfrm>
          <a:prstGeom prst="rect">
            <a:avLst/>
          </a:prstGeom>
        </xdr:spPr>
      </xdr:pic>
      <xdr:pic>
        <xdr:nvPicPr>
          <xdr:cNvPr id="107" name="Picture 106">
            <a:extLst>
              <a:ext uri="{FF2B5EF4-FFF2-40B4-BE49-F238E27FC236}">
                <a16:creationId xmlns:a16="http://schemas.microsoft.com/office/drawing/2014/main" id="{BA199901-677B-421E-A88C-88EEFC1329ED}"/>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19767869" y="784225"/>
            <a:ext cx="402336" cy="420624"/>
          </a:xfrm>
          <a:prstGeom prst="rect">
            <a:avLst/>
          </a:prstGeom>
        </xdr:spPr>
      </xdr:pic>
      <xdr:pic>
        <xdr:nvPicPr>
          <xdr:cNvPr id="108" name="Picture 107">
            <a:extLst>
              <a:ext uri="{FF2B5EF4-FFF2-40B4-BE49-F238E27FC236}">
                <a16:creationId xmlns:a16="http://schemas.microsoft.com/office/drawing/2014/main" id="{35E83987-7293-4747-BFF6-4FDB1CF8B046}"/>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19366496" y="784225"/>
            <a:ext cx="402336" cy="420624"/>
          </a:xfrm>
          <a:prstGeom prst="rect">
            <a:avLst/>
          </a:prstGeom>
        </xdr:spPr>
      </xdr:pic>
    </xdr:grpSp>
    <xdr:clientData/>
  </xdr:twoCellAnchor>
  <xdr:twoCellAnchor>
    <xdr:from>
      <xdr:col>1</xdr:col>
      <xdr:colOff>0</xdr:colOff>
      <xdr:row>41</xdr:row>
      <xdr:rowOff>0</xdr:rowOff>
    </xdr:from>
    <xdr:to>
      <xdr:col>10</xdr:col>
      <xdr:colOff>0</xdr:colOff>
      <xdr:row>56</xdr:row>
      <xdr:rowOff>0</xdr:rowOff>
    </xdr:to>
    <xdr:sp macro="" textlink="">
      <xdr:nvSpPr>
        <xdr:cNvPr id="109" name="Rectangle 108">
          <a:extLst>
            <a:ext uri="{FF2B5EF4-FFF2-40B4-BE49-F238E27FC236}">
              <a16:creationId xmlns:a16="http://schemas.microsoft.com/office/drawing/2014/main" id="{8CFA03A0-7F5C-4F6A-9C81-F1CA57F607CF}"/>
            </a:ext>
          </a:extLst>
        </xdr:cNvPr>
        <xdr:cNvSpPr/>
      </xdr:nvSpPr>
      <xdr:spPr>
        <a:xfrm>
          <a:off x="57150" y="6848475"/>
          <a:ext cx="4076700" cy="24288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47</xdr:row>
      <xdr:rowOff>0</xdr:rowOff>
    </xdr:from>
    <xdr:to>
      <xdr:col>20</xdr:col>
      <xdr:colOff>0</xdr:colOff>
      <xdr:row>75</xdr:row>
      <xdr:rowOff>0</xdr:rowOff>
    </xdr:to>
    <xdr:sp macro="" textlink="">
      <xdr:nvSpPr>
        <xdr:cNvPr id="110" name="Rectangle 109">
          <a:extLst>
            <a:ext uri="{FF2B5EF4-FFF2-40B4-BE49-F238E27FC236}">
              <a16:creationId xmlns:a16="http://schemas.microsoft.com/office/drawing/2014/main" id="{994BFA3F-31C8-405F-9B7F-EF77D38C76BF}"/>
            </a:ext>
          </a:extLst>
        </xdr:cNvPr>
        <xdr:cNvSpPr/>
      </xdr:nvSpPr>
      <xdr:spPr>
        <a:xfrm>
          <a:off x="4248150" y="7820025"/>
          <a:ext cx="4076700" cy="45529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27</xdr:row>
      <xdr:rowOff>1</xdr:rowOff>
    </xdr:from>
    <xdr:to>
      <xdr:col>20</xdr:col>
      <xdr:colOff>0</xdr:colOff>
      <xdr:row>37</xdr:row>
      <xdr:rowOff>19051</xdr:rowOff>
    </xdr:to>
    <xdr:sp macro="" textlink="">
      <xdr:nvSpPr>
        <xdr:cNvPr id="111" name="Rectangle 110">
          <a:extLst>
            <a:ext uri="{FF2B5EF4-FFF2-40B4-BE49-F238E27FC236}">
              <a16:creationId xmlns:a16="http://schemas.microsoft.com/office/drawing/2014/main" id="{4852144F-7CB0-4D14-A479-68FEBF1A88AF}"/>
            </a:ext>
          </a:extLst>
        </xdr:cNvPr>
        <xdr:cNvSpPr/>
      </xdr:nvSpPr>
      <xdr:spPr>
        <a:xfrm>
          <a:off x="4248150" y="4581526"/>
          <a:ext cx="4076700" cy="16383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25</xdr:row>
      <xdr:rowOff>136070</xdr:rowOff>
    </xdr:from>
    <xdr:to>
      <xdr:col>20</xdr:col>
      <xdr:colOff>0</xdr:colOff>
      <xdr:row>27</xdr:row>
      <xdr:rowOff>2719</xdr:rowOff>
    </xdr:to>
    <xdr:sp macro="" textlink="">
      <xdr:nvSpPr>
        <xdr:cNvPr id="112" name="Rectangle: Top Corners Rounded 111">
          <a:extLst>
            <a:ext uri="{FF2B5EF4-FFF2-40B4-BE49-F238E27FC236}">
              <a16:creationId xmlns:a16="http://schemas.microsoft.com/office/drawing/2014/main" id="{1A9EB263-CEDB-4F25-A6FB-BF8EB33762FA}"/>
            </a:ext>
          </a:extLst>
        </xdr:cNvPr>
        <xdr:cNvSpPr/>
      </xdr:nvSpPr>
      <xdr:spPr>
        <a:xfrm>
          <a:off x="4248150" y="4393745"/>
          <a:ext cx="4076700" cy="190499"/>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25</xdr:row>
      <xdr:rowOff>140159</xdr:rowOff>
    </xdr:from>
    <xdr:to>
      <xdr:col>12</xdr:col>
      <xdr:colOff>2721</xdr:colOff>
      <xdr:row>27</xdr:row>
      <xdr:rowOff>8169</xdr:rowOff>
    </xdr:to>
    <xdr:sp macro="" textlink="">
      <xdr:nvSpPr>
        <xdr:cNvPr id="113" name="TextBox 112">
          <a:extLst>
            <a:ext uri="{FF2B5EF4-FFF2-40B4-BE49-F238E27FC236}">
              <a16:creationId xmlns:a16="http://schemas.microsoft.com/office/drawing/2014/main" id="{65F46619-5C7A-4E63-984C-152846A4DCFC}"/>
            </a:ext>
          </a:extLst>
        </xdr:cNvPr>
        <xdr:cNvSpPr txBox="1"/>
      </xdr:nvSpPr>
      <xdr:spPr>
        <a:xfrm>
          <a:off x="4248150" y="4397834"/>
          <a:ext cx="1231446" cy="19186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18</xdr:col>
      <xdr:colOff>0</xdr:colOff>
      <xdr:row>25</xdr:row>
      <xdr:rowOff>142874</xdr:rowOff>
    </xdr:from>
    <xdr:to>
      <xdr:col>19</xdr:col>
      <xdr:colOff>0</xdr:colOff>
      <xdr:row>27</xdr:row>
      <xdr:rowOff>9523</xdr:rowOff>
    </xdr:to>
    <xdr:sp macro="" textlink="">
      <xdr:nvSpPr>
        <xdr:cNvPr id="114" name="TextBox 113">
          <a:extLst>
            <a:ext uri="{FF2B5EF4-FFF2-40B4-BE49-F238E27FC236}">
              <a16:creationId xmlns:a16="http://schemas.microsoft.com/office/drawing/2014/main" id="{8A11B591-57CE-4C3A-848B-725E76194150}"/>
            </a:ext>
          </a:extLst>
        </xdr:cNvPr>
        <xdr:cNvSpPr txBox="1"/>
      </xdr:nvSpPr>
      <xdr:spPr>
        <a:xfrm>
          <a:off x="7391400" y="4400549"/>
          <a:ext cx="466725" cy="19049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mn-lt"/>
              <a:ea typeface="+mn-ea"/>
              <a:cs typeface="+mn-cs"/>
            </a:rPr>
            <a:t>Earn</a:t>
          </a:r>
        </a:p>
      </xdr:txBody>
    </xdr:sp>
    <xdr:clientData/>
  </xdr:twoCellAnchor>
  <xdr:twoCellAnchor>
    <xdr:from>
      <xdr:col>19</xdr:col>
      <xdr:colOff>0</xdr:colOff>
      <xdr:row>25</xdr:row>
      <xdr:rowOff>134706</xdr:rowOff>
    </xdr:from>
    <xdr:to>
      <xdr:col>20</xdr:col>
      <xdr:colOff>0</xdr:colOff>
      <xdr:row>27</xdr:row>
      <xdr:rowOff>2716</xdr:rowOff>
    </xdr:to>
    <xdr:sp macro="" textlink="">
      <xdr:nvSpPr>
        <xdr:cNvPr id="115" name="TextBox 114">
          <a:extLst>
            <a:ext uri="{FF2B5EF4-FFF2-40B4-BE49-F238E27FC236}">
              <a16:creationId xmlns:a16="http://schemas.microsoft.com/office/drawing/2014/main" id="{A76DEA75-25B2-4DD8-8CCA-E55A37A5391D}"/>
            </a:ext>
          </a:extLst>
        </xdr:cNvPr>
        <xdr:cNvSpPr txBox="1"/>
      </xdr:nvSpPr>
      <xdr:spPr>
        <a:xfrm>
          <a:off x="7858125" y="4392381"/>
          <a:ext cx="466725" cy="19186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38</xdr:row>
      <xdr:rowOff>0</xdr:rowOff>
    </xdr:from>
    <xdr:to>
      <xdr:col>20</xdr:col>
      <xdr:colOff>0</xdr:colOff>
      <xdr:row>39</xdr:row>
      <xdr:rowOff>0</xdr:rowOff>
    </xdr:to>
    <xdr:sp macro="" textlink="">
      <xdr:nvSpPr>
        <xdr:cNvPr id="116" name="Rectangle: Top Corners Rounded 115">
          <a:extLst>
            <a:ext uri="{FF2B5EF4-FFF2-40B4-BE49-F238E27FC236}">
              <a16:creationId xmlns:a16="http://schemas.microsoft.com/office/drawing/2014/main" id="{5A015D9E-A125-4C02-8A82-28790BE10F43}"/>
            </a:ext>
          </a:extLst>
        </xdr:cNvPr>
        <xdr:cNvSpPr/>
      </xdr:nvSpPr>
      <xdr:spPr>
        <a:xfrm>
          <a:off x="4248150" y="6362700"/>
          <a:ext cx="4076700" cy="161925"/>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39</xdr:row>
      <xdr:rowOff>0</xdr:rowOff>
    </xdr:from>
    <xdr:to>
      <xdr:col>20</xdr:col>
      <xdr:colOff>0</xdr:colOff>
      <xdr:row>45</xdr:row>
      <xdr:rowOff>0</xdr:rowOff>
    </xdr:to>
    <xdr:sp macro="" textlink="">
      <xdr:nvSpPr>
        <xdr:cNvPr id="117" name="Rectangle 116">
          <a:extLst>
            <a:ext uri="{FF2B5EF4-FFF2-40B4-BE49-F238E27FC236}">
              <a16:creationId xmlns:a16="http://schemas.microsoft.com/office/drawing/2014/main" id="{264CA986-7523-4BEE-8B87-A0514EBFAC7C}"/>
            </a:ext>
          </a:extLst>
        </xdr:cNvPr>
        <xdr:cNvSpPr/>
      </xdr:nvSpPr>
      <xdr:spPr>
        <a:xfrm>
          <a:off x="4248150" y="6524625"/>
          <a:ext cx="4076700" cy="9715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55</xdr:row>
      <xdr:rowOff>0</xdr:rowOff>
    </xdr:from>
    <xdr:to>
      <xdr:col>25</xdr:col>
      <xdr:colOff>0</xdr:colOff>
      <xdr:row>75</xdr:row>
      <xdr:rowOff>9525</xdr:rowOff>
    </xdr:to>
    <xdr:sp macro="" textlink="">
      <xdr:nvSpPr>
        <xdr:cNvPr id="118" name="Rectangle 117">
          <a:extLst>
            <a:ext uri="{FF2B5EF4-FFF2-40B4-BE49-F238E27FC236}">
              <a16:creationId xmlns:a16="http://schemas.microsoft.com/office/drawing/2014/main" id="{D3628006-7BFB-41C1-BFBC-802586C30FB5}"/>
            </a:ext>
          </a:extLst>
        </xdr:cNvPr>
        <xdr:cNvSpPr/>
      </xdr:nvSpPr>
      <xdr:spPr>
        <a:xfrm>
          <a:off x="8562975" y="9115425"/>
          <a:ext cx="4171950" cy="32670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3</xdr:row>
      <xdr:rowOff>1</xdr:rowOff>
    </xdr:from>
    <xdr:to>
      <xdr:col>25</xdr:col>
      <xdr:colOff>0</xdr:colOff>
      <xdr:row>53</xdr:row>
      <xdr:rowOff>0</xdr:rowOff>
    </xdr:to>
    <xdr:sp macro="" textlink="">
      <xdr:nvSpPr>
        <xdr:cNvPr id="119" name="Rectangle 118">
          <a:extLst>
            <a:ext uri="{FF2B5EF4-FFF2-40B4-BE49-F238E27FC236}">
              <a16:creationId xmlns:a16="http://schemas.microsoft.com/office/drawing/2014/main" id="{2F8BFC3D-90F4-44EA-87AA-858F5E5D6560}"/>
            </a:ext>
          </a:extLst>
        </xdr:cNvPr>
        <xdr:cNvSpPr/>
      </xdr:nvSpPr>
      <xdr:spPr>
        <a:xfrm>
          <a:off x="8562975" y="695326"/>
          <a:ext cx="4171950" cy="8096249"/>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53</xdr:row>
      <xdr:rowOff>133350</xdr:rowOff>
    </xdr:from>
    <xdr:to>
      <xdr:col>25</xdr:col>
      <xdr:colOff>0</xdr:colOff>
      <xdr:row>55</xdr:row>
      <xdr:rowOff>0</xdr:rowOff>
    </xdr:to>
    <xdr:sp macro="" textlink="">
      <xdr:nvSpPr>
        <xdr:cNvPr id="120" name="Rectangle: Top Corners Rounded 119">
          <a:extLst>
            <a:ext uri="{FF2B5EF4-FFF2-40B4-BE49-F238E27FC236}">
              <a16:creationId xmlns:a16="http://schemas.microsoft.com/office/drawing/2014/main" id="{F78308E7-B287-45EF-B8EF-C35AED357A5A}"/>
            </a:ext>
          </a:extLst>
        </xdr:cNvPr>
        <xdr:cNvSpPr/>
      </xdr:nvSpPr>
      <xdr:spPr>
        <a:xfrm>
          <a:off x="8562975" y="8924925"/>
          <a:ext cx="417195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19050</xdr:colOff>
      <xdr:row>53</xdr:row>
      <xdr:rowOff>133350</xdr:rowOff>
    </xdr:from>
    <xdr:to>
      <xdr:col>24</xdr:col>
      <xdr:colOff>19050</xdr:colOff>
      <xdr:row>55</xdr:row>
      <xdr:rowOff>0</xdr:rowOff>
    </xdr:to>
    <xdr:sp macro="" textlink="">
      <xdr:nvSpPr>
        <xdr:cNvPr id="121" name="TextBox 120">
          <a:extLst>
            <a:ext uri="{FF2B5EF4-FFF2-40B4-BE49-F238E27FC236}">
              <a16:creationId xmlns:a16="http://schemas.microsoft.com/office/drawing/2014/main" id="{07017335-E700-480A-A760-69E673068E09}"/>
            </a:ext>
          </a:extLst>
        </xdr:cNvPr>
        <xdr:cNvSpPr txBox="1"/>
      </xdr:nvSpPr>
      <xdr:spPr>
        <a:xfrm>
          <a:off x="11630025" y="89249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22</xdr:col>
      <xdr:colOff>0</xdr:colOff>
      <xdr:row>53</xdr:row>
      <xdr:rowOff>114299</xdr:rowOff>
    </xdr:from>
    <xdr:to>
      <xdr:col>22</xdr:col>
      <xdr:colOff>2609850</xdr:colOff>
      <xdr:row>55</xdr:row>
      <xdr:rowOff>28574</xdr:rowOff>
    </xdr:to>
    <xdr:sp macro="" textlink="">
      <xdr:nvSpPr>
        <xdr:cNvPr id="122" name="TextBox 121">
          <a:extLst>
            <a:ext uri="{FF2B5EF4-FFF2-40B4-BE49-F238E27FC236}">
              <a16:creationId xmlns:a16="http://schemas.microsoft.com/office/drawing/2014/main" id="{A8962F83-FA1D-45D5-85F7-E9DB7544D1C8}"/>
            </a:ext>
          </a:extLst>
        </xdr:cNvPr>
        <xdr:cNvSpPr txBox="1"/>
      </xdr:nvSpPr>
      <xdr:spPr>
        <a:xfrm>
          <a:off x="8562975" y="8905874"/>
          <a:ext cx="2609850" cy="2381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24</xdr:col>
      <xdr:colOff>9525</xdr:colOff>
      <xdr:row>53</xdr:row>
      <xdr:rowOff>133350</xdr:rowOff>
    </xdr:from>
    <xdr:to>
      <xdr:col>25</xdr:col>
      <xdr:colOff>9525</xdr:colOff>
      <xdr:row>55</xdr:row>
      <xdr:rowOff>0</xdr:rowOff>
    </xdr:to>
    <xdr:sp macro="" textlink="">
      <xdr:nvSpPr>
        <xdr:cNvPr id="123" name="TextBox 122">
          <a:extLst>
            <a:ext uri="{FF2B5EF4-FFF2-40B4-BE49-F238E27FC236}">
              <a16:creationId xmlns:a16="http://schemas.microsoft.com/office/drawing/2014/main" id="{FFCB2128-66BB-4B43-B515-9E8C3F7E7FA5}"/>
            </a:ext>
          </a:extLst>
        </xdr:cNvPr>
        <xdr:cNvSpPr txBox="1"/>
      </xdr:nvSpPr>
      <xdr:spPr>
        <a:xfrm>
          <a:off x="12182475" y="89249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1</xdr:col>
      <xdr:colOff>0</xdr:colOff>
      <xdr:row>35</xdr:row>
      <xdr:rowOff>0</xdr:rowOff>
    </xdr:from>
    <xdr:to>
      <xdr:col>10</xdr:col>
      <xdr:colOff>0</xdr:colOff>
      <xdr:row>39</xdr:row>
      <xdr:rowOff>0</xdr:rowOff>
    </xdr:to>
    <xdr:sp macro="" textlink="">
      <xdr:nvSpPr>
        <xdr:cNvPr id="2" name="Rectangle 1">
          <a:extLst>
            <a:ext uri="{FF2B5EF4-FFF2-40B4-BE49-F238E27FC236}">
              <a16:creationId xmlns:a16="http://schemas.microsoft.com/office/drawing/2014/main" id="{D4F3F45A-A722-47F7-A3DF-73873846A5C2}"/>
            </a:ext>
          </a:extLst>
        </xdr:cNvPr>
        <xdr:cNvSpPr/>
      </xdr:nvSpPr>
      <xdr:spPr>
        <a:xfrm>
          <a:off x="57150" y="5876925"/>
          <a:ext cx="4076700" cy="647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3</xdr:row>
      <xdr:rowOff>0</xdr:rowOff>
    </xdr:from>
    <xdr:to>
      <xdr:col>29</xdr:col>
      <xdr:colOff>0</xdr:colOff>
      <xdr:row>75</xdr:row>
      <xdr:rowOff>0</xdr:rowOff>
    </xdr:to>
    <xdr:sp macro="" textlink="">
      <xdr:nvSpPr>
        <xdr:cNvPr id="3" name="Rectangle 2">
          <a:extLst>
            <a:ext uri="{FF2B5EF4-FFF2-40B4-BE49-F238E27FC236}">
              <a16:creationId xmlns:a16="http://schemas.microsoft.com/office/drawing/2014/main" id="{2B10C83F-4688-4F1A-BC56-0166CAE58618}"/>
            </a:ext>
          </a:extLst>
        </xdr:cNvPr>
        <xdr:cNvSpPr/>
      </xdr:nvSpPr>
      <xdr:spPr>
        <a:xfrm>
          <a:off x="12849225" y="695325"/>
          <a:ext cx="4171950" cy="116776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3</xdr:row>
      <xdr:rowOff>0</xdr:rowOff>
    </xdr:from>
    <xdr:to>
      <xdr:col>25</xdr:col>
      <xdr:colOff>0</xdr:colOff>
      <xdr:row>53</xdr:row>
      <xdr:rowOff>0</xdr:rowOff>
    </xdr:to>
    <xdr:sp macro="" textlink="">
      <xdr:nvSpPr>
        <xdr:cNvPr id="4" name="Rectangle 3">
          <a:extLst>
            <a:ext uri="{FF2B5EF4-FFF2-40B4-BE49-F238E27FC236}">
              <a16:creationId xmlns:a16="http://schemas.microsoft.com/office/drawing/2014/main" id="{991AF878-BD8F-4A6D-8C57-3F5DD5BC728F}"/>
            </a:ext>
          </a:extLst>
        </xdr:cNvPr>
        <xdr:cNvSpPr/>
      </xdr:nvSpPr>
      <xdr:spPr>
        <a:xfrm>
          <a:off x="8562975" y="695325"/>
          <a:ext cx="4171950" cy="80962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xdr:row>
      <xdr:rowOff>133350</xdr:rowOff>
    </xdr:from>
    <xdr:to>
      <xdr:col>10</xdr:col>
      <xdr:colOff>0</xdr:colOff>
      <xdr:row>3</xdr:row>
      <xdr:rowOff>0</xdr:rowOff>
    </xdr:to>
    <xdr:sp macro="" textlink="">
      <xdr:nvSpPr>
        <xdr:cNvPr id="5" name="Rectangle: Top Corners Rounded 4">
          <a:extLst>
            <a:ext uri="{FF2B5EF4-FFF2-40B4-BE49-F238E27FC236}">
              <a16:creationId xmlns:a16="http://schemas.microsoft.com/office/drawing/2014/main" id="{B9FB57A7-D8CF-40F3-9ACA-5800FC5C1C29}"/>
            </a:ext>
          </a:extLst>
        </xdr:cNvPr>
        <xdr:cNvSpPr/>
      </xdr:nvSpPr>
      <xdr:spPr>
        <a:xfrm>
          <a:off x="57150" y="50482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45</xdr:row>
      <xdr:rowOff>133350</xdr:rowOff>
    </xdr:from>
    <xdr:to>
      <xdr:col>20</xdr:col>
      <xdr:colOff>0</xdr:colOff>
      <xdr:row>47</xdr:row>
      <xdr:rowOff>0</xdr:rowOff>
    </xdr:to>
    <xdr:sp macro="" textlink="">
      <xdr:nvSpPr>
        <xdr:cNvPr id="6" name="Rectangle: Top Corners Rounded 5">
          <a:extLst>
            <a:ext uri="{FF2B5EF4-FFF2-40B4-BE49-F238E27FC236}">
              <a16:creationId xmlns:a16="http://schemas.microsoft.com/office/drawing/2014/main" id="{7418E79C-7928-4F63-BB11-0D5F57BACC6E}"/>
            </a:ext>
          </a:extLst>
        </xdr:cNvPr>
        <xdr:cNvSpPr/>
      </xdr:nvSpPr>
      <xdr:spPr>
        <a:xfrm>
          <a:off x="4248150" y="762952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33</xdr:row>
      <xdr:rowOff>133350</xdr:rowOff>
    </xdr:from>
    <xdr:to>
      <xdr:col>10</xdr:col>
      <xdr:colOff>0</xdr:colOff>
      <xdr:row>35</xdr:row>
      <xdr:rowOff>0</xdr:rowOff>
    </xdr:to>
    <xdr:sp macro="" textlink="">
      <xdr:nvSpPr>
        <xdr:cNvPr id="7" name="Rectangle: Top Corners Rounded 6">
          <a:extLst>
            <a:ext uri="{FF2B5EF4-FFF2-40B4-BE49-F238E27FC236}">
              <a16:creationId xmlns:a16="http://schemas.microsoft.com/office/drawing/2014/main" id="{EFCDB466-1F54-45D5-8EBA-85F4D5FB26B5}"/>
            </a:ext>
          </a:extLst>
        </xdr:cNvPr>
        <xdr:cNvSpPr/>
      </xdr:nvSpPr>
      <xdr:spPr>
        <a:xfrm>
          <a:off x="57150" y="568642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39</xdr:row>
      <xdr:rowOff>133350</xdr:rowOff>
    </xdr:from>
    <xdr:to>
      <xdr:col>10</xdr:col>
      <xdr:colOff>0</xdr:colOff>
      <xdr:row>41</xdr:row>
      <xdr:rowOff>0</xdr:rowOff>
    </xdr:to>
    <xdr:sp macro="" textlink="">
      <xdr:nvSpPr>
        <xdr:cNvPr id="8" name="Rectangle: Top Corners Rounded 7">
          <a:extLst>
            <a:ext uri="{FF2B5EF4-FFF2-40B4-BE49-F238E27FC236}">
              <a16:creationId xmlns:a16="http://schemas.microsoft.com/office/drawing/2014/main" id="{0569C0AC-A759-4938-9242-4E5C9E27879F}"/>
            </a:ext>
          </a:extLst>
        </xdr:cNvPr>
        <xdr:cNvSpPr/>
      </xdr:nvSpPr>
      <xdr:spPr>
        <a:xfrm>
          <a:off x="57150" y="665797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1</xdr:row>
      <xdr:rowOff>133350</xdr:rowOff>
    </xdr:from>
    <xdr:to>
      <xdr:col>25</xdr:col>
      <xdr:colOff>0</xdr:colOff>
      <xdr:row>3</xdr:row>
      <xdr:rowOff>0</xdr:rowOff>
    </xdr:to>
    <xdr:sp macro="" textlink="">
      <xdr:nvSpPr>
        <xdr:cNvPr id="9" name="Rectangle: Top Corners Rounded 8">
          <a:extLst>
            <a:ext uri="{FF2B5EF4-FFF2-40B4-BE49-F238E27FC236}">
              <a16:creationId xmlns:a16="http://schemas.microsoft.com/office/drawing/2014/main" id="{63253E1E-ABE6-4000-8E2B-166C3C04A3BD}"/>
            </a:ext>
          </a:extLst>
        </xdr:cNvPr>
        <xdr:cNvSpPr/>
      </xdr:nvSpPr>
      <xdr:spPr>
        <a:xfrm>
          <a:off x="8562975" y="504825"/>
          <a:ext cx="417195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133350</xdr:rowOff>
    </xdr:from>
    <xdr:to>
      <xdr:col>29</xdr:col>
      <xdr:colOff>0</xdr:colOff>
      <xdr:row>3</xdr:row>
      <xdr:rowOff>0</xdr:rowOff>
    </xdr:to>
    <xdr:sp macro="" textlink="">
      <xdr:nvSpPr>
        <xdr:cNvPr id="10" name="Rectangle: Top Corners Rounded 9">
          <a:extLst>
            <a:ext uri="{FF2B5EF4-FFF2-40B4-BE49-F238E27FC236}">
              <a16:creationId xmlns:a16="http://schemas.microsoft.com/office/drawing/2014/main" id="{53E75762-9519-42CB-A983-E391458541B8}"/>
            </a:ext>
          </a:extLst>
        </xdr:cNvPr>
        <xdr:cNvSpPr/>
      </xdr:nvSpPr>
      <xdr:spPr>
        <a:xfrm>
          <a:off x="12849225" y="504825"/>
          <a:ext cx="417195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1</xdr:row>
      <xdr:rowOff>133350</xdr:rowOff>
    </xdr:from>
    <xdr:to>
      <xdr:col>9</xdr:col>
      <xdr:colOff>0</xdr:colOff>
      <xdr:row>3</xdr:row>
      <xdr:rowOff>0</xdr:rowOff>
    </xdr:to>
    <xdr:sp macro="" textlink="">
      <xdr:nvSpPr>
        <xdr:cNvPr id="11" name="TextBox 10">
          <a:extLst>
            <a:ext uri="{FF2B5EF4-FFF2-40B4-BE49-F238E27FC236}">
              <a16:creationId xmlns:a16="http://schemas.microsoft.com/office/drawing/2014/main" id="{BC3AEE4F-C47D-426F-8229-94152FAD10B9}"/>
            </a:ext>
          </a:extLst>
        </xdr:cNvPr>
        <xdr:cNvSpPr txBox="1"/>
      </xdr:nvSpPr>
      <xdr:spPr>
        <a:xfrm>
          <a:off x="320040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33</xdr:row>
      <xdr:rowOff>133350</xdr:rowOff>
    </xdr:from>
    <xdr:to>
      <xdr:col>9</xdr:col>
      <xdr:colOff>0</xdr:colOff>
      <xdr:row>35</xdr:row>
      <xdr:rowOff>0</xdr:rowOff>
    </xdr:to>
    <xdr:sp macro="" textlink="">
      <xdr:nvSpPr>
        <xdr:cNvPr id="12" name="TextBox 11">
          <a:extLst>
            <a:ext uri="{FF2B5EF4-FFF2-40B4-BE49-F238E27FC236}">
              <a16:creationId xmlns:a16="http://schemas.microsoft.com/office/drawing/2014/main" id="{547249D8-B5DF-464B-B3E5-514450337631}"/>
            </a:ext>
          </a:extLst>
        </xdr:cNvPr>
        <xdr:cNvSpPr txBox="1"/>
      </xdr:nvSpPr>
      <xdr:spPr>
        <a:xfrm>
          <a:off x="3200400" y="56864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39</xdr:row>
      <xdr:rowOff>133350</xdr:rowOff>
    </xdr:from>
    <xdr:to>
      <xdr:col>9</xdr:col>
      <xdr:colOff>0</xdr:colOff>
      <xdr:row>41</xdr:row>
      <xdr:rowOff>0</xdr:rowOff>
    </xdr:to>
    <xdr:sp macro="" textlink="">
      <xdr:nvSpPr>
        <xdr:cNvPr id="13" name="TextBox 12">
          <a:extLst>
            <a:ext uri="{FF2B5EF4-FFF2-40B4-BE49-F238E27FC236}">
              <a16:creationId xmlns:a16="http://schemas.microsoft.com/office/drawing/2014/main" id="{1570541A-DD4A-4848-B6B5-981AEDE31E69}"/>
            </a:ext>
          </a:extLst>
        </xdr:cNvPr>
        <xdr:cNvSpPr txBox="1"/>
      </xdr:nvSpPr>
      <xdr:spPr>
        <a:xfrm>
          <a:off x="3200400" y="66579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18</xdr:col>
      <xdr:colOff>0</xdr:colOff>
      <xdr:row>45</xdr:row>
      <xdr:rowOff>133350</xdr:rowOff>
    </xdr:from>
    <xdr:to>
      <xdr:col>19</xdr:col>
      <xdr:colOff>0</xdr:colOff>
      <xdr:row>47</xdr:row>
      <xdr:rowOff>0</xdr:rowOff>
    </xdr:to>
    <xdr:sp macro="" textlink="">
      <xdr:nvSpPr>
        <xdr:cNvPr id="14" name="TextBox 13">
          <a:extLst>
            <a:ext uri="{FF2B5EF4-FFF2-40B4-BE49-F238E27FC236}">
              <a16:creationId xmlns:a16="http://schemas.microsoft.com/office/drawing/2014/main" id="{CD4C6C25-E621-44B6-8131-A4554E4B1BDE}"/>
            </a:ext>
          </a:extLst>
        </xdr:cNvPr>
        <xdr:cNvSpPr txBox="1"/>
      </xdr:nvSpPr>
      <xdr:spPr>
        <a:xfrm>
          <a:off x="7391400" y="76295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mn-lt"/>
              <a:ea typeface="+mn-ea"/>
              <a:cs typeface="+mn-cs"/>
            </a:rPr>
            <a:t>Earn</a:t>
          </a:r>
        </a:p>
      </xdr:txBody>
    </xdr:sp>
    <xdr:clientData/>
  </xdr:twoCellAnchor>
  <xdr:twoCellAnchor>
    <xdr:from>
      <xdr:col>23</xdr:col>
      <xdr:colOff>0</xdr:colOff>
      <xdr:row>1</xdr:row>
      <xdr:rowOff>133350</xdr:rowOff>
    </xdr:from>
    <xdr:to>
      <xdr:col>24</xdr:col>
      <xdr:colOff>0</xdr:colOff>
      <xdr:row>3</xdr:row>
      <xdr:rowOff>0</xdr:rowOff>
    </xdr:to>
    <xdr:sp macro="" textlink="">
      <xdr:nvSpPr>
        <xdr:cNvPr id="15" name="TextBox 14">
          <a:extLst>
            <a:ext uri="{FF2B5EF4-FFF2-40B4-BE49-F238E27FC236}">
              <a16:creationId xmlns:a16="http://schemas.microsoft.com/office/drawing/2014/main" id="{7C111C1C-0D1F-43DD-9550-C59A80872013}"/>
            </a:ext>
          </a:extLst>
        </xdr:cNvPr>
        <xdr:cNvSpPr txBox="1"/>
      </xdr:nvSpPr>
      <xdr:spPr>
        <a:xfrm>
          <a:off x="1161097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27</xdr:col>
      <xdr:colOff>0</xdr:colOff>
      <xdr:row>1</xdr:row>
      <xdr:rowOff>133350</xdr:rowOff>
    </xdr:from>
    <xdr:to>
      <xdr:col>28</xdr:col>
      <xdr:colOff>0</xdr:colOff>
      <xdr:row>3</xdr:row>
      <xdr:rowOff>0</xdr:rowOff>
    </xdr:to>
    <xdr:sp macro="" textlink="">
      <xdr:nvSpPr>
        <xdr:cNvPr id="16" name="TextBox 15">
          <a:extLst>
            <a:ext uri="{FF2B5EF4-FFF2-40B4-BE49-F238E27FC236}">
              <a16:creationId xmlns:a16="http://schemas.microsoft.com/office/drawing/2014/main" id="{86909E95-4A91-4198-920D-90C4F919F9B1}"/>
            </a:ext>
          </a:extLst>
        </xdr:cNvPr>
        <xdr:cNvSpPr txBox="1"/>
      </xdr:nvSpPr>
      <xdr:spPr>
        <a:xfrm>
          <a:off x="1589722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9</xdr:col>
      <xdr:colOff>0</xdr:colOff>
      <xdr:row>1</xdr:row>
      <xdr:rowOff>133350</xdr:rowOff>
    </xdr:from>
    <xdr:to>
      <xdr:col>10</xdr:col>
      <xdr:colOff>0</xdr:colOff>
      <xdr:row>3</xdr:row>
      <xdr:rowOff>0</xdr:rowOff>
    </xdr:to>
    <xdr:sp macro="" textlink="">
      <xdr:nvSpPr>
        <xdr:cNvPr id="17" name="TextBox 16">
          <a:extLst>
            <a:ext uri="{FF2B5EF4-FFF2-40B4-BE49-F238E27FC236}">
              <a16:creationId xmlns:a16="http://schemas.microsoft.com/office/drawing/2014/main" id="{88566B5D-89B5-4749-B6B8-2A3C0B4E24E2}"/>
            </a:ext>
          </a:extLst>
        </xdr:cNvPr>
        <xdr:cNvSpPr txBox="1"/>
      </xdr:nvSpPr>
      <xdr:spPr>
        <a:xfrm>
          <a:off x="366712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19</xdr:col>
      <xdr:colOff>0</xdr:colOff>
      <xdr:row>45</xdr:row>
      <xdr:rowOff>142875</xdr:rowOff>
    </xdr:from>
    <xdr:to>
      <xdr:col>20</xdr:col>
      <xdr:colOff>0</xdr:colOff>
      <xdr:row>47</xdr:row>
      <xdr:rowOff>9525</xdr:rowOff>
    </xdr:to>
    <xdr:sp macro="" textlink="">
      <xdr:nvSpPr>
        <xdr:cNvPr id="18" name="TextBox 17">
          <a:extLst>
            <a:ext uri="{FF2B5EF4-FFF2-40B4-BE49-F238E27FC236}">
              <a16:creationId xmlns:a16="http://schemas.microsoft.com/office/drawing/2014/main" id="{670AA026-3A6E-4F03-94E2-AAB369C7C802}"/>
            </a:ext>
          </a:extLst>
        </xdr:cNvPr>
        <xdr:cNvSpPr txBox="1"/>
      </xdr:nvSpPr>
      <xdr:spPr>
        <a:xfrm>
          <a:off x="7858125" y="76390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33</xdr:row>
      <xdr:rowOff>133350</xdr:rowOff>
    </xdr:from>
    <xdr:to>
      <xdr:col>10</xdr:col>
      <xdr:colOff>0</xdr:colOff>
      <xdr:row>35</xdr:row>
      <xdr:rowOff>0</xdr:rowOff>
    </xdr:to>
    <xdr:sp macro="" textlink="">
      <xdr:nvSpPr>
        <xdr:cNvPr id="19" name="TextBox 18">
          <a:extLst>
            <a:ext uri="{FF2B5EF4-FFF2-40B4-BE49-F238E27FC236}">
              <a16:creationId xmlns:a16="http://schemas.microsoft.com/office/drawing/2014/main" id="{26274B55-51E6-467B-9269-470D64345339}"/>
            </a:ext>
          </a:extLst>
        </xdr:cNvPr>
        <xdr:cNvSpPr txBox="1"/>
      </xdr:nvSpPr>
      <xdr:spPr>
        <a:xfrm>
          <a:off x="3667125" y="56864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39</xdr:row>
      <xdr:rowOff>133350</xdr:rowOff>
    </xdr:from>
    <xdr:to>
      <xdr:col>10</xdr:col>
      <xdr:colOff>0</xdr:colOff>
      <xdr:row>41</xdr:row>
      <xdr:rowOff>0</xdr:rowOff>
    </xdr:to>
    <xdr:sp macro="" textlink="">
      <xdr:nvSpPr>
        <xdr:cNvPr id="20" name="TextBox 19">
          <a:extLst>
            <a:ext uri="{FF2B5EF4-FFF2-40B4-BE49-F238E27FC236}">
              <a16:creationId xmlns:a16="http://schemas.microsoft.com/office/drawing/2014/main" id="{27742127-DD02-4085-8FF0-3249FAF504EB}"/>
            </a:ext>
          </a:extLst>
        </xdr:cNvPr>
        <xdr:cNvSpPr txBox="1"/>
      </xdr:nvSpPr>
      <xdr:spPr>
        <a:xfrm>
          <a:off x="3667125" y="66579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24</xdr:col>
      <xdr:colOff>0</xdr:colOff>
      <xdr:row>1</xdr:row>
      <xdr:rowOff>133350</xdr:rowOff>
    </xdr:from>
    <xdr:to>
      <xdr:col>25</xdr:col>
      <xdr:colOff>0</xdr:colOff>
      <xdr:row>3</xdr:row>
      <xdr:rowOff>0</xdr:rowOff>
    </xdr:to>
    <xdr:sp macro="" textlink="">
      <xdr:nvSpPr>
        <xdr:cNvPr id="21" name="TextBox 20">
          <a:extLst>
            <a:ext uri="{FF2B5EF4-FFF2-40B4-BE49-F238E27FC236}">
              <a16:creationId xmlns:a16="http://schemas.microsoft.com/office/drawing/2014/main" id="{6F64CA6C-646B-438D-A423-0138A32D1C12}"/>
            </a:ext>
          </a:extLst>
        </xdr:cNvPr>
        <xdr:cNvSpPr txBox="1"/>
      </xdr:nvSpPr>
      <xdr:spPr>
        <a:xfrm>
          <a:off x="1217295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28</xdr:col>
      <xdr:colOff>0</xdr:colOff>
      <xdr:row>1</xdr:row>
      <xdr:rowOff>133350</xdr:rowOff>
    </xdr:from>
    <xdr:to>
      <xdr:col>29</xdr:col>
      <xdr:colOff>0</xdr:colOff>
      <xdr:row>3</xdr:row>
      <xdr:rowOff>0</xdr:rowOff>
    </xdr:to>
    <xdr:sp macro="" textlink="">
      <xdr:nvSpPr>
        <xdr:cNvPr id="22" name="TextBox 21">
          <a:extLst>
            <a:ext uri="{FF2B5EF4-FFF2-40B4-BE49-F238E27FC236}">
              <a16:creationId xmlns:a16="http://schemas.microsoft.com/office/drawing/2014/main" id="{C4233C89-CC47-49CA-8365-24FB3EB8E871}"/>
            </a:ext>
          </a:extLst>
        </xdr:cNvPr>
        <xdr:cNvSpPr txBox="1"/>
      </xdr:nvSpPr>
      <xdr:spPr>
        <a:xfrm>
          <a:off x="1645920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45</xdr:row>
      <xdr:rowOff>133350</xdr:rowOff>
    </xdr:from>
    <xdr:to>
      <xdr:col>12</xdr:col>
      <xdr:colOff>0</xdr:colOff>
      <xdr:row>47</xdr:row>
      <xdr:rowOff>0</xdr:rowOff>
    </xdr:to>
    <xdr:sp macro="" textlink="">
      <xdr:nvSpPr>
        <xdr:cNvPr id="23" name="TextBox 22">
          <a:extLst>
            <a:ext uri="{FF2B5EF4-FFF2-40B4-BE49-F238E27FC236}">
              <a16:creationId xmlns:a16="http://schemas.microsoft.com/office/drawing/2014/main" id="{D3E11AFF-8BE0-4977-9962-E6445CC8954E}"/>
            </a:ext>
          </a:extLst>
        </xdr:cNvPr>
        <xdr:cNvSpPr txBox="1"/>
      </xdr:nvSpPr>
      <xdr:spPr>
        <a:xfrm>
          <a:off x="4248150" y="7629525"/>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22</xdr:col>
      <xdr:colOff>0</xdr:colOff>
      <xdr:row>1</xdr:row>
      <xdr:rowOff>114299</xdr:rowOff>
    </xdr:from>
    <xdr:to>
      <xdr:col>22</xdr:col>
      <xdr:colOff>2609850</xdr:colOff>
      <xdr:row>3</xdr:row>
      <xdr:rowOff>28574</xdr:rowOff>
    </xdr:to>
    <xdr:sp macro="" textlink="">
      <xdr:nvSpPr>
        <xdr:cNvPr id="24" name="TextBox 23">
          <a:extLst>
            <a:ext uri="{FF2B5EF4-FFF2-40B4-BE49-F238E27FC236}">
              <a16:creationId xmlns:a16="http://schemas.microsoft.com/office/drawing/2014/main" id="{646B1696-1995-4DC6-8B03-32342F82AC64}"/>
            </a:ext>
          </a:extLst>
        </xdr:cNvPr>
        <xdr:cNvSpPr txBox="1"/>
      </xdr:nvSpPr>
      <xdr:spPr>
        <a:xfrm>
          <a:off x="8562975" y="485774"/>
          <a:ext cx="2609850" cy="2381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Fun Patches</a:t>
          </a:r>
        </a:p>
      </xdr:txBody>
    </xdr:sp>
    <xdr:clientData/>
  </xdr:twoCellAnchor>
  <xdr:twoCellAnchor>
    <xdr:from>
      <xdr:col>26</xdr:col>
      <xdr:colOff>0</xdr:colOff>
      <xdr:row>1</xdr:row>
      <xdr:rowOff>133350</xdr:rowOff>
    </xdr:from>
    <xdr:to>
      <xdr:col>26</xdr:col>
      <xdr:colOff>2495550</xdr:colOff>
      <xdr:row>3</xdr:row>
      <xdr:rowOff>0</xdr:rowOff>
    </xdr:to>
    <xdr:sp macro="" textlink="">
      <xdr:nvSpPr>
        <xdr:cNvPr id="25" name="TextBox 24">
          <a:extLst>
            <a:ext uri="{FF2B5EF4-FFF2-40B4-BE49-F238E27FC236}">
              <a16:creationId xmlns:a16="http://schemas.microsoft.com/office/drawing/2014/main" id="{8E063A52-9BAA-4919-905B-3B55FE8BA9B8}"/>
            </a:ext>
          </a:extLst>
        </xdr:cNvPr>
        <xdr:cNvSpPr txBox="1"/>
      </xdr:nvSpPr>
      <xdr:spPr>
        <a:xfrm>
          <a:off x="12849225" y="504825"/>
          <a:ext cx="24955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0</xdr:col>
      <xdr:colOff>56029</xdr:colOff>
      <xdr:row>1</xdr:row>
      <xdr:rowOff>133350</xdr:rowOff>
    </xdr:from>
    <xdr:to>
      <xdr:col>2</xdr:col>
      <xdr:colOff>1030942</xdr:colOff>
      <xdr:row>3</xdr:row>
      <xdr:rowOff>0</xdr:rowOff>
    </xdr:to>
    <xdr:sp macro="" textlink="">
      <xdr:nvSpPr>
        <xdr:cNvPr id="26" name="TextBox 25">
          <a:extLst>
            <a:ext uri="{FF2B5EF4-FFF2-40B4-BE49-F238E27FC236}">
              <a16:creationId xmlns:a16="http://schemas.microsoft.com/office/drawing/2014/main" id="{2F4E4546-A53E-4049-A420-C04A1B61CEE5}"/>
            </a:ext>
          </a:extLst>
        </xdr:cNvPr>
        <xdr:cNvSpPr txBox="1"/>
      </xdr:nvSpPr>
      <xdr:spPr>
        <a:xfrm>
          <a:off x="56029" y="504825"/>
          <a:ext cx="2260788"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Individual Badges</a:t>
          </a:r>
        </a:p>
      </xdr:txBody>
    </xdr:sp>
    <xdr:clientData/>
  </xdr:twoCellAnchor>
  <xdr:twoCellAnchor>
    <xdr:from>
      <xdr:col>1</xdr:col>
      <xdr:colOff>0</xdr:colOff>
      <xdr:row>33</xdr:row>
      <xdr:rowOff>133350</xdr:rowOff>
    </xdr:from>
    <xdr:to>
      <xdr:col>2</xdr:col>
      <xdr:colOff>1590675</xdr:colOff>
      <xdr:row>34</xdr:row>
      <xdr:rowOff>152400</xdr:rowOff>
    </xdr:to>
    <xdr:sp macro="" textlink="">
      <xdr:nvSpPr>
        <xdr:cNvPr id="27" name="TextBox 26">
          <a:extLst>
            <a:ext uri="{FF2B5EF4-FFF2-40B4-BE49-F238E27FC236}">
              <a16:creationId xmlns:a16="http://schemas.microsoft.com/office/drawing/2014/main" id="{F2FB1BBD-C1CE-4BA3-B8C6-1E2B76933C54}"/>
            </a:ext>
          </a:extLst>
        </xdr:cNvPr>
        <xdr:cNvSpPr txBox="1"/>
      </xdr:nvSpPr>
      <xdr:spPr>
        <a:xfrm>
          <a:off x="57150" y="5686425"/>
          <a:ext cx="2819400" cy="1809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Financial Literacy &amp; Cookie Business Badges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39</xdr:row>
      <xdr:rowOff>133350</xdr:rowOff>
    </xdr:from>
    <xdr:to>
      <xdr:col>2</xdr:col>
      <xdr:colOff>971550</xdr:colOff>
      <xdr:row>40</xdr:row>
      <xdr:rowOff>152400</xdr:rowOff>
    </xdr:to>
    <xdr:sp macro="" textlink="">
      <xdr:nvSpPr>
        <xdr:cNvPr id="28" name="TextBox 27">
          <a:extLst>
            <a:ext uri="{FF2B5EF4-FFF2-40B4-BE49-F238E27FC236}">
              <a16:creationId xmlns:a16="http://schemas.microsoft.com/office/drawing/2014/main" id="{E03EF663-ED40-43F1-9238-1F75CA4F7A32}"/>
            </a:ext>
          </a:extLst>
        </xdr:cNvPr>
        <xdr:cNvSpPr txBox="1"/>
      </xdr:nvSpPr>
      <xdr:spPr>
        <a:xfrm>
          <a:off x="57150" y="6657975"/>
          <a:ext cx="2200275" cy="1809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Progressive Badge Sets</a:t>
          </a:r>
          <a:endParaRPr lang="en-US" sz="1100">
            <a:solidFill>
              <a:schemeClr val="bg1"/>
            </a:solidFill>
            <a:latin typeface="Arial Narrow" panose="020B0606020202030204" pitchFamily="34" charset="0"/>
          </a:endParaRPr>
        </a:p>
      </xdr:txBody>
    </xdr:sp>
    <xdr:clientData/>
  </xdr:twoCellAnchor>
  <xdr:twoCellAnchor editAs="oneCell">
    <xdr:from>
      <xdr:col>1</xdr:col>
      <xdr:colOff>0</xdr:colOff>
      <xdr:row>0</xdr:row>
      <xdr:rowOff>0</xdr:rowOff>
    </xdr:from>
    <xdr:to>
      <xdr:col>2</xdr:col>
      <xdr:colOff>332740</xdr:colOff>
      <xdr:row>1</xdr:row>
      <xdr:rowOff>85725</xdr:rowOff>
    </xdr:to>
    <xdr:pic>
      <xdr:nvPicPr>
        <xdr:cNvPr id="29" name="Picture 28">
          <a:extLst>
            <a:ext uri="{FF2B5EF4-FFF2-40B4-BE49-F238E27FC236}">
              <a16:creationId xmlns:a16="http://schemas.microsoft.com/office/drawing/2014/main" id="{C13FB122-B41F-4A5F-B825-5345482FA2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0"/>
          <a:ext cx="1561465" cy="457200"/>
        </a:xfrm>
        <a:prstGeom prst="rect">
          <a:avLst/>
        </a:prstGeom>
      </xdr:spPr>
    </xdr:pic>
    <xdr:clientData/>
  </xdr:twoCellAnchor>
  <xdr:twoCellAnchor editAs="oneCell">
    <xdr:from>
      <xdr:col>1</xdr:col>
      <xdr:colOff>25400</xdr:colOff>
      <xdr:row>35</xdr:row>
      <xdr:rowOff>73026</xdr:rowOff>
    </xdr:from>
    <xdr:to>
      <xdr:col>1</xdr:col>
      <xdr:colOff>1221740</xdr:colOff>
      <xdr:row>38</xdr:row>
      <xdr:rowOff>105858</xdr:rowOff>
    </xdr:to>
    <xdr:pic>
      <xdr:nvPicPr>
        <xdr:cNvPr id="30" name="Picture 29">
          <a:extLst>
            <a:ext uri="{FF2B5EF4-FFF2-40B4-BE49-F238E27FC236}">
              <a16:creationId xmlns:a16="http://schemas.microsoft.com/office/drawing/2014/main" id="{1EDDE9EF-6C90-4570-A649-D814373E73A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2550" y="5949951"/>
          <a:ext cx="1196340" cy="518607"/>
        </a:xfrm>
        <a:prstGeom prst="rect">
          <a:avLst/>
        </a:prstGeom>
      </xdr:spPr>
    </xdr:pic>
    <xdr:clientData/>
  </xdr:twoCellAnchor>
  <xdr:twoCellAnchor>
    <xdr:from>
      <xdr:col>1</xdr:col>
      <xdr:colOff>0</xdr:colOff>
      <xdr:row>58</xdr:row>
      <xdr:rowOff>0</xdr:rowOff>
    </xdr:from>
    <xdr:to>
      <xdr:col>10</xdr:col>
      <xdr:colOff>0</xdr:colOff>
      <xdr:row>65</xdr:row>
      <xdr:rowOff>0</xdr:rowOff>
    </xdr:to>
    <xdr:sp macro="" textlink="">
      <xdr:nvSpPr>
        <xdr:cNvPr id="31" name="Rectangle 30">
          <a:extLst>
            <a:ext uri="{FF2B5EF4-FFF2-40B4-BE49-F238E27FC236}">
              <a16:creationId xmlns:a16="http://schemas.microsoft.com/office/drawing/2014/main" id="{089BC82F-59BE-4FD4-BDDD-3A788AD76226}"/>
            </a:ext>
          </a:extLst>
        </xdr:cNvPr>
        <xdr:cNvSpPr/>
      </xdr:nvSpPr>
      <xdr:spPr>
        <a:xfrm>
          <a:off x="57150" y="9601200"/>
          <a:ext cx="4076700" cy="11334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67</xdr:row>
      <xdr:rowOff>0</xdr:rowOff>
    </xdr:from>
    <xdr:to>
      <xdr:col>10</xdr:col>
      <xdr:colOff>0</xdr:colOff>
      <xdr:row>73</xdr:row>
      <xdr:rowOff>0</xdr:rowOff>
    </xdr:to>
    <xdr:sp macro="" textlink="">
      <xdr:nvSpPr>
        <xdr:cNvPr id="32" name="Rectangle 31">
          <a:extLst>
            <a:ext uri="{FF2B5EF4-FFF2-40B4-BE49-F238E27FC236}">
              <a16:creationId xmlns:a16="http://schemas.microsoft.com/office/drawing/2014/main" id="{8A872800-343D-45D9-966B-0715E412D7EA}"/>
            </a:ext>
          </a:extLst>
        </xdr:cNvPr>
        <xdr:cNvSpPr/>
      </xdr:nvSpPr>
      <xdr:spPr>
        <a:xfrm>
          <a:off x="57150" y="11058525"/>
          <a:ext cx="4076700" cy="9906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56</xdr:row>
      <xdr:rowOff>133350</xdr:rowOff>
    </xdr:from>
    <xdr:to>
      <xdr:col>10</xdr:col>
      <xdr:colOff>0</xdr:colOff>
      <xdr:row>58</xdr:row>
      <xdr:rowOff>0</xdr:rowOff>
    </xdr:to>
    <xdr:sp macro="" textlink="">
      <xdr:nvSpPr>
        <xdr:cNvPr id="33" name="Rectangle: Top Corners Rounded 32">
          <a:extLst>
            <a:ext uri="{FF2B5EF4-FFF2-40B4-BE49-F238E27FC236}">
              <a16:creationId xmlns:a16="http://schemas.microsoft.com/office/drawing/2014/main" id="{65C65A50-D171-4780-92D3-FF8BC0A2E180}"/>
            </a:ext>
          </a:extLst>
        </xdr:cNvPr>
        <xdr:cNvSpPr/>
      </xdr:nvSpPr>
      <xdr:spPr>
        <a:xfrm>
          <a:off x="57150" y="9410700"/>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65</xdr:row>
      <xdr:rowOff>136684</xdr:rowOff>
    </xdr:from>
    <xdr:to>
      <xdr:col>10</xdr:col>
      <xdr:colOff>0</xdr:colOff>
      <xdr:row>67</xdr:row>
      <xdr:rowOff>0</xdr:rowOff>
    </xdr:to>
    <xdr:sp macro="" textlink="">
      <xdr:nvSpPr>
        <xdr:cNvPr id="34" name="Rectangle: Top Corners Rounded 33">
          <a:extLst>
            <a:ext uri="{FF2B5EF4-FFF2-40B4-BE49-F238E27FC236}">
              <a16:creationId xmlns:a16="http://schemas.microsoft.com/office/drawing/2014/main" id="{126693E9-6751-4EB9-A915-A38CB755509B}"/>
            </a:ext>
          </a:extLst>
        </xdr:cNvPr>
        <xdr:cNvSpPr/>
      </xdr:nvSpPr>
      <xdr:spPr>
        <a:xfrm>
          <a:off x="57150" y="10871359"/>
          <a:ext cx="4076700" cy="187166"/>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65</xdr:row>
      <xdr:rowOff>136684</xdr:rowOff>
    </xdr:from>
    <xdr:to>
      <xdr:col>9</xdr:col>
      <xdr:colOff>0</xdr:colOff>
      <xdr:row>67</xdr:row>
      <xdr:rowOff>0</xdr:rowOff>
    </xdr:to>
    <xdr:sp macro="" textlink="">
      <xdr:nvSpPr>
        <xdr:cNvPr id="35" name="TextBox 34">
          <a:extLst>
            <a:ext uri="{FF2B5EF4-FFF2-40B4-BE49-F238E27FC236}">
              <a16:creationId xmlns:a16="http://schemas.microsoft.com/office/drawing/2014/main" id="{4E866D24-DE6A-4319-998F-6AB9482B65DB}"/>
            </a:ext>
          </a:extLst>
        </xdr:cNvPr>
        <xdr:cNvSpPr txBox="1"/>
      </xdr:nvSpPr>
      <xdr:spPr>
        <a:xfrm>
          <a:off x="3200400" y="10871359"/>
          <a:ext cx="466725" cy="18716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56</xdr:row>
      <xdr:rowOff>133350</xdr:rowOff>
    </xdr:from>
    <xdr:to>
      <xdr:col>9</xdr:col>
      <xdr:colOff>0</xdr:colOff>
      <xdr:row>58</xdr:row>
      <xdr:rowOff>0</xdr:rowOff>
    </xdr:to>
    <xdr:sp macro="" textlink="">
      <xdr:nvSpPr>
        <xdr:cNvPr id="36" name="TextBox 35">
          <a:extLst>
            <a:ext uri="{FF2B5EF4-FFF2-40B4-BE49-F238E27FC236}">
              <a16:creationId xmlns:a16="http://schemas.microsoft.com/office/drawing/2014/main" id="{CD0F52FB-4577-489C-8E35-F88CA91C3757}"/>
            </a:ext>
          </a:extLst>
        </xdr:cNvPr>
        <xdr:cNvSpPr txBox="1"/>
      </xdr:nvSpPr>
      <xdr:spPr>
        <a:xfrm>
          <a:off x="3200400" y="94107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9</xdr:col>
      <xdr:colOff>0</xdr:colOff>
      <xdr:row>56</xdr:row>
      <xdr:rowOff>133350</xdr:rowOff>
    </xdr:from>
    <xdr:to>
      <xdr:col>10</xdr:col>
      <xdr:colOff>0</xdr:colOff>
      <xdr:row>58</xdr:row>
      <xdr:rowOff>0</xdr:rowOff>
    </xdr:to>
    <xdr:sp macro="" textlink="">
      <xdr:nvSpPr>
        <xdr:cNvPr id="37" name="TextBox 36">
          <a:extLst>
            <a:ext uri="{FF2B5EF4-FFF2-40B4-BE49-F238E27FC236}">
              <a16:creationId xmlns:a16="http://schemas.microsoft.com/office/drawing/2014/main" id="{7C217FBB-1172-469E-9C81-4AE77F2F1E50}"/>
            </a:ext>
          </a:extLst>
        </xdr:cNvPr>
        <xdr:cNvSpPr txBox="1"/>
      </xdr:nvSpPr>
      <xdr:spPr>
        <a:xfrm>
          <a:off x="3667125" y="94107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65</xdr:row>
      <xdr:rowOff>136684</xdr:rowOff>
    </xdr:from>
    <xdr:to>
      <xdr:col>10</xdr:col>
      <xdr:colOff>0</xdr:colOff>
      <xdr:row>67</xdr:row>
      <xdr:rowOff>0</xdr:rowOff>
    </xdr:to>
    <xdr:sp macro="" textlink="">
      <xdr:nvSpPr>
        <xdr:cNvPr id="38" name="TextBox 37">
          <a:extLst>
            <a:ext uri="{FF2B5EF4-FFF2-40B4-BE49-F238E27FC236}">
              <a16:creationId xmlns:a16="http://schemas.microsoft.com/office/drawing/2014/main" id="{775F2A24-0910-4F62-8702-E3767D1E47BA}"/>
            </a:ext>
          </a:extLst>
        </xdr:cNvPr>
        <xdr:cNvSpPr txBox="1"/>
      </xdr:nvSpPr>
      <xdr:spPr>
        <a:xfrm>
          <a:off x="3667125" y="10871359"/>
          <a:ext cx="466725" cy="18716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xdr:col>
      <xdr:colOff>0</xdr:colOff>
      <xdr:row>56</xdr:row>
      <xdr:rowOff>133350</xdr:rowOff>
    </xdr:from>
    <xdr:to>
      <xdr:col>2</xdr:col>
      <xdr:colOff>0</xdr:colOff>
      <xdr:row>58</xdr:row>
      <xdr:rowOff>0</xdr:rowOff>
    </xdr:to>
    <xdr:sp macro="" textlink="">
      <xdr:nvSpPr>
        <xdr:cNvPr id="39" name="TextBox 38">
          <a:extLst>
            <a:ext uri="{FF2B5EF4-FFF2-40B4-BE49-F238E27FC236}">
              <a16:creationId xmlns:a16="http://schemas.microsoft.com/office/drawing/2014/main" id="{1A1BBC46-7C61-4093-A698-F1925E993D9B}"/>
            </a:ext>
          </a:extLst>
        </xdr:cNvPr>
        <xdr:cNvSpPr txBox="1"/>
      </xdr:nvSpPr>
      <xdr:spPr>
        <a:xfrm>
          <a:off x="57150" y="9410700"/>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Pins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65</xdr:row>
      <xdr:rowOff>136684</xdr:rowOff>
    </xdr:from>
    <xdr:to>
      <xdr:col>2</xdr:col>
      <xdr:colOff>952500</xdr:colOff>
      <xdr:row>67</xdr:row>
      <xdr:rowOff>19050</xdr:rowOff>
    </xdr:to>
    <xdr:sp macro="" textlink="">
      <xdr:nvSpPr>
        <xdr:cNvPr id="40" name="TextBox 39">
          <a:extLst>
            <a:ext uri="{FF2B5EF4-FFF2-40B4-BE49-F238E27FC236}">
              <a16:creationId xmlns:a16="http://schemas.microsoft.com/office/drawing/2014/main" id="{E529F5D5-57B7-44AF-B27C-038367D575A6}"/>
            </a:ext>
          </a:extLst>
        </xdr:cNvPr>
        <xdr:cNvSpPr txBox="1"/>
      </xdr:nvSpPr>
      <xdr:spPr>
        <a:xfrm>
          <a:off x="57150" y="10871359"/>
          <a:ext cx="2181225" cy="2062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Additional Patch Awards</a:t>
          </a:r>
          <a:endParaRPr lang="en-US" sz="1100">
            <a:solidFill>
              <a:schemeClr val="bg1"/>
            </a:solidFill>
            <a:latin typeface="Arial Narrow" panose="020B0606020202030204" pitchFamily="34" charset="0"/>
          </a:endParaRPr>
        </a:p>
      </xdr:txBody>
    </xdr:sp>
    <xdr:clientData/>
  </xdr:twoCellAnchor>
  <xdr:twoCellAnchor>
    <xdr:from>
      <xdr:col>11</xdr:col>
      <xdr:colOff>0</xdr:colOff>
      <xdr:row>1</xdr:row>
      <xdr:rowOff>133350</xdr:rowOff>
    </xdr:from>
    <xdr:to>
      <xdr:col>20</xdr:col>
      <xdr:colOff>0</xdr:colOff>
      <xdr:row>3</xdr:row>
      <xdr:rowOff>0</xdr:rowOff>
    </xdr:to>
    <xdr:sp macro="" textlink="">
      <xdr:nvSpPr>
        <xdr:cNvPr id="41" name="Rectangle: Top Corners Rounded 40">
          <a:extLst>
            <a:ext uri="{FF2B5EF4-FFF2-40B4-BE49-F238E27FC236}">
              <a16:creationId xmlns:a16="http://schemas.microsoft.com/office/drawing/2014/main" id="{1E8D730F-E866-4E48-A7A7-1708C0D132ED}"/>
            </a:ext>
          </a:extLst>
        </xdr:cNvPr>
        <xdr:cNvSpPr/>
      </xdr:nvSpPr>
      <xdr:spPr>
        <a:xfrm>
          <a:off x="4248150" y="50482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0</xdr:colOff>
      <xdr:row>1</xdr:row>
      <xdr:rowOff>133350</xdr:rowOff>
    </xdr:from>
    <xdr:to>
      <xdr:col>19</xdr:col>
      <xdr:colOff>0</xdr:colOff>
      <xdr:row>3</xdr:row>
      <xdr:rowOff>0</xdr:rowOff>
    </xdr:to>
    <xdr:sp macro="" textlink="">
      <xdr:nvSpPr>
        <xdr:cNvPr id="42" name="TextBox 41">
          <a:extLst>
            <a:ext uri="{FF2B5EF4-FFF2-40B4-BE49-F238E27FC236}">
              <a16:creationId xmlns:a16="http://schemas.microsoft.com/office/drawing/2014/main" id="{A2EEE298-A5BE-4CBA-8F72-F4C846429923}"/>
            </a:ext>
          </a:extLst>
        </xdr:cNvPr>
        <xdr:cNvSpPr txBox="1"/>
      </xdr:nvSpPr>
      <xdr:spPr>
        <a:xfrm>
          <a:off x="739140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19</xdr:col>
      <xdr:colOff>0</xdr:colOff>
      <xdr:row>1</xdr:row>
      <xdr:rowOff>133350</xdr:rowOff>
    </xdr:from>
    <xdr:to>
      <xdr:col>20</xdr:col>
      <xdr:colOff>0</xdr:colOff>
      <xdr:row>3</xdr:row>
      <xdr:rowOff>0</xdr:rowOff>
    </xdr:to>
    <xdr:sp macro="" textlink="">
      <xdr:nvSpPr>
        <xdr:cNvPr id="43" name="TextBox 42">
          <a:extLst>
            <a:ext uri="{FF2B5EF4-FFF2-40B4-BE49-F238E27FC236}">
              <a16:creationId xmlns:a16="http://schemas.microsoft.com/office/drawing/2014/main" id="{B9E70525-6FBA-411D-A684-7E33594660B8}"/>
            </a:ext>
          </a:extLst>
        </xdr:cNvPr>
        <xdr:cNvSpPr txBox="1"/>
      </xdr:nvSpPr>
      <xdr:spPr>
        <a:xfrm>
          <a:off x="785812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3</xdr:row>
      <xdr:rowOff>0</xdr:rowOff>
    </xdr:from>
    <xdr:to>
      <xdr:col>20</xdr:col>
      <xdr:colOff>0</xdr:colOff>
      <xdr:row>25</xdr:row>
      <xdr:rowOff>0</xdr:rowOff>
    </xdr:to>
    <xdr:sp macro="" textlink="">
      <xdr:nvSpPr>
        <xdr:cNvPr id="44" name="Rectangle 43">
          <a:extLst>
            <a:ext uri="{FF2B5EF4-FFF2-40B4-BE49-F238E27FC236}">
              <a16:creationId xmlns:a16="http://schemas.microsoft.com/office/drawing/2014/main" id="{47183742-026D-40A1-B741-A3A4DCB488A2}"/>
            </a:ext>
          </a:extLst>
        </xdr:cNvPr>
        <xdr:cNvSpPr/>
      </xdr:nvSpPr>
      <xdr:spPr>
        <a:xfrm>
          <a:off x="4248150" y="695325"/>
          <a:ext cx="4076700" cy="35623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133350</xdr:rowOff>
    </xdr:from>
    <xdr:to>
      <xdr:col>12</xdr:col>
      <xdr:colOff>1266825</xdr:colOff>
      <xdr:row>3</xdr:row>
      <xdr:rowOff>0</xdr:rowOff>
    </xdr:to>
    <xdr:sp macro="" textlink="">
      <xdr:nvSpPr>
        <xdr:cNvPr id="45" name="TextBox 44">
          <a:extLst>
            <a:ext uri="{FF2B5EF4-FFF2-40B4-BE49-F238E27FC236}">
              <a16:creationId xmlns:a16="http://schemas.microsoft.com/office/drawing/2014/main" id="{94C9902A-95C8-4D2E-BFB1-C6DC4A12E68A}"/>
            </a:ext>
          </a:extLst>
        </xdr:cNvPr>
        <xdr:cNvSpPr txBox="1"/>
      </xdr:nvSpPr>
      <xdr:spPr>
        <a:xfrm>
          <a:off x="4248150" y="504825"/>
          <a:ext cx="24955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Leadership Journey Awards</a:t>
          </a:r>
          <a:endParaRPr lang="en-US" sz="1100">
            <a:solidFill>
              <a:schemeClr val="bg1"/>
            </a:solidFill>
            <a:latin typeface="Arial Narrow" panose="020B0606020202030204" pitchFamily="34" charset="0"/>
          </a:endParaRPr>
        </a:p>
      </xdr:txBody>
    </xdr:sp>
    <xdr:clientData/>
  </xdr:twoCellAnchor>
  <xdr:twoCellAnchor>
    <xdr:from>
      <xdr:col>11</xdr:col>
      <xdr:colOff>19050</xdr:colOff>
      <xdr:row>3</xdr:row>
      <xdr:rowOff>28575</xdr:rowOff>
    </xdr:from>
    <xdr:to>
      <xdr:col>11</xdr:col>
      <xdr:colOff>1214122</xdr:colOff>
      <xdr:row>24</xdr:row>
      <xdr:rowOff>112578</xdr:rowOff>
    </xdr:to>
    <xdr:grpSp>
      <xdr:nvGrpSpPr>
        <xdr:cNvPr id="46" name="Group 45">
          <a:extLst>
            <a:ext uri="{FF2B5EF4-FFF2-40B4-BE49-F238E27FC236}">
              <a16:creationId xmlns:a16="http://schemas.microsoft.com/office/drawing/2014/main" id="{3E4FF209-80E5-48D6-9C4E-0310F3086A0D}"/>
            </a:ext>
          </a:extLst>
        </xdr:cNvPr>
        <xdr:cNvGrpSpPr/>
      </xdr:nvGrpSpPr>
      <xdr:grpSpPr>
        <a:xfrm>
          <a:off x="4267200" y="723900"/>
          <a:ext cx="1195072" cy="3484428"/>
          <a:chOff x="4286250" y="723900"/>
          <a:chExt cx="1195072" cy="3484428"/>
        </a:xfrm>
      </xdr:grpSpPr>
      <xdr:pic>
        <xdr:nvPicPr>
          <xdr:cNvPr id="47" name="Picture 46">
            <a:extLst>
              <a:ext uri="{FF2B5EF4-FFF2-40B4-BE49-F238E27FC236}">
                <a16:creationId xmlns:a16="http://schemas.microsoft.com/office/drawing/2014/main" id="{9D8FD496-7589-41E6-B5CB-6A4703D9B99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286250" y="3441700"/>
            <a:ext cx="1188720" cy="766628"/>
          </a:xfrm>
          <a:prstGeom prst="rect">
            <a:avLst/>
          </a:prstGeom>
        </xdr:spPr>
      </xdr:pic>
      <xdr:pic>
        <xdr:nvPicPr>
          <xdr:cNvPr id="48" name="Picture 47">
            <a:extLst>
              <a:ext uri="{FF2B5EF4-FFF2-40B4-BE49-F238E27FC236}">
                <a16:creationId xmlns:a16="http://schemas.microsoft.com/office/drawing/2014/main" id="{AD2645C9-FC81-45F1-A7EB-60C6D7BDDA5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292602" y="2743201"/>
            <a:ext cx="1188720" cy="506979"/>
          </a:xfrm>
          <a:prstGeom prst="rect">
            <a:avLst/>
          </a:prstGeom>
        </xdr:spPr>
      </xdr:pic>
      <xdr:pic>
        <xdr:nvPicPr>
          <xdr:cNvPr id="49" name="Picture 48">
            <a:extLst>
              <a:ext uri="{FF2B5EF4-FFF2-40B4-BE49-F238E27FC236}">
                <a16:creationId xmlns:a16="http://schemas.microsoft.com/office/drawing/2014/main" id="{4D60E8C5-B4FF-49A6-91D2-4EBCE32C164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559967" y="723900"/>
            <a:ext cx="657568" cy="640080"/>
          </a:xfrm>
          <a:prstGeom prst="rect">
            <a:avLst/>
          </a:prstGeom>
        </xdr:spPr>
      </xdr:pic>
      <xdr:pic>
        <xdr:nvPicPr>
          <xdr:cNvPr id="50" name="Picture 49">
            <a:extLst>
              <a:ext uri="{FF2B5EF4-FFF2-40B4-BE49-F238E27FC236}">
                <a16:creationId xmlns:a16="http://schemas.microsoft.com/office/drawing/2014/main" id="{BBD7EAAC-9904-4FAE-BE50-68783193A35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536362" y="1352551"/>
            <a:ext cx="704778" cy="640080"/>
          </a:xfrm>
          <a:prstGeom prst="rect">
            <a:avLst/>
          </a:prstGeom>
        </xdr:spPr>
      </xdr:pic>
      <xdr:pic>
        <xdr:nvPicPr>
          <xdr:cNvPr id="51" name="Picture 50">
            <a:extLst>
              <a:ext uri="{FF2B5EF4-FFF2-40B4-BE49-F238E27FC236}">
                <a16:creationId xmlns:a16="http://schemas.microsoft.com/office/drawing/2014/main" id="{7D217700-A543-4738-9388-C880380DA7D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557711" y="2000250"/>
            <a:ext cx="662080" cy="640080"/>
          </a:xfrm>
          <a:prstGeom prst="rect">
            <a:avLst/>
          </a:prstGeom>
        </xdr:spPr>
      </xdr:pic>
    </xdr:grpSp>
    <xdr:clientData/>
  </xdr:twoCellAnchor>
  <xdr:twoCellAnchor>
    <xdr:from>
      <xdr:col>1</xdr:col>
      <xdr:colOff>16899</xdr:colOff>
      <xdr:row>58</xdr:row>
      <xdr:rowOff>39976</xdr:rowOff>
    </xdr:from>
    <xdr:to>
      <xdr:col>1</xdr:col>
      <xdr:colOff>1205619</xdr:colOff>
      <xdr:row>64</xdr:row>
      <xdr:rowOff>110183</xdr:rowOff>
    </xdr:to>
    <xdr:grpSp>
      <xdr:nvGrpSpPr>
        <xdr:cNvPr id="52" name="Group 51">
          <a:extLst>
            <a:ext uri="{FF2B5EF4-FFF2-40B4-BE49-F238E27FC236}">
              <a16:creationId xmlns:a16="http://schemas.microsoft.com/office/drawing/2014/main" id="{6DFE0460-8885-4366-951B-29A74802A924}"/>
            </a:ext>
          </a:extLst>
        </xdr:cNvPr>
        <xdr:cNvGrpSpPr>
          <a:grpSpLocks noChangeAspect="1"/>
        </xdr:cNvGrpSpPr>
      </xdr:nvGrpSpPr>
      <xdr:grpSpPr>
        <a:xfrm>
          <a:off x="74049" y="9641176"/>
          <a:ext cx="1188720" cy="1041757"/>
          <a:chOff x="4696849" y="9809450"/>
          <a:chExt cx="1263931" cy="1106030"/>
        </a:xfrm>
      </xdr:grpSpPr>
      <xdr:grpSp>
        <xdr:nvGrpSpPr>
          <xdr:cNvPr id="53" name="Group 52">
            <a:extLst>
              <a:ext uri="{FF2B5EF4-FFF2-40B4-BE49-F238E27FC236}">
                <a16:creationId xmlns:a16="http://schemas.microsoft.com/office/drawing/2014/main" id="{ECF54F0B-0339-47EA-A7DE-E8935A7BB870}"/>
              </a:ext>
            </a:extLst>
          </xdr:cNvPr>
          <xdr:cNvGrpSpPr/>
        </xdr:nvGrpSpPr>
        <xdr:grpSpPr>
          <a:xfrm>
            <a:off x="4911549" y="9809450"/>
            <a:ext cx="834530" cy="411480"/>
            <a:chOff x="4913600" y="9809450"/>
            <a:chExt cx="834530" cy="411480"/>
          </a:xfrm>
        </xdr:grpSpPr>
        <xdr:pic>
          <xdr:nvPicPr>
            <xdr:cNvPr id="61" name="Picture 60">
              <a:extLst>
                <a:ext uri="{FF2B5EF4-FFF2-40B4-BE49-F238E27FC236}">
                  <a16:creationId xmlns:a16="http://schemas.microsoft.com/office/drawing/2014/main" id="{4FF4B51A-0971-4EE2-A231-35138BD4BC6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913600" y="9809450"/>
              <a:ext cx="411480" cy="411480"/>
            </a:xfrm>
            <a:prstGeom prst="rect">
              <a:avLst/>
            </a:prstGeom>
          </xdr:spPr>
        </xdr:pic>
        <xdr:pic>
          <xdr:nvPicPr>
            <xdr:cNvPr id="62" name="Picture 61">
              <a:extLst>
                <a:ext uri="{FF2B5EF4-FFF2-40B4-BE49-F238E27FC236}">
                  <a16:creationId xmlns:a16="http://schemas.microsoft.com/office/drawing/2014/main" id="{A3F3D248-303C-4AE4-937C-9A09A7004E1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336650" y="9809450"/>
              <a:ext cx="411480" cy="411480"/>
            </a:xfrm>
            <a:prstGeom prst="rect">
              <a:avLst/>
            </a:prstGeom>
          </xdr:spPr>
        </xdr:pic>
      </xdr:grpSp>
      <xdr:grpSp>
        <xdr:nvGrpSpPr>
          <xdr:cNvPr id="54" name="Group 53">
            <a:extLst>
              <a:ext uri="{FF2B5EF4-FFF2-40B4-BE49-F238E27FC236}">
                <a16:creationId xmlns:a16="http://schemas.microsoft.com/office/drawing/2014/main" id="{E1ACFDF0-3C7B-4BA7-B36E-1EB3A257D759}"/>
              </a:ext>
            </a:extLst>
          </xdr:cNvPr>
          <xdr:cNvGrpSpPr/>
        </xdr:nvGrpSpPr>
        <xdr:grpSpPr>
          <a:xfrm>
            <a:off x="4911549" y="10504000"/>
            <a:ext cx="834530" cy="411480"/>
            <a:chOff x="4913600" y="10504000"/>
            <a:chExt cx="834530" cy="411480"/>
          </a:xfrm>
        </xdr:grpSpPr>
        <xdr:pic>
          <xdr:nvPicPr>
            <xdr:cNvPr id="59" name="Picture 58">
              <a:extLst>
                <a:ext uri="{FF2B5EF4-FFF2-40B4-BE49-F238E27FC236}">
                  <a16:creationId xmlns:a16="http://schemas.microsoft.com/office/drawing/2014/main" id="{4E70020E-5D7D-43F4-9A27-2CCEF4351A9A}"/>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336650" y="10504000"/>
              <a:ext cx="411480" cy="411480"/>
            </a:xfrm>
            <a:prstGeom prst="rect">
              <a:avLst/>
            </a:prstGeom>
          </xdr:spPr>
        </xdr:pic>
        <xdr:pic>
          <xdr:nvPicPr>
            <xdr:cNvPr id="60" name="Picture 59">
              <a:extLst>
                <a:ext uri="{FF2B5EF4-FFF2-40B4-BE49-F238E27FC236}">
                  <a16:creationId xmlns:a16="http://schemas.microsoft.com/office/drawing/2014/main" id="{ED87473E-C9E3-478A-AB02-2885BB84663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913600" y="10504000"/>
              <a:ext cx="411480" cy="411480"/>
            </a:xfrm>
            <a:prstGeom prst="rect">
              <a:avLst/>
            </a:prstGeom>
          </xdr:spPr>
        </xdr:pic>
      </xdr:grpSp>
      <xdr:grpSp>
        <xdr:nvGrpSpPr>
          <xdr:cNvPr id="55" name="Group 54">
            <a:extLst>
              <a:ext uri="{FF2B5EF4-FFF2-40B4-BE49-F238E27FC236}">
                <a16:creationId xmlns:a16="http://schemas.microsoft.com/office/drawing/2014/main" id="{C1BAD53F-B20E-45AD-A197-F00D0AA1EFEE}"/>
              </a:ext>
            </a:extLst>
          </xdr:cNvPr>
          <xdr:cNvGrpSpPr/>
        </xdr:nvGrpSpPr>
        <xdr:grpSpPr>
          <a:xfrm>
            <a:off x="4696849" y="10176475"/>
            <a:ext cx="1263931" cy="411480"/>
            <a:chOff x="4696849" y="10176475"/>
            <a:chExt cx="1263931" cy="411480"/>
          </a:xfrm>
        </xdr:grpSpPr>
        <xdr:pic>
          <xdr:nvPicPr>
            <xdr:cNvPr id="56" name="Picture 55">
              <a:extLst>
                <a:ext uri="{FF2B5EF4-FFF2-40B4-BE49-F238E27FC236}">
                  <a16:creationId xmlns:a16="http://schemas.microsoft.com/office/drawing/2014/main" id="{13B3990B-E8B5-45A3-BBBF-DAE5FB9BB709}"/>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696849" y="10176475"/>
              <a:ext cx="409626" cy="411480"/>
            </a:xfrm>
            <a:prstGeom prst="rect">
              <a:avLst/>
            </a:prstGeom>
          </xdr:spPr>
        </xdr:pic>
        <xdr:pic>
          <xdr:nvPicPr>
            <xdr:cNvPr id="57" name="Picture 56">
              <a:extLst>
                <a:ext uri="{FF2B5EF4-FFF2-40B4-BE49-F238E27FC236}">
                  <a16:creationId xmlns:a16="http://schemas.microsoft.com/office/drawing/2014/main" id="{BD639781-DB0C-4C47-83CC-B658F094A1F9}"/>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119900" y="10176475"/>
              <a:ext cx="411480" cy="411480"/>
            </a:xfrm>
            <a:prstGeom prst="rect">
              <a:avLst/>
            </a:prstGeom>
          </xdr:spPr>
        </xdr:pic>
        <xdr:pic>
          <xdr:nvPicPr>
            <xdr:cNvPr id="58" name="Picture 57">
              <a:extLst>
                <a:ext uri="{FF2B5EF4-FFF2-40B4-BE49-F238E27FC236}">
                  <a16:creationId xmlns:a16="http://schemas.microsoft.com/office/drawing/2014/main" id="{AE7C7CF4-F701-492A-BDDA-E37B6963EFE9}"/>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549300" y="10176475"/>
              <a:ext cx="411480" cy="411480"/>
            </a:xfrm>
            <a:prstGeom prst="rect">
              <a:avLst/>
            </a:prstGeom>
          </xdr:spPr>
        </xdr:pic>
      </xdr:grpSp>
    </xdr:grpSp>
    <xdr:clientData/>
  </xdr:twoCellAnchor>
  <xdr:twoCellAnchor>
    <xdr:from>
      <xdr:col>1</xdr:col>
      <xdr:colOff>28576</xdr:colOff>
      <xdr:row>67</xdr:row>
      <xdr:rowOff>19825</xdr:rowOff>
    </xdr:from>
    <xdr:to>
      <xdr:col>1</xdr:col>
      <xdr:colOff>1217296</xdr:colOff>
      <xdr:row>72</xdr:row>
      <xdr:rowOff>140184</xdr:rowOff>
    </xdr:to>
    <xdr:grpSp>
      <xdr:nvGrpSpPr>
        <xdr:cNvPr id="63" name="Group 62">
          <a:extLst>
            <a:ext uri="{FF2B5EF4-FFF2-40B4-BE49-F238E27FC236}">
              <a16:creationId xmlns:a16="http://schemas.microsoft.com/office/drawing/2014/main" id="{7C0F833F-D4D8-45E1-BA38-A901AF062BC4}"/>
            </a:ext>
          </a:extLst>
        </xdr:cNvPr>
        <xdr:cNvGrpSpPr>
          <a:grpSpLocks noChangeAspect="1"/>
        </xdr:cNvGrpSpPr>
      </xdr:nvGrpSpPr>
      <xdr:grpSpPr>
        <a:xfrm>
          <a:off x="85726" y="11078350"/>
          <a:ext cx="1188720" cy="949034"/>
          <a:chOff x="95251" y="10443350"/>
          <a:chExt cx="1234440" cy="964520"/>
        </a:xfrm>
      </xdr:grpSpPr>
      <xdr:pic>
        <xdr:nvPicPr>
          <xdr:cNvPr id="64" name="Picture 63">
            <a:extLst>
              <a:ext uri="{FF2B5EF4-FFF2-40B4-BE49-F238E27FC236}">
                <a16:creationId xmlns:a16="http://schemas.microsoft.com/office/drawing/2014/main" id="{6621AC05-13D7-4E4D-A7A0-433AA0281076}"/>
              </a:ext>
            </a:extLst>
          </xdr:cNvPr>
          <xdr:cNvPicPr>
            <a:picLocks noChangeAspect="1"/>
          </xdr:cNvPicPr>
        </xdr:nvPicPr>
        <xdr:blipFill rotWithShape="1">
          <a:blip xmlns:r="http://schemas.openxmlformats.org/officeDocument/2006/relationships" r:embed="rId15">
            <a:extLst>
              <a:ext uri="{28A0092B-C50C-407E-A947-70E740481C1C}">
                <a14:useLocalDpi xmlns:a14="http://schemas.microsoft.com/office/drawing/2010/main" val="0"/>
              </a:ext>
            </a:extLst>
          </a:blip>
          <a:srcRect l="49828" r="-1"/>
          <a:stretch/>
        </xdr:blipFill>
        <xdr:spPr>
          <a:xfrm>
            <a:off x="95251" y="10830074"/>
            <a:ext cx="1234440" cy="577796"/>
          </a:xfrm>
          <a:prstGeom prst="rect">
            <a:avLst/>
          </a:prstGeom>
        </xdr:spPr>
      </xdr:pic>
      <xdr:grpSp>
        <xdr:nvGrpSpPr>
          <xdr:cNvPr id="65" name="Group 64">
            <a:extLst>
              <a:ext uri="{FF2B5EF4-FFF2-40B4-BE49-F238E27FC236}">
                <a16:creationId xmlns:a16="http://schemas.microsoft.com/office/drawing/2014/main" id="{E0D93036-AEEC-46CD-8D26-DCFC98E27F8C}"/>
              </a:ext>
            </a:extLst>
          </xdr:cNvPr>
          <xdr:cNvGrpSpPr/>
        </xdr:nvGrpSpPr>
        <xdr:grpSpPr>
          <a:xfrm>
            <a:off x="257780" y="10443350"/>
            <a:ext cx="909383" cy="411480"/>
            <a:chOff x="292101" y="10443350"/>
            <a:chExt cx="909383" cy="411480"/>
          </a:xfrm>
        </xdr:grpSpPr>
        <xdr:pic>
          <xdr:nvPicPr>
            <xdr:cNvPr id="66" name="Picture 65">
              <a:extLst>
                <a:ext uri="{FF2B5EF4-FFF2-40B4-BE49-F238E27FC236}">
                  <a16:creationId xmlns:a16="http://schemas.microsoft.com/office/drawing/2014/main" id="{E9F7F95E-DEF7-482A-819F-C6D971E151C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292101" y="10443350"/>
              <a:ext cx="413402" cy="411480"/>
            </a:xfrm>
            <a:prstGeom prst="rect">
              <a:avLst/>
            </a:prstGeom>
          </xdr:spPr>
        </xdr:pic>
        <xdr:pic>
          <xdr:nvPicPr>
            <xdr:cNvPr id="67" name="Picture 66">
              <a:extLst>
                <a:ext uri="{FF2B5EF4-FFF2-40B4-BE49-F238E27FC236}">
                  <a16:creationId xmlns:a16="http://schemas.microsoft.com/office/drawing/2014/main" id="{EF47A0CD-92C6-44F2-B9C8-35AD04B55A13}"/>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788082" y="10443350"/>
              <a:ext cx="413402" cy="411480"/>
            </a:xfrm>
            <a:prstGeom prst="rect">
              <a:avLst/>
            </a:prstGeom>
          </xdr:spPr>
        </xdr:pic>
      </xdr:grpSp>
    </xdr:grpSp>
    <xdr:clientData/>
  </xdr:twoCellAnchor>
  <xdr:twoCellAnchor>
    <xdr:from>
      <xdr:col>1</xdr:col>
      <xdr:colOff>0</xdr:colOff>
      <xdr:row>3</xdr:row>
      <xdr:rowOff>0</xdr:rowOff>
    </xdr:from>
    <xdr:to>
      <xdr:col>10</xdr:col>
      <xdr:colOff>0</xdr:colOff>
      <xdr:row>33</xdr:row>
      <xdr:rowOff>0</xdr:rowOff>
    </xdr:to>
    <xdr:sp macro="" textlink="">
      <xdr:nvSpPr>
        <xdr:cNvPr id="68" name="Rectangle 67">
          <a:extLst>
            <a:ext uri="{FF2B5EF4-FFF2-40B4-BE49-F238E27FC236}">
              <a16:creationId xmlns:a16="http://schemas.microsoft.com/office/drawing/2014/main" id="{963E543A-BB9F-45DD-A1B5-FB7CF3A720FB}"/>
            </a:ext>
          </a:extLst>
        </xdr:cNvPr>
        <xdr:cNvSpPr/>
      </xdr:nvSpPr>
      <xdr:spPr>
        <a:xfrm>
          <a:off x="57150" y="695325"/>
          <a:ext cx="4076700" cy="48577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39687</xdr:colOff>
      <xdr:row>41</xdr:row>
      <xdr:rowOff>65050</xdr:rowOff>
    </xdr:from>
    <xdr:to>
      <xdr:col>2</xdr:col>
      <xdr:colOff>2102</xdr:colOff>
      <xdr:row>55</xdr:row>
      <xdr:rowOff>121491</xdr:rowOff>
    </xdr:to>
    <xdr:grpSp>
      <xdr:nvGrpSpPr>
        <xdr:cNvPr id="69" name="Group 68">
          <a:extLst>
            <a:ext uri="{FF2B5EF4-FFF2-40B4-BE49-F238E27FC236}">
              <a16:creationId xmlns:a16="http://schemas.microsoft.com/office/drawing/2014/main" id="{C02DC1EE-D3EB-4402-9A62-9B983137AED2}"/>
            </a:ext>
          </a:extLst>
        </xdr:cNvPr>
        <xdr:cNvGrpSpPr/>
      </xdr:nvGrpSpPr>
      <xdr:grpSpPr>
        <a:xfrm>
          <a:off x="96837" y="6913525"/>
          <a:ext cx="1191140" cy="2323391"/>
          <a:chOff x="96837" y="7037350"/>
          <a:chExt cx="1210190" cy="2367841"/>
        </a:xfrm>
      </xdr:grpSpPr>
      <xdr:pic>
        <xdr:nvPicPr>
          <xdr:cNvPr id="70" name="Picture 69">
            <a:extLst>
              <a:ext uri="{FF2B5EF4-FFF2-40B4-BE49-F238E27FC236}">
                <a16:creationId xmlns:a16="http://schemas.microsoft.com/office/drawing/2014/main" id="{9199FEBC-9FED-41EC-B708-202F29F759EA}"/>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96837" y="9008271"/>
            <a:ext cx="1196340" cy="396920"/>
          </a:xfrm>
          <a:prstGeom prst="rect">
            <a:avLst/>
          </a:prstGeom>
        </xdr:spPr>
      </xdr:pic>
      <xdr:pic>
        <xdr:nvPicPr>
          <xdr:cNvPr id="71" name="Picture 75">
            <a:extLst>
              <a:ext uri="{FF2B5EF4-FFF2-40B4-BE49-F238E27FC236}">
                <a16:creationId xmlns:a16="http://schemas.microsoft.com/office/drawing/2014/main" id="{E180DBD4-7CB4-4F8A-A369-DF1BC8D6686A}"/>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96837" y="8040989"/>
            <a:ext cx="1196340" cy="394026"/>
          </a:xfrm>
          <a:prstGeom prst="rect">
            <a:avLst/>
          </a:prstGeom>
        </xdr:spPr>
      </xdr:pic>
      <xdr:pic>
        <xdr:nvPicPr>
          <xdr:cNvPr id="72" name="Picture 71">
            <a:extLst>
              <a:ext uri="{FF2B5EF4-FFF2-40B4-BE49-F238E27FC236}">
                <a16:creationId xmlns:a16="http://schemas.microsoft.com/office/drawing/2014/main" id="{8F45FEE5-3DD8-4C07-88EA-8F74E55B51BB}"/>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96837" y="8523910"/>
            <a:ext cx="1196340" cy="395467"/>
          </a:xfrm>
          <a:prstGeom prst="rect">
            <a:avLst/>
          </a:prstGeom>
        </xdr:spPr>
      </xdr:pic>
      <xdr:pic>
        <xdr:nvPicPr>
          <xdr:cNvPr id="73" name="Picture 72">
            <a:extLst>
              <a:ext uri="{FF2B5EF4-FFF2-40B4-BE49-F238E27FC236}">
                <a16:creationId xmlns:a16="http://schemas.microsoft.com/office/drawing/2014/main" id="{0DF9CB25-28AC-4BFE-9232-6734E01C670D}"/>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96837" y="7546869"/>
            <a:ext cx="1196340" cy="405225"/>
          </a:xfrm>
          <a:prstGeom prst="rect">
            <a:avLst/>
          </a:prstGeom>
        </xdr:spPr>
      </xdr:pic>
      <xdr:grpSp>
        <xdr:nvGrpSpPr>
          <xdr:cNvPr id="74" name="Group 73">
            <a:extLst>
              <a:ext uri="{FF2B5EF4-FFF2-40B4-BE49-F238E27FC236}">
                <a16:creationId xmlns:a16="http://schemas.microsoft.com/office/drawing/2014/main" id="{572C46B0-FE07-4168-95D7-B1E6BC92A2DF}"/>
              </a:ext>
            </a:extLst>
          </xdr:cNvPr>
          <xdr:cNvGrpSpPr/>
        </xdr:nvGrpSpPr>
        <xdr:grpSpPr>
          <a:xfrm>
            <a:off x="96837" y="7037350"/>
            <a:ext cx="1210190" cy="420624"/>
            <a:chOff x="19345947" y="7297700"/>
            <a:chExt cx="1210190" cy="420624"/>
          </a:xfrm>
        </xdr:grpSpPr>
        <xdr:pic>
          <xdr:nvPicPr>
            <xdr:cNvPr id="75" name="Picture 74">
              <a:extLst>
                <a:ext uri="{FF2B5EF4-FFF2-40B4-BE49-F238E27FC236}">
                  <a16:creationId xmlns:a16="http://schemas.microsoft.com/office/drawing/2014/main" id="{6397ACDD-0B76-45EF-A251-7770E8B5DE81}"/>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9345947" y="7297700"/>
              <a:ext cx="402336" cy="420624"/>
            </a:xfrm>
            <a:prstGeom prst="rect">
              <a:avLst/>
            </a:prstGeom>
          </xdr:spPr>
        </xdr:pic>
        <xdr:pic>
          <xdr:nvPicPr>
            <xdr:cNvPr id="76" name="Picture 75">
              <a:extLst>
                <a:ext uri="{FF2B5EF4-FFF2-40B4-BE49-F238E27FC236}">
                  <a16:creationId xmlns:a16="http://schemas.microsoft.com/office/drawing/2014/main" id="{76998AC1-5027-4BE1-8F4B-FB70ED0199A9}"/>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9747319" y="7297700"/>
              <a:ext cx="402336" cy="420624"/>
            </a:xfrm>
            <a:prstGeom prst="rect">
              <a:avLst/>
            </a:prstGeom>
          </xdr:spPr>
        </xdr:pic>
        <xdr:pic>
          <xdr:nvPicPr>
            <xdr:cNvPr id="77" name="Picture 76">
              <a:extLst>
                <a:ext uri="{FF2B5EF4-FFF2-40B4-BE49-F238E27FC236}">
                  <a16:creationId xmlns:a16="http://schemas.microsoft.com/office/drawing/2014/main" id="{0BD7CAAB-DD91-479D-B071-B4625586F799}"/>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20153801" y="7297700"/>
              <a:ext cx="402336" cy="420624"/>
            </a:xfrm>
            <a:prstGeom prst="rect">
              <a:avLst/>
            </a:prstGeom>
          </xdr:spPr>
        </xdr:pic>
      </xdr:grpSp>
    </xdr:grpSp>
    <xdr:clientData/>
  </xdr:twoCellAnchor>
  <xdr:twoCellAnchor>
    <xdr:from>
      <xdr:col>1</xdr:col>
      <xdr:colOff>43446</xdr:colOff>
      <xdr:row>3</xdr:row>
      <xdr:rowOff>60325</xdr:rowOff>
    </xdr:from>
    <xdr:to>
      <xdr:col>1</xdr:col>
      <xdr:colOff>1225061</xdr:colOff>
      <xdr:row>32</xdr:row>
      <xdr:rowOff>103590</xdr:rowOff>
    </xdr:to>
    <xdr:grpSp>
      <xdr:nvGrpSpPr>
        <xdr:cNvPr id="78" name="Group 77">
          <a:extLst>
            <a:ext uri="{FF2B5EF4-FFF2-40B4-BE49-F238E27FC236}">
              <a16:creationId xmlns:a16="http://schemas.microsoft.com/office/drawing/2014/main" id="{CF3760FC-1CE0-4341-9282-A35D664C62C4}"/>
            </a:ext>
          </a:extLst>
        </xdr:cNvPr>
        <xdr:cNvGrpSpPr/>
      </xdr:nvGrpSpPr>
      <xdr:grpSpPr>
        <a:xfrm>
          <a:off x="100596" y="755650"/>
          <a:ext cx="1181615" cy="4739090"/>
          <a:chOff x="19366496" y="784225"/>
          <a:chExt cx="1210190" cy="4831165"/>
        </a:xfrm>
      </xdr:grpSpPr>
      <xdr:pic>
        <xdr:nvPicPr>
          <xdr:cNvPr id="79" name="Picture 78">
            <a:extLst>
              <a:ext uri="{FF2B5EF4-FFF2-40B4-BE49-F238E27FC236}">
                <a16:creationId xmlns:a16="http://schemas.microsoft.com/office/drawing/2014/main" id="{04BBE968-D30A-4214-9594-E747284A82BB}"/>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20177750" y="784225"/>
            <a:ext cx="398936" cy="418539"/>
          </a:xfrm>
          <a:prstGeom prst="rect">
            <a:avLst/>
          </a:prstGeom>
        </xdr:spPr>
      </xdr:pic>
      <xdr:pic>
        <xdr:nvPicPr>
          <xdr:cNvPr id="80" name="Picture 79">
            <a:extLst>
              <a:ext uri="{FF2B5EF4-FFF2-40B4-BE49-F238E27FC236}">
                <a16:creationId xmlns:a16="http://schemas.microsoft.com/office/drawing/2014/main" id="{787843E4-24D9-44DD-8BB7-2805554982E3}"/>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9369896" y="1274285"/>
            <a:ext cx="398936" cy="418539"/>
          </a:xfrm>
          <a:prstGeom prst="rect">
            <a:avLst/>
          </a:prstGeom>
        </xdr:spPr>
      </xdr:pic>
      <xdr:pic>
        <xdr:nvPicPr>
          <xdr:cNvPr id="81" name="Picture 80">
            <a:extLst>
              <a:ext uri="{FF2B5EF4-FFF2-40B4-BE49-F238E27FC236}">
                <a16:creationId xmlns:a16="http://schemas.microsoft.com/office/drawing/2014/main" id="{99B8A3B0-CACF-4A7E-BA1F-F2421C037E48}"/>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9771269" y="1274285"/>
            <a:ext cx="398936" cy="418539"/>
          </a:xfrm>
          <a:prstGeom prst="rect">
            <a:avLst/>
          </a:prstGeom>
        </xdr:spPr>
      </xdr:pic>
      <xdr:pic>
        <xdr:nvPicPr>
          <xdr:cNvPr id="82" name="Picture 81">
            <a:extLst>
              <a:ext uri="{FF2B5EF4-FFF2-40B4-BE49-F238E27FC236}">
                <a16:creationId xmlns:a16="http://schemas.microsoft.com/office/drawing/2014/main" id="{E606B162-2D6E-4B86-A225-4E8280F79C1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20177750" y="1274285"/>
            <a:ext cx="398936" cy="418539"/>
          </a:xfrm>
          <a:prstGeom prst="rect">
            <a:avLst/>
          </a:prstGeom>
        </xdr:spPr>
      </xdr:pic>
      <xdr:pic>
        <xdr:nvPicPr>
          <xdr:cNvPr id="83" name="Picture 82">
            <a:extLst>
              <a:ext uri="{FF2B5EF4-FFF2-40B4-BE49-F238E27FC236}">
                <a16:creationId xmlns:a16="http://schemas.microsoft.com/office/drawing/2014/main" id="{8976D65F-497F-49E2-96AF-BCED45AB7614}"/>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9369896" y="1764345"/>
            <a:ext cx="398936" cy="418539"/>
          </a:xfrm>
          <a:prstGeom prst="rect">
            <a:avLst/>
          </a:prstGeom>
        </xdr:spPr>
      </xdr:pic>
      <xdr:pic>
        <xdr:nvPicPr>
          <xdr:cNvPr id="84" name="Picture 83">
            <a:extLst>
              <a:ext uri="{FF2B5EF4-FFF2-40B4-BE49-F238E27FC236}">
                <a16:creationId xmlns:a16="http://schemas.microsoft.com/office/drawing/2014/main" id="{705904B9-5694-44AE-BE09-0E509EB6664D}"/>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9771269" y="1764345"/>
            <a:ext cx="398936" cy="418539"/>
          </a:xfrm>
          <a:prstGeom prst="rect">
            <a:avLst/>
          </a:prstGeom>
        </xdr:spPr>
      </xdr:pic>
      <xdr:pic>
        <xdr:nvPicPr>
          <xdr:cNvPr id="85" name="Picture 84">
            <a:extLst>
              <a:ext uri="{FF2B5EF4-FFF2-40B4-BE49-F238E27FC236}">
                <a16:creationId xmlns:a16="http://schemas.microsoft.com/office/drawing/2014/main" id="{2E70CCD8-34EE-4C71-A3FE-B79B62205ABD}"/>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20177750" y="1764345"/>
            <a:ext cx="398936" cy="418539"/>
          </a:xfrm>
          <a:prstGeom prst="rect">
            <a:avLst/>
          </a:prstGeom>
        </xdr:spPr>
      </xdr:pic>
      <xdr:pic>
        <xdr:nvPicPr>
          <xdr:cNvPr id="86" name="Picture 85">
            <a:extLst>
              <a:ext uri="{FF2B5EF4-FFF2-40B4-BE49-F238E27FC236}">
                <a16:creationId xmlns:a16="http://schemas.microsoft.com/office/drawing/2014/main" id="{0C93CE92-841F-4FBD-884B-94BFE272EB4C}"/>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9369896" y="2254405"/>
            <a:ext cx="398936" cy="418539"/>
          </a:xfrm>
          <a:prstGeom prst="rect">
            <a:avLst/>
          </a:prstGeom>
        </xdr:spPr>
      </xdr:pic>
      <xdr:pic>
        <xdr:nvPicPr>
          <xdr:cNvPr id="87" name="Picture 86">
            <a:extLst>
              <a:ext uri="{FF2B5EF4-FFF2-40B4-BE49-F238E27FC236}">
                <a16:creationId xmlns:a16="http://schemas.microsoft.com/office/drawing/2014/main" id="{DDF994BE-528E-460C-BB2B-AB47E84B80B8}"/>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9771269" y="2254405"/>
            <a:ext cx="398936" cy="418539"/>
          </a:xfrm>
          <a:prstGeom prst="rect">
            <a:avLst/>
          </a:prstGeom>
        </xdr:spPr>
      </xdr:pic>
      <xdr:pic>
        <xdr:nvPicPr>
          <xdr:cNvPr id="88" name="Picture 87">
            <a:extLst>
              <a:ext uri="{FF2B5EF4-FFF2-40B4-BE49-F238E27FC236}">
                <a16:creationId xmlns:a16="http://schemas.microsoft.com/office/drawing/2014/main" id="{10E06C16-9273-414A-AA15-96079A2A73A4}"/>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20177750" y="2254405"/>
            <a:ext cx="398936" cy="418539"/>
          </a:xfrm>
          <a:prstGeom prst="rect">
            <a:avLst/>
          </a:prstGeom>
        </xdr:spPr>
      </xdr:pic>
      <xdr:pic>
        <xdr:nvPicPr>
          <xdr:cNvPr id="89" name="Picture 88">
            <a:extLst>
              <a:ext uri="{FF2B5EF4-FFF2-40B4-BE49-F238E27FC236}">
                <a16:creationId xmlns:a16="http://schemas.microsoft.com/office/drawing/2014/main" id="{74FD3EC1-0E26-4830-8FFE-98539AC821CF}"/>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9369896" y="2744465"/>
            <a:ext cx="398936" cy="418539"/>
          </a:xfrm>
          <a:prstGeom prst="rect">
            <a:avLst/>
          </a:prstGeom>
        </xdr:spPr>
      </xdr:pic>
      <xdr:pic>
        <xdr:nvPicPr>
          <xdr:cNvPr id="90" name="Picture 89">
            <a:extLst>
              <a:ext uri="{FF2B5EF4-FFF2-40B4-BE49-F238E27FC236}">
                <a16:creationId xmlns:a16="http://schemas.microsoft.com/office/drawing/2014/main" id="{286E41DA-2254-43D3-BCD5-FA1C4409E64E}"/>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9771269" y="2744465"/>
            <a:ext cx="398936" cy="418539"/>
          </a:xfrm>
          <a:prstGeom prst="rect">
            <a:avLst/>
          </a:prstGeom>
        </xdr:spPr>
      </xdr:pic>
      <xdr:pic>
        <xdr:nvPicPr>
          <xdr:cNvPr id="91" name="Picture 90">
            <a:extLst>
              <a:ext uri="{FF2B5EF4-FFF2-40B4-BE49-F238E27FC236}">
                <a16:creationId xmlns:a16="http://schemas.microsoft.com/office/drawing/2014/main" id="{19B3E297-A284-4415-8F91-AEDD86F1463C}"/>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20177750" y="2744465"/>
            <a:ext cx="398936" cy="418539"/>
          </a:xfrm>
          <a:prstGeom prst="rect">
            <a:avLst/>
          </a:prstGeom>
        </xdr:spPr>
      </xdr:pic>
      <xdr:pic>
        <xdr:nvPicPr>
          <xdr:cNvPr id="92" name="Picture 91">
            <a:extLst>
              <a:ext uri="{FF2B5EF4-FFF2-40B4-BE49-F238E27FC236}">
                <a16:creationId xmlns:a16="http://schemas.microsoft.com/office/drawing/2014/main" id="{87A0BC9F-7DED-4290-8CB1-5DDD27BEE556}"/>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9369896" y="3234525"/>
            <a:ext cx="398936" cy="418539"/>
          </a:xfrm>
          <a:prstGeom prst="rect">
            <a:avLst/>
          </a:prstGeom>
        </xdr:spPr>
      </xdr:pic>
      <xdr:pic>
        <xdr:nvPicPr>
          <xdr:cNvPr id="93" name="Picture 92">
            <a:extLst>
              <a:ext uri="{FF2B5EF4-FFF2-40B4-BE49-F238E27FC236}">
                <a16:creationId xmlns:a16="http://schemas.microsoft.com/office/drawing/2014/main" id="{C52F708C-CC9F-4EAA-9B73-37C17DB02CF5}"/>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9771269" y="3234525"/>
            <a:ext cx="398936" cy="418539"/>
          </a:xfrm>
          <a:prstGeom prst="rect">
            <a:avLst/>
          </a:prstGeom>
        </xdr:spPr>
      </xdr:pic>
      <xdr:pic>
        <xdr:nvPicPr>
          <xdr:cNvPr id="94" name="Picture 93">
            <a:extLst>
              <a:ext uri="{FF2B5EF4-FFF2-40B4-BE49-F238E27FC236}">
                <a16:creationId xmlns:a16="http://schemas.microsoft.com/office/drawing/2014/main" id="{81169435-BD9C-44EE-B35E-02C8491446B5}"/>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20177750" y="3234525"/>
            <a:ext cx="398936" cy="418539"/>
          </a:xfrm>
          <a:prstGeom prst="rect">
            <a:avLst/>
          </a:prstGeom>
        </xdr:spPr>
      </xdr:pic>
      <xdr:pic>
        <xdr:nvPicPr>
          <xdr:cNvPr id="95" name="Picture 94">
            <a:extLst>
              <a:ext uri="{FF2B5EF4-FFF2-40B4-BE49-F238E27FC236}">
                <a16:creationId xmlns:a16="http://schemas.microsoft.com/office/drawing/2014/main" id="{EA453F93-A0BC-45E7-9784-3241DD5CD1E9}"/>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19369896" y="3724585"/>
            <a:ext cx="398936" cy="418539"/>
          </a:xfrm>
          <a:prstGeom prst="rect">
            <a:avLst/>
          </a:prstGeom>
        </xdr:spPr>
      </xdr:pic>
      <xdr:pic>
        <xdr:nvPicPr>
          <xdr:cNvPr id="96" name="Picture 95">
            <a:extLst>
              <a:ext uri="{FF2B5EF4-FFF2-40B4-BE49-F238E27FC236}">
                <a16:creationId xmlns:a16="http://schemas.microsoft.com/office/drawing/2014/main" id="{076E1704-1A0B-42B8-9EE6-AFBCC86DB7C8}"/>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19771269" y="3724585"/>
            <a:ext cx="398936" cy="418539"/>
          </a:xfrm>
          <a:prstGeom prst="rect">
            <a:avLst/>
          </a:prstGeom>
        </xdr:spPr>
      </xdr:pic>
      <xdr:pic>
        <xdr:nvPicPr>
          <xdr:cNvPr id="97" name="Picture 96">
            <a:extLst>
              <a:ext uri="{FF2B5EF4-FFF2-40B4-BE49-F238E27FC236}">
                <a16:creationId xmlns:a16="http://schemas.microsoft.com/office/drawing/2014/main" id="{13BE3564-C48C-417D-B560-EED815679923}"/>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20177750" y="3724585"/>
            <a:ext cx="398936" cy="418539"/>
          </a:xfrm>
          <a:prstGeom prst="rect">
            <a:avLst/>
          </a:prstGeom>
        </xdr:spPr>
      </xdr:pic>
      <xdr:pic>
        <xdr:nvPicPr>
          <xdr:cNvPr id="98" name="Picture 97">
            <a:extLst>
              <a:ext uri="{FF2B5EF4-FFF2-40B4-BE49-F238E27FC236}">
                <a16:creationId xmlns:a16="http://schemas.microsoft.com/office/drawing/2014/main" id="{5AE8A579-CFE1-476C-A3E4-ADEE74B09EAD}"/>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19369896" y="4214645"/>
            <a:ext cx="398936" cy="418539"/>
          </a:xfrm>
          <a:prstGeom prst="rect">
            <a:avLst/>
          </a:prstGeom>
        </xdr:spPr>
      </xdr:pic>
      <xdr:pic>
        <xdr:nvPicPr>
          <xdr:cNvPr id="99" name="Picture 98">
            <a:extLst>
              <a:ext uri="{FF2B5EF4-FFF2-40B4-BE49-F238E27FC236}">
                <a16:creationId xmlns:a16="http://schemas.microsoft.com/office/drawing/2014/main" id="{D4D31107-2BC0-4AFD-8A82-3180CE7F42D8}"/>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9769124" y="4214645"/>
            <a:ext cx="401081" cy="418539"/>
          </a:xfrm>
          <a:prstGeom prst="rect">
            <a:avLst/>
          </a:prstGeom>
        </xdr:spPr>
      </xdr:pic>
      <xdr:pic>
        <xdr:nvPicPr>
          <xdr:cNvPr id="100" name="Picture 99">
            <a:extLst>
              <a:ext uri="{FF2B5EF4-FFF2-40B4-BE49-F238E27FC236}">
                <a16:creationId xmlns:a16="http://schemas.microsoft.com/office/drawing/2014/main" id="{EF02E430-A417-4FC1-B916-4E14F1FBA179}"/>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19369896" y="4704705"/>
            <a:ext cx="398936" cy="418539"/>
          </a:xfrm>
          <a:prstGeom prst="rect">
            <a:avLst/>
          </a:prstGeom>
        </xdr:spPr>
      </xdr:pic>
      <xdr:pic>
        <xdr:nvPicPr>
          <xdr:cNvPr id="101" name="Picture 100">
            <a:extLst>
              <a:ext uri="{FF2B5EF4-FFF2-40B4-BE49-F238E27FC236}">
                <a16:creationId xmlns:a16="http://schemas.microsoft.com/office/drawing/2014/main" id="{7D530091-7B2E-432D-A755-5BCCE4D259FB}"/>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19771269" y="4704705"/>
            <a:ext cx="398936" cy="418539"/>
          </a:xfrm>
          <a:prstGeom prst="rect">
            <a:avLst/>
          </a:prstGeom>
        </xdr:spPr>
      </xdr:pic>
      <xdr:pic>
        <xdr:nvPicPr>
          <xdr:cNvPr id="102" name="Picture 101">
            <a:extLst>
              <a:ext uri="{FF2B5EF4-FFF2-40B4-BE49-F238E27FC236}">
                <a16:creationId xmlns:a16="http://schemas.microsoft.com/office/drawing/2014/main" id="{013EAE57-34C1-4DB4-9F8C-8B4897C0876C}"/>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20175605" y="4214645"/>
            <a:ext cx="401081" cy="418539"/>
          </a:xfrm>
          <a:prstGeom prst="rect">
            <a:avLst/>
          </a:prstGeom>
        </xdr:spPr>
      </xdr:pic>
      <xdr:pic>
        <xdr:nvPicPr>
          <xdr:cNvPr id="103" name="Picture 102">
            <a:extLst>
              <a:ext uri="{FF2B5EF4-FFF2-40B4-BE49-F238E27FC236}">
                <a16:creationId xmlns:a16="http://schemas.microsoft.com/office/drawing/2014/main" id="{EECEF016-ED9E-4F09-BD98-94E264ABD601}"/>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0177750" y="4704705"/>
            <a:ext cx="398936" cy="418539"/>
          </a:xfrm>
          <a:prstGeom prst="rect">
            <a:avLst/>
          </a:prstGeom>
        </xdr:spPr>
      </xdr:pic>
      <xdr:pic>
        <xdr:nvPicPr>
          <xdr:cNvPr id="104" name="Picture 103">
            <a:extLst>
              <a:ext uri="{FF2B5EF4-FFF2-40B4-BE49-F238E27FC236}">
                <a16:creationId xmlns:a16="http://schemas.microsoft.com/office/drawing/2014/main" id="{6D60643B-139E-49C8-9D7C-188E21CC87BA}"/>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19769124" y="5194766"/>
            <a:ext cx="401081" cy="418539"/>
          </a:xfrm>
          <a:prstGeom prst="rect">
            <a:avLst/>
          </a:prstGeom>
        </xdr:spPr>
      </xdr:pic>
      <xdr:pic>
        <xdr:nvPicPr>
          <xdr:cNvPr id="105" name="Picture 104">
            <a:extLst>
              <a:ext uri="{FF2B5EF4-FFF2-40B4-BE49-F238E27FC236}">
                <a16:creationId xmlns:a16="http://schemas.microsoft.com/office/drawing/2014/main" id="{2429E5BE-FF5B-423A-BE8F-E6AF1E4B8984}"/>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20175605" y="5194766"/>
            <a:ext cx="401081" cy="418539"/>
          </a:xfrm>
          <a:prstGeom prst="rect">
            <a:avLst/>
          </a:prstGeom>
        </xdr:spPr>
      </xdr:pic>
      <xdr:pic>
        <xdr:nvPicPr>
          <xdr:cNvPr id="106" name="Picture 105">
            <a:extLst>
              <a:ext uri="{FF2B5EF4-FFF2-40B4-BE49-F238E27FC236}">
                <a16:creationId xmlns:a16="http://schemas.microsoft.com/office/drawing/2014/main" id="{53091193-EAB7-4097-8AFC-783971BD2D7E}"/>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19366496" y="5194766"/>
            <a:ext cx="402336" cy="420624"/>
          </a:xfrm>
          <a:prstGeom prst="rect">
            <a:avLst/>
          </a:prstGeom>
        </xdr:spPr>
      </xdr:pic>
      <xdr:pic>
        <xdr:nvPicPr>
          <xdr:cNvPr id="107" name="Picture 106">
            <a:extLst>
              <a:ext uri="{FF2B5EF4-FFF2-40B4-BE49-F238E27FC236}">
                <a16:creationId xmlns:a16="http://schemas.microsoft.com/office/drawing/2014/main" id="{E84B62A8-D365-4AD0-A71F-1298BFD66D09}"/>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19767869" y="784225"/>
            <a:ext cx="402336" cy="420624"/>
          </a:xfrm>
          <a:prstGeom prst="rect">
            <a:avLst/>
          </a:prstGeom>
        </xdr:spPr>
      </xdr:pic>
      <xdr:pic>
        <xdr:nvPicPr>
          <xdr:cNvPr id="108" name="Picture 107">
            <a:extLst>
              <a:ext uri="{FF2B5EF4-FFF2-40B4-BE49-F238E27FC236}">
                <a16:creationId xmlns:a16="http://schemas.microsoft.com/office/drawing/2014/main" id="{79D9E62E-F69F-4795-B15C-EF09762A9CF0}"/>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19366496" y="784225"/>
            <a:ext cx="402336" cy="420624"/>
          </a:xfrm>
          <a:prstGeom prst="rect">
            <a:avLst/>
          </a:prstGeom>
        </xdr:spPr>
      </xdr:pic>
    </xdr:grpSp>
    <xdr:clientData/>
  </xdr:twoCellAnchor>
  <xdr:twoCellAnchor>
    <xdr:from>
      <xdr:col>1</xdr:col>
      <xdr:colOff>0</xdr:colOff>
      <xdr:row>41</xdr:row>
      <xdr:rowOff>0</xdr:rowOff>
    </xdr:from>
    <xdr:to>
      <xdr:col>10</xdr:col>
      <xdr:colOff>0</xdr:colOff>
      <xdr:row>56</xdr:row>
      <xdr:rowOff>0</xdr:rowOff>
    </xdr:to>
    <xdr:sp macro="" textlink="">
      <xdr:nvSpPr>
        <xdr:cNvPr id="109" name="Rectangle 108">
          <a:extLst>
            <a:ext uri="{FF2B5EF4-FFF2-40B4-BE49-F238E27FC236}">
              <a16:creationId xmlns:a16="http://schemas.microsoft.com/office/drawing/2014/main" id="{CBB36450-69E0-4395-91E6-B69C6C417531}"/>
            </a:ext>
          </a:extLst>
        </xdr:cNvPr>
        <xdr:cNvSpPr/>
      </xdr:nvSpPr>
      <xdr:spPr>
        <a:xfrm>
          <a:off x="57150" y="6848475"/>
          <a:ext cx="4076700" cy="24288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47</xdr:row>
      <xdr:rowOff>0</xdr:rowOff>
    </xdr:from>
    <xdr:to>
      <xdr:col>20</xdr:col>
      <xdr:colOff>0</xdr:colOff>
      <xdr:row>75</xdr:row>
      <xdr:rowOff>0</xdr:rowOff>
    </xdr:to>
    <xdr:sp macro="" textlink="">
      <xdr:nvSpPr>
        <xdr:cNvPr id="110" name="Rectangle 109">
          <a:extLst>
            <a:ext uri="{FF2B5EF4-FFF2-40B4-BE49-F238E27FC236}">
              <a16:creationId xmlns:a16="http://schemas.microsoft.com/office/drawing/2014/main" id="{18326447-6D18-4AB5-8B5A-DE50905510F4}"/>
            </a:ext>
          </a:extLst>
        </xdr:cNvPr>
        <xdr:cNvSpPr/>
      </xdr:nvSpPr>
      <xdr:spPr>
        <a:xfrm>
          <a:off x="4248150" y="7820025"/>
          <a:ext cx="4076700" cy="45529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27</xdr:row>
      <xdr:rowOff>1</xdr:rowOff>
    </xdr:from>
    <xdr:to>
      <xdr:col>20</xdr:col>
      <xdr:colOff>0</xdr:colOff>
      <xdr:row>37</xdr:row>
      <xdr:rowOff>19051</xdr:rowOff>
    </xdr:to>
    <xdr:sp macro="" textlink="">
      <xdr:nvSpPr>
        <xdr:cNvPr id="111" name="Rectangle 110">
          <a:extLst>
            <a:ext uri="{FF2B5EF4-FFF2-40B4-BE49-F238E27FC236}">
              <a16:creationId xmlns:a16="http://schemas.microsoft.com/office/drawing/2014/main" id="{487745BD-F336-411E-8FA8-0489E55780B2}"/>
            </a:ext>
          </a:extLst>
        </xdr:cNvPr>
        <xdr:cNvSpPr/>
      </xdr:nvSpPr>
      <xdr:spPr>
        <a:xfrm>
          <a:off x="4248150" y="4581526"/>
          <a:ext cx="4076700" cy="16383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25</xdr:row>
      <xdr:rowOff>136070</xdr:rowOff>
    </xdr:from>
    <xdr:to>
      <xdr:col>20</xdr:col>
      <xdr:colOff>0</xdr:colOff>
      <xdr:row>27</xdr:row>
      <xdr:rowOff>2719</xdr:rowOff>
    </xdr:to>
    <xdr:sp macro="" textlink="">
      <xdr:nvSpPr>
        <xdr:cNvPr id="112" name="Rectangle: Top Corners Rounded 111">
          <a:extLst>
            <a:ext uri="{FF2B5EF4-FFF2-40B4-BE49-F238E27FC236}">
              <a16:creationId xmlns:a16="http://schemas.microsoft.com/office/drawing/2014/main" id="{E638C747-8317-4FC8-AE7D-F8EC4D6CE652}"/>
            </a:ext>
          </a:extLst>
        </xdr:cNvPr>
        <xdr:cNvSpPr/>
      </xdr:nvSpPr>
      <xdr:spPr>
        <a:xfrm>
          <a:off x="4248150" y="4393745"/>
          <a:ext cx="4076700" cy="190499"/>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25</xdr:row>
      <xdr:rowOff>140159</xdr:rowOff>
    </xdr:from>
    <xdr:to>
      <xdr:col>12</xdr:col>
      <xdr:colOff>2721</xdr:colOff>
      <xdr:row>27</xdr:row>
      <xdr:rowOff>8169</xdr:rowOff>
    </xdr:to>
    <xdr:sp macro="" textlink="">
      <xdr:nvSpPr>
        <xdr:cNvPr id="113" name="TextBox 112">
          <a:extLst>
            <a:ext uri="{FF2B5EF4-FFF2-40B4-BE49-F238E27FC236}">
              <a16:creationId xmlns:a16="http://schemas.microsoft.com/office/drawing/2014/main" id="{AC96FBF8-FBD9-4BD3-AB5D-96E3BD9C5D59}"/>
            </a:ext>
          </a:extLst>
        </xdr:cNvPr>
        <xdr:cNvSpPr txBox="1"/>
      </xdr:nvSpPr>
      <xdr:spPr>
        <a:xfrm>
          <a:off x="4248150" y="4397834"/>
          <a:ext cx="1231446" cy="19186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18</xdr:col>
      <xdr:colOff>0</xdr:colOff>
      <xdr:row>25</xdr:row>
      <xdr:rowOff>142874</xdr:rowOff>
    </xdr:from>
    <xdr:to>
      <xdr:col>19</xdr:col>
      <xdr:colOff>0</xdr:colOff>
      <xdr:row>27</xdr:row>
      <xdr:rowOff>9523</xdr:rowOff>
    </xdr:to>
    <xdr:sp macro="" textlink="">
      <xdr:nvSpPr>
        <xdr:cNvPr id="114" name="TextBox 113">
          <a:extLst>
            <a:ext uri="{FF2B5EF4-FFF2-40B4-BE49-F238E27FC236}">
              <a16:creationId xmlns:a16="http://schemas.microsoft.com/office/drawing/2014/main" id="{09C5EDD9-18CC-451A-8233-914AA69189BE}"/>
            </a:ext>
          </a:extLst>
        </xdr:cNvPr>
        <xdr:cNvSpPr txBox="1"/>
      </xdr:nvSpPr>
      <xdr:spPr>
        <a:xfrm>
          <a:off x="7391400" y="4400549"/>
          <a:ext cx="466725" cy="19049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mn-lt"/>
              <a:ea typeface="+mn-ea"/>
              <a:cs typeface="+mn-cs"/>
            </a:rPr>
            <a:t>Earn</a:t>
          </a:r>
        </a:p>
      </xdr:txBody>
    </xdr:sp>
    <xdr:clientData/>
  </xdr:twoCellAnchor>
  <xdr:twoCellAnchor>
    <xdr:from>
      <xdr:col>19</xdr:col>
      <xdr:colOff>0</xdr:colOff>
      <xdr:row>25</xdr:row>
      <xdr:rowOff>134706</xdr:rowOff>
    </xdr:from>
    <xdr:to>
      <xdr:col>20</xdr:col>
      <xdr:colOff>0</xdr:colOff>
      <xdr:row>27</xdr:row>
      <xdr:rowOff>2716</xdr:rowOff>
    </xdr:to>
    <xdr:sp macro="" textlink="">
      <xdr:nvSpPr>
        <xdr:cNvPr id="115" name="TextBox 114">
          <a:extLst>
            <a:ext uri="{FF2B5EF4-FFF2-40B4-BE49-F238E27FC236}">
              <a16:creationId xmlns:a16="http://schemas.microsoft.com/office/drawing/2014/main" id="{5E289A92-76DD-4881-81A4-061AE9D6DF78}"/>
            </a:ext>
          </a:extLst>
        </xdr:cNvPr>
        <xdr:cNvSpPr txBox="1"/>
      </xdr:nvSpPr>
      <xdr:spPr>
        <a:xfrm>
          <a:off x="7858125" y="4392381"/>
          <a:ext cx="466725" cy="19186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38</xdr:row>
      <xdr:rowOff>0</xdr:rowOff>
    </xdr:from>
    <xdr:to>
      <xdr:col>20</xdr:col>
      <xdr:colOff>0</xdr:colOff>
      <xdr:row>39</xdr:row>
      <xdr:rowOff>0</xdr:rowOff>
    </xdr:to>
    <xdr:sp macro="" textlink="">
      <xdr:nvSpPr>
        <xdr:cNvPr id="116" name="Rectangle: Top Corners Rounded 115">
          <a:extLst>
            <a:ext uri="{FF2B5EF4-FFF2-40B4-BE49-F238E27FC236}">
              <a16:creationId xmlns:a16="http://schemas.microsoft.com/office/drawing/2014/main" id="{0BC9520D-26A0-45B1-B870-01C35977E9A8}"/>
            </a:ext>
          </a:extLst>
        </xdr:cNvPr>
        <xdr:cNvSpPr/>
      </xdr:nvSpPr>
      <xdr:spPr>
        <a:xfrm>
          <a:off x="4248150" y="6362700"/>
          <a:ext cx="4076700" cy="161925"/>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39</xdr:row>
      <xdr:rowOff>0</xdr:rowOff>
    </xdr:from>
    <xdr:to>
      <xdr:col>20</xdr:col>
      <xdr:colOff>0</xdr:colOff>
      <xdr:row>45</xdr:row>
      <xdr:rowOff>0</xdr:rowOff>
    </xdr:to>
    <xdr:sp macro="" textlink="">
      <xdr:nvSpPr>
        <xdr:cNvPr id="117" name="Rectangle 116">
          <a:extLst>
            <a:ext uri="{FF2B5EF4-FFF2-40B4-BE49-F238E27FC236}">
              <a16:creationId xmlns:a16="http://schemas.microsoft.com/office/drawing/2014/main" id="{D170504B-8608-428F-B961-499DC09AF25A}"/>
            </a:ext>
          </a:extLst>
        </xdr:cNvPr>
        <xdr:cNvSpPr/>
      </xdr:nvSpPr>
      <xdr:spPr>
        <a:xfrm>
          <a:off x="4248150" y="6524625"/>
          <a:ext cx="4076700" cy="9715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55</xdr:row>
      <xdr:rowOff>0</xdr:rowOff>
    </xdr:from>
    <xdr:to>
      <xdr:col>25</xdr:col>
      <xdr:colOff>0</xdr:colOff>
      <xdr:row>75</xdr:row>
      <xdr:rowOff>9525</xdr:rowOff>
    </xdr:to>
    <xdr:sp macro="" textlink="">
      <xdr:nvSpPr>
        <xdr:cNvPr id="118" name="Rectangle 117">
          <a:extLst>
            <a:ext uri="{FF2B5EF4-FFF2-40B4-BE49-F238E27FC236}">
              <a16:creationId xmlns:a16="http://schemas.microsoft.com/office/drawing/2014/main" id="{9C32C7C0-3074-4688-8711-7EF8F6BB1529}"/>
            </a:ext>
          </a:extLst>
        </xdr:cNvPr>
        <xdr:cNvSpPr/>
      </xdr:nvSpPr>
      <xdr:spPr>
        <a:xfrm>
          <a:off x="8562975" y="9115425"/>
          <a:ext cx="4171950" cy="32670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3</xdr:row>
      <xdr:rowOff>1</xdr:rowOff>
    </xdr:from>
    <xdr:to>
      <xdr:col>25</xdr:col>
      <xdr:colOff>0</xdr:colOff>
      <xdr:row>53</xdr:row>
      <xdr:rowOff>0</xdr:rowOff>
    </xdr:to>
    <xdr:sp macro="" textlink="">
      <xdr:nvSpPr>
        <xdr:cNvPr id="119" name="Rectangle 118">
          <a:extLst>
            <a:ext uri="{FF2B5EF4-FFF2-40B4-BE49-F238E27FC236}">
              <a16:creationId xmlns:a16="http://schemas.microsoft.com/office/drawing/2014/main" id="{DDAF649D-C905-4015-8F51-7CFBC8DE0E20}"/>
            </a:ext>
          </a:extLst>
        </xdr:cNvPr>
        <xdr:cNvSpPr/>
      </xdr:nvSpPr>
      <xdr:spPr>
        <a:xfrm>
          <a:off x="8562975" y="695326"/>
          <a:ext cx="4171950" cy="8096249"/>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53</xdr:row>
      <xdr:rowOff>133350</xdr:rowOff>
    </xdr:from>
    <xdr:to>
      <xdr:col>25</xdr:col>
      <xdr:colOff>0</xdr:colOff>
      <xdr:row>55</xdr:row>
      <xdr:rowOff>0</xdr:rowOff>
    </xdr:to>
    <xdr:sp macro="" textlink="">
      <xdr:nvSpPr>
        <xdr:cNvPr id="120" name="Rectangle: Top Corners Rounded 119">
          <a:extLst>
            <a:ext uri="{FF2B5EF4-FFF2-40B4-BE49-F238E27FC236}">
              <a16:creationId xmlns:a16="http://schemas.microsoft.com/office/drawing/2014/main" id="{24A496E6-A068-4E59-BBB2-C3064F68E939}"/>
            </a:ext>
          </a:extLst>
        </xdr:cNvPr>
        <xdr:cNvSpPr/>
      </xdr:nvSpPr>
      <xdr:spPr>
        <a:xfrm>
          <a:off x="8562975" y="8924925"/>
          <a:ext cx="417195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19050</xdr:colOff>
      <xdr:row>53</xdr:row>
      <xdr:rowOff>133350</xdr:rowOff>
    </xdr:from>
    <xdr:to>
      <xdr:col>24</xdr:col>
      <xdr:colOff>19050</xdr:colOff>
      <xdr:row>55</xdr:row>
      <xdr:rowOff>0</xdr:rowOff>
    </xdr:to>
    <xdr:sp macro="" textlink="">
      <xdr:nvSpPr>
        <xdr:cNvPr id="121" name="TextBox 120">
          <a:extLst>
            <a:ext uri="{FF2B5EF4-FFF2-40B4-BE49-F238E27FC236}">
              <a16:creationId xmlns:a16="http://schemas.microsoft.com/office/drawing/2014/main" id="{AB964CD4-FE51-4E26-956C-211264DB73C0}"/>
            </a:ext>
          </a:extLst>
        </xdr:cNvPr>
        <xdr:cNvSpPr txBox="1"/>
      </xdr:nvSpPr>
      <xdr:spPr>
        <a:xfrm>
          <a:off x="11630025" y="89249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22</xdr:col>
      <xdr:colOff>0</xdr:colOff>
      <xdr:row>53</xdr:row>
      <xdr:rowOff>114299</xdr:rowOff>
    </xdr:from>
    <xdr:to>
      <xdr:col>22</xdr:col>
      <xdr:colOff>2609850</xdr:colOff>
      <xdr:row>55</xdr:row>
      <xdr:rowOff>28574</xdr:rowOff>
    </xdr:to>
    <xdr:sp macro="" textlink="">
      <xdr:nvSpPr>
        <xdr:cNvPr id="122" name="TextBox 121">
          <a:extLst>
            <a:ext uri="{FF2B5EF4-FFF2-40B4-BE49-F238E27FC236}">
              <a16:creationId xmlns:a16="http://schemas.microsoft.com/office/drawing/2014/main" id="{24829521-7B9D-4B3F-A92D-0859F29C6B33}"/>
            </a:ext>
          </a:extLst>
        </xdr:cNvPr>
        <xdr:cNvSpPr txBox="1"/>
      </xdr:nvSpPr>
      <xdr:spPr>
        <a:xfrm>
          <a:off x="8562975" y="8905874"/>
          <a:ext cx="2609850" cy="2381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24</xdr:col>
      <xdr:colOff>9525</xdr:colOff>
      <xdr:row>53</xdr:row>
      <xdr:rowOff>133350</xdr:rowOff>
    </xdr:from>
    <xdr:to>
      <xdr:col>25</xdr:col>
      <xdr:colOff>9525</xdr:colOff>
      <xdr:row>55</xdr:row>
      <xdr:rowOff>0</xdr:rowOff>
    </xdr:to>
    <xdr:sp macro="" textlink="">
      <xdr:nvSpPr>
        <xdr:cNvPr id="123" name="TextBox 122">
          <a:extLst>
            <a:ext uri="{FF2B5EF4-FFF2-40B4-BE49-F238E27FC236}">
              <a16:creationId xmlns:a16="http://schemas.microsoft.com/office/drawing/2014/main" id="{52DE3D11-D1CE-4ADF-BC6D-45CC8480FC6B}"/>
            </a:ext>
          </a:extLst>
        </xdr:cNvPr>
        <xdr:cNvSpPr txBox="1"/>
      </xdr:nvSpPr>
      <xdr:spPr>
        <a:xfrm>
          <a:off x="12182475" y="89249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1</xdr:col>
      <xdr:colOff>0</xdr:colOff>
      <xdr:row>35</xdr:row>
      <xdr:rowOff>0</xdr:rowOff>
    </xdr:from>
    <xdr:to>
      <xdr:col>10</xdr:col>
      <xdr:colOff>0</xdr:colOff>
      <xdr:row>39</xdr:row>
      <xdr:rowOff>0</xdr:rowOff>
    </xdr:to>
    <xdr:sp macro="" textlink="">
      <xdr:nvSpPr>
        <xdr:cNvPr id="2" name="Rectangle 1">
          <a:extLst>
            <a:ext uri="{FF2B5EF4-FFF2-40B4-BE49-F238E27FC236}">
              <a16:creationId xmlns:a16="http://schemas.microsoft.com/office/drawing/2014/main" id="{F5F41349-6CA5-41A0-B85B-6475AAC20373}"/>
            </a:ext>
          </a:extLst>
        </xdr:cNvPr>
        <xdr:cNvSpPr/>
      </xdr:nvSpPr>
      <xdr:spPr>
        <a:xfrm>
          <a:off x="57150" y="5876925"/>
          <a:ext cx="4076700" cy="647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3</xdr:row>
      <xdr:rowOff>0</xdr:rowOff>
    </xdr:from>
    <xdr:to>
      <xdr:col>29</xdr:col>
      <xdr:colOff>0</xdr:colOff>
      <xdr:row>75</xdr:row>
      <xdr:rowOff>0</xdr:rowOff>
    </xdr:to>
    <xdr:sp macro="" textlink="">
      <xdr:nvSpPr>
        <xdr:cNvPr id="3" name="Rectangle 2">
          <a:extLst>
            <a:ext uri="{FF2B5EF4-FFF2-40B4-BE49-F238E27FC236}">
              <a16:creationId xmlns:a16="http://schemas.microsoft.com/office/drawing/2014/main" id="{2A674238-ABAF-4640-8257-48CFD0A708F2}"/>
            </a:ext>
          </a:extLst>
        </xdr:cNvPr>
        <xdr:cNvSpPr/>
      </xdr:nvSpPr>
      <xdr:spPr>
        <a:xfrm>
          <a:off x="12849225" y="695325"/>
          <a:ext cx="4171950" cy="116776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3</xdr:row>
      <xdr:rowOff>0</xdr:rowOff>
    </xdr:from>
    <xdr:to>
      <xdr:col>25</xdr:col>
      <xdr:colOff>0</xdr:colOff>
      <xdr:row>53</xdr:row>
      <xdr:rowOff>0</xdr:rowOff>
    </xdr:to>
    <xdr:sp macro="" textlink="">
      <xdr:nvSpPr>
        <xdr:cNvPr id="4" name="Rectangle 3">
          <a:extLst>
            <a:ext uri="{FF2B5EF4-FFF2-40B4-BE49-F238E27FC236}">
              <a16:creationId xmlns:a16="http://schemas.microsoft.com/office/drawing/2014/main" id="{968F6FBB-5BA3-415C-894A-1CF00116CEB6}"/>
            </a:ext>
          </a:extLst>
        </xdr:cNvPr>
        <xdr:cNvSpPr/>
      </xdr:nvSpPr>
      <xdr:spPr>
        <a:xfrm>
          <a:off x="8562975" y="695325"/>
          <a:ext cx="4171950" cy="80962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xdr:row>
      <xdr:rowOff>133350</xdr:rowOff>
    </xdr:from>
    <xdr:to>
      <xdr:col>10</xdr:col>
      <xdr:colOff>0</xdr:colOff>
      <xdr:row>3</xdr:row>
      <xdr:rowOff>0</xdr:rowOff>
    </xdr:to>
    <xdr:sp macro="" textlink="">
      <xdr:nvSpPr>
        <xdr:cNvPr id="5" name="Rectangle: Top Corners Rounded 4">
          <a:extLst>
            <a:ext uri="{FF2B5EF4-FFF2-40B4-BE49-F238E27FC236}">
              <a16:creationId xmlns:a16="http://schemas.microsoft.com/office/drawing/2014/main" id="{E32727FB-48E6-429D-9171-6031953BC34F}"/>
            </a:ext>
          </a:extLst>
        </xdr:cNvPr>
        <xdr:cNvSpPr/>
      </xdr:nvSpPr>
      <xdr:spPr>
        <a:xfrm>
          <a:off x="57150" y="50482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45</xdr:row>
      <xdr:rowOff>133350</xdr:rowOff>
    </xdr:from>
    <xdr:to>
      <xdr:col>20</xdr:col>
      <xdr:colOff>0</xdr:colOff>
      <xdr:row>47</xdr:row>
      <xdr:rowOff>0</xdr:rowOff>
    </xdr:to>
    <xdr:sp macro="" textlink="">
      <xdr:nvSpPr>
        <xdr:cNvPr id="6" name="Rectangle: Top Corners Rounded 5">
          <a:extLst>
            <a:ext uri="{FF2B5EF4-FFF2-40B4-BE49-F238E27FC236}">
              <a16:creationId xmlns:a16="http://schemas.microsoft.com/office/drawing/2014/main" id="{E68C0E95-4AB8-4864-BE75-1645E2674512}"/>
            </a:ext>
          </a:extLst>
        </xdr:cNvPr>
        <xdr:cNvSpPr/>
      </xdr:nvSpPr>
      <xdr:spPr>
        <a:xfrm>
          <a:off x="4248150" y="762952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33</xdr:row>
      <xdr:rowOff>133350</xdr:rowOff>
    </xdr:from>
    <xdr:to>
      <xdr:col>10</xdr:col>
      <xdr:colOff>0</xdr:colOff>
      <xdr:row>35</xdr:row>
      <xdr:rowOff>0</xdr:rowOff>
    </xdr:to>
    <xdr:sp macro="" textlink="">
      <xdr:nvSpPr>
        <xdr:cNvPr id="7" name="Rectangle: Top Corners Rounded 6">
          <a:extLst>
            <a:ext uri="{FF2B5EF4-FFF2-40B4-BE49-F238E27FC236}">
              <a16:creationId xmlns:a16="http://schemas.microsoft.com/office/drawing/2014/main" id="{3D11E077-E0AB-43B2-8647-435142147FE5}"/>
            </a:ext>
          </a:extLst>
        </xdr:cNvPr>
        <xdr:cNvSpPr/>
      </xdr:nvSpPr>
      <xdr:spPr>
        <a:xfrm>
          <a:off x="57150" y="568642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39</xdr:row>
      <xdr:rowOff>133350</xdr:rowOff>
    </xdr:from>
    <xdr:to>
      <xdr:col>10</xdr:col>
      <xdr:colOff>0</xdr:colOff>
      <xdr:row>41</xdr:row>
      <xdr:rowOff>0</xdr:rowOff>
    </xdr:to>
    <xdr:sp macro="" textlink="">
      <xdr:nvSpPr>
        <xdr:cNvPr id="8" name="Rectangle: Top Corners Rounded 7">
          <a:extLst>
            <a:ext uri="{FF2B5EF4-FFF2-40B4-BE49-F238E27FC236}">
              <a16:creationId xmlns:a16="http://schemas.microsoft.com/office/drawing/2014/main" id="{F8B94FD2-6A0B-4256-B67D-5E7467EB0AB5}"/>
            </a:ext>
          </a:extLst>
        </xdr:cNvPr>
        <xdr:cNvSpPr/>
      </xdr:nvSpPr>
      <xdr:spPr>
        <a:xfrm>
          <a:off x="57150" y="665797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1</xdr:row>
      <xdr:rowOff>133350</xdr:rowOff>
    </xdr:from>
    <xdr:to>
      <xdr:col>25</xdr:col>
      <xdr:colOff>0</xdr:colOff>
      <xdr:row>3</xdr:row>
      <xdr:rowOff>0</xdr:rowOff>
    </xdr:to>
    <xdr:sp macro="" textlink="">
      <xdr:nvSpPr>
        <xdr:cNvPr id="9" name="Rectangle: Top Corners Rounded 8">
          <a:extLst>
            <a:ext uri="{FF2B5EF4-FFF2-40B4-BE49-F238E27FC236}">
              <a16:creationId xmlns:a16="http://schemas.microsoft.com/office/drawing/2014/main" id="{DFE6D206-E2C7-4411-9097-813FB3299F93}"/>
            </a:ext>
          </a:extLst>
        </xdr:cNvPr>
        <xdr:cNvSpPr/>
      </xdr:nvSpPr>
      <xdr:spPr>
        <a:xfrm>
          <a:off x="8562975" y="504825"/>
          <a:ext cx="417195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133350</xdr:rowOff>
    </xdr:from>
    <xdr:to>
      <xdr:col>29</xdr:col>
      <xdr:colOff>0</xdr:colOff>
      <xdr:row>3</xdr:row>
      <xdr:rowOff>0</xdr:rowOff>
    </xdr:to>
    <xdr:sp macro="" textlink="">
      <xdr:nvSpPr>
        <xdr:cNvPr id="10" name="Rectangle: Top Corners Rounded 9">
          <a:extLst>
            <a:ext uri="{FF2B5EF4-FFF2-40B4-BE49-F238E27FC236}">
              <a16:creationId xmlns:a16="http://schemas.microsoft.com/office/drawing/2014/main" id="{7869C0EF-799B-4732-9B39-9C0C173B4AEF}"/>
            </a:ext>
          </a:extLst>
        </xdr:cNvPr>
        <xdr:cNvSpPr/>
      </xdr:nvSpPr>
      <xdr:spPr>
        <a:xfrm>
          <a:off x="12849225" y="504825"/>
          <a:ext cx="417195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1</xdr:row>
      <xdr:rowOff>133350</xdr:rowOff>
    </xdr:from>
    <xdr:to>
      <xdr:col>9</xdr:col>
      <xdr:colOff>0</xdr:colOff>
      <xdr:row>3</xdr:row>
      <xdr:rowOff>0</xdr:rowOff>
    </xdr:to>
    <xdr:sp macro="" textlink="">
      <xdr:nvSpPr>
        <xdr:cNvPr id="11" name="TextBox 10">
          <a:extLst>
            <a:ext uri="{FF2B5EF4-FFF2-40B4-BE49-F238E27FC236}">
              <a16:creationId xmlns:a16="http://schemas.microsoft.com/office/drawing/2014/main" id="{2D195140-5FDB-4B4A-B54A-DBD424CB0693}"/>
            </a:ext>
          </a:extLst>
        </xdr:cNvPr>
        <xdr:cNvSpPr txBox="1"/>
      </xdr:nvSpPr>
      <xdr:spPr>
        <a:xfrm>
          <a:off x="320040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33</xdr:row>
      <xdr:rowOff>133350</xdr:rowOff>
    </xdr:from>
    <xdr:to>
      <xdr:col>9</xdr:col>
      <xdr:colOff>0</xdr:colOff>
      <xdr:row>35</xdr:row>
      <xdr:rowOff>0</xdr:rowOff>
    </xdr:to>
    <xdr:sp macro="" textlink="">
      <xdr:nvSpPr>
        <xdr:cNvPr id="12" name="TextBox 11">
          <a:extLst>
            <a:ext uri="{FF2B5EF4-FFF2-40B4-BE49-F238E27FC236}">
              <a16:creationId xmlns:a16="http://schemas.microsoft.com/office/drawing/2014/main" id="{1478D7D6-E42B-4A8C-BD8D-0572C1424286}"/>
            </a:ext>
          </a:extLst>
        </xdr:cNvPr>
        <xdr:cNvSpPr txBox="1"/>
      </xdr:nvSpPr>
      <xdr:spPr>
        <a:xfrm>
          <a:off x="3200400" y="56864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39</xdr:row>
      <xdr:rowOff>133350</xdr:rowOff>
    </xdr:from>
    <xdr:to>
      <xdr:col>9</xdr:col>
      <xdr:colOff>0</xdr:colOff>
      <xdr:row>41</xdr:row>
      <xdr:rowOff>0</xdr:rowOff>
    </xdr:to>
    <xdr:sp macro="" textlink="">
      <xdr:nvSpPr>
        <xdr:cNvPr id="13" name="TextBox 12">
          <a:extLst>
            <a:ext uri="{FF2B5EF4-FFF2-40B4-BE49-F238E27FC236}">
              <a16:creationId xmlns:a16="http://schemas.microsoft.com/office/drawing/2014/main" id="{BE8A2E7E-2BA4-49D9-A612-69CAE9EB111D}"/>
            </a:ext>
          </a:extLst>
        </xdr:cNvPr>
        <xdr:cNvSpPr txBox="1"/>
      </xdr:nvSpPr>
      <xdr:spPr>
        <a:xfrm>
          <a:off x="3200400" y="66579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18</xdr:col>
      <xdr:colOff>0</xdr:colOff>
      <xdr:row>45</xdr:row>
      <xdr:rowOff>133350</xdr:rowOff>
    </xdr:from>
    <xdr:to>
      <xdr:col>19</xdr:col>
      <xdr:colOff>0</xdr:colOff>
      <xdr:row>47</xdr:row>
      <xdr:rowOff>0</xdr:rowOff>
    </xdr:to>
    <xdr:sp macro="" textlink="">
      <xdr:nvSpPr>
        <xdr:cNvPr id="14" name="TextBox 13">
          <a:extLst>
            <a:ext uri="{FF2B5EF4-FFF2-40B4-BE49-F238E27FC236}">
              <a16:creationId xmlns:a16="http://schemas.microsoft.com/office/drawing/2014/main" id="{988C3FA7-5751-4DD9-A95A-90E842A045A8}"/>
            </a:ext>
          </a:extLst>
        </xdr:cNvPr>
        <xdr:cNvSpPr txBox="1"/>
      </xdr:nvSpPr>
      <xdr:spPr>
        <a:xfrm>
          <a:off x="7391400" y="76295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mn-lt"/>
              <a:ea typeface="+mn-ea"/>
              <a:cs typeface="+mn-cs"/>
            </a:rPr>
            <a:t>Earn</a:t>
          </a:r>
        </a:p>
      </xdr:txBody>
    </xdr:sp>
    <xdr:clientData/>
  </xdr:twoCellAnchor>
  <xdr:twoCellAnchor>
    <xdr:from>
      <xdr:col>23</xdr:col>
      <xdr:colOff>0</xdr:colOff>
      <xdr:row>1</xdr:row>
      <xdr:rowOff>133350</xdr:rowOff>
    </xdr:from>
    <xdr:to>
      <xdr:col>24</xdr:col>
      <xdr:colOff>0</xdr:colOff>
      <xdr:row>3</xdr:row>
      <xdr:rowOff>0</xdr:rowOff>
    </xdr:to>
    <xdr:sp macro="" textlink="">
      <xdr:nvSpPr>
        <xdr:cNvPr id="15" name="TextBox 14">
          <a:extLst>
            <a:ext uri="{FF2B5EF4-FFF2-40B4-BE49-F238E27FC236}">
              <a16:creationId xmlns:a16="http://schemas.microsoft.com/office/drawing/2014/main" id="{FF7BD8A2-2F5F-41D5-AD7B-821E536672F9}"/>
            </a:ext>
          </a:extLst>
        </xdr:cNvPr>
        <xdr:cNvSpPr txBox="1"/>
      </xdr:nvSpPr>
      <xdr:spPr>
        <a:xfrm>
          <a:off x="1161097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27</xdr:col>
      <xdr:colOff>0</xdr:colOff>
      <xdr:row>1</xdr:row>
      <xdr:rowOff>133350</xdr:rowOff>
    </xdr:from>
    <xdr:to>
      <xdr:col>28</xdr:col>
      <xdr:colOff>0</xdr:colOff>
      <xdr:row>3</xdr:row>
      <xdr:rowOff>0</xdr:rowOff>
    </xdr:to>
    <xdr:sp macro="" textlink="">
      <xdr:nvSpPr>
        <xdr:cNvPr id="16" name="TextBox 15">
          <a:extLst>
            <a:ext uri="{FF2B5EF4-FFF2-40B4-BE49-F238E27FC236}">
              <a16:creationId xmlns:a16="http://schemas.microsoft.com/office/drawing/2014/main" id="{450FCC08-1C79-4386-91B5-7DA4BEC3B075}"/>
            </a:ext>
          </a:extLst>
        </xdr:cNvPr>
        <xdr:cNvSpPr txBox="1"/>
      </xdr:nvSpPr>
      <xdr:spPr>
        <a:xfrm>
          <a:off x="1589722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9</xdr:col>
      <xdr:colOff>0</xdr:colOff>
      <xdr:row>1</xdr:row>
      <xdr:rowOff>133350</xdr:rowOff>
    </xdr:from>
    <xdr:to>
      <xdr:col>10</xdr:col>
      <xdr:colOff>0</xdr:colOff>
      <xdr:row>3</xdr:row>
      <xdr:rowOff>0</xdr:rowOff>
    </xdr:to>
    <xdr:sp macro="" textlink="">
      <xdr:nvSpPr>
        <xdr:cNvPr id="17" name="TextBox 16">
          <a:extLst>
            <a:ext uri="{FF2B5EF4-FFF2-40B4-BE49-F238E27FC236}">
              <a16:creationId xmlns:a16="http://schemas.microsoft.com/office/drawing/2014/main" id="{FDF1A5A3-FCC7-4C5A-96FC-CA1798227CBD}"/>
            </a:ext>
          </a:extLst>
        </xdr:cNvPr>
        <xdr:cNvSpPr txBox="1"/>
      </xdr:nvSpPr>
      <xdr:spPr>
        <a:xfrm>
          <a:off x="366712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19</xdr:col>
      <xdr:colOff>0</xdr:colOff>
      <xdr:row>45</xdr:row>
      <xdr:rowOff>142875</xdr:rowOff>
    </xdr:from>
    <xdr:to>
      <xdr:col>20</xdr:col>
      <xdr:colOff>0</xdr:colOff>
      <xdr:row>47</xdr:row>
      <xdr:rowOff>9525</xdr:rowOff>
    </xdr:to>
    <xdr:sp macro="" textlink="">
      <xdr:nvSpPr>
        <xdr:cNvPr id="18" name="TextBox 17">
          <a:extLst>
            <a:ext uri="{FF2B5EF4-FFF2-40B4-BE49-F238E27FC236}">
              <a16:creationId xmlns:a16="http://schemas.microsoft.com/office/drawing/2014/main" id="{6CE93F03-7038-4B0B-8F02-3B18A22CC4BC}"/>
            </a:ext>
          </a:extLst>
        </xdr:cNvPr>
        <xdr:cNvSpPr txBox="1"/>
      </xdr:nvSpPr>
      <xdr:spPr>
        <a:xfrm>
          <a:off x="7858125" y="76390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33</xdr:row>
      <xdr:rowOff>133350</xdr:rowOff>
    </xdr:from>
    <xdr:to>
      <xdr:col>10</xdr:col>
      <xdr:colOff>0</xdr:colOff>
      <xdr:row>35</xdr:row>
      <xdr:rowOff>0</xdr:rowOff>
    </xdr:to>
    <xdr:sp macro="" textlink="">
      <xdr:nvSpPr>
        <xdr:cNvPr id="19" name="TextBox 18">
          <a:extLst>
            <a:ext uri="{FF2B5EF4-FFF2-40B4-BE49-F238E27FC236}">
              <a16:creationId xmlns:a16="http://schemas.microsoft.com/office/drawing/2014/main" id="{24206A45-C5C2-4C8B-8B9E-B71EDAB3B5BB}"/>
            </a:ext>
          </a:extLst>
        </xdr:cNvPr>
        <xdr:cNvSpPr txBox="1"/>
      </xdr:nvSpPr>
      <xdr:spPr>
        <a:xfrm>
          <a:off x="3667125" y="56864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39</xdr:row>
      <xdr:rowOff>133350</xdr:rowOff>
    </xdr:from>
    <xdr:to>
      <xdr:col>10</xdr:col>
      <xdr:colOff>0</xdr:colOff>
      <xdr:row>41</xdr:row>
      <xdr:rowOff>0</xdr:rowOff>
    </xdr:to>
    <xdr:sp macro="" textlink="">
      <xdr:nvSpPr>
        <xdr:cNvPr id="20" name="TextBox 19">
          <a:extLst>
            <a:ext uri="{FF2B5EF4-FFF2-40B4-BE49-F238E27FC236}">
              <a16:creationId xmlns:a16="http://schemas.microsoft.com/office/drawing/2014/main" id="{935D637C-1D8B-431C-903A-F4C370DE1950}"/>
            </a:ext>
          </a:extLst>
        </xdr:cNvPr>
        <xdr:cNvSpPr txBox="1"/>
      </xdr:nvSpPr>
      <xdr:spPr>
        <a:xfrm>
          <a:off x="3667125" y="66579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24</xdr:col>
      <xdr:colOff>0</xdr:colOff>
      <xdr:row>1</xdr:row>
      <xdr:rowOff>133350</xdr:rowOff>
    </xdr:from>
    <xdr:to>
      <xdr:col>25</xdr:col>
      <xdr:colOff>0</xdr:colOff>
      <xdr:row>3</xdr:row>
      <xdr:rowOff>0</xdr:rowOff>
    </xdr:to>
    <xdr:sp macro="" textlink="">
      <xdr:nvSpPr>
        <xdr:cNvPr id="21" name="TextBox 20">
          <a:extLst>
            <a:ext uri="{FF2B5EF4-FFF2-40B4-BE49-F238E27FC236}">
              <a16:creationId xmlns:a16="http://schemas.microsoft.com/office/drawing/2014/main" id="{337FFBF0-10AE-4140-AFE5-A0FB132C5589}"/>
            </a:ext>
          </a:extLst>
        </xdr:cNvPr>
        <xdr:cNvSpPr txBox="1"/>
      </xdr:nvSpPr>
      <xdr:spPr>
        <a:xfrm>
          <a:off x="1217295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28</xdr:col>
      <xdr:colOff>0</xdr:colOff>
      <xdr:row>1</xdr:row>
      <xdr:rowOff>133350</xdr:rowOff>
    </xdr:from>
    <xdr:to>
      <xdr:col>29</xdr:col>
      <xdr:colOff>0</xdr:colOff>
      <xdr:row>3</xdr:row>
      <xdr:rowOff>0</xdr:rowOff>
    </xdr:to>
    <xdr:sp macro="" textlink="">
      <xdr:nvSpPr>
        <xdr:cNvPr id="22" name="TextBox 21">
          <a:extLst>
            <a:ext uri="{FF2B5EF4-FFF2-40B4-BE49-F238E27FC236}">
              <a16:creationId xmlns:a16="http://schemas.microsoft.com/office/drawing/2014/main" id="{D3FE2818-9CA4-41F6-871D-3FA91888096C}"/>
            </a:ext>
          </a:extLst>
        </xdr:cNvPr>
        <xdr:cNvSpPr txBox="1"/>
      </xdr:nvSpPr>
      <xdr:spPr>
        <a:xfrm>
          <a:off x="1645920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45</xdr:row>
      <xdr:rowOff>133350</xdr:rowOff>
    </xdr:from>
    <xdr:to>
      <xdr:col>12</xdr:col>
      <xdr:colOff>0</xdr:colOff>
      <xdr:row>47</xdr:row>
      <xdr:rowOff>0</xdr:rowOff>
    </xdr:to>
    <xdr:sp macro="" textlink="">
      <xdr:nvSpPr>
        <xdr:cNvPr id="23" name="TextBox 22">
          <a:extLst>
            <a:ext uri="{FF2B5EF4-FFF2-40B4-BE49-F238E27FC236}">
              <a16:creationId xmlns:a16="http://schemas.microsoft.com/office/drawing/2014/main" id="{9D7BA29F-1AEB-4E90-B164-7D487A6FEC83}"/>
            </a:ext>
          </a:extLst>
        </xdr:cNvPr>
        <xdr:cNvSpPr txBox="1"/>
      </xdr:nvSpPr>
      <xdr:spPr>
        <a:xfrm>
          <a:off x="4248150" y="7629525"/>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22</xdr:col>
      <xdr:colOff>0</xdr:colOff>
      <xdr:row>1</xdr:row>
      <xdr:rowOff>114299</xdr:rowOff>
    </xdr:from>
    <xdr:to>
      <xdr:col>22</xdr:col>
      <xdr:colOff>2609850</xdr:colOff>
      <xdr:row>3</xdr:row>
      <xdr:rowOff>28574</xdr:rowOff>
    </xdr:to>
    <xdr:sp macro="" textlink="">
      <xdr:nvSpPr>
        <xdr:cNvPr id="24" name="TextBox 23">
          <a:extLst>
            <a:ext uri="{FF2B5EF4-FFF2-40B4-BE49-F238E27FC236}">
              <a16:creationId xmlns:a16="http://schemas.microsoft.com/office/drawing/2014/main" id="{6D4BF2F3-A7D6-47FE-9293-F9699650DB51}"/>
            </a:ext>
          </a:extLst>
        </xdr:cNvPr>
        <xdr:cNvSpPr txBox="1"/>
      </xdr:nvSpPr>
      <xdr:spPr>
        <a:xfrm>
          <a:off x="8562975" y="485774"/>
          <a:ext cx="2609850" cy="2381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Fun Patches</a:t>
          </a:r>
        </a:p>
      </xdr:txBody>
    </xdr:sp>
    <xdr:clientData/>
  </xdr:twoCellAnchor>
  <xdr:twoCellAnchor>
    <xdr:from>
      <xdr:col>26</xdr:col>
      <xdr:colOff>0</xdr:colOff>
      <xdr:row>1</xdr:row>
      <xdr:rowOff>133350</xdr:rowOff>
    </xdr:from>
    <xdr:to>
      <xdr:col>26</xdr:col>
      <xdr:colOff>2495550</xdr:colOff>
      <xdr:row>3</xdr:row>
      <xdr:rowOff>0</xdr:rowOff>
    </xdr:to>
    <xdr:sp macro="" textlink="">
      <xdr:nvSpPr>
        <xdr:cNvPr id="25" name="TextBox 24">
          <a:extLst>
            <a:ext uri="{FF2B5EF4-FFF2-40B4-BE49-F238E27FC236}">
              <a16:creationId xmlns:a16="http://schemas.microsoft.com/office/drawing/2014/main" id="{6B248EC0-6388-4A21-8D4E-A4A1BED958F7}"/>
            </a:ext>
          </a:extLst>
        </xdr:cNvPr>
        <xdr:cNvSpPr txBox="1"/>
      </xdr:nvSpPr>
      <xdr:spPr>
        <a:xfrm>
          <a:off x="12849225" y="504825"/>
          <a:ext cx="24955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0</xdr:col>
      <xdr:colOff>56029</xdr:colOff>
      <xdr:row>1</xdr:row>
      <xdr:rowOff>133350</xdr:rowOff>
    </xdr:from>
    <xdr:to>
      <xdr:col>2</xdr:col>
      <xdr:colOff>1030942</xdr:colOff>
      <xdr:row>3</xdr:row>
      <xdr:rowOff>0</xdr:rowOff>
    </xdr:to>
    <xdr:sp macro="" textlink="">
      <xdr:nvSpPr>
        <xdr:cNvPr id="26" name="TextBox 25">
          <a:extLst>
            <a:ext uri="{FF2B5EF4-FFF2-40B4-BE49-F238E27FC236}">
              <a16:creationId xmlns:a16="http://schemas.microsoft.com/office/drawing/2014/main" id="{5834BCEA-1E0A-4856-8C48-054519A9EB34}"/>
            </a:ext>
          </a:extLst>
        </xdr:cNvPr>
        <xdr:cNvSpPr txBox="1"/>
      </xdr:nvSpPr>
      <xdr:spPr>
        <a:xfrm>
          <a:off x="56029" y="504825"/>
          <a:ext cx="2260788"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Individual Badges</a:t>
          </a:r>
        </a:p>
      </xdr:txBody>
    </xdr:sp>
    <xdr:clientData/>
  </xdr:twoCellAnchor>
  <xdr:twoCellAnchor>
    <xdr:from>
      <xdr:col>1</xdr:col>
      <xdr:colOff>0</xdr:colOff>
      <xdr:row>33</xdr:row>
      <xdr:rowOff>133350</xdr:rowOff>
    </xdr:from>
    <xdr:to>
      <xdr:col>2</xdr:col>
      <xdr:colOff>1590675</xdr:colOff>
      <xdr:row>34</xdr:row>
      <xdr:rowOff>152400</xdr:rowOff>
    </xdr:to>
    <xdr:sp macro="" textlink="">
      <xdr:nvSpPr>
        <xdr:cNvPr id="27" name="TextBox 26">
          <a:extLst>
            <a:ext uri="{FF2B5EF4-FFF2-40B4-BE49-F238E27FC236}">
              <a16:creationId xmlns:a16="http://schemas.microsoft.com/office/drawing/2014/main" id="{C59E5559-9874-4695-9F98-B779DD320714}"/>
            </a:ext>
          </a:extLst>
        </xdr:cNvPr>
        <xdr:cNvSpPr txBox="1"/>
      </xdr:nvSpPr>
      <xdr:spPr>
        <a:xfrm>
          <a:off x="57150" y="5686425"/>
          <a:ext cx="2819400" cy="1809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Financial Literacy &amp; Cookie Business Badges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39</xdr:row>
      <xdr:rowOff>133350</xdr:rowOff>
    </xdr:from>
    <xdr:to>
      <xdr:col>2</xdr:col>
      <xdr:colOff>971550</xdr:colOff>
      <xdr:row>40</xdr:row>
      <xdr:rowOff>152400</xdr:rowOff>
    </xdr:to>
    <xdr:sp macro="" textlink="">
      <xdr:nvSpPr>
        <xdr:cNvPr id="28" name="TextBox 27">
          <a:extLst>
            <a:ext uri="{FF2B5EF4-FFF2-40B4-BE49-F238E27FC236}">
              <a16:creationId xmlns:a16="http://schemas.microsoft.com/office/drawing/2014/main" id="{9A42F826-C4D5-4274-9672-501E1A844E5C}"/>
            </a:ext>
          </a:extLst>
        </xdr:cNvPr>
        <xdr:cNvSpPr txBox="1"/>
      </xdr:nvSpPr>
      <xdr:spPr>
        <a:xfrm>
          <a:off x="57150" y="6657975"/>
          <a:ext cx="2200275" cy="1809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Progressive Badge Sets</a:t>
          </a:r>
          <a:endParaRPr lang="en-US" sz="1100">
            <a:solidFill>
              <a:schemeClr val="bg1"/>
            </a:solidFill>
            <a:latin typeface="Arial Narrow" panose="020B0606020202030204" pitchFamily="34" charset="0"/>
          </a:endParaRPr>
        </a:p>
      </xdr:txBody>
    </xdr:sp>
    <xdr:clientData/>
  </xdr:twoCellAnchor>
  <xdr:twoCellAnchor editAs="oneCell">
    <xdr:from>
      <xdr:col>1</xdr:col>
      <xdr:colOff>0</xdr:colOff>
      <xdr:row>0</xdr:row>
      <xdr:rowOff>0</xdr:rowOff>
    </xdr:from>
    <xdr:to>
      <xdr:col>2</xdr:col>
      <xdr:colOff>332740</xdr:colOff>
      <xdr:row>1</xdr:row>
      <xdr:rowOff>85725</xdr:rowOff>
    </xdr:to>
    <xdr:pic>
      <xdr:nvPicPr>
        <xdr:cNvPr id="29" name="Picture 28">
          <a:extLst>
            <a:ext uri="{FF2B5EF4-FFF2-40B4-BE49-F238E27FC236}">
              <a16:creationId xmlns:a16="http://schemas.microsoft.com/office/drawing/2014/main" id="{3E9CBC86-26FC-4DA8-B9A5-340B1A2D4C3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0"/>
          <a:ext cx="1561465" cy="457200"/>
        </a:xfrm>
        <a:prstGeom prst="rect">
          <a:avLst/>
        </a:prstGeom>
      </xdr:spPr>
    </xdr:pic>
    <xdr:clientData/>
  </xdr:twoCellAnchor>
  <xdr:twoCellAnchor editAs="oneCell">
    <xdr:from>
      <xdr:col>1</xdr:col>
      <xdr:colOff>25400</xdr:colOff>
      <xdr:row>35</xdr:row>
      <xdr:rowOff>73026</xdr:rowOff>
    </xdr:from>
    <xdr:to>
      <xdr:col>1</xdr:col>
      <xdr:colOff>1221740</xdr:colOff>
      <xdr:row>38</xdr:row>
      <xdr:rowOff>105858</xdr:rowOff>
    </xdr:to>
    <xdr:pic>
      <xdr:nvPicPr>
        <xdr:cNvPr id="30" name="Picture 29">
          <a:extLst>
            <a:ext uri="{FF2B5EF4-FFF2-40B4-BE49-F238E27FC236}">
              <a16:creationId xmlns:a16="http://schemas.microsoft.com/office/drawing/2014/main" id="{CC84AD85-3F5C-4422-9AE5-D24B842350D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2550" y="5949951"/>
          <a:ext cx="1196340" cy="518607"/>
        </a:xfrm>
        <a:prstGeom prst="rect">
          <a:avLst/>
        </a:prstGeom>
      </xdr:spPr>
    </xdr:pic>
    <xdr:clientData/>
  </xdr:twoCellAnchor>
  <xdr:twoCellAnchor>
    <xdr:from>
      <xdr:col>1</xdr:col>
      <xdr:colOff>0</xdr:colOff>
      <xdr:row>58</xdr:row>
      <xdr:rowOff>0</xdr:rowOff>
    </xdr:from>
    <xdr:to>
      <xdr:col>10</xdr:col>
      <xdr:colOff>0</xdr:colOff>
      <xdr:row>65</xdr:row>
      <xdr:rowOff>0</xdr:rowOff>
    </xdr:to>
    <xdr:sp macro="" textlink="">
      <xdr:nvSpPr>
        <xdr:cNvPr id="31" name="Rectangle 30">
          <a:extLst>
            <a:ext uri="{FF2B5EF4-FFF2-40B4-BE49-F238E27FC236}">
              <a16:creationId xmlns:a16="http://schemas.microsoft.com/office/drawing/2014/main" id="{F404736A-775C-4170-B020-2CAACA5D9964}"/>
            </a:ext>
          </a:extLst>
        </xdr:cNvPr>
        <xdr:cNvSpPr/>
      </xdr:nvSpPr>
      <xdr:spPr>
        <a:xfrm>
          <a:off x="57150" y="9601200"/>
          <a:ext cx="4076700" cy="11334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67</xdr:row>
      <xdr:rowOff>0</xdr:rowOff>
    </xdr:from>
    <xdr:to>
      <xdr:col>10</xdr:col>
      <xdr:colOff>0</xdr:colOff>
      <xdr:row>73</xdr:row>
      <xdr:rowOff>0</xdr:rowOff>
    </xdr:to>
    <xdr:sp macro="" textlink="">
      <xdr:nvSpPr>
        <xdr:cNvPr id="32" name="Rectangle 31">
          <a:extLst>
            <a:ext uri="{FF2B5EF4-FFF2-40B4-BE49-F238E27FC236}">
              <a16:creationId xmlns:a16="http://schemas.microsoft.com/office/drawing/2014/main" id="{1DD55A6D-E8C3-4492-9A5C-C635ED68EB25}"/>
            </a:ext>
          </a:extLst>
        </xdr:cNvPr>
        <xdr:cNvSpPr/>
      </xdr:nvSpPr>
      <xdr:spPr>
        <a:xfrm>
          <a:off x="57150" y="11058525"/>
          <a:ext cx="4076700" cy="9906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56</xdr:row>
      <xdr:rowOff>133350</xdr:rowOff>
    </xdr:from>
    <xdr:to>
      <xdr:col>10</xdr:col>
      <xdr:colOff>0</xdr:colOff>
      <xdr:row>58</xdr:row>
      <xdr:rowOff>0</xdr:rowOff>
    </xdr:to>
    <xdr:sp macro="" textlink="">
      <xdr:nvSpPr>
        <xdr:cNvPr id="33" name="Rectangle: Top Corners Rounded 32">
          <a:extLst>
            <a:ext uri="{FF2B5EF4-FFF2-40B4-BE49-F238E27FC236}">
              <a16:creationId xmlns:a16="http://schemas.microsoft.com/office/drawing/2014/main" id="{9918DDBA-FFA6-4D07-A01C-8CAA0224B820}"/>
            </a:ext>
          </a:extLst>
        </xdr:cNvPr>
        <xdr:cNvSpPr/>
      </xdr:nvSpPr>
      <xdr:spPr>
        <a:xfrm>
          <a:off x="57150" y="9410700"/>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65</xdr:row>
      <xdr:rowOff>136684</xdr:rowOff>
    </xdr:from>
    <xdr:to>
      <xdr:col>10</xdr:col>
      <xdr:colOff>0</xdr:colOff>
      <xdr:row>67</xdr:row>
      <xdr:rowOff>0</xdr:rowOff>
    </xdr:to>
    <xdr:sp macro="" textlink="">
      <xdr:nvSpPr>
        <xdr:cNvPr id="34" name="Rectangle: Top Corners Rounded 33">
          <a:extLst>
            <a:ext uri="{FF2B5EF4-FFF2-40B4-BE49-F238E27FC236}">
              <a16:creationId xmlns:a16="http://schemas.microsoft.com/office/drawing/2014/main" id="{641B361F-462C-4BE6-8E91-45AAAAB80AF5}"/>
            </a:ext>
          </a:extLst>
        </xdr:cNvPr>
        <xdr:cNvSpPr/>
      </xdr:nvSpPr>
      <xdr:spPr>
        <a:xfrm>
          <a:off x="57150" y="10871359"/>
          <a:ext cx="4076700" cy="187166"/>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65</xdr:row>
      <xdr:rowOff>136684</xdr:rowOff>
    </xdr:from>
    <xdr:to>
      <xdr:col>9</xdr:col>
      <xdr:colOff>0</xdr:colOff>
      <xdr:row>67</xdr:row>
      <xdr:rowOff>0</xdr:rowOff>
    </xdr:to>
    <xdr:sp macro="" textlink="">
      <xdr:nvSpPr>
        <xdr:cNvPr id="35" name="TextBox 34">
          <a:extLst>
            <a:ext uri="{FF2B5EF4-FFF2-40B4-BE49-F238E27FC236}">
              <a16:creationId xmlns:a16="http://schemas.microsoft.com/office/drawing/2014/main" id="{5006E612-E002-44A7-A2BD-FBCDE02C77A3}"/>
            </a:ext>
          </a:extLst>
        </xdr:cNvPr>
        <xdr:cNvSpPr txBox="1"/>
      </xdr:nvSpPr>
      <xdr:spPr>
        <a:xfrm>
          <a:off x="3200400" y="10871359"/>
          <a:ext cx="466725" cy="18716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56</xdr:row>
      <xdr:rowOff>133350</xdr:rowOff>
    </xdr:from>
    <xdr:to>
      <xdr:col>9</xdr:col>
      <xdr:colOff>0</xdr:colOff>
      <xdr:row>58</xdr:row>
      <xdr:rowOff>0</xdr:rowOff>
    </xdr:to>
    <xdr:sp macro="" textlink="">
      <xdr:nvSpPr>
        <xdr:cNvPr id="36" name="TextBox 35">
          <a:extLst>
            <a:ext uri="{FF2B5EF4-FFF2-40B4-BE49-F238E27FC236}">
              <a16:creationId xmlns:a16="http://schemas.microsoft.com/office/drawing/2014/main" id="{6916375C-CE51-41E8-A9EA-3509D8E93D53}"/>
            </a:ext>
          </a:extLst>
        </xdr:cNvPr>
        <xdr:cNvSpPr txBox="1"/>
      </xdr:nvSpPr>
      <xdr:spPr>
        <a:xfrm>
          <a:off x="3200400" y="94107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9</xdr:col>
      <xdr:colOff>0</xdr:colOff>
      <xdr:row>56</xdr:row>
      <xdr:rowOff>133350</xdr:rowOff>
    </xdr:from>
    <xdr:to>
      <xdr:col>10</xdr:col>
      <xdr:colOff>0</xdr:colOff>
      <xdr:row>58</xdr:row>
      <xdr:rowOff>0</xdr:rowOff>
    </xdr:to>
    <xdr:sp macro="" textlink="">
      <xdr:nvSpPr>
        <xdr:cNvPr id="37" name="TextBox 36">
          <a:extLst>
            <a:ext uri="{FF2B5EF4-FFF2-40B4-BE49-F238E27FC236}">
              <a16:creationId xmlns:a16="http://schemas.microsoft.com/office/drawing/2014/main" id="{26D9DA51-4A9F-4BA8-BE2C-66E55EB1E7D1}"/>
            </a:ext>
          </a:extLst>
        </xdr:cNvPr>
        <xdr:cNvSpPr txBox="1"/>
      </xdr:nvSpPr>
      <xdr:spPr>
        <a:xfrm>
          <a:off x="3667125" y="94107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65</xdr:row>
      <xdr:rowOff>136684</xdr:rowOff>
    </xdr:from>
    <xdr:to>
      <xdr:col>10</xdr:col>
      <xdr:colOff>0</xdr:colOff>
      <xdr:row>67</xdr:row>
      <xdr:rowOff>0</xdr:rowOff>
    </xdr:to>
    <xdr:sp macro="" textlink="">
      <xdr:nvSpPr>
        <xdr:cNvPr id="38" name="TextBox 37">
          <a:extLst>
            <a:ext uri="{FF2B5EF4-FFF2-40B4-BE49-F238E27FC236}">
              <a16:creationId xmlns:a16="http://schemas.microsoft.com/office/drawing/2014/main" id="{9F550E8C-779A-4B66-B8B9-F98C57A5BF48}"/>
            </a:ext>
          </a:extLst>
        </xdr:cNvPr>
        <xdr:cNvSpPr txBox="1"/>
      </xdr:nvSpPr>
      <xdr:spPr>
        <a:xfrm>
          <a:off x="3667125" y="10871359"/>
          <a:ext cx="466725" cy="18716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xdr:col>
      <xdr:colOff>0</xdr:colOff>
      <xdr:row>56</xdr:row>
      <xdr:rowOff>133350</xdr:rowOff>
    </xdr:from>
    <xdr:to>
      <xdr:col>2</xdr:col>
      <xdr:colOff>0</xdr:colOff>
      <xdr:row>58</xdr:row>
      <xdr:rowOff>0</xdr:rowOff>
    </xdr:to>
    <xdr:sp macro="" textlink="">
      <xdr:nvSpPr>
        <xdr:cNvPr id="39" name="TextBox 38">
          <a:extLst>
            <a:ext uri="{FF2B5EF4-FFF2-40B4-BE49-F238E27FC236}">
              <a16:creationId xmlns:a16="http://schemas.microsoft.com/office/drawing/2014/main" id="{CF3912A8-55F3-4E2C-A598-21E0B6E00453}"/>
            </a:ext>
          </a:extLst>
        </xdr:cNvPr>
        <xdr:cNvSpPr txBox="1"/>
      </xdr:nvSpPr>
      <xdr:spPr>
        <a:xfrm>
          <a:off x="57150" y="9410700"/>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Pins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65</xdr:row>
      <xdr:rowOff>136684</xdr:rowOff>
    </xdr:from>
    <xdr:to>
      <xdr:col>2</xdr:col>
      <xdr:colOff>952500</xdr:colOff>
      <xdr:row>67</xdr:row>
      <xdr:rowOff>19050</xdr:rowOff>
    </xdr:to>
    <xdr:sp macro="" textlink="">
      <xdr:nvSpPr>
        <xdr:cNvPr id="40" name="TextBox 39">
          <a:extLst>
            <a:ext uri="{FF2B5EF4-FFF2-40B4-BE49-F238E27FC236}">
              <a16:creationId xmlns:a16="http://schemas.microsoft.com/office/drawing/2014/main" id="{4302C72C-71B3-4A55-B1C5-6973516ACA3B}"/>
            </a:ext>
          </a:extLst>
        </xdr:cNvPr>
        <xdr:cNvSpPr txBox="1"/>
      </xdr:nvSpPr>
      <xdr:spPr>
        <a:xfrm>
          <a:off x="57150" y="10871359"/>
          <a:ext cx="2181225" cy="2062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Additional Patch Awards</a:t>
          </a:r>
          <a:endParaRPr lang="en-US" sz="1100">
            <a:solidFill>
              <a:schemeClr val="bg1"/>
            </a:solidFill>
            <a:latin typeface="Arial Narrow" panose="020B0606020202030204" pitchFamily="34" charset="0"/>
          </a:endParaRPr>
        </a:p>
      </xdr:txBody>
    </xdr:sp>
    <xdr:clientData/>
  </xdr:twoCellAnchor>
  <xdr:twoCellAnchor>
    <xdr:from>
      <xdr:col>11</xdr:col>
      <xdr:colOff>0</xdr:colOff>
      <xdr:row>1</xdr:row>
      <xdr:rowOff>133350</xdr:rowOff>
    </xdr:from>
    <xdr:to>
      <xdr:col>20</xdr:col>
      <xdr:colOff>0</xdr:colOff>
      <xdr:row>3</xdr:row>
      <xdr:rowOff>0</xdr:rowOff>
    </xdr:to>
    <xdr:sp macro="" textlink="">
      <xdr:nvSpPr>
        <xdr:cNvPr id="41" name="Rectangle: Top Corners Rounded 40">
          <a:extLst>
            <a:ext uri="{FF2B5EF4-FFF2-40B4-BE49-F238E27FC236}">
              <a16:creationId xmlns:a16="http://schemas.microsoft.com/office/drawing/2014/main" id="{2815242A-860C-47A3-983E-58AB76DBBE00}"/>
            </a:ext>
          </a:extLst>
        </xdr:cNvPr>
        <xdr:cNvSpPr/>
      </xdr:nvSpPr>
      <xdr:spPr>
        <a:xfrm>
          <a:off x="4248150" y="50482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0</xdr:colOff>
      <xdr:row>1</xdr:row>
      <xdr:rowOff>133350</xdr:rowOff>
    </xdr:from>
    <xdr:to>
      <xdr:col>19</xdr:col>
      <xdr:colOff>0</xdr:colOff>
      <xdr:row>3</xdr:row>
      <xdr:rowOff>0</xdr:rowOff>
    </xdr:to>
    <xdr:sp macro="" textlink="">
      <xdr:nvSpPr>
        <xdr:cNvPr id="42" name="TextBox 41">
          <a:extLst>
            <a:ext uri="{FF2B5EF4-FFF2-40B4-BE49-F238E27FC236}">
              <a16:creationId xmlns:a16="http://schemas.microsoft.com/office/drawing/2014/main" id="{078AE1C4-59FA-4280-9B9D-51C45718FC94}"/>
            </a:ext>
          </a:extLst>
        </xdr:cNvPr>
        <xdr:cNvSpPr txBox="1"/>
      </xdr:nvSpPr>
      <xdr:spPr>
        <a:xfrm>
          <a:off x="739140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19</xdr:col>
      <xdr:colOff>0</xdr:colOff>
      <xdr:row>1</xdr:row>
      <xdr:rowOff>133350</xdr:rowOff>
    </xdr:from>
    <xdr:to>
      <xdr:col>20</xdr:col>
      <xdr:colOff>0</xdr:colOff>
      <xdr:row>3</xdr:row>
      <xdr:rowOff>0</xdr:rowOff>
    </xdr:to>
    <xdr:sp macro="" textlink="">
      <xdr:nvSpPr>
        <xdr:cNvPr id="43" name="TextBox 42">
          <a:extLst>
            <a:ext uri="{FF2B5EF4-FFF2-40B4-BE49-F238E27FC236}">
              <a16:creationId xmlns:a16="http://schemas.microsoft.com/office/drawing/2014/main" id="{23861FBE-29C5-4841-8236-9B19A85E64B4}"/>
            </a:ext>
          </a:extLst>
        </xdr:cNvPr>
        <xdr:cNvSpPr txBox="1"/>
      </xdr:nvSpPr>
      <xdr:spPr>
        <a:xfrm>
          <a:off x="785812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3</xdr:row>
      <xdr:rowOff>0</xdr:rowOff>
    </xdr:from>
    <xdr:to>
      <xdr:col>20</xdr:col>
      <xdr:colOff>0</xdr:colOff>
      <xdr:row>25</xdr:row>
      <xdr:rowOff>0</xdr:rowOff>
    </xdr:to>
    <xdr:sp macro="" textlink="">
      <xdr:nvSpPr>
        <xdr:cNvPr id="44" name="Rectangle 43">
          <a:extLst>
            <a:ext uri="{FF2B5EF4-FFF2-40B4-BE49-F238E27FC236}">
              <a16:creationId xmlns:a16="http://schemas.microsoft.com/office/drawing/2014/main" id="{CA14D3C8-EFAF-49F9-87F0-CED49459C5F9}"/>
            </a:ext>
          </a:extLst>
        </xdr:cNvPr>
        <xdr:cNvSpPr/>
      </xdr:nvSpPr>
      <xdr:spPr>
        <a:xfrm>
          <a:off x="4248150" y="695325"/>
          <a:ext cx="4076700" cy="35623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133350</xdr:rowOff>
    </xdr:from>
    <xdr:to>
      <xdr:col>12</xdr:col>
      <xdr:colOff>1266825</xdr:colOff>
      <xdr:row>3</xdr:row>
      <xdr:rowOff>0</xdr:rowOff>
    </xdr:to>
    <xdr:sp macro="" textlink="">
      <xdr:nvSpPr>
        <xdr:cNvPr id="45" name="TextBox 44">
          <a:extLst>
            <a:ext uri="{FF2B5EF4-FFF2-40B4-BE49-F238E27FC236}">
              <a16:creationId xmlns:a16="http://schemas.microsoft.com/office/drawing/2014/main" id="{8E1BF315-D68D-4737-B84F-A7BB3DA46851}"/>
            </a:ext>
          </a:extLst>
        </xdr:cNvPr>
        <xdr:cNvSpPr txBox="1"/>
      </xdr:nvSpPr>
      <xdr:spPr>
        <a:xfrm>
          <a:off x="4248150" y="504825"/>
          <a:ext cx="24955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Leadership Journey Awards</a:t>
          </a:r>
          <a:endParaRPr lang="en-US" sz="1100">
            <a:solidFill>
              <a:schemeClr val="bg1"/>
            </a:solidFill>
            <a:latin typeface="Arial Narrow" panose="020B0606020202030204" pitchFamily="34" charset="0"/>
          </a:endParaRPr>
        </a:p>
      </xdr:txBody>
    </xdr:sp>
    <xdr:clientData/>
  </xdr:twoCellAnchor>
  <xdr:twoCellAnchor>
    <xdr:from>
      <xdr:col>11</xdr:col>
      <xdr:colOff>19050</xdr:colOff>
      <xdr:row>3</xdr:row>
      <xdr:rowOff>28575</xdr:rowOff>
    </xdr:from>
    <xdr:to>
      <xdr:col>11</xdr:col>
      <xdr:colOff>1214122</xdr:colOff>
      <xdr:row>24</xdr:row>
      <xdr:rowOff>112578</xdr:rowOff>
    </xdr:to>
    <xdr:grpSp>
      <xdr:nvGrpSpPr>
        <xdr:cNvPr id="46" name="Group 45">
          <a:extLst>
            <a:ext uri="{FF2B5EF4-FFF2-40B4-BE49-F238E27FC236}">
              <a16:creationId xmlns:a16="http://schemas.microsoft.com/office/drawing/2014/main" id="{206256FB-CCB5-4861-9F11-0F2BCB809076}"/>
            </a:ext>
          </a:extLst>
        </xdr:cNvPr>
        <xdr:cNvGrpSpPr/>
      </xdr:nvGrpSpPr>
      <xdr:grpSpPr>
        <a:xfrm>
          <a:off x="4267200" y="723900"/>
          <a:ext cx="1195072" cy="3484428"/>
          <a:chOff x="4286250" y="723900"/>
          <a:chExt cx="1195072" cy="3484428"/>
        </a:xfrm>
      </xdr:grpSpPr>
      <xdr:pic>
        <xdr:nvPicPr>
          <xdr:cNvPr id="47" name="Picture 46">
            <a:extLst>
              <a:ext uri="{FF2B5EF4-FFF2-40B4-BE49-F238E27FC236}">
                <a16:creationId xmlns:a16="http://schemas.microsoft.com/office/drawing/2014/main" id="{4C14564C-756C-4C9F-9A6B-2984E47890E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286250" y="3441700"/>
            <a:ext cx="1188720" cy="766628"/>
          </a:xfrm>
          <a:prstGeom prst="rect">
            <a:avLst/>
          </a:prstGeom>
        </xdr:spPr>
      </xdr:pic>
      <xdr:pic>
        <xdr:nvPicPr>
          <xdr:cNvPr id="48" name="Picture 47">
            <a:extLst>
              <a:ext uri="{FF2B5EF4-FFF2-40B4-BE49-F238E27FC236}">
                <a16:creationId xmlns:a16="http://schemas.microsoft.com/office/drawing/2014/main" id="{6BBED3DE-7539-448D-8C76-D6E9A8434FF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292602" y="2743201"/>
            <a:ext cx="1188720" cy="506979"/>
          </a:xfrm>
          <a:prstGeom prst="rect">
            <a:avLst/>
          </a:prstGeom>
        </xdr:spPr>
      </xdr:pic>
      <xdr:pic>
        <xdr:nvPicPr>
          <xdr:cNvPr id="49" name="Picture 48">
            <a:extLst>
              <a:ext uri="{FF2B5EF4-FFF2-40B4-BE49-F238E27FC236}">
                <a16:creationId xmlns:a16="http://schemas.microsoft.com/office/drawing/2014/main" id="{FF9F4A85-3C66-4C1A-8D37-7C0EFADC150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559967" y="723900"/>
            <a:ext cx="657568" cy="640080"/>
          </a:xfrm>
          <a:prstGeom prst="rect">
            <a:avLst/>
          </a:prstGeom>
        </xdr:spPr>
      </xdr:pic>
      <xdr:pic>
        <xdr:nvPicPr>
          <xdr:cNvPr id="50" name="Picture 49">
            <a:extLst>
              <a:ext uri="{FF2B5EF4-FFF2-40B4-BE49-F238E27FC236}">
                <a16:creationId xmlns:a16="http://schemas.microsoft.com/office/drawing/2014/main" id="{6A02CDA5-35BD-44C2-9A2C-AD8AE2CC615C}"/>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536362" y="1352551"/>
            <a:ext cx="704778" cy="640080"/>
          </a:xfrm>
          <a:prstGeom prst="rect">
            <a:avLst/>
          </a:prstGeom>
        </xdr:spPr>
      </xdr:pic>
      <xdr:pic>
        <xdr:nvPicPr>
          <xdr:cNvPr id="51" name="Picture 50">
            <a:extLst>
              <a:ext uri="{FF2B5EF4-FFF2-40B4-BE49-F238E27FC236}">
                <a16:creationId xmlns:a16="http://schemas.microsoft.com/office/drawing/2014/main" id="{9BF30E36-49B8-490E-9845-8B1CA73594D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557711" y="2000250"/>
            <a:ext cx="662080" cy="640080"/>
          </a:xfrm>
          <a:prstGeom prst="rect">
            <a:avLst/>
          </a:prstGeom>
        </xdr:spPr>
      </xdr:pic>
    </xdr:grpSp>
    <xdr:clientData/>
  </xdr:twoCellAnchor>
  <xdr:twoCellAnchor>
    <xdr:from>
      <xdr:col>1</xdr:col>
      <xdr:colOff>16899</xdr:colOff>
      <xdr:row>58</xdr:row>
      <xdr:rowOff>39976</xdr:rowOff>
    </xdr:from>
    <xdr:to>
      <xdr:col>1</xdr:col>
      <xdr:colOff>1205619</xdr:colOff>
      <xdr:row>64</xdr:row>
      <xdr:rowOff>110183</xdr:rowOff>
    </xdr:to>
    <xdr:grpSp>
      <xdr:nvGrpSpPr>
        <xdr:cNvPr id="52" name="Group 51">
          <a:extLst>
            <a:ext uri="{FF2B5EF4-FFF2-40B4-BE49-F238E27FC236}">
              <a16:creationId xmlns:a16="http://schemas.microsoft.com/office/drawing/2014/main" id="{5AF3063E-F701-44B3-B134-F90E21627D48}"/>
            </a:ext>
          </a:extLst>
        </xdr:cNvPr>
        <xdr:cNvGrpSpPr>
          <a:grpSpLocks noChangeAspect="1"/>
        </xdr:cNvGrpSpPr>
      </xdr:nvGrpSpPr>
      <xdr:grpSpPr>
        <a:xfrm>
          <a:off x="74049" y="9641176"/>
          <a:ext cx="1188720" cy="1041757"/>
          <a:chOff x="4696849" y="9809450"/>
          <a:chExt cx="1263931" cy="1106030"/>
        </a:xfrm>
      </xdr:grpSpPr>
      <xdr:grpSp>
        <xdr:nvGrpSpPr>
          <xdr:cNvPr id="53" name="Group 52">
            <a:extLst>
              <a:ext uri="{FF2B5EF4-FFF2-40B4-BE49-F238E27FC236}">
                <a16:creationId xmlns:a16="http://schemas.microsoft.com/office/drawing/2014/main" id="{3417686D-184D-4B03-962F-22FBBE06471A}"/>
              </a:ext>
            </a:extLst>
          </xdr:cNvPr>
          <xdr:cNvGrpSpPr/>
        </xdr:nvGrpSpPr>
        <xdr:grpSpPr>
          <a:xfrm>
            <a:off x="4911549" y="9809450"/>
            <a:ext cx="834530" cy="411480"/>
            <a:chOff x="4913600" y="9809450"/>
            <a:chExt cx="834530" cy="411480"/>
          </a:xfrm>
        </xdr:grpSpPr>
        <xdr:pic>
          <xdr:nvPicPr>
            <xdr:cNvPr id="61" name="Picture 60">
              <a:extLst>
                <a:ext uri="{FF2B5EF4-FFF2-40B4-BE49-F238E27FC236}">
                  <a16:creationId xmlns:a16="http://schemas.microsoft.com/office/drawing/2014/main" id="{1FCF5EF9-5C29-4D5C-AD46-5EDF83ADD50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913600" y="9809450"/>
              <a:ext cx="411480" cy="411480"/>
            </a:xfrm>
            <a:prstGeom prst="rect">
              <a:avLst/>
            </a:prstGeom>
          </xdr:spPr>
        </xdr:pic>
        <xdr:pic>
          <xdr:nvPicPr>
            <xdr:cNvPr id="62" name="Picture 61">
              <a:extLst>
                <a:ext uri="{FF2B5EF4-FFF2-40B4-BE49-F238E27FC236}">
                  <a16:creationId xmlns:a16="http://schemas.microsoft.com/office/drawing/2014/main" id="{72E3052D-DCDE-484A-B5EB-00824857D90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336650" y="9809450"/>
              <a:ext cx="411480" cy="411480"/>
            </a:xfrm>
            <a:prstGeom prst="rect">
              <a:avLst/>
            </a:prstGeom>
          </xdr:spPr>
        </xdr:pic>
      </xdr:grpSp>
      <xdr:grpSp>
        <xdr:nvGrpSpPr>
          <xdr:cNvPr id="54" name="Group 53">
            <a:extLst>
              <a:ext uri="{FF2B5EF4-FFF2-40B4-BE49-F238E27FC236}">
                <a16:creationId xmlns:a16="http://schemas.microsoft.com/office/drawing/2014/main" id="{5F429C61-4CAC-4E80-9135-E2B2D6A6FDFF}"/>
              </a:ext>
            </a:extLst>
          </xdr:cNvPr>
          <xdr:cNvGrpSpPr/>
        </xdr:nvGrpSpPr>
        <xdr:grpSpPr>
          <a:xfrm>
            <a:off x="4911549" y="10504000"/>
            <a:ext cx="834530" cy="411480"/>
            <a:chOff x="4913600" y="10504000"/>
            <a:chExt cx="834530" cy="411480"/>
          </a:xfrm>
        </xdr:grpSpPr>
        <xdr:pic>
          <xdr:nvPicPr>
            <xdr:cNvPr id="59" name="Picture 58">
              <a:extLst>
                <a:ext uri="{FF2B5EF4-FFF2-40B4-BE49-F238E27FC236}">
                  <a16:creationId xmlns:a16="http://schemas.microsoft.com/office/drawing/2014/main" id="{5ABF81E8-F029-4246-B90A-2659FD5C9788}"/>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336650" y="10504000"/>
              <a:ext cx="411480" cy="411480"/>
            </a:xfrm>
            <a:prstGeom prst="rect">
              <a:avLst/>
            </a:prstGeom>
          </xdr:spPr>
        </xdr:pic>
        <xdr:pic>
          <xdr:nvPicPr>
            <xdr:cNvPr id="60" name="Picture 59">
              <a:extLst>
                <a:ext uri="{FF2B5EF4-FFF2-40B4-BE49-F238E27FC236}">
                  <a16:creationId xmlns:a16="http://schemas.microsoft.com/office/drawing/2014/main" id="{4EA6F2E1-B7F2-4AFA-B843-5A9E5848D22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913600" y="10504000"/>
              <a:ext cx="411480" cy="411480"/>
            </a:xfrm>
            <a:prstGeom prst="rect">
              <a:avLst/>
            </a:prstGeom>
          </xdr:spPr>
        </xdr:pic>
      </xdr:grpSp>
      <xdr:grpSp>
        <xdr:nvGrpSpPr>
          <xdr:cNvPr id="55" name="Group 54">
            <a:extLst>
              <a:ext uri="{FF2B5EF4-FFF2-40B4-BE49-F238E27FC236}">
                <a16:creationId xmlns:a16="http://schemas.microsoft.com/office/drawing/2014/main" id="{148A5A85-98F7-4C12-AB7F-66F2C56FE5AE}"/>
              </a:ext>
            </a:extLst>
          </xdr:cNvPr>
          <xdr:cNvGrpSpPr/>
        </xdr:nvGrpSpPr>
        <xdr:grpSpPr>
          <a:xfrm>
            <a:off x="4696849" y="10176475"/>
            <a:ext cx="1263931" cy="411480"/>
            <a:chOff x="4696849" y="10176475"/>
            <a:chExt cx="1263931" cy="411480"/>
          </a:xfrm>
        </xdr:grpSpPr>
        <xdr:pic>
          <xdr:nvPicPr>
            <xdr:cNvPr id="56" name="Picture 55">
              <a:extLst>
                <a:ext uri="{FF2B5EF4-FFF2-40B4-BE49-F238E27FC236}">
                  <a16:creationId xmlns:a16="http://schemas.microsoft.com/office/drawing/2014/main" id="{01EB87A2-8716-4EA9-975B-CE486EC99047}"/>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696849" y="10176475"/>
              <a:ext cx="409626" cy="411480"/>
            </a:xfrm>
            <a:prstGeom prst="rect">
              <a:avLst/>
            </a:prstGeom>
          </xdr:spPr>
        </xdr:pic>
        <xdr:pic>
          <xdr:nvPicPr>
            <xdr:cNvPr id="57" name="Picture 56">
              <a:extLst>
                <a:ext uri="{FF2B5EF4-FFF2-40B4-BE49-F238E27FC236}">
                  <a16:creationId xmlns:a16="http://schemas.microsoft.com/office/drawing/2014/main" id="{DF54C22C-9186-42B2-96E9-F593D97F3649}"/>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119900" y="10176475"/>
              <a:ext cx="411480" cy="411480"/>
            </a:xfrm>
            <a:prstGeom prst="rect">
              <a:avLst/>
            </a:prstGeom>
          </xdr:spPr>
        </xdr:pic>
        <xdr:pic>
          <xdr:nvPicPr>
            <xdr:cNvPr id="58" name="Picture 57">
              <a:extLst>
                <a:ext uri="{FF2B5EF4-FFF2-40B4-BE49-F238E27FC236}">
                  <a16:creationId xmlns:a16="http://schemas.microsoft.com/office/drawing/2014/main" id="{0F7BE641-493A-46B8-AFE8-29594F53688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549300" y="10176475"/>
              <a:ext cx="411480" cy="411480"/>
            </a:xfrm>
            <a:prstGeom prst="rect">
              <a:avLst/>
            </a:prstGeom>
          </xdr:spPr>
        </xdr:pic>
      </xdr:grpSp>
    </xdr:grpSp>
    <xdr:clientData/>
  </xdr:twoCellAnchor>
  <xdr:twoCellAnchor>
    <xdr:from>
      <xdr:col>1</xdr:col>
      <xdr:colOff>28576</xdr:colOff>
      <xdr:row>67</xdr:row>
      <xdr:rowOff>19825</xdr:rowOff>
    </xdr:from>
    <xdr:to>
      <xdr:col>1</xdr:col>
      <xdr:colOff>1217296</xdr:colOff>
      <xdr:row>72</xdr:row>
      <xdr:rowOff>140184</xdr:rowOff>
    </xdr:to>
    <xdr:grpSp>
      <xdr:nvGrpSpPr>
        <xdr:cNvPr id="63" name="Group 62">
          <a:extLst>
            <a:ext uri="{FF2B5EF4-FFF2-40B4-BE49-F238E27FC236}">
              <a16:creationId xmlns:a16="http://schemas.microsoft.com/office/drawing/2014/main" id="{5D4573DF-F656-4663-A7B9-888AD841C3D8}"/>
            </a:ext>
          </a:extLst>
        </xdr:cNvPr>
        <xdr:cNvGrpSpPr>
          <a:grpSpLocks noChangeAspect="1"/>
        </xdr:cNvGrpSpPr>
      </xdr:nvGrpSpPr>
      <xdr:grpSpPr>
        <a:xfrm>
          <a:off x="85726" y="11078350"/>
          <a:ext cx="1188720" cy="949034"/>
          <a:chOff x="95251" y="10443350"/>
          <a:chExt cx="1234440" cy="964520"/>
        </a:xfrm>
      </xdr:grpSpPr>
      <xdr:pic>
        <xdr:nvPicPr>
          <xdr:cNvPr id="64" name="Picture 63">
            <a:extLst>
              <a:ext uri="{FF2B5EF4-FFF2-40B4-BE49-F238E27FC236}">
                <a16:creationId xmlns:a16="http://schemas.microsoft.com/office/drawing/2014/main" id="{77BFA295-1A45-4701-8E02-89B7DE4E3ED8}"/>
              </a:ext>
            </a:extLst>
          </xdr:cNvPr>
          <xdr:cNvPicPr>
            <a:picLocks noChangeAspect="1"/>
          </xdr:cNvPicPr>
        </xdr:nvPicPr>
        <xdr:blipFill rotWithShape="1">
          <a:blip xmlns:r="http://schemas.openxmlformats.org/officeDocument/2006/relationships" r:embed="rId15">
            <a:extLst>
              <a:ext uri="{28A0092B-C50C-407E-A947-70E740481C1C}">
                <a14:useLocalDpi xmlns:a14="http://schemas.microsoft.com/office/drawing/2010/main" val="0"/>
              </a:ext>
            </a:extLst>
          </a:blip>
          <a:srcRect l="49828" r="-1"/>
          <a:stretch/>
        </xdr:blipFill>
        <xdr:spPr>
          <a:xfrm>
            <a:off x="95251" y="10830074"/>
            <a:ext cx="1234440" cy="577796"/>
          </a:xfrm>
          <a:prstGeom prst="rect">
            <a:avLst/>
          </a:prstGeom>
        </xdr:spPr>
      </xdr:pic>
      <xdr:grpSp>
        <xdr:nvGrpSpPr>
          <xdr:cNvPr id="65" name="Group 64">
            <a:extLst>
              <a:ext uri="{FF2B5EF4-FFF2-40B4-BE49-F238E27FC236}">
                <a16:creationId xmlns:a16="http://schemas.microsoft.com/office/drawing/2014/main" id="{6E7A0024-9C1B-4643-BD6B-F967C47B815F}"/>
              </a:ext>
            </a:extLst>
          </xdr:cNvPr>
          <xdr:cNvGrpSpPr/>
        </xdr:nvGrpSpPr>
        <xdr:grpSpPr>
          <a:xfrm>
            <a:off x="257780" y="10443350"/>
            <a:ext cx="909383" cy="411480"/>
            <a:chOff x="292101" y="10443350"/>
            <a:chExt cx="909383" cy="411480"/>
          </a:xfrm>
        </xdr:grpSpPr>
        <xdr:pic>
          <xdr:nvPicPr>
            <xdr:cNvPr id="66" name="Picture 65">
              <a:extLst>
                <a:ext uri="{FF2B5EF4-FFF2-40B4-BE49-F238E27FC236}">
                  <a16:creationId xmlns:a16="http://schemas.microsoft.com/office/drawing/2014/main" id="{E2AC2883-56B7-4A41-BA69-2EE8A8FFA5C6}"/>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292101" y="10443350"/>
              <a:ext cx="413402" cy="411480"/>
            </a:xfrm>
            <a:prstGeom prst="rect">
              <a:avLst/>
            </a:prstGeom>
          </xdr:spPr>
        </xdr:pic>
        <xdr:pic>
          <xdr:nvPicPr>
            <xdr:cNvPr id="67" name="Picture 66">
              <a:extLst>
                <a:ext uri="{FF2B5EF4-FFF2-40B4-BE49-F238E27FC236}">
                  <a16:creationId xmlns:a16="http://schemas.microsoft.com/office/drawing/2014/main" id="{7A9D13DC-697A-4764-83A1-74539458F93A}"/>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788082" y="10443350"/>
              <a:ext cx="413402" cy="411480"/>
            </a:xfrm>
            <a:prstGeom prst="rect">
              <a:avLst/>
            </a:prstGeom>
          </xdr:spPr>
        </xdr:pic>
      </xdr:grpSp>
    </xdr:grpSp>
    <xdr:clientData/>
  </xdr:twoCellAnchor>
  <xdr:twoCellAnchor>
    <xdr:from>
      <xdr:col>1</xdr:col>
      <xdr:colOff>0</xdr:colOff>
      <xdr:row>3</xdr:row>
      <xdr:rowOff>0</xdr:rowOff>
    </xdr:from>
    <xdr:to>
      <xdr:col>10</xdr:col>
      <xdr:colOff>0</xdr:colOff>
      <xdr:row>33</xdr:row>
      <xdr:rowOff>0</xdr:rowOff>
    </xdr:to>
    <xdr:sp macro="" textlink="">
      <xdr:nvSpPr>
        <xdr:cNvPr id="68" name="Rectangle 67">
          <a:extLst>
            <a:ext uri="{FF2B5EF4-FFF2-40B4-BE49-F238E27FC236}">
              <a16:creationId xmlns:a16="http://schemas.microsoft.com/office/drawing/2014/main" id="{B6EDF34E-F4C6-4500-8B38-2D9506AB2502}"/>
            </a:ext>
          </a:extLst>
        </xdr:cNvPr>
        <xdr:cNvSpPr/>
      </xdr:nvSpPr>
      <xdr:spPr>
        <a:xfrm>
          <a:off x="57150" y="695325"/>
          <a:ext cx="4076700" cy="48577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39687</xdr:colOff>
      <xdr:row>41</xdr:row>
      <xdr:rowOff>65050</xdr:rowOff>
    </xdr:from>
    <xdr:to>
      <xdr:col>2</xdr:col>
      <xdr:colOff>2102</xdr:colOff>
      <xdr:row>55</xdr:row>
      <xdr:rowOff>121491</xdr:rowOff>
    </xdr:to>
    <xdr:grpSp>
      <xdr:nvGrpSpPr>
        <xdr:cNvPr id="69" name="Group 68">
          <a:extLst>
            <a:ext uri="{FF2B5EF4-FFF2-40B4-BE49-F238E27FC236}">
              <a16:creationId xmlns:a16="http://schemas.microsoft.com/office/drawing/2014/main" id="{66622C9A-0C7B-4A46-8FA9-FACA5AC942BA}"/>
            </a:ext>
          </a:extLst>
        </xdr:cNvPr>
        <xdr:cNvGrpSpPr/>
      </xdr:nvGrpSpPr>
      <xdr:grpSpPr>
        <a:xfrm>
          <a:off x="96837" y="6913525"/>
          <a:ext cx="1191140" cy="2323391"/>
          <a:chOff x="96837" y="7037350"/>
          <a:chExt cx="1210190" cy="2367841"/>
        </a:xfrm>
      </xdr:grpSpPr>
      <xdr:pic>
        <xdr:nvPicPr>
          <xdr:cNvPr id="70" name="Picture 69">
            <a:extLst>
              <a:ext uri="{FF2B5EF4-FFF2-40B4-BE49-F238E27FC236}">
                <a16:creationId xmlns:a16="http://schemas.microsoft.com/office/drawing/2014/main" id="{73D07074-5044-4F33-8CF2-162582AB5AD7}"/>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96837" y="9008271"/>
            <a:ext cx="1196340" cy="396920"/>
          </a:xfrm>
          <a:prstGeom prst="rect">
            <a:avLst/>
          </a:prstGeom>
        </xdr:spPr>
      </xdr:pic>
      <xdr:pic>
        <xdr:nvPicPr>
          <xdr:cNvPr id="71" name="Picture 75">
            <a:extLst>
              <a:ext uri="{FF2B5EF4-FFF2-40B4-BE49-F238E27FC236}">
                <a16:creationId xmlns:a16="http://schemas.microsoft.com/office/drawing/2014/main" id="{15AF705F-0937-46E7-B918-4186FCF75D49}"/>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96837" y="8040989"/>
            <a:ext cx="1196340" cy="394026"/>
          </a:xfrm>
          <a:prstGeom prst="rect">
            <a:avLst/>
          </a:prstGeom>
        </xdr:spPr>
      </xdr:pic>
      <xdr:pic>
        <xdr:nvPicPr>
          <xdr:cNvPr id="72" name="Picture 71">
            <a:extLst>
              <a:ext uri="{FF2B5EF4-FFF2-40B4-BE49-F238E27FC236}">
                <a16:creationId xmlns:a16="http://schemas.microsoft.com/office/drawing/2014/main" id="{FF5657CE-AD70-4698-A0C4-2C9B7483029E}"/>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96837" y="8523910"/>
            <a:ext cx="1196340" cy="395467"/>
          </a:xfrm>
          <a:prstGeom prst="rect">
            <a:avLst/>
          </a:prstGeom>
        </xdr:spPr>
      </xdr:pic>
      <xdr:pic>
        <xdr:nvPicPr>
          <xdr:cNvPr id="73" name="Picture 72">
            <a:extLst>
              <a:ext uri="{FF2B5EF4-FFF2-40B4-BE49-F238E27FC236}">
                <a16:creationId xmlns:a16="http://schemas.microsoft.com/office/drawing/2014/main" id="{BAE9810A-84C4-420A-B8E3-C6B91FE7493D}"/>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96837" y="7546869"/>
            <a:ext cx="1196340" cy="405225"/>
          </a:xfrm>
          <a:prstGeom prst="rect">
            <a:avLst/>
          </a:prstGeom>
        </xdr:spPr>
      </xdr:pic>
      <xdr:grpSp>
        <xdr:nvGrpSpPr>
          <xdr:cNvPr id="74" name="Group 73">
            <a:extLst>
              <a:ext uri="{FF2B5EF4-FFF2-40B4-BE49-F238E27FC236}">
                <a16:creationId xmlns:a16="http://schemas.microsoft.com/office/drawing/2014/main" id="{B75FAB07-4038-489C-AFC0-4B7272A59F71}"/>
              </a:ext>
            </a:extLst>
          </xdr:cNvPr>
          <xdr:cNvGrpSpPr/>
        </xdr:nvGrpSpPr>
        <xdr:grpSpPr>
          <a:xfrm>
            <a:off x="96837" y="7037350"/>
            <a:ext cx="1210190" cy="420624"/>
            <a:chOff x="19345947" y="7297700"/>
            <a:chExt cx="1210190" cy="420624"/>
          </a:xfrm>
        </xdr:grpSpPr>
        <xdr:pic>
          <xdr:nvPicPr>
            <xdr:cNvPr id="75" name="Picture 74">
              <a:extLst>
                <a:ext uri="{FF2B5EF4-FFF2-40B4-BE49-F238E27FC236}">
                  <a16:creationId xmlns:a16="http://schemas.microsoft.com/office/drawing/2014/main" id="{4B8DE999-2992-496E-8937-71D056017194}"/>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9345947" y="7297700"/>
              <a:ext cx="402336" cy="420624"/>
            </a:xfrm>
            <a:prstGeom prst="rect">
              <a:avLst/>
            </a:prstGeom>
          </xdr:spPr>
        </xdr:pic>
        <xdr:pic>
          <xdr:nvPicPr>
            <xdr:cNvPr id="76" name="Picture 75">
              <a:extLst>
                <a:ext uri="{FF2B5EF4-FFF2-40B4-BE49-F238E27FC236}">
                  <a16:creationId xmlns:a16="http://schemas.microsoft.com/office/drawing/2014/main" id="{9AC3A610-7613-45AD-A150-D59F78FB2A7D}"/>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9747319" y="7297700"/>
              <a:ext cx="402336" cy="420624"/>
            </a:xfrm>
            <a:prstGeom prst="rect">
              <a:avLst/>
            </a:prstGeom>
          </xdr:spPr>
        </xdr:pic>
        <xdr:pic>
          <xdr:nvPicPr>
            <xdr:cNvPr id="77" name="Picture 76">
              <a:extLst>
                <a:ext uri="{FF2B5EF4-FFF2-40B4-BE49-F238E27FC236}">
                  <a16:creationId xmlns:a16="http://schemas.microsoft.com/office/drawing/2014/main" id="{D2C4EF1B-D290-41B2-A5C0-98DB9DF49124}"/>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20153801" y="7297700"/>
              <a:ext cx="402336" cy="420624"/>
            </a:xfrm>
            <a:prstGeom prst="rect">
              <a:avLst/>
            </a:prstGeom>
          </xdr:spPr>
        </xdr:pic>
      </xdr:grpSp>
    </xdr:grpSp>
    <xdr:clientData/>
  </xdr:twoCellAnchor>
  <xdr:twoCellAnchor>
    <xdr:from>
      <xdr:col>1</xdr:col>
      <xdr:colOff>43446</xdr:colOff>
      <xdr:row>3</xdr:row>
      <xdr:rowOff>60325</xdr:rowOff>
    </xdr:from>
    <xdr:to>
      <xdr:col>1</xdr:col>
      <xdr:colOff>1225061</xdr:colOff>
      <xdr:row>32</xdr:row>
      <xdr:rowOff>103590</xdr:rowOff>
    </xdr:to>
    <xdr:grpSp>
      <xdr:nvGrpSpPr>
        <xdr:cNvPr id="78" name="Group 77">
          <a:extLst>
            <a:ext uri="{FF2B5EF4-FFF2-40B4-BE49-F238E27FC236}">
              <a16:creationId xmlns:a16="http://schemas.microsoft.com/office/drawing/2014/main" id="{3B492C23-C1D7-4759-80BE-3AAE69F3CD55}"/>
            </a:ext>
          </a:extLst>
        </xdr:cNvPr>
        <xdr:cNvGrpSpPr/>
      </xdr:nvGrpSpPr>
      <xdr:grpSpPr>
        <a:xfrm>
          <a:off x="100596" y="755650"/>
          <a:ext cx="1181615" cy="4739090"/>
          <a:chOff x="19366496" y="784225"/>
          <a:chExt cx="1210190" cy="4831165"/>
        </a:xfrm>
      </xdr:grpSpPr>
      <xdr:pic>
        <xdr:nvPicPr>
          <xdr:cNvPr id="79" name="Picture 78">
            <a:extLst>
              <a:ext uri="{FF2B5EF4-FFF2-40B4-BE49-F238E27FC236}">
                <a16:creationId xmlns:a16="http://schemas.microsoft.com/office/drawing/2014/main" id="{38B084B3-6FFD-4036-88B0-596B8D35C1C4}"/>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20177750" y="784225"/>
            <a:ext cx="398936" cy="418539"/>
          </a:xfrm>
          <a:prstGeom prst="rect">
            <a:avLst/>
          </a:prstGeom>
        </xdr:spPr>
      </xdr:pic>
      <xdr:pic>
        <xdr:nvPicPr>
          <xdr:cNvPr id="80" name="Picture 79">
            <a:extLst>
              <a:ext uri="{FF2B5EF4-FFF2-40B4-BE49-F238E27FC236}">
                <a16:creationId xmlns:a16="http://schemas.microsoft.com/office/drawing/2014/main" id="{E934152E-004D-41B9-BD8B-44A5925E243B}"/>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9369896" y="1274285"/>
            <a:ext cx="398936" cy="418539"/>
          </a:xfrm>
          <a:prstGeom prst="rect">
            <a:avLst/>
          </a:prstGeom>
        </xdr:spPr>
      </xdr:pic>
      <xdr:pic>
        <xdr:nvPicPr>
          <xdr:cNvPr id="81" name="Picture 80">
            <a:extLst>
              <a:ext uri="{FF2B5EF4-FFF2-40B4-BE49-F238E27FC236}">
                <a16:creationId xmlns:a16="http://schemas.microsoft.com/office/drawing/2014/main" id="{A9EB2A15-9802-43A0-9BD0-3EF85638A5B9}"/>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9771269" y="1274285"/>
            <a:ext cx="398936" cy="418539"/>
          </a:xfrm>
          <a:prstGeom prst="rect">
            <a:avLst/>
          </a:prstGeom>
        </xdr:spPr>
      </xdr:pic>
      <xdr:pic>
        <xdr:nvPicPr>
          <xdr:cNvPr id="82" name="Picture 81">
            <a:extLst>
              <a:ext uri="{FF2B5EF4-FFF2-40B4-BE49-F238E27FC236}">
                <a16:creationId xmlns:a16="http://schemas.microsoft.com/office/drawing/2014/main" id="{DA599C66-9D26-4297-8D44-2DA746FBA472}"/>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20177750" y="1274285"/>
            <a:ext cx="398936" cy="418539"/>
          </a:xfrm>
          <a:prstGeom prst="rect">
            <a:avLst/>
          </a:prstGeom>
        </xdr:spPr>
      </xdr:pic>
      <xdr:pic>
        <xdr:nvPicPr>
          <xdr:cNvPr id="83" name="Picture 82">
            <a:extLst>
              <a:ext uri="{FF2B5EF4-FFF2-40B4-BE49-F238E27FC236}">
                <a16:creationId xmlns:a16="http://schemas.microsoft.com/office/drawing/2014/main" id="{86DC18ED-832A-44E8-87B9-665DF20B0247}"/>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9369896" y="1764345"/>
            <a:ext cx="398936" cy="418539"/>
          </a:xfrm>
          <a:prstGeom prst="rect">
            <a:avLst/>
          </a:prstGeom>
        </xdr:spPr>
      </xdr:pic>
      <xdr:pic>
        <xdr:nvPicPr>
          <xdr:cNvPr id="84" name="Picture 83">
            <a:extLst>
              <a:ext uri="{FF2B5EF4-FFF2-40B4-BE49-F238E27FC236}">
                <a16:creationId xmlns:a16="http://schemas.microsoft.com/office/drawing/2014/main" id="{1BE421C5-B08A-4361-A8B7-DA967E0C0307}"/>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9771269" y="1764345"/>
            <a:ext cx="398936" cy="418539"/>
          </a:xfrm>
          <a:prstGeom prst="rect">
            <a:avLst/>
          </a:prstGeom>
        </xdr:spPr>
      </xdr:pic>
      <xdr:pic>
        <xdr:nvPicPr>
          <xdr:cNvPr id="85" name="Picture 84">
            <a:extLst>
              <a:ext uri="{FF2B5EF4-FFF2-40B4-BE49-F238E27FC236}">
                <a16:creationId xmlns:a16="http://schemas.microsoft.com/office/drawing/2014/main" id="{534D8873-9926-471D-8BFE-FA23A0D65445}"/>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20177750" y="1764345"/>
            <a:ext cx="398936" cy="418539"/>
          </a:xfrm>
          <a:prstGeom prst="rect">
            <a:avLst/>
          </a:prstGeom>
        </xdr:spPr>
      </xdr:pic>
      <xdr:pic>
        <xdr:nvPicPr>
          <xdr:cNvPr id="86" name="Picture 85">
            <a:extLst>
              <a:ext uri="{FF2B5EF4-FFF2-40B4-BE49-F238E27FC236}">
                <a16:creationId xmlns:a16="http://schemas.microsoft.com/office/drawing/2014/main" id="{8DC3BE45-4330-4A8A-B6B1-4062639DFA07}"/>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9369896" y="2254405"/>
            <a:ext cx="398936" cy="418539"/>
          </a:xfrm>
          <a:prstGeom prst="rect">
            <a:avLst/>
          </a:prstGeom>
        </xdr:spPr>
      </xdr:pic>
      <xdr:pic>
        <xdr:nvPicPr>
          <xdr:cNvPr id="87" name="Picture 86">
            <a:extLst>
              <a:ext uri="{FF2B5EF4-FFF2-40B4-BE49-F238E27FC236}">
                <a16:creationId xmlns:a16="http://schemas.microsoft.com/office/drawing/2014/main" id="{0B3ECD2E-35DB-4FA2-B418-396FEBC734D3}"/>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9771269" y="2254405"/>
            <a:ext cx="398936" cy="418539"/>
          </a:xfrm>
          <a:prstGeom prst="rect">
            <a:avLst/>
          </a:prstGeom>
        </xdr:spPr>
      </xdr:pic>
      <xdr:pic>
        <xdr:nvPicPr>
          <xdr:cNvPr id="88" name="Picture 87">
            <a:extLst>
              <a:ext uri="{FF2B5EF4-FFF2-40B4-BE49-F238E27FC236}">
                <a16:creationId xmlns:a16="http://schemas.microsoft.com/office/drawing/2014/main" id="{7673D76E-6693-4D5C-9435-0851D3CA016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20177750" y="2254405"/>
            <a:ext cx="398936" cy="418539"/>
          </a:xfrm>
          <a:prstGeom prst="rect">
            <a:avLst/>
          </a:prstGeom>
        </xdr:spPr>
      </xdr:pic>
      <xdr:pic>
        <xdr:nvPicPr>
          <xdr:cNvPr id="89" name="Picture 88">
            <a:extLst>
              <a:ext uri="{FF2B5EF4-FFF2-40B4-BE49-F238E27FC236}">
                <a16:creationId xmlns:a16="http://schemas.microsoft.com/office/drawing/2014/main" id="{26B3A323-9A7A-4B10-9FDE-AAE5DF3266AD}"/>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9369896" y="2744465"/>
            <a:ext cx="398936" cy="418539"/>
          </a:xfrm>
          <a:prstGeom prst="rect">
            <a:avLst/>
          </a:prstGeom>
        </xdr:spPr>
      </xdr:pic>
      <xdr:pic>
        <xdr:nvPicPr>
          <xdr:cNvPr id="90" name="Picture 89">
            <a:extLst>
              <a:ext uri="{FF2B5EF4-FFF2-40B4-BE49-F238E27FC236}">
                <a16:creationId xmlns:a16="http://schemas.microsoft.com/office/drawing/2014/main" id="{F06F6750-C957-4B08-8BE3-11853176C237}"/>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9771269" y="2744465"/>
            <a:ext cx="398936" cy="418539"/>
          </a:xfrm>
          <a:prstGeom prst="rect">
            <a:avLst/>
          </a:prstGeom>
        </xdr:spPr>
      </xdr:pic>
      <xdr:pic>
        <xdr:nvPicPr>
          <xdr:cNvPr id="91" name="Picture 90">
            <a:extLst>
              <a:ext uri="{FF2B5EF4-FFF2-40B4-BE49-F238E27FC236}">
                <a16:creationId xmlns:a16="http://schemas.microsoft.com/office/drawing/2014/main" id="{89530B4B-AFEA-4F52-BE0B-30DD963232B6}"/>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20177750" y="2744465"/>
            <a:ext cx="398936" cy="418539"/>
          </a:xfrm>
          <a:prstGeom prst="rect">
            <a:avLst/>
          </a:prstGeom>
        </xdr:spPr>
      </xdr:pic>
      <xdr:pic>
        <xdr:nvPicPr>
          <xdr:cNvPr id="92" name="Picture 91">
            <a:extLst>
              <a:ext uri="{FF2B5EF4-FFF2-40B4-BE49-F238E27FC236}">
                <a16:creationId xmlns:a16="http://schemas.microsoft.com/office/drawing/2014/main" id="{B93C7623-1031-48FC-B4ED-F94CC580DE94}"/>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9369896" y="3234525"/>
            <a:ext cx="398936" cy="418539"/>
          </a:xfrm>
          <a:prstGeom prst="rect">
            <a:avLst/>
          </a:prstGeom>
        </xdr:spPr>
      </xdr:pic>
      <xdr:pic>
        <xdr:nvPicPr>
          <xdr:cNvPr id="93" name="Picture 92">
            <a:extLst>
              <a:ext uri="{FF2B5EF4-FFF2-40B4-BE49-F238E27FC236}">
                <a16:creationId xmlns:a16="http://schemas.microsoft.com/office/drawing/2014/main" id="{D39483D7-6C0C-4E20-B8A9-2A87D2821881}"/>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9771269" y="3234525"/>
            <a:ext cx="398936" cy="418539"/>
          </a:xfrm>
          <a:prstGeom prst="rect">
            <a:avLst/>
          </a:prstGeom>
        </xdr:spPr>
      </xdr:pic>
      <xdr:pic>
        <xdr:nvPicPr>
          <xdr:cNvPr id="94" name="Picture 93">
            <a:extLst>
              <a:ext uri="{FF2B5EF4-FFF2-40B4-BE49-F238E27FC236}">
                <a16:creationId xmlns:a16="http://schemas.microsoft.com/office/drawing/2014/main" id="{9FDCDE90-8AA8-4690-A9B8-F4F485B7E59F}"/>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20177750" y="3234525"/>
            <a:ext cx="398936" cy="418539"/>
          </a:xfrm>
          <a:prstGeom prst="rect">
            <a:avLst/>
          </a:prstGeom>
        </xdr:spPr>
      </xdr:pic>
      <xdr:pic>
        <xdr:nvPicPr>
          <xdr:cNvPr id="95" name="Picture 94">
            <a:extLst>
              <a:ext uri="{FF2B5EF4-FFF2-40B4-BE49-F238E27FC236}">
                <a16:creationId xmlns:a16="http://schemas.microsoft.com/office/drawing/2014/main" id="{9DEE6BDA-378E-482B-B0AB-CF0FAA3B56E0}"/>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19369896" y="3724585"/>
            <a:ext cx="398936" cy="418539"/>
          </a:xfrm>
          <a:prstGeom prst="rect">
            <a:avLst/>
          </a:prstGeom>
        </xdr:spPr>
      </xdr:pic>
      <xdr:pic>
        <xdr:nvPicPr>
          <xdr:cNvPr id="96" name="Picture 95">
            <a:extLst>
              <a:ext uri="{FF2B5EF4-FFF2-40B4-BE49-F238E27FC236}">
                <a16:creationId xmlns:a16="http://schemas.microsoft.com/office/drawing/2014/main" id="{88DF1A86-A522-44E7-A07E-2B3DF4C627DD}"/>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19771269" y="3724585"/>
            <a:ext cx="398936" cy="418539"/>
          </a:xfrm>
          <a:prstGeom prst="rect">
            <a:avLst/>
          </a:prstGeom>
        </xdr:spPr>
      </xdr:pic>
      <xdr:pic>
        <xdr:nvPicPr>
          <xdr:cNvPr id="97" name="Picture 96">
            <a:extLst>
              <a:ext uri="{FF2B5EF4-FFF2-40B4-BE49-F238E27FC236}">
                <a16:creationId xmlns:a16="http://schemas.microsoft.com/office/drawing/2014/main" id="{471B09E1-67E2-4977-BA7F-DFA89F2403ED}"/>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20177750" y="3724585"/>
            <a:ext cx="398936" cy="418539"/>
          </a:xfrm>
          <a:prstGeom prst="rect">
            <a:avLst/>
          </a:prstGeom>
        </xdr:spPr>
      </xdr:pic>
      <xdr:pic>
        <xdr:nvPicPr>
          <xdr:cNvPr id="98" name="Picture 97">
            <a:extLst>
              <a:ext uri="{FF2B5EF4-FFF2-40B4-BE49-F238E27FC236}">
                <a16:creationId xmlns:a16="http://schemas.microsoft.com/office/drawing/2014/main" id="{77DF41CD-B9D9-48D9-AE04-BD2A0DCCC819}"/>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19369896" y="4214645"/>
            <a:ext cx="398936" cy="418539"/>
          </a:xfrm>
          <a:prstGeom prst="rect">
            <a:avLst/>
          </a:prstGeom>
        </xdr:spPr>
      </xdr:pic>
      <xdr:pic>
        <xdr:nvPicPr>
          <xdr:cNvPr id="99" name="Picture 98">
            <a:extLst>
              <a:ext uri="{FF2B5EF4-FFF2-40B4-BE49-F238E27FC236}">
                <a16:creationId xmlns:a16="http://schemas.microsoft.com/office/drawing/2014/main" id="{E7DE0BEF-FF15-4AAC-B545-520699208DD4}"/>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9769124" y="4214645"/>
            <a:ext cx="401081" cy="418539"/>
          </a:xfrm>
          <a:prstGeom prst="rect">
            <a:avLst/>
          </a:prstGeom>
        </xdr:spPr>
      </xdr:pic>
      <xdr:pic>
        <xdr:nvPicPr>
          <xdr:cNvPr id="100" name="Picture 99">
            <a:extLst>
              <a:ext uri="{FF2B5EF4-FFF2-40B4-BE49-F238E27FC236}">
                <a16:creationId xmlns:a16="http://schemas.microsoft.com/office/drawing/2014/main" id="{9EB35F21-795D-4ECF-AACD-8EE95EF8890B}"/>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19369896" y="4704705"/>
            <a:ext cx="398936" cy="418539"/>
          </a:xfrm>
          <a:prstGeom prst="rect">
            <a:avLst/>
          </a:prstGeom>
        </xdr:spPr>
      </xdr:pic>
      <xdr:pic>
        <xdr:nvPicPr>
          <xdr:cNvPr id="101" name="Picture 100">
            <a:extLst>
              <a:ext uri="{FF2B5EF4-FFF2-40B4-BE49-F238E27FC236}">
                <a16:creationId xmlns:a16="http://schemas.microsoft.com/office/drawing/2014/main" id="{805DCC14-9FF8-4C26-96C6-472088667657}"/>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19771269" y="4704705"/>
            <a:ext cx="398936" cy="418539"/>
          </a:xfrm>
          <a:prstGeom prst="rect">
            <a:avLst/>
          </a:prstGeom>
        </xdr:spPr>
      </xdr:pic>
      <xdr:pic>
        <xdr:nvPicPr>
          <xdr:cNvPr id="102" name="Picture 101">
            <a:extLst>
              <a:ext uri="{FF2B5EF4-FFF2-40B4-BE49-F238E27FC236}">
                <a16:creationId xmlns:a16="http://schemas.microsoft.com/office/drawing/2014/main" id="{EC0BE801-72DF-49DB-AABA-B90916EB51E2}"/>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20175605" y="4214645"/>
            <a:ext cx="401081" cy="418539"/>
          </a:xfrm>
          <a:prstGeom prst="rect">
            <a:avLst/>
          </a:prstGeom>
        </xdr:spPr>
      </xdr:pic>
      <xdr:pic>
        <xdr:nvPicPr>
          <xdr:cNvPr id="103" name="Picture 102">
            <a:extLst>
              <a:ext uri="{FF2B5EF4-FFF2-40B4-BE49-F238E27FC236}">
                <a16:creationId xmlns:a16="http://schemas.microsoft.com/office/drawing/2014/main" id="{DB1D4101-16DF-4CFA-A936-E505175C6F57}"/>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0177750" y="4704705"/>
            <a:ext cx="398936" cy="418539"/>
          </a:xfrm>
          <a:prstGeom prst="rect">
            <a:avLst/>
          </a:prstGeom>
        </xdr:spPr>
      </xdr:pic>
      <xdr:pic>
        <xdr:nvPicPr>
          <xdr:cNvPr id="104" name="Picture 103">
            <a:extLst>
              <a:ext uri="{FF2B5EF4-FFF2-40B4-BE49-F238E27FC236}">
                <a16:creationId xmlns:a16="http://schemas.microsoft.com/office/drawing/2014/main" id="{AB0C0140-6716-4D6B-AEAC-D8363DE0158D}"/>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19769124" y="5194766"/>
            <a:ext cx="401081" cy="418539"/>
          </a:xfrm>
          <a:prstGeom prst="rect">
            <a:avLst/>
          </a:prstGeom>
        </xdr:spPr>
      </xdr:pic>
      <xdr:pic>
        <xdr:nvPicPr>
          <xdr:cNvPr id="105" name="Picture 104">
            <a:extLst>
              <a:ext uri="{FF2B5EF4-FFF2-40B4-BE49-F238E27FC236}">
                <a16:creationId xmlns:a16="http://schemas.microsoft.com/office/drawing/2014/main" id="{68EFEC9B-9201-4039-A110-F21250088988}"/>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20175605" y="5194766"/>
            <a:ext cx="401081" cy="418539"/>
          </a:xfrm>
          <a:prstGeom prst="rect">
            <a:avLst/>
          </a:prstGeom>
        </xdr:spPr>
      </xdr:pic>
      <xdr:pic>
        <xdr:nvPicPr>
          <xdr:cNvPr id="106" name="Picture 105">
            <a:extLst>
              <a:ext uri="{FF2B5EF4-FFF2-40B4-BE49-F238E27FC236}">
                <a16:creationId xmlns:a16="http://schemas.microsoft.com/office/drawing/2014/main" id="{2CB9910C-4209-4866-BFEF-9349305D602A}"/>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19366496" y="5194766"/>
            <a:ext cx="402336" cy="420624"/>
          </a:xfrm>
          <a:prstGeom prst="rect">
            <a:avLst/>
          </a:prstGeom>
        </xdr:spPr>
      </xdr:pic>
      <xdr:pic>
        <xdr:nvPicPr>
          <xdr:cNvPr id="107" name="Picture 106">
            <a:extLst>
              <a:ext uri="{FF2B5EF4-FFF2-40B4-BE49-F238E27FC236}">
                <a16:creationId xmlns:a16="http://schemas.microsoft.com/office/drawing/2014/main" id="{CBE89AF5-BD0C-4400-92FC-B213765F7331}"/>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19767869" y="784225"/>
            <a:ext cx="402336" cy="420624"/>
          </a:xfrm>
          <a:prstGeom prst="rect">
            <a:avLst/>
          </a:prstGeom>
        </xdr:spPr>
      </xdr:pic>
      <xdr:pic>
        <xdr:nvPicPr>
          <xdr:cNvPr id="108" name="Picture 107">
            <a:extLst>
              <a:ext uri="{FF2B5EF4-FFF2-40B4-BE49-F238E27FC236}">
                <a16:creationId xmlns:a16="http://schemas.microsoft.com/office/drawing/2014/main" id="{E5B03C8F-C4AB-494C-A21C-941707967AFA}"/>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19366496" y="784225"/>
            <a:ext cx="402336" cy="420624"/>
          </a:xfrm>
          <a:prstGeom prst="rect">
            <a:avLst/>
          </a:prstGeom>
        </xdr:spPr>
      </xdr:pic>
    </xdr:grpSp>
    <xdr:clientData/>
  </xdr:twoCellAnchor>
  <xdr:twoCellAnchor>
    <xdr:from>
      <xdr:col>1</xdr:col>
      <xdr:colOff>0</xdr:colOff>
      <xdr:row>41</xdr:row>
      <xdr:rowOff>0</xdr:rowOff>
    </xdr:from>
    <xdr:to>
      <xdr:col>10</xdr:col>
      <xdr:colOff>0</xdr:colOff>
      <xdr:row>56</xdr:row>
      <xdr:rowOff>0</xdr:rowOff>
    </xdr:to>
    <xdr:sp macro="" textlink="">
      <xdr:nvSpPr>
        <xdr:cNvPr id="109" name="Rectangle 108">
          <a:extLst>
            <a:ext uri="{FF2B5EF4-FFF2-40B4-BE49-F238E27FC236}">
              <a16:creationId xmlns:a16="http://schemas.microsoft.com/office/drawing/2014/main" id="{6569F180-33E6-4A0F-B4F3-FC4C0F34E795}"/>
            </a:ext>
          </a:extLst>
        </xdr:cNvPr>
        <xdr:cNvSpPr/>
      </xdr:nvSpPr>
      <xdr:spPr>
        <a:xfrm>
          <a:off x="57150" y="6848475"/>
          <a:ext cx="4076700" cy="24288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47</xdr:row>
      <xdr:rowOff>0</xdr:rowOff>
    </xdr:from>
    <xdr:to>
      <xdr:col>20</xdr:col>
      <xdr:colOff>0</xdr:colOff>
      <xdr:row>75</xdr:row>
      <xdr:rowOff>0</xdr:rowOff>
    </xdr:to>
    <xdr:sp macro="" textlink="">
      <xdr:nvSpPr>
        <xdr:cNvPr id="110" name="Rectangle 109">
          <a:extLst>
            <a:ext uri="{FF2B5EF4-FFF2-40B4-BE49-F238E27FC236}">
              <a16:creationId xmlns:a16="http://schemas.microsoft.com/office/drawing/2014/main" id="{AB309655-12E7-4D62-A59A-1E5414A2F64D}"/>
            </a:ext>
          </a:extLst>
        </xdr:cNvPr>
        <xdr:cNvSpPr/>
      </xdr:nvSpPr>
      <xdr:spPr>
        <a:xfrm>
          <a:off x="4248150" y="7820025"/>
          <a:ext cx="4076700" cy="45529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27</xdr:row>
      <xdr:rowOff>1</xdr:rowOff>
    </xdr:from>
    <xdr:to>
      <xdr:col>20</xdr:col>
      <xdr:colOff>0</xdr:colOff>
      <xdr:row>37</xdr:row>
      <xdr:rowOff>19051</xdr:rowOff>
    </xdr:to>
    <xdr:sp macro="" textlink="">
      <xdr:nvSpPr>
        <xdr:cNvPr id="111" name="Rectangle 110">
          <a:extLst>
            <a:ext uri="{FF2B5EF4-FFF2-40B4-BE49-F238E27FC236}">
              <a16:creationId xmlns:a16="http://schemas.microsoft.com/office/drawing/2014/main" id="{755E3F7B-4576-41B0-AA06-E609999A895D}"/>
            </a:ext>
          </a:extLst>
        </xdr:cNvPr>
        <xdr:cNvSpPr/>
      </xdr:nvSpPr>
      <xdr:spPr>
        <a:xfrm>
          <a:off x="4248150" y="4581526"/>
          <a:ext cx="4076700" cy="16383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25</xdr:row>
      <xdr:rowOff>136070</xdr:rowOff>
    </xdr:from>
    <xdr:to>
      <xdr:col>20</xdr:col>
      <xdr:colOff>0</xdr:colOff>
      <xdr:row>27</xdr:row>
      <xdr:rowOff>2719</xdr:rowOff>
    </xdr:to>
    <xdr:sp macro="" textlink="">
      <xdr:nvSpPr>
        <xdr:cNvPr id="112" name="Rectangle: Top Corners Rounded 111">
          <a:extLst>
            <a:ext uri="{FF2B5EF4-FFF2-40B4-BE49-F238E27FC236}">
              <a16:creationId xmlns:a16="http://schemas.microsoft.com/office/drawing/2014/main" id="{FF625A1C-78B5-463C-BFD9-DDB50FC9E087}"/>
            </a:ext>
          </a:extLst>
        </xdr:cNvPr>
        <xdr:cNvSpPr/>
      </xdr:nvSpPr>
      <xdr:spPr>
        <a:xfrm>
          <a:off x="4248150" y="4393745"/>
          <a:ext cx="4076700" cy="190499"/>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25</xdr:row>
      <xdr:rowOff>140159</xdr:rowOff>
    </xdr:from>
    <xdr:to>
      <xdr:col>12</xdr:col>
      <xdr:colOff>2721</xdr:colOff>
      <xdr:row>27</xdr:row>
      <xdr:rowOff>8169</xdr:rowOff>
    </xdr:to>
    <xdr:sp macro="" textlink="">
      <xdr:nvSpPr>
        <xdr:cNvPr id="113" name="TextBox 112">
          <a:extLst>
            <a:ext uri="{FF2B5EF4-FFF2-40B4-BE49-F238E27FC236}">
              <a16:creationId xmlns:a16="http://schemas.microsoft.com/office/drawing/2014/main" id="{1A75E611-DBE8-4542-93BD-F755D7F0F73F}"/>
            </a:ext>
          </a:extLst>
        </xdr:cNvPr>
        <xdr:cNvSpPr txBox="1"/>
      </xdr:nvSpPr>
      <xdr:spPr>
        <a:xfrm>
          <a:off x="4248150" y="4397834"/>
          <a:ext cx="1231446" cy="19186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18</xdr:col>
      <xdr:colOff>0</xdr:colOff>
      <xdr:row>25</xdr:row>
      <xdr:rowOff>142874</xdr:rowOff>
    </xdr:from>
    <xdr:to>
      <xdr:col>19</xdr:col>
      <xdr:colOff>0</xdr:colOff>
      <xdr:row>27</xdr:row>
      <xdr:rowOff>9523</xdr:rowOff>
    </xdr:to>
    <xdr:sp macro="" textlink="">
      <xdr:nvSpPr>
        <xdr:cNvPr id="114" name="TextBox 113">
          <a:extLst>
            <a:ext uri="{FF2B5EF4-FFF2-40B4-BE49-F238E27FC236}">
              <a16:creationId xmlns:a16="http://schemas.microsoft.com/office/drawing/2014/main" id="{D1865155-B06A-4E7B-82B5-40DA94DA4AFB}"/>
            </a:ext>
          </a:extLst>
        </xdr:cNvPr>
        <xdr:cNvSpPr txBox="1"/>
      </xdr:nvSpPr>
      <xdr:spPr>
        <a:xfrm>
          <a:off x="7391400" y="4400549"/>
          <a:ext cx="466725" cy="19049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mn-lt"/>
              <a:ea typeface="+mn-ea"/>
              <a:cs typeface="+mn-cs"/>
            </a:rPr>
            <a:t>Earn</a:t>
          </a:r>
        </a:p>
      </xdr:txBody>
    </xdr:sp>
    <xdr:clientData/>
  </xdr:twoCellAnchor>
  <xdr:twoCellAnchor>
    <xdr:from>
      <xdr:col>19</xdr:col>
      <xdr:colOff>0</xdr:colOff>
      <xdr:row>25</xdr:row>
      <xdr:rowOff>134706</xdr:rowOff>
    </xdr:from>
    <xdr:to>
      <xdr:col>20</xdr:col>
      <xdr:colOff>0</xdr:colOff>
      <xdr:row>27</xdr:row>
      <xdr:rowOff>2716</xdr:rowOff>
    </xdr:to>
    <xdr:sp macro="" textlink="">
      <xdr:nvSpPr>
        <xdr:cNvPr id="115" name="TextBox 114">
          <a:extLst>
            <a:ext uri="{FF2B5EF4-FFF2-40B4-BE49-F238E27FC236}">
              <a16:creationId xmlns:a16="http://schemas.microsoft.com/office/drawing/2014/main" id="{AE42CD3A-5D2A-4316-BBD3-0B50575C9CE8}"/>
            </a:ext>
          </a:extLst>
        </xdr:cNvPr>
        <xdr:cNvSpPr txBox="1"/>
      </xdr:nvSpPr>
      <xdr:spPr>
        <a:xfrm>
          <a:off x="7858125" y="4392381"/>
          <a:ext cx="466725" cy="19186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38</xdr:row>
      <xdr:rowOff>0</xdr:rowOff>
    </xdr:from>
    <xdr:to>
      <xdr:col>20</xdr:col>
      <xdr:colOff>0</xdr:colOff>
      <xdr:row>39</xdr:row>
      <xdr:rowOff>0</xdr:rowOff>
    </xdr:to>
    <xdr:sp macro="" textlink="">
      <xdr:nvSpPr>
        <xdr:cNvPr id="116" name="Rectangle: Top Corners Rounded 115">
          <a:extLst>
            <a:ext uri="{FF2B5EF4-FFF2-40B4-BE49-F238E27FC236}">
              <a16:creationId xmlns:a16="http://schemas.microsoft.com/office/drawing/2014/main" id="{8C306D84-0151-4AAB-B1D7-34D898FDE808}"/>
            </a:ext>
          </a:extLst>
        </xdr:cNvPr>
        <xdr:cNvSpPr/>
      </xdr:nvSpPr>
      <xdr:spPr>
        <a:xfrm>
          <a:off x="4248150" y="6362700"/>
          <a:ext cx="4076700" cy="161925"/>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39</xdr:row>
      <xdr:rowOff>0</xdr:rowOff>
    </xdr:from>
    <xdr:to>
      <xdr:col>20</xdr:col>
      <xdr:colOff>0</xdr:colOff>
      <xdr:row>45</xdr:row>
      <xdr:rowOff>0</xdr:rowOff>
    </xdr:to>
    <xdr:sp macro="" textlink="">
      <xdr:nvSpPr>
        <xdr:cNvPr id="117" name="Rectangle 116">
          <a:extLst>
            <a:ext uri="{FF2B5EF4-FFF2-40B4-BE49-F238E27FC236}">
              <a16:creationId xmlns:a16="http://schemas.microsoft.com/office/drawing/2014/main" id="{DEB0EBD8-F7B4-4C51-B1B0-98952E23FC8F}"/>
            </a:ext>
          </a:extLst>
        </xdr:cNvPr>
        <xdr:cNvSpPr/>
      </xdr:nvSpPr>
      <xdr:spPr>
        <a:xfrm>
          <a:off x="4248150" y="6524625"/>
          <a:ext cx="4076700" cy="9715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55</xdr:row>
      <xdr:rowOff>0</xdr:rowOff>
    </xdr:from>
    <xdr:to>
      <xdr:col>25</xdr:col>
      <xdr:colOff>0</xdr:colOff>
      <xdr:row>75</xdr:row>
      <xdr:rowOff>9525</xdr:rowOff>
    </xdr:to>
    <xdr:sp macro="" textlink="">
      <xdr:nvSpPr>
        <xdr:cNvPr id="118" name="Rectangle 117">
          <a:extLst>
            <a:ext uri="{FF2B5EF4-FFF2-40B4-BE49-F238E27FC236}">
              <a16:creationId xmlns:a16="http://schemas.microsoft.com/office/drawing/2014/main" id="{89DC924A-C84B-4CBD-8A9E-717A988FBE23}"/>
            </a:ext>
          </a:extLst>
        </xdr:cNvPr>
        <xdr:cNvSpPr/>
      </xdr:nvSpPr>
      <xdr:spPr>
        <a:xfrm>
          <a:off x="8562975" y="9115425"/>
          <a:ext cx="4171950" cy="32670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3</xdr:row>
      <xdr:rowOff>1</xdr:rowOff>
    </xdr:from>
    <xdr:to>
      <xdr:col>25</xdr:col>
      <xdr:colOff>0</xdr:colOff>
      <xdr:row>53</xdr:row>
      <xdr:rowOff>0</xdr:rowOff>
    </xdr:to>
    <xdr:sp macro="" textlink="">
      <xdr:nvSpPr>
        <xdr:cNvPr id="119" name="Rectangle 118">
          <a:extLst>
            <a:ext uri="{FF2B5EF4-FFF2-40B4-BE49-F238E27FC236}">
              <a16:creationId xmlns:a16="http://schemas.microsoft.com/office/drawing/2014/main" id="{001CABFD-1A9B-41C2-9751-AE641930B4C2}"/>
            </a:ext>
          </a:extLst>
        </xdr:cNvPr>
        <xdr:cNvSpPr/>
      </xdr:nvSpPr>
      <xdr:spPr>
        <a:xfrm>
          <a:off x="8562975" y="695326"/>
          <a:ext cx="4171950" cy="8096249"/>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53</xdr:row>
      <xdr:rowOff>133350</xdr:rowOff>
    </xdr:from>
    <xdr:to>
      <xdr:col>25</xdr:col>
      <xdr:colOff>0</xdr:colOff>
      <xdr:row>55</xdr:row>
      <xdr:rowOff>0</xdr:rowOff>
    </xdr:to>
    <xdr:sp macro="" textlink="">
      <xdr:nvSpPr>
        <xdr:cNvPr id="120" name="Rectangle: Top Corners Rounded 119">
          <a:extLst>
            <a:ext uri="{FF2B5EF4-FFF2-40B4-BE49-F238E27FC236}">
              <a16:creationId xmlns:a16="http://schemas.microsoft.com/office/drawing/2014/main" id="{1102EC57-FEBF-4AEC-95E5-225F1EA002AB}"/>
            </a:ext>
          </a:extLst>
        </xdr:cNvPr>
        <xdr:cNvSpPr/>
      </xdr:nvSpPr>
      <xdr:spPr>
        <a:xfrm>
          <a:off x="8562975" y="8924925"/>
          <a:ext cx="417195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19050</xdr:colOff>
      <xdr:row>53</xdr:row>
      <xdr:rowOff>133350</xdr:rowOff>
    </xdr:from>
    <xdr:to>
      <xdr:col>24</xdr:col>
      <xdr:colOff>19050</xdr:colOff>
      <xdr:row>55</xdr:row>
      <xdr:rowOff>0</xdr:rowOff>
    </xdr:to>
    <xdr:sp macro="" textlink="">
      <xdr:nvSpPr>
        <xdr:cNvPr id="121" name="TextBox 120">
          <a:extLst>
            <a:ext uri="{FF2B5EF4-FFF2-40B4-BE49-F238E27FC236}">
              <a16:creationId xmlns:a16="http://schemas.microsoft.com/office/drawing/2014/main" id="{146781FB-AA43-42B6-80BF-F51E3C1CC628}"/>
            </a:ext>
          </a:extLst>
        </xdr:cNvPr>
        <xdr:cNvSpPr txBox="1"/>
      </xdr:nvSpPr>
      <xdr:spPr>
        <a:xfrm>
          <a:off x="11630025" y="89249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22</xdr:col>
      <xdr:colOff>0</xdr:colOff>
      <xdr:row>53</xdr:row>
      <xdr:rowOff>114299</xdr:rowOff>
    </xdr:from>
    <xdr:to>
      <xdr:col>22</xdr:col>
      <xdr:colOff>2609850</xdr:colOff>
      <xdr:row>55</xdr:row>
      <xdr:rowOff>28574</xdr:rowOff>
    </xdr:to>
    <xdr:sp macro="" textlink="">
      <xdr:nvSpPr>
        <xdr:cNvPr id="122" name="TextBox 121">
          <a:extLst>
            <a:ext uri="{FF2B5EF4-FFF2-40B4-BE49-F238E27FC236}">
              <a16:creationId xmlns:a16="http://schemas.microsoft.com/office/drawing/2014/main" id="{6E0B2180-0C27-49CC-AC2A-F5C52BFFFF28}"/>
            </a:ext>
          </a:extLst>
        </xdr:cNvPr>
        <xdr:cNvSpPr txBox="1"/>
      </xdr:nvSpPr>
      <xdr:spPr>
        <a:xfrm>
          <a:off x="8562975" y="8905874"/>
          <a:ext cx="2609850" cy="2381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24</xdr:col>
      <xdr:colOff>9525</xdr:colOff>
      <xdr:row>53</xdr:row>
      <xdr:rowOff>133350</xdr:rowOff>
    </xdr:from>
    <xdr:to>
      <xdr:col>25</xdr:col>
      <xdr:colOff>9525</xdr:colOff>
      <xdr:row>55</xdr:row>
      <xdr:rowOff>0</xdr:rowOff>
    </xdr:to>
    <xdr:sp macro="" textlink="">
      <xdr:nvSpPr>
        <xdr:cNvPr id="123" name="TextBox 122">
          <a:extLst>
            <a:ext uri="{FF2B5EF4-FFF2-40B4-BE49-F238E27FC236}">
              <a16:creationId xmlns:a16="http://schemas.microsoft.com/office/drawing/2014/main" id="{5AE58E05-29B7-46EB-8B43-68F1AD1C72C0}"/>
            </a:ext>
          </a:extLst>
        </xdr:cNvPr>
        <xdr:cNvSpPr txBox="1"/>
      </xdr:nvSpPr>
      <xdr:spPr>
        <a:xfrm>
          <a:off x="12182475" y="89249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1</xdr:col>
      <xdr:colOff>0</xdr:colOff>
      <xdr:row>35</xdr:row>
      <xdr:rowOff>0</xdr:rowOff>
    </xdr:from>
    <xdr:to>
      <xdr:col>10</xdr:col>
      <xdr:colOff>0</xdr:colOff>
      <xdr:row>39</xdr:row>
      <xdr:rowOff>0</xdr:rowOff>
    </xdr:to>
    <xdr:sp macro="" textlink="">
      <xdr:nvSpPr>
        <xdr:cNvPr id="2" name="Rectangle 1">
          <a:extLst>
            <a:ext uri="{FF2B5EF4-FFF2-40B4-BE49-F238E27FC236}">
              <a16:creationId xmlns:a16="http://schemas.microsoft.com/office/drawing/2014/main" id="{DA0B9F02-49A5-4575-AA3B-085C192E8ED8}"/>
            </a:ext>
          </a:extLst>
        </xdr:cNvPr>
        <xdr:cNvSpPr/>
      </xdr:nvSpPr>
      <xdr:spPr>
        <a:xfrm>
          <a:off x="57150" y="5876925"/>
          <a:ext cx="4076700" cy="647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3</xdr:row>
      <xdr:rowOff>0</xdr:rowOff>
    </xdr:from>
    <xdr:to>
      <xdr:col>29</xdr:col>
      <xdr:colOff>0</xdr:colOff>
      <xdr:row>75</xdr:row>
      <xdr:rowOff>0</xdr:rowOff>
    </xdr:to>
    <xdr:sp macro="" textlink="">
      <xdr:nvSpPr>
        <xdr:cNvPr id="3" name="Rectangle 2">
          <a:extLst>
            <a:ext uri="{FF2B5EF4-FFF2-40B4-BE49-F238E27FC236}">
              <a16:creationId xmlns:a16="http://schemas.microsoft.com/office/drawing/2014/main" id="{FD2F73B9-AFF8-4729-BFCC-519F69D1BA05}"/>
            </a:ext>
          </a:extLst>
        </xdr:cNvPr>
        <xdr:cNvSpPr/>
      </xdr:nvSpPr>
      <xdr:spPr>
        <a:xfrm>
          <a:off x="12849225" y="695325"/>
          <a:ext cx="4171950" cy="116776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3</xdr:row>
      <xdr:rowOff>0</xdr:rowOff>
    </xdr:from>
    <xdr:to>
      <xdr:col>25</xdr:col>
      <xdr:colOff>0</xdr:colOff>
      <xdr:row>53</xdr:row>
      <xdr:rowOff>0</xdr:rowOff>
    </xdr:to>
    <xdr:sp macro="" textlink="">
      <xdr:nvSpPr>
        <xdr:cNvPr id="4" name="Rectangle 3">
          <a:extLst>
            <a:ext uri="{FF2B5EF4-FFF2-40B4-BE49-F238E27FC236}">
              <a16:creationId xmlns:a16="http://schemas.microsoft.com/office/drawing/2014/main" id="{F5046BF7-26E5-4622-8B9B-1D4D7BCEAD92}"/>
            </a:ext>
          </a:extLst>
        </xdr:cNvPr>
        <xdr:cNvSpPr/>
      </xdr:nvSpPr>
      <xdr:spPr>
        <a:xfrm>
          <a:off x="8562975" y="695325"/>
          <a:ext cx="4171950" cy="80962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xdr:row>
      <xdr:rowOff>133350</xdr:rowOff>
    </xdr:from>
    <xdr:to>
      <xdr:col>10</xdr:col>
      <xdr:colOff>0</xdr:colOff>
      <xdr:row>3</xdr:row>
      <xdr:rowOff>0</xdr:rowOff>
    </xdr:to>
    <xdr:sp macro="" textlink="">
      <xdr:nvSpPr>
        <xdr:cNvPr id="5" name="Rectangle: Top Corners Rounded 4">
          <a:extLst>
            <a:ext uri="{FF2B5EF4-FFF2-40B4-BE49-F238E27FC236}">
              <a16:creationId xmlns:a16="http://schemas.microsoft.com/office/drawing/2014/main" id="{73F94EB2-139E-426D-B40F-67D48970351C}"/>
            </a:ext>
          </a:extLst>
        </xdr:cNvPr>
        <xdr:cNvSpPr/>
      </xdr:nvSpPr>
      <xdr:spPr>
        <a:xfrm>
          <a:off x="57150" y="50482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45</xdr:row>
      <xdr:rowOff>133350</xdr:rowOff>
    </xdr:from>
    <xdr:to>
      <xdr:col>20</xdr:col>
      <xdr:colOff>0</xdr:colOff>
      <xdr:row>47</xdr:row>
      <xdr:rowOff>0</xdr:rowOff>
    </xdr:to>
    <xdr:sp macro="" textlink="">
      <xdr:nvSpPr>
        <xdr:cNvPr id="6" name="Rectangle: Top Corners Rounded 5">
          <a:extLst>
            <a:ext uri="{FF2B5EF4-FFF2-40B4-BE49-F238E27FC236}">
              <a16:creationId xmlns:a16="http://schemas.microsoft.com/office/drawing/2014/main" id="{76D7B1BF-D2D5-4B38-9B2E-692EC92B4773}"/>
            </a:ext>
          </a:extLst>
        </xdr:cNvPr>
        <xdr:cNvSpPr/>
      </xdr:nvSpPr>
      <xdr:spPr>
        <a:xfrm>
          <a:off x="4248150" y="762952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33</xdr:row>
      <xdr:rowOff>133350</xdr:rowOff>
    </xdr:from>
    <xdr:to>
      <xdr:col>10</xdr:col>
      <xdr:colOff>0</xdr:colOff>
      <xdr:row>35</xdr:row>
      <xdr:rowOff>0</xdr:rowOff>
    </xdr:to>
    <xdr:sp macro="" textlink="">
      <xdr:nvSpPr>
        <xdr:cNvPr id="7" name="Rectangle: Top Corners Rounded 6">
          <a:extLst>
            <a:ext uri="{FF2B5EF4-FFF2-40B4-BE49-F238E27FC236}">
              <a16:creationId xmlns:a16="http://schemas.microsoft.com/office/drawing/2014/main" id="{1D671119-3994-4384-9E8D-BC8123AE4272}"/>
            </a:ext>
          </a:extLst>
        </xdr:cNvPr>
        <xdr:cNvSpPr/>
      </xdr:nvSpPr>
      <xdr:spPr>
        <a:xfrm>
          <a:off x="57150" y="568642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39</xdr:row>
      <xdr:rowOff>133350</xdr:rowOff>
    </xdr:from>
    <xdr:to>
      <xdr:col>10</xdr:col>
      <xdr:colOff>0</xdr:colOff>
      <xdr:row>41</xdr:row>
      <xdr:rowOff>0</xdr:rowOff>
    </xdr:to>
    <xdr:sp macro="" textlink="">
      <xdr:nvSpPr>
        <xdr:cNvPr id="8" name="Rectangle: Top Corners Rounded 7">
          <a:extLst>
            <a:ext uri="{FF2B5EF4-FFF2-40B4-BE49-F238E27FC236}">
              <a16:creationId xmlns:a16="http://schemas.microsoft.com/office/drawing/2014/main" id="{58FA5A58-F675-46CE-B204-336DDCA1FDB8}"/>
            </a:ext>
          </a:extLst>
        </xdr:cNvPr>
        <xdr:cNvSpPr/>
      </xdr:nvSpPr>
      <xdr:spPr>
        <a:xfrm>
          <a:off x="57150" y="665797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1</xdr:row>
      <xdr:rowOff>133350</xdr:rowOff>
    </xdr:from>
    <xdr:to>
      <xdr:col>25</xdr:col>
      <xdr:colOff>0</xdr:colOff>
      <xdr:row>3</xdr:row>
      <xdr:rowOff>0</xdr:rowOff>
    </xdr:to>
    <xdr:sp macro="" textlink="">
      <xdr:nvSpPr>
        <xdr:cNvPr id="9" name="Rectangle: Top Corners Rounded 8">
          <a:extLst>
            <a:ext uri="{FF2B5EF4-FFF2-40B4-BE49-F238E27FC236}">
              <a16:creationId xmlns:a16="http://schemas.microsoft.com/office/drawing/2014/main" id="{56F09033-CBF1-4999-B64D-6603CE7BCCC5}"/>
            </a:ext>
          </a:extLst>
        </xdr:cNvPr>
        <xdr:cNvSpPr/>
      </xdr:nvSpPr>
      <xdr:spPr>
        <a:xfrm>
          <a:off x="8562975" y="504825"/>
          <a:ext cx="417195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133350</xdr:rowOff>
    </xdr:from>
    <xdr:to>
      <xdr:col>29</xdr:col>
      <xdr:colOff>0</xdr:colOff>
      <xdr:row>3</xdr:row>
      <xdr:rowOff>0</xdr:rowOff>
    </xdr:to>
    <xdr:sp macro="" textlink="">
      <xdr:nvSpPr>
        <xdr:cNvPr id="10" name="Rectangle: Top Corners Rounded 9">
          <a:extLst>
            <a:ext uri="{FF2B5EF4-FFF2-40B4-BE49-F238E27FC236}">
              <a16:creationId xmlns:a16="http://schemas.microsoft.com/office/drawing/2014/main" id="{045756F0-03A5-4C25-B256-C5BFA03FE12C}"/>
            </a:ext>
          </a:extLst>
        </xdr:cNvPr>
        <xdr:cNvSpPr/>
      </xdr:nvSpPr>
      <xdr:spPr>
        <a:xfrm>
          <a:off x="12849225" y="504825"/>
          <a:ext cx="417195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1</xdr:row>
      <xdr:rowOff>133350</xdr:rowOff>
    </xdr:from>
    <xdr:to>
      <xdr:col>9</xdr:col>
      <xdr:colOff>0</xdr:colOff>
      <xdr:row>3</xdr:row>
      <xdr:rowOff>0</xdr:rowOff>
    </xdr:to>
    <xdr:sp macro="" textlink="">
      <xdr:nvSpPr>
        <xdr:cNvPr id="11" name="TextBox 10">
          <a:extLst>
            <a:ext uri="{FF2B5EF4-FFF2-40B4-BE49-F238E27FC236}">
              <a16:creationId xmlns:a16="http://schemas.microsoft.com/office/drawing/2014/main" id="{AB978655-6042-4C94-98D5-523648F1DC28}"/>
            </a:ext>
          </a:extLst>
        </xdr:cNvPr>
        <xdr:cNvSpPr txBox="1"/>
      </xdr:nvSpPr>
      <xdr:spPr>
        <a:xfrm>
          <a:off x="320040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33</xdr:row>
      <xdr:rowOff>133350</xdr:rowOff>
    </xdr:from>
    <xdr:to>
      <xdr:col>9</xdr:col>
      <xdr:colOff>0</xdr:colOff>
      <xdr:row>35</xdr:row>
      <xdr:rowOff>0</xdr:rowOff>
    </xdr:to>
    <xdr:sp macro="" textlink="">
      <xdr:nvSpPr>
        <xdr:cNvPr id="12" name="TextBox 11">
          <a:extLst>
            <a:ext uri="{FF2B5EF4-FFF2-40B4-BE49-F238E27FC236}">
              <a16:creationId xmlns:a16="http://schemas.microsoft.com/office/drawing/2014/main" id="{D357BA0F-9CFA-40B3-8F20-9DDE1275DAAD}"/>
            </a:ext>
          </a:extLst>
        </xdr:cNvPr>
        <xdr:cNvSpPr txBox="1"/>
      </xdr:nvSpPr>
      <xdr:spPr>
        <a:xfrm>
          <a:off x="3200400" y="56864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39</xdr:row>
      <xdr:rowOff>133350</xdr:rowOff>
    </xdr:from>
    <xdr:to>
      <xdr:col>9</xdr:col>
      <xdr:colOff>0</xdr:colOff>
      <xdr:row>41</xdr:row>
      <xdr:rowOff>0</xdr:rowOff>
    </xdr:to>
    <xdr:sp macro="" textlink="">
      <xdr:nvSpPr>
        <xdr:cNvPr id="13" name="TextBox 12">
          <a:extLst>
            <a:ext uri="{FF2B5EF4-FFF2-40B4-BE49-F238E27FC236}">
              <a16:creationId xmlns:a16="http://schemas.microsoft.com/office/drawing/2014/main" id="{196E102D-C549-449C-8BAB-0D6000404CBC}"/>
            </a:ext>
          </a:extLst>
        </xdr:cNvPr>
        <xdr:cNvSpPr txBox="1"/>
      </xdr:nvSpPr>
      <xdr:spPr>
        <a:xfrm>
          <a:off x="3200400" y="66579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18</xdr:col>
      <xdr:colOff>0</xdr:colOff>
      <xdr:row>45</xdr:row>
      <xdr:rowOff>133350</xdr:rowOff>
    </xdr:from>
    <xdr:to>
      <xdr:col>19</xdr:col>
      <xdr:colOff>0</xdr:colOff>
      <xdr:row>47</xdr:row>
      <xdr:rowOff>0</xdr:rowOff>
    </xdr:to>
    <xdr:sp macro="" textlink="">
      <xdr:nvSpPr>
        <xdr:cNvPr id="14" name="TextBox 13">
          <a:extLst>
            <a:ext uri="{FF2B5EF4-FFF2-40B4-BE49-F238E27FC236}">
              <a16:creationId xmlns:a16="http://schemas.microsoft.com/office/drawing/2014/main" id="{FB2F67B6-25DC-4D6F-A102-0AEC9A4C71CA}"/>
            </a:ext>
          </a:extLst>
        </xdr:cNvPr>
        <xdr:cNvSpPr txBox="1"/>
      </xdr:nvSpPr>
      <xdr:spPr>
        <a:xfrm>
          <a:off x="7391400" y="76295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mn-lt"/>
              <a:ea typeface="+mn-ea"/>
              <a:cs typeface="+mn-cs"/>
            </a:rPr>
            <a:t>Earn</a:t>
          </a:r>
        </a:p>
      </xdr:txBody>
    </xdr:sp>
    <xdr:clientData/>
  </xdr:twoCellAnchor>
  <xdr:twoCellAnchor>
    <xdr:from>
      <xdr:col>23</xdr:col>
      <xdr:colOff>0</xdr:colOff>
      <xdr:row>1</xdr:row>
      <xdr:rowOff>133350</xdr:rowOff>
    </xdr:from>
    <xdr:to>
      <xdr:col>24</xdr:col>
      <xdr:colOff>0</xdr:colOff>
      <xdr:row>3</xdr:row>
      <xdr:rowOff>0</xdr:rowOff>
    </xdr:to>
    <xdr:sp macro="" textlink="">
      <xdr:nvSpPr>
        <xdr:cNvPr id="15" name="TextBox 14">
          <a:extLst>
            <a:ext uri="{FF2B5EF4-FFF2-40B4-BE49-F238E27FC236}">
              <a16:creationId xmlns:a16="http://schemas.microsoft.com/office/drawing/2014/main" id="{F6B77183-4DD2-4C50-A0AF-30F2641B5D62}"/>
            </a:ext>
          </a:extLst>
        </xdr:cNvPr>
        <xdr:cNvSpPr txBox="1"/>
      </xdr:nvSpPr>
      <xdr:spPr>
        <a:xfrm>
          <a:off x="1161097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27</xdr:col>
      <xdr:colOff>0</xdr:colOff>
      <xdr:row>1</xdr:row>
      <xdr:rowOff>133350</xdr:rowOff>
    </xdr:from>
    <xdr:to>
      <xdr:col>28</xdr:col>
      <xdr:colOff>0</xdr:colOff>
      <xdr:row>3</xdr:row>
      <xdr:rowOff>0</xdr:rowOff>
    </xdr:to>
    <xdr:sp macro="" textlink="">
      <xdr:nvSpPr>
        <xdr:cNvPr id="16" name="TextBox 15">
          <a:extLst>
            <a:ext uri="{FF2B5EF4-FFF2-40B4-BE49-F238E27FC236}">
              <a16:creationId xmlns:a16="http://schemas.microsoft.com/office/drawing/2014/main" id="{3CA92119-452A-4070-91DD-226CD2DC368E}"/>
            </a:ext>
          </a:extLst>
        </xdr:cNvPr>
        <xdr:cNvSpPr txBox="1"/>
      </xdr:nvSpPr>
      <xdr:spPr>
        <a:xfrm>
          <a:off x="1589722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9</xdr:col>
      <xdr:colOff>0</xdr:colOff>
      <xdr:row>1</xdr:row>
      <xdr:rowOff>133350</xdr:rowOff>
    </xdr:from>
    <xdr:to>
      <xdr:col>10</xdr:col>
      <xdr:colOff>0</xdr:colOff>
      <xdr:row>3</xdr:row>
      <xdr:rowOff>0</xdr:rowOff>
    </xdr:to>
    <xdr:sp macro="" textlink="">
      <xdr:nvSpPr>
        <xdr:cNvPr id="17" name="TextBox 16">
          <a:extLst>
            <a:ext uri="{FF2B5EF4-FFF2-40B4-BE49-F238E27FC236}">
              <a16:creationId xmlns:a16="http://schemas.microsoft.com/office/drawing/2014/main" id="{ECAAE9FF-8EC9-46AA-A500-412FE2F128EC}"/>
            </a:ext>
          </a:extLst>
        </xdr:cNvPr>
        <xdr:cNvSpPr txBox="1"/>
      </xdr:nvSpPr>
      <xdr:spPr>
        <a:xfrm>
          <a:off x="366712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19</xdr:col>
      <xdr:colOff>0</xdr:colOff>
      <xdr:row>45</xdr:row>
      <xdr:rowOff>142875</xdr:rowOff>
    </xdr:from>
    <xdr:to>
      <xdr:col>20</xdr:col>
      <xdr:colOff>0</xdr:colOff>
      <xdr:row>47</xdr:row>
      <xdr:rowOff>9525</xdr:rowOff>
    </xdr:to>
    <xdr:sp macro="" textlink="">
      <xdr:nvSpPr>
        <xdr:cNvPr id="18" name="TextBox 17">
          <a:extLst>
            <a:ext uri="{FF2B5EF4-FFF2-40B4-BE49-F238E27FC236}">
              <a16:creationId xmlns:a16="http://schemas.microsoft.com/office/drawing/2014/main" id="{610D6494-F89E-45EE-B3F7-B9BB5B5818B2}"/>
            </a:ext>
          </a:extLst>
        </xdr:cNvPr>
        <xdr:cNvSpPr txBox="1"/>
      </xdr:nvSpPr>
      <xdr:spPr>
        <a:xfrm>
          <a:off x="7858125" y="76390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33</xdr:row>
      <xdr:rowOff>133350</xdr:rowOff>
    </xdr:from>
    <xdr:to>
      <xdr:col>10</xdr:col>
      <xdr:colOff>0</xdr:colOff>
      <xdr:row>35</xdr:row>
      <xdr:rowOff>0</xdr:rowOff>
    </xdr:to>
    <xdr:sp macro="" textlink="">
      <xdr:nvSpPr>
        <xdr:cNvPr id="19" name="TextBox 18">
          <a:extLst>
            <a:ext uri="{FF2B5EF4-FFF2-40B4-BE49-F238E27FC236}">
              <a16:creationId xmlns:a16="http://schemas.microsoft.com/office/drawing/2014/main" id="{3B3C1ED5-0A57-41AE-8FF1-B0798D3501ED}"/>
            </a:ext>
          </a:extLst>
        </xdr:cNvPr>
        <xdr:cNvSpPr txBox="1"/>
      </xdr:nvSpPr>
      <xdr:spPr>
        <a:xfrm>
          <a:off x="3667125" y="56864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39</xdr:row>
      <xdr:rowOff>133350</xdr:rowOff>
    </xdr:from>
    <xdr:to>
      <xdr:col>10</xdr:col>
      <xdr:colOff>0</xdr:colOff>
      <xdr:row>41</xdr:row>
      <xdr:rowOff>0</xdr:rowOff>
    </xdr:to>
    <xdr:sp macro="" textlink="">
      <xdr:nvSpPr>
        <xdr:cNvPr id="20" name="TextBox 19">
          <a:extLst>
            <a:ext uri="{FF2B5EF4-FFF2-40B4-BE49-F238E27FC236}">
              <a16:creationId xmlns:a16="http://schemas.microsoft.com/office/drawing/2014/main" id="{A7878CE8-5292-4D11-9456-3541C2846C10}"/>
            </a:ext>
          </a:extLst>
        </xdr:cNvPr>
        <xdr:cNvSpPr txBox="1"/>
      </xdr:nvSpPr>
      <xdr:spPr>
        <a:xfrm>
          <a:off x="3667125" y="66579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24</xdr:col>
      <xdr:colOff>0</xdr:colOff>
      <xdr:row>1</xdr:row>
      <xdr:rowOff>133350</xdr:rowOff>
    </xdr:from>
    <xdr:to>
      <xdr:col>25</xdr:col>
      <xdr:colOff>0</xdr:colOff>
      <xdr:row>3</xdr:row>
      <xdr:rowOff>0</xdr:rowOff>
    </xdr:to>
    <xdr:sp macro="" textlink="">
      <xdr:nvSpPr>
        <xdr:cNvPr id="21" name="TextBox 20">
          <a:extLst>
            <a:ext uri="{FF2B5EF4-FFF2-40B4-BE49-F238E27FC236}">
              <a16:creationId xmlns:a16="http://schemas.microsoft.com/office/drawing/2014/main" id="{1D20A2DF-1674-4F76-ADA6-3B8A6766B829}"/>
            </a:ext>
          </a:extLst>
        </xdr:cNvPr>
        <xdr:cNvSpPr txBox="1"/>
      </xdr:nvSpPr>
      <xdr:spPr>
        <a:xfrm>
          <a:off x="1217295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28</xdr:col>
      <xdr:colOff>0</xdr:colOff>
      <xdr:row>1</xdr:row>
      <xdr:rowOff>133350</xdr:rowOff>
    </xdr:from>
    <xdr:to>
      <xdr:col>29</xdr:col>
      <xdr:colOff>0</xdr:colOff>
      <xdr:row>3</xdr:row>
      <xdr:rowOff>0</xdr:rowOff>
    </xdr:to>
    <xdr:sp macro="" textlink="">
      <xdr:nvSpPr>
        <xdr:cNvPr id="22" name="TextBox 21">
          <a:extLst>
            <a:ext uri="{FF2B5EF4-FFF2-40B4-BE49-F238E27FC236}">
              <a16:creationId xmlns:a16="http://schemas.microsoft.com/office/drawing/2014/main" id="{0339D18B-C543-442C-A81A-B3C42D087E95}"/>
            </a:ext>
          </a:extLst>
        </xdr:cNvPr>
        <xdr:cNvSpPr txBox="1"/>
      </xdr:nvSpPr>
      <xdr:spPr>
        <a:xfrm>
          <a:off x="1645920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45</xdr:row>
      <xdr:rowOff>133350</xdr:rowOff>
    </xdr:from>
    <xdr:to>
      <xdr:col>12</xdr:col>
      <xdr:colOff>0</xdr:colOff>
      <xdr:row>47</xdr:row>
      <xdr:rowOff>0</xdr:rowOff>
    </xdr:to>
    <xdr:sp macro="" textlink="">
      <xdr:nvSpPr>
        <xdr:cNvPr id="23" name="TextBox 22">
          <a:extLst>
            <a:ext uri="{FF2B5EF4-FFF2-40B4-BE49-F238E27FC236}">
              <a16:creationId xmlns:a16="http://schemas.microsoft.com/office/drawing/2014/main" id="{84B15C29-5C17-4A69-8B51-1F3145FA5421}"/>
            </a:ext>
          </a:extLst>
        </xdr:cNvPr>
        <xdr:cNvSpPr txBox="1"/>
      </xdr:nvSpPr>
      <xdr:spPr>
        <a:xfrm>
          <a:off x="4248150" y="7629525"/>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22</xdr:col>
      <xdr:colOff>0</xdr:colOff>
      <xdr:row>1</xdr:row>
      <xdr:rowOff>114299</xdr:rowOff>
    </xdr:from>
    <xdr:to>
      <xdr:col>22</xdr:col>
      <xdr:colOff>2609850</xdr:colOff>
      <xdr:row>3</xdr:row>
      <xdr:rowOff>28574</xdr:rowOff>
    </xdr:to>
    <xdr:sp macro="" textlink="">
      <xdr:nvSpPr>
        <xdr:cNvPr id="24" name="TextBox 23">
          <a:extLst>
            <a:ext uri="{FF2B5EF4-FFF2-40B4-BE49-F238E27FC236}">
              <a16:creationId xmlns:a16="http://schemas.microsoft.com/office/drawing/2014/main" id="{9C6D011D-D5B8-48FA-B8CF-3C1D10E7D26D}"/>
            </a:ext>
          </a:extLst>
        </xdr:cNvPr>
        <xdr:cNvSpPr txBox="1"/>
      </xdr:nvSpPr>
      <xdr:spPr>
        <a:xfrm>
          <a:off x="8562975" y="485774"/>
          <a:ext cx="2609850" cy="2381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Fun Patches</a:t>
          </a:r>
        </a:p>
      </xdr:txBody>
    </xdr:sp>
    <xdr:clientData/>
  </xdr:twoCellAnchor>
  <xdr:twoCellAnchor>
    <xdr:from>
      <xdr:col>26</xdr:col>
      <xdr:colOff>0</xdr:colOff>
      <xdr:row>1</xdr:row>
      <xdr:rowOff>133350</xdr:rowOff>
    </xdr:from>
    <xdr:to>
      <xdr:col>26</xdr:col>
      <xdr:colOff>2495550</xdr:colOff>
      <xdr:row>3</xdr:row>
      <xdr:rowOff>0</xdr:rowOff>
    </xdr:to>
    <xdr:sp macro="" textlink="">
      <xdr:nvSpPr>
        <xdr:cNvPr id="25" name="TextBox 24">
          <a:extLst>
            <a:ext uri="{FF2B5EF4-FFF2-40B4-BE49-F238E27FC236}">
              <a16:creationId xmlns:a16="http://schemas.microsoft.com/office/drawing/2014/main" id="{CE30C98C-2728-4A79-8605-39A7DA787AC2}"/>
            </a:ext>
          </a:extLst>
        </xdr:cNvPr>
        <xdr:cNvSpPr txBox="1"/>
      </xdr:nvSpPr>
      <xdr:spPr>
        <a:xfrm>
          <a:off x="12849225" y="504825"/>
          <a:ext cx="24955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0</xdr:col>
      <xdr:colOff>56029</xdr:colOff>
      <xdr:row>1</xdr:row>
      <xdr:rowOff>133350</xdr:rowOff>
    </xdr:from>
    <xdr:to>
      <xdr:col>2</xdr:col>
      <xdr:colOff>1030942</xdr:colOff>
      <xdr:row>3</xdr:row>
      <xdr:rowOff>0</xdr:rowOff>
    </xdr:to>
    <xdr:sp macro="" textlink="">
      <xdr:nvSpPr>
        <xdr:cNvPr id="26" name="TextBox 25">
          <a:extLst>
            <a:ext uri="{FF2B5EF4-FFF2-40B4-BE49-F238E27FC236}">
              <a16:creationId xmlns:a16="http://schemas.microsoft.com/office/drawing/2014/main" id="{C13CBECE-BC84-4914-90DD-9B9EFF30D16F}"/>
            </a:ext>
          </a:extLst>
        </xdr:cNvPr>
        <xdr:cNvSpPr txBox="1"/>
      </xdr:nvSpPr>
      <xdr:spPr>
        <a:xfrm>
          <a:off x="56029" y="504825"/>
          <a:ext cx="2260788"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Individual Badges</a:t>
          </a:r>
        </a:p>
      </xdr:txBody>
    </xdr:sp>
    <xdr:clientData/>
  </xdr:twoCellAnchor>
  <xdr:twoCellAnchor>
    <xdr:from>
      <xdr:col>1</xdr:col>
      <xdr:colOff>0</xdr:colOff>
      <xdr:row>33</xdr:row>
      <xdr:rowOff>133350</xdr:rowOff>
    </xdr:from>
    <xdr:to>
      <xdr:col>2</xdr:col>
      <xdr:colOff>1590675</xdr:colOff>
      <xdr:row>34</xdr:row>
      <xdr:rowOff>152400</xdr:rowOff>
    </xdr:to>
    <xdr:sp macro="" textlink="">
      <xdr:nvSpPr>
        <xdr:cNvPr id="27" name="TextBox 26">
          <a:extLst>
            <a:ext uri="{FF2B5EF4-FFF2-40B4-BE49-F238E27FC236}">
              <a16:creationId xmlns:a16="http://schemas.microsoft.com/office/drawing/2014/main" id="{480B6741-3C4A-4F29-A2D8-955A289A173D}"/>
            </a:ext>
          </a:extLst>
        </xdr:cNvPr>
        <xdr:cNvSpPr txBox="1"/>
      </xdr:nvSpPr>
      <xdr:spPr>
        <a:xfrm>
          <a:off x="57150" y="5686425"/>
          <a:ext cx="2819400" cy="1809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Financial Literacy &amp; Cookie Business Badges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39</xdr:row>
      <xdr:rowOff>133350</xdr:rowOff>
    </xdr:from>
    <xdr:to>
      <xdr:col>2</xdr:col>
      <xdr:colOff>971550</xdr:colOff>
      <xdr:row>40</xdr:row>
      <xdr:rowOff>152400</xdr:rowOff>
    </xdr:to>
    <xdr:sp macro="" textlink="">
      <xdr:nvSpPr>
        <xdr:cNvPr id="28" name="TextBox 27">
          <a:extLst>
            <a:ext uri="{FF2B5EF4-FFF2-40B4-BE49-F238E27FC236}">
              <a16:creationId xmlns:a16="http://schemas.microsoft.com/office/drawing/2014/main" id="{D73CF346-B085-4673-9809-B67354D3CDFC}"/>
            </a:ext>
          </a:extLst>
        </xdr:cNvPr>
        <xdr:cNvSpPr txBox="1"/>
      </xdr:nvSpPr>
      <xdr:spPr>
        <a:xfrm>
          <a:off x="57150" y="6657975"/>
          <a:ext cx="2200275" cy="1809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Progressive Badge Sets</a:t>
          </a:r>
          <a:endParaRPr lang="en-US" sz="1100">
            <a:solidFill>
              <a:schemeClr val="bg1"/>
            </a:solidFill>
            <a:latin typeface="Arial Narrow" panose="020B0606020202030204" pitchFamily="34" charset="0"/>
          </a:endParaRPr>
        </a:p>
      </xdr:txBody>
    </xdr:sp>
    <xdr:clientData/>
  </xdr:twoCellAnchor>
  <xdr:twoCellAnchor editAs="oneCell">
    <xdr:from>
      <xdr:col>1</xdr:col>
      <xdr:colOff>0</xdr:colOff>
      <xdr:row>0</xdr:row>
      <xdr:rowOff>0</xdr:rowOff>
    </xdr:from>
    <xdr:to>
      <xdr:col>2</xdr:col>
      <xdr:colOff>332740</xdr:colOff>
      <xdr:row>1</xdr:row>
      <xdr:rowOff>85725</xdr:rowOff>
    </xdr:to>
    <xdr:pic>
      <xdr:nvPicPr>
        <xdr:cNvPr id="29" name="Picture 28">
          <a:extLst>
            <a:ext uri="{FF2B5EF4-FFF2-40B4-BE49-F238E27FC236}">
              <a16:creationId xmlns:a16="http://schemas.microsoft.com/office/drawing/2014/main" id="{4DEBD493-5625-46AA-A6FE-C394F013056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0"/>
          <a:ext cx="1561465" cy="457200"/>
        </a:xfrm>
        <a:prstGeom prst="rect">
          <a:avLst/>
        </a:prstGeom>
      </xdr:spPr>
    </xdr:pic>
    <xdr:clientData/>
  </xdr:twoCellAnchor>
  <xdr:twoCellAnchor editAs="oneCell">
    <xdr:from>
      <xdr:col>1</xdr:col>
      <xdr:colOff>25400</xdr:colOff>
      <xdr:row>35</xdr:row>
      <xdr:rowOff>73026</xdr:rowOff>
    </xdr:from>
    <xdr:to>
      <xdr:col>1</xdr:col>
      <xdr:colOff>1221740</xdr:colOff>
      <xdr:row>38</xdr:row>
      <xdr:rowOff>105858</xdr:rowOff>
    </xdr:to>
    <xdr:pic>
      <xdr:nvPicPr>
        <xdr:cNvPr id="30" name="Picture 29">
          <a:extLst>
            <a:ext uri="{FF2B5EF4-FFF2-40B4-BE49-F238E27FC236}">
              <a16:creationId xmlns:a16="http://schemas.microsoft.com/office/drawing/2014/main" id="{40D5C8C3-4C3B-4E5C-9475-68F262A6B40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2550" y="5949951"/>
          <a:ext cx="1196340" cy="518607"/>
        </a:xfrm>
        <a:prstGeom prst="rect">
          <a:avLst/>
        </a:prstGeom>
      </xdr:spPr>
    </xdr:pic>
    <xdr:clientData/>
  </xdr:twoCellAnchor>
  <xdr:twoCellAnchor>
    <xdr:from>
      <xdr:col>1</xdr:col>
      <xdr:colOff>0</xdr:colOff>
      <xdr:row>58</xdr:row>
      <xdr:rowOff>0</xdr:rowOff>
    </xdr:from>
    <xdr:to>
      <xdr:col>10</xdr:col>
      <xdr:colOff>0</xdr:colOff>
      <xdr:row>65</xdr:row>
      <xdr:rowOff>0</xdr:rowOff>
    </xdr:to>
    <xdr:sp macro="" textlink="">
      <xdr:nvSpPr>
        <xdr:cNvPr id="31" name="Rectangle 30">
          <a:extLst>
            <a:ext uri="{FF2B5EF4-FFF2-40B4-BE49-F238E27FC236}">
              <a16:creationId xmlns:a16="http://schemas.microsoft.com/office/drawing/2014/main" id="{62567515-5EAE-4359-BCE1-DEED5B1F5775}"/>
            </a:ext>
          </a:extLst>
        </xdr:cNvPr>
        <xdr:cNvSpPr/>
      </xdr:nvSpPr>
      <xdr:spPr>
        <a:xfrm>
          <a:off x="57150" y="9601200"/>
          <a:ext cx="4076700" cy="11334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67</xdr:row>
      <xdr:rowOff>0</xdr:rowOff>
    </xdr:from>
    <xdr:to>
      <xdr:col>10</xdr:col>
      <xdr:colOff>0</xdr:colOff>
      <xdr:row>73</xdr:row>
      <xdr:rowOff>0</xdr:rowOff>
    </xdr:to>
    <xdr:sp macro="" textlink="">
      <xdr:nvSpPr>
        <xdr:cNvPr id="32" name="Rectangle 31">
          <a:extLst>
            <a:ext uri="{FF2B5EF4-FFF2-40B4-BE49-F238E27FC236}">
              <a16:creationId xmlns:a16="http://schemas.microsoft.com/office/drawing/2014/main" id="{B861302B-958B-4D2C-BCB1-65930FBFD30F}"/>
            </a:ext>
          </a:extLst>
        </xdr:cNvPr>
        <xdr:cNvSpPr/>
      </xdr:nvSpPr>
      <xdr:spPr>
        <a:xfrm>
          <a:off x="57150" y="11058525"/>
          <a:ext cx="4076700" cy="9906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56</xdr:row>
      <xdr:rowOff>133350</xdr:rowOff>
    </xdr:from>
    <xdr:to>
      <xdr:col>10</xdr:col>
      <xdr:colOff>0</xdr:colOff>
      <xdr:row>58</xdr:row>
      <xdr:rowOff>0</xdr:rowOff>
    </xdr:to>
    <xdr:sp macro="" textlink="">
      <xdr:nvSpPr>
        <xdr:cNvPr id="33" name="Rectangle: Top Corners Rounded 32">
          <a:extLst>
            <a:ext uri="{FF2B5EF4-FFF2-40B4-BE49-F238E27FC236}">
              <a16:creationId xmlns:a16="http://schemas.microsoft.com/office/drawing/2014/main" id="{A9A70264-7431-424A-83FB-08974BF83DBD}"/>
            </a:ext>
          </a:extLst>
        </xdr:cNvPr>
        <xdr:cNvSpPr/>
      </xdr:nvSpPr>
      <xdr:spPr>
        <a:xfrm>
          <a:off x="57150" y="9410700"/>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65</xdr:row>
      <xdr:rowOff>136684</xdr:rowOff>
    </xdr:from>
    <xdr:to>
      <xdr:col>10</xdr:col>
      <xdr:colOff>0</xdr:colOff>
      <xdr:row>67</xdr:row>
      <xdr:rowOff>0</xdr:rowOff>
    </xdr:to>
    <xdr:sp macro="" textlink="">
      <xdr:nvSpPr>
        <xdr:cNvPr id="34" name="Rectangle: Top Corners Rounded 33">
          <a:extLst>
            <a:ext uri="{FF2B5EF4-FFF2-40B4-BE49-F238E27FC236}">
              <a16:creationId xmlns:a16="http://schemas.microsoft.com/office/drawing/2014/main" id="{AC070C34-8D01-44C0-AE65-82E89C5D3297}"/>
            </a:ext>
          </a:extLst>
        </xdr:cNvPr>
        <xdr:cNvSpPr/>
      </xdr:nvSpPr>
      <xdr:spPr>
        <a:xfrm>
          <a:off x="57150" y="10871359"/>
          <a:ext cx="4076700" cy="187166"/>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65</xdr:row>
      <xdr:rowOff>136684</xdr:rowOff>
    </xdr:from>
    <xdr:to>
      <xdr:col>9</xdr:col>
      <xdr:colOff>0</xdr:colOff>
      <xdr:row>67</xdr:row>
      <xdr:rowOff>0</xdr:rowOff>
    </xdr:to>
    <xdr:sp macro="" textlink="">
      <xdr:nvSpPr>
        <xdr:cNvPr id="35" name="TextBox 34">
          <a:extLst>
            <a:ext uri="{FF2B5EF4-FFF2-40B4-BE49-F238E27FC236}">
              <a16:creationId xmlns:a16="http://schemas.microsoft.com/office/drawing/2014/main" id="{2657EF88-56D2-4000-AEF3-0DA08450C072}"/>
            </a:ext>
          </a:extLst>
        </xdr:cNvPr>
        <xdr:cNvSpPr txBox="1"/>
      </xdr:nvSpPr>
      <xdr:spPr>
        <a:xfrm>
          <a:off x="3200400" y="10871359"/>
          <a:ext cx="466725" cy="18716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56</xdr:row>
      <xdr:rowOff>133350</xdr:rowOff>
    </xdr:from>
    <xdr:to>
      <xdr:col>9</xdr:col>
      <xdr:colOff>0</xdr:colOff>
      <xdr:row>58</xdr:row>
      <xdr:rowOff>0</xdr:rowOff>
    </xdr:to>
    <xdr:sp macro="" textlink="">
      <xdr:nvSpPr>
        <xdr:cNvPr id="36" name="TextBox 35">
          <a:extLst>
            <a:ext uri="{FF2B5EF4-FFF2-40B4-BE49-F238E27FC236}">
              <a16:creationId xmlns:a16="http://schemas.microsoft.com/office/drawing/2014/main" id="{11A6DA6A-2EC6-4B67-AAD1-BD630D3077FA}"/>
            </a:ext>
          </a:extLst>
        </xdr:cNvPr>
        <xdr:cNvSpPr txBox="1"/>
      </xdr:nvSpPr>
      <xdr:spPr>
        <a:xfrm>
          <a:off x="3200400" y="94107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9</xdr:col>
      <xdr:colOff>0</xdr:colOff>
      <xdr:row>56</xdr:row>
      <xdr:rowOff>133350</xdr:rowOff>
    </xdr:from>
    <xdr:to>
      <xdr:col>10</xdr:col>
      <xdr:colOff>0</xdr:colOff>
      <xdr:row>58</xdr:row>
      <xdr:rowOff>0</xdr:rowOff>
    </xdr:to>
    <xdr:sp macro="" textlink="">
      <xdr:nvSpPr>
        <xdr:cNvPr id="37" name="TextBox 36">
          <a:extLst>
            <a:ext uri="{FF2B5EF4-FFF2-40B4-BE49-F238E27FC236}">
              <a16:creationId xmlns:a16="http://schemas.microsoft.com/office/drawing/2014/main" id="{7013769C-DAE3-40D3-9B8E-F5B11F7AC24D}"/>
            </a:ext>
          </a:extLst>
        </xdr:cNvPr>
        <xdr:cNvSpPr txBox="1"/>
      </xdr:nvSpPr>
      <xdr:spPr>
        <a:xfrm>
          <a:off x="3667125" y="94107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65</xdr:row>
      <xdr:rowOff>136684</xdr:rowOff>
    </xdr:from>
    <xdr:to>
      <xdr:col>10</xdr:col>
      <xdr:colOff>0</xdr:colOff>
      <xdr:row>67</xdr:row>
      <xdr:rowOff>0</xdr:rowOff>
    </xdr:to>
    <xdr:sp macro="" textlink="">
      <xdr:nvSpPr>
        <xdr:cNvPr id="38" name="TextBox 37">
          <a:extLst>
            <a:ext uri="{FF2B5EF4-FFF2-40B4-BE49-F238E27FC236}">
              <a16:creationId xmlns:a16="http://schemas.microsoft.com/office/drawing/2014/main" id="{C5EAE4F2-7750-4450-8440-8F1275688D90}"/>
            </a:ext>
          </a:extLst>
        </xdr:cNvPr>
        <xdr:cNvSpPr txBox="1"/>
      </xdr:nvSpPr>
      <xdr:spPr>
        <a:xfrm>
          <a:off x="3667125" y="10871359"/>
          <a:ext cx="466725" cy="18716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xdr:col>
      <xdr:colOff>0</xdr:colOff>
      <xdr:row>56</xdr:row>
      <xdr:rowOff>133350</xdr:rowOff>
    </xdr:from>
    <xdr:to>
      <xdr:col>2</xdr:col>
      <xdr:colOff>0</xdr:colOff>
      <xdr:row>58</xdr:row>
      <xdr:rowOff>0</xdr:rowOff>
    </xdr:to>
    <xdr:sp macro="" textlink="">
      <xdr:nvSpPr>
        <xdr:cNvPr id="39" name="TextBox 38">
          <a:extLst>
            <a:ext uri="{FF2B5EF4-FFF2-40B4-BE49-F238E27FC236}">
              <a16:creationId xmlns:a16="http://schemas.microsoft.com/office/drawing/2014/main" id="{13DFA0C2-34FF-47AB-99DA-A3EFBFBF709B}"/>
            </a:ext>
          </a:extLst>
        </xdr:cNvPr>
        <xdr:cNvSpPr txBox="1"/>
      </xdr:nvSpPr>
      <xdr:spPr>
        <a:xfrm>
          <a:off x="57150" y="9410700"/>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Pins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65</xdr:row>
      <xdr:rowOff>136684</xdr:rowOff>
    </xdr:from>
    <xdr:to>
      <xdr:col>2</xdr:col>
      <xdr:colOff>952500</xdr:colOff>
      <xdr:row>67</xdr:row>
      <xdr:rowOff>19050</xdr:rowOff>
    </xdr:to>
    <xdr:sp macro="" textlink="">
      <xdr:nvSpPr>
        <xdr:cNvPr id="40" name="TextBox 39">
          <a:extLst>
            <a:ext uri="{FF2B5EF4-FFF2-40B4-BE49-F238E27FC236}">
              <a16:creationId xmlns:a16="http://schemas.microsoft.com/office/drawing/2014/main" id="{0D845596-F07A-47E7-B79B-FFE5FAF67F4C}"/>
            </a:ext>
          </a:extLst>
        </xdr:cNvPr>
        <xdr:cNvSpPr txBox="1"/>
      </xdr:nvSpPr>
      <xdr:spPr>
        <a:xfrm>
          <a:off x="57150" y="10871359"/>
          <a:ext cx="2181225" cy="2062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Additional Patch Awards</a:t>
          </a:r>
          <a:endParaRPr lang="en-US" sz="1100">
            <a:solidFill>
              <a:schemeClr val="bg1"/>
            </a:solidFill>
            <a:latin typeface="Arial Narrow" panose="020B0606020202030204" pitchFamily="34" charset="0"/>
          </a:endParaRPr>
        </a:p>
      </xdr:txBody>
    </xdr:sp>
    <xdr:clientData/>
  </xdr:twoCellAnchor>
  <xdr:twoCellAnchor>
    <xdr:from>
      <xdr:col>11</xdr:col>
      <xdr:colOff>0</xdr:colOff>
      <xdr:row>1</xdr:row>
      <xdr:rowOff>133350</xdr:rowOff>
    </xdr:from>
    <xdr:to>
      <xdr:col>20</xdr:col>
      <xdr:colOff>0</xdr:colOff>
      <xdr:row>3</xdr:row>
      <xdr:rowOff>0</xdr:rowOff>
    </xdr:to>
    <xdr:sp macro="" textlink="">
      <xdr:nvSpPr>
        <xdr:cNvPr id="41" name="Rectangle: Top Corners Rounded 40">
          <a:extLst>
            <a:ext uri="{FF2B5EF4-FFF2-40B4-BE49-F238E27FC236}">
              <a16:creationId xmlns:a16="http://schemas.microsoft.com/office/drawing/2014/main" id="{E32F2F3E-4403-4701-89BC-64BF3AEEBA92}"/>
            </a:ext>
          </a:extLst>
        </xdr:cNvPr>
        <xdr:cNvSpPr/>
      </xdr:nvSpPr>
      <xdr:spPr>
        <a:xfrm>
          <a:off x="4248150" y="50482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0</xdr:colOff>
      <xdr:row>1</xdr:row>
      <xdr:rowOff>133350</xdr:rowOff>
    </xdr:from>
    <xdr:to>
      <xdr:col>19</xdr:col>
      <xdr:colOff>0</xdr:colOff>
      <xdr:row>3</xdr:row>
      <xdr:rowOff>0</xdr:rowOff>
    </xdr:to>
    <xdr:sp macro="" textlink="">
      <xdr:nvSpPr>
        <xdr:cNvPr id="42" name="TextBox 41">
          <a:extLst>
            <a:ext uri="{FF2B5EF4-FFF2-40B4-BE49-F238E27FC236}">
              <a16:creationId xmlns:a16="http://schemas.microsoft.com/office/drawing/2014/main" id="{66F09F8A-417B-4FB8-885F-2F822C12E3AD}"/>
            </a:ext>
          </a:extLst>
        </xdr:cNvPr>
        <xdr:cNvSpPr txBox="1"/>
      </xdr:nvSpPr>
      <xdr:spPr>
        <a:xfrm>
          <a:off x="739140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19</xdr:col>
      <xdr:colOff>0</xdr:colOff>
      <xdr:row>1</xdr:row>
      <xdr:rowOff>133350</xdr:rowOff>
    </xdr:from>
    <xdr:to>
      <xdr:col>20</xdr:col>
      <xdr:colOff>0</xdr:colOff>
      <xdr:row>3</xdr:row>
      <xdr:rowOff>0</xdr:rowOff>
    </xdr:to>
    <xdr:sp macro="" textlink="">
      <xdr:nvSpPr>
        <xdr:cNvPr id="43" name="TextBox 42">
          <a:extLst>
            <a:ext uri="{FF2B5EF4-FFF2-40B4-BE49-F238E27FC236}">
              <a16:creationId xmlns:a16="http://schemas.microsoft.com/office/drawing/2014/main" id="{E6437462-2BB9-4916-AA6E-5EF9CD11CB2C}"/>
            </a:ext>
          </a:extLst>
        </xdr:cNvPr>
        <xdr:cNvSpPr txBox="1"/>
      </xdr:nvSpPr>
      <xdr:spPr>
        <a:xfrm>
          <a:off x="785812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3</xdr:row>
      <xdr:rowOff>0</xdr:rowOff>
    </xdr:from>
    <xdr:to>
      <xdr:col>20</xdr:col>
      <xdr:colOff>0</xdr:colOff>
      <xdr:row>25</xdr:row>
      <xdr:rowOff>0</xdr:rowOff>
    </xdr:to>
    <xdr:sp macro="" textlink="">
      <xdr:nvSpPr>
        <xdr:cNvPr id="44" name="Rectangle 43">
          <a:extLst>
            <a:ext uri="{FF2B5EF4-FFF2-40B4-BE49-F238E27FC236}">
              <a16:creationId xmlns:a16="http://schemas.microsoft.com/office/drawing/2014/main" id="{433342A6-3731-453F-899F-4AE6CF643C63}"/>
            </a:ext>
          </a:extLst>
        </xdr:cNvPr>
        <xdr:cNvSpPr/>
      </xdr:nvSpPr>
      <xdr:spPr>
        <a:xfrm>
          <a:off x="4248150" y="695325"/>
          <a:ext cx="4076700" cy="35623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133350</xdr:rowOff>
    </xdr:from>
    <xdr:to>
      <xdr:col>12</xdr:col>
      <xdr:colOff>1266825</xdr:colOff>
      <xdr:row>3</xdr:row>
      <xdr:rowOff>0</xdr:rowOff>
    </xdr:to>
    <xdr:sp macro="" textlink="">
      <xdr:nvSpPr>
        <xdr:cNvPr id="45" name="TextBox 44">
          <a:extLst>
            <a:ext uri="{FF2B5EF4-FFF2-40B4-BE49-F238E27FC236}">
              <a16:creationId xmlns:a16="http://schemas.microsoft.com/office/drawing/2014/main" id="{46DAD1CE-363E-43B5-9FED-28BDD511B3F6}"/>
            </a:ext>
          </a:extLst>
        </xdr:cNvPr>
        <xdr:cNvSpPr txBox="1"/>
      </xdr:nvSpPr>
      <xdr:spPr>
        <a:xfrm>
          <a:off x="4248150" y="504825"/>
          <a:ext cx="24955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Leadership Journey Awards</a:t>
          </a:r>
          <a:endParaRPr lang="en-US" sz="1100">
            <a:solidFill>
              <a:schemeClr val="bg1"/>
            </a:solidFill>
            <a:latin typeface="Arial Narrow" panose="020B0606020202030204" pitchFamily="34" charset="0"/>
          </a:endParaRPr>
        </a:p>
      </xdr:txBody>
    </xdr:sp>
    <xdr:clientData/>
  </xdr:twoCellAnchor>
  <xdr:twoCellAnchor>
    <xdr:from>
      <xdr:col>11</xdr:col>
      <xdr:colOff>19050</xdr:colOff>
      <xdr:row>3</xdr:row>
      <xdr:rowOff>28575</xdr:rowOff>
    </xdr:from>
    <xdr:to>
      <xdr:col>11</xdr:col>
      <xdr:colOff>1214122</xdr:colOff>
      <xdr:row>24</xdr:row>
      <xdr:rowOff>112578</xdr:rowOff>
    </xdr:to>
    <xdr:grpSp>
      <xdr:nvGrpSpPr>
        <xdr:cNvPr id="46" name="Group 45">
          <a:extLst>
            <a:ext uri="{FF2B5EF4-FFF2-40B4-BE49-F238E27FC236}">
              <a16:creationId xmlns:a16="http://schemas.microsoft.com/office/drawing/2014/main" id="{0947954C-8A7C-4722-AA08-239084F6BD3C}"/>
            </a:ext>
          </a:extLst>
        </xdr:cNvPr>
        <xdr:cNvGrpSpPr/>
      </xdr:nvGrpSpPr>
      <xdr:grpSpPr>
        <a:xfrm>
          <a:off x="4267200" y="723900"/>
          <a:ext cx="1195072" cy="3484428"/>
          <a:chOff x="4286250" y="723900"/>
          <a:chExt cx="1195072" cy="3484428"/>
        </a:xfrm>
      </xdr:grpSpPr>
      <xdr:pic>
        <xdr:nvPicPr>
          <xdr:cNvPr id="47" name="Picture 46">
            <a:extLst>
              <a:ext uri="{FF2B5EF4-FFF2-40B4-BE49-F238E27FC236}">
                <a16:creationId xmlns:a16="http://schemas.microsoft.com/office/drawing/2014/main" id="{B1A07556-3BB5-408D-86CB-D736FD61D26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286250" y="3441700"/>
            <a:ext cx="1188720" cy="766628"/>
          </a:xfrm>
          <a:prstGeom prst="rect">
            <a:avLst/>
          </a:prstGeom>
        </xdr:spPr>
      </xdr:pic>
      <xdr:pic>
        <xdr:nvPicPr>
          <xdr:cNvPr id="48" name="Picture 47">
            <a:extLst>
              <a:ext uri="{FF2B5EF4-FFF2-40B4-BE49-F238E27FC236}">
                <a16:creationId xmlns:a16="http://schemas.microsoft.com/office/drawing/2014/main" id="{144A79E0-1D6B-4EED-A4D2-CA8CD5003C2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292602" y="2743201"/>
            <a:ext cx="1188720" cy="506979"/>
          </a:xfrm>
          <a:prstGeom prst="rect">
            <a:avLst/>
          </a:prstGeom>
        </xdr:spPr>
      </xdr:pic>
      <xdr:pic>
        <xdr:nvPicPr>
          <xdr:cNvPr id="49" name="Picture 48">
            <a:extLst>
              <a:ext uri="{FF2B5EF4-FFF2-40B4-BE49-F238E27FC236}">
                <a16:creationId xmlns:a16="http://schemas.microsoft.com/office/drawing/2014/main" id="{F49C3111-327B-4478-9D6B-5E6D1A4414B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559967" y="723900"/>
            <a:ext cx="657568" cy="640080"/>
          </a:xfrm>
          <a:prstGeom prst="rect">
            <a:avLst/>
          </a:prstGeom>
        </xdr:spPr>
      </xdr:pic>
      <xdr:pic>
        <xdr:nvPicPr>
          <xdr:cNvPr id="50" name="Picture 49">
            <a:extLst>
              <a:ext uri="{FF2B5EF4-FFF2-40B4-BE49-F238E27FC236}">
                <a16:creationId xmlns:a16="http://schemas.microsoft.com/office/drawing/2014/main" id="{DB9827A0-029F-4FF9-8DE1-5DDA3A627F6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536362" y="1352551"/>
            <a:ext cx="704778" cy="640080"/>
          </a:xfrm>
          <a:prstGeom prst="rect">
            <a:avLst/>
          </a:prstGeom>
        </xdr:spPr>
      </xdr:pic>
      <xdr:pic>
        <xdr:nvPicPr>
          <xdr:cNvPr id="51" name="Picture 50">
            <a:extLst>
              <a:ext uri="{FF2B5EF4-FFF2-40B4-BE49-F238E27FC236}">
                <a16:creationId xmlns:a16="http://schemas.microsoft.com/office/drawing/2014/main" id="{53C9F7B2-CD79-4C4C-BF5C-57009A01E93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557711" y="2000250"/>
            <a:ext cx="662080" cy="640080"/>
          </a:xfrm>
          <a:prstGeom prst="rect">
            <a:avLst/>
          </a:prstGeom>
        </xdr:spPr>
      </xdr:pic>
    </xdr:grpSp>
    <xdr:clientData/>
  </xdr:twoCellAnchor>
  <xdr:twoCellAnchor>
    <xdr:from>
      <xdr:col>1</xdr:col>
      <xdr:colOff>16899</xdr:colOff>
      <xdr:row>58</xdr:row>
      <xdr:rowOff>39976</xdr:rowOff>
    </xdr:from>
    <xdr:to>
      <xdr:col>1</xdr:col>
      <xdr:colOff>1205619</xdr:colOff>
      <xdr:row>64</xdr:row>
      <xdr:rowOff>110183</xdr:rowOff>
    </xdr:to>
    <xdr:grpSp>
      <xdr:nvGrpSpPr>
        <xdr:cNvPr id="52" name="Group 51">
          <a:extLst>
            <a:ext uri="{FF2B5EF4-FFF2-40B4-BE49-F238E27FC236}">
              <a16:creationId xmlns:a16="http://schemas.microsoft.com/office/drawing/2014/main" id="{0C1AAA38-15A5-424A-A3BE-6018ECD70884}"/>
            </a:ext>
          </a:extLst>
        </xdr:cNvPr>
        <xdr:cNvGrpSpPr>
          <a:grpSpLocks noChangeAspect="1"/>
        </xdr:cNvGrpSpPr>
      </xdr:nvGrpSpPr>
      <xdr:grpSpPr>
        <a:xfrm>
          <a:off x="74049" y="9641176"/>
          <a:ext cx="1188720" cy="1041757"/>
          <a:chOff x="4696849" y="9809450"/>
          <a:chExt cx="1263931" cy="1106030"/>
        </a:xfrm>
      </xdr:grpSpPr>
      <xdr:grpSp>
        <xdr:nvGrpSpPr>
          <xdr:cNvPr id="53" name="Group 52">
            <a:extLst>
              <a:ext uri="{FF2B5EF4-FFF2-40B4-BE49-F238E27FC236}">
                <a16:creationId xmlns:a16="http://schemas.microsoft.com/office/drawing/2014/main" id="{6BA86D7D-41F3-4BFA-AA68-D3E23863DD29}"/>
              </a:ext>
            </a:extLst>
          </xdr:cNvPr>
          <xdr:cNvGrpSpPr/>
        </xdr:nvGrpSpPr>
        <xdr:grpSpPr>
          <a:xfrm>
            <a:off x="4911549" y="9809450"/>
            <a:ext cx="834530" cy="411480"/>
            <a:chOff x="4913600" y="9809450"/>
            <a:chExt cx="834530" cy="411480"/>
          </a:xfrm>
        </xdr:grpSpPr>
        <xdr:pic>
          <xdr:nvPicPr>
            <xdr:cNvPr id="61" name="Picture 60">
              <a:extLst>
                <a:ext uri="{FF2B5EF4-FFF2-40B4-BE49-F238E27FC236}">
                  <a16:creationId xmlns:a16="http://schemas.microsoft.com/office/drawing/2014/main" id="{AEB110B8-DE5B-4B15-830C-2E16C00565B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913600" y="9809450"/>
              <a:ext cx="411480" cy="411480"/>
            </a:xfrm>
            <a:prstGeom prst="rect">
              <a:avLst/>
            </a:prstGeom>
          </xdr:spPr>
        </xdr:pic>
        <xdr:pic>
          <xdr:nvPicPr>
            <xdr:cNvPr id="62" name="Picture 61">
              <a:extLst>
                <a:ext uri="{FF2B5EF4-FFF2-40B4-BE49-F238E27FC236}">
                  <a16:creationId xmlns:a16="http://schemas.microsoft.com/office/drawing/2014/main" id="{A2EDD460-6AD3-4082-810D-F79C5416039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336650" y="9809450"/>
              <a:ext cx="411480" cy="411480"/>
            </a:xfrm>
            <a:prstGeom prst="rect">
              <a:avLst/>
            </a:prstGeom>
          </xdr:spPr>
        </xdr:pic>
      </xdr:grpSp>
      <xdr:grpSp>
        <xdr:nvGrpSpPr>
          <xdr:cNvPr id="54" name="Group 53">
            <a:extLst>
              <a:ext uri="{FF2B5EF4-FFF2-40B4-BE49-F238E27FC236}">
                <a16:creationId xmlns:a16="http://schemas.microsoft.com/office/drawing/2014/main" id="{DA5007D9-9F1A-448E-A5AE-61BE44ADB7A8}"/>
              </a:ext>
            </a:extLst>
          </xdr:cNvPr>
          <xdr:cNvGrpSpPr/>
        </xdr:nvGrpSpPr>
        <xdr:grpSpPr>
          <a:xfrm>
            <a:off x="4911549" y="10504000"/>
            <a:ext cx="834530" cy="411480"/>
            <a:chOff x="4913600" y="10504000"/>
            <a:chExt cx="834530" cy="411480"/>
          </a:xfrm>
        </xdr:grpSpPr>
        <xdr:pic>
          <xdr:nvPicPr>
            <xdr:cNvPr id="59" name="Picture 58">
              <a:extLst>
                <a:ext uri="{FF2B5EF4-FFF2-40B4-BE49-F238E27FC236}">
                  <a16:creationId xmlns:a16="http://schemas.microsoft.com/office/drawing/2014/main" id="{681DCDA0-45A2-47D0-B9E9-D284FF0D44CE}"/>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336650" y="10504000"/>
              <a:ext cx="411480" cy="411480"/>
            </a:xfrm>
            <a:prstGeom prst="rect">
              <a:avLst/>
            </a:prstGeom>
          </xdr:spPr>
        </xdr:pic>
        <xdr:pic>
          <xdr:nvPicPr>
            <xdr:cNvPr id="60" name="Picture 59">
              <a:extLst>
                <a:ext uri="{FF2B5EF4-FFF2-40B4-BE49-F238E27FC236}">
                  <a16:creationId xmlns:a16="http://schemas.microsoft.com/office/drawing/2014/main" id="{557FEB70-2970-491B-9833-779BFC838A1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913600" y="10504000"/>
              <a:ext cx="411480" cy="411480"/>
            </a:xfrm>
            <a:prstGeom prst="rect">
              <a:avLst/>
            </a:prstGeom>
          </xdr:spPr>
        </xdr:pic>
      </xdr:grpSp>
      <xdr:grpSp>
        <xdr:nvGrpSpPr>
          <xdr:cNvPr id="55" name="Group 54">
            <a:extLst>
              <a:ext uri="{FF2B5EF4-FFF2-40B4-BE49-F238E27FC236}">
                <a16:creationId xmlns:a16="http://schemas.microsoft.com/office/drawing/2014/main" id="{4914777A-8DC0-4F1E-A989-0D369481D80C}"/>
              </a:ext>
            </a:extLst>
          </xdr:cNvPr>
          <xdr:cNvGrpSpPr/>
        </xdr:nvGrpSpPr>
        <xdr:grpSpPr>
          <a:xfrm>
            <a:off x="4696849" y="10176475"/>
            <a:ext cx="1263931" cy="411480"/>
            <a:chOff x="4696849" y="10176475"/>
            <a:chExt cx="1263931" cy="411480"/>
          </a:xfrm>
        </xdr:grpSpPr>
        <xdr:pic>
          <xdr:nvPicPr>
            <xdr:cNvPr id="56" name="Picture 55">
              <a:extLst>
                <a:ext uri="{FF2B5EF4-FFF2-40B4-BE49-F238E27FC236}">
                  <a16:creationId xmlns:a16="http://schemas.microsoft.com/office/drawing/2014/main" id="{BD4CC01E-0222-444C-AE82-404FDCA25053}"/>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696849" y="10176475"/>
              <a:ext cx="409626" cy="411480"/>
            </a:xfrm>
            <a:prstGeom prst="rect">
              <a:avLst/>
            </a:prstGeom>
          </xdr:spPr>
        </xdr:pic>
        <xdr:pic>
          <xdr:nvPicPr>
            <xdr:cNvPr id="57" name="Picture 56">
              <a:extLst>
                <a:ext uri="{FF2B5EF4-FFF2-40B4-BE49-F238E27FC236}">
                  <a16:creationId xmlns:a16="http://schemas.microsoft.com/office/drawing/2014/main" id="{A4CF8B65-8F2A-485F-B2F4-5DF1B14A1F5B}"/>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119900" y="10176475"/>
              <a:ext cx="411480" cy="411480"/>
            </a:xfrm>
            <a:prstGeom prst="rect">
              <a:avLst/>
            </a:prstGeom>
          </xdr:spPr>
        </xdr:pic>
        <xdr:pic>
          <xdr:nvPicPr>
            <xdr:cNvPr id="58" name="Picture 57">
              <a:extLst>
                <a:ext uri="{FF2B5EF4-FFF2-40B4-BE49-F238E27FC236}">
                  <a16:creationId xmlns:a16="http://schemas.microsoft.com/office/drawing/2014/main" id="{258DAF0D-12D8-4521-AC8D-D5DAEF0C400A}"/>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549300" y="10176475"/>
              <a:ext cx="411480" cy="411480"/>
            </a:xfrm>
            <a:prstGeom prst="rect">
              <a:avLst/>
            </a:prstGeom>
          </xdr:spPr>
        </xdr:pic>
      </xdr:grpSp>
    </xdr:grpSp>
    <xdr:clientData/>
  </xdr:twoCellAnchor>
  <xdr:twoCellAnchor>
    <xdr:from>
      <xdr:col>1</xdr:col>
      <xdr:colOff>28576</xdr:colOff>
      <xdr:row>67</xdr:row>
      <xdr:rowOff>19825</xdr:rowOff>
    </xdr:from>
    <xdr:to>
      <xdr:col>1</xdr:col>
      <xdr:colOff>1217296</xdr:colOff>
      <xdr:row>72</xdr:row>
      <xdr:rowOff>140184</xdr:rowOff>
    </xdr:to>
    <xdr:grpSp>
      <xdr:nvGrpSpPr>
        <xdr:cNvPr id="63" name="Group 62">
          <a:extLst>
            <a:ext uri="{FF2B5EF4-FFF2-40B4-BE49-F238E27FC236}">
              <a16:creationId xmlns:a16="http://schemas.microsoft.com/office/drawing/2014/main" id="{E57D9E0B-803A-45AA-8DDC-B4CFD2BF9F9B}"/>
            </a:ext>
          </a:extLst>
        </xdr:cNvPr>
        <xdr:cNvGrpSpPr>
          <a:grpSpLocks noChangeAspect="1"/>
        </xdr:cNvGrpSpPr>
      </xdr:nvGrpSpPr>
      <xdr:grpSpPr>
        <a:xfrm>
          <a:off x="85726" y="11078350"/>
          <a:ext cx="1188720" cy="949034"/>
          <a:chOff x="95251" y="10443350"/>
          <a:chExt cx="1234440" cy="964520"/>
        </a:xfrm>
      </xdr:grpSpPr>
      <xdr:pic>
        <xdr:nvPicPr>
          <xdr:cNvPr id="64" name="Picture 63">
            <a:extLst>
              <a:ext uri="{FF2B5EF4-FFF2-40B4-BE49-F238E27FC236}">
                <a16:creationId xmlns:a16="http://schemas.microsoft.com/office/drawing/2014/main" id="{BBDB586F-B297-45AE-9B72-1245AEAB1A0F}"/>
              </a:ext>
            </a:extLst>
          </xdr:cNvPr>
          <xdr:cNvPicPr>
            <a:picLocks noChangeAspect="1"/>
          </xdr:cNvPicPr>
        </xdr:nvPicPr>
        <xdr:blipFill rotWithShape="1">
          <a:blip xmlns:r="http://schemas.openxmlformats.org/officeDocument/2006/relationships" r:embed="rId15">
            <a:extLst>
              <a:ext uri="{28A0092B-C50C-407E-A947-70E740481C1C}">
                <a14:useLocalDpi xmlns:a14="http://schemas.microsoft.com/office/drawing/2010/main" val="0"/>
              </a:ext>
            </a:extLst>
          </a:blip>
          <a:srcRect l="49828" r="-1"/>
          <a:stretch/>
        </xdr:blipFill>
        <xdr:spPr>
          <a:xfrm>
            <a:off x="95251" y="10830074"/>
            <a:ext cx="1234440" cy="577796"/>
          </a:xfrm>
          <a:prstGeom prst="rect">
            <a:avLst/>
          </a:prstGeom>
        </xdr:spPr>
      </xdr:pic>
      <xdr:grpSp>
        <xdr:nvGrpSpPr>
          <xdr:cNvPr id="65" name="Group 64">
            <a:extLst>
              <a:ext uri="{FF2B5EF4-FFF2-40B4-BE49-F238E27FC236}">
                <a16:creationId xmlns:a16="http://schemas.microsoft.com/office/drawing/2014/main" id="{E6551913-DDAF-41E6-97C6-C68BA6D37192}"/>
              </a:ext>
            </a:extLst>
          </xdr:cNvPr>
          <xdr:cNvGrpSpPr/>
        </xdr:nvGrpSpPr>
        <xdr:grpSpPr>
          <a:xfrm>
            <a:off x="257780" y="10443350"/>
            <a:ext cx="909383" cy="411480"/>
            <a:chOff x="292101" y="10443350"/>
            <a:chExt cx="909383" cy="411480"/>
          </a:xfrm>
        </xdr:grpSpPr>
        <xdr:pic>
          <xdr:nvPicPr>
            <xdr:cNvPr id="66" name="Picture 65">
              <a:extLst>
                <a:ext uri="{FF2B5EF4-FFF2-40B4-BE49-F238E27FC236}">
                  <a16:creationId xmlns:a16="http://schemas.microsoft.com/office/drawing/2014/main" id="{9A917423-9FBF-42BD-AE92-1896B6BE2EB4}"/>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292101" y="10443350"/>
              <a:ext cx="413402" cy="411480"/>
            </a:xfrm>
            <a:prstGeom prst="rect">
              <a:avLst/>
            </a:prstGeom>
          </xdr:spPr>
        </xdr:pic>
        <xdr:pic>
          <xdr:nvPicPr>
            <xdr:cNvPr id="67" name="Picture 66">
              <a:extLst>
                <a:ext uri="{FF2B5EF4-FFF2-40B4-BE49-F238E27FC236}">
                  <a16:creationId xmlns:a16="http://schemas.microsoft.com/office/drawing/2014/main" id="{FB400B3B-ED42-491A-9FBF-AB2AD8523A1A}"/>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788082" y="10443350"/>
              <a:ext cx="413402" cy="411480"/>
            </a:xfrm>
            <a:prstGeom prst="rect">
              <a:avLst/>
            </a:prstGeom>
          </xdr:spPr>
        </xdr:pic>
      </xdr:grpSp>
    </xdr:grpSp>
    <xdr:clientData/>
  </xdr:twoCellAnchor>
  <xdr:twoCellAnchor>
    <xdr:from>
      <xdr:col>1</xdr:col>
      <xdr:colOff>0</xdr:colOff>
      <xdr:row>3</xdr:row>
      <xdr:rowOff>0</xdr:rowOff>
    </xdr:from>
    <xdr:to>
      <xdr:col>10</xdr:col>
      <xdr:colOff>0</xdr:colOff>
      <xdr:row>33</xdr:row>
      <xdr:rowOff>0</xdr:rowOff>
    </xdr:to>
    <xdr:sp macro="" textlink="">
      <xdr:nvSpPr>
        <xdr:cNvPr id="68" name="Rectangle 67">
          <a:extLst>
            <a:ext uri="{FF2B5EF4-FFF2-40B4-BE49-F238E27FC236}">
              <a16:creationId xmlns:a16="http://schemas.microsoft.com/office/drawing/2014/main" id="{2842F893-6725-4629-AC5D-3C6A0256D495}"/>
            </a:ext>
          </a:extLst>
        </xdr:cNvPr>
        <xdr:cNvSpPr/>
      </xdr:nvSpPr>
      <xdr:spPr>
        <a:xfrm>
          <a:off x="57150" y="695325"/>
          <a:ext cx="4076700" cy="48577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39687</xdr:colOff>
      <xdr:row>41</xdr:row>
      <xdr:rowOff>65050</xdr:rowOff>
    </xdr:from>
    <xdr:to>
      <xdr:col>2</xdr:col>
      <xdr:colOff>2102</xdr:colOff>
      <xdr:row>55</xdr:row>
      <xdr:rowOff>121491</xdr:rowOff>
    </xdr:to>
    <xdr:grpSp>
      <xdr:nvGrpSpPr>
        <xdr:cNvPr id="69" name="Group 68">
          <a:extLst>
            <a:ext uri="{FF2B5EF4-FFF2-40B4-BE49-F238E27FC236}">
              <a16:creationId xmlns:a16="http://schemas.microsoft.com/office/drawing/2014/main" id="{F4D3DDA1-FE3E-45BA-9D25-8DDE10BDF401}"/>
            </a:ext>
          </a:extLst>
        </xdr:cNvPr>
        <xdr:cNvGrpSpPr/>
      </xdr:nvGrpSpPr>
      <xdr:grpSpPr>
        <a:xfrm>
          <a:off x="96837" y="6913525"/>
          <a:ext cx="1191140" cy="2323391"/>
          <a:chOff x="96837" y="7037350"/>
          <a:chExt cx="1210190" cy="2367841"/>
        </a:xfrm>
      </xdr:grpSpPr>
      <xdr:pic>
        <xdr:nvPicPr>
          <xdr:cNvPr id="70" name="Picture 69">
            <a:extLst>
              <a:ext uri="{FF2B5EF4-FFF2-40B4-BE49-F238E27FC236}">
                <a16:creationId xmlns:a16="http://schemas.microsoft.com/office/drawing/2014/main" id="{759ABF9B-B95E-4A75-9200-004C5DB5F7F7}"/>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96837" y="9008271"/>
            <a:ext cx="1196340" cy="396920"/>
          </a:xfrm>
          <a:prstGeom prst="rect">
            <a:avLst/>
          </a:prstGeom>
        </xdr:spPr>
      </xdr:pic>
      <xdr:pic>
        <xdr:nvPicPr>
          <xdr:cNvPr id="71" name="Picture 75">
            <a:extLst>
              <a:ext uri="{FF2B5EF4-FFF2-40B4-BE49-F238E27FC236}">
                <a16:creationId xmlns:a16="http://schemas.microsoft.com/office/drawing/2014/main" id="{21C81739-16DB-4DAE-94B2-3C732632E621}"/>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96837" y="8040989"/>
            <a:ext cx="1196340" cy="394026"/>
          </a:xfrm>
          <a:prstGeom prst="rect">
            <a:avLst/>
          </a:prstGeom>
        </xdr:spPr>
      </xdr:pic>
      <xdr:pic>
        <xdr:nvPicPr>
          <xdr:cNvPr id="72" name="Picture 71">
            <a:extLst>
              <a:ext uri="{FF2B5EF4-FFF2-40B4-BE49-F238E27FC236}">
                <a16:creationId xmlns:a16="http://schemas.microsoft.com/office/drawing/2014/main" id="{18D5ED98-C83D-439D-B021-FCFFC434BC77}"/>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96837" y="8523910"/>
            <a:ext cx="1196340" cy="395467"/>
          </a:xfrm>
          <a:prstGeom prst="rect">
            <a:avLst/>
          </a:prstGeom>
        </xdr:spPr>
      </xdr:pic>
      <xdr:pic>
        <xdr:nvPicPr>
          <xdr:cNvPr id="73" name="Picture 72">
            <a:extLst>
              <a:ext uri="{FF2B5EF4-FFF2-40B4-BE49-F238E27FC236}">
                <a16:creationId xmlns:a16="http://schemas.microsoft.com/office/drawing/2014/main" id="{DCA915BA-3AC9-423A-A827-5507194E01DE}"/>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96837" y="7546869"/>
            <a:ext cx="1196340" cy="405225"/>
          </a:xfrm>
          <a:prstGeom prst="rect">
            <a:avLst/>
          </a:prstGeom>
        </xdr:spPr>
      </xdr:pic>
      <xdr:grpSp>
        <xdr:nvGrpSpPr>
          <xdr:cNvPr id="74" name="Group 73">
            <a:extLst>
              <a:ext uri="{FF2B5EF4-FFF2-40B4-BE49-F238E27FC236}">
                <a16:creationId xmlns:a16="http://schemas.microsoft.com/office/drawing/2014/main" id="{D3924554-49E7-450E-AB50-9E46950C0B54}"/>
              </a:ext>
            </a:extLst>
          </xdr:cNvPr>
          <xdr:cNvGrpSpPr/>
        </xdr:nvGrpSpPr>
        <xdr:grpSpPr>
          <a:xfrm>
            <a:off x="96837" y="7037350"/>
            <a:ext cx="1210190" cy="420624"/>
            <a:chOff x="19345947" y="7297700"/>
            <a:chExt cx="1210190" cy="420624"/>
          </a:xfrm>
        </xdr:grpSpPr>
        <xdr:pic>
          <xdr:nvPicPr>
            <xdr:cNvPr id="75" name="Picture 74">
              <a:extLst>
                <a:ext uri="{FF2B5EF4-FFF2-40B4-BE49-F238E27FC236}">
                  <a16:creationId xmlns:a16="http://schemas.microsoft.com/office/drawing/2014/main" id="{E263373E-5093-47A8-9FD7-2F8AA46CFF39}"/>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9345947" y="7297700"/>
              <a:ext cx="402336" cy="420624"/>
            </a:xfrm>
            <a:prstGeom prst="rect">
              <a:avLst/>
            </a:prstGeom>
          </xdr:spPr>
        </xdr:pic>
        <xdr:pic>
          <xdr:nvPicPr>
            <xdr:cNvPr id="76" name="Picture 75">
              <a:extLst>
                <a:ext uri="{FF2B5EF4-FFF2-40B4-BE49-F238E27FC236}">
                  <a16:creationId xmlns:a16="http://schemas.microsoft.com/office/drawing/2014/main" id="{F6158F89-5274-48E8-ACDF-7ECB4E2E33FB}"/>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9747319" y="7297700"/>
              <a:ext cx="402336" cy="420624"/>
            </a:xfrm>
            <a:prstGeom prst="rect">
              <a:avLst/>
            </a:prstGeom>
          </xdr:spPr>
        </xdr:pic>
        <xdr:pic>
          <xdr:nvPicPr>
            <xdr:cNvPr id="77" name="Picture 76">
              <a:extLst>
                <a:ext uri="{FF2B5EF4-FFF2-40B4-BE49-F238E27FC236}">
                  <a16:creationId xmlns:a16="http://schemas.microsoft.com/office/drawing/2014/main" id="{6D3AE551-D5DF-4C2E-8774-A19695F8FEBE}"/>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20153801" y="7297700"/>
              <a:ext cx="402336" cy="420624"/>
            </a:xfrm>
            <a:prstGeom prst="rect">
              <a:avLst/>
            </a:prstGeom>
          </xdr:spPr>
        </xdr:pic>
      </xdr:grpSp>
    </xdr:grpSp>
    <xdr:clientData/>
  </xdr:twoCellAnchor>
  <xdr:twoCellAnchor>
    <xdr:from>
      <xdr:col>1</xdr:col>
      <xdr:colOff>43446</xdr:colOff>
      <xdr:row>3</xdr:row>
      <xdr:rowOff>60325</xdr:rowOff>
    </xdr:from>
    <xdr:to>
      <xdr:col>1</xdr:col>
      <xdr:colOff>1225061</xdr:colOff>
      <xdr:row>32</xdr:row>
      <xdr:rowOff>103590</xdr:rowOff>
    </xdr:to>
    <xdr:grpSp>
      <xdr:nvGrpSpPr>
        <xdr:cNvPr id="78" name="Group 77">
          <a:extLst>
            <a:ext uri="{FF2B5EF4-FFF2-40B4-BE49-F238E27FC236}">
              <a16:creationId xmlns:a16="http://schemas.microsoft.com/office/drawing/2014/main" id="{686716CB-267E-4918-AF5B-206671DC12FB}"/>
            </a:ext>
          </a:extLst>
        </xdr:cNvPr>
        <xdr:cNvGrpSpPr/>
      </xdr:nvGrpSpPr>
      <xdr:grpSpPr>
        <a:xfrm>
          <a:off x="100596" y="755650"/>
          <a:ext cx="1181615" cy="4739090"/>
          <a:chOff x="19366496" y="784225"/>
          <a:chExt cx="1210190" cy="4831165"/>
        </a:xfrm>
      </xdr:grpSpPr>
      <xdr:pic>
        <xdr:nvPicPr>
          <xdr:cNvPr id="79" name="Picture 78">
            <a:extLst>
              <a:ext uri="{FF2B5EF4-FFF2-40B4-BE49-F238E27FC236}">
                <a16:creationId xmlns:a16="http://schemas.microsoft.com/office/drawing/2014/main" id="{68A0E07D-D72D-4889-8E6C-59BE1AD44621}"/>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20177750" y="784225"/>
            <a:ext cx="398936" cy="418539"/>
          </a:xfrm>
          <a:prstGeom prst="rect">
            <a:avLst/>
          </a:prstGeom>
        </xdr:spPr>
      </xdr:pic>
      <xdr:pic>
        <xdr:nvPicPr>
          <xdr:cNvPr id="80" name="Picture 79">
            <a:extLst>
              <a:ext uri="{FF2B5EF4-FFF2-40B4-BE49-F238E27FC236}">
                <a16:creationId xmlns:a16="http://schemas.microsoft.com/office/drawing/2014/main" id="{9C6F7081-8BA3-4E97-955B-6B6859EF6333}"/>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9369896" y="1274285"/>
            <a:ext cx="398936" cy="418539"/>
          </a:xfrm>
          <a:prstGeom prst="rect">
            <a:avLst/>
          </a:prstGeom>
        </xdr:spPr>
      </xdr:pic>
      <xdr:pic>
        <xdr:nvPicPr>
          <xdr:cNvPr id="81" name="Picture 80">
            <a:extLst>
              <a:ext uri="{FF2B5EF4-FFF2-40B4-BE49-F238E27FC236}">
                <a16:creationId xmlns:a16="http://schemas.microsoft.com/office/drawing/2014/main" id="{21C25583-8199-435E-8829-96A6DCEBCF12}"/>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9771269" y="1274285"/>
            <a:ext cx="398936" cy="418539"/>
          </a:xfrm>
          <a:prstGeom prst="rect">
            <a:avLst/>
          </a:prstGeom>
        </xdr:spPr>
      </xdr:pic>
      <xdr:pic>
        <xdr:nvPicPr>
          <xdr:cNvPr id="82" name="Picture 81">
            <a:extLst>
              <a:ext uri="{FF2B5EF4-FFF2-40B4-BE49-F238E27FC236}">
                <a16:creationId xmlns:a16="http://schemas.microsoft.com/office/drawing/2014/main" id="{011D0964-2FA7-4488-B7F1-1C97B1CC2CD3}"/>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20177750" y="1274285"/>
            <a:ext cx="398936" cy="418539"/>
          </a:xfrm>
          <a:prstGeom prst="rect">
            <a:avLst/>
          </a:prstGeom>
        </xdr:spPr>
      </xdr:pic>
      <xdr:pic>
        <xdr:nvPicPr>
          <xdr:cNvPr id="83" name="Picture 82">
            <a:extLst>
              <a:ext uri="{FF2B5EF4-FFF2-40B4-BE49-F238E27FC236}">
                <a16:creationId xmlns:a16="http://schemas.microsoft.com/office/drawing/2014/main" id="{89760218-44D2-42F0-98BC-2DF5B8C370C4}"/>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9369896" y="1764345"/>
            <a:ext cx="398936" cy="418539"/>
          </a:xfrm>
          <a:prstGeom prst="rect">
            <a:avLst/>
          </a:prstGeom>
        </xdr:spPr>
      </xdr:pic>
      <xdr:pic>
        <xdr:nvPicPr>
          <xdr:cNvPr id="84" name="Picture 83">
            <a:extLst>
              <a:ext uri="{FF2B5EF4-FFF2-40B4-BE49-F238E27FC236}">
                <a16:creationId xmlns:a16="http://schemas.microsoft.com/office/drawing/2014/main" id="{55C0179F-8A54-4ECF-B17C-C17C9953F11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9771269" y="1764345"/>
            <a:ext cx="398936" cy="418539"/>
          </a:xfrm>
          <a:prstGeom prst="rect">
            <a:avLst/>
          </a:prstGeom>
        </xdr:spPr>
      </xdr:pic>
      <xdr:pic>
        <xdr:nvPicPr>
          <xdr:cNvPr id="85" name="Picture 84">
            <a:extLst>
              <a:ext uri="{FF2B5EF4-FFF2-40B4-BE49-F238E27FC236}">
                <a16:creationId xmlns:a16="http://schemas.microsoft.com/office/drawing/2014/main" id="{9D04D077-C212-4F97-883F-DB7DA178EF13}"/>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20177750" y="1764345"/>
            <a:ext cx="398936" cy="418539"/>
          </a:xfrm>
          <a:prstGeom prst="rect">
            <a:avLst/>
          </a:prstGeom>
        </xdr:spPr>
      </xdr:pic>
      <xdr:pic>
        <xdr:nvPicPr>
          <xdr:cNvPr id="86" name="Picture 85">
            <a:extLst>
              <a:ext uri="{FF2B5EF4-FFF2-40B4-BE49-F238E27FC236}">
                <a16:creationId xmlns:a16="http://schemas.microsoft.com/office/drawing/2014/main" id="{FEBFB251-98C7-40B2-8521-074194226264}"/>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9369896" y="2254405"/>
            <a:ext cx="398936" cy="418539"/>
          </a:xfrm>
          <a:prstGeom prst="rect">
            <a:avLst/>
          </a:prstGeom>
        </xdr:spPr>
      </xdr:pic>
      <xdr:pic>
        <xdr:nvPicPr>
          <xdr:cNvPr id="87" name="Picture 86">
            <a:extLst>
              <a:ext uri="{FF2B5EF4-FFF2-40B4-BE49-F238E27FC236}">
                <a16:creationId xmlns:a16="http://schemas.microsoft.com/office/drawing/2014/main" id="{4E7C24C3-75BB-47DF-B2CA-0D2AC349496D}"/>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9771269" y="2254405"/>
            <a:ext cx="398936" cy="418539"/>
          </a:xfrm>
          <a:prstGeom prst="rect">
            <a:avLst/>
          </a:prstGeom>
        </xdr:spPr>
      </xdr:pic>
      <xdr:pic>
        <xdr:nvPicPr>
          <xdr:cNvPr id="88" name="Picture 87">
            <a:extLst>
              <a:ext uri="{FF2B5EF4-FFF2-40B4-BE49-F238E27FC236}">
                <a16:creationId xmlns:a16="http://schemas.microsoft.com/office/drawing/2014/main" id="{80BB7BD2-B903-42A9-B17C-A120BEDDA0D4}"/>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20177750" y="2254405"/>
            <a:ext cx="398936" cy="418539"/>
          </a:xfrm>
          <a:prstGeom prst="rect">
            <a:avLst/>
          </a:prstGeom>
        </xdr:spPr>
      </xdr:pic>
      <xdr:pic>
        <xdr:nvPicPr>
          <xdr:cNvPr id="89" name="Picture 88">
            <a:extLst>
              <a:ext uri="{FF2B5EF4-FFF2-40B4-BE49-F238E27FC236}">
                <a16:creationId xmlns:a16="http://schemas.microsoft.com/office/drawing/2014/main" id="{67D59FA4-3664-4F5C-8FA9-A5DAD587AC3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9369896" y="2744465"/>
            <a:ext cx="398936" cy="418539"/>
          </a:xfrm>
          <a:prstGeom prst="rect">
            <a:avLst/>
          </a:prstGeom>
        </xdr:spPr>
      </xdr:pic>
      <xdr:pic>
        <xdr:nvPicPr>
          <xdr:cNvPr id="90" name="Picture 89">
            <a:extLst>
              <a:ext uri="{FF2B5EF4-FFF2-40B4-BE49-F238E27FC236}">
                <a16:creationId xmlns:a16="http://schemas.microsoft.com/office/drawing/2014/main" id="{3439B67F-4980-4A43-83D7-9A6704570F5A}"/>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9771269" y="2744465"/>
            <a:ext cx="398936" cy="418539"/>
          </a:xfrm>
          <a:prstGeom prst="rect">
            <a:avLst/>
          </a:prstGeom>
        </xdr:spPr>
      </xdr:pic>
      <xdr:pic>
        <xdr:nvPicPr>
          <xdr:cNvPr id="91" name="Picture 90">
            <a:extLst>
              <a:ext uri="{FF2B5EF4-FFF2-40B4-BE49-F238E27FC236}">
                <a16:creationId xmlns:a16="http://schemas.microsoft.com/office/drawing/2014/main" id="{66741AAC-3F93-47D4-85B9-6CACC4628ED9}"/>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20177750" y="2744465"/>
            <a:ext cx="398936" cy="418539"/>
          </a:xfrm>
          <a:prstGeom prst="rect">
            <a:avLst/>
          </a:prstGeom>
        </xdr:spPr>
      </xdr:pic>
      <xdr:pic>
        <xdr:nvPicPr>
          <xdr:cNvPr id="92" name="Picture 91">
            <a:extLst>
              <a:ext uri="{FF2B5EF4-FFF2-40B4-BE49-F238E27FC236}">
                <a16:creationId xmlns:a16="http://schemas.microsoft.com/office/drawing/2014/main" id="{E19F1243-00A5-4BD2-B4AB-322E7197187A}"/>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9369896" y="3234525"/>
            <a:ext cx="398936" cy="418539"/>
          </a:xfrm>
          <a:prstGeom prst="rect">
            <a:avLst/>
          </a:prstGeom>
        </xdr:spPr>
      </xdr:pic>
      <xdr:pic>
        <xdr:nvPicPr>
          <xdr:cNvPr id="93" name="Picture 92">
            <a:extLst>
              <a:ext uri="{FF2B5EF4-FFF2-40B4-BE49-F238E27FC236}">
                <a16:creationId xmlns:a16="http://schemas.microsoft.com/office/drawing/2014/main" id="{175EA052-F7F5-4902-A034-7B9456AF7483}"/>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9771269" y="3234525"/>
            <a:ext cx="398936" cy="418539"/>
          </a:xfrm>
          <a:prstGeom prst="rect">
            <a:avLst/>
          </a:prstGeom>
        </xdr:spPr>
      </xdr:pic>
      <xdr:pic>
        <xdr:nvPicPr>
          <xdr:cNvPr id="94" name="Picture 93">
            <a:extLst>
              <a:ext uri="{FF2B5EF4-FFF2-40B4-BE49-F238E27FC236}">
                <a16:creationId xmlns:a16="http://schemas.microsoft.com/office/drawing/2014/main" id="{82069882-46A5-4A7C-8F85-A6846750F02A}"/>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20177750" y="3234525"/>
            <a:ext cx="398936" cy="418539"/>
          </a:xfrm>
          <a:prstGeom prst="rect">
            <a:avLst/>
          </a:prstGeom>
        </xdr:spPr>
      </xdr:pic>
      <xdr:pic>
        <xdr:nvPicPr>
          <xdr:cNvPr id="95" name="Picture 94">
            <a:extLst>
              <a:ext uri="{FF2B5EF4-FFF2-40B4-BE49-F238E27FC236}">
                <a16:creationId xmlns:a16="http://schemas.microsoft.com/office/drawing/2014/main" id="{54D2143C-7DD0-49BE-8E74-2A451249302F}"/>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19369896" y="3724585"/>
            <a:ext cx="398936" cy="418539"/>
          </a:xfrm>
          <a:prstGeom prst="rect">
            <a:avLst/>
          </a:prstGeom>
        </xdr:spPr>
      </xdr:pic>
      <xdr:pic>
        <xdr:nvPicPr>
          <xdr:cNvPr id="96" name="Picture 95">
            <a:extLst>
              <a:ext uri="{FF2B5EF4-FFF2-40B4-BE49-F238E27FC236}">
                <a16:creationId xmlns:a16="http://schemas.microsoft.com/office/drawing/2014/main" id="{24983B1D-C578-44B1-9A65-788413AF2A4B}"/>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19771269" y="3724585"/>
            <a:ext cx="398936" cy="418539"/>
          </a:xfrm>
          <a:prstGeom prst="rect">
            <a:avLst/>
          </a:prstGeom>
        </xdr:spPr>
      </xdr:pic>
      <xdr:pic>
        <xdr:nvPicPr>
          <xdr:cNvPr id="97" name="Picture 96">
            <a:extLst>
              <a:ext uri="{FF2B5EF4-FFF2-40B4-BE49-F238E27FC236}">
                <a16:creationId xmlns:a16="http://schemas.microsoft.com/office/drawing/2014/main" id="{951EBC76-D9B1-4220-9195-5A5A199046F1}"/>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20177750" y="3724585"/>
            <a:ext cx="398936" cy="418539"/>
          </a:xfrm>
          <a:prstGeom prst="rect">
            <a:avLst/>
          </a:prstGeom>
        </xdr:spPr>
      </xdr:pic>
      <xdr:pic>
        <xdr:nvPicPr>
          <xdr:cNvPr id="98" name="Picture 97">
            <a:extLst>
              <a:ext uri="{FF2B5EF4-FFF2-40B4-BE49-F238E27FC236}">
                <a16:creationId xmlns:a16="http://schemas.microsoft.com/office/drawing/2014/main" id="{C7CEEDC7-ACFB-4D4E-8315-66F7EE80FF1F}"/>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19369896" y="4214645"/>
            <a:ext cx="398936" cy="418539"/>
          </a:xfrm>
          <a:prstGeom prst="rect">
            <a:avLst/>
          </a:prstGeom>
        </xdr:spPr>
      </xdr:pic>
      <xdr:pic>
        <xdr:nvPicPr>
          <xdr:cNvPr id="99" name="Picture 98">
            <a:extLst>
              <a:ext uri="{FF2B5EF4-FFF2-40B4-BE49-F238E27FC236}">
                <a16:creationId xmlns:a16="http://schemas.microsoft.com/office/drawing/2014/main" id="{4CCB3DDD-9C77-4F50-AD60-D4A6FA5ED4E1}"/>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9769124" y="4214645"/>
            <a:ext cx="401081" cy="418539"/>
          </a:xfrm>
          <a:prstGeom prst="rect">
            <a:avLst/>
          </a:prstGeom>
        </xdr:spPr>
      </xdr:pic>
      <xdr:pic>
        <xdr:nvPicPr>
          <xdr:cNvPr id="100" name="Picture 99">
            <a:extLst>
              <a:ext uri="{FF2B5EF4-FFF2-40B4-BE49-F238E27FC236}">
                <a16:creationId xmlns:a16="http://schemas.microsoft.com/office/drawing/2014/main" id="{CBBB1D0E-117E-46C3-85BD-809DFF0940B8}"/>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19369896" y="4704705"/>
            <a:ext cx="398936" cy="418539"/>
          </a:xfrm>
          <a:prstGeom prst="rect">
            <a:avLst/>
          </a:prstGeom>
        </xdr:spPr>
      </xdr:pic>
      <xdr:pic>
        <xdr:nvPicPr>
          <xdr:cNvPr id="101" name="Picture 100">
            <a:extLst>
              <a:ext uri="{FF2B5EF4-FFF2-40B4-BE49-F238E27FC236}">
                <a16:creationId xmlns:a16="http://schemas.microsoft.com/office/drawing/2014/main" id="{66EB38A4-842C-4D96-8C72-820AEB96D401}"/>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19771269" y="4704705"/>
            <a:ext cx="398936" cy="418539"/>
          </a:xfrm>
          <a:prstGeom prst="rect">
            <a:avLst/>
          </a:prstGeom>
        </xdr:spPr>
      </xdr:pic>
      <xdr:pic>
        <xdr:nvPicPr>
          <xdr:cNvPr id="102" name="Picture 101">
            <a:extLst>
              <a:ext uri="{FF2B5EF4-FFF2-40B4-BE49-F238E27FC236}">
                <a16:creationId xmlns:a16="http://schemas.microsoft.com/office/drawing/2014/main" id="{2A7D25F6-AF82-428D-B4F0-E85F07B59C4D}"/>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20175605" y="4214645"/>
            <a:ext cx="401081" cy="418539"/>
          </a:xfrm>
          <a:prstGeom prst="rect">
            <a:avLst/>
          </a:prstGeom>
        </xdr:spPr>
      </xdr:pic>
      <xdr:pic>
        <xdr:nvPicPr>
          <xdr:cNvPr id="103" name="Picture 102">
            <a:extLst>
              <a:ext uri="{FF2B5EF4-FFF2-40B4-BE49-F238E27FC236}">
                <a16:creationId xmlns:a16="http://schemas.microsoft.com/office/drawing/2014/main" id="{B8E2F887-603B-47AE-8D6F-E99DBF1800E4}"/>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0177750" y="4704705"/>
            <a:ext cx="398936" cy="418539"/>
          </a:xfrm>
          <a:prstGeom prst="rect">
            <a:avLst/>
          </a:prstGeom>
        </xdr:spPr>
      </xdr:pic>
      <xdr:pic>
        <xdr:nvPicPr>
          <xdr:cNvPr id="104" name="Picture 103">
            <a:extLst>
              <a:ext uri="{FF2B5EF4-FFF2-40B4-BE49-F238E27FC236}">
                <a16:creationId xmlns:a16="http://schemas.microsoft.com/office/drawing/2014/main" id="{0973CE8A-749F-413D-B850-64854D1E099A}"/>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19769124" y="5194766"/>
            <a:ext cx="401081" cy="418539"/>
          </a:xfrm>
          <a:prstGeom prst="rect">
            <a:avLst/>
          </a:prstGeom>
        </xdr:spPr>
      </xdr:pic>
      <xdr:pic>
        <xdr:nvPicPr>
          <xdr:cNvPr id="105" name="Picture 104">
            <a:extLst>
              <a:ext uri="{FF2B5EF4-FFF2-40B4-BE49-F238E27FC236}">
                <a16:creationId xmlns:a16="http://schemas.microsoft.com/office/drawing/2014/main" id="{0108E594-8361-409B-80BD-7BAD9A01F78F}"/>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20175605" y="5194766"/>
            <a:ext cx="401081" cy="418539"/>
          </a:xfrm>
          <a:prstGeom prst="rect">
            <a:avLst/>
          </a:prstGeom>
        </xdr:spPr>
      </xdr:pic>
      <xdr:pic>
        <xdr:nvPicPr>
          <xdr:cNvPr id="106" name="Picture 105">
            <a:extLst>
              <a:ext uri="{FF2B5EF4-FFF2-40B4-BE49-F238E27FC236}">
                <a16:creationId xmlns:a16="http://schemas.microsoft.com/office/drawing/2014/main" id="{D66D443B-DADA-4191-80A2-8B639B82C33D}"/>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19366496" y="5194766"/>
            <a:ext cx="402336" cy="420624"/>
          </a:xfrm>
          <a:prstGeom prst="rect">
            <a:avLst/>
          </a:prstGeom>
        </xdr:spPr>
      </xdr:pic>
      <xdr:pic>
        <xdr:nvPicPr>
          <xdr:cNvPr id="107" name="Picture 106">
            <a:extLst>
              <a:ext uri="{FF2B5EF4-FFF2-40B4-BE49-F238E27FC236}">
                <a16:creationId xmlns:a16="http://schemas.microsoft.com/office/drawing/2014/main" id="{E0EA789F-3B0D-4201-9BB0-3F2DEA070E82}"/>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19767869" y="784225"/>
            <a:ext cx="402336" cy="420624"/>
          </a:xfrm>
          <a:prstGeom prst="rect">
            <a:avLst/>
          </a:prstGeom>
        </xdr:spPr>
      </xdr:pic>
      <xdr:pic>
        <xdr:nvPicPr>
          <xdr:cNvPr id="108" name="Picture 107">
            <a:extLst>
              <a:ext uri="{FF2B5EF4-FFF2-40B4-BE49-F238E27FC236}">
                <a16:creationId xmlns:a16="http://schemas.microsoft.com/office/drawing/2014/main" id="{CF57B898-2699-41A8-8FA2-F3E65D5D393E}"/>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19366496" y="784225"/>
            <a:ext cx="402336" cy="420624"/>
          </a:xfrm>
          <a:prstGeom prst="rect">
            <a:avLst/>
          </a:prstGeom>
        </xdr:spPr>
      </xdr:pic>
    </xdr:grpSp>
    <xdr:clientData/>
  </xdr:twoCellAnchor>
  <xdr:twoCellAnchor>
    <xdr:from>
      <xdr:col>1</xdr:col>
      <xdr:colOff>0</xdr:colOff>
      <xdr:row>41</xdr:row>
      <xdr:rowOff>0</xdr:rowOff>
    </xdr:from>
    <xdr:to>
      <xdr:col>10</xdr:col>
      <xdr:colOff>0</xdr:colOff>
      <xdr:row>56</xdr:row>
      <xdr:rowOff>0</xdr:rowOff>
    </xdr:to>
    <xdr:sp macro="" textlink="">
      <xdr:nvSpPr>
        <xdr:cNvPr id="109" name="Rectangle 108">
          <a:extLst>
            <a:ext uri="{FF2B5EF4-FFF2-40B4-BE49-F238E27FC236}">
              <a16:creationId xmlns:a16="http://schemas.microsoft.com/office/drawing/2014/main" id="{285D8D19-FD83-4D34-BFD5-129C108863F0}"/>
            </a:ext>
          </a:extLst>
        </xdr:cNvPr>
        <xdr:cNvSpPr/>
      </xdr:nvSpPr>
      <xdr:spPr>
        <a:xfrm>
          <a:off x="57150" y="6848475"/>
          <a:ext cx="4076700" cy="24288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47</xdr:row>
      <xdr:rowOff>0</xdr:rowOff>
    </xdr:from>
    <xdr:to>
      <xdr:col>20</xdr:col>
      <xdr:colOff>0</xdr:colOff>
      <xdr:row>75</xdr:row>
      <xdr:rowOff>0</xdr:rowOff>
    </xdr:to>
    <xdr:sp macro="" textlink="">
      <xdr:nvSpPr>
        <xdr:cNvPr id="110" name="Rectangle 109">
          <a:extLst>
            <a:ext uri="{FF2B5EF4-FFF2-40B4-BE49-F238E27FC236}">
              <a16:creationId xmlns:a16="http://schemas.microsoft.com/office/drawing/2014/main" id="{D7D8F76D-7008-46FB-A7D2-481ED9F0084C}"/>
            </a:ext>
          </a:extLst>
        </xdr:cNvPr>
        <xdr:cNvSpPr/>
      </xdr:nvSpPr>
      <xdr:spPr>
        <a:xfrm>
          <a:off x="4248150" y="7820025"/>
          <a:ext cx="4076700" cy="45529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27</xdr:row>
      <xdr:rowOff>1</xdr:rowOff>
    </xdr:from>
    <xdr:to>
      <xdr:col>20</xdr:col>
      <xdr:colOff>0</xdr:colOff>
      <xdr:row>37</xdr:row>
      <xdr:rowOff>19051</xdr:rowOff>
    </xdr:to>
    <xdr:sp macro="" textlink="">
      <xdr:nvSpPr>
        <xdr:cNvPr id="111" name="Rectangle 110">
          <a:extLst>
            <a:ext uri="{FF2B5EF4-FFF2-40B4-BE49-F238E27FC236}">
              <a16:creationId xmlns:a16="http://schemas.microsoft.com/office/drawing/2014/main" id="{464B6CFF-07F8-400E-A510-C3F405259672}"/>
            </a:ext>
          </a:extLst>
        </xdr:cNvPr>
        <xdr:cNvSpPr/>
      </xdr:nvSpPr>
      <xdr:spPr>
        <a:xfrm>
          <a:off x="4248150" y="4581526"/>
          <a:ext cx="4076700" cy="16383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25</xdr:row>
      <xdr:rowOff>136070</xdr:rowOff>
    </xdr:from>
    <xdr:to>
      <xdr:col>20</xdr:col>
      <xdr:colOff>0</xdr:colOff>
      <xdr:row>27</xdr:row>
      <xdr:rowOff>2719</xdr:rowOff>
    </xdr:to>
    <xdr:sp macro="" textlink="">
      <xdr:nvSpPr>
        <xdr:cNvPr id="112" name="Rectangle: Top Corners Rounded 111">
          <a:extLst>
            <a:ext uri="{FF2B5EF4-FFF2-40B4-BE49-F238E27FC236}">
              <a16:creationId xmlns:a16="http://schemas.microsoft.com/office/drawing/2014/main" id="{0227B6AA-1810-4165-810A-1ED8E2B36CDF}"/>
            </a:ext>
          </a:extLst>
        </xdr:cNvPr>
        <xdr:cNvSpPr/>
      </xdr:nvSpPr>
      <xdr:spPr>
        <a:xfrm>
          <a:off x="4248150" y="4393745"/>
          <a:ext cx="4076700" cy="190499"/>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25</xdr:row>
      <xdr:rowOff>140159</xdr:rowOff>
    </xdr:from>
    <xdr:to>
      <xdr:col>12</xdr:col>
      <xdr:colOff>2721</xdr:colOff>
      <xdr:row>27</xdr:row>
      <xdr:rowOff>8169</xdr:rowOff>
    </xdr:to>
    <xdr:sp macro="" textlink="">
      <xdr:nvSpPr>
        <xdr:cNvPr id="113" name="TextBox 112">
          <a:extLst>
            <a:ext uri="{FF2B5EF4-FFF2-40B4-BE49-F238E27FC236}">
              <a16:creationId xmlns:a16="http://schemas.microsoft.com/office/drawing/2014/main" id="{6E8D71F7-A658-4CA5-BA4D-312E1DDE46AB}"/>
            </a:ext>
          </a:extLst>
        </xdr:cNvPr>
        <xdr:cNvSpPr txBox="1"/>
      </xdr:nvSpPr>
      <xdr:spPr>
        <a:xfrm>
          <a:off x="4248150" y="4397834"/>
          <a:ext cx="1231446" cy="19186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18</xdr:col>
      <xdr:colOff>0</xdr:colOff>
      <xdr:row>25</xdr:row>
      <xdr:rowOff>142874</xdr:rowOff>
    </xdr:from>
    <xdr:to>
      <xdr:col>19</xdr:col>
      <xdr:colOff>0</xdr:colOff>
      <xdr:row>27</xdr:row>
      <xdr:rowOff>9523</xdr:rowOff>
    </xdr:to>
    <xdr:sp macro="" textlink="">
      <xdr:nvSpPr>
        <xdr:cNvPr id="114" name="TextBox 113">
          <a:extLst>
            <a:ext uri="{FF2B5EF4-FFF2-40B4-BE49-F238E27FC236}">
              <a16:creationId xmlns:a16="http://schemas.microsoft.com/office/drawing/2014/main" id="{D08CF354-71F8-456A-8A19-CCD457A3D8FE}"/>
            </a:ext>
          </a:extLst>
        </xdr:cNvPr>
        <xdr:cNvSpPr txBox="1"/>
      </xdr:nvSpPr>
      <xdr:spPr>
        <a:xfrm>
          <a:off x="7391400" y="4400549"/>
          <a:ext cx="466725" cy="19049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mn-lt"/>
              <a:ea typeface="+mn-ea"/>
              <a:cs typeface="+mn-cs"/>
            </a:rPr>
            <a:t>Earn</a:t>
          </a:r>
        </a:p>
      </xdr:txBody>
    </xdr:sp>
    <xdr:clientData/>
  </xdr:twoCellAnchor>
  <xdr:twoCellAnchor>
    <xdr:from>
      <xdr:col>19</xdr:col>
      <xdr:colOff>0</xdr:colOff>
      <xdr:row>25</xdr:row>
      <xdr:rowOff>134706</xdr:rowOff>
    </xdr:from>
    <xdr:to>
      <xdr:col>20</xdr:col>
      <xdr:colOff>0</xdr:colOff>
      <xdr:row>27</xdr:row>
      <xdr:rowOff>2716</xdr:rowOff>
    </xdr:to>
    <xdr:sp macro="" textlink="">
      <xdr:nvSpPr>
        <xdr:cNvPr id="115" name="TextBox 114">
          <a:extLst>
            <a:ext uri="{FF2B5EF4-FFF2-40B4-BE49-F238E27FC236}">
              <a16:creationId xmlns:a16="http://schemas.microsoft.com/office/drawing/2014/main" id="{675D9B9B-9B5E-475E-A623-A01A78BD804E}"/>
            </a:ext>
          </a:extLst>
        </xdr:cNvPr>
        <xdr:cNvSpPr txBox="1"/>
      </xdr:nvSpPr>
      <xdr:spPr>
        <a:xfrm>
          <a:off x="7858125" y="4392381"/>
          <a:ext cx="466725" cy="19186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38</xdr:row>
      <xdr:rowOff>0</xdr:rowOff>
    </xdr:from>
    <xdr:to>
      <xdr:col>20</xdr:col>
      <xdr:colOff>0</xdr:colOff>
      <xdr:row>39</xdr:row>
      <xdr:rowOff>0</xdr:rowOff>
    </xdr:to>
    <xdr:sp macro="" textlink="">
      <xdr:nvSpPr>
        <xdr:cNvPr id="116" name="Rectangle: Top Corners Rounded 115">
          <a:extLst>
            <a:ext uri="{FF2B5EF4-FFF2-40B4-BE49-F238E27FC236}">
              <a16:creationId xmlns:a16="http://schemas.microsoft.com/office/drawing/2014/main" id="{9FEDB988-7CB3-4756-A8C6-AD6F3ADAD164}"/>
            </a:ext>
          </a:extLst>
        </xdr:cNvPr>
        <xdr:cNvSpPr/>
      </xdr:nvSpPr>
      <xdr:spPr>
        <a:xfrm>
          <a:off x="4248150" y="6362700"/>
          <a:ext cx="4076700" cy="161925"/>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39</xdr:row>
      <xdr:rowOff>0</xdr:rowOff>
    </xdr:from>
    <xdr:to>
      <xdr:col>20</xdr:col>
      <xdr:colOff>0</xdr:colOff>
      <xdr:row>45</xdr:row>
      <xdr:rowOff>0</xdr:rowOff>
    </xdr:to>
    <xdr:sp macro="" textlink="">
      <xdr:nvSpPr>
        <xdr:cNvPr id="117" name="Rectangle 116">
          <a:extLst>
            <a:ext uri="{FF2B5EF4-FFF2-40B4-BE49-F238E27FC236}">
              <a16:creationId xmlns:a16="http://schemas.microsoft.com/office/drawing/2014/main" id="{65C6FD80-4D57-4519-BCFC-EBB44A2DED23}"/>
            </a:ext>
          </a:extLst>
        </xdr:cNvPr>
        <xdr:cNvSpPr/>
      </xdr:nvSpPr>
      <xdr:spPr>
        <a:xfrm>
          <a:off x="4248150" y="6524625"/>
          <a:ext cx="4076700" cy="9715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55</xdr:row>
      <xdr:rowOff>0</xdr:rowOff>
    </xdr:from>
    <xdr:to>
      <xdr:col>25</xdr:col>
      <xdr:colOff>0</xdr:colOff>
      <xdr:row>75</xdr:row>
      <xdr:rowOff>9525</xdr:rowOff>
    </xdr:to>
    <xdr:sp macro="" textlink="">
      <xdr:nvSpPr>
        <xdr:cNvPr id="118" name="Rectangle 117">
          <a:extLst>
            <a:ext uri="{FF2B5EF4-FFF2-40B4-BE49-F238E27FC236}">
              <a16:creationId xmlns:a16="http://schemas.microsoft.com/office/drawing/2014/main" id="{1BFA2CE2-3D45-40AC-BF0B-FCDBFEE2340A}"/>
            </a:ext>
          </a:extLst>
        </xdr:cNvPr>
        <xdr:cNvSpPr/>
      </xdr:nvSpPr>
      <xdr:spPr>
        <a:xfrm>
          <a:off x="8562975" y="9115425"/>
          <a:ext cx="4171950" cy="32670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3</xdr:row>
      <xdr:rowOff>1</xdr:rowOff>
    </xdr:from>
    <xdr:to>
      <xdr:col>25</xdr:col>
      <xdr:colOff>0</xdr:colOff>
      <xdr:row>53</xdr:row>
      <xdr:rowOff>0</xdr:rowOff>
    </xdr:to>
    <xdr:sp macro="" textlink="">
      <xdr:nvSpPr>
        <xdr:cNvPr id="119" name="Rectangle 118">
          <a:extLst>
            <a:ext uri="{FF2B5EF4-FFF2-40B4-BE49-F238E27FC236}">
              <a16:creationId xmlns:a16="http://schemas.microsoft.com/office/drawing/2014/main" id="{B9269140-6C7E-46BF-AC6E-FF6C38C28CB2}"/>
            </a:ext>
          </a:extLst>
        </xdr:cNvPr>
        <xdr:cNvSpPr/>
      </xdr:nvSpPr>
      <xdr:spPr>
        <a:xfrm>
          <a:off x="8562975" y="695326"/>
          <a:ext cx="4171950" cy="8096249"/>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53</xdr:row>
      <xdr:rowOff>133350</xdr:rowOff>
    </xdr:from>
    <xdr:to>
      <xdr:col>25</xdr:col>
      <xdr:colOff>0</xdr:colOff>
      <xdr:row>55</xdr:row>
      <xdr:rowOff>0</xdr:rowOff>
    </xdr:to>
    <xdr:sp macro="" textlink="">
      <xdr:nvSpPr>
        <xdr:cNvPr id="120" name="Rectangle: Top Corners Rounded 119">
          <a:extLst>
            <a:ext uri="{FF2B5EF4-FFF2-40B4-BE49-F238E27FC236}">
              <a16:creationId xmlns:a16="http://schemas.microsoft.com/office/drawing/2014/main" id="{A9886C44-6194-4F1D-BFC1-A37F9EB5CC6A}"/>
            </a:ext>
          </a:extLst>
        </xdr:cNvPr>
        <xdr:cNvSpPr/>
      </xdr:nvSpPr>
      <xdr:spPr>
        <a:xfrm>
          <a:off x="8562975" y="8924925"/>
          <a:ext cx="417195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19050</xdr:colOff>
      <xdr:row>53</xdr:row>
      <xdr:rowOff>133350</xdr:rowOff>
    </xdr:from>
    <xdr:to>
      <xdr:col>24</xdr:col>
      <xdr:colOff>19050</xdr:colOff>
      <xdr:row>55</xdr:row>
      <xdr:rowOff>0</xdr:rowOff>
    </xdr:to>
    <xdr:sp macro="" textlink="">
      <xdr:nvSpPr>
        <xdr:cNvPr id="121" name="TextBox 120">
          <a:extLst>
            <a:ext uri="{FF2B5EF4-FFF2-40B4-BE49-F238E27FC236}">
              <a16:creationId xmlns:a16="http://schemas.microsoft.com/office/drawing/2014/main" id="{CDCE5886-2DB7-46A9-A3F5-AB28B79F2F9C}"/>
            </a:ext>
          </a:extLst>
        </xdr:cNvPr>
        <xdr:cNvSpPr txBox="1"/>
      </xdr:nvSpPr>
      <xdr:spPr>
        <a:xfrm>
          <a:off x="11630025" y="89249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22</xdr:col>
      <xdr:colOff>0</xdr:colOff>
      <xdr:row>53</xdr:row>
      <xdr:rowOff>114299</xdr:rowOff>
    </xdr:from>
    <xdr:to>
      <xdr:col>22</xdr:col>
      <xdr:colOff>2609850</xdr:colOff>
      <xdr:row>55</xdr:row>
      <xdr:rowOff>28574</xdr:rowOff>
    </xdr:to>
    <xdr:sp macro="" textlink="">
      <xdr:nvSpPr>
        <xdr:cNvPr id="122" name="TextBox 121">
          <a:extLst>
            <a:ext uri="{FF2B5EF4-FFF2-40B4-BE49-F238E27FC236}">
              <a16:creationId xmlns:a16="http://schemas.microsoft.com/office/drawing/2014/main" id="{81666786-C11C-4633-B80B-621A2D455ACD}"/>
            </a:ext>
          </a:extLst>
        </xdr:cNvPr>
        <xdr:cNvSpPr txBox="1"/>
      </xdr:nvSpPr>
      <xdr:spPr>
        <a:xfrm>
          <a:off x="8562975" y="8905874"/>
          <a:ext cx="2609850" cy="2381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24</xdr:col>
      <xdr:colOff>9525</xdr:colOff>
      <xdr:row>53</xdr:row>
      <xdr:rowOff>133350</xdr:rowOff>
    </xdr:from>
    <xdr:to>
      <xdr:col>25</xdr:col>
      <xdr:colOff>9525</xdr:colOff>
      <xdr:row>55</xdr:row>
      <xdr:rowOff>0</xdr:rowOff>
    </xdr:to>
    <xdr:sp macro="" textlink="">
      <xdr:nvSpPr>
        <xdr:cNvPr id="123" name="TextBox 122">
          <a:extLst>
            <a:ext uri="{FF2B5EF4-FFF2-40B4-BE49-F238E27FC236}">
              <a16:creationId xmlns:a16="http://schemas.microsoft.com/office/drawing/2014/main" id="{32701A08-373B-4CA7-BA2E-9FA35170BFE6}"/>
            </a:ext>
          </a:extLst>
        </xdr:cNvPr>
        <xdr:cNvSpPr txBox="1"/>
      </xdr:nvSpPr>
      <xdr:spPr>
        <a:xfrm>
          <a:off x="12182475" y="89249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xdr:col>
      <xdr:colOff>0</xdr:colOff>
      <xdr:row>35</xdr:row>
      <xdr:rowOff>0</xdr:rowOff>
    </xdr:from>
    <xdr:to>
      <xdr:col>10</xdr:col>
      <xdr:colOff>0</xdr:colOff>
      <xdr:row>39</xdr:row>
      <xdr:rowOff>0</xdr:rowOff>
    </xdr:to>
    <xdr:sp macro="" textlink="">
      <xdr:nvSpPr>
        <xdr:cNvPr id="2" name="Rectangle 1">
          <a:extLst>
            <a:ext uri="{FF2B5EF4-FFF2-40B4-BE49-F238E27FC236}">
              <a16:creationId xmlns:a16="http://schemas.microsoft.com/office/drawing/2014/main" id="{446CF492-5BCF-4BD2-B0AA-13F33B4A458E}"/>
            </a:ext>
          </a:extLst>
        </xdr:cNvPr>
        <xdr:cNvSpPr/>
      </xdr:nvSpPr>
      <xdr:spPr>
        <a:xfrm>
          <a:off x="57150" y="5876925"/>
          <a:ext cx="4076700" cy="647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3</xdr:row>
      <xdr:rowOff>0</xdr:rowOff>
    </xdr:from>
    <xdr:to>
      <xdr:col>29</xdr:col>
      <xdr:colOff>0</xdr:colOff>
      <xdr:row>75</xdr:row>
      <xdr:rowOff>0</xdr:rowOff>
    </xdr:to>
    <xdr:sp macro="" textlink="">
      <xdr:nvSpPr>
        <xdr:cNvPr id="3" name="Rectangle 2">
          <a:extLst>
            <a:ext uri="{FF2B5EF4-FFF2-40B4-BE49-F238E27FC236}">
              <a16:creationId xmlns:a16="http://schemas.microsoft.com/office/drawing/2014/main" id="{C5F1013C-9CAF-4039-AAAD-668AAC79FCA2}"/>
            </a:ext>
          </a:extLst>
        </xdr:cNvPr>
        <xdr:cNvSpPr/>
      </xdr:nvSpPr>
      <xdr:spPr>
        <a:xfrm>
          <a:off x="12849225" y="695325"/>
          <a:ext cx="4171950" cy="116776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3</xdr:row>
      <xdr:rowOff>0</xdr:rowOff>
    </xdr:from>
    <xdr:to>
      <xdr:col>25</xdr:col>
      <xdr:colOff>0</xdr:colOff>
      <xdr:row>53</xdr:row>
      <xdr:rowOff>0</xdr:rowOff>
    </xdr:to>
    <xdr:sp macro="" textlink="">
      <xdr:nvSpPr>
        <xdr:cNvPr id="4" name="Rectangle 3">
          <a:extLst>
            <a:ext uri="{FF2B5EF4-FFF2-40B4-BE49-F238E27FC236}">
              <a16:creationId xmlns:a16="http://schemas.microsoft.com/office/drawing/2014/main" id="{35008619-8B44-4F48-ACD5-83ACBDC46595}"/>
            </a:ext>
          </a:extLst>
        </xdr:cNvPr>
        <xdr:cNvSpPr/>
      </xdr:nvSpPr>
      <xdr:spPr>
        <a:xfrm>
          <a:off x="8562975" y="695325"/>
          <a:ext cx="4171950" cy="80962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xdr:row>
      <xdr:rowOff>133350</xdr:rowOff>
    </xdr:from>
    <xdr:to>
      <xdr:col>10</xdr:col>
      <xdr:colOff>0</xdr:colOff>
      <xdr:row>3</xdr:row>
      <xdr:rowOff>0</xdr:rowOff>
    </xdr:to>
    <xdr:sp macro="" textlink="">
      <xdr:nvSpPr>
        <xdr:cNvPr id="5" name="Rectangle: Top Corners Rounded 4">
          <a:extLst>
            <a:ext uri="{FF2B5EF4-FFF2-40B4-BE49-F238E27FC236}">
              <a16:creationId xmlns:a16="http://schemas.microsoft.com/office/drawing/2014/main" id="{2619850C-2517-4621-9895-DA415EBF3C3A}"/>
            </a:ext>
          </a:extLst>
        </xdr:cNvPr>
        <xdr:cNvSpPr/>
      </xdr:nvSpPr>
      <xdr:spPr>
        <a:xfrm>
          <a:off x="57150" y="50482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45</xdr:row>
      <xdr:rowOff>133350</xdr:rowOff>
    </xdr:from>
    <xdr:to>
      <xdr:col>20</xdr:col>
      <xdr:colOff>0</xdr:colOff>
      <xdr:row>47</xdr:row>
      <xdr:rowOff>0</xdr:rowOff>
    </xdr:to>
    <xdr:sp macro="" textlink="">
      <xdr:nvSpPr>
        <xdr:cNvPr id="6" name="Rectangle: Top Corners Rounded 5">
          <a:extLst>
            <a:ext uri="{FF2B5EF4-FFF2-40B4-BE49-F238E27FC236}">
              <a16:creationId xmlns:a16="http://schemas.microsoft.com/office/drawing/2014/main" id="{D9E4F8BF-A4E2-42BF-A190-ED3D36666616}"/>
            </a:ext>
          </a:extLst>
        </xdr:cNvPr>
        <xdr:cNvSpPr/>
      </xdr:nvSpPr>
      <xdr:spPr>
        <a:xfrm>
          <a:off x="4248150" y="762952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33</xdr:row>
      <xdr:rowOff>133350</xdr:rowOff>
    </xdr:from>
    <xdr:to>
      <xdr:col>10</xdr:col>
      <xdr:colOff>0</xdr:colOff>
      <xdr:row>35</xdr:row>
      <xdr:rowOff>0</xdr:rowOff>
    </xdr:to>
    <xdr:sp macro="" textlink="">
      <xdr:nvSpPr>
        <xdr:cNvPr id="7" name="Rectangle: Top Corners Rounded 6">
          <a:extLst>
            <a:ext uri="{FF2B5EF4-FFF2-40B4-BE49-F238E27FC236}">
              <a16:creationId xmlns:a16="http://schemas.microsoft.com/office/drawing/2014/main" id="{05FA963B-641E-45D4-B03D-D350CAA11635}"/>
            </a:ext>
          </a:extLst>
        </xdr:cNvPr>
        <xdr:cNvSpPr/>
      </xdr:nvSpPr>
      <xdr:spPr>
        <a:xfrm>
          <a:off x="57150" y="568642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39</xdr:row>
      <xdr:rowOff>133350</xdr:rowOff>
    </xdr:from>
    <xdr:to>
      <xdr:col>10</xdr:col>
      <xdr:colOff>0</xdr:colOff>
      <xdr:row>41</xdr:row>
      <xdr:rowOff>0</xdr:rowOff>
    </xdr:to>
    <xdr:sp macro="" textlink="">
      <xdr:nvSpPr>
        <xdr:cNvPr id="8" name="Rectangle: Top Corners Rounded 7">
          <a:extLst>
            <a:ext uri="{FF2B5EF4-FFF2-40B4-BE49-F238E27FC236}">
              <a16:creationId xmlns:a16="http://schemas.microsoft.com/office/drawing/2014/main" id="{C1F59631-8E65-45A5-9D2A-EAC7B14BE205}"/>
            </a:ext>
          </a:extLst>
        </xdr:cNvPr>
        <xdr:cNvSpPr/>
      </xdr:nvSpPr>
      <xdr:spPr>
        <a:xfrm>
          <a:off x="57150" y="665797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1</xdr:row>
      <xdr:rowOff>133350</xdr:rowOff>
    </xdr:from>
    <xdr:to>
      <xdr:col>25</xdr:col>
      <xdr:colOff>0</xdr:colOff>
      <xdr:row>3</xdr:row>
      <xdr:rowOff>0</xdr:rowOff>
    </xdr:to>
    <xdr:sp macro="" textlink="">
      <xdr:nvSpPr>
        <xdr:cNvPr id="9" name="Rectangle: Top Corners Rounded 8">
          <a:extLst>
            <a:ext uri="{FF2B5EF4-FFF2-40B4-BE49-F238E27FC236}">
              <a16:creationId xmlns:a16="http://schemas.microsoft.com/office/drawing/2014/main" id="{0992A4BD-5EF8-4DD1-AB37-C9ACE2085D59}"/>
            </a:ext>
          </a:extLst>
        </xdr:cNvPr>
        <xdr:cNvSpPr/>
      </xdr:nvSpPr>
      <xdr:spPr>
        <a:xfrm>
          <a:off x="8562975" y="504825"/>
          <a:ext cx="417195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133350</xdr:rowOff>
    </xdr:from>
    <xdr:to>
      <xdr:col>29</xdr:col>
      <xdr:colOff>0</xdr:colOff>
      <xdr:row>3</xdr:row>
      <xdr:rowOff>0</xdr:rowOff>
    </xdr:to>
    <xdr:sp macro="" textlink="">
      <xdr:nvSpPr>
        <xdr:cNvPr id="10" name="Rectangle: Top Corners Rounded 9">
          <a:extLst>
            <a:ext uri="{FF2B5EF4-FFF2-40B4-BE49-F238E27FC236}">
              <a16:creationId xmlns:a16="http://schemas.microsoft.com/office/drawing/2014/main" id="{54862392-AEA6-4994-865A-6522B6590CB5}"/>
            </a:ext>
          </a:extLst>
        </xdr:cNvPr>
        <xdr:cNvSpPr/>
      </xdr:nvSpPr>
      <xdr:spPr>
        <a:xfrm>
          <a:off x="12849225" y="504825"/>
          <a:ext cx="417195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1</xdr:row>
      <xdr:rowOff>133350</xdr:rowOff>
    </xdr:from>
    <xdr:to>
      <xdr:col>9</xdr:col>
      <xdr:colOff>0</xdr:colOff>
      <xdr:row>3</xdr:row>
      <xdr:rowOff>0</xdr:rowOff>
    </xdr:to>
    <xdr:sp macro="" textlink="">
      <xdr:nvSpPr>
        <xdr:cNvPr id="11" name="TextBox 10">
          <a:extLst>
            <a:ext uri="{FF2B5EF4-FFF2-40B4-BE49-F238E27FC236}">
              <a16:creationId xmlns:a16="http://schemas.microsoft.com/office/drawing/2014/main" id="{412A9A5A-A963-41D9-9E9B-EB840027EF86}"/>
            </a:ext>
          </a:extLst>
        </xdr:cNvPr>
        <xdr:cNvSpPr txBox="1"/>
      </xdr:nvSpPr>
      <xdr:spPr>
        <a:xfrm>
          <a:off x="320040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33</xdr:row>
      <xdr:rowOff>133350</xdr:rowOff>
    </xdr:from>
    <xdr:to>
      <xdr:col>9</xdr:col>
      <xdr:colOff>0</xdr:colOff>
      <xdr:row>35</xdr:row>
      <xdr:rowOff>0</xdr:rowOff>
    </xdr:to>
    <xdr:sp macro="" textlink="">
      <xdr:nvSpPr>
        <xdr:cNvPr id="12" name="TextBox 11">
          <a:extLst>
            <a:ext uri="{FF2B5EF4-FFF2-40B4-BE49-F238E27FC236}">
              <a16:creationId xmlns:a16="http://schemas.microsoft.com/office/drawing/2014/main" id="{337CDDCA-9B1D-4951-BDDD-CE4D6F827867}"/>
            </a:ext>
          </a:extLst>
        </xdr:cNvPr>
        <xdr:cNvSpPr txBox="1"/>
      </xdr:nvSpPr>
      <xdr:spPr>
        <a:xfrm>
          <a:off x="3200400" y="56864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39</xdr:row>
      <xdr:rowOff>133350</xdr:rowOff>
    </xdr:from>
    <xdr:to>
      <xdr:col>9</xdr:col>
      <xdr:colOff>0</xdr:colOff>
      <xdr:row>41</xdr:row>
      <xdr:rowOff>0</xdr:rowOff>
    </xdr:to>
    <xdr:sp macro="" textlink="">
      <xdr:nvSpPr>
        <xdr:cNvPr id="13" name="TextBox 12">
          <a:extLst>
            <a:ext uri="{FF2B5EF4-FFF2-40B4-BE49-F238E27FC236}">
              <a16:creationId xmlns:a16="http://schemas.microsoft.com/office/drawing/2014/main" id="{F3FAA85D-1FC8-425A-81D3-047E129A59A1}"/>
            </a:ext>
          </a:extLst>
        </xdr:cNvPr>
        <xdr:cNvSpPr txBox="1"/>
      </xdr:nvSpPr>
      <xdr:spPr>
        <a:xfrm>
          <a:off x="3200400" y="66579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18</xdr:col>
      <xdr:colOff>0</xdr:colOff>
      <xdr:row>45</xdr:row>
      <xdr:rowOff>133350</xdr:rowOff>
    </xdr:from>
    <xdr:to>
      <xdr:col>19</xdr:col>
      <xdr:colOff>0</xdr:colOff>
      <xdr:row>47</xdr:row>
      <xdr:rowOff>0</xdr:rowOff>
    </xdr:to>
    <xdr:sp macro="" textlink="">
      <xdr:nvSpPr>
        <xdr:cNvPr id="14" name="TextBox 13">
          <a:extLst>
            <a:ext uri="{FF2B5EF4-FFF2-40B4-BE49-F238E27FC236}">
              <a16:creationId xmlns:a16="http://schemas.microsoft.com/office/drawing/2014/main" id="{02927009-3DB8-4B48-A0AA-78955BAF1AAF}"/>
            </a:ext>
          </a:extLst>
        </xdr:cNvPr>
        <xdr:cNvSpPr txBox="1"/>
      </xdr:nvSpPr>
      <xdr:spPr>
        <a:xfrm>
          <a:off x="7391400" y="76295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mn-lt"/>
              <a:ea typeface="+mn-ea"/>
              <a:cs typeface="+mn-cs"/>
            </a:rPr>
            <a:t>Earn</a:t>
          </a:r>
        </a:p>
      </xdr:txBody>
    </xdr:sp>
    <xdr:clientData/>
  </xdr:twoCellAnchor>
  <xdr:twoCellAnchor>
    <xdr:from>
      <xdr:col>23</xdr:col>
      <xdr:colOff>0</xdr:colOff>
      <xdr:row>1</xdr:row>
      <xdr:rowOff>133350</xdr:rowOff>
    </xdr:from>
    <xdr:to>
      <xdr:col>24</xdr:col>
      <xdr:colOff>0</xdr:colOff>
      <xdr:row>3</xdr:row>
      <xdr:rowOff>0</xdr:rowOff>
    </xdr:to>
    <xdr:sp macro="" textlink="">
      <xdr:nvSpPr>
        <xdr:cNvPr id="15" name="TextBox 14">
          <a:extLst>
            <a:ext uri="{FF2B5EF4-FFF2-40B4-BE49-F238E27FC236}">
              <a16:creationId xmlns:a16="http://schemas.microsoft.com/office/drawing/2014/main" id="{FBE12153-BDEC-4DC8-957C-4B21AD3311A5}"/>
            </a:ext>
          </a:extLst>
        </xdr:cNvPr>
        <xdr:cNvSpPr txBox="1"/>
      </xdr:nvSpPr>
      <xdr:spPr>
        <a:xfrm>
          <a:off x="1161097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27</xdr:col>
      <xdr:colOff>0</xdr:colOff>
      <xdr:row>1</xdr:row>
      <xdr:rowOff>133350</xdr:rowOff>
    </xdr:from>
    <xdr:to>
      <xdr:col>28</xdr:col>
      <xdr:colOff>0</xdr:colOff>
      <xdr:row>3</xdr:row>
      <xdr:rowOff>0</xdr:rowOff>
    </xdr:to>
    <xdr:sp macro="" textlink="">
      <xdr:nvSpPr>
        <xdr:cNvPr id="16" name="TextBox 15">
          <a:extLst>
            <a:ext uri="{FF2B5EF4-FFF2-40B4-BE49-F238E27FC236}">
              <a16:creationId xmlns:a16="http://schemas.microsoft.com/office/drawing/2014/main" id="{314A9774-C293-445B-A821-361E973087A8}"/>
            </a:ext>
          </a:extLst>
        </xdr:cNvPr>
        <xdr:cNvSpPr txBox="1"/>
      </xdr:nvSpPr>
      <xdr:spPr>
        <a:xfrm>
          <a:off x="1589722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9</xdr:col>
      <xdr:colOff>0</xdr:colOff>
      <xdr:row>1</xdr:row>
      <xdr:rowOff>133350</xdr:rowOff>
    </xdr:from>
    <xdr:to>
      <xdr:col>10</xdr:col>
      <xdr:colOff>0</xdr:colOff>
      <xdr:row>3</xdr:row>
      <xdr:rowOff>0</xdr:rowOff>
    </xdr:to>
    <xdr:sp macro="" textlink="">
      <xdr:nvSpPr>
        <xdr:cNvPr id="17" name="TextBox 16">
          <a:extLst>
            <a:ext uri="{FF2B5EF4-FFF2-40B4-BE49-F238E27FC236}">
              <a16:creationId xmlns:a16="http://schemas.microsoft.com/office/drawing/2014/main" id="{B131C632-BB57-409A-B18B-381AA97A2CED}"/>
            </a:ext>
          </a:extLst>
        </xdr:cNvPr>
        <xdr:cNvSpPr txBox="1"/>
      </xdr:nvSpPr>
      <xdr:spPr>
        <a:xfrm>
          <a:off x="366712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19</xdr:col>
      <xdr:colOff>0</xdr:colOff>
      <xdr:row>45</xdr:row>
      <xdr:rowOff>142875</xdr:rowOff>
    </xdr:from>
    <xdr:to>
      <xdr:col>20</xdr:col>
      <xdr:colOff>0</xdr:colOff>
      <xdr:row>47</xdr:row>
      <xdr:rowOff>9525</xdr:rowOff>
    </xdr:to>
    <xdr:sp macro="" textlink="">
      <xdr:nvSpPr>
        <xdr:cNvPr id="18" name="TextBox 17">
          <a:extLst>
            <a:ext uri="{FF2B5EF4-FFF2-40B4-BE49-F238E27FC236}">
              <a16:creationId xmlns:a16="http://schemas.microsoft.com/office/drawing/2014/main" id="{38FC0EB6-F5E2-4F79-A51C-631F8FF85AB1}"/>
            </a:ext>
          </a:extLst>
        </xdr:cNvPr>
        <xdr:cNvSpPr txBox="1"/>
      </xdr:nvSpPr>
      <xdr:spPr>
        <a:xfrm>
          <a:off x="7858125" y="76390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33</xdr:row>
      <xdr:rowOff>133350</xdr:rowOff>
    </xdr:from>
    <xdr:to>
      <xdr:col>10</xdr:col>
      <xdr:colOff>0</xdr:colOff>
      <xdr:row>35</xdr:row>
      <xdr:rowOff>0</xdr:rowOff>
    </xdr:to>
    <xdr:sp macro="" textlink="">
      <xdr:nvSpPr>
        <xdr:cNvPr id="19" name="TextBox 18">
          <a:extLst>
            <a:ext uri="{FF2B5EF4-FFF2-40B4-BE49-F238E27FC236}">
              <a16:creationId xmlns:a16="http://schemas.microsoft.com/office/drawing/2014/main" id="{C12D2D3B-C8D5-4E12-A403-8460CD571022}"/>
            </a:ext>
          </a:extLst>
        </xdr:cNvPr>
        <xdr:cNvSpPr txBox="1"/>
      </xdr:nvSpPr>
      <xdr:spPr>
        <a:xfrm>
          <a:off x="3667125" y="56864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39</xdr:row>
      <xdr:rowOff>133350</xdr:rowOff>
    </xdr:from>
    <xdr:to>
      <xdr:col>10</xdr:col>
      <xdr:colOff>0</xdr:colOff>
      <xdr:row>41</xdr:row>
      <xdr:rowOff>0</xdr:rowOff>
    </xdr:to>
    <xdr:sp macro="" textlink="">
      <xdr:nvSpPr>
        <xdr:cNvPr id="20" name="TextBox 19">
          <a:extLst>
            <a:ext uri="{FF2B5EF4-FFF2-40B4-BE49-F238E27FC236}">
              <a16:creationId xmlns:a16="http://schemas.microsoft.com/office/drawing/2014/main" id="{1A4F5DE4-23C7-45E6-B376-5E3D382A8969}"/>
            </a:ext>
          </a:extLst>
        </xdr:cNvPr>
        <xdr:cNvSpPr txBox="1"/>
      </xdr:nvSpPr>
      <xdr:spPr>
        <a:xfrm>
          <a:off x="3667125" y="66579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24</xdr:col>
      <xdr:colOff>0</xdr:colOff>
      <xdr:row>1</xdr:row>
      <xdr:rowOff>133350</xdr:rowOff>
    </xdr:from>
    <xdr:to>
      <xdr:col>25</xdr:col>
      <xdr:colOff>0</xdr:colOff>
      <xdr:row>3</xdr:row>
      <xdr:rowOff>0</xdr:rowOff>
    </xdr:to>
    <xdr:sp macro="" textlink="">
      <xdr:nvSpPr>
        <xdr:cNvPr id="21" name="TextBox 20">
          <a:extLst>
            <a:ext uri="{FF2B5EF4-FFF2-40B4-BE49-F238E27FC236}">
              <a16:creationId xmlns:a16="http://schemas.microsoft.com/office/drawing/2014/main" id="{B582A015-E2E1-44AB-BF77-C92C052552D5}"/>
            </a:ext>
          </a:extLst>
        </xdr:cNvPr>
        <xdr:cNvSpPr txBox="1"/>
      </xdr:nvSpPr>
      <xdr:spPr>
        <a:xfrm>
          <a:off x="1217295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28</xdr:col>
      <xdr:colOff>0</xdr:colOff>
      <xdr:row>1</xdr:row>
      <xdr:rowOff>133350</xdr:rowOff>
    </xdr:from>
    <xdr:to>
      <xdr:col>29</xdr:col>
      <xdr:colOff>0</xdr:colOff>
      <xdr:row>3</xdr:row>
      <xdr:rowOff>0</xdr:rowOff>
    </xdr:to>
    <xdr:sp macro="" textlink="">
      <xdr:nvSpPr>
        <xdr:cNvPr id="22" name="TextBox 21">
          <a:extLst>
            <a:ext uri="{FF2B5EF4-FFF2-40B4-BE49-F238E27FC236}">
              <a16:creationId xmlns:a16="http://schemas.microsoft.com/office/drawing/2014/main" id="{AB55648B-9DE5-4BF9-9254-5865A21E841B}"/>
            </a:ext>
          </a:extLst>
        </xdr:cNvPr>
        <xdr:cNvSpPr txBox="1"/>
      </xdr:nvSpPr>
      <xdr:spPr>
        <a:xfrm>
          <a:off x="1645920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45</xdr:row>
      <xdr:rowOff>133350</xdr:rowOff>
    </xdr:from>
    <xdr:to>
      <xdr:col>12</xdr:col>
      <xdr:colOff>0</xdr:colOff>
      <xdr:row>47</xdr:row>
      <xdr:rowOff>0</xdr:rowOff>
    </xdr:to>
    <xdr:sp macro="" textlink="">
      <xdr:nvSpPr>
        <xdr:cNvPr id="23" name="TextBox 22">
          <a:extLst>
            <a:ext uri="{FF2B5EF4-FFF2-40B4-BE49-F238E27FC236}">
              <a16:creationId xmlns:a16="http://schemas.microsoft.com/office/drawing/2014/main" id="{BE7B8B15-D52D-4C52-9089-B26BC429F6F3}"/>
            </a:ext>
          </a:extLst>
        </xdr:cNvPr>
        <xdr:cNvSpPr txBox="1"/>
      </xdr:nvSpPr>
      <xdr:spPr>
        <a:xfrm>
          <a:off x="4248150" y="7629525"/>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22</xdr:col>
      <xdr:colOff>0</xdr:colOff>
      <xdr:row>1</xdr:row>
      <xdr:rowOff>114299</xdr:rowOff>
    </xdr:from>
    <xdr:to>
      <xdr:col>22</xdr:col>
      <xdr:colOff>2609850</xdr:colOff>
      <xdr:row>3</xdr:row>
      <xdr:rowOff>28574</xdr:rowOff>
    </xdr:to>
    <xdr:sp macro="" textlink="">
      <xdr:nvSpPr>
        <xdr:cNvPr id="24" name="TextBox 23">
          <a:extLst>
            <a:ext uri="{FF2B5EF4-FFF2-40B4-BE49-F238E27FC236}">
              <a16:creationId xmlns:a16="http://schemas.microsoft.com/office/drawing/2014/main" id="{B355F93C-66D5-4AC0-9083-83BBD3E83DED}"/>
            </a:ext>
          </a:extLst>
        </xdr:cNvPr>
        <xdr:cNvSpPr txBox="1"/>
      </xdr:nvSpPr>
      <xdr:spPr>
        <a:xfrm>
          <a:off x="8562975" y="485774"/>
          <a:ext cx="2609850" cy="2381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Fun Patches</a:t>
          </a:r>
        </a:p>
      </xdr:txBody>
    </xdr:sp>
    <xdr:clientData/>
  </xdr:twoCellAnchor>
  <xdr:twoCellAnchor>
    <xdr:from>
      <xdr:col>26</xdr:col>
      <xdr:colOff>0</xdr:colOff>
      <xdr:row>1</xdr:row>
      <xdr:rowOff>133350</xdr:rowOff>
    </xdr:from>
    <xdr:to>
      <xdr:col>26</xdr:col>
      <xdr:colOff>2495550</xdr:colOff>
      <xdr:row>3</xdr:row>
      <xdr:rowOff>0</xdr:rowOff>
    </xdr:to>
    <xdr:sp macro="" textlink="">
      <xdr:nvSpPr>
        <xdr:cNvPr id="25" name="TextBox 24">
          <a:extLst>
            <a:ext uri="{FF2B5EF4-FFF2-40B4-BE49-F238E27FC236}">
              <a16:creationId xmlns:a16="http://schemas.microsoft.com/office/drawing/2014/main" id="{87B14BAF-E4CA-46F1-8AC3-39F307C813AB}"/>
            </a:ext>
          </a:extLst>
        </xdr:cNvPr>
        <xdr:cNvSpPr txBox="1"/>
      </xdr:nvSpPr>
      <xdr:spPr>
        <a:xfrm>
          <a:off x="12849225" y="504825"/>
          <a:ext cx="24955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0</xdr:col>
      <xdr:colOff>56029</xdr:colOff>
      <xdr:row>1</xdr:row>
      <xdr:rowOff>133350</xdr:rowOff>
    </xdr:from>
    <xdr:to>
      <xdr:col>2</xdr:col>
      <xdr:colOff>1030942</xdr:colOff>
      <xdr:row>3</xdr:row>
      <xdr:rowOff>0</xdr:rowOff>
    </xdr:to>
    <xdr:sp macro="" textlink="">
      <xdr:nvSpPr>
        <xdr:cNvPr id="26" name="TextBox 25">
          <a:extLst>
            <a:ext uri="{FF2B5EF4-FFF2-40B4-BE49-F238E27FC236}">
              <a16:creationId xmlns:a16="http://schemas.microsoft.com/office/drawing/2014/main" id="{F75F76EA-803D-4753-8A8B-81192CCE8C44}"/>
            </a:ext>
          </a:extLst>
        </xdr:cNvPr>
        <xdr:cNvSpPr txBox="1"/>
      </xdr:nvSpPr>
      <xdr:spPr>
        <a:xfrm>
          <a:off x="56029" y="504825"/>
          <a:ext cx="2260788"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Individual Badges</a:t>
          </a:r>
        </a:p>
      </xdr:txBody>
    </xdr:sp>
    <xdr:clientData/>
  </xdr:twoCellAnchor>
  <xdr:twoCellAnchor>
    <xdr:from>
      <xdr:col>1</xdr:col>
      <xdr:colOff>0</xdr:colOff>
      <xdr:row>33</xdr:row>
      <xdr:rowOff>133350</xdr:rowOff>
    </xdr:from>
    <xdr:to>
      <xdr:col>2</xdr:col>
      <xdr:colOff>1590675</xdr:colOff>
      <xdr:row>34</xdr:row>
      <xdr:rowOff>152400</xdr:rowOff>
    </xdr:to>
    <xdr:sp macro="" textlink="">
      <xdr:nvSpPr>
        <xdr:cNvPr id="27" name="TextBox 26">
          <a:extLst>
            <a:ext uri="{FF2B5EF4-FFF2-40B4-BE49-F238E27FC236}">
              <a16:creationId xmlns:a16="http://schemas.microsoft.com/office/drawing/2014/main" id="{7C704921-8B2C-4B8C-8BD4-9CACA7DEE310}"/>
            </a:ext>
          </a:extLst>
        </xdr:cNvPr>
        <xdr:cNvSpPr txBox="1"/>
      </xdr:nvSpPr>
      <xdr:spPr>
        <a:xfrm>
          <a:off x="57150" y="5686425"/>
          <a:ext cx="2819400" cy="1809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Financial Literacy &amp; Cookie Business Badges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39</xdr:row>
      <xdr:rowOff>133350</xdr:rowOff>
    </xdr:from>
    <xdr:to>
      <xdr:col>2</xdr:col>
      <xdr:colOff>971550</xdr:colOff>
      <xdr:row>40</xdr:row>
      <xdr:rowOff>152400</xdr:rowOff>
    </xdr:to>
    <xdr:sp macro="" textlink="">
      <xdr:nvSpPr>
        <xdr:cNvPr id="28" name="TextBox 27">
          <a:extLst>
            <a:ext uri="{FF2B5EF4-FFF2-40B4-BE49-F238E27FC236}">
              <a16:creationId xmlns:a16="http://schemas.microsoft.com/office/drawing/2014/main" id="{1AA4FEB9-CDA9-4695-80D8-5669AD279629}"/>
            </a:ext>
          </a:extLst>
        </xdr:cNvPr>
        <xdr:cNvSpPr txBox="1"/>
      </xdr:nvSpPr>
      <xdr:spPr>
        <a:xfrm>
          <a:off x="57150" y="6657975"/>
          <a:ext cx="2200275" cy="1809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Progressive Badge Sets</a:t>
          </a:r>
          <a:endParaRPr lang="en-US" sz="1100">
            <a:solidFill>
              <a:schemeClr val="bg1"/>
            </a:solidFill>
            <a:latin typeface="Arial Narrow" panose="020B0606020202030204" pitchFamily="34" charset="0"/>
          </a:endParaRPr>
        </a:p>
      </xdr:txBody>
    </xdr:sp>
    <xdr:clientData/>
  </xdr:twoCellAnchor>
  <xdr:twoCellAnchor editAs="oneCell">
    <xdr:from>
      <xdr:col>1</xdr:col>
      <xdr:colOff>0</xdr:colOff>
      <xdr:row>0</xdr:row>
      <xdr:rowOff>0</xdr:rowOff>
    </xdr:from>
    <xdr:to>
      <xdr:col>2</xdr:col>
      <xdr:colOff>332740</xdr:colOff>
      <xdr:row>1</xdr:row>
      <xdr:rowOff>85725</xdr:rowOff>
    </xdr:to>
    <xdr:pic>
      <xdr:nvPicPr>
        <xdr:cNvPr id="29" name="Picture 28">
          <a:extLst>
            <a:ext uri="{FF2B5EF4-FFF2-40B4-BE49-F238E27FC236}">
              <a16:creationId xmlns:a16="http://schemas.microsoft.com/office/drawing/2014/main" id="{F62F79AD-885F-41F9-BABC-6F66579F568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0"/>
          <a:ext cx="1561465" cy="457200"/>
        </a:xfrm>
        <a:prstGeom prst="rect">
          <a:avLst/>
        </a:prstGeom>
      </xdr:spPr>
    </xdr:pic>
    <xdr:clientData/>
  </xdr:twoCellAnchor>
  <xdr:twoCellAnchor editAs="oneCell">
    <xdr:from>
      <xdr:col>1</xdr:col>
      <xdr:colOff>25400</xdr:colOff>
      <xdr:row>35</xdr:row>
      <xdr:rowOff>73026</xdr:rowOff>
    </xdr:from>
    <xdr:to>
      <xdr:col>1</xdr:col>
      <xdr:colOff>1221740</xdr:colOff>
      <xdr:row>38</xdr:row>
      <xdr:rowOff>105858</xdr:rowOff>
    </xdr:to>
    <xdr:pic>
      <xdr:nvPicPr>
        <xdr:cNvPr id="30" name="Picture 29">
          <a:extLst>
            <a:ext uri="{FF2B5EF4-FFF2-40B4-BE49-F238E27FC236}">
              <a16:creationId xmlns:a16="http://schemas.microsoft.com/office/drawing/2014/main" id="{6DBF3193-32D0-4A7E-8253-60A7ABFE3B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2550" y="5949951"/>
          <a:ext cx="1196340" cy="518607"/>
        </a:xfrm>
        <a:prstGeom prst="rect">
          <a:avLst/>
        </a:prstGeom>
      </xdr:spPr>
    </xdr:pic>
    <xdr:clientData/>
  </xdr:twoCellAnchor>
  <xdr:twoCellAnchor>
    <xdr:from>
      <xdr:col>1</xdr:col>
      <xdr:colOff>0</xdr:colOff>
      <xdr:row>58</xdr:row>
      <xdr:rowOff>0</xdr:rowOff>
    </xdr:from>
    <xdr:to>
      <xdr:col>10</xdr:col>
      <xdr:colOff>0</xdr:colOff>
      <xdr:row>65</xdr:row>
      <xdr:rowOff>0</xdr:rowOff>
    </xdr:to>
    <xdr:sp macro="" textlink="">
      <xdr:nvSpPr>
        <xdr:cNvPr id="31" name="Rectangle 30">
          <a:extLst>
            <a:ext uri="{FF2B5EF4-FFF2-40B4-BE49-F238E27FC236}">
              <a16:creationId xmlns:a16="http://schemas.microsoft.com/office/drawing/2014/main" id="{D3A201AC-9254-49F3-9261-BD93E49DF3EF}"/>
            </a:ext>
          </a:extLst>
        </xdr:cNvPr>
        <xdr:cNvSpPr/>
      </xdr:nvSpPr>
      <xdr:spPr>
        <a:xfrm>
          <a:off x="57150" y="9601200"/>
          <a:ext cx="4076700" cy="11334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67</xdr:row>
      <xdr:rowOff>0</xdr:rowOff>
    </xdr:from>
    <xdr:to>
      <xdr:col>10</xdr:col>
      <xdr:colOff>0</xdr:colOff>
      <xdr:row>73</xdr:row>
      <xdr:rowOff>0</xdr:rowOff>
    </xdr:to>
    <xdr:sp macro="" textlink="">
      <xdr:nvSpPr>
        <xdr:cNvPr id="32" name="Rectangle 31">
          <a:extLst>
            <a:ext uri="{FF2B5EF4-FFF2-40B4-BE49-F238E27FC236}">
              <a16:creationId xmlns:a16="http://schemas.microsoft.com/office/drawing/2014/main" id="{F1E7404C-BB3F-4744-90B2-AB28AAE4DF6A}"/>
            </a:ext>
          </a:extLst>
        </xdr:cNvPr>
        <xdr:cNvSpPr/>
      </xdr:nvSpPr>
      <xdr:spPr>
        <a:xfrm>
          <a:off x="57150" y="11058525"/>
          <a:ext cx="4076700" cy="9906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56</xdr:row>
      <xdr:rowOff>133350</xdr:rowOff>
    </xdr:from>
    <xdr:to>
      <xdr:col>10</xdr:col>
      <xdr:colOff>0</xdr:colOff>
      <xdr:row>58</xdr:row>
      <xdr:rowOff>0</xdr:rowOff>
    </xdr:to>
    <xdr:sp macro="" textlink="">
      <xdr:nvSpPr>
        <xdr:cNvPr id="33" name="Rectangle: Top Corners Rounded 32">
          <a:extLst>
            <a:ext uri="{FF2B5EF4-FFF2-40B4-BE49-F238E27FC236}">
              <a16:creationId xmlns:a16="http://schemas.microsoft.com/office/drawing/2014/main" id="{D25DF0C7-5142-4746-82E4-CF72BBA22C6D}"/>
            </a:ext>
          </a:extLst>
        </xdr:cNvPr>
        <xdr:cNvSpPr/>
      </xdr:nvSpPr>
      <xdr:spPr>
        <a:xfrm>
          <a:off x="57150" y="9410700"/>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65</xdr:row>
      <xdr:rowOff>136684</xdr:rowOff>
    </xdr:from>
    <xdr:to>
      <xdr:col>10</xdr:col>
      <xdr:colOff>0</xdr:colOff>
      <xdr:row>67</xdr:row>
      <xdr:rowOff>0</xdr:rowOff>
    </xdr:to>
    <xdr:sp macro="" textlink="">
      <xdr:nvSpPr>
        <xdr:cNvPr id="34" name="Rectangle: Top Corners Rounded 33">
          <a:extLst>
            <a:ext uri="{FF2B5EF4-FFF2-40B4-BE49-F238E27FC236}">
              <a16:creationId xmlns:a16="http://schemas.microsoft.com/office/drawing/2014/main" id="{E4AB66C2-7218-4A34-92B3-8EF19725D48F}"/>
            </a:ext>
          </a:extLst>
        </xdr:cNvPr>
        <xdr:cNvSpPr/>
      </xdr:nvSpPr>
      <xdr:spPr>
        <a:xfrm>
          <a:off x="57150" y="10871359"/>
          <a:ext cx="4076700" cy="187166"/>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65</xdr:row>
      <xdr:rowOff>136684</xdr:rowOff>
    </xdr:from>
    <xdr:to>
      <xdr:col>9</xdr:col>
      <xdr:colOff>0</xdr:colOff>
      <xdr:row>67</xdr:row>
      <xdr:rowOff>0</xdr:rowOff>
    </xdr:to>
    <xdr:sp macro="" textlink="">
      <xdr:nvSpPr>
        <xdr:cNvPr id="35" name="TextBox 34">
          <a:extLst>
            <a:ext uri="{FF2B5EF4-FFF2-40B4-BE49-F238E27FC236}">
              <a16:creationId xmlns:a16="http://schemas.microsoft.com/office/drawing/2014/main" id="{FBCE2546-829A-4851-BD28-9064DFB3F84F}"/>
            </a:ext>
          </a:extLst>
        </xdr:cNvPr>
        <xdr:cNvSpPr txBox="1"/>
      </xdr:nvSpPr>
      <xdr:spPr>
        <a:xfrm>
          <a:off x="3200400" y="10871359"/>
          <a:ext cx="466725" cy="18716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56</xdr:row>
      <xdr:rowOff>133350</xdr:rowOff>
    </xdr:from>
    <xdr:to>
      <xdr:col>9</xdr:col>
      <xdr:colOff>0</xdr:colOff>
      <xdr:row>58</xdr:row>
      <xdr:rowOff>0</xdr:rowOff>
    </xdr:to>
    <xdr:sp macro="" textlink="">
      <xdr:nvSpPr>
        <xdr:cNvPr id="36" name="TextBox 35">
          <a:extLst>
            <a:ext uri="{FF2B5EF4-FFF2-40B4-BE49-F238E27FC236}">
              <a16:creationId xmlns:a16="http://schemas.microsoft.com/office/drawing/2014/main" id="{DE209DA3-F6DF-42CB-8DF2-6C30232D2CE6}"/>
            </a:ext>
          </a:extLst>
        </xdr:cNvPr>
        <xdr:cNvSpPr txBox="1"/>
      </xdr:nvSpPr>
      <xdr:spPr>
        <a:xfrm>
          <a:off x="3200400" y="94107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9</xdr:col>
      <xdr:colOff>0</xdr:colOff>
      <xdr:row>56</xdr:row>
      <xdr:rowOff>133350</xdr:rowOff>
    </xdr:from>
    <xdr:to>
      <xdr:col>10</xdr:col>
      <xdr:colOff>0</xdr:colOff>
      <xdr:row>58</xdr:row>
      <xdr:rowOff>0</xdr:rowOff>
    </xdr:to>
    <xdr:sp macro="" textlink="">
      <xdr:nvSpPr>
        <xdr:cNvPr id="37" name="TextBox 36">
          <a:extLst>
            <a:ext uri="{FF2B5EF4-FFF2-40B4-BE49-F238E27FC236}">
              <a16:creationId xmlns:a16="http://schemas.microsoft.com/office/drawing/2014/main" id="{723A1896-39A3-4DEC-97E8-FD844DCAA244}"/>
            </a:ext>
          </a:extLst>
        </xdr:cNvPr>
        <xdr:cNvSpPr txBox="1"/>
      </xdr:nvSpPr>
      <xdr:spPr>
        <a:xfrm>
          <a:off x="3667125" y="94107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65</xdr:row>
      <xdr:rowOff>136684</xdr:rowOff>
    </xdr:from>
    <xdr:to>
      <xdr:col>10</xdr:col>
      <xdr:colOff>0</xdr:colOff>
      <xdr:row>67</xdr:row>
      <xdr:rowOff>0</xdr:rowOff>
    </xdr:to>
    <xdr:sp macro="" textlink="">
      <xdr:nvSpPr>
        <xdr:cNvPr id="38" name="TextBox 37">
          <a:extLst>
            <a:ext uri="{FF2B5EF4-FFF2-40B4-BE49-F238E27FC236}">
              <a16:creationId xmlns:a16="http://schemas.microsoft.com/office/drawing/2014/main" id="{89D5CA68-90E8-48B3-9EDE-6EE5C01AB621}"/>
            </a:ext>
          </a:extLst>
        </xdr:cNvPr>
        <xdr:cNvSpPr txBox="1"/>
      </xdr:nvSpPr>
      <xdr:spPr>
        <a:xfrm>
          <a:off x="3667125" y="10871359"/>
          <a:ext cx="466725" cy="18716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xdr:col>
      <xdr:colOff>0</xdr:colOff>
      <xdr:row>56</xdr:row>
      <xdr:rowOff>133350</xdr:rowOff>
    </xdr:from>
    <xdr:to>
      <xdr:col>2</xdr:col>
      <xdr:colOff>0</xdr:colOff>
      <xdr:row>58</xdr:row>
      <xdr:rowOff>0</xdr:rowOff>
    </xdr:to>
    <xdr:sp macro="" textlink="">
      <xdr:nvSpPr>
        <xdr:cNvPr id="39" name="TextBox 38">
          <a:extLst>
            <a:ext uri="{FF2B5EF4-FFF2-40B4-BE49-F238E27FC236}">
              <a16:creationId xmlns:a16="http://schemas.microsoft.com/office/drawing/2014/main" id="{01A1F3D4-61B2-47A0-8AE9-EAE9314D1A27}"/>
            </a:ext>
          </a:extLst>
        </xdr:cNvPr>
        <xdr:cNvSpPr txBox="1"/>
      </xdr:nvSpPr>
      <xdr:spPr>
        <a:xfrm>
          <a:off x="57150" y="9410700"/>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Pins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65</xdr:row>
      <xdr:rowOff>136684</xdr:rowOff>
    </xdr:from>
    <xdr:to>
      <xdr:col>2</xdr:col>
      <xdr:colOff>952500</xdr:colOff>
      <xdr:row>67</xdr:row>
      <xdr:rowOff>19050</xdr:rowOff>
    </xdr:to>
    <xdr:sp macro="" textlink="">
      <xdr:nvSpPr>
        <xdr:cNvPr id="40" name="TextBox 39">
          <a:extLst>
            <a:ext uri="{FF2B5EF4-FFF2-40B4-BE49-F238E27FC236}">
              <a16:creationId xmlns:a16="http://schemas.microsoft.com/office/drawing/2014/main" id="{C5A6FD0D-7D2A-4C72-B73C-C76B1649264E}"/>
            </a:ext>
          </a:extLst>
        </xdr:cNvPr>
        <xdr:cNvSpPr txBox="1"/>
      </xdr:nvSpPr>
      <xdr:spPr>
        <a:xfrm>
          <a:off x="57150" y="10871359"/>
          <a:ext cx="2181225" cy="2062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Additional Patch Awards</a:t>
          </a:r>
          <a:endParaRPr lang="en-US" sz="1100">
            <a:solidFill>
              <a:schemeClr val="bg1"/>
            </a:solidFill>
            <a:latin typeface="Arial Narrow" panose="020B0606020202030204" pitchFamily="34" charset="0"/>
          </a:endParaRPr>
        </a:p>
      </xdr:txBody>
    </xdr:sp>
    <xdr:clientData/>
  </xdr:twoCellAnchor>
  <xdr:twoCellAnchor>
    <xdr:from>
      <xdr:col>11</xdr:col>
      <xdr:colOff>0</xdr:colOff>
      <xdr:row>1</xdr:row>
      <xdr:rowOff>133350</xdr:rowOff>
    </xdr:from>
    <xdr:to>
      <xdr:col>20</xdr:col>
      <xdr:colOff>0</xdr:colOff>
      <xdr:row>3</xdr:row>
      <xdr:rowOff>0</xdr:rowOff>
    </xdr:to>
    <xdr:sp macro="" textlink="">
      <xdr:nvSpPr>
        <xdr:cNvPr id="41" name="Rectangle: Top Corners Rounded 40">
          <a:extLst>
            <a:ext uri="{FF2B5EF4-FFF2-40B4-BE49-F238E27FC236}">
              <a16:creationId xmlns:a16="http://schemas.microsoft.com/office/drawing/2014/main" id="{653272E0-F252-4540-A651-F78C77106EDB}"/>
            </a:ext>
          </a:extLst>
        </xdr:cNvPr>
        <xdr:cNvSpPr/>
      </xdr:nvSpPr>
      <xdr:spPr>
        <a:xfrm>
          <a:off x="4248150" y="50482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0</xdr:colOff>
      <xdr:row>1</xdr:row>
      <xdr:rowOff>133350</xdr:rowOff>
    </xdr:from>
    <xdr:to>
      <xdr:col>19</xdr:col>
      <xdr:colOff>0</xdr:colOff>
      <xdr:row>3</xdr:row>
      <xdr:rowOff>0</xdr:rowOff>
    </xdr:to>
    <xdr:sp macro="" textlink="">
      <xdr:nvSpPr>
        <xdr:cNvPr id="42" name="TextBox 41">
          <a:extLst>
            <a:ext uri="{FF2B5EF4-FFF2-40B4-BE49-F238E27FC236}">
              <a16:creationId xmlns:a16="http://schemas.microsoft.com/office/drawing/2014/main" id="{F56581DE-B32F-4DCF-A8A9-F1F00D8F112F}"/>
            </a:ext>
          </a:extLst>
        </xdr:cNvPr>
        <xdr:cNvSpPr txBox="1"/>
      </xdr:nvSpPr>
      <xdr:spPr>
        <a:xfrm>
          <a:off x="739140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19</xdr:col>
      <xdr:colOff>0</xdr:colOff>
      <xdr:row>1</xdr:row>
      <xdr:rowOff>133350</xdr:rowOff>
    </xdr:from>
    <xdr:to>
      <xdr:col>20</xdr:col>
      <xdr:colOff>0</xdr:colOff>
      <xdr:row>3</xdr:row>
      <xdr:rowOff>0</xdr:rowOff>
    </xdr:to>
    <xdr:sp macro="" textlink="">
      <xdr:nvSpPr>
        <xdr:cNvPr id="43" name="TextBox 42">
          <a:extLst>
            <a:ext uri="{FF2B5EF4-FFF2-40B4-BE49-F238E27FC236}">
              <a16:creationId xmlns:a16="http://schemas.microsoft.com/office/drawing/2014/main" id="{CFAAF40B-52AF-4F19-8D3F-C7B2007DA5BA}"/>
            </a:ext>
          </a:extLst>
        </xdr:cNvPr>
        <xdr:cNvSpPr txBox="1"/>
      </xdr:nvSpPr>
      <xdr:spPr>
        <a:xfrm>
          <a:off x="785812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3</xdr:row>
      <xdr:rowOff>0</xdr:rowOff>
    </xdr:from>
    <xdr:to>
      <xdr:col>20</xdr:col>
      <xdr:colOff>0</xdr:colOff>
      <xdr:row>25</xdr:row>
      <xdr:rowOff>0</xdr:rowOff>
    </xdr:to>
    <xdr:sp macro="" textlink="">
      <xdr:nvSpPr>
        <xdr:cNvPr id="44" name="Rectangle 43">
          <a:extLst>
            <a:ext uri="{FF2B5EF4-FFF2-40B4-BE49-F238E27FC236}">
              <a16:creationId xmlns:a16="http://schemas.microsoft.com/office/drawing/2014/main" id="{EE84B4D6-C7C6-4AAB-B15D-1B71073F9184}"/>
            </a:ext>
          </a:extLst>
        </xdr:cNvPr>
        <xdr:cNvSpPr/>
      </xdr:nvSpPr>
      <xdr:spPr>
        <a:xfrm>
          <a:off x="4248150" y="695325"/>
          <a:ext cx="4076700" cy="35623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133350</xdr:rowOff>
    </xdr:from>
    <xdr:to>
      <xdr:col>12</xdr:col>
      <xdr:colOff>1266825</xdr:colOff>
      <xdr:row>3</xdr:row>
      <xdr:rowOff>0</xdr:rowOff>
    </xdr:to>
    <xdr:sp macro="" textlink="">
      <xdr:nvSpPr>
        <xdr:cNvPr id="45" name="TextBox 44">
          <a:extLst>
            <a:ext uri="{FF2B5EF4-FFF2-40B4-BE49-F238E27FC236}">
              <a16:creationId xmlns:a16="http://schemas.microsoft.com/office/drawing/2014/main" id="{A84BF04D-55DD-4C37-8626-2402C1D2B1E0}"/>
            </a:ext>
          </a:extLst>
        </xdr:cNvPr>
        <xdr:cNvSpPr txBox="1"/>
      </xdr:nvSpPr>
      <xdr:spPr>
        <a:xfrm>
          <a:off x="4248150" y="504825"/>
          <a:ext cx="24955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Leadership Journey Awards</a:t>
          </a:r>
          <a:endParaRPr lang="en-US" sz="1100">
            <a:solidFill>
              <a:schemeClr val="bg1"/>
            </a:solidFill>
            <a:latin typeface="Arial Narrow" panose="020B0606020202030204" pitchFamily="34" charset="0"/>
          </a:endParaRPr>
        </a:p>
      </xdr:txBody>
    </xdr:sp>
    <xdr:clientData/>
  </xdr:twoCellAnchor>
  <xdr:twoCellAnchor>
    <xdr:from>
      <xdr:col>11</xdr:col>
      <xdr:colOff>19050</xdr:colOff>
      <xdr:row>3</xdr:row>
      <xdr:rowOff>28575</xdr:rowOff>
    </xdr:from>
    <xdr:to>
      <xdr:col>11</xdr:col>
      <xdr:colOff>1214122</xdr:colOff>
      <xdr:row>24</xdr:row>
      <xdr:rowOff>112578</xdr:rowOff>
    </xdr:to>
    <xdr:grpSp>
      <xdr:nvGrpSpPr>
        <xdr:cNvPr id="46" name="Group 45">
          <a:extLst>
            <a:ext uri="{FF2B5EF4-FFF2-40B4-BE49-F238E27FC236}">
              <a16:creationId xmlns:a16="http://schemas.microsoft.com/office/drawing/2014/main" id="{5E002755-8EAF-49FA-8A7E-4D512ED9BE36}"/>
            </a:ext>
          </a:extLst>
        </xdr:cNvPr>
        <xdr:cNvGrpSpPr/>
      </xdr:nvGrpSpPr>
      <xdr:grpSpPr>
        <a:xfrm>
          <a:off x="4267200" y="723900"/>
          <a:ext cx="1195072" cy="3484428"/>
          <a:chOff x="4286250" y="723900"/>
          <a:chExt cx="1195072" cy="3484428"/>
        </a:xfrm>
      </xdr:grpSpPr>
      <xdr:pic>
        <xdr:nvPicPr>
          <xdr:cNvPr id="47" name="Picture 46">
            <a:extLst>
              <a:ext uri="{FF2B5EF4-FFF2-40B4-BE49-F238E27FC236}">
                <a16:creationId xmlns:a16="http://schemas.microsoft.com/office/drawing/2014/main" id="{08885D17-E68C-4275-B7A7-0EBDCBB5C21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286250" y="3441700"/>
            <a:ext cx="1188720" cy="766628"/>
          </a:xfrm>
          <a:prstGeom prst="rect">
            <a:avLst/>
          </a:prstGeom>
        </xdr:spPr>
      </xdr:pic>
      <xdr:pic>
        <xdr:nvPicPr>
          <xdr:cNvPr id="48" name="Picture 47">
            <a:extLst>
              <a:ext uri="{FF2B5EF4-FFF2-40B4-BE49-F238E27FC236}">
                <a16:creationId xmlns:a16="http://schemas.microsoft.com/office/drawing/2014/main" id="{80739D43-65AB-47A2-8A79-A07543ED61D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292602" y="2743201"/>
            <a:ext cx="1188720" cy="506979"/>
          </a:xfrm>
          <a:prstGeom prst="rect">
            <a:avLst/>
          </a:prstGeom>
        </xdr:spPr>
      </xdr:pic>
      <xdr:pic>
        <xdr:nvPicPr>
          <xdr:cNvPr id="49" name="Picture 48">
            <a:extLst>
              <a:ext uri="{FF2B5EF4-FFF2-40B4-BE49-F238E27FC236}">
                <a16:creationId xmlns:a16="http://schemas.microsoft.com/office/drawing/2014/main" id="{80B1CA70-23B7-4B6A-911F-A1164521BC6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559967" y="723900"/>
            <a:ext cx="657568" cy="640080"/>
          </a:xfrm>
          <a:prstGeom prst="rect">
            <a:avLst/>
          </a:prstGeom>
        </xdr:spPr>
      </xdr:pic>
      <xdr:pic>
        <xdr:nvPicPr>
          <xdr:cNvPr id="50" name="Picture 49">
            <a:extLst>
              <a:ext uri="{FF2B5EF4-FFF2-40B4-BE49-F238E27FC236}">
                <a16:creationId xmlns:a16="http://schemas.microsoft.com/office/drawing/2014/main" id="{78C87C77-02B6-4044-8BCC-34B6E12C8ED9}"/>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536362" y="1352551"/>
            <a:ext cx="704778" cy="640080"/>
          </a:xfrm>
          <a:prstGeom prst="rect">
            <a:avLst/>
          </a:prstGeom>
        </xdr:spPr>
      </xdr:pic>
      <xdr:pic>
        <xdr:nvPicPr>
          <xdr:cNvPr id="51" name="Picture 50">
            <a:extLst>
              <a:ext uri="{FF2B5EF4-FFF2-40B4-BE49-F238E27FC236}">
                <a16:creationId xmlns:a16="http://schemas.microsoft.com/office/drawing/2014/main" id="{260FD5DF-1D4A-4407-8F91-68DA1F177A5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557711" y="2000250"/>
            <a:ext cx="662080" cy="640080"/>
          </a:xfrm>
          <a:prstGeom prst="rect">
            <a:avLst/>
          </a:prstGeom>
        </xdr:spPr>
      </xdr:pic>
    </xdr:grpSp>
    <xdr:clientData/>
  </xdr:twoCellAnchor>
  <xdr:twoCellAnchor>
    <xdr:from>
      <xdr:col>1</xdr:col>
      <xdr:colOff>16899</xdr:colOff>
      <xdr:row>58</xdr:row>
      <xdr:rowOff>39976</xdr:rowOff>
    </xdr:from>
    <xdr:to>
      <xdr:col>1</xdr:col>
      <xdr:colOff>1205619</xdr:colOff>
      <xdr:row>64</xdr:row>
      <xdr:rowOff>110183</xdr:rowOff>
    </xdr:to>
    <xdr:grpSp>
      <xdr:nvGrpSpPr>
        <xdr:cNvPr id="52" name="Group 51">
          <a:extLst>
            <a:ext uri="{FF2B5EF4-FFF2-40B4-BE49-F238E27FC236}">
              <a16:creationId xmlns:a16="http://schemas.microsoft.com/office/drawing/2014/main" id="{15363960-4263-4922-9AD7-C21B2E663F33}"/>
            </a:ext>
          </a:extLst>
        </xdr:cNvPr>
        <xdr:cNvGrpSpPr>
          <a:grpSpLocks noChangeAspect="1"/>
        </xdr:cNvGrpSpPr>
      </xdr:nvGrpSpPr>
      <xdr:grpSpPr>
        <a:xfrm>
          <a:off x="74049" y="9641176"/>
          <a:ext cx="1188720" cy="1041757"/>
          <a:chOff x="4696849" y="9809450"/>
          <a:chExt cx="1263931" cy="1106030"/>
        </a:xfrm>
      </xdr:grpSpPr>
      <xdr:grpSp>
        <xdr:nvGrpSpPr>
          <xdr:cNvPr id="53" name="Group 52">
            <a:extLst>
              <a:ext uri="{FF2B5EF4-FFF2-40B4-BE49-F238E27FC236}">
                <a16:creationId xmlns:a16="http://schemas.microsoft.com/office/drawing/2014/main" id="{32C1EB4D-6F0D-4208-8BA6-BE1A695A1F1B}"/>
              </a:ext>
            </a:extLst>
          </xdr:cNvPr>
          <xdr:cNvGrpSpPr/>
        </xdr:nvGrpSpPr>
        <xdr:grpSpPr>
          <a:xfrm>
            <a:off x="4911549" y="9809450"/>
            <a:ext cx="834530" cy="411480"/>
            <a:chOff x="4913600" y="9809450"/>
            <a:chExt cx="834530" cy="411480"/>
          </a:xfrm>
        </xdr:grpSpPr>
        <xdr:pic>
          <xdr:nvPicPr>
            <xdr:cNvPr id="61" name="Picture 60">
              <a:extLst>
                <a:ext uri="{FF2B5EF4-FFF2-40B4-BE49-F238E27FC236}">
                  <a16:creationId xmlns:a16="http://schemas.microsoft.com/office/drawing/2014/main" id="{C05EA53A-299F-4982-B972-76003565171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913600" y="9809450"/>
              <a:ext cx="411480" cy="411480"/>
            </a:xfrm>
            <a:prstGeom prst="rect">
              <a:avLst/>
            </a:prstGeom>
          </xdr:spPr>
        </xdr:pic>
        <xdr:pic>
          <xdr:nvPicPr>
            <xdr:cNvPr id="62" name="Picture 61">
              <a:extLst>
                <a:ext uri="{FF2B5EF4-FFF2-40B4-BE49-F238E27FC236}">
                  <a16:creationId xmlns:a16="http://schemas.microsoft.com/office/drawing/2014/main" id="{625E0492-B649-4623-8CFD-C02242BDDA9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336650" y="9809450"/>
              <a:ext cx="411480" cy="411480"/>
            </a:xfrm>
            <a:prstGeom prst="rect">
              <a:avLst/>
            </a:prstGeom>
          </xdr:spPr>
        </xdr:pic>
      </xdr:grpSp>
      <xdr:grpSp>
        <xdr:nvGrpSpPr>
          <xdr:cNvPr id="54" name="Group 53">
            <a:extLst>
              <a:ext uri="{FF2B5EF4-FFF2-40B4-BE49-F238E27FC236}">
                <a16:creationId xmlns:a16="http://schemas.microsoft.com/office/drawing/2014/main" id="{B761FF5A-FF46-4170-934D-FC928435B240}"/>
              </a:ext>
            </a:extLst>
          </xdr:cNvPr>
          <xdr:cNvGrpSpPr/>
        </xdr:nvGrpSpPr>
        <xdr:grpSpPr>
          <a:xfrm>
            <a:off x="4911549" y="10504000"/>
            <a:ext cx="834530" cy="411480"/>
            <a:chOff x="4913600" y="10504000"/>
            <a:chExt cx="834530" cy="411480"/>
          </a:xfrm>
        </xdr:grpSpPr>
        <xdr:pic>
          <xdr:nvPicPr>
            <xdr:cNvPr id="59" name="Picture 58">
              <a:extLst>
                <a:ext uri="{FF2B5EF4-FFF2-40B4-BE49-F238E27FC236}">
                  <a16:creationId xmlns:a16="http://schemas.microsoft.com/office/drawing/2014/main" id="{CA095D23-775D-4713-ACC2-5B73B6F65989}"/>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336650" y="10504000"/>
              <a:ext cx="411480" cy="411480"/>
            </a:xfrm>
            <a:prstGeom prst="rect">
              <a:avLst/>
            </a:prstGeom>
          </xdr:spPr>
        </xdr:pic>
        <xdr:pic>
          <xdr:nvPicPr>
            <xdr:cNvPr id="60" name="Picture 59">
              <a:extLst>
                <a:ext uri="{FF2B5EF4-FFF2-40B4-BE49-F238E27FC236}">
                  <a16:creationId xmlns:a16="http://schemas.microsoft.com/office/drawing/2014/main" id="{F8443AC8-6F4C-4E3C-A329-81B75153F54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913600" y="10504000"/>
              <a:ext cx="411480" cy="411480"/>
            </a:xfrm>
            <a:prstGeom prst="rect">
              <a:avLst/>
            </a:prstGeom>
          </xdr:spPr>
        </xdr:pic>
      </xdr:grpSp>
      <xdr:grpSp>
        <xdr:nvGrpSpPr>
          <xdr:cNvPr id="55" name="Group 54">
            <a:extLst>
              <a:ext uri="{FF2B5EF4-FFF2-40B4-BE49-F238E27FC236}">
                <a16:creationId xmlns:a16="http://schemas.microsoft.com/office/drawing/2014/main" id="{77D6FF54-1185-4B89-B083-11546A096218}"/>
              </a:ext>
            </a:extLst>
          </xdr:cNvPr>
          <xdr:cNvGrpSpPr/>
        </xdr:nvGrpSpPr>
        <xdr:grpSpPr>
          <a:xfrm>
            <a:off x="4696849" y="10176475"/>
            <a:ext cx="1263931" cy="411480"/>
            <a:chOff x="4696849" y="10176475"/>
            <a:chExt cx="1263931" cy="411480"/>
          </a:xfrm>
        </xdr:grpSpPr>
        <xdr:pic>
          <xdr:nvPicPr>
            <xdr:cNvPr id="56" name="Picture 55">
              <a:extLst>
                <a:ext uri="{FF2B5EF4-FFF2-40B4-BE49-F238E27FC236}">
                  <a16:creationId xmlns:a16="http://schemas.microsoft.com/office/drawing/2014/main" id="{47D83AF2-3640-4E06-AB27-D390C05F738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696849" y="10176475"/>
              <a:ext cx="409626" cy="411480"/>
            </a:xfrm>
            <a:prstGeom prst="rect">
              <a:avLst/>
            </a:prstGeom>
          </xdr:spPr>
        </xdr:pic>
        <xdr:pic>
          <xdr:nvPicPr>
            <xdr:cNvPr id="57" name="Picture 56">
              <a:extLst>
                <a:ext uri="{FF2B5EF4-FFF2-40B4-BE49-F238E27FC236}">
                  <a16:creationId xmlns:a16="http://schemas.microsoft.com/office/drawing/2014/main" id="{582C733E-9A1F-46BF-84CF-CAE0F7F584CD}"/>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119900" y="10176475"/>
              <a:ext cx="411480" cy="411480"/>
            </a:xfrm>
            <a:prstGeom prst="rect">
              <a:avLst/>
            </a:prstGeom>
          </xdr:spPr>
        </xdr:pic>
        <xdr:pic>
          <xdr:nvPicPr>
            <xdr:cNvPr id="58" name="Picture 57">
              <a:extLst>
                <a:ext uri="{FF2B5EF4-FFF2-40B4-BE49-F238E27FC236}">
                  <a16:creationId xmlns:a16="http://schemas.microsoft.com/office/drawing/2014/main" id="{56A04909-4740-43E6-AF9B-F9F19409055A}"/>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549300" y="10176475"/>
              <a:ext cx="411480" cy="411480"/>
            </a:xfrm>
            <a:prstGeom prst="rect">
              <a:avLst/>
            </a:prstGeom>
          </xdr:spPr>
        </xdr:pic>
      </xdr:grpSp>
    </xdr:grpSp>
    <xdr:clientData/>
  </xdr:twoCellAnchor>
  <xdr:twoCellAnchor>
    <xdr:from>
      <xdr:col>1</xdr:col>
      <xdr:colOff>28576</xdr:colOff>
      <xdr:row>67</xdr:row>
      <xdr:rowOff>19825</xdr:rowOff>
    </xdr:from>
    <xdr:to>
      <xdr:col>1</xdr:col>
      <xdr:colOff>1217296</xdr:colOff>
      <xdr:row>72</xdr:row>
      <xdr:rowOff>140184</xdr:rowOff>
    </xdr:to>
    <xdr:grpSp>
      <xdr:nvGrpSpPr>
        <xdr:cNvPr id="63" name="Group 62">
          <a:extLst>
            <a:ext uri="{FF2B5EF4-FFF2-40B4-BE49-F238E27FC236}">
              <a16:creationId xmlns:a16="http://schemas.microsoft.com/office/drawing/2014/main" id="{90E8427B-4612-4D73-B0E8-40CD75CBA90A}"/>
            </a:ext>
          </a:extLst>
        </xdr:cNvPr>
        <xdr:cNvGrpSpPr>
          <a:grpSpLocks noChangeAspect="1"/>
        </xdr:cNvGrpSpPr>
      </xdr:nvGrpSpPr>
      <xdr:grpSpPr>
        <a:xfrm>
          <a:off x="85726" y="11078350"/>
          <a:ext cx="1188720" cy="949034"/>
          <a:chOff x="95251" y="10443350"/>
          <a:chExt cx="1234440" cy="964520"/>
        </a:xfrm>
      </xdr:grpSpPr>
      <xdr:pic>
        <xdr:nvPicPr>
          <xdr:cNvPr id="64" name="Picture 63">
            <a:extLst>
              <a:ext uri="{FF2B5EF4-FFF2-40B4-BE49-F238E27FC236}">
                <a16:creationId xmlns:a16="http://schemas.microsoft.com/office/drawing/2014/main" id="{B63BEAEF-813F-4A18-BF10-DBD120726713}"/>
              </a:ext>
            </a:extLst>
          </xdr:cNvPr>
          <xdr:cNvPicPr>
            <a:picLocks noChangeAspect="1"/>
          </xdr:cNvPicPr>
        </xdr:nvPicPr>
        <xdr:blipFill rotWithShape="1">
          <a:blip xmlns:r="http://schemas.openxmlformats.org/officeDocument/2006/relationships" r:embed="rId15">
            <a:extLst>
              <a:ext uri="{28A0092B-C50C-407E-A947-70E740481C1C}">
                <a14:useLocalDpi xmlns:a14="http://schemas.microsoft.com/office/drawing/2010/main" val="0"/>
              </a:ext>
            </a:extLst>
          </a:blip>
          <a:srcRect l="49828" r="-1"/>
          <a:stretch/>
        </xdr:blipFill>
        <xdr:spPr>
          <a:xfrm>
            <a:off x="95251" y="10830074"/>
            <a:ext cx="1234440" cy="577796"/>
          </a:xfrm>
          <a:prstGeom prst="rect">
            <a:avLst/>
          </a:prstGeom>
        </xdr:spPr>
      </xdr:pic>
      <xdr:grpSp>
        <xdr:nvGrpSpPr>
          <xdr:cNvPr id="65" name="Group 64">
            <a:extLst>
              <a:ext uri="{FF2B5EF4-FFF2-40B4-BE49-F238E27FC236}">
                <a16:creationId xmlns:a16="http://schemas.microsoft.com/office/drawing/2014/main" id="{9E385208-B65E-4ADE-8C8E-C3B6AA0CFABF}"/>
              </a:ext>
            </a:extLst>
          </xdr:cNvPr>
          <xdr:cNvGrpSpPr/>
        </xdr:nvGrpSpPr>
        <xdr:grpSpPr>
          <a:xfrm>
            <a:off x="257780" y="10443350"/>
            <a:ext cx="909383" cy="411480"/>
            <a:chOff x="292101" y="10443350"/>
            <a:chExt cx="909383" cy="411480"/>
          </a:xfrm>
        </xdr:grpSpPr>
        <xdr:pic>
          <xdr:nvPicPr>
            <xdr:cNvPr id="66" name="Picture 65">
              <a:extLst>
                <a:ext uri="{FF2B5EF4-FFF2-40B4-BE49-F238E27FC236}">
                  <a16:creationId xmlns:a16="http://schemas.microsoft.com/office/drawing/2014/main" id="{225639FA-3B8C-40B1-B7F0-F3F47FEABC02}"/>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292101" y="10443350"/>
              <a:ext cx="413402" cy="411480"/>
            </a:xfrm>
            <a:prstGeom prst="rect">
              <a:avLst/>
            </a:prstGeom>
          </xdr:spPr>
        </xdr:pic>
        <xdr:pic>
          <xdr:nvPicPr>
            <xdr:cNvPr id="67" name="Picture 66">
              <a:extLst>
                <a:ext uri="{FF2B5EF4-FFF2-40B4-BE49-F238E27FC236}">
                  <a16:creationId xmlns:a16="http://schemas.microsoft.com/office/drawing/2014/main" id="{D098A56D-C0CF-47C7-9A55-0CA5D562C9C6}"/>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788082" y="10443350"/>
              <a:ext cx="413402" cy="411480"/>
            </a:xfrm>
            <a:prstGeom prst="rect">
              <a:avLst/>
            </a:prstGeom>
          </xdr:spPr>
        </xdr:pic>
      </xdr:grpSp>
    </xdr:grpSp>
    <xdr:clientData/>
  </xdr:twoCellAnchor>
  <xdr:twoCellAnchor>
    <xdr:from>
      <xdr:col>1</xdr:col>
      <xdr:colOff>0</xdr:colOff>
      <xdr:row>3</xdr:row>
      <xdr:rowOff>0</xdr:rowOff>
    </xdr:from>
    <xdr:to>
      <xdr:col>10</xdr:col>
      <xdr:colOff>0</xdr:colOff>
      <xdr:row>33</xdr:row>
      <xdr:rowOff>0</xdr:rowOff>
    </xdr:to>
    <xdr:sp macro="" textlink="">
      <xdr:nvSpPr>
        <xdr:cNvPr id="68" name="Rectangle 67">
          <a:extLst>
            <a:ext uri="{FF2B5EF4-FFF2-40B4-BE49-F238E27FC236}">
              <a16:creationId xmlns:a16="http://schemas.microsoft.com/office/drawing/2014/main" id="{7B5A361C-6451-48CF-AF97-0CC26D92069A}"/>
            </a:ext>
          </a:extLst>
        </xdr:cNvPr>
        <xdr:cNvSpPr/>
      </xdr:nvSpPr>
      <xdr:spPr>
        <a:xfrm>
          <a:off x="57150" y="695325"/>
          <a:ext cx="4076700" cy="48577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39687</xdr:colOff>
      <xdr:row>41</xdr:row>
      <xdr:rowOff>65050</xdr:rowOff>
    </xdr:from>
    <xdr:to>
      <xdr:col>2</xdr:col>
      <xdr:colOff>2102</xdr:colOff>
      <xdr:row>55</xdr:row>
      <xdr:rowOff>121491</xdr:rowOff>
    </xdr:to>
    <xdr:grpSp>
      <xdr:nvGrpSpPr>
        <xdr:cNvPr id="69" name="Group 68">
          <a:extLst>
            <a:ext uri="{FF2B5EF4-FFF2-40B4-BE49-F238E27FC236}">
              <a16:creationId xmlns:a16="http://schemas.microsoft.com/office/drawing/2014/main" id="{EC41DADF-994B-4EC9-A527-E85CD13DAB8A}"/>
            </a:ext>
          </a:extLst>
        </xdr:cNvPr>
        <xdr:cNvGrpSpPr/>
      </xdr:nvGrpSpPr>
      <xdr:grpSpPr>
        <a:xfrm>
          <a:off x="96837" y="6913525"/>
          <a:ext cx="1191140" cy="2323391"/>
          <a:chOff x="96837" y="7037350"/>
          <a:chExt cx="1210190" cy="2367841"/>
        </a:xfrm>
      </xdr:grpSpPr>
      <xdr:pic>
        <xdr:nvPicPr>
          <xdr:cNvPr id="70" name="Picture 69">
            <a:extLst>
              <a:ext uri="{FF2B5EF4-FFF2-40B4-BE49-F238E27FC236}">
                <a16:creationId xmlns:a16="http://schemas.microsoft.com/office/drawing/2014/main" id="{5029703B-3F18-4F1D-A089-4DD6BFC1B983}"/>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96837" y="9008271"/>
            <a:ext cx="1196340" cy="396920"/>
          </a:xfrm>
          <a:prstGeom prst="rect">
            <a:avLst/>
          </a:prstGeom>
        </xdr:spPr>
      </xdr:pic>
      <xdr:pic>
        <xdr:nvPicPr>
          <xdr:cNvPr id="71" name="Picture 75">
            <a:extLst>
              <a:ext uri="{FF2B5EF4-FFF2-40B4-BE49-F238E27FC236}">
                <a16:creationId xmlns:a16="http://schemas.microsoft.com/office/drawing/2014/main" id="{2F788F60-5826-4D8B-8544-23A4FEE9E5F5}"/>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96837" y="8040989"/>
            <a:ext cx="1196340" cy="394026"/>
          </a:xfrm>
          <a:prstGeom prst="rect">
            <a:avLst/>
          </a:prstGeom>
        </xdr:spPr>
      </xdr:pic>
      <xdr:pic>
        <xdr:nvPicPr>
          <xdr:cNvPr id="72" name="Picture 71">
            <a:extLst>
              <a:ext uri="{FF2B5EF4-FFF2-40B4-BE49-F238E27FC236}">
                <a16:creationId xmlns:a16="http://schemas.microsoft.com/office/drawing/2014/main" id="{F8F9B7E2-7A9C-42B0-9E9C-0DFEA3FC1195}"/>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96837" y="8523910"/>
            <a:ext cx="1196340" cy="395467"/>
          </a:xfrm>
          <a:prstGeom prst="rect">
            <a:avLst/>
          </a:prstGeom>
        </xdr:spPr>
      </xdr:pic>
      <xdr:pic>
        <xdr:nvPicPr>
          <xdr:cNvPr id="73" name="Picture 72">
            <a:extLst>
              <a:ext uri="{FF2B5EF4-FFF2-40B4-BE49-F238E27FC236}">
                <a16:creationId xmlns:a16="http://schemas.microsoft.com/office/drawing/2014/main" id="{7C0EBE5B-27EC-41C3-B487-55A31559D9F1}"/>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96837" y="7546869"/>
            <a:ext cx="1196340" cy="405225"/>
          </a:xfrm>
          <a:prstGeom prst="rect">
            <a:avLst/>
          </a:prstGeom>
        </xdr:spPr>
      </xdr:pic>
      <xdr:grpSp>
        <xdr:nvGrpSpPr>
          <xdr:cNvPr id="74" name="Group 73">
            <a:extLst>
              <a:ext uri="{FF2B5EF4-FFF2-40B4-BE49-F238E27FC236}">
                <a16:creationId xmlns:a16="http://schemas.microsoft.com/office/drawing/2014/main" id="{A024DE36-357F-4874-B2AB-E4846EA43B92}"/>
              </a:ext>
            </a:extLst>
          </xdr:cNvPr>
          <xdr:cNvGrpSpPr/>
        </xdr:nvGrpSpPr>
        <xdr:grpSpPr>
          <a:xfrm>
            <a:off x="96837" y="7037350"/>
            <a:ext cx="1210190" cy="420624"/>
            <a:chOff x="19345947" y="7297700"/>
            <a:chExt cx="1210190" cy="420624"/>
          </a:xfrm>
        </xdr:grpSpPr>
        <xdr:pic>
          <xdr:nvPicPr>
            <xdr:cNvPr id="75" name="Picture 74">
              <a:extLst>
                <a:ext uri="{FF2B5EF4-FFF2-40B4-BE49-F238E27FC236}">
                  <a16:creationId xmlns:a16="http://schemas.microsoft.com/office/drawing/2014/main" id="{69ECAA55-3C94-465F-9159-8BBF80D8B0B2}"/>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9345947" y="7297700"/>
              <a:ext cx="402336" cy="420624"/>
            </a:xfrm>
            <a:prstGeom prst="rect">
              <a:avLst/>
            </a:prstGeom>
          </xdr:spPr>
        </xdr:pic>
        <xdr:pic>
          <xdr:nvPicPr>
            <xdr:cNvPr id="76" name="Picture 75">
              <a:extLst>
                <a:ext uri="{FF2B5EF4-FFF2-40B4-BE49-F238E27FC236}">
                  <a16:creationId xmlns:a16="http://schemas.microsoft.com/office/drawing/2014/main" id="{D2EBCB77-15A0-43C3-B6D8-0A0DC8B5FC08}"/>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9747319" y="7297700"/>
              <a:ext cx="402336" cy="420624"/>
            </a:xfrm>
            <a:prstGeom prst="rect">
              <a:avLst/>
            </a:prstGeom>
          </xdr:spPr>
        </xdr:pic>
        <xdr:pic>
          <xdr:nvPicPr>
            <xdr:cNvPr id="77" name="Picture 76">
              <a:extLst>
                <a:ext uri="{FF2B5EF4-FFF2-40B4-BE49-F238E27FC236}">
                  <a16:creationId xmlns:a16="http://schemas.microsoft.com/office/drawing/2014/main" id="{566ABAEB-D941-43FC-9B53-A22B065A3637}"/>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20153801" y="7297700"/>
              <a:ext cx="402336" cy="420624"/>
            </a:xfrm>
            <a:prstGeom prst="rect">
              <a:avLst/>
            </a:prstGeom>
          </xdr:spPr>
        </xdr:pic>
      </xdr:grpSp>
    </xdr:grpSp>
    <xdr:clientData/>
  </xdr:twoCellAnchor>
  <xdr:twoCellAnchor>
    <xdr:from>
      <xdr:col>1</xdr:col>
      <xdr:colOff>43446</xdr:colOff>
      <xdr:row>3</xdr:row>
      <xdr:rowOff>60325</xdr:rowOff>
    </xdr:from>
    <xdr:to>
      <xdr:col>1</xdr:col>
      <xdr:colOff>1225061</xdr:colOff>
      <xdr:row>32</xdr:row>
      <xdr:rowOff>103590</xdr:rowOff>
    </xdr:to>
    <xdr:grpSp>
      <xdr:nvGrpSpPr>
        <xdr:cNvPr id="78" name="Group 77">
          <a:extLst>
            <a:ext uri="{FF2B5EF4-FFF2-40B4-BE49-F238E27FC236}">
              <a16:creationId xmlns:a16="http://schemas.microsoft.com/office/drawing/2014/main" id="{F722A314-1218-4C17-9C0F-B4CD43277D66}"/>
            </a:ext>
          </a:extLst>
        </xdr:cNvPr>
        <xdr:cNvGrpSpPr/>
      </xdr:nvGrpSpPr>
      <xdr:grpSpPr>
        <a:xfrm>
          <a:off x="100596" y="755650"/>
          <a:ext cx="1181615" cy="4739090"/>
          <a:chOff x="19366496" y="784225"/>
          <a:chExt cx="1210190" cy="4831165"/>
        </a:xfrm>
      </xdr:grpSpPr>
      <xdr:pic>
        <xdr:nvPicPr>
          <xdr:cNvPr id="79" name="Picture 78">
            <a:extLst>
              <a:ext uri="{FF2B5EF4-FFF2-40B4-BE49-F238E27FC236}">
                <a16:creationId xmlns:a16="http://schemas.microsoft.com/office/drawing/2014/main" id="{CC914344-50B9-4283-A1BE-8ACF5824018F}"/>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20177750" y="784225"/>
            <a:ext cx="398936" cy="418539"/>
          </a:xfrm>
          <a:prstGeom prst="rect">
            <a:avLst/>
          </a:prstGeom>
        </xdr:spPr>
      </xdr:pic>
      <xdr:pic>
        <xdr:nvPicPr>
          <xdr:cNvPr id="80" name="Picture 79">
            <a:extLst>
              <a:ext uri="{FF2B5EF4-FFF2-40B4-BE49-F238E27FC236}">
                <a16:creationId xmlns:a16="http://schemas.microsoft.com/office/drawing/2014/main" id="{A55C64A0-CEA8-44AD-B52C-35F6297E8B11}"/>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9369896" y="1274285"/>
            <a:ext cx="398936" cy="418539"/>
          </a:xfrm>
          <a:prstGeom prst="rect">
            <a:avLst/>
          </a:prstGeom>
        </xdr:spPr>
      </xdr:pic>
      <xdr:pic>
        <xdr:nvPicPr>
          <xdr:cNvPr id="81" name="Picture 80">
            <a:extLst>
              <a:ext uri="{FF2B5EF4-FFF2-40B4-BE49-F238E27FC236}">
                <a16:creationId xmlns:a16="http://schemas.microsoft.com/office/drawing/2014/main" id="{437F19F0-17BA-4A22-B82A-5C93BF74F2A5}"/>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9771269" y="1274285"/>
            <a:ext cx="398936" cy="418539"/>
          </a:xfrm>
          <a:prstGeom prst="rect">
            <a:avLst/>
          </a:prstGeom>
        </xdr:spPr>
      </xdr:pic>
      <xdr:pic>
        <xdr:nvPicPr>
          <xdr:cNvPr id="82" name="Picture 81">
            <a:extLst>
              <a:ext uri="{FF2B5EF4-FFF2-40B4-BE49-F238E27FC236}">
                <a16:creationId xmlns:a16="http://schemas.microsoft.com/office/drawing/2014/main" id="{0B8DAAF7-CB79-42D3-8E5F-6CD10981D4A5}"/>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20177750" y="1274285"/>
            <a:ext cx="398936" cy="418539"/>
          </a:xfrm>
          <a:prstGeom prst="rect">
            <a:avLst/>
          </a:prstGeom>
        </xdr:spPr>
      </xdr:pic>
      <xdr:pic>
        <xdr:nvPicPr>
          <xdr:cNvPr id="83" name="Picture 82">
            <a:extLst>
              <a:ext uri="{FF2B5EF4-FFF2-40B4-BE49-F238E27FC236}">
                <a16:creationId xmlns:a16="http://schemas.microsoft.com/office/drawing/2014/main" id="{442C8D6C-EF44-467E-867D-39E2BA5D09E2}"/>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9369896" y="1764345"/>
            <a:ext cx="398936" cy="418539"/>
          </a:xfrm>
          <a:prstGeom prst="rect">
            <a:avLst/>
          </a:prstGeom>
        </xdr:spPr>
      </xdr:pic>
      <xdr:pic>
        <xdr:nvPicPr>
          <xdr:cNvPr id="84" name="Picture 83">
            <a:extLst>
              <a:ext uri="{FF2B5EF4-FFF2-40B4-BE49-F238E27FC236}">
                <a16:creationId xmlns:a16="http://schemas.microsoft.com/office/drawing/2014/main" id="{E821CA79-8E53-4604-A8A6-F1209CFC592D}"/>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9771269" y="1764345"/>
            <a:ext cx="398936" cy="418539"/>
          </a:xfrm>
          <a:prstGeom prst="rect">
            <a:avLst/>
          </a:prstGeom>
        </xdr:spPr>
      </xdr:pic>
      <xdr:pic>
        <xdr:nvPicPr>
          <xdr:cNvPr id="85" name="Picture 84">
            <a:extLst>
              <a:ext uri="{FF2B5EF4-FFF2-40B4-BE49-F238E27FC236}">
                <a16:creationId xmlns:a16="http://schemas.microsoft.com/office/drawing/2014/main" id="{08AFB568-FF71-4DA3-B1AE-DAB3F07BB8BC}"/>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20177750" y="1764345"/>
            <a:ext cx="398936" cy="418539"/>
          </a:xfrm>
          <a:prstGeom prst="rect">
            <a:avLst/>
          </a:prstGeom>
        </xdr:spPr>
      </xdr:pic>
      <xdr:pic>
        <xdr:nvPicPr>
          <xdr:cNvPr id="86" name="Picture 85">
            <a:extLst>
              <a:ext uri="{FF2B5EF4-FFF2-40B4-BE49-F238E27FC236}">
                <a16:creationId xmlns:a16="http://schemas.microsoft.com/office/drawing/2014/main" id="{A2234119-909C-44D7-BD6D-D9306668E963}"/>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9369896" y="2254405"/>
            <a:ext cx="398936" cy="418539"/>
          </a:xfrm>
          <a:prstGeom prst="rect">
            <a:avLst/>
          </a:prstGeom>
        </xdr:spPr>
      </xdr:pic>
      <xdr:pic>
        <xdr:nvPicPr>
          <xdr:cNvPr id="87" name="Picture 86">
            <a:extLst>
              <a:ext uri="{FF2B5EF4-FFF2-40B4-BE49-F238E27FC236}">
                <a16:creationId xmlns:a16="http://schemas.microsoft.com/office/drawing/2014/main" id="{6858F656-4ABB-48F7-BD45-AA1A77186CA8}"/>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9771269" y="2254405"/>
            <a:ext cx="398936" cy="418539"/>
          </a:xfrm>
          <a:prstGeom prst="rect">
            <a:avLst/>
          </a:prstGeom>
        </xdr:spPr>
      </xdr:pic>
      <xdr:pic>
        <xdr:nvPicPr>
          <xdr:cNvPr id="88" name="Picture 87">
            <a:extLst>
              <a:ext uri="{FF2B5EF4-FFF2-40B4-BE49-F238E27FC236}">
                <a16:creationId xmlns:a16="http://schemas.microsoft.com/office/drawing/2014/main" id="{9D3A57AC-A35B-415D-88CA-ACB7D95C4B4C}"/>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20177750" y="2254405"/>
            <a:ext cx="398936" cy="418539"/>
          </a:xfrm>
          <a:prstGeom prst="rect">
            <a:avLst/>
          </a:prstGeom>
        </xdr:spPr>
      </xdr:pic>
      <xdr:pic>
        <xdr:nvPicPr>
          <xdr:cNvPr id="89" name="Picture 88">
            <a:extLst>
              <a:ext uri="{FF2B5EF4-FFF2-40B4-BE49-F238E27FC236}">
                <a16:creationId xmlns:a16="http://schemas.microsoft.com/office/drawing/2014/main" id="{CA098116-A17C-49C9-ABC7-315D41F9A77F}"/>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9369896" y="2744465"/>
            <a:ext cx="398936" cy="418539"/>
          </a:xfrm>
          <a:prstGeom prst="rect">
            <a:avLst/>
          </a:prstGeom>
        </xdr:spPr>
      </xdr:pic>
      <xdr:pic>
        <xdr:nvPicPr>
          <xdr:cNvPr id="90" name="Picture 89">
            <a:extLst>
              <a:ext uri="{FF2B5EF4-FFF2-40B4-BE49-F238E27FC236}">
                <a16:creationId xmlns:a16="http://schemas.microsoft.com/office/drawing/2014/main" id="{2DD938BB-1337-4522-BD8C-E8920B588D46}"/>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9771269" y="2744465"/>
            <a:ext cx="398936" cy="418539"/>
          </a:xfrm>
          <a:prstGeom prst="rect">
            <a:avLst/>
          </a:prstGeom>
        </xdr:spPr>
      </xdr:pic>
      <xdr:pic>
        <xdr:nvPicPr>
          <xdr:cNvPr id="91" name="Picture 90">
            <a:extLst>
              <a:ext uri="{FF2B5EF4-FFF2-40B4-BE49-F238E27FC236}">
                <a16:creationId xmlns:a16="http://schemas.microsoft.com/office/drawing/2014/main" id="{9D4AC0B1-D7E1-4B4E-A4AA-00D27F66F518}"/>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20177750" y="2744465"/>
            <a:ext cx="398936" cy="418539"/>
          </a:xfrm>
          <a:prstGeom prst="rect">
            <a:avLst/>
          </a:prstGeom>
        </xdr:spPr>
      </xdr:pic>
      <xdr:pic>
        <xdr:nvPicPr>
          <xdr:cNvPr id="92" name="Picture 91">
            <a:extLst>
              <a:ext uri="{FF2B5EF4-FFF2-40B4-BE49-F238E27FC236}">
                <a16:creationId xmlns:a16="http://schemas.microsoft.com/office/drawing/2014/main" id="{4AE623EC-18B0-4666-9857-5AE5640C5866}"/>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9369896" y="3234525"/>
            <a:ext cx="398936" cy="418539"/>
          </a:xfrm>
          <a:prstGeom prst="rect">
            <a:avLst/>
          </a:prstGeom>
        </xdr:spPr>
      </xdr:pic>
      <xdr:pic>
        <xdr:nvPicPr>
          <xdr:cNvPr id="93" name="Picture 92">
            <a:extLst>
              <a:ext uri="{FF2B5EF4-FFF2-40B4-BE49-F238E27FC236}">
                <a16:creationId xmlns:a16="http://schemas.microsoft.com/office/drawing/2014/main" id="{BCF0CBBC-827C-4507-B64B-03286AFEEE00}"/>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9771269" y="3234525"/>
            <a:ext cx="398936" cy="418539"/>
          </a:xfrm>
          <a:prstGeom prst="rect">
            <a:avLst/>
          </a:prstGeom>
        </xdr:spPr>
      </xdr:pic>
      <xdr:pic>
        <xdr:nvPicPr>
          <xdr:cNvPr id="94" name="Picture 93">
            <a:extLst>
              <a:ext uri="{FF2B5EF4-FFF2-40B4-BE49-F238E27FC236}">
                <a16:creationId xmlns:a16="http://schemas.microsoft.com/office/drawing/2014/main" id="{BE8C7A36-9274-4BE2-87D3-564D4056343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20177750" y="3234525"/>
            <a:ext cx="398936" cy="418539"/>
          </a:xfrm>
          <a:prstGeom prst="rect">
            <a:avLst/>
          </a:prstGeom>
        </xdr:spPr>
      </xdr:pic>
      <xdr:pic>
        <xdr:nvPicPr>
          <xdr:cNvPr id="95" name="Picture 94">
            <a:extLst>
              <a:ext uri="{FF2B5EF4-FFF2-40B4-BE49-F238E27FC236}">
                <a16:creationId xmlns:a16="http://schemas.microsoft.com/office/drawing/2014/main" id="{0D4D4755-0B02-4893-87D7-DD2A06A13CA1}"/>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19369896" y="3724585"/>
            <a:ext cx="398936" cy="418539"/>
          </a:xfrm>
          <a:prstGeom prst="rect">
            <a:avLst/>
          </a:prstGeom>
        </xdr:spPr>
      </xdr:pic>
      <xdr:pic>
        <xdr:nvPicPr>
          <xdr:cNvPr id="96" name="Picture 95">
            <a:extLst>
              <a:ext uri="{FF2B5EF4-FFF2-40B4-BE49-F238E27FC236}">
                <a16:creationId xmlns:a16="http://schemas.microsoft.com/office/drawing/2014/main" id="{2D8ECB6A-ADAC-4B5C-BAD8-BEFACF025B1A}"/>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19771269" y="3724585"/>
            <a:ext cx="398936" cy="418539"/>
          </a:xfrm>
          <a:prstGeom prst="rect">
            <a:avLst/>
          </a:prstGeom>
        </xdr:spPr>
      </xdr:pic>
      <xdr:pic>
        <xdr:nvPicPr>
          <xdr:cNvPr id="97" name="Picture 96">
            <a:extLst>
              <a:ext uri="{FF2B5EF4-FFF2-40B4-BE49-F238E27FC236}">
                <a16:creationId xmlns:a16="http://schemas.microsoft.com/office/drawing/2014/main" id="{C1B3229D-DCBB-4330-9982-98575A0693A5}"/>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20177750" y="3724585"/>
            <a:ext cx="398936" cy="418539"/>
          </a:xfrm>
          <a:prstGeom prst="rect">
            <a:avLst/>
          </a:prstGeom>
        </xdr:spPr>
      </xdr:pic>
      <xdr:pic>
        <xdr:nvPicPr>
          <xdr:cNvPr id="98" name="Picture 97">
            <a:extLst>
              <a:ext uri="{FF2B5EF4-FFF2-40B4-BE49-F238E27FC236}">
                <a16:creationId xmlns:a16="http://schemas.microsoft.com/office/drawing/2014/main" id="{56C2855B-78B3-4968-BB1C-D10107B99932}"/>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19369896" y="4214645"/>
            <a:ext cx="398936" cy="418539"/>
          </a:xfrm>
          <a:prstGeom prst="rect">
            <a:avLst/>
          </a:prstGeom>
        </xdr:spPr>
      </xdr:pic>
      <xdr:pic>
        <xdr:nvPicPr>
          <xdr:cNvPr id="99" name="Picture 98">
            <a:extLst>
              <a:ext uri="{FF2B5EF4-FFF2-40B4-BE49-F238E27FC236}">
                <a16:creationId xmlns:a16="http://schemas.microsoft.com/office/drawing/2014/main" id="{8FEDEF8F-768F-438E-AE10-5FABC9D62542}"/>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9769124" y="4214645"/>
            <a:ext cx="401081" cy="418539"/>
          </a:xfrm>
          <a:prstGeom prst="rect">
            <a:avLst/>
          </a:prstGeom>
        </xdr:spPr>
      </xdr:pic>
      <xdr:pic>
        <xdr:nvPicPr>
          <xdr:cNvPr id="100" name="Picture 99">
            <a:extLst>
              <a:ext uri="{FF2B5EF4-FFF2-40B4-BE49-F238E27FC236}">
                <a16:creationId xmlns:a16="http://schemas.microsoft.com/office/drawing/2014/main" id="{4CFDD14B-2434-4658-813E-1D617A1E72B1}"/>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19369896" y="4704705"/>
            <a:ext cx="398936" cy="418539"/>
          </a:xfrm>
          <a:prstGeom prst="rect">
            <a:avLst/>
          </a:prstGeom>
        </xdr:spPr>
      </xdr:pic>
      <xdr:pic>
        <xdr:nvPicPr>
          <xdr:cNvPr id="101" name="Picture 100">
            <a:extLst>
              <a:ext uri="{FF2B5EF4-FFF2-40B4-BE49-F238E27FC236}">
                <a16:creationId xmlns:a16="http://schemas.microsoft.com/office/drawing/2014/main" id="{A8053BA3-AC87-4EA4-8AEE-1F1450C421D7}"/>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19771269" y="4704705"/>
            <a:ext cx="398936" cy="418539"/>
          </a:xfrm>
          <a:prstGeom prst="rect">
            <a:avLst/>
          </a:prstGeom>
        </xdr:spPr>
      </xdr:pic>
      <xdr:pic>
        <xdr:nvPicPr>
          <xdr:cNvPr id="102" name="Picture 101">
            <a:extLst>
              <a:ext uri="{FF2B5EF4-FFF2-40B4-BE49-F238E27FC236}">
                <a16:creationId xmlns:a16="http://schemas.microsoft.com/office/drawing/2014/main" id="{74BA0B55-74FD-4E33-A2E9-B41139168884}"/>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20175605" y="4214645"/>
            <a:ext cx="401081" cy="418539"/>
          </a:xfrm>
          <a:prstGeom prst="rect">
            <a:avLst/>
          </a:prstGeom>
        </xdr:spPr>
      </xdr:pic>
      <xdr:pic>
        <xdr:nvPicPr>
          <xdr:cNvPr id="103" name="Picture 102">
            <a:extLst>
              <a:ext uri="{FF2B5EF4-FFF2-40B4-BE49-F238E27FC236}">
                <a16:creationId xmlns:a16="http://schemas.microsoft.com/office/drawing/2014/main" id="{A31BB0DE-D2BC-4C03-A16E-7823EF13FB43}"/>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0177750" y="4704705"/>
            <a:ext cx="398936" cy="418539"/>
          </a:xfrm>
          <a:prstGeom prst="rect">
            <a:avLst/>
          </a:prstGeom>
        </xdr:spPr>
      </xdr:pic>
      <xdr:pic>
        <xdr:nvPicPr>
          <xdr:cNvPr id="104" name="Picture 103">
            <a:extLst>
              <a:ext uri="{FF2B5EF4-FFF2-40B4-BE49-F238E27FC236}">
                <a16:creationId xmlns:a16="http://schemas.microsoft.com/office/drawing/2014/main" id="{E9187D2A-43EB-44AB-9F28-1C5E9F15D9A5}"/>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19769124" y="5194766"/>
            <a:ext cx="401081" cy="418539"/>
          </a:xfrm>
          <a:prstGeom prst="rect">
            <a:avLst/>
          </a:prstGeom>
        </xdr:spPr>
      </xdr:pic>
      <xdr:pic>
        <xdr:nvPicPr>
          <xdr:cNvPr id="105" name="Picture 104">
            <a:extLst>
              <a:ext uri="{FF2B5EF4-FFF2-40B4-BE49-F238E27FC236}">
                <a16:creationId xmlns:a16="http://schemas.microsoft.com/office/drawing/2014/main" id="{D593BB02-61DA-4D9B-B722-218FA4C2D215}"/>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20175605" y="5194766"/>
            <a:ext cx="401081" cy="418539"/>
          </a:xfrm>
          <a:prstGeom prst="rect">
            <a:avLst/>
          </a:prstGeom>
        </xdr:spPr>
      </xdr:pic>
      <xdr:pic>
        <xdr:nvPicPr>
          <xdr:cNvPr id="106" name="Picture 105">
            <a:extLst>
              <a:ext uri="{FF2B5EF4-FFF2-40B4-BE49-F238E27FC236}">
                <a16:creationId xmlns:a16="http://schemas.microsoft.com/office/drawing/2014/main" id="{0148F54D-9347-49CA-98D2-776EC68A10D7}"/>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19366496" y="5194766"/>
            <a:ext cx="402336" cy="420624"/>
          </a:xfrm>
          <a:prstGeom prst="rect">
            <a:avLst/>
          </a:prstGeom>
        </xdr:spPr>
      </xdr:pic>
      <xdr:pic>
        <xdr:nvPicPr>
          <xdr:cNvPr id="107" name="Picture 106">
            <a:extLst>
              <a:ext uri="{FF2B5EF4-FFF2-40B4-BE49-F238E27FC236}">
                <a16:creationId xmlns:a16="http://schemas.microsoft.com/office/drawing/2014/main" id="{12E8C809-A3D0-44F5-9F0B-4B72AF60177B}"/>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19767869" y="784225"/>
            <a:ext cx="402336" cy="420624"/>
          </a:xfrm>
          <a:prstGeom prst="rect">
            <a:avLst/>
          </a:prstGeom>
        </xdr:spPr>
      </xdr:pic>
      <xdr:pic>
        <xdr:nvPicPr>
          <xdr:cNvPr id="108" name="Picture 107">
            <a:extLst>
              <a:ext uri="{FF2B5EF4-FFF2-40B4-BE49-F238E27FC236}">
                <a16:creationId xmlns:a16="http://schemas.microsoft.com/office/drawing/2014/main" id="{90297A82-6BAE-48BD-850C-39824B79C2C6}"/>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19366496" y="784225"/>
            <a:ext cx="402336" cy="420624"/>
          </a:xfrm>
          <a:prstGeom prst="rect">
            <a:avLst/>
          </a:prstGeom>
        </xdr:spPr>
      </xdr:pic>
    </xdr:grpSp>
    <xdr:clientData/>
  </xdr:twoCellAnchor>
  <xdr:twoCellAnchor>
    <xdr:from>
      <xdr:col>1</xdr:col>
      <xdr:colOff>0</xdr:colOff>
      <xdr:row>41</xdr:row>
      <xdr:rowOff>0</xdr:rowOff>
    </xdr:from>
    <xdr:to>
      <xdr:col>10</xdr:col>
      <xdr:colOff>0</xdr:colOff>
      <xdr:row>56</xdr:row>
      <xdr:rowOff>0</xdr:rowOff>
    </xdr:to>
    <xdr:sp macro="" textlink="">
      <xdr:nvSpPr>
        <xdr:cNvPr id="109" name="Rectangle 108">
          <a:extLst>
            <a:ext uri="{FF2B5EF4-FFF2-40B4-BE49-F238E27FC236}">
              <a16:creationId xmlns:a16="http://schemas.microsoft.com/office/drawing/2014/main" id="{A07027CA-05B7-4A42-9353-4CFD520D9D6A}"/>
            </a:ext>
          </a:extLst>
        </xdr:cNvPr>
        <xdr:cNvSpPr/>
      </xdr:nvSpPr>
      <xdr:spPr>
        <a:xfrm>
          <a:off x="57150" y="6848475"/>
          <a:ext cx="4076700" cy="24288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47</xdr:row>
      <xdr:rowOff>0</xdr:rowOff>
    </xdr:from>
    <xdr:to>
      <xdr:col>20</xdr:col>
      <xdr:colOff>0</xdr:colOff>
      <xdr:row>75</xdr:row>
      <xdr:rowOff>0</xdr:rowOff>
    </xdr:to>
    <xdr:sp macro="" textlink="">
      <xdr:nvSpPr>
        <xdr:cNvPr id="110" name="Rectangle 109">
          <a:extLst>
            <a:ext uri="{FF2B5EF4-FFF2-40B4-BE49-F238E27FC236}">
              <a16:creationId xmlns:a16="http://schemas.microsoft.com/office/drawing/2014/main" id="{86189321-BCF3-4DD3-AA32-FC1A5FD595E6}"/>
            </a:ext>
          </a:extLst>
        </xdr:cNvPr>
        <xdr:cNvSpPr/>
      </xdr:nvSpPr>
      <xdr:spPr>
        <a:xfrm>
          <a:off x="4248150" y="7820025"/>
          <a:ext cx="4076700" cy="45529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27</xdr:row>
      <xdr:rowOff>1</xdr:rowOff>
    </xdr:from>
    <xdr:to>
      <xdr:col>20</xdr:col>
      <xdr:colOff>0</xdr:colOff>
      <xdr:row>37</xdr:row>
      <xdr:rowOff>19051</xdr:rowOff>
    </xdr:to>
    <xdr:sp macro="" textlink="">
      <xdr:nvSpPr>
        <xdr:cNvPr id="111" name="Rectangle 110">
          <a:extLst>
            <a:ext uri="{FF2B5EF4-FFF2-40B4-BE49-F238E27FC236}">
              <a16:creationId xmlns:a16="http://schemas.microsoft.com/office/drawing/2014/main" id="{DF2ED06B-5C05-455F-B5D0-6D49E501B8B8}"/>
            </a:ext>
          </a:extLst>
        </xdr:cNvPr>
        <xdr:cNvSpPr/>
      </xdr:nvSpPr>
      <xdr:spPr>
        <a:xfrm>
          <a:off x="4248150" y="4581526"/>
          <a:ext cx="4076700" cy="16383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25</xdr:row>
      <xdr:rowOff>136070</xdr:rowOff>
    </xdr:from>
    <xdr:to>
      <xdr:col>20</xdr:col>
      <xdr:colOff>0</xdr:colOff>
      <xdr:row>27</xdr:row>
      <xdr:rowOff>2719</xdr:rowOff>
    </xdr:to>
    <xdr:sp macro="" textlink="">
      <xdr:nvSpPr>
        <xdr:cNvPr id="112" name="Rectangle: Top Corners Rounded 111">
          <a:extLst>
            <a:ext uri="{FF2B5EF4-FFF2-40B4-BE49-F238E27FC236}">
              <a16:creationId xmlns:a16="http://schemas.microsoft.com/office/drawing/2014/main" id="{1AD072EA-7AD6-45F0-ADCE-E58427E206DC}"/>
            </a:ext>
          </a:extLst>
        </xdr:cNvPr>
        <xdr:cNvSpPr/>
      </xdr:nvSpPr>
      <xdr:spPr>
        <a:xfrm>
          <a:off x="4248150" y="4393745"/>
          <a:ext cx="4076700" cy="190499"/>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25</xdr:row>
      <xdr:rowOff>140159</xdr:rowOff>
    </xdr:from>
    <xdr:to>
      <xdr:col>12</xdr:col>
      <xdr:colOff>2721</xdr:colOff>
      <xdr:row>27</xdr:row>
      <xdr:rowOff>8169</xdr:rowOff>
    </xdr:to>
    <xdr:sp macro="" textlink="">
      <xdr:nvSpPr>
        <xdr:cNvPr id="113" name="TextBox 112">
          <a:extLst>
            <a:ext uri="{FF2B5EF4-FFF2-40B4-BE49-F238E27FC236}">
              <a16:creationId xmlns:a16="http://schemas.microsoft.com/office/drawing/2014/main" id="{249E0CE0-E11B-4781-8A28-173625892B93}"/>
            </a:ext>
          </a:extLst>
        </xdr:cNvPr>
        <xdr:cNvSpPr txBox="1"/>
      </xdr:nvSpPr>
      <xdr:spPr>
        <a:xfrm>
          <a:off x="4248150" y="4397834"/>
          <a:ext cx="1231446" cy="19186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18</xdr:col>
      <xdr:colOff>0</xdr:colOff>
      <xdr:row>25</xdr:row>
      <xdr:rowOff>142874</xdr:rowOff>
    </xdr:from>
    <xdr:to>
      <xdr:col>19</xdr:col>
      <xdr:colOff>0</xdr:colOff>
      <xdr:row>27</xdr:row>
      <xdr:rowOff>9523</xdr:rowOff>
    </xdr:to>
    <xdr:sp macro="" textlink="">
      <xdr:nvSpPr>
        <xdr:cNvPr id="114" name="TextBox 113">
          <a:extLst>
            <a:ext uri="{FF2B5EF4-FFF2-40B4-BE49-F238E27FC236}">
              <a16:creationId xmlns:a16="http://schemas.microsoft.com/office/drawing/2014/main" id="{35AE8399-790A-4334-A7D9-EA28C9AF0B31}"/>
            </a:ext>
          </a:extLst>
        </xdr:cNvPr>
        <xdr:cNvSpPr txBox="1"/>
      </xdr:nvSpPr>
      <xdr:spPr>
        <a:xfrm>
          <a:off x="7391400" y="4400549"/>
          <a:ext cx="466725" cy="19049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mn-lt"/>
              <a:ea typeface="+mn-ea"/>
              <a:cs typeface="+mn-cs"/>
            </a:rPr>
            <a:t>Earn</a:t>
          </a:r>
        </a:p>
      </xdr:txBody>
    </xdr:sp>
    <xdr:clientData/>
  </xdr:twoCellAnchor>
  <xdr:twoCellAnchor>
    <xdr:from>
      <xdr:col>19</xdr:col>
      <xdr:colOff>0</xdr:colOff>
      <xdr:row>25</xdr:row>
      <xdr:rowOff>134706</xdr:rowOff>
    </xdr:from>
    <xdr:to>
      <xdr:col>20</xdr:col>
      <xdr:colOff>0</xdr:colOff>
      <xdr:row>27</xdr:row>
      <xdr:rowOff>2716</xdr:rowOff>
    </xdr:to>
    <xdr:sp macro="" textlink="">
      <xdr:nvSpPr>
        <xdr:cNvPr id="115" name="TextBox 114">
          <a:extLst>
            <a:ext uri="{FF2B5EF4-FFF2-40B4-BE49-F238E27FC236}">
              <a16:creationId xmlns:a16="http://schemas.microsoft.com/office/drawing/2014/main" id="{7EBB2BD9-8759-44BE-ACA3-9B70F27FB8BC}"/>
            </a:ext>
          </a:extLst>
        </xdr:cNvPr>
        <xdr:cNvSpPr txBox="1"/>
      </xdr:nvSpPr>
      <xdr:spPr>
        <a:xfrm>
          <a:off x="7858125" y="4392381"/>
          <a:ext cx="466725" cy="19186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38</xdr:row>
      <xdr:rowOff>0</xdr:rowOff>
    </xdr:from>
    <xdr:to>
      <xdr:col>20</xdr:col>
      <xdr:colOff>0</xdr:colOff>
      <xdr:row>39</xdr:row>
      <xdr:rowOff>0</xdr:rowOff>
    </xdr:to>
    <xdr:sp macro="" textlink="">
      <xdr:nvSpPr>
        <xdr:cNvPr id="116" name="Rectangle: Top Corners Rounded 115">
          <a:extLst>
            <a:ext uri="{FF2B5EF4-FFF2-40B4-BE49-F238E27FC236}">
              <a16:creationId xmlns:a16="http://schemas.microsoft.com/office/drawing/2014/main" id="{1D512ED4-EC09-43FF-9F5F-392E0E023B72}"/>
            </a:ext>
          </a:extLst>
        </xdr:cNvPr>
        <xdr:cNvSpPr/>
      </xdr:nvSpPr>
      <xdr:spPr>
        <a:xfrm>
          <a:off x="4248150" y="6362700"/>
          <a:ext cx="4076700" cy="161925"/>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39</xdr:row>
      <xdr:rowOff>0</xdr:rowOff>
    </xdr:from>
    <xdr:to>
      <xdr:col>20</xdr:col>
      <xdr:colOff>0</xdr:colOff>
      <xdr:row>45</xdr:row>
      <xdr:rowOff>0</xdr:rowOff>
    </xdr:to>
    <xdr:sp macro="" textlink="">
      <xdr:nvSpPr>
        <xdr:cNvPr id="117" name="Rectangle 116">
          <a:extLst>
            <a:ext uri="{FF2B5EF4-FFF2-40B4-BE49-F238E27FC236}">
              <a16:creationId xmlns:a16="http://schemas.microsoft.com/office/drawing/2014/main" id="{B5B67EEE-094B-49DC-A22B-0C132424001C}"/>
            </a:ext>
          </a:extLst>
        </xdr:cNvPr>
        <xdr:cNvSpPr/>
      </xdr:nvSpPr>
      <xdr:spPr>
        <a:xfrm>
          <a:off x="4248150" y="6524625"/>
          <a:ext cx="4076700" cy="9715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55</xdr:row>
      <xdr:rowOff>0</xdr:rowOff>
    </xdr:from>
    <xdr:to>
      <xdr:col>25</xdr:col>
      <xdr:colOff>0</xdr:colOff>
      <xdr:row>75</xdr:row>
      <xdr:rowOff>9525</xdr:rowOff>
    </xdr:to>
    <xdr:sp macro="" textlink="">
      <xdr:nvSpPr>
        <xdr:cNvPr id="118" name="Rectangle 117">
          <a:extLst>
            <a:ext uri="{FF2B5EF4-FFF2-40B4-BE49-F238E27FC236}">
              <a16:creationId xmlns:a16="http://schemas.microsoft.com/office/drawing/2014/main" id="{93ADC4CC-24E8-4900-A950-943864ADAD6F}"/>
            </a:ext>
          </a:extLst>
        </xdr:cNvPr>
        <xdr:cNvSpPr/>
      </xdr:nvSpPr>
      <xdr:spPr>
        <a:xfrm>
          <a:off x="8562975" y="9115425"/>
          <a:ext cx="4171950" cy="32670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3</xdr:row>
      <xdr:rowOff>1</xdr:rowOff>
    </xdr:from>
    <xdr:to>
      <xdr:col>25</xdr:col>
      <xdr:colOff>0</xdr:colOff>
      <xdr:row>53</xdr:row>
      <xdr:rowOff>0</xdr:rowOff>
    </xdr:to>
    <xdr:sp macro="" textlink="">
      <xdr:nvSpPr>
        <xdr:cNvPr id="119" name="Rectangle 118">
          <a:extLst>
            <a:ext uri="{FF2B5EF4-FFF2-40B4-BE49-F238E27FC236}">
              <a16:creationId xmlns:a16="http://schemas.microsoft.com/office/drawing/2014/main" id="{BC26BA62-347B-4D25-B581-7A8B40B9A5D7}"/>
            </a:ext>
          </a:extLst>
        </xdr:cNvPr>
        <xdr:cNvSpPr/>
      </xdr:nvSpPr>
      <xdr:spPr>
        <a:xfrm>
          <a:off x="8562975" y="695326"/>
          <a:ext cx="4171950" cy="8096249"/>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53</xdr:row>
      <xdr:rowOff>133350</xdr:rowOff>
    </xdr:from>
    <xdr:to>
      <xdr:col>25</xdr:col>
      <xdr:colOff>0</xdr:colOff>
      <xdr:row>55</xdr:row>
      <xdr:rowOff>0</xdr:rowOff>
    </xdr:to>
    <xdr:sp macro="" textlink="">
      <xdr:nvSpPr>
        <xdr:cNvPr id="120" name="Rectangle: Top Corners Rounded 119">
          <a:extLst>
            <a:ext uri="{FF2B5EF4-FFF2-40B4-BE49-F238E27FC236}">
              <a16:creationId xmlns:a16="http://schemas.microsoft.com/office/drawing/2014/main" id="{BE7ACF85-026B-4BB6-8CB0-1CFCCCA78140}"/>
            </a:ext>
          </a:extLst>
        </xdr:cNvPr>
        <xdr:cNvSpPr/>
      </xdr:nvSpPr>
      <xdr:spPr>
        <a:xfrm>
          <a:off x="8562975" y="8924925"/>
          <a:ext cx="417195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19050</xdr:colOff>
      <xdr:row>53</xdr:row>
      <xdr:rowOff>133350</xdr:rowOff>
    </xdr:from>
    <xdr:to>
      <xdr:col>24</xdr:col>
      <xdr:colOff>19050</xdr:colOff>
      <xdr:row>55</xdr:row>
      <xdr:rowOff>0</xdr:rowOff>
    </xdr:to>
    <xdr:sp macro="" textlink="">
      <xdr:nvSpPr>
        <xdr:cNvPr id="121" name="TextBox 120">
          <a:extLst>
            <a:ext uri="{FF2B5EF4-FFF2-40B4-BE49-F238E27FC236}">
              <a16:creationId xmlns:a16="http://schemas.microsoft.com/office/drawing/2014/main" id="{8D7F0132-A9F5-4B77-B7F6-A3E264086CB9}"/>
            </a:ext>
          </a:extLst>
        </xdr:cNvPr>
        <xdr:cNvSpPr txBox="1"/>
      </xdr:nvSpPr>
      <xdr:spPr>
        <a:xfrm>
          <a:off x="11630025" y="89249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22</xdr:col>
      <xdr:colOff>0</xdr:colOff>
      <xdr:row>53</xdr:row>
      <xdr:rowOff>114299</xdr:rowOff>
    </xdr:from>
    <xdr:to>
      <xdr:col>22</xdr:col>
      <xdr:colOff>2609850</xdr:colOff>
      <xdr:row>55</xdr:row>
      <xdr:rowOff>28574</xdr:rowOff>
    </xdr:to>
    <xdr:sp macro="" textlink="">
      <xdr:nvSpPr>
        <xdr:cNvPr id="122" name="TextBox 121">
          <a:extLst>
            <a:ext uri="{FF2B5EF4-FFF2-40B4-BE49-F238E27FC236}">
              <a16:creationId xmlns:a16="http://schemas.microsoft.com/office/drawing/2014/main" id="{E19E52A0-7957-4C72-B597-37116C77AC95}"/>
            </a:ext>
          </a:extLst>
        </xdr:cNvPr>
        <xdr:cNvSpPr txBox="1"/>
      </xdr:nvSpPr>
      <xdr:spPr>
        <a:xfrm>
          <a:off x="8562975" y="8905874"/>
          <a:ext cx="2609850" cy="2381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24</xdr:col>
      <xdr:colOff>9525</xdr:colOff>
      <xdr:row>53</xdr:row>
      <xdr:rowOff>133350</xdr:rowOff>
    </xdr:from>
    <xdr:to>
      <xdr:col>25</xdr:col>
      <xdr:colOff>9525</xdr:colOff>
      <xdr:row>55</xdr:row>
      <xdr:rowOff>0</xdr:rowOff>
    </xdr:to>
    <xdr:sp macro="" textlink="">
      <xdr:nvSpPr>
        <xdr:cNvPr id="123" name="TextBox 122">
          <a:extLst>
            <a:ext uri="{FF2B5EF4-FFF2-40B4-BE49-F238E27FC236}">
              <a16:creationId xmlns:a16="http://schemas.microsoft.com/office/drawing/2014/main" id="{D0DFCF6A-284B-458C-8490-ABDDBB35A66F}"/>
            </a:ext>
          </a:extLst>
        </xdr:cNvPr>
        <xdr:cNvSpPr txBox="1"/>
      </xdr:nvSpPr>
      <xdr:spPr>
        <a:xfrm>
          <a:off x="12182475" y="89249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1</xdr:col>
      <xdr:colOff>0</xdr:colOff>
      <xdr:row>35</xdr:row>
      <xdr:rowOff>0</xdr:rowOff>
    </xdr:from>
    <xdr:to>
      <xdr:col>10</xdr:col>
      <xdr:colOff>0</xdr:colOff>
      <xdr:row>39</xdr:row>
      <xdr:rowOff>0</xdr:rowOff>
    </xdr:to>
    <xdr:sp macro="" textlink="">
      <xdr:nvSpPr>
        <xdr:cNvPr id="2" name="Rectangle 1">
          <a:extLst>
            <a:ext uri="{FF2B5EF4-FFF2-40B4-BE49-F238E27FC236}">
              <a16:creationId xmlns:a16="http://schemas.microsoft.com/office/drawing/2014/main" id="{DB34FC15-9514-4B55-9FE3-918DB354B926}"/>
            </a:ext>
          </a:extLst>
        </xdr:cNvPr>
        <xdr:cNvSpPr/>
      </xdr:nvSpPr>
      <xdr:spPr>
        <a:xfrm>
          <a:off x="57150" y="5876925"/>
          <a:ext cx="4076700" cy="647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3</xdr:row>
      <xdr:rowOff>0</xdr:rowOff>
    </xdr:from>
    <xdr:to>
      <xdr:col>29</xdr:col>
      <xdr:colOff>0</xdr:colOff>
      <xdr:row>75</xdr:row>
      <xdr:rowOff>0</xdr:rowOff>
    </xdr:to>
    <xdr:sp macro="" textlink="">
      <xdr:nvSpPr>
        <xdr:cNvPr id="3" name="Rectangle 2">
          <a:extLst>
            <a:ext uri="{FF2B5EF4-FFF2-40B4-BE49-F238E27FC236}">
              <a16:creationId xmlns:a16="http://schemas.microsoft.com/office/drawing/2014/main" id="{5F598B3A-D748-4778-BE12-F8F06F2FED90}"/>
            </a:ext>
          </a:extLst>
        </xdr:cNvPr>
        <xdr:cNvSpPr/>
      </xdr:nvSpPr>
      <xdr:spPr>
        <a:xfrm>
          <a:off x="12849225" y="695325"/>
          <a:ext cx="4171950" cy="116776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3</xdr:row>
      <xdr:rowOff>0</xdr:rowOff>
    </xdr:from>
    <xdr:to>
      <xdr:col>25</xdr:col>
      <xdr:colOff>0</xdr:colOff>
      <xdr:row>53</xdr:row>
      <xdr:rowOff>0</xdr:rowOff>
    </xdr:to>
    <xdr:sp macro="" textlink="">
      <xdr:nvSpPr>
        <xdr:cNvPr id="4" name="Rectangle 3">
          <a:extLst>
            <a:ext uri="{FF2B5EF4-FFF2-40B4-BE49-F238E27FC236}">
              <a16:creationId xmlns:a16="http://schemas.microsoft.com/office/drawing/2014/main" id="{848F2251-55A0-44EE-8C0D-AF7C05393424}"/>
            </a:ext>
          </a:extLst>
        </xdr:cNvPr>
        <xdr:cNvSpPr/>
      </xdr:nvSpPr>
      <xdr:spPr>
        <a:xfrm>
          <a:off x="8562975" y="695325"/>
          <a:ext cx="4171950" cy="80962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xdr:row>
      <xdr:rowOff>133350</xdr:rowOff>
    </xdr:from>
    <xdr:to>
      <xdr:col>10</xdr:col>
      <xdr:colOff>0</xdr:colOff>
      <xdr:row>3</xdr:row>
      <xdr:rowOff>0</xdr:rowOff>
    </xdr:to>
    <xdr:sp macro="" textlink="">
      <xdr:nvSpPr>
        <xdr:cNvPr id="5" name="Rectangle: Top Corners Rounded 4">
          <a:extLst>
            <a:ext uri="{FF2B5EF4-FFF2-40B4-BE49-F238E27FC236}">
              <a16:creationId xmlns:a16="http://schemas.microsoft.com/office/drawing/2014/main" id="{14DA6C12-3EC5-40C2-A262-06B26915A305}"/>
            </a:ext>
          </a:extLst>
        </xdr:cNvPr>
        <xdr:cNvSpPr/>
      </xdr:nvSpPr>
      <xdr:spPr>
        <a:xfrm>
          <a:off x="57150" y="50482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45</xdr:row>
      <xdr:rowOff>133350</xdr:rowOff>
    </xdr:from>
    <xdr:to>
      <xdr:col>20</xdr:col>
      <xdr:colOff>0</xdr:colOff>
      <xdr:row>47</xdr:row>
      <xdr:rowOff>0</xdr:rowOff>
    </xdr:to>
    <xdr:sp macro="" textlink="">
      <xdr:nvSpPr>
        <xdr:cNvPr id="6" name="Rectangle: Top Corners Rounded 5">
          <a:extLst>
            <a:ext uri="{FF2B5EF4-FFF2-40B4-BE49-F238E27FC236}">
              <a16:creationId xmlns:a16="http://schemas.microsoft.com/office/drawing/2014/main" id="{A3F4AF6F-E806-439C-A1F1-C6AF24AF2875}"/>
            </a:ext>
          </a:extLst>
        </xdr:cNvPr>
        <xdr:cNvSpPr/>
      </xdr:nvSpPr>
      <xdr:spPr>
        <a:xfrm>
          <a:off x="4248150" y="762952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33</xdr:row>
      <xdr:rowOff>133350</xdr:rowOff>
    </xdr:from>
    <xdr:to>
      <xdr:col>10</xdr:col>
      <xdr:colOff>0</xdr:colOff>
      <xdr:row>35</xdr:row>
      <xdr:rowOff>0</xdr:rowOff>
    </xdr:to>
    <xdr:sp macro="" textlink="">
      <xdr:nvSpPr>
        <xdr:cNvPr id="7" name="Rectangle: Top Corners Rounded 6">
          <a:extLst>
            <a:ext uri="{FF2B5EF4-FFF2-40B4-BE49-F238E27FC236}">
              <a16:creationId xmlns:a16="http://schemas.microsoft.com/office/drawing/2014/main" id="{E6C2B22F-A929-4A97-B32A-9B4267656CBF}"/>
            </a:ext>
          </a:extLst>
        </xdr:cNvPr>
        <xdr:cNvSpPr/>
      </xdr:nvSpPr>
      <xdr:spPr>
        <a:xfrm>
          <a:off x="57150" y="568642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39</xdr:row>
      <xdr:rowOff>133350</xdr:rowOff>
    </xdr:from>
    <xdr:to>
      <xdr:col>10</xdr:col>
      <xdr:colOff>0</xdr:colOff>
      <xdr:row>41</xdr:row>
      <xdr:rowOff>0</xdr:rowOff>
    </xdr:to>
    <xdr:sp macro="" textlink="">
      <xdr:nvSpPr>
        <xdr:cNvPr id="8" name="Rectangle: Top Corners Rounded 7">
          <a:extLst>
            <a:ext uri="{FF2B5EF4-FFF2-40B4-BE49-F238E27FC236}">
              <a16:creationId xmlns:a16="http://schemas.microsoft.com/office/drawing/2014/main" id="{16649899-85BD-4E69-8082-5823CA2CF608}"/>
            </a:ext>
          </a:extLst>
        </xdr:cNvPr>
        <xdr:cNvSpPr/>
      </xdr:nvSpPr>
      <xdr:spPr>
        <a:xfrm>
          <a:off x="57150" y="665797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1</xdr:row>
      <xdr:rowOff>133350</xdr:rowOff>
    </xdr:from>
    <xdr:to>
      <xdr:col>25</xdr:col>
      <xdr:colOff>0</xdr:colOff>
      <xdr:row>3</xdr:row>
      <xdr:rowOff>0</xdr:rowOff>
    </xdr:to>
    <xdr:sp macro="" textlink="">
      <xdr:nvSpPr>
        <xdr:cNvPr id="9" name="Rectangle: Top Corners Rounded 8">
          <a:extLst>
            <a:ext uri="{FF2B5EF4-FFF2-40B4-BE49-F238E27FC236}">
              <a16:creationId xmlns:a16="http://schemas.microsoft.com/office/drawing/2014/main" id="{0C088E22-B6E7-4BAF-9C4F-313523DCE920}"/>
            </a:ext>
          </a:extLst>
        </xdr:cNvPr>
        <xdr:cNvSpPr/>
      </xdr:nvSpPr>
      <xdr:spPr>
        <a:xfrm>
          <a:off x="8562975" y="504825"/>
          <a:ext cx="417195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133350</xdr:rowOff>
    </xdr:from>
    <xdr:to>
      <xdr:col>29</xdr:col>
      <xdr:colOff>0</xdr:colOff>
      <xdr:row>3</xdr:row>
      <xdr:rowOff>0</xdr:rowOff>
    </xdr:to>
    <xdr:sp macro="" textlink="">
      <xdr:nvSpPr>
        <xdr:cNvPr id="10" name="Rectangle: Top Corners Rounded 9">
          <a:extLst>
            <a:ext uri="{FF2B5EF4-FFF2-40B4-BE49-F238E27FC236}">
              <a16:creationId xmlns:a16="http://schemas.microsoft.com/office/drawing/2014/main" id="{3423EFAD-13AB-4C5A-A3BA-E1B2622969AA}"/>
            </a:ext>
          </a:extLst>
        </xdr:cNvPr>
        <xdr:cNvSpPr/>
      </xdr:nvSpPr>
      <xdr:spPr>
        <a:xfrm>
          <a:off x="12849225" y="504825"/>
          <a:ext cx="417195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1</xdr:row>
      <xdr:rowOff>133350</xdr:rowOff>
    </xdr:from>
    <xdr:to>
      <xdr:col>9</xdr:col>
      <xdr:colOff>0</xdr:colOff>
      <xdr:row>3</xdr:row>
      <xdr:rowOff>0</xdr:rowOff>
    </xdr:to>
    <xdr:sp macro="" textlink="">
      <xdr:nvSpPr>
        <xdr:cNvPr id="11" name="TextBox 10">
          <a:extLst>
            <a:ext uri="{FF2B5EF4-FFF2-40B4-BE49-F238E27FC236}">
              <a16:creationId xmlns:a16="http://schemas.microsoft.com/office/drawing/2014/main" id="{8998429D-77DA-4F65-AD70-627B5E906342}"/>
            </a:ext>
          </a:extLst>
        </xdr:cNvPr>
        <xdr:cNvSpPr txBox="1"/>
      </xdr:nvSpPr>
      <xdr:spPr>
        <a:xfrm>
          <a:off x="320040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33</xdr:row>
      <xdr:rowOff>133350</xdr:rowOff>
    </xdr:from>
    <xdr:to>
      <xdr:col>9</xdr:col>
      <xdr:colOff>0</xdr:colOff>
      <xdr:row>35</xdr:row>
      <xdr:rowOff>0</xdr:rowOff>
    </xdr:to>
    <xdr:sp macro="" textlink="">
      <xdr:nvSpPr>
        <xdr:cNvPr id="12" name="TextBox 11">
          <a:extLst>
            <a:ext uri="{FF2B5EF4-FFF2-40B4-BE49-F238E27FC236}">
              <a16:creationId xmlns:a16="http://schemas.microsoft.com/office/drawing/2014/main" id="{DB1392E8-F9F8-4835-A709-263ED401E3E8}"/>
            </a:ext>
          </a:extLst>
        </xdr:cNvPr>
        <xdr:cNvSpPr txBox="1"/>
      </xdr:nvSpPr>
      <xdr:spPr>
        <a:xfrm>
          <a:off x="3200400" y="56864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39</xdr:row>
      <xdr:rowOff>133350</xdr:rowOff>
    </xdr:from>
    <xdr:to>
      <xdr:col>9</xdr:col>
      <xdr:colOff>0</xdr:colOff>
      <xdr:row>41</xdr:row>
      <xdr:rowOff>0</xdr:rowOff>
    </xdr:to>
    <xdr:sp macro="" textlink="">
      <xdr:nvSpPr>
        <xdr:cNvPr id="13" name="TextBox 12">
          <a:extLst>
            <a:ext uri="{FF2B5EF4-FFF2-40B4-BE49-F238E27FC236}">
              <a16:creationId xmlns:a16="http://schemas.microsoft.com/office/drawing/2014/main" id="{053C0AC1-293B-4683-B628-94F45D86A3EA}"/>
            </a:ext>
          </a:extLst>
        </xdr:cNvPr>
        <xdr:cNvSpPr txBox="1"/>
      </xdr:nvSpPr>
      <xdr:spPr>
        <a:xfrm>
          <a:off x="3200400" y="66579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18</xdr:col>
      <xdr:colOff>0</xdr:colOff>
      <xdr:row>45</xdr:row>
      <xdr:rowOff>133350</xdr:rowOff>
    </xdr:from>
    <xdr:to>
      <xdr:col>19</xdr:col>
      <xdr:colOff>0</xdr:colOff>
      <xdr:row>47</xdr:row>
      <xdr:rowOff>0</xdr:rowOff>
    </xdr:to>
    <xdr:sp macro="" textlink="">
      <xdr:nvSpPr>
        <xdr:cNvPr id="14" name="TextBox 13">
          <a:extLst>
            <a:ext uri="{FF2B5EF4-FFF2-40B4-BE49-F238E27FC236}">
              <a16:creationId xmlns:a16="http://schemas.microsoft.com/office/drawing/2014/main" id="{22F479CC-02B0-4BDD-8C27-82FD0C83C177}"/>
            </a:ext>
          </a:extLst>
        </xdr:cNvPr>
        <xdr:cNvSpPr txBox="1"/>
      </xdr:nvSpPr>
      <xdr:spPr>
        <a:xfrm>
          <a:off x="7391400" y="76295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mn-lt"/>
              <a:ea typeface="+mn-ea"/>
              <a:cs typeface="+mn-cs"/>
            </a:rPr>
            <a:t>Earn</a:t>
          </a:r>
        </a:p>
      </xdr:txBody>
    </xdr:sp>
    <xdr:clientData/>
  </xdr:twoCellAnchor>
  <xdr:twoCellAnchor>
    <xdr:from>
      <xdr:col>23</xdr:col>
      <xdr:colOff>0</xdr:colOff>
      <xdr:row>1</xdr:row>
      <xdr:rowOff>133350</xdr:rowOff>
    </xdr:from>
    <xdr:to>
      <xdr:col>24</xdr:col>
      <xdr:colOff>0</xdr:colOff>
      <xdr:row>3</xdr:row>
      <xdr:rowOff>0</xdr:rowOff>
    </xdr:to>
    <xdr:sp macro="" textlink="">
      <xdr:nvSpPr>
        <xdr:cNvPr id="15" name="TextBox 14">
          <a:extLst>
            <a:ext uri="{FF2B5EF4-FFF2-40B4-BE49-F238E27FC236}">
              <a16:creationId xmlns:a16="http://schemas.microsoft.com/office/drawing/2014/main" id="{ADCBF9AD-6CD9-4FD1-8028-C5F7DBA792A3}"/>
            </a:ext>
          </a:extLst>
        </xdr:cNvPr>
        <xdr:cNvSpPr txBox="1"/>
      </xdr:nvSpPr>
      <xdr:spPr>
        <a:xfrm>
          <a:off x="1161097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27</xdr:col>
      <xdr:colOff>0</xdr:colOff>
      <xdr:row>1</xdr:row>
      <xdr:rowOff>133350</xdr:rowOff>
    </xdr:from>
    <xdr:to>
      <xdr:col>28</xdr:col>
      <xdr:colOff>0</xdr:colOff>
      <xdr:row>3</xdr:row>
      <xdr:rowOff>0</xdr:rowOff>
    </xdr:to>
    <xdr:sp macro="" textlink="">
      <xdr:nvSpPr>
        <xdr:cNvPr id="16" name="TextBox 15">
          <a:extLst>
            <a:ext uri="{FF2B5EF4-FFF2-40B4-BE49-F238E27FC236}">
              <a16:creationId xmlns:a16="http://schemas.microsoft.com/office/drawing/2014/main" id="{F8CF9547-F4AF-4749-9AC3-40674EB37925}"/>
            </a:ext>
          </a:extLst>
        </xdr:cNvPr>
        <xdr:cNvSpPr txBox="1"/>
      </xdr:nvSpPr>
      <xdr:spPr>
        <a:xfrm>
          <a:off x="1589722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9</xdr:col>
      <xdr:colOff>0</xdr:colOff>
      <xdr:row>1</xdr:row>
      <xdr:rowOff>133350</xdr:rowOff>
    </xdr:from>
    <xdr:to>
      <xdr:col>10</xdr:col>
      <xdr:colOff>0</xdr:colOff>
      <xdr:row>3</xdr:row>
      <xdr:rowOff>0</xdr:rowOff>
    </xdr:to>
    <xdr:sp macro="" textlink="">
      <xdr:nvSpPr>
        <xdr:cNvPr id="17" name="TextBox 16">
          <a:extLst>
            <a:ext uri="{FF2B5EF4-FFF2-40B4-BE49-F238E27FC236}">
              <a16:creationId xmlns:a16="http://schemas.microsoft.com/office/drawing/2014/main" id="{C62144A1-D651-4921-903C-BB15CD7D550C}"/>
            </a:ext>
          </a:extLst>
        </xdr:cNvPr>
        <xdr:cNvSpPr txBox="1"/>
      </xdr:nvSpPr>
      <xdr:spPr>
        <a:xfrm>
          <a:off x="366712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19</xdr:col>
      <xdr:colOff>0</xdr:colOff>
      <xdr:row>45</xdr:row>
      <xdr:rowOff>142875</xdr:rowOff>
    </xdr:from>
    <xdr:to>
      <xdr:col>20</xdr:col>
      <xdr:colOff>0</xdr:colOff>
      <xdr:row>47</xdr:row>
      <xdr:rowOff>9525</xdr:rowOff>
    </xdr:to>
    <xdr:sp macro="" textlink="">
      <xdr:nvSpPr>
        <xdr:cNvPr id="18" name="TextBox 17">
          <a:extLst>
            <a:ext uri="{FF2B5EF4-FFF2-40B4-BE49-F238E27FC236}">
              <a16:creationId xmlns:a16="http://schemas.microsoft.com/office/drawing/2014/main" id="{CF4C13CE-53DA-4C1B-A84B-1C467B183DCD}"/>
            </a:ext>
          </a:extLst>
        </xdr:cNvPr>
        <xdr:cNvSpPr txBox="1"/>
      </xdr:nvSpPr>
      <xdr:spPr>
        <a:xfrm>
          <a:off x="7858125" y="76390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33</xdr:row>
      <xdr:rowOff>133350</xdr:rowOff>
    </xdr:from>
    <xdr:to>
      <xdr:col>10</xdr:col>
      <xdr:colOff>0</xdr:colOff>
      <xdr:row>35</xdr:row>
      <xdr:rowOff>0</xdr:rowOff>
    </xdr:to>
    <xdr:sp macro="" textlink="">
      <xdr:nvSpPr>
        <xdr:cNvPr id="19" name="TextBox 18">
          <a:extLst>
            <a:ext uri="{FF2B5EF4-FFF2-40B4-BE49-F238E27FC236}">
              <a16:creationId xmlns:a16="http://schemas.microsoft.com/office/drawing/2014/main" id="{77002853-704D-4B29-AAC0-375B07080455}"/>
            </a:ext>
          </a:extLst>
        </xdr:cNvPr>
        <xdr:cNvSpPr txBox="1"/>
      </xdr:nvSpPr>
      <xdr:spPr>
        <a:xfrm>
          <a:off x="3667125" y="56864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39</xdr:row>
      <xdr:rowOff>133350</xdr:rowOff>
    </xdr:from>
    <xdr:to>
      <xdr:col>10</xdr:col>
      <xdr:colOff>0</xdr:colOff>
      <xdr:row>41</xdr:row>
      <xdr:rowOff>0</xdr:rowOff>
    </xdr:to>
    <xdr:sp macro="" textlink="">
      <xdr:nvSpPr>
        <xdr:cNvPr id="20" name="TextBox 19">
          <a:extLst>
            <a:ext uri="{FF2B5EF4-FFF2-40B4-BE49-F238E27FC236}">
              <a16:creationId xmlns:a16="http://schemas.microsoft.com/office/drawing/2014/main" id="{75960838-9B2D-432B-8B1A-CB8530A166B0}"/>
            </a:ext>
          </a:extLst>
        </xdr:cNvPr>
        <xdr:cNvSpPr txBox="1"/>
      </xdr:nvSpPr>
      <xdr:spPr>
        <a:xfrm>
          <a:off x="3667125" y="66579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24</xdr:col>
      <xdr:colOff>0</xdr:colOff>
      <xdr:row>1</xdr:row>
      <xdr:rowOff>133350</xdr:rowOff>
    </xdr:from>
    <xdr:to>
      <xdr:col>25</xdr:col>
      <xdr:colOff>0</xdr:colOff>
      <xdr:row>3</xdr:row>
      <xdr:rowOff>0</xdr:rowOff>
    </xdr:to>
    <xdr:sp macro="" textlink="">
      <xdr:nvSpPr>
        <xdr:cNvPr id="21" name="TextBox 20">
          <a:extLst>
            <a:ext uri="{FF2B5EF4-FFF2-40B4-BE49-F238E27FC236}">
              <a16:creationId xmlns:a16="http://schemas.microsoft.com/office/drawing/2014/main" id="{07928990-4B68-471D-A0D3-9075EC4A9E7A}"/>
            </a:ext>
          </a:extLst>
        </xdr:cNvPr>
        <xdr:cNvSpPr txBox="1"/>
      </xdr:nvSpPr>
      <xdr:spPr>
        <a:xfrm>
          <a:off x="1217295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28</xdr:col>
      <xdr:colOff>0</xdr:colOff>
      <xdr:row>1</xdr:row>
      <xdr:rowOff>133350</xdr:rowOff>
    </xdr:from>
    <xdr:to>
      <xdr:col>29</xdr:col>
      <xdr:colOff>0</xdr:colOff>
      <xdr:row>3</xdr:row>
      <xdr:rowOff>0</xdr:rowOff>
    </xdr:to>
    <xdr:sp macro="" textlink="">
      <xdr:nvSpPr>
        <xdr:cNvPr id="22" name="TextBox 21">
          <a:extLst>
            <a:ext uri="{FF2B5EF4-FFF2-40B4-BE49-F238E27FC236}">
              <a16:creationId xmlns:a16="http://schemas.microsoft.com/office/drawing/2014/main" id="{D5924763-1B17-44B5-BBF5-46A852F453C9}"/>
            </a:ext>
          </a:extLst>
        </xdr:cNvPr>
        <xdr:cNvSpPr txBox="1"/>
      </xdr:nvSpPr>
      <xdr:spPr>
        <a:xfrm>
          <a:off x="1645920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45</xdr:row>
      <xdr:rowOff>133350</xdr:rowOff>
    </xdr:from>
    <xdr:to>
      <xdr:col>12</xdr:col>
      <xdr:colOff>0</xdr:colOff>
      <xdr:row>47</xdr:row>
      <xdr:rowOff>0</xdr:rowOff>
    </xdr:to>
    <xdr:sp macro="" textlink="">
      <xdr:nvSpPr>
        <xdr:cNvPr id="23" name="TextBox 22">
          <a:extLst>
            <a:ext uri="{FF2B5EF4-FFF2-40B4-BE49-F238E27FC236}">
              <a16:creationId xmlns:a16="http://schemas.microsoft.com/office/drawing/2014/main" id="{8084DFB3-4D3A-4010-A869-A7AC5D43DE10}"/>
            </a:ext>
          </a:extLst>
        </xdr:cNvPr>
        <xdr:cNvSpPr txBox="1"/>
      </xdr:nvSpPr>
      <xdr:spPr>
        <a:xfrm>
          <a:off x="4248150" y="7629525"/>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22</xdr:col>
      <xdr:colOff>0</xdr:colOff>
      <xdr:row>1</xdr:row>
      <xdr:rowOff>114299</xdr:rowOff>
    </xdr:from>
    <xdr:to>
      <xdr:col>22</xdr:col>
      <xdr:colOff>2609850</xdr:colOff>
      <xdr:row>3</xdr:row>
      <xdr:rowOff>28574</xdr:rowOff>
    </xdr:to>
    <xdr:sp macro="" textlink="">
      <xdr:nvSpPr>
        <xdr:cNvPr id="24" name="TextBox 23">
          <a:extLst>
            <a:ext uri="{FF2B5EF4-FFF2-40B4-BE49-F238E27FC236}">
              <a16:creationId xmlns:a16="http://schemas.microsoft.com/office/drawing/2014/main" id="{E149785A-6978-4927-AC1A-E8D1CBCEB4AA}"/>
            </a:ext>
          </a:extLst>
        </xdr:cNvPr>
        <xdr:cNvSpPr txBox="1"/>
      </xdr:nvSpPr>
      <xdr:spPr>
        <a:xfrm>
          <a:off x="8562975" y="485774"/>
          <a:ext cx="2609850" cy="2381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Fun Patches</a:t>
          </a:r>
        </a:p>
      </xdr:txBody>
    </xdr:sp>
    <xdr:clientData/>
  </xdr:twoCellAnchor>
  <xdr:twoCellAnchor>
    <xdr:from>
      <xdr:col>26</xdr:col>
      <xdr:colOff>0</xdr:colOff>
      <xdr:row>1</xdr:row>
      <xdr:rowOff>133350</xdr:rowOff>
    </xdr:from>
    <xdr:to>
      <xdr:col>26</xdr:col>
      <xdr:colOff>2495550</xdr:colOff>
      <xdr:row>3</xdr:row>
      <xdr:rowOff>0</xdr:rowOff>
    </xdr:to>
    <xdr:sp macro="" textlink="">
      <xdr:nvSpPr>
        <xdr:cNvPr id="25" name="TextBox 24">
          <a:extLst>
            <a:ext uri="{FF2B5EF4-FFF2-40B4-BE49-F238E27FC236}">
              <a16:creationId xmlns:a16="http://schemas.microsoft.com/office/drawing/2014/main" id="{2C30BF44-78DF-4F27-9664-890547A89E90}"/>
            </a:ext>
          </a:extLst>
        </xdr:cNvPr>
        <xdr:cNvSpPr txBox="1"/>
      </xdr:nvSpPr>
      <xdr:spPr>
        <a:xfrm>
          <a:off x="12849225" y="504825"/>
          <a:ext cx="24955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0</xdr:col>
      <xdr:colOff>56029</xdr:colOff>
      <xdr:row>1</xdr:row>
      <xdr:rowOff>133350</xdr:rowOff>
    </xdr:from>
    <xdr:to>
      <xdr:col>2</xdr:col>
      <xdr:colOff>1030942</xdr:colOff>
      <xdr:row>3</xdr:row>
      <xdr:rowOff>0</xdr:rowOff>
    </xdr:to>
    <xdr:sp macro="" textlink="">
      <xdr:nvSpPr>
        <xdr:cNvPr id="26" name="TextBox 25">
          <a:extLst>
            <a:ext uri="{FF2B5EF4-FFF2-40B4-BE49-F238E27FC236}">
              <a16:creationId xmlns:a16="http://schemas.microsoft.com/office/drawing/2014/main" id="{DDAC2A9A-73CD-43B9-8225-EBA3C0952344}"/>
            </a:ext>
          </a:extLst>
        </xdr:cNvPr>
        <xdr:cNvSpPr txBox="1"/>
      </xdr:nvSpPr>
      <xdr:spPr>
        <a:xfrm>
          <a:off x="56029" y="504825"/>
          <a:ext cx="2260788"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Individual Badges</a:t>
          </a:r>
        </a:p>
      </xdr:txBody>
    </xdr:sp>
    <xdr:clientData/>
  </xdr:twoCellAnchor>
  <xdr:twoCellAnchor>
    <xdr:from>
      <xdr:col>1</xdr:col>
      <xdr:colOff>0</xdr:colOff>
      <xdr:row>33</xdr:row>
      <xdr:rowOff>133350</xdr:rowOff>
    </xdr:from>
    <xdr:to>
      <xdr:col>2</xdr:col>
      <xdr:colOff>1590675</xdr:colOff>
      <xdr:row>34</xdr:row>
      <xdr:rowOff>152400</xdr:rowOff>
    </xdr:to>
    <xdr:sp macro="" textlink="">
      <xdr:nvSpPr>
        <xdr:cNvPr id="27" name="TextBox 26">
          <a:extLst>
            <a:ext uri="{FF2B5EF4-FFF2-40B4-BE49-F238E27FC236}">
              <a16:creationId xmlns:a16="http://schemas.microsoft.com/office/drawing/2014/main" id="{67DCA370-C040-40D4-AEE9-F767B3F0471D}"/>
            </a:ext>
          </a:extLst>
        </xdr:cNvPr>
        <xdr:cNvSpPr txBox="1"/>
      </xdr:nvSpPr>
      <xdr:spPr>
        <a:xfrm>
          <a:off x="57150" y="5686425"/>
          <a:ext cx="2819400" cy="1809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Financial Literacy &amp; Cookie Business Badges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39</xdr:row>
      <xdr:rowOff>133350</xdr:rowOff>
    </xdr:from>
    <xdr:to>
      <xdr:col>2</xdr:col>
      <xdr:colOff>971550</xdr:colOff>
      <xdr:row>40</xdr:row>
      <xdr:rowOff>152400</xdr:rowOff>
    </xdr:to>
    <xdr:sp macro="" textlink="">
      <xdr:nvSpPr>
        <xdr:cNvPr id="28" name="TextBox 27">
          <a:extLst>
            <a:ext uri="{FF2B5EF4-FFF2-40B4-BE49-F238E27FC236}">
              <a16:creationId xmlns:a16="http://schemas.microsoft.com/office/drawing/2014/main" id="{1D6D51F0-69EF-4891-93FB-51A5D17D4973}"/>
            </a:ext>
          </a:extLst>
        </xdr:cNvPr>
        <xdr:cNvSpPr txBox="1"/>
      </xdr:nvSpPr>
      <xdr:spPr>
        <a:xfrm>
          <a:off x="57150" y="6657975"/>
          <a:ext cx="2200275" cy="1809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Progressive Badge Sets</a:t>
          </a:r>
          <a:endParaRPr lang="en-US" sz="1100">
            <a:solidFill>
              <a:schemeClr val="bg1"/>
            </a:solidFill>
            <a:latin typeface="Arial Narrow" panose="020B0606020202030204" pitchFamily="34" charset="0"/>
          </a:endParaRPr>
        </a:p>
      </xdr:txBody>
    </xdr:sp>
    <xdr:clientData/>
  </xdr:twoCellAnchor>
  <xdr:twoCellAnchor editAs="oneCell">
    <xdr:from>
      <xdr:col>1</xdr:col>
      <xdr:colOff>0</xdr:colOff>
      <xdr:row>0</xdr:row>
      <xdr:rowOff>0</xdr:rowOff>
    </xdr:from>
    <xdr:to>
      <xdr:col>2</xdr:col>
      <xdr:colOff>332740</xdr:colOff>
      <xdr:row>1</xdr:row>
      <xdr:rowOff>85725</xdr:rowOff>
    </xdr:to>
    <xdr:pic>
      <xdr:nvPicPr>
        <xdr:cNvPr id="29" name="Picture 28">
          <a:extLst>
            <a:ext uri="{FF2B5EF4-FFF2-40B4-BE49-F238E27FC236}">
              <a16:creationId xmlns:a16="http://schemas.microsoft.com/office/drawing/2014/main" id="{912CC6CD-25C2-4414-A01D-83D1F22EFB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0"/>
          <a:ext cx="1561465" cy="457200"/>
        </a:xfrm>
        <a:prstGeom prst="rect">
          <a:avLst/>
        </a:prstGeom>
      </xdr:spPr>
    </xdr:pic>
    <xdr:clientData/>
  </xdr:twoCellAnchor>
  <xdr:twoCellAnchor editAs="oneCell">
    <xdr:from>
      <xdr:col>1</xdr:col>
      <xdr:colOff>25400</xdr:colOff>
      <xdr:row>35</xdr:row>
      <xdr:rowOff>73026</xdr:rowOff>
    </xdr:from>
    <xdr:to>
      <xdr:col>1</xdr:col>
      <xdr:colOff>1221740</xdr:colOff>
      <xdr:row>38</xdr:row>
      <xdr:rowOff>105858</xdr:rowOff>
    </xdr:to>
    <xdr:pic>
      <xdr:nvPicPr>
        <xdr:cNvPr id="30" name="Picture 29">
          <a:extLst>
            <a:ext uri="{FF2B5EF4-FFF2-40B4-BE49-F238E27FC236}">
              <a16:creationId xmlns:a16="http://schemas.microsoft.com/office/drawing/2014/main" id="{19621592-59A7-4FC3-8295-B2FE1333AF0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2550" y="5949951"/>
          <a:ext cx="1196340" cy="518607"/>
        </a:xfrm>
        <a:prstGeom prst="rect">
          <a:avLst/>
        </a:prstGeom>
      </xdr:spPr>
    </xdr:pic>
    <xdr:clientData/>
  </xdr:twoCellAnchor>
  <xdr:twoCellAnchor>
    <xdr:from>
      <xdr:col>1</xdr:col>
      <xdr:colOff>0</xdr:colOff>
      <xdr:row>58</xdr:row>
      <xdr:rowOff>0</xdr:rowOff>
    </xdr:from>
    <xdr:to>
      <xdr:col>10</xdr:col>
      <xdr:colOff>0</xdr:colOff>
      <xdr:row>65</xdr:row>
      <xdr:rowOff>0</xdr:rowOff>
    </xdr:to>
    <xdr:sp macro="" textlink="">
      <xdr:nvSpPr>
        <xdr:cNvPr id="31" name="Rectangle 30">
          <a:extLst>
            <a:ext uri="{FF2B5EF4-FFF2-40B4-BE49-F238E27FC236}">
              <a16:creationId xmlns:a16="http://schemas.microsoft.com/office/drawing/2014/main" id="{661765B1-71DD-4327-A272-32A15602DB96}"/>
            </a:ext>
          </a:extLst>
        </xdr:cNvPr>
        <xdr:cNvSpPr/>
      </xdr:nvSpPr>
      <xdr:spPr>
        <a:xfrm>
          <a:off x="57150" y="9601200"/>
          <a:ext cx="4076700" cy="11334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67</xdr:row>
      <xdr:rowOff>0</xdr:rowOff>
    </xdr:from>
    <xdr:to>
      <xdr:col>10</xdr:col>
      <xdr:colOff>0</xdr:colOff>
      <xdr:row>73</xdr:row>
      <xdr:rowOff>0</xdr:rowOff>
    </xdr:to>
    <xdr:sp macro="" textlink="">
      <xdr:nvSpPr>
        <xdr:cNvPr id="32" name="Rectangle 31">
          <a:extLst>
            <a:ext uri="{FF2B5EF4-FFF2-40B4-BE49-F238E27FC236}">
              <a16:creationId xmlns:a16="http://schemas.microsoft.com/office/drawing/2014/main" id="{5B4A5043-DFB9-419F-9E91-41985FAE054F}"/>
            </a:ext>
          </a:extLst>
        </xdr:cNvPr>
        <xdr:cNvSpPr/>
      </xdr:nvSpPr>
      <xdr:spPr>
        <a:xfrm>
          <a:off x="57150" y="11058525"/>
          <a:ext cx="4076700" cy="9906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56</xdr:row>
      <xdr:rowOff>133350</xdr:rowOff>
    </xdr:from>
    <xdr:to>
      <xdr:col>10</xdr:col>
      <xdr:colOff>0</xdr:colOff>
      <xdr:row>58</xdr:row>
      <xdr:rowOff>0</xdr:rowOff>
    </xdr:to>
    <xdr:sp macro="" textlink="">
      <xdr:nvSpPr>
        <xdr:cNvPr id="33" name="Rectangle: Top Corners Rounded 32">
          <a:extLst>
            <a:ext uri="{FF2B5EF4-FFF2-40B4-BE49-F238E27FC236}">
              <a16:creationId xmlns:a16="http://schemas.microsoft.com/office/drawing/2014/main" id="{2BB4EFCB-FE19-4844-8A8F-1658F108849B}"/>
            </a:ext>
          </a:extLst>
        </xdr:cNvPr>
        <xdr:cNvSpPr/>
      </xdr:nvSpPr>
      <xdr:spPr>
        <a:xfrm>
          <a:off x="57150" y="9410700"/>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65</xdr:row>
      <xdr:rowOff>136684</xdr:rowOff>
    </xdr:from>
    <xdr:to>
      <xdr:col>10</xdr:col>
      <xdr:colOff>0</xdr:colOff>
      <xdr:row>67</xdr:row>
      <xdr:rowOff>0</xdr:rowOff>
    </xdr:to>
    <xdr:sp macro="" textlink="">
      <xdr:nvSpPr>
        <xdr:cNvPr id="34" name="Rectangle: Top Corners Rounded 33">
          <a:extLst>
            <a:ext uri="{FF2B5EF4-FFF2-40B4-BE49-F238E27FC236}">
              <a16:creationId xmlns:a16="http://schemas.microsoft.com/office/drawing/2014/main" id="{B7D5CC92-2D68-4062-BC3E-AC5888D3C762}"/>
            </a:ext>
          </a:extLst>
        </xdr:cNvPr>
        <xdr:cNvSpPr/>
      </xdr:nvSpPr>
      <xdr:spPr>
        <a:xfrm>
          <a:off x="57150" y="10871359"/>
          <a:ext cx="4076700" cy="187166"/>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65</xdr:row>
      <xdr:rowOff>136684</xdr:rowOff>
    </xdr:from>
    <xdr:to>
      <xdr:col>9</xdr:col>
      <xdr:colOff>0</xdr:colOff>
      <xdr:row>67</xdr:row>
      <xdr:rowOff>0</xdr:rowOff>
    </xdr:to>
    <xdr:sp macro="" textlink="">
      <xdr:nvSpPr>
        <xdr:cNvPr id="35" name="TextBox 34">
          <a:extLst>
            <a:ext uri="{FF2B5EF4-FFF2-40B4-BE49-F238E27FC236}">
              <a16:creationId xmlns:a16="http://schemas.microsoft.com/office/drawing/2014/main" id="{C4606611-AAA9-4667-B83F-7FF8D681D39A}"/>
            </a:ext>
          </a:extLst>
        </xdr:cNvPr>
        <xdr:cNvSpPr txBox="1"/>
      </xdr:nvSpPr>
      <xdr:spPr>
        <a:xfrm>
          <a:off x="3200400" y="10871359"/>
          <a:ext cx="466725" cy="18716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56</xdr:row>
      <xdr:rowOff>133350</xdr:rowOff>
    </xdr:from>
    <xdr:to>
      <xdr:col>9</xdr:col>
      <xdr:colOff>0</xdr:colOff>
      <xdr:row>58</xdr:row>
      <xdr:rowOff>0</xdr:rowOff>
    </xdr:to>
    <xdr:sp macro="" textlink="">
      <xdr:nvSpPr>
        <xdr:cNvPr id="36" name="TextBox 35">
          <a:extLst>
            <a:ext uri="{FF2B5EF4-FFF2-40B4-BE49-F238E27FC236}">
              <a16:creationId xmlns:a16="http://schemas.microsoft.com/office/drawing/2014/main" id="{C1EE6BC6-179A-403C-93BE-305B41FAEA5C}"/>
            </a:ext>
          </a:extLst>
        </xdr:cNvPr>
        <xdr:cNvSpPr txBox="1"/>
      </xdr:nvSpPr>
      <xdr:spPr>
        <a:xfrm>
          <a:off x="3200400" y="94107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9</xdr:col>
      <xdr:colOff>0</xdr:colOff>
      <xdr:row>56</xdr:row>
      <xdr:rowOff>133350</xdr:rowOff>
    </xdr:from>
    <xdr:to>
      <xdr:col>10</xdr:col>
      <xdr:colOff>0</xdr:colOff>
      <xdr:row>58</xdr:row>
      <xdr:rowOff>0</xdr:rowOff>
    </xdr:to>
    <xdr:sp macro="" textlink="">
      <xdr:nvSpPr>
        <xdr:cNvPr id="37" name="TextBox 36">
          <a:extLst>
            <a:ext uri="{FF2B5EF4-FFF2-40B4-BE49-F238E27FC236}">
              <a16:creationId xmlns:a16="http://schemas.microsoft.com/office/drawing/2014/main" id="{61155843-C0A8-492E-A32F-72CC5D54E556}"/>
            </a:ext>
          </a:extLst>
        </xdr:cNvPr>
        <xdr:cNvSpPr txBox="1"/>
      </xdr:nvSpPr>
      <xdr:spPr>
        <a:xfrm>
          <a:off x="3667125" y="94107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65</xdr:row>
      <xdr:rowOff>136684</xdr:rowOff>
    </xdr:from>
    <xdr:to>
      <xdr:col>10</xdr:col>
      <xdr:colOff>0</xdr:colOff>
      <xdr:row>67</xdr:row>
      <xdr:rowOff>0</xdr:rowOff>
    </xdr:to>
    <xdr:sp macro="" textlink="">
      <xdr:nvSpPr>
        <xdr:cNvPr id="38" name="TextBox 37">
          <a:extLst>
            <a:ext uri="{FF2B5EF4-FFF2-40B4-BE49-F238E27FC236}">
              <a16:creationId xmlns:a16="http://schemas.microsoft.com/office/drawing/2014/main" id="{DE920C0B-3009-4936-89BE-2BE51F6BE3A2}"/>
            </a:ext>
          </a:extLst>
        </xdr:cNvPr>
        <xdr:cNvSpPr txBox="1"/>
      </xdr:nvSpPr>
      <xdr:spPr>
        <a:xfrm>
          <a:off x="3667125" y="10871359"/>
          <a:ext cx="466725" cy="18716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xdr:col>
      <xdr:colOff>0</xdr:colOff>
      <xdr:row>56</xdr:row>
      <xdr:rowOff>133350</xdr:rowOff>
    </xdr:from>
    <xdr:to>
      <xdr:col>2</xdr:col>
      <xdr:colOff>0</xdr:colOff>
      <xdr:row>58</xdr:row>
      <xdr:rowOff>0</xdr:rowOff>
    </xdr:to>
    <xdr:sp macro="" textlink="">
      <xdr:nvSpPr>
        <xdr:cNvPr id="39" name="TextBox 38">
          <a:extLst>
            <a:ext uri="{FF2B5EF4-FFF2-40B4-BE49-F238E27FC236}">
              <a16:creationId xmlns:a16="http://schemas.microsoft.com/office/drawing/2014/main" id="{E162FD5F-762E-4E32-8B6E-197D78D44617}"/>
            </a:ext>
          </a:extLst>
        </xdr:cNvPr>
        <xdr:cNvSpPr txBox="1"/>
      </xdr:nvSpPr>
      <xdr:spPr>
        <a:xfrm>
          <a:off x="57150" y="9410700"/>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Pins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65</xdr:row>
      <xdr:rowOff>136684</xdr:rowOff>
    </xdr:from>
    <xdr:to>
      <xdr:col>2</xdr:col>
      <xdr:colOff>952500</xdr:colOff>
      <xdr:row>67</xdr:row>
      <xdr:rowOff>19050</xdr:rowOff>
    </xdr:to>
    <xdr:sp macro="" textlink="">
      <xdr:nvSpPr>
        <xdr:cNvPr id="40" name="TextBox 39">
          <a:extLst>
            <a:ext uri="{FF2B5EF4-FFF2-40B4-BE49-F238E27FC236}">
              <a16:creationId xmlns:a16="http://schemas.microsoft.com/office/drawing/2014/main" id="{6A69FF4D-6DC1-47D5-A83C-BEC01FAFC466}"/>
            </a:ext>
          </a:extLst>
        </xdr:cNvPr>
        <xdr:cNvSpPr txBox="1"/>
      </xdr:nvSpPr>
      <xdr:spPr>
        <a:xfrm>
          <a:off x="57150" y="10871359"/>
          <a:ext cx="2181225" cy="2062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Additional Patch Awards</a:t>
          </a:r>
          <a:endParaRPr lang="en-US" sz="1100">
            <a:solidFill>
              <a:schemeClr val="bg1"/>
            </a:solidFill>
            <a:latin typeface="Arial Narrow" panose="020B0606020202030204" pitchFamily="34" charset="0"/>
          </a:endParaRPr>
        </a:p>
      </xdr:txBody>
    </xdr:sp>
    <xdr:clientData/>
  </xdr:twoCellAnchor>
  <xdr:twoCellAnchor>
    <xdr:from>
      <xdr:col>11</xdr:col>
      <xdr:colOff>0</xdr:colOff>
      <xdr:row>1</xdr:row>
      <xdr:rowOff>133350</xdr:rowOff>
    </xdr:from>
    <xdr:to>
      <xdr:col>20</xdr:col>
      <xdr:colOff>0</xdr:colOff>
      <xdr:row>3</xdr:row>
      <xdr:rowOff>0</xdr:rowOff>
    </xdr:to>
    <xdr:sp macro="" textlink="">
      <xdr:nvSpPr>
        <xdr:cNvPr id="41" name="Rectangle: Top Corners Rounded 40">
          <a:extLst>
            <a:ext uri="{FF2B5EF4-FFF2-40B4-BE49-F238E27FC236}">
              <a16:creationId xmlns:a16="http://schemas.microsoft.com/office/drawing/2014/main" id="{CCF1D907-88D8-478F-BAE9-A7D85AC81C2E}"/>
            </a:ext>
          </a:extLst>
        </xdr:cNvPr>
        <xdr:cNvSpPr/>
      </xdr:nvSpPr>
      <xdr:spPr>
        <a:xfrm>
          <a:off x="4248150" y="50482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0</xdr:colOff>
      <xdr:row>1</xdr:row>
      <xdr:rowOff>133350</xdr:rowOff>
    </xdr:from>
    <xdr:to>
      <xdr:col>19</xdr:col>
      <xdr:colOff>0</xdr:colOff>
      <xdr:row>3</xdr:row>
      <xdr:rowOff>0</xdr:rowOff>
    </xdr:to>
    <xdr:sp macro="" textlink="">
      <xdr:nvSpPr>
        <xdr:cNvPr id="42" name="TextBox 41">
          <a:extLst>
            <a:ext uri="{FF2B5EF4-FFF2-40B4-BE49-F238E27FC236}">
              <a16:creationId xmlns:a16="http://schemas.microsoft.com/office/drawing/2014/main" id="{38586DBF-FE07-4CFE-B3F2-9C2BF42D36B2}"/>
            </a:ext>
          </a:extLst>
        </xdr:cNvPr>
        <xdr:cNvSpPr txBox="1"/>
      </xdr:nvSpPr>
      <xdr:spPr>
        <a:xfrm>
          <a:off x="739140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19</xdr:col>
      <xdr:colOff>0</xdr:colOff>
      <xdr:row>1</xdr:row>
      <xdr:rowOff>133350</xdr:rowOff>
    </xdr:from>
    <xdr:to>
      <xdr:col>20</xdr:col>
      <xdr:colOff>0</xdr:colOff>
      <xdr:row>3</xdr:row>
      <xdr:rowOff>0</xdr:rowOff>
    </xdr:to>
    <xdr:sp macro="" textlink="">
      <xdr:nvSpPr>
        <xdr:cNvPr id="43" name="TextBox 42">
          <a:extLst>
            <a:ext uri="{FF2B5EF4-FFF2-40B4-BE49-F238E27FC236}">
              <a16:creationId xmlns:a16="http://schemas.microsoft.com/office/drawing/2014/main" id="{180AB198-C81A-421B-A3B0-1F0173FDCCCD}"/>
            </a:ext>
          </a:extLst>
        </xdr:cNvPr>
        <xdr:cNvSpPr txBox="1"/>
      </xdr:nvSpPr>
      <xdr:spPr>
        <a:xfrm>
          <a:off x="785812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3</xdr:row>
      <xdr:rowOff>0</xdr:rowOff>
    </xdr:from>
    <xdr:to>
      <xdr:col>20</xdr:col>
      <xdr:colOff>0</xdr:colOff>
      <xdr:row>25</xdr:row>
      <xdr:rowOff>0</xdr:rowOff>
    </xdr:to>
    <xdr:sp macro="" textlink="">
      <xdr:nvSpPr>
        <xdr:cNvPr id="44" name="Rectangle 43">
          <a:extLst>
            <a:ext uri="{FF2B5EF4-FFF2-40B4-BE49-F238E27FC236}">
              <a16:creationId xmlns:a16="http://schemas.microsoft.com/office/drawing/2014/main" id="{77AB5F2C-6B5D-4AFF-8917-A3104F1CA1E7}"/>
            </a:ext>
          </a:extLst>
        </xdr:cNvPr>
        <xdr:cNvSpPr/>
      </xdr:nvSpPr>
      <xdr:spPr>
        <a:xfrm>
          <a:off x="4248150" y="695325"/>
          <a:ext cx="4076700" cy="35623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133350</xdr:rowOff>
    </xdr:from>
    <xdr:to>
      <xdr:col>12</xdr:col>
      <xdr:colOff>1266825</xdr:colOff>
      <xdr:row>3</xdr:row>
      <xdr:rowOff>0</xdr:rowOff>
    </xdr:to>
    <xdr:sp macro="" textlink="">
      <xdr:nvSpPr>
        <xdr:cNvPr id="45" name="TextBox 44">
          <a:extLst>
            <a:ext uri="{FF2B5EF4-FFF2-40B4-BE49-F238E27FC236}">
              <a16:creationId xmlns:a16="http://schemas.microsoft.com/office/drawing/2014/main" id="{B811C07A-E3A1-492C-BF22-5C774670D948}"/>
            </a:ext>
          </a:extLst>
        </xdr:cNvPr>
        <xdr:cNvSpPr txBox="1"/>
      </xdr:nvSpPr>
      <xdr:spPr>
        <a:xfrm>
          <a:off x="4248150" y="504825"/>
          <a:ext cx="24955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Leadership Journey Awards</a:t>
          </a:r>
          <a:endParaRPr lang="en-US" sz="1100">
            <a:solidFill>
              <a:schemeClr val="bg1"/>
            </a:solidFill>
            <a:latin typeface="Arial Narrow" panose="020B0606020202030204" pitchFamily="34" charset="0"/>
          </a:endParaRPr>
        </a:p>
      </xdr:txBody>
    </xdr:sp>
    <xdr:clientData/>
  </xdr:twoCellAnchor>
  <xdr:twoCellAnchor>
    <xdr:from>
      <xdr:col>11</xdr:col>
      <xdr:colOff>19050</xdr:colOff>
      <xdr:row>3</xdr:row>
      <xdr:rowOff>28575</xdr:rowOff>
    </xdr:from>
    <xdr:to>
      <xdr:col>11</xdr:col>
      <xdr:colOff>1214122</xdr:colOff>
      <xdr:row>24</xdr:row>
      <xdr:rowOff>112578</xdr:rowOff>
    </xdr:to>
    <xdr:grpSp>
      <xdr:nvGrpSpPr>
        <xdr:cNvPr id="46" name="Group 45">
          <a:extLst>
            <a:ext uri="{FF2B5EF4-FFF2-40B4-BE49-F238E27FC236}">
              <a16:creationId xmlns:a16="http://schemas.microsoft.com/office/drawing/2014/main" id="{3D2C1238-592F-4ABA-82DA-A4781879E590}"/>
            </a:ext>
          </a:extLst>
        </xdr:cNvPr>
        <xdr:cNvGrpSpPr/>
      </xdr:nvGrpSpPr>
      <xdr:grpSpPr>
        <a:xfrm>
          <a:off x="4267200" y="723900"/>
          <a:ext cx="1195072" cy="3484428"/>
          <a:chOff x="4286250" y="723900"/>
          <a:chExt cx="1195072" cy="3484428"/>
        </a:xfrm>
      </xdr:grpSpPr>
      <xdr:pic>
        <xdr:nvPicPr>
          <xdr:cNvPr id="47" name="Picture 46">
            <a:extLst>
              <a:ext uri="{FF2B5EF4-FFF2-40B4-BE49-F238E27FC236}">
                <a16:creationId xmlns:a16="http://schemas.microsoft.com/office/drawing/2014/main" id="{BEF9C746-A620-47F3-B524-A3E17A9212E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286250" y="3441700"/>
            <a:ext cx="1188720" cy="766628"/>
          </a:xfrm>
          <a:prstGeom prst="rect">
            <a:avLst/>
          </a:prstGeom>
        </xdr:spPr>
      </xdr:pic>
      <xdr:pic>
        <xdr:nvPicPr>
          <xdr:cNvPr id="48" name="Picture 47">
            <a:extLst>
              <a:ext uri="{FF2B5EF4-FFF2-40B4-BE49-F238E27FC236}">
                <a16:creationId xmlns:a16="http://schemas.microsoft.com/office/drawing/2014/main" id="{D9BC63E5-1C1C-40A5-8D67-5C24E21F9F0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292602" y="2743201"/>
            <a:ext cx="1188720" cy="506979"/>
          </a:xfrm>
          <a:prstGeom prst="rect">
            <a:avLst/>
          </a:prstGeom>
        </xdr:spPr>
      </xdr:pic>
      <xdr:pic>
        <xdr:nvPicPr>
          <xdr:cNvPr id="49" name="Picture 48">
            <a:extLst>
              <a:ext uri="{FF2B5EF4-FFF2-40B4-BE49-F238E27FC236}">
                <a16:creationId xmlns:a16="http://schemas.microsoft.com/office/drawing/2014/main" id="{DC21FD7A-574F-48A2-AD83-E254E6E5A30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559967" y="723900"/>
            <a:ext cx="657568" cy="640080"/>
          </a:xfrm>
          <a:prstGeom prst="rect">
            <a:avLst/>
          </a:prstGeom>
        </xdr:spPr>
      </xdr:pic>
      <xdr:pic>
        <xdr:nvPicPr>
          <xdr:cNvPr id="50" name="Picture 49">
            <a:extLst>
              <a:ext uri="{FF2B5EF4-FFF2-40B4-BE49-F238E27FC236}">
                <a16:creationId xmlns:a16="http://schemas.microsoft.com/office/drawing/2014/main" id="{9015C985-963B-4F92-8760-8AD3AF8DF5EC}"/>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536362" y="1352551"/>
            <a:ext cx="704778" cy="640080"/>
          </a:xfrm>
          <a:prstGeom prst="rect">
            <a:avLst/>
          </a:prstGeom>
        </xdr:spPr>
      </xdr:pic>
      <xdr:pic>
        <xdr:nvPicPr>
          <xdr:cNvPr id="51" name="Picture 50">
            <a:extLst>
              <a:ext uri="{FF2B5EF4-FFF2-40B4-BE49-F238E27FC236}">
                <a16:creationId xmlns:a16="http://schemas.microsoft.com/office/drawing/2014/main" id="{C4DDFA41-C82B-410F-8778-0C8CCFB6F05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557711" y="2000250"/>
            <a:ext cx="662080" cy="640080"/>
          </a:xfrm>
          <a:prstGeom prst="rect">
            <a:avLst/>
          </a:prstGeom>
        </xdr:spPr>
      </xdr:pic>
    </xdr:grpSp>
    <xdr:clientData/>
  </xdr:twoCellAnchor>
  <xdr:twoCellAnchor>
    <xdr:from>
      <xdr:col>1</xdr:col>
      <xdr:colOff>16899</xdr:colOff>
      <xdr:row>58</xdr:row>
      <xdr:rowOff>39976</xdr:rowOff>
    </xdr:from>
    <xdr:to>
      <xdr:col>1</xdr:col>
      <xdr:colOff>1205619</xdr:colOff>
      <xdr:row>64</xdr:row>
      <xdr:rowOff>110183</xdr:rowOff>
    </xdr:to>
    <xdr:grpSp>
      <xdr:nvGrpSpPr>
        <xdr:cNvPr id="52" name="Group 51">
          <a:extLst>
            <a:ext uri="{FF2B5EF4-FFF2-40B4-BE49-F238E27FC236}">
              <a16:creationId xmlns:a16="http://schemas.microsoft.com/office/drawing/2014/main" id="{23769EE8-E3FC-4803-8066-0C496DFD6143}"/>
            </a:ext>
          </a:extLst>
        </xdr:cNvPr>
        <xdr:cNvGrpSpPr>
          <a:grpSpLocks noChangeAspect="1"/>
        </xdr:cNvGrpSpPr>
      </xdr:nvGrpSpPr>
      <xdr:grpSpPr>
        <a:xfrm>
          <a:off x="74049" y="9641176"/>
          <a:ext cx="1188720" cy="1041757"/>
          <a:chOff x="4696849" y="9809450"/>
          <a:chExt cx="1263931" cy="1106030"/>
        </a:xfrm>
      </xdr:grpSpPr>
      <xdr:grpSp>
        <xdr:nvGrpSpPr>
          <xdr:cNvPr id="53" name="Group 52">
            <a:extLst>
              <a:ext uri="{FF2B5EF4-FFF2-40B4-BE49-F238E27FC236}">
                <a16:creationId xmlns:a16="http://schemas.microsoft.com/office/drawing/2014/main" id="{E38254AD-1590-45D8-89F0-73FAB7EDCA8B}"/>
              </a:ext>
            </a:extLst>
          </xdr:cNvPr>
          <xdr:cNvGrpSpPr/>
        </xdr:nvGrpSpPr>
        <xdr:grpSpPr>
          <a:xfrm>
            <a:off x="4911549" y="9809450"/>
            <a:ext cx="834530" cy="411480"/>
            <a:chOff x="4913600" y="9809450"/>
            <a:chExt cx="834530" cy="411480"/>
          </a:xfrm>
        </xdr:grpSpPr>
        <xdr:pic>
          <xdr:nvPicPr>
            <xdr:cNvPr id="61" name="Picture 60">
              <a:extLst>
                <a:ext uri="{FF2B5EF4-FFF2-40B4-BE49-F238E27FC236}">
                  <a16:creationId xmlns:a16="http://schemas.microsoft.com/office/drawing/2014/main" id="{6D699DF0-FA32-439A-8886-8EA72A5A996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913600" y="9809450"/>
              <a:ext cx="411480" cy="411480"/>
            </a:xfrm>
            <a:prstGeom prst="rect">
              <a:avLst/>
            </a:prstGeom>
          </xdr:spPr>
        </xdr:pic>
        <xdr:pic>
          <xdr:nvPicPr>
            <xdr:cNvPr id="62" name="Picture 61">
              <a:extLst>
                <a:ext uri="{FF2B5EF4-FFF2-40B4-BE49-F238E27FC236}">
                  <a16:creationId xmlns:a16="http://schemas.microsoft.com/office/drawing/2014/main" id="{67891EE7-04B9-4189-974C-FBB81CA4610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336650" y="9809450"/>
              <a:ext cx="411480" cy="411480"/>
            </a:xfrm>
            <a:prstGeom prst="rect">
              <a:avLst/>
            </a:prstGeom>
          </xdr:spPr>
        </xdr:pic>
      </xdr:grpSp>
      <xdr:grpSp>
        <xdr:nvGrpSpPr>
          <xdr:cNvPr id="54" name="Group 53">
            <a:extLst>
              <a:ext uri="{FF2B5EF4-FFF2-40B4-BE49-F238E27FC236}">
                <a16:creationId xmlns:a16="http://schemas.microsoft.com/office/drawing/2014/main" id="{4650CA41-35EF-44A2-9FB4-8BF00F0803B3}"/>
              </a:ext>
            </a:extLst>
          </xdr:cNvPr>
          <xdr:cNvGrpSpPr/>
        </xdr:nvGrpSpPr>
        <xdr:grpSpPr>
          <a:xfrm>
            <a:off x="4911549" y="10504000"/>
            <a:ext cx="834530" cy="411480"/>
            <a:chOff x="4913600" y="10504000"/>
            <a:chExt cx="834530" cy="411480"/>
          </a:xfrm>
        </xdr:grpSpPr>
        <xdr:pic>
          <xdr:nvPicPr>
            <xdr:cNvPr id="59" name="Picture 58">
              <a:extLst>
                <a:ext uri="{FF2B5EF4-FFF2-40B4-BE49-F238E27FC236}">
                  <a16:creationId xmlns:a16="http://schemas.microsoft.com/office/drawing/2014/main" id="{489F1AD0-3D61-4381-8D2C-267617144A4B}"/>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336650" y="10504000"/>
              <a:ext cx="411480" cy="411480"/>
            </a:xfrm>
            <a:prstGeom prst="rect">
              <a:avLst/>
            </a:prstGeom>
          </xdr:spPr>
        </xdr:pic>
        <xdr:pic>
          <xdr:nvPicPr>
            <xdr:cNvPr id="60" name="Picture 59">
              <a:extLst>
                <a:ext uri="{FF2B5EF4-FFF2-40B4-BE49-F238E27FC236}">
                  <a16:creationId xmlns:a16="http://schemas.microsoft.com/office/drawing/2014/main" id="{58EF5930-F426-4162-BECD-A704B486AC4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913600" y="10504000"/>
              <a:ext cx="411480" cy="411480"/>
            </a:xfrm>
            <a:prstGeom prst="rect">
              <a:avLst/>
            </a:prstGeom>
          </xdr:spPr>
        </xdr:pic>
      </xdr:grpSp>
      <xdr:grpSp>
        <xdr:nvGrpSpPr>
          <xdr:cNvPr id="55" name="Group 54">
            <a:extLst>
              <a:ext uri="{FF2B5EF4-FFF2-40B4-BE49-F238E27FC236}">
                <a16:creationId xmlns:a16="http://schemas.microsoft.com/office/drawing/2014/main" id="{9EE6AF23-1CDF-4D40-A651-4ED527E72158}"/>
              </a:ext>
            </a:extLst>
          </xdr:cNvPr>
          <xdr:cNvGrpSpPr/>
        </xdr:nvGrpSpPr>
        <xdr:grpSpPr>
          <a:xfrm>
            <a:off x="4696849" y="10176475"/>
            <a:ext cx="1263931" cy="411480"/>
            <a:chOff x="4696849" y="10176475"/>
            <a:chExt cx="1263931" cy="411480"/>
          </a:xfrm>
        </xdr:grpSpPr>
        <xdr:pic>
          <xdr:nvPicPr>
            <xdr:cNvPr id="56" name="Picture 55">
              <a:extLst>
                <a:ext uri="{FF2B5EF4-FFF2-40B4-BE49-F238E27FC236}">
                  <a16:creationId xmlns:a16="http://schemas.microsoft.com/office/drawing/2014/main" id="{5E9AA952-31CE-4322-B2BC-E144BFF62BD3}"/>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696849" y="10176475"/>
              <a:ext cx="409626" cy="411480"/>
            </a:xfrm>
            <a:prstGeom prst="rect">
              <a:avLst/>
            </a:prstGeom>
          </xdr:spPr>
        </xdr:pic>
        <xdr:pic>
          <xdr:nvPicPr>
            <xdr:cNvPr id="57" name="Picture 56">
              <a:extLst>
                <a:ext uri="{FF2B5EF4-FFF2-40B4-BE49-F238E27FC236}">
                  <a16:creationId xmlns:a16="http://schemas.microsoft.com/office/drawing/2014/main" id="{F281A8ED-3F4F-4D63-AC70-6D553D1706CC}"/>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119900" y="10176475"/>
              <a:ext cx="411480" cy="411480"/>
            </a:xfrm>
            <a:prstGeom prst="rect">
              <a:avLst/>
            </a:prstGeom>
          </xdr:spPr>
        </xdr:pic>
        <xdr:pic>
          <xdr:nvPicPr>
            <xdr:cNvPr id="58" name="Picture 57">
              <a:extLst>
                <a:ext uri="{FF2B5EF4-FFF2-40B4-BE49-F238E27FC236}">
                  <a16:creationId xmlns:a16="http://schemas.microsoft.com/office/drawing/2014/main" id="{67F00C2B-C0A8-4C75-8227-633B627DE389}"/>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549300" y="10176475"/>
              <a:ext cx="411480" cy="411480"/>
            </a:xfrm>
            <a:prstGeom prst="rect">
              <a:avLst/>
            </a:prstGeom>
          </xdr:spPr>
        </xdr:pic>
      </xdr:grpSp>
    </xdr:grpSp>
    <xdr:clientData/>
  </xdr:twoCellAnchor>
  <xdr:twoCellAnchor>
    <xdr:from>
      <xdr:col>1</xdr:col>
      <xdr:colOff>28576</xdr:colOff>
      <xdr:row>67</xdr:row>
      <xdr:rowOff>19825</xdr:rowOff>
    </xdr:from>
    <xdr:to>
      <xdr:col>1</xdr:col>
      <xdr:colOff>1217296</xdr:colOff>
      <xdr:row>72</xdr:row>
      <xdr:rowOff>140184</xdr:rowOff>
    </xdr:to>
    <xdr:grpSp>
      <xdr:nvGrpSpPr>
        <xdr:cNvPr id="63" name="Group 62">
          <a:extLst>
            <a:ext uri="{FF2B5EF4-FFF2-40B4-BE49-F238E27FC236}">
              <a16:creationId xmlns:a16="http://schemas.microsoft.com/office/drawing/2014/main" id="{5C1C6E78-D21C-4681-84E7-9EF40A6880CE}"/>
            </a:ext>
          </a:extLst>
        </xdr:cNvPr>
        <xdr:cNvGrpSpPr>
          <a:grpSpLocks noChangeAspect="1"/>
        </xdr:cNvGrpSpPr>
      </xdr:nvGrpSpPr>
      <xdr:grpSpPr>
        <a:xfrm>
          <a:off x="85726" y="11078350"/>
          <a:ext cx="1188720" cy="949034"/>
          <a:chOff x="95251" y="10443350"/>
          <a:chExt cx="1234440" cy="964520"/>
        </a:xfrm>
      </xdr:grpSpPr>
      <xdr:pic>
        <xdr:nvPicPr>
          <xdr:cNvPr id="64" name="Picture 63">
            <a:extLst>
              <a:ext uri="{FF2B5EF4-FFF2-40B4-BE49-F238E27FC236}">
                <a16:creationId xmlns:a16="http://schemas.microsoft.com/office/drawing/2014/main" id="{24FB01A4-2696-45DF-A139-7C843E9955EB}"/>
              </a:ext>
            </a:extLst>
          </xdr:cNvPr>
          <xdr:cNvPicPr>
            <a:picLocks noChangeAspect="1"/>
          </xdr:cNvPicPr>
        </xdr:nvPicPr>
        <xdr:blipFill rotWithShape="1">
          <a:blip xmlns:r="http://schemas.openxmlformats.org/officeDocument/2006/relationships" r:embed="rId15">
            <a:extLst>
              <a:ext uri="{28A0092B-C50C-407E-A947-70E740481C1C}">
                <a14:useLocalDpi xmlns:a14="http://schemas.microsoft.com/office/drawing/2010/main" val="0"/>
              </a:ext>
            </a:extLst>
          </a:blip>
          <a:srcRect l="49828" r="-1"/>
          <a:stretch/>
        </xdr:blipFill>
        <xdr:spPr>
          <a:xfrm>
            <a:off x="95251" y="10830074"/>
            <a:ext cx="1234440" cy="577796"/>
          </a:xfrm>
          <a:prstGeom prst="rect">
            <a:avLst/>
          </a:prstGeom>
        </xdr:spPr>
      </xdr:pic>
      <xdr:grpSp>
        <xdr:nvGrpSpPr>
          <xdr:cNvPr id="65" name="Group 64">
            <a:extLst>
              <a:ext uri="{FF2B5EF4-FFF2-40B4-BE49-F238E27FC236}">
                <a16:creationId xmlns:a16="http://schemas.microsoft.com/office/drawing/2014/main" id="{A59BC437-DEB5-42B4-A727-BB72625D7229}"/>
              </a:ext>
            </a:extLst>
          </xdr:cNvPr>
          <xdr:cNvGrpSpPr/>
        </xdr:nvGrpSpPr>
        <xdr:grpSpPr>
          <a:xfrm>
            <a:off x="257780" y="10443350"/>
            <a:ext cx="909383" cy="411480"/>
            <a:chOff x="292101" y="10443350"/>
            <a:chExt cx="909383" cy="411480"/>
          </a:xfrm>
        </xdr:grpSpPr>
        <xdr:pic>
          <xdr:nvPicPr>
            <xdr:cNvPr id="66" name="Picture 65">
              <a:extLst>
                <a:ext uri="{FF2B5EF4-FFF2-40B4-BE49-F238E27FC236}">
                  <a16:creationId xmlns:a16="http://schemas.microsoft.com/office/drawing/2014/main" id="{F14F3A01-67A7-4E62-AE01-796F72B277EE}"/>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292101" y="10443350"/>
              <a:ext cx="413402" cy="411480"/>
            </a:xfrm>
            <a:prstGeom prst="rect">
              <a:avLst/>
            </a:prstGeom>
          </xdr:spPr>
        </xdr:pic>
        <xdr:pic>
          <xdr:nvPicPr>
            <xdr:cNvPr id="67" name="Picture 66">
              <a:extLst>
                <a:ext uri="{FF2B5EF4-FFF2-40B4-BE49-F238E27FC236}">
                  <a16:creationId xmlns:a16="http://schemas.microsoft.com/office/drawing/2014/main" id="{4802E6DA-CD5F-483F-82AB-3433C711D30A}"/>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788082" y="10443350"/>
              <a:ext cx="413402" cy="411480"/>
            </a:xfrm>
            <a:prstGeom prst="rect">
              <a:avLst/>
            </a:prstGeom>
          </xdr:spPr>
        </xdr:pic>
      </xdr:grpSp>
    </xdr:grpSp>
    <xdr:clientData/>
  </xdr:twoCellAnchor>
  <xdr:twoCellAnchor>
    <xdr:from>
      <xdr:col>1</xdr:col>
      <xdr:colOff>0</xdr:colOff>
      <xdr:row>3</xdr:row>
      <xdr:rowOff>0</xdr:rowOff>
    </xdr:from>
    <xdr:to>
      <xdr:col>10</xdr:col>
      <xdr:colOff>0</xdr:colOff>
      <xdr:row>33</xdr:row>
      <xdr:rowOff>0</xdr:rowOff>
    </xdr:to>
    <xdr:sp macro="" textlink="">
      <xdr:nvSpPr>
        <xdr:cNvPr id="68" name="Rectangle 67">
          <a:extLst>
            <a:ext uri="{FF2B5EF4-FFF2-40B4-BE49-F238E27FC236}">
              <a16:creationId xmlns:a16="http://schemas.microsoft.com/office/drawing/2014/main" id="{57D90A13-1EBE-433F-A625-4D83D0CE329E}"/>
            </a:ext>
          </a:extLst>
        </xdr:cNvPr>
        <xdr:cNvSpPr/>
      </xdr:nvSpPr>
      <xdr:spPr>
        <a:xfrm>
          <a:off x="57150" y="695325"/>
          <a:ext cx="4076700" cy="48577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39687</xdr:colOff>
      <xdr:row>41</xdr:row>
      <xdr:rowOff>65050</xdr:rowOff>
    </xdr:from>
    <xdr:to>
      <xdr:col>2</xdr:col>
      <xdr:colOff>2102</xdr:colOff>
      <xdr:row>55</xdr:row>
      <xdr:rowOff>121491</xdr:rowOff>
    </xdr:to>
    <xdr:grpSp>
      <xdr:nvGrpSpPr>
        <xdr:cNvPr id="69" name="Group 68">
          <a:extLst>
            <a:ext uri="{FF2B5EF4-FFF2-40B4-BE49-F238E27FC236}">
              <a16:creationId xmlns:a16="http://schemas.microsoft.com/office/drawing/2014/main" id="{2EDB775B-8673-47E7-B34E-D5009E626373}"/>
            </a:ext>
          </a:extLst>
        </xdr:cNvPr>
        <xdr:cNvGrpSpPr/>
      </xdr:nvGrpSpPr>
      <xdr:grpSpPr>
        <a:xfrm>
          <a:off x="96837" y="6913525"/>
          <a:ext cx="1191140" cy="2323391"/>
          <a:chOff x="96837" y="7037350"/>
          <a:chExt cx="1210190" cy="2367841"/>
        </a:xfrm>
      </xdr:grpSpPr>
      <xdr:pic>
        <xdr:nvPicPr>
          <xdr:cNvPr id="70" name="Picture 69">
            <a:extLst>
              <a:ext uri="{FF2B5EF4-FFF2-40B4-BE49-F238E27FC236}">
                <a16:creationId xmlns:a16="http://schemas.microsoft.com/office/drawing/2014/main" id="{E71A14D6-8930-4F4A-B06B-645DCC166738}"/>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96837" y="9008271"/>
            <a:ext cx="1196340" cy="396920"/>
          </a:xfrm>
          <a:prstGeom prst="rect">
            <a:avLst/>
          </a:prstGeom>
        </xdr:spPr>
      </xdr:pic>
      <xdr:pic>
        <xdr:nvPicPr>
          <xdr:cNvPr id="71" name="Picture 75">
            <a:extLst>
              <a:ext uri="{FF2B5EF4-FFF2-40B4-BE49-F238E27FC236}">
                <a16:creationId xmlns:a16="http://schemas.microsoft.com/office/drawing/2014/main" id="{A88905F9-AC5B-498A-8D41-CAB8A8E4714E}"/>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96837" y="8040989"/>
            <a:ext cx="1196340" cy="394026"/>
          </a:xfrm>
          <a:prstGeom prst="rect">
            <a:avLst/>
          </a:prstGeom>
        </xdr:spPr>
      </xdr:pic>
      <xdr:pic>
        <xdr:nvPicPr>
          <xdr:cNvPr id="72" name="Picture 71">
            <a:extLst>
              <a:ext uri="{FF2B5EF4-FFF2-40B4-BE49-F238E27FC236}">
                <a16:creationId xmlns:a16="http://schemas.microsoft.com/office/drawing/2014/main" id="{7A6B928A-292C-4AFC-AAB2-C3E202216E6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96837" y="8523910"/>
            <a:ext cx="1196340" cy="395467"/>
          </a:xfrm>
          <a:prstGeom prst="rect">
            <a:avLst/>
          </a:prstGeom>
        </xdr:spPr>
      </xdr:pic>
      <xdr:pic>
        <xdr:nvPicPr>
          <xdr:cNvPr id="73" name="Picture 72">
            <a:extLst>
              <a:ext uri="{FF2B5EF4-FFF2-40B4-BE49-F238E27FC236}">
                <a16:creationId xmlns:a16="http://schemas.microsoft.com/office/drawing/2014/main" id="{52305501-2057-49CE-92C4-4E50841275BE}"/>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96837" y="7546869"/>
            <a:ext cx="1196340" cy="405225"/>
          </a:xfrm>
          <a:prstGeom prst="rect">
            <a:avLst/>
          </a:prstGeom>
        </xdr:spPr>
      </xdr:pic>
      <xdr:grpSp>
        <xdr:nvGrpSpPr>
          <xdr:cNvPr id="74" name="Group 73">
            <a:extLst>
              <a:ext uri="{FF2B5EF4-FFF2-40B4-BE49-F238E27FC236}">
                <a16:creationId xmlns:a16="http://schemas.microsoft.com/office/drawing/2014/main" id="{82B4ECA7-4C06-4678-A267-3C088A0629D9}"/>
              </a:ext>
            </a:extLst>
          </xdr:cNvPr>
          <xdr:cNvGrpSpPr/>
        </xdr:nvGrpSpPr>
        <xdr:grpSpPr>
          <a:xfrm>
            <a:off x="96837" y="7037350"/>
            <a:ext cx="1210190" cy="420624"/>
            <a:chOff x="19345947" y="7297700"/>
            <a:chExt cx="1210190" cy="420624"/>
          </a:xfrm>
        </xdr:grpSpPr>
        <xdr:pic>
          <xdr:nvPicPr>
            <xdr:cNvPr id="75" name="Picture 74">
              <a:extLst>
                <a:ext uri="{FF2B5EF4-FFF2-40B4-BE49-F238E27FC236}">
                  <a16:creationId xmlns:a16="http://schemas.microsoft.com/office/drawing/2014/main" id="{60CE8EC1-9590-41A7-9A4E-5CAB4FC719E1}"/>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9345947" y="7297700"/>
              <a:ext cx="402336" cy="420624"/>
            </a:xfrm>
            <a:prstGeom prst="rect">
              <a:avLst/>
            </a:prstGeom>
          </xdr:spPr>
        </xdr:pic>
        <xdr:pic>
          <xdr:nvPicPr>
            <xdr:cNvPr id="76" name="Picture 75">
              <a:extLst>
                <a:ext uri="{FF2B5EF4-FFF2-40B4-BE49-F238E27FC236}">
                  <a16:creationId xmlns:a16="http://schemas.microsoft.com/office/drawing/2014/main" id="{C9400D88-B145-42B9-857F-3D3F6C4F0771}"/>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9747319" y="7297700"/>
              <a:ext cx="402336" cy="420624"/>
            </a:xfrm>
            <a:prstGeom prst="rect">
              <a:avLst/>
            </a:prstGeom>
          </xdr:spPr>
        </xdr:pic>
        <xdr:pic>
          <xdr:nvPicPr>
            <xdr:cNvPr id="77" name="Picture 76">
              <a:extLst>
                <a:ext uri="{FF2B5EF4-FFF2-40B4-BE49-F238E27FC236}">
                  <a16:creationId xmlns:a16="http://schemas.microsoft.com/office/drawing/2014/main" id="{57FBE285-CECB-49C2-BE9B-BF853EF7A268}"/>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20153801" y="7297700"/>
              <a:ext cx="402336" cy="420624"/>
            </a:xfrm>
            <a:prstGeom prst="rect">
              <a:avLst/>
            </a:prstGeom>
          </xdr:spPr>
        </xdr:pic>
      </xdr:grpSp>
    </xdr:grpSp>
    <xdr:clientData/>
  </xdr:twoCellAnchor>
  <xdr:twoCellAnchor>
    <xdr:from>
      <xdr:col>1</xdr:col>
      <xdr:colOff>43446</xdr:colOff>
      <xdr:row>3</xdr:row>
      <xdr:rowOff>60325</xdr:rowOff>
    </xdr:from>
    <xdr:to>
      <xdr:col>1</xdr:col>
      <xdr:colOff>1225061</xdr:colOff>
      <xdr:row>32</xdr:row>
      <xdr:rowOff>103590</xdr:rowOff>
    </xdr:to>
    <xdr:grpSp>
      <xdr:nvGrpSpPr>
        <xdr:cNvPr id="78" name="Group 77">
          <a:extLst>
            <a:ext uri="{FF2B5EF4-FFF2-40B4-BE49-F238E27FC236}">
              <a16:creationId xmlns:a16="http://schemas.microsoft.com/office/drawing/2014/main" id="{A845400B-2B4B-4966-B0EC-2090E5F56D1D}"/>
            </a:ext>
          </a:extLst>
        </xdr:cNvPr>
        <xdr:cNvGrpSpPr/>
      </xdr:nvGrpSpPr>
      <xdr:grpSpPr>
        <a:xfrm>
          <a:off x="100596" y="755650"/>
          <a:ext cx="1181615" cy="4739090"/>
          <a:chOff x="19366496" y="784225"/>
          <a:chExt cx="1210190" cy="4831165"/>
        </a:xfrm>
      </xdr:grpSpPr>
      <xdr:pic>
        <xdr:nvPicPr>
          <xdr:cNvPr id="79" name="Picture 78">
            <a:extLst>
              <a:ext uri="{FF2B5EF4-FFF2-40B4-BE49-F238E27FC236}">
                <a16:creationId xmlns:a16="http://schemas.microsoft.com/office/drawing/2014/main" id="{247E832E-9513-4BBB-8E5B-BC14178F42B7}"/>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20177750" y="784225"/>
            <a:ext cx="398936" cy="418539"/>
          </a:xfrm>
          <a:prstGeom prst="rect">
            <a:avLst/>
          </a:prstGeom>
        </xdr:spPr>
      </xdr:pic>
      <xdr:pic>
        <xdr:nvPicPr>
          <xdr:cNvPr id="80" name="Picture 79">
            <a:extLst>
              <a:ext uri="{FF2B5EF4-FFF2-40B4-BE49-F238E27FC236}">
                <a16:creationId xmlns:a16="http://schemas.microsoft.com/office/drawing/2014/main" id="{A8372271-B0FE-4CB1-8F29-65A188AB675D}"/>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9369896" y="1274285"/>
            <a:ext cx="398936" cy="418539"/>
          </a:xfrm>
          <a:prstGeom prst="rect">
            <a:avLst/>
          </a:prstGeom>
        </xdr:spPr>
      </xdr:pic>
      <xdr:pic>
        <xdr:nvPicPr>
          <xdr:cNvPr id="81" name="Picture 80">
            <a:extLst>
              <a:ext uri="{FF2B5EF4-FFF2-40B4-BE49-F238E27FC236}">
                <a16:creationId xmlns:a16="http://schemas.microsoft.com/office/drawing/2014/main" id="{04214C9A-1BC0-4D9F-A32B-2650C44653B3}"/>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9771269" y="1274285"/>
            <a:ext cx="398936" cy="418539"/>
          </a:xfrm>
          <a:prstGeom prst="rect">
            <a:avLst/>
          </a:prstGeom>
        </xdr:spPr>
      </xdr:pic>
      <xdr:pic>
        <xdr:nvPicPr>
          <xdr:cNvPr id="82" name="Picture 81">
            <a:extLst>
              <a:ext uri="{FF2B5EF4-FFF2-40B4-BE49-F238E27FC236}">
                <a16:creationId xmlns:a16="http://schemas.microsoft.com/office/drawing/2014/main" id="{AF3A9584-2795-4F07-BB85-778A1BCB2B3B}"/>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20177750" y="1274285"/>
            <a:ext cx="398936" cy="418539"/>
          </a:xfrm>
          <a:prstGeom prst="rect">
            <a:avLst/>
          </a:prstGeom>
        </xdr:spPr>
      </xdr:pic>
      <xdr:pic>
        <xdr:nvPicPr>
          <xdr:cNvPr id="83" name="Picture 82">
            <a:extLst>
              <a:ext uri="{FF2B5EF4-FFF2-40B4-BE49-F238E27FC236}">
                <a16:creationId xmlns:a16="http://schemas.microsoft.com/office/drawing/2014/main" id="{6E2EF1DB-4BE9-4A11-BEFC-FC5FD144C992}"/>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9369896" y="1764345"/>
            <a:ext cx="398936" cy="418539"/>
          </a:xfrm>
          <a:prstGeom prst="rect">
            <a:avLst/>
          </a:prstGeom>
        </xdr:spPr>
      </xdr:pic>
      <xdr:pic>
        <xdr:nvPicPr>
          <xdr:cNvPr id="84" name="Picture 83">
            <a:extLst>
              <a:ext uri="{FF2B5EF4-FFF2-40B4-BE49-F238E27FC236}">
                <a16:creationId xmlns:a16="http://schemas.microsoft.com/office/drawing/2014/main" id="{2A17B972-3609-4C42-ADA8-24A1AC0B3F83}"/>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9771269" y="1764345"/>
            <a:ext cx="398936" cy="418539"/>
          </a:xfrm>
          <a:prstGeom prst="rect">
            <a:avLst/>
          </a:prstGeom>
        </xdr:spPr>
      </xdr:pic>
      <xdr:pic>
        <xdr:nvPicPr>
          <xdr:cNvPr id="85" name="Picture 84">
            <a:extLst>
              <a:ext uri="{FF2B5EF4-FFF2-40B4-BE49-F238E27FC236}">
                <a16:creationId xmlns:a16="http://schemas.microsoft.com/office/drawing/2014/main" id="{6F004DEF-95B3-4480-9267-E1F492B6702A}"/>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20177750" y="1764345"/>
            <a:ext cx="398936" cy="418539"/>
          </a:xfrm>
          <a:prstGeom prst="rect">
            <a:avLst/>
          </a:prstGeom>
        </xdr:spPr>
      </xdr:pic>
      <xdr:pic>
        <xdr:nvPicPr>
          <xdr:cNvPr id="86" name="Picture 85">
            <a:extLst>
              <a:ext uri="{FF2B5EF4-FFF2-40B4-BE49-F238E27FC236}">
                <a16:creationId xmlns:a16="http://schemas.microsoft.com/office/drawing/2014/main" id="{32018744-A650-4223-A5B1-3BF70B132951}"/>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9369896" y="2254405"/>
            <a:ext cx="398936" cy="418539"/>
          </a:xfrm>
          <a:prstGeom prst="rect">
            <a:avLst/>
          </a:prstGeom>
        </xdr:spPr>
      </xdr:pic>
      <xdr:pic>
        <xdr:nvPicPr>
          <xdr:cNvPr id="87" name="Picture 86">
            <a:extLst>
              <a:ext uri="{FF2B5EF4-FFF2-40B4-BE49-F238E27FC236}">
                <a16:creationId xmlns:a16="http://schemas.microsoft.com/office/drawing/2014/main" id="{DAC7B605-013E-4762-AC28-14BF93F5F895}"/>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9771269" y="2254405"/>
            <a:ext cx="398936" cy="418539"/>
          </a:xfrm>
          <a:prstGeom prst="rect">
            <a:avLst/>
          </a:prstGeom>
        </xdr:spPr>
      </xdr:pic>
      <xdr:pic>
        <xdr:nvPicPr>
          <xdr:cNvPr id="88" name="Picture 87">
            <a:extLst>
              <a:ext uri="{FF2B5EF4-FFF2-40B4-BE49-F238E27FC236}">
                <a16:creationId xmlns:a16="http://schemas.microsoft.com/office/drawing/2014/main" id="{640ECFFE-0F62-411F-8173-6BD5F3F0B69A}"/>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20177750" y="2254405"/>
            <a:ext cx="398936" cy="418539"/>
          </a:xfrm>
          <a:prstGeom prst="rect">
            <a:avLst/>
          </a:prstGeom>
        </xdr:spPr>
      </xdr:pic>
      <xdr:pic>
        <xdr:nvPicPr>
          <xdr:cNvPr id="89" name="Picture 88">
            <a:extLst>
              <a:ext uri="{FF2B5EF4-FFF2-40B4-BE49-F238E27FC236}">
                <a16:creationId xmlns:a16="http://schemas.microsoft.com/office/drawing/2014/main" id="{E0E136CB-C8F2-4B73-9B6F-7F8CCECBE4B2}"/>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9369896" y="2744465"/>
            <a:ext cx="398936" cy="418539"/>
          </a:xfrm>
          <a:prstGeom prst="rect">
            <a:avLst/>
          </a:prstGeom>
        </xdr:spPr>
      </xdr:pic>
      <xdr:pic>
        <xdr:nvPicPr>
          <xdr:cNvPr id="90" name="Picture 89">
            <a:extLst>
              <a:ext uri="{FF2B5EF4-FFF2-40B4-BE49-F238E27FC236}">
                <a16:creationId xmlns:a16="http://schemas.microsoft.com/office/drawing/2014/main" id="{EA7A07C4-14C0-42C6-8A30-4D1C8A561853}"/>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9771269" y="2744465"/>
            <a:ext cx="398936" cy="418539"/>
          </a:xfrm>
          <a:prstGeom prst="rect">
            <a:avLst/>
          </a:prstGeom>
        </xdr:spPr>
      </xdr:pic>
      <xdr:pic>
        <xdr:nvPicPr>
          <xdr:cNvPr id="91" name="Picture 90">
            <a:extLst>
              <a:ext uri="{FF2B5EF4-FFF2-40B4-BE49-F238E27FC236}">
                <a16:creationId xmlns:a16="http://schemas.microsoft.com/office/drawing/2014/main" id="{3B7D9F03-AFF8-4231-A043-14479AEBA32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20177750" y="2744465"/>
            <a:ext cx="398936" cy="418539"/>
          </a:xfrm>
          <a:prstGeom prst="rect">
            <a:avLst/>
          </a:prstGeom>
        </xdr:spPr>
      </xdr:pic>
      <xdr:pic>
        <xdr:nvPicPr>
          <xdr:cNvPr id="92" name="Picture 91">
            <a:extLst>
              <a:ext uri="{FF2B5EF4-FFF2-40B4-BE49-F238E27FC236}">
                <a16:creationId xmlns:a16="http://schemas.microsoft.com/office/drawing/2014/main" id="{E42F50DE-8096-40B0-A607-4742E42995C9}"/>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9369896" y="3234525"/>
            <a:ext cx="398936" cy="418539"/>
          </a:xfrm>
          <a:prstGeom prst="rect">
            <a:avLst/>
          </a:prstGeom>
        </xdr:spPr>
      </xdr:pic>
      <xdr:pic>
        <xdr:nvPicPr>
          <xdr:cNvPr id="93" name="Picture 92">
            <a:extLst>
              <a:ext uri="{FF2B5EF4-FFF2-40B4-BE49-F238E27FC236}">
                <a16:creationId xmlns:a16="http://schemas.microsoft.com/office/drawing/2014/main" id="{3BFE7B04-B160-4BD1-B400-B18C94CA5D8C}"/>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9771269" y="3234525"/>
            <a:ext cx="398936" cy="418539"/>
          </a:xfrm>
          <a:prstGeom prst="rect">
            <a:avLst/>
          </a:prstGeom>
        </xdr:spPr>
      </xdr:pic>
      <xdr:pic>
        <xdr:nvPicPr>
          <xdr:cNvPr id="94" name="Picture 93">
            <a:extLst>
              <a:ext uri="{FF2B5EF4-FFF2-40B4-BE49-F238E27FC236}">
                <a16:creationId xmlns:a16="http://schemas.microsoft.com/office/drawing/2014/main" id="{B52E7238-49A9-4777-9F0C-D970006A4E6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20177750" y="3234525"/>
            <a:ext cx="398936" cy="418539"/>
          </a:xfrm>
          <a:prstGeom prst="rect">
            <a:avLst/>
          </a:prstGeom>
        </xdr:spPr>
      </xdr:pic>
      <xdr:pic>
        <xdr:nvPicPr>
          <xdr:cNvPr id="95" name="Picture 94">
            <a:extLst>
              <a:ext uri="{FF2B5EF4-FFF2-40B4-BE49-F238E27FC236}">
                <a16:creationId xmlns:a16="http://schemas.microsoft.com/office/drawing/2014/main" id="{804BA159-02CB-4EAA-8E3B-66119CEB36DD}"/>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19369896" y="3724585"/>
            <a:ext cx="398936" cy="418539"/>
          </a:xfrm>
          <a:prstGeom prst="rect">
            <a:avLst/>
          </a:prstGeom>
        </xdr:spPr>
      </xdr:pic>
      <xdr:pic>
        <xdr:nvPicPr>
          <xdr:cNvPr id="96" name="Picture 95">
            <a:extLst>
              <a:ext uri="{FF2B5EF4-FFF2-40B4-BE49-F238E27FC236}">
                <a16:creationId xmlns:a16="http://schemas.microsoft.com/office/drawing/2014/main" id="{5C2D3D42-A3DA-4115-9E03-0F4693288F4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19771269" y="3724585"/>
            <a:ext cx="398936" cy="418539"/>
          </a:xfrm>
          <a:prstGeom prst="rect">
            <a:avLst/>
          </a:prstGeom>
        </xdr:spPr>
      </xdr:pic>
      <xdr:pic>
        <xdr:nvPicPr>
          <xdr:cNvPr id="97" name="Picture 96">
            <a:extLst>
              <a:ext uri="{FF2B5EF4-FFF2-40B4-BE49-F238E27FC236}">
                <a16:creationId xmlns:a16="http://schemas.microsoft.com/office/drawing/2014/main" id="{E9B87F79-C572-4987-B786-99885C89FD21}"/>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20177750" y="3724585"/>
            <a:ext cx="398936" cy="418539"/>
          </a:xfrm>
          <a:prstGeom prst="rect">
            <a:avLst/>
          </a:prstGeom>
        </xdr:spPr>
      </xdr:pic>
      <xdr:pic>
        <xdr:nvPicPr>
          <xdr:cNvPr id="98" name="Picture 97">
            <a:extLst>
              <a:ext uri="{FF2B5EF4-FFF2-40B4-BE49-F238E27FC236}">
                <a16:creationId xmlns:a16="http://schemas.microsoft.com/office/drawing/2014/main" id="{DBA029BA-9979-485A-869B-B407D5AB8BFD}"/>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19369896" y="4214645"/>
            <a:ext cx="398936" cy="418539"/>
          </a:xfrm>
          <a:prstGeom prst="rect">
            <a:avLst/>
          </a:prstGeom>
        </xdr:spPr>
      </xdr:pic>
      <xdr:pic>
        <xdr:nvPicPr>
          <xdr:cNvPr id="99" name="Picture 98">
            <a:extLst>
              <a:ext uri="{FF2B5EF4-FFF2-40B4-BE49-F238E27FC236}">
                <a16:creationId xmlns:a16="http://schemas.microsoft.com/office/drawing/2014/main" id="{9421BA14-10D0-45F3-B4E0-BD439E64DBD3}"/>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9769124" y="4214645"/>
            <a:ext cx="401081" cy="418539"/>
          </a:xfrm>
          <a:prstGeom prst="rect">
            <a:avLst/>
          </a:prstGeom>
        </xdr:spPr>
      </xdr:pic>
      <xdr:pic>
        <xdr:nvPicPr>
          <xdr:cNvPr id="100" name="Picture 99">
            <a:extLst>
              <a:ext uri="{FF2B5EF4-FFF2-40B4-BE49-F238E27FC236}">
                <a16:creationId xmlns:a16="http://schemas.microsoft.com/office/drawing/2014/main" id="{8607FEF3-19A2-4B81-8CED-911F67C2A680}"/>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19369896" y="4704705"/>
            <a:ext cx="398936" cy="418539"/>
          </a:xfrm>
          <a:prstGeom prst="rect">
            <a:avLst/>
          </a:prstGeom>
        </xdr:spPr>
      </xdr:pic>
      <xdr:pic>
        <xdr:nvPicPr>
          <xdr:cNvPr id="101" name="Picture 100">
            <a:extLst>
              <a:ext uri="{FF2B5EF4-FFF2-40B4-BE49-F238E27FC236}">
                <a16:creationId xmlns:a16="http://schemas.microsoft.com/office/drawing/2014/main" id="{22ABA1D0-9B40-41D1-A680-D083A7DE681C}"/>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19771269" y="4704705"/>
            <a:ext cx="398936" cy="418539"/>
          </a:xfrm>
          <a:prstGeom prst="rect">
            <a:avLst/>
          </a:prstGeom>
        </xdr:spPr>
      </xdr:pic>
      <xdr:pic>
        <xdr:nvPicPr>
          <xdr:cNvPr id="102" name="Picture 101">
            <a:extLst>
              <a:ext uri="{FF2B5EF4-FFF2-40B4-BE49-F238E27FC236}">
                <a16:creationId xmlns:a16="http://schemas.microsoft.com/office/drawing/2014/main" id="{9A8969D9-1096-4548-8854-F628BF996AC9}"/>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20175605" y="4214645"/>
            <a:ext cx="401081" cy="418539"/>
          </a:xfrm>
          <a:prstGeom prst="rect">
            <a:avLst/>
          </a:prstGeom>
        </xdr:spPr>
      </xdr:pic>
      <xdr:pic>
        <xdr:nvPicPr>
          <xdr:cNvPr id="103" name="Picture 102">
            <a:extLst>
              <a:ext uri="{FF2B5EF4-FFF2-40B4-BE49-F238E27FC236}">
                <a16:creationId xmlns:a16="http://schemas.microsoft.com/office/drawing/2014/main" id="{BBED2CEC-A7E7-441C-B882-FE214DDD0FFD}"/>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0177750" y="4704705"/>
            <a:ext cx="398936" cy="418539"/>
          </a:xfrm>
          <a:prstGeom prst="rect">
            <a:avLst/>
          </a:prstGeom>
        </xdr:spPr>
      </xdr:pic>
      <xdr:pic>
        <xdr:nvPicPr>
          <xdr:cNvPr id="104" name="Picture 103">
            <a:extLst>
              <a:ext uri="{FF2B5EF4-FFF2-40B4-BE49-F238E27FC236}">
                <a16:creationId xmlns:a16="http://schemas.microsoft.com/office/drawing/2014/main" id="{8DC6C979-B931-4A98-94CD-E233D0914FDD}"/>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19769124" y="5194766"/>
            <a:ext cx="401081" cy="418539"/>
          </a:xfrm>
          <a:prstGeom prst="rect">
            <a:avLst/>
          </a:prstGeom>
        </xdr:spPr>
      </xdr:pic>
      <xdr:pic>
        <xdr:nvPicPr>
          <xdr:cNvPr id="105" name="Picture 104">
            <a:extLst>
              <a:ext uri="{FF2B5EF4-FFF2-40B4-BE49-F238E27FC236}">
                <a16:creationId xmlns:a16="http://schemas.microsoft.com/office/drawing/2014/main" id="{03531336-21E4-47EB-A745-91C58916D27D}"/>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20175605" y="5194766"/>
            <a:ext cx="401081" cy="418539"/>
          </a:xfrm>
          <a:prstGeom prst="rect">
            <a:avLst/>
          </a:prstGeom>
        </xdr:spPr>
      </xdr:pic>
      <xdr:pic>
        <xdr:nvPicPr>
          <xdr:cNvPr id="106" name="Picture 105">
            <a:extLst>
              <a:ext uri="{FF2B5EF4-FFF2-40B4-BE49-F238E27FC236}">
                <a16:creationId xmlns:a16="http://schemas.microsoft.com/office/drawing/2014/main" id="{8FF71914-3B32-422C-B479-E756C30AD994}"/>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19366496" y="5194766"/>
            <a:ext cx="402336" cy="420624"/>
          </a:xfrm>
          <a:prstGeom prst="rect">
            <a:avLst/>
          </a:prstGeom>
        </xdr:spPr>
      </xdr:pic>
      <xdr:pic>
        <xdr:nvPicPr>
          <xdr:cNvPr id="107" name="Picture 106">
            <a:extLst>
              <a:ext uri="{FF2B5EF4-FFF2-40B4-BE49-F238E27FC236}">
                <a16:creationId xmlns:a16="http://schemas.microsoft.com/office/drawing/2014/main" id="{69C36CE1-7D81-46F1-AC2B-353734AB2AEA}"/>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19767869" y="784225"/>
            <a:ext cx="402336" cy="420624"/>
          </a:xfrm>
          <a:prstGeom prst="rect">
            <a:avLst/>
          </a:prstGeom>
        </xdr:spPr>
      </xdr:pic>
      <xdr:pic>
        <xdr:nvPicPr>
          <xdr:cNvPr id="108" name="Picture 107">
            <a:extLst>
              <a:ext uri="{FF2B5EF4-FFF2-40B4-BE49-F238E27FC236}">
                <a16:creationId xmlns:a16="http://schemas.microsoft.com/office/drawing/2014/main" id="{822DB3F3-38CA-473C-8CFB-1D9744167353}"/>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19366496" y="784225"/>
            <a:ext cx="402336" cy="420624"/>
          </a:xfrm>
          <a:prstGeom prst="rect">
            <a:avLst/>
          </a:prstGeom>
        </xdr:spPr>
      </xdr:pic>
    </xdr:grpSp>
    <xdr:clientData/>
  </xdr:twoCellAnchor>
  <xdr:twoCellAnchor>
    <xdr:from>
      <xdr:col>1</xdr:col>
      <xdr:colOff>0</xdr:colOff>
      <xdr:row>41</xdr:row>
      <xdr:rowOff>0</xdr:rowOff>
    </xdr:from>
    <xdr:to>
      <xdr:col>10</xdr:col>
      <xdr:colOff>0</xdr:colOff>
      <xdr:row>56</xdr:row>
      <xdr:rowOff>0</xdr:rowOff>
    </xdr:to>
    <xdr:sp macro="" textlink="">
      <xdr:nvSpPr>
        <xdr:cNvPr id="109" name="Rectangle 108">
          <a:extLst>
            <a:ext uri="{FF2B5EF4-FFF2-40B4-BE49-F238E27FC236}">
              <a16:creationId xmlns:a16="http://schemas.microsoft.com/office/drawing/2014/main" id="{E0E5E07B-1FBA-4426-A9B2-1265B4491A0A}"/>
            </a:ext>
          </a:extLst>
        </xdr:cNvPr>
        <xdr:cNvSpPr/>
      </xdr:nvSpPr>
      <xdr:spPr>
        <a:xfrm>
          <a:off x="57150" y="6848475"/>
          <a:ext cx="4076700" cy="24288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47</xdr:row>
      <xdr:rowOff>0</xdr:rowOff>
    </xdr:from>
    <xdr:to>
      <xdr:col>20</xdr:col>
      <xdr:colOff>0</xdr:colOff>
      <xdr:row>75</xdr:row>
      <xdr:rowOff>0</xdr:rowOff>
    </xdr:to>
    <xdr:sp macro="" textlink="">
      <xdr:nvSpPr>
        <xdr:cNvPr id="110" name="Rectangle 109">
          <a:extLst>
            <a:ext uri="{FF2B5EF4-FFF2-40B4-BE49-F238E27FC236}">
              <a16:creationId xmlns:a16="http://schemas.microsoft.com/office/drawing/2014/main" id="{6AFEE065-9DEE-46C6-8B42-46680F8E4D02}"/>
            </a:ext>
          </a:extLst>
        </xdr:cNvPr>
        <xdr:cNvSpPr/>
      </xdr:nvSpPr>
      <xdr:spPr>
        <a:xfrm>
          <a:off x="4248150" y="7820025"/>
          <a:ext cx="4076700" cy="45529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27</xdr:row>
      <xdr:rowOff>1</xdr:rowOff>
    </xdr:from>
    <xdr:to>
      <xdr:col>20</xdr:col>
      <xdr:colOff>0</xdr:colOff>
      <xdr:row>37</xdr:row>
      <xdr:rowOff>19051</xdr:rowOff>
    </xdr:to>
    <xdr:sp macro="" textlink="">
      <xdr:nvSpPr>
        <xdr:cNvPr id="111" name="Rectangle 110">
          <a:extLst>
            <a:ext uri="{FF2B5EF4-FFF2-40B4-BE49-F238E27FC236}">
              <a16:creationId xmlns:a16="http://schemas.microsoft.com/office/drawing/2014/main" id="{AE67A05F-71F9-41BE-BE69-2D3B870B1049}"/>
            </a:ext>
          </a:extLst>
        </xdr:cNvPr>
        <xdr:cNvSpPr/>
      </xdr:nvSpPr>
      <xdr:spPr>
        <a:xfrm>
          <a:off x="4248150" y="4581526"/>
          <a:ext cx="4076700" cy="16383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25</xdr:row>
      <xdr:rowOff>136070</xdr:rowOff>
    </xdr:from>
    <xdr:to>
      <xdr:col>20</xdr:col>
      <xdr:colOff>0</xdr:colOff>
      <xdr:row>27</xdr:row>
      <xdr:rowOff>2719</xdr:rowOff>
    </xdr:to>
    <xdr:sp macro="" textlink="">
      <xdr:nvSpPr>
        <xdr:cNvPr id="112" name="Rectangle: Top Corners Rounded 111">
          <a:extLst>
            <a:ext uri="{FF2B5EF4-FFF2-40B4-BE49-F238E27FC236}">
              <a16:creationId xmlns:a16="http://schemas.microsoft.com/office/drawing/2014/main" id="{165060AF-0FC5-4F83-A43C-AEBC7B0CB4C1}"/>
            </a:ext>
          </a:extLst>
        </xdr:cNvPr>
        <xdr:cNvSpPr/>
      </xdr:nvSpPr>
      <xdr:spPr>
        <a:xfrm>
          <a:off x="4248150" y="4393745"/>
          <a:ext cx="4076700" cy="190499"/>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25</xdr:row>
      <xdr:rowOff>140159</xdr:rowOff>
    </xdr:from>
    <xdr:to>
      <xdr:col>12</xdr:col>
      <xdr:colOff>2721</xdr:colOff>
      <xdr:row>27</xdr:row>
      <xdr:rowOff>8169</xdr:rowOff>
    </xdr:to>
    <xdr:sp macro="" textlink="">
      <xdr:nvSpPr>
        <xdr:cNvPr id="113" name="TextBox 112">
          <a:extLst>
            <a:ext uri="{FF2B5EF4-FFF2-40B4-BE49-F238E27FC236}">
              <a16:creationId xmlns:a16="http://schemas.microsoft.com/office/drawing/2014/main" id="{CC840873-F3B8-4806-8749-16B3F4AD57FA}"/>
            </a:ext>
          </a:extLst>
        </xdr:cNvPr>
        <xdr:cNvSpPr txBox="1"/>
      </xdr:nvSpPr>
      <xdr:spPr>
        <a:xfrm>
          <a:off x="4248150" y="4397834"/>
          <a:ext cx="1231446" cy="19186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18</xdr:col>
      <xdr:colOff>0</xdr:colOff>
      <xdr:row>25</xdr:row>
      <xdr:rowOff>142874</xdr:rowOff>
    </xdr:from>
    <xdr:to>
      <xdr:col>19</xdr:col>
      <xdr:colOff>0</xdr:colOff>
      <xdr:row>27</xdr:row>
      <xdr:rowOff>9523</xdr:rowOff>
    </xdr:to>
    <xdr:sp macro="" textlink="">
      <xdr:nvSpPr>
        <xdr:cNvPr id="114" name="TextBox 113">
          <a:extLst>
            <a:ext uri="{FF2B5EF4-FFF2-40B4-BE49-F238E27FC236}">
              <a16:creationId xmlns:a16="http://schemas.microsoft.com/office/drawing/2014/main" id="{40C4D354-756A-4B26-B60E-6C8F13E48B28}"/>
            </a:ext>
          </a:extLst>
        </xdr:cNvPr>
        <xdr:cNvSpPr txBox="1"/>
      </xdr:nvSpPr>
      <xdr:spPr>
        <a:xfrm>
          <a:off x="7391400" y="4400549"/>
          <a:ext cx="466725" cy="19049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mn-lt"/>
              <a:ea typeface="+mn-ea"/>
              <a:cs typeface="+mn-cs"/>
            </a:rPr>
            <a:t>Earn</a:t>
          </a:r>
        </a:p>
      </xdr:txBody>
    </xdr:sp>
    <xdr:clientData/>
  </xdr:twoCellAnchor>
  <xdr:twoCellAnchor>
    <xdr:from>
      <xdr:col>19</xdr:col>
      <xdr:colOff>0</xdr:colOff>
      <xdr:row>25</xdr:row>
      <xdr:rowOff>134706</xdr:rowOff>
    </xdr:from>
    <xdr:to>
      <xdr:col>20</xdr:col>
      <xdr:colOff>0</xdr:colOff>
      <xdr:row>27</xdr:row>
      <xdr:rowOff>2716</xdr:rowOff>
    </xdr:to>
    <xdr:sp macro="" textlink="">
      <xdr:nvSpPr>
        <xdr:cNvPr id="115" name="TextBox 114">
          <a:extLst>
            <a:ext uri="{FF2B5EF4-FFF2-40B4-BE49-F238E27FC236}">
              <a16:creationId xmlns:a16="http://schemas.microsoft.com/office/drawing/2014/main" id="{AC4B64E1-C098-47A2-B4A8-C75F0D3BA3A4}"/>
            </a:ext>
          </a:extLst>
        </xdr:cNvPr>
        <xdr:cNvSpPr txBox="1"/>
      </xdr:nvSpPr>
      <xdr:spPr>
        <a:xfrm>
          <a:off x="7858125" y="4392381"/>
          <a:ext cx="466725" cy="19186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38</xdr:row>
      <xdr:rowOff>0</xdr:rowOff>
    </xdr:from>
    <xdr:to>
      <xdr:col>20</xdr:col>
      <xdr:colOff>0</xdr:colOff>
      <xdr:row>39</xdr:row>
      <xdr:rowOff>0</xdr:rowOff>
    </xdr:to>
    <xdr:sp macro="" textlink="">
      <xdr:nvSpPr>
        <xdr:cNvPr id="116" name="Rectangle: Top Corners Rounded 115">
          <a:extLst>
            <a:ext uri="{FF2B5EF4-FFF2-40B4-BE49-F238E27FC236}">
              <a16:creationId xmlns:a16="http://schemas.microsoft.com/office/drawing/2014/main" id="{0F7A24BE-96F9-45FE-8901-B6954BB9E254}"/>
            </a:ext>
          </a:extLst>
        </xdr:cNvPr>
        <xdr:cNvSpPr/>
      </xdr:nvSpPr>
      <xdr:spPr>
        <a:xfrm>
          <a:off x="4248150" y="6362700"/>
          <a:ext cx="4076700" cy="161925"/>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39</xdr:row>
      <xdr:rowOff>0</xdr:rowOff>
    </xdr:from>
    <xdr:to>
      <xdr:col>20</xdr:col>
      <xdr:colOff>0</xdr:colOff>
      <xdr:row>45</xdr:row>
      <xdr:rowOff>0</xdr:rowOff>
    </xdr:to>
    <xdr:sp macro="" textlink="">
      <xdr:nvSpPr>
        <xdr:cNvPr id="117" name="Rectangle 116">
          <a:extLst>
            <a:ext uri="{FF2B5EF4-FFF2-40B4-BE49-F238E27FC236}">
              <a16:creationId xmlns:a16="http://schemas.microsoft.com/office/drawing/2014/main" id="{F98327C8-7C13-4F77-A754-8CEA4610F5F5}"/>
            </a:ext>
          </a:extLst>
        </xdr:cNvPr>
        <xdr:cNvSpPr/>
      </xdr:nvSpPr>
      <xdr:spPr>
        <a:xfrm>
          <a:off x="4248150" y="6524625"/>
          <a:ext cx="4076700" cy="9715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55</xdr:row>
      <xdr:rowOff>0</xdr:rowOff>
    </xdr:from>
    <xdr:to>
      <xdr:col>25</xdr:col>
      <xdr:colOff>0</xdr:colOff>
      <xdr:row>75</xdr:row>
      <xdr:rowOff>9525</xdr:rowOff>
    </xdr:to>
    <xdr:sp macro="" textlink="">
      <xdr:nvSpPr>
        <xdr:cNvPr id="118" name="Rectangle 117">
          <a:extLst>
            <a:ext uri="{FF2B5EF4-FFF2-40B4-BE49-F238E27FC236}">
              <a16:creationId xmlns:a16="http://schemas.microsoft.com/office/drawing/2014/main" id="{BFAE019D-F607-40E3-9DEC-E8673EBEC14F}"/>
            </a:ext>
          </a:extLst>
        </xdr:cNvPr>
        <xdr:cNvSpPr/>
      </xdr:nvSpPr>
      <xdr:spPr>
        <a:xfrm>
          <a:off x="8562975" y="9115425"/>
          <a:ext cx="4171950" cy="32670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3</xdr:row>
      <xdr:rowOff>1</xdr:rowOff>
    </xdr:from>
    <xdr:to>
      <xdr:col>25</xdr:col>
      <xdr:colOff>0</xdr:colOff>
      <xdr:row>53</xdr:row>
      <xdr:rowOff>0</xdr:rowOff>
    </xdr:to>
    <xdr:sp macro="" textlink="">
      <xdr:nvSpPr>
        <xdr:cNvPr id="119" name="Rectangle 118">
          <a:extLst>
            <a:ext uri="{FF2B5EF4-FFF2-40B4-BE49-F238E27FC236}">
              <a16:creationId xmlns:a16="http://schemas.microsoft.com/office/drawing/2014/main" id="{0CB96C74-A40F-448C-9631-8C72C2FBF442}"/>
            </a:ext>
          </a:extLst>
        </xdr:cNvPr>
        <xdr:cNvSpPr/>
      </xdr:nvSpPr>
      <xdr:spPr>
        <a:xfrm>
          <a:off x="8562975" y="695326"/>
          <a:ext cx="4171950" cy="8096249"/>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53</xdr:row>
      <xdr:rowOff>133350</xdr:rowOff>
    </xdr:from>
    <xdr:to>
      <xdr:col>25</xdr:col>
      <xdr:colOff>0</xdr:colOff>
      <xdr:row>55</xdr:row>
      <xdr:rowOff>0</xdr:rowOff>
    </xdr:to>
    <xdr:sp macro="" textlink="">
      <xdr:nvSpPr>
        <xdr:cNvPr id="120" name="Rectangle: Top Corners Rounded 119">
          <a:extLst>
            <a:ext uri="{FF2B5EF4-FFF2-40B4-BE49-F238E27FC236}">
              <a16:creationId xmlns:a16="http://schemas.microsoft.com/office/drawing/2014/main" id="{0B14CE7A-2137-4281-A350-79FB926A5080}"/>
            </a:ext>
          </a:extLst>
        </xdr:cNvPr>
        <xdr:cNvSpPr/>
      </xdr:nvSpPr>
      <xdr:spPr>
        <a:xfrm>
          <a:off x="8562975" y="8924925"/>
          <a:ext cx="417195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19050</xdr:colOff>
      <xdr:row>53</xdr:row>
      <xdr:rowOff>133350</xdr:rowOff>
    </xdr:from>
    <xdr:to>
      <xdr:col>24</xdr:col>
      <xdr:colOff>19050</xdr:colOff>
      <xdr:row>55</xdr:row>
      <xdr:rowOff>0</xdr:rowOff>
    </xdr:to>
    <xdr:sp macro="" textlink="">
      <xdr:nvSpPr>
        <xdr:cNvPr id="121" name="TextBox 120">
          <a:extLst>
            <a:ext uri="{FF2B5EF4-FFF2-40B4-BE49-F238E27FC236}">
              <a16:creationId xmlns:a16="http://schemas.microsoft.com/office/drawing/2014/main" id="{024CE06A-A07C-4AC8-84F0-423610593A99}"/>
            </a:ext>
          </a:extLst>
        </xdr:cNvPr>
        <xdr:cNvSpPr txBox="1"/>
      </xdr:nvSpPr>
      <xdr:spPr>
        <a:xfrm>
          <a:off x="11630025" y="89249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22</xdr:col>
      <xdr:colOff>0</xdr:colOff>
      <xdr:row>53</xdr:row>
      <xdr:rowOff>114299</xdr:rowOff>
    </xdr:from>
    <xdr:to>
      <xdr:col>22</xdr:col>
      <xdr:colOff>2609850</xdr:colOff>
      <xdr:row>55</xdr:row>
      <xdr:rowOff>28574</xdr:rowOff>
    </xdr:to>
    <xdr:sp macro="" textlink="">
      <xdr:nvSpPr>
        <xdr:cNvPr id="122" name="TextBox 121">
          <a:extLst>
            <a:ext uri="{FF2B5EF4-FFF2-40B4-BE49-F238E27FC236}">
              <a16:creationId xmlns:a16="http://schemas.microsoft.com/office/drawing/2014/main" id="{16CCAFFD-B6AD-49B6-9335-08A34D736E87}"/>
            </a:ext>
          </a:extLst>
        </xdr:cNvPr>
        <xdr:cNvSpPr txBox="1"/>
      </xdr:nvSpPr>
      <xdr:spPr>
        <a:xfrm>
          <a:off x="8562975" y="8905874"/>
          <a:ext cx="2609850" cy="2381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24</xdr:col>
      <xdr:colOff>9525</xdr:colOff>
      <xdr:row>53</xdr:row>
      <xdr:rowOff>133350</xdr:rowOff>
    </xdr:from>
    <xdr:to>
      <xdr:col>25</xdr:col>
      <xdr:colOff>9525</xdr:colOff>
      <xdr:row>55</xdr:row>
      <xdr:rowOff>0</xdr:rowOff>
    </xdr:to>
    <xdr:sp macro="" textlink="">
      <xdr:nvSpPr>
        <xdr:cNvPr id="123" name="TextBox 122">
          <a:extLst>
            <a:ext uri="{FF2B5EF4-FFF2-40B4-BE49-F238E27FC236}">
              <a16:creationId xmlns:a16="http://schemas.microsoft.com/office/drawing/2014/main" id="{5A9CBFE4-0553-443A-887C-3120D45EFD84}"/>
            </a:ext>
          </a:extLst>
        </xdr:cNvPr>
        <xdr:cNvSpPr txBox="1"/>
      </xdr:nvSpPr>
      <xdr:spPr>
        <a:xfrm>
          <a:off x="12182475" y="89249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38100</xdr:colOff>
      <xdr:row>5</xdr:row>
      <xdr:rowOff>152401</xdr:rowOff>
    </xdr:from>
    <xdr:to>
      <xdr:col>1</xdr:col>
      <xdr:colOff>95250</xdr:colOff>
      <xdr:row>11</xdr:row>
      <xdr:rowOff>11097</xdr:rowOff>
    </xdr:to>
    <xdr:pic>
      <xdr:nvPicPr>
        <xdr:cNvPr id="21521" name="Picture 11" descr="Girl Scout Bronze Award. © GSUSA. All rights reserved.">
          <a:extLst>
            <a:ext uri="{FF2B5EF4-FFF2-40B4-BE49-F238E27FC236}">
              <a16:creationId xmlns:a16="http://schemas.microsoft.com/office/drawing/2014/main" id="{00000000-0008-0000-0800-00001154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19075" y="1095376"/>
          <a:ext cx="847725" cy="8302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8</xdr:row>
      <xdr:rowOff>0</xdr:rowOff>
    </xdr:from>
    <xdr:to>
      <xdr:col>1</xdr:col>
      <xdr:colOff>5838</xdr:colOff>
      <xdr:row>9</xdr:row>
      <xdr:rowOff>123825</xdr:rowOff>
    </xdr:to>
    <xdr:pic>
      <xdr:nvPicPr>
        <xdr:cNvPr id="3" name="Picture 2" descr="Bridge to Girl Scout Cadette patch">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33500"/>
          <a:ext cx="967863"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33</xdr:row>
      <xdr:rowOff>0</xdr:rowOff>
    </xdr:from>
    <xdr:to>
      <xdr:col>6</xdr:col>
      <xdr:colOff>0</xdr:colOff>
      <xdr:row>37</xdr:row>
      <xdr:rowOff>0</xdr:rowOff>
    </xdr:to>
    <xdr:sp macro="" textlink="">
      <xdr:nvSpPr>
        <xdr:cNvPr id="2" name="Rectangle 1">
          <a:extLst>
            <a:ext uri="{FF2B5EF4-FFF2-40B4-BE49-F238E27FC236}">
              <a16:creationId xmlns:a16="http://schemas.microsoft.com/office/drawing/2014/main" id="{4665B175-5A65-40F8-9A63-44C107C46729}"/>
            </a:ext>
          </a:extLst>
        </xdr:cNvPr>
        <xdr:cNvSpPr/>
      </xdr:nvSpPr>
      <xdr:spPr>
        <a:xfrm>
          <a:off x="57150" y="5876925"/>
          <a:ext cx="4076700" cy="647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19</xdr:col>
      <xdr:colOff>0</xdr:colOff>
      <xdr:row>3</xdr:row>
      <xdr:rowOff>0</xdr:rowOff>
    </xdr:from>
    <xdr:to>
      <xdr:col>23</xdr:col>
      <xdr:colOff>0</xdr:colOff>
      <xdr:row>75</xdr:row>
      <xdr:rowOff>0</xdr:rowOff>
    </xdr:to>
    <xdr:sp macro="" textlink="">
      <xdr:nvSpPr>
        <xdr:cNvPr id="3" name="Rectangle 2">
          <a:extLst>
            <a:ext uri="{FF2B5EF4-FFF2-40B4-BE49-F238E27FC236}">
              <a16:creationId xmlns:a16="http://schemas.microsoft.com/office/drawing/2014/main" id="{7C372F62-1F5F-436B-9F3B-3451955098BD}"/>
            </a:ext>
          </a:extLst>
        </xdr:cNvPr>
        <xdr:cNvSpPr/>
      </xdr:nvSpPr>
      <xdr:spPr>
        <a:xfrm>
          <a:off x="12849225" y="695325"/>
          <a:ext cx="4171950" cy="116776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0</xdr:colOff>
      <xdr:row>3</xdr:row>
      <xdr:rowOff>0</xdr:rowOff>
    </xdr:from>
    <xdr:to>
      <xdr:col>18</xdr:col>
      <xdr:colOff>0</xdr:colOff>
      <xdr:row>53</xdr:row>
      <xdr:rowOff>0</xdr:rowOff>
    </xdr:to>
    <xdr:sp macro="" textlink="">
      <xdr:nvSpPr>
        <xdr:cNvPr id="4" name="Rectangle 3">
          <a:extLst>
            <a:ext uri="{FF2B5EF4-FFF2-40B4-BE49-F238E27FC236}">
              <a16:creationId xmlns:a16="http://schemas.microsoft.com/office/drawing/2014/main" id="{442999D7-2C64-4847-B226-6EB46E0C27BF}"/>
            </a:ext>
          </a:extLst>
        </xdr:cNvPr>
        <xdr:cNvSpPr/>
      </xdr:nvSpPr>
      <xdr:spPr>
        <a:xfrm>
          <a:off x="8562975" y="695325"/>
          <a:ext cx="4171950" cy="80962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xdr:row>
      <xdr:rowOff>133350</xdr:rowOff>
    </xdr:from>
    <xdr:to>
      <xdr:col>6</xdr:col>
      <xdr:colOff>0</xdr:colOff>
      <xdr:row>3</xdr:row>
      <xdr:rowOff>0</xdr:rowOff>
    </xdr:to>
    <xdr:sp macro="" textlink="">
      <xdr:nvSpPr>
        <xdr:cNvPr id="5" name="Rectangle: Top Corners Rounded 4">
          <a:extLst>
            <a:ext uri="{FF2B5EF4-FFF2-40B4-BE49-F238E27FC236}">
              <a16:creationId xmlns:a16="http://schemas.microsoft.com/office/drawing/2014/main" id="{494E77D5-F476-4848-876E-10AF28103943}"/>
            </a:ext>
          </a:extLst>
        </xdr:cNvPr>
        <xdr:cNvSpPr/>
      </xdr:nvSpPr>
      <xdr:spPr>
        <a:xfrm>
          <a:off x="57150" y="50482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33</xdr:row>
      <xdr:rowOff>133350</xdr:rowOff>
    </xdr:from>
    <xdr:to>
      <xdr:col>12</xdr:col>
      <xdr:colOff>0</xdr:colOff>
      <xdr:row>35</xdr:row>
      <xdr:rowOff>0</xdr:rowOff>
    </xdr:to>
    <xdr:sp macro="" textlink="">
      <xdr:nvSpPr>
        <xdr:cNvPr id="6" name="Rectangle: Top Corners Rounded 5">
          <a:extLst>
            <a:ext uri="{FF2B5EF4-FFF2-40B4-BE49-F238E27FC236}">
              <a16:creationId xmlns:a16="http://schemas.microsoft.com/office/drawing/2014/main" id="{1A451F22-6149-4D6D-ADF7-A834A2D58A6E}"/>
            </a:ext>
          </a:extLst>
        </xdr:cNvPr>
        <xdr:cNvSpPr/>
      </xdr:nvSpPr>
      <xdr:spPr>
        <a:xfrm>
          <a:off x="4248150" y="762952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31</xdr:row>
      <xdr:rowOff>133350</xdr:rowOff>
    </xdr:from>
    <xdr:to>
      <xdr:col>6</xdr:col>
      <xdr:colOff>0</xdr:colOff>
      <xdr:row>33</xdr:row>
      <xdr:rowOff>0</xdr:rowOff>
    </xdr:to>
    <xdr:sp macro="" textlink="">
      <xdr:nvSpPr>
        <xdr:cNvPr id="7" name="Rectangle: Top Corners Rounded 6">
          <a:extLst>
            <a:ext uri="{FF2B5EF4-FFF2-40B4-BE49-F238E27FC236}">
              <a16:creationId xmlns:a16="http://schemas.microsoft.com/office/drawing/2014/main" id="{1488D1F4-0AF3-4F3D-8180-0E550AD826CC}"/>
            </a:ext>
          </a:extLst>
        </xdr:cNvPr>
        <xdr:cNvSpPr/>
      </xdr:nvSpPr>
      <xdr:spPr>
        <a:xfrm>
          <a:off x="57150" y="568642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37</xdr:row>
      <xdr:rowOff>133350</xdr:rowOff>
    </xdr:from>
    <xdr:to>
      <xdr:col>6</xdr:col>
      <xdr:colOff>0</xdr:colOff>
      <xdr:row>39</xdr:row>
      <xdr:rowOff>0</xdr:rowOff>
    </xdr:to>
    <xdr:sp macro="" textlink="">
      <xdr:nvSpPr>
        <xdr:cNvPr id="8" name="Rectangle: Top Corners Rounded 7">
          <a:extLst>
            <a:ext uri="{FF2B5EF4-FFF2-40B4-BE49-F238E27FC236}">
              <a16:creationId xmlns:a16="http://schemas.microsoft.com/office/drawing/2014/main" id="{4BADE6A8-60C0-4416-8257-2072A68ED5E7}"/>
            </a:ext>
          </a:extLst>
        </xdr:cNvPr>
        <xdr:cNvSpPr/>
      </xdr:nvSpPr>
      <xdr:spPr>
        <a:xfrm>
          <a:off x="57150" y="665797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0</xdr:colOff>
      <xdr:row>1</xdr:row>
      <xdr:rowOff>133350</xdr:rowOff>
    </xdr:from>
    <xdr:to>
      <xdr:col>18</xdr:col>
      <xdr:colOff>0</xdr:colOff>
      <xdr:row>3</xdr:row>
      <xdr:rowOff>0</xdr:rowOff>
    </xdr:to>
    <xdr:sp macro="" textlink="">
      <xdr:nvSpPr>
        <xdr:cNvPr id="9" name="Rectangle: Top Corners Rounded 8">
          <a:extLst>
            <a:ext uri="{FF2B5EF4-FFF2-40B4-BE49-F238E27FC236}">
              <a16:creationId xmlns:a16="http://schemas.microsoft.com/office/drawing/2014/main" id="{3970A153-C675-4CAF-8031-6232023BDA93}"/>
            </a:ext>
          </a:extLst>
        </xdr:cNvPr>
        <xdr:cNvSpPr/>
      </xdr:nvSpPr>
      <xdr:spPr>
        <a:xfrm>
          <a:off x="8562975" y="504825"/>
          <a:ext cx="417195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19</xdr:col>
      <xdr:colOff>0</xdr:colOff>
      <xdr:row>1</xdr:row>
      <xdr:rowOff>133350</xdr:rowOff>
    </xdr:from>
    <xdr:to>
      <xdr:col>23</xdr:col>
      <xdr:colOff>0</xdr:colOff>
      <xdr:row>3</xdr:row>
      <xdr:rowOff>0</xdr:rowOff>
    </xdr:to>
    <xdr:sp macro="" textlink="">
      <xdr:nvSpPr>
        <xdr:cNvPr id="10" name="Rectangle: Top Corners Rounded 9">
          <a:extLst>
            <a:ext uri="{FF2B5EF4-FFF2-40B4-BE49-F238E27FC236}">
              <a16:creationId xmlns:a16="http://schemas.microsoft.com/office/drawing/2014/main" id="{89E3A081-0F88-4F00-9BC5-486A33C7662A}"/>
            </a:ext>
          </a:extLst>
        </xdr:cNvPr>
        <xdr:cNvSpPr/>
      </xdr:nvSpPr>
      <xdr:spPr>
        <a:xfrm>
          <a:off x="12849225" y="504825"/>
          <a:ext cx="417195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0</xdr:colOff>
      <xdr:row>1</xdr:row>
      <xdr:rowOff>133350</xdr:rowOff>
    </xdr:from>
    <xdr:to>
      <xdr:col>4</xdr:col>
      <xdr:colOff>0</xdr:colOff>
      <xdr:row>3</xdr:row>
      <xdr:rowOff>0</xdr:rowOff>
    </xdr:to>
    <xdr:sp macro="" textlink="">
      <xdr:nvSpPr>
        <xdr:cNvPr id="11" name="TextBox 10">
          <a:extLst>
            <a:ext uri="{FF2B5EF4-FFF2-40B4-BE49-F238E27FC236}">
              <a16:creationId xmlns:a16="http://schemas.microsoft.com/office/drawing/2014/main" id="{C3A4D468-0ECE-4645-8120-2B2584B6B3AE}"/>
            </a:ext>
          </a:extLst>
        </xdr:cNvPr>
        <xdr:cNvSpPr txBox="1"/>
      </xdr:nvSpPr>
      <xdr:spPr>
        <a:xfrm>
          <a:off x="320040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total</a:t>
          </a:r>
        </a:p>
      </xdr:txBody>
    </xdr:sp>
    <xdr:clientData/>
  </xdr:twoCellAnchor>
  <xdr:twoCellAnchor>
    <xdr:from>
      <xdr:col>4</xdr:col>
      <xdr:colOff>428625</xdr:colOff>
      <xdr:row>1</xdr:row>
      <xdr:rowOff>142875</xdr:rowOff>
    </xdr:from>
    <xdr:to>
      <xdr:col>6</xdr:col>
      <xdr:colOff>38100</xdr:colOff>
      <xdr:row>2</xdr:row>
      <xdr:rowOff>152400</xdr:rowOff>
    </xdr:to>
    <xdr:sp macro="" textlink="">
      <xdr:nvSpPr>
        <xdr:cNvPr id="17" name="TextBox 16">
          <a:extLst>
            <a:ext uri="{FF2B5EF4-FFF2-40B4-BE49-F238E27FC236}">
              <a16:creationId xmlns:a16="http://schemas.microsoft.com/office/drawing/2014/main" id="{76B0FBD8-2E08-40F8-97B7-67AD538963D4}"/>
            </a:ext>
          </a:extLst>
        </xdr:cNvPr>
        <xdr:cNvSpPr txBox="1"/>
      </xdr:nvSpPr>
      <xdr:spPr>
        <a:xfrm>
          <a:off x="3790950" y="514350"/>
          <a:ext cx="504825"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need</a:t>
          </a:r>
        </a:p>
      </xdr:txBody>
    </xdr:sp>
    <xdr:clientData/>
  </xdr:twoCellAnchor>
  <xdr:twoCellAnchor>
    <xdr:from>
      <xdr:col>7</xdr:col>
      <xdr:colOff>0</xdr:colOff>
      <xdr:row>33</xdr:row>
      <xdr:rowOff>133350</xdr:rowOff>
    </xdr:from>
    <xdr:to>
      <xdr:col>8</xdr:col>
      <xdr:colOff>0</xdr:colOff>
      <xdr:row>35</xdr:row>
      <xdr:rowOff>0</xdr:rowOff>
    </xdr:to>
    <xdr:sp macro="" textlink="">
      <xdr:nvSpPr>
        <xdr:cNvPr id="23" name="TextBox 22">
          <a:extLst>
            <a:ext uri="{FF2B5EF4-FFF2-40B4-BE49-F238E27FC236}">
              <a16:creationId xmlns:a16="http://schemas.microsoft.com/office/drawing/2014/main" id="{41E997F1-95F2-44B7-859F-A90B9B827088}"/>
            </a:ext>
          </a:extLst>
        </xdr:cNvPr>
        <xdr:cNvSpPr txBox="1"/>
      </xdr:nvSpPr>
      <xdr:spPr>
        <a:xfrm>
          <a:off x="4248150" y="7629525"/>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14</xdr:col>
      <xdr:colOff>0</xdr:colOff>
      <xdr:row>1</xdr:row>
      <xdr:rowOff>114299</xdr:rowOff>
    </xdr:from>
    <xdr:to>
      <xdr:col>14</xdr:col>
      <xdr:colOff>2609850</xdr:colOff>
      <xdr:row>3</xdr:row>
      <xdr:rowOff>28574</xdr:rowOff>
    </xdr:to>
    <xdr:sp macro="" textlink="">
      <xdr:nvSpPr>
        <xdr:cNvPr id="24" name="TextBox 23">
          <a:extLst>
            <a:ext uri="{FF2B5EF4-FFF2-40B4-BE49-F238E27FC236}">
              <a16:creationId xmlns:a16="http://schemas.microsoft.com/office/drawing/2014/main" id="{08DB00BB-DAF0-4268-A624-58FB2C98AFE6}"/>
            </a:ext>
          </a:extLst>
        </xdr:cNvPr>
        <xdr:cNvSpPr txBox="1"/>
      </xdr:nvSpPr>
      <xdr:spPr>
        <a:xfrm>
          <a:off x="8562975" y="485774"/>
          <a:ext cx="2609850" cy="2381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Fun Patches</a:t>
          </a:r>
        </a:p>
      </xdr:txBody>
    </xdr:sp>
    <xdr:clientData/>
  </xdr:twoCellAnchor>
  <xdr:twoCellAnchor>
    <xdr:from>
      <xdr:col>19</xdr:col>
      <xdr:colOff>0</xdr:colOff>
      <xdr:row>1</xdr:row>
      <xdr:rowOff>133350</xdr:rowOff>
    </xdr:from>
    <xdr:to>
      <xdr:col>19</xdr:col>
      <xdr:colOff>2495550</xdr:colOff>
      <xdr:row>3</xdr:row>
      <xdr:rowOff>0</xdr:rowOff>
    </xdr:to>
    <xdr:sp macro="" textlink="">
      <xdr:nvSpPr>
        <xdr:cNvPr id="25" name="TextBox 24">
          <a:extLst>
            <a:ext uri="{FF2B5EF4-FFF2-40B4-BE49-F238E27FC236}">
              <a16:creationId xmlns:a16="http://schemas.microsoft.com/office/drawing/2014/main" id="{BCB9A9B2-E025-447D-AB3D-856612AE3249}"/>
            </a:ext>
          </a:extLst>
        </xdr:cNvPr>
        <xdr:cNvSpPr txBox="1"/>
      </xdr:nvSpPr>
      <xdr:spPr>
        <a:xfrm>
          <a:off x="12849225" y="504825"/>
          <a:ext cx="24955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 cont'd</a:t>
          </a:r>
        </a:p>
      </xdr:txBody>
    </xdr:sp>
    <xdr:clientData/>
  </xdr:twoCellAnchor>
  <xdr:twoCellAnchor>
    <xdr:from>
      <xdr:col>0</xdr:col>
      <xdr:colOff>56029</xdr:colOff>
      <xdr:row>1</xdr:row>
      <xdr:rowOff>133350</xdr:rowOff>
    </xdr:from>
    <xdr:to>
      <xdr:col>2</xdr:col>
      <xdr:colOff>1030942</xdr:colOff>
      <xdr:row>3</xdr:row>
      <xdr:rowOff>0</xdr:rowOff>
    </xdr:to>
    <xdr:sp macro="" textlink="">
      <xdr:nvSpPr>
        <xdr:cNvPr id="26" name="TextBox 25">
          <a:extLst>
            <a:ext uri="{FF2B5EF4-FFF2-40B4-BE49-F238E27FC236}">
              <a16:creationId xmlns:a16="http://schemas.microsoft.com/office/drawing/2014/main" id="{2BB0F1B9-52CC-4869-B86F-F9BB3AA66F18}"/>
            </a:ext>
          </a:extLst>
        </xdr:cNvPr>
        <xdr:cNvSpPr txBox="1"/>
      </xdr:nvSpPr>
      <xdr:spPr>
        <a:xfrm>
          <a:off x="56029" y="504825"/>
          <a:ext cx="2260788"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Individual Badges</a:t>
          </a:r>
        </a:p>
      </xdr:txBody>
    </xdr:sp>
    <xdr:clientData/>
  </xdr:twoCellAnchor>
  <xdr:twoCellAnchor>
    <xdr:from>
      <xdr:col>1</xdr:col>
      <xdr:colOff>0</xdr:colOff>
      <xdr:row>31</xdr:row>
      <xdr:rowOff>133350</xdr:rowOff>
    </xdr:from>
    <xdr:to>
      <xdr:col>2</xdr:col>
      <xdr:colOff>1590675</xdr:colOff>
      <xdr:row>32</xdr:row>
      <xdr:rowOff>152400</xdr:rowOff>
    </xdr:to>
    <xdr:sp macro="" textlink="">
      <xdr:nvSpPr>
        <xdr:cNvPr id="27" name="TextBox 26">
          <a:extLst>
            <a:ext uri="{FF2B5EF4-FFF2-40B4-BE49-F238E27FC236}">
              <a16:creationId xmlns:a16="http://schemas.microsoft.com/office/drawing/2014/main" id="{C233F47D-CCBF-4DAA-A052-FCB82DD6B4D5}"/>
            </a:ext>
          </a:extLst>
        </xdr:cNvPr>
        <xdr:cNvSpPr txBox="1"/>
      </xdr:nvSpPr>
      <xdr:spPr>
        <a:xfrm>
          <a:off x="57150" y="5686425"/>
          <a:ext cx="2819400" cy="1809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Financial Literacy &amp; Cookie Business Badges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37</xdr:row>
      <xdr:rowOff>133350</xdr:rowOff>
    </xdr:from>
    <xdr:to>
      <xdr:col>2</xdr:col>
      <xdr:colOff>971550</xdr:colOff>
      <xdr:row>38</xdr:row>
      <xdr:rowOff>152400</xdr:rowOff>
    </xdr:to>
    <xdr:sp macro="" textlink="">
      <xdr:nvSpPr>
        <xdr:cNvPr id="28" name="TextBox 27">
          <a:extLst>
            <a:ext uri="{FF2B5EF4-FFF2-40B4-BE49-F238E27FC236}">
              <a16:creationId xmlns:a16="http://schemas.microsoft.com/office/drawing/2014/main" id="{8D753D8A-E8E2-4ABC-8AAD-B1606524B61B}"/>
            </a:ext>
          </a:extLst>
        </xdr:cNvPr>
        <xdr:cNvSpPr txBox="1"/>
      </xdr:nvSpPr>
      <xdr:spPr>
        <a:xfrm>
          <a:off x="57150" y="6657975"/>
          <a:ext cx="2200275" cy="1809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Progressive Badge Sets</a:t>
          </a:r>
          <a:endParaRPr lang="en-US" sz="1100">
            <a:solidFill>
              <a:schemeClr val="bg1"/>
            </a:solidFill>
            <a:latin typeface="Arial Narrow" panose="020B0606020202030204" pitchFamily="34" charset="0"/>
          </a:endParaRPr>
        </a:p>
      </xdr:txBody>
    </xdr:sp>
    <xdr:clientData/>
  </xdr:twoCellAnchor>
  <xdr:twoCellAnchor editAs="oneCell">
    <xdr:from>
      <xdr:col>1</xdr:col>
      <xdr:colOff>0</xdr:colOff>
      <xdr:row>0</xdr:row>
      <xdr:rowOff>0</xdr:rowOff>
    </xdr:from>
    <xdr:to>
      <xdr:col>2</xdr:col>
      <xdr:colOff>332740</xdr:colOff>
      <xdr:row>1</xdr:row>
      <xdr:rowOff>85725</xdr:rowOff>
    </xdr:to>
    <xdr:pic>
      <xdr:nvPicPr>
        <xdr:cNvPr id="29" name="Picture 28">
          <a:extLst>
            <a:ext uri="{FF2B5EF4-FFF2-40B4-BE49-F238E27FC236}">
              <a16:creationId xmlns:a16="http://schemas.microsoft.com/office/drawing/2014/main" id="{8C5D1B51-4652-4265-8C6E-E124E81693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0"/>
          <a:ext cx="1561465" cy="457200"/>
        </a:xfrm>
        <a:prstGeom prst="rect">
          <a:avLst/>
        </a:prstGeom>
      </xdr:spPr>
    </xdr:pic>
    <xdr:clientData/>
  </xdr:twoCellAnchor>
  <xdr:twoCellAnchor editAs="oneCell">
    <xdr:from>
      <xdr:col>1</xdr:col>
      <xdr:colOff>25400</xdr:colOff>
      <xdr:row>33</xdr:row>
      <xdr:rowOff>73026</xdr:rowOff>
    </xdr:from>
    <xdr:to>
      <xdr:col>1</xdr:col>
      <xdr:colOff>1221740</xdr:colOff>
      <xdr:row>36</xdr:row>
      <xdr:rowOff>105858</xdr:rowOff>
    </xdr:to>
    <xdr:pic>
      <xdr:nvPicPr>
        <xdr:cNvPr id="30" name="Picture 29">
          <a:extLst>
            <a:ext uri="{FF2B5EF4-FFF2-40B4-BE49-F238E27FC236}">
              <a16:creationId xmlns:a16="http://schemas.microsoft.com/office/drawing/2014/main" id="{E5E065BF-D0D5-4337-AFC3-27768DAC6C2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2550" y="5949951"/>
          <a:ext cx="1196340" cy="518607"/>
        </a:xfrm>
        <a:prstGeom prst="rect">
          <a:avLst/>
        </a:prstGeom>
      </xdr:spPr>
    </xdr:pic>
    <xdr:clientData/>
  </xdr:twoCellAnchor>
  <xdr:twoCellAnchor>
    <xdr:from>
      <xdr:col>1</xdr:col>
      <xdr:colOff>0</xdr:colOff>
      <xdr:row>56</xdr:row>
      <xdr:rowOff>0</xdr:rowOff>
    </xdr:from>
    <xdr:to>
      <xdr:col>6</xdr:col>
      <xdr:colOff>0</xdr:colOff>
      <xdr:row>63</xdr:row>
      <xdr:rowOff>0</xdr:rowOff>
    </xdr:to>
    <xdr:sp macro="" textlink="">
      <xdr:nvSpPr>
        <xdr:cNvPr id="31" name="Rectangle 30">
          <a:extLst>
            <a:ext uri="{FF2B5EF4-FFF2-40B4-BE49-F238E27FC236}">
              <a16:creationId xmlns:a16="http://schemas.microsoft.com/office/drawing/2014/main" id="{459D8BA2-A2BB-499B-8E29-4FF023AF7FF6}"/>
            </a:ext>
          </a:extLst>
        </xdr:cNvPr>
        <xdr:cNvSpPr/>
      </xdr:nvSpPr>
      <xdr:spPr>
        <a:xfrm>
          <a:off x="57150" y="9601200"/>
          <a:ext cx="4076700" cy="11334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65</xdr:row>
      <xdr:rowOff>0</xdr:rowOff>
    </xdr:from>
    <xdr:to>
      <xdr:col>6</xdr:col>
      <xdr:colOff>0</xdr:colOff>
      <xdr:row>71</xdr:row>
      <xdr:rowOff>0</xdr:rowOff>
    </xdr:to>
    <xdr:sp macro="" textlink="">
      <xdr:nvSpPr>
        <xdr:cNvPr id="32" name="Rectangle 31">
          <a:extLst>
            <a:ext uri="{FF2B5EF4-FFF2-40B4-BE49-F238E27FC236}">
              <a16:creationId xmlns:a16="http://schemas.microsoft.com/office/drawing/2014/main" id="{2E07FB78-2185-4E1C-B371-ADD340ADDE8C}"/>
            </a:ext>
          </a:extLst>
        </xdr:cNvPr>
        <xdr:cNvSpPr/>
      </xdr:nvSpPr>
      <xdr:spPr>
        <a:xfrm>
          <a:off x="57150" y="11058525"/>
          <a:ext cx="4076700" cy="9906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54</xdr:row>
      <xdr:rowOff>133350</xdr:rowOff>
    </xdr:from>
    <xdr:to>
      <xdr:col>6</xdr:col>
      <xdr:colOff>0</xdr:colOff>
      <xdr:row>56</xdr:row>
      <xdr:rowOff>0</xdr:rowOff>
    </xdr:to>
    <xdr:sp macro="" textlink="">
      <xdr:nvSpPr>
        <xdr:cNvPr id="33" name="Rectangle: Top Corners Rounded 32">
          <a:extLst>
            <a:ext uri="{FF2B5EF4-FFF2-40B4-BE49-F238E27FC236}">
              <a16:creationId xmlns:a16="http://schemas.microsoft.com/office/drawing/2014/main" id="{31885334-1670-4DB3-BB0E-E4762F85545A}"/>
            </a:ext>
          </a:extLst>
        </xdr:cNvPr>
        <xdr:cNvSpPr/>
      </xdr:nvSpPr>
      <xdr:spPr>
        <a:xfrm>
          <a:off x="57150" y="9410700"/>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63</xdr:row>
      <xdr:rowOff>136684</xdr:rowOff>
    </xdr:from>
    <xdr:to>
      <xdr:col>6</xdr:col>
      <xdr:colOff>0</xdr:colOff>
      <xdr:row>65</xdr:row>
      <xdr:rowOff>0</xdr:rowOff>
    </xdr:to>
    <xdr:sp macro="" textlink="">
      <xdr:nvSpPr>
        <xdr:cNvPr id="34" name="Rectangle: Top Corners Rounded 33">
          <a:extLst>
            <a:ext uri="{FF2B5EF4-FFF2-40B4-BE49-F238E27FC236}">
              <a16:creationId xmlns:a16="http://schemas.microsoft.com/office/drawing/2014/main" id="{CF3F40B1-51F3-4D2A-942D-3C639B45071F}"/>
            </a:ext>
          </a:extLst>
        </xdr:cNvPr>
        <xdr:cNvSpPr/>
      </xdr:nvSpPr>
      <xdr:spPr>
        <a:xfrm>
          <a:off x="57150" y="10871359"/>
          <a:ext cx="4076700" cy="187166"/>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54</xdr:row>
      <xdr:rowOff>133350</xdr:rowOff>
    </xdr:from>
    <xdr:to>
      <xdr:col>2</xdr:col>
      <xdr:colOff>0</xdr:colOff>
      <xdr:row>56</xdr:row>
      <xdr:rowOff>0</xdr:rowOff>
    </xdr:to>
    <xdr:sp macro="" textlink="">
      <xdr:nvSpPr>
        <xdr:cNvPr id="39" name="TextBox 38">
          <a:extLst>
            <a:ext uri="{FF2B5EF4-FFF2-40B4-BE49-F238E27FC236}">
              <a16:creationId xmlns:a16="http://schemas.microsoft.com/office/drawing/2014/main" id="{A14BA4AC-CAAA-4797-A1F8-9598951BB2B0}"/>
            </a:ext>
          </a:extLst>
        </xdr:cNvPr>
        <xdr:cNvSpPr txBox="1"/>
      </xdr:nvSpPr>
      <xdr:spPr>
        <a:xfrm>
          <a:off x="57150" y="9410700"/>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Pins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63</xdr:row>
      <xdr:rowOff>136684</xdr:rowOff>
    </xdr:from>
    <xdr:to>
      <xdr:col>2</xdr:col>
      <xdr:colOff>952500</xdr:colOff>
      <xdr:row>65</xdr:row>
      <xdr:rowOff>19050</xdr:rowOff>
    </xdr:to>
    <xdr:sp macro="" textlink="">
      <xdr:nvSpPr>
        <xdr:cNvPr id="40" name="TextBox 39">
          <a:extLst>
            <a:ext uri="{FF2B5EF4-FFF2-40B4-BE49-F238E27FC236}">
              <a16:creationId xmlns:a16="http://schemas.microsoft.com/office/drawing/2014/main" id="{C6FF1636-CA15-441B-99E3-1BEB192362D1}"/>
            </a:ext>
          </a:extLst>
        </xdr:cNvPr>
        <xdr:cNvSpPr txBox="1"/>
      </xdr:nvSpPr>
      <xdr:spPr>
        <a:xfrm>
          <a:off x="57150" y="10871359"/>
          <a:ext cx="2181225" cy="2062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Additional Patch Awards</a:t>
          </a:r>
          <a:endParaRPr lang="en-US" sz="1100">
            <a:solidFill>
              <a:schemeClr val="bg1"/>
            </a:solidFill>
            <a:latin typeface="Arial Narrow" panose="020B0606020202030204" pitchFamily="34" charset="0"/>
          </a:endParaRPr>
        </a:p>
      </xdr:txBody>
    </xdr:sp>
    <xdr:clientData/>
  </xdr:twoCellAnchor>
  <xdr:twoCellAnchor>
    <xdr:from>
      <xdr:col>7</xdr:col>
      <xdr:colOff>0</xdr:colOff>
      <xdr:row>1</xdr:row>
      <xdr:rowOff>133350</xdr:rowOff>
    </xdr:from>
    <xdr:to>
      <xdr:col>12</xdr:col>
      <xdr:colOff>0</xdr:colOff>
      <xdr:row>3</xdr:row>
      <xdr:rowOff>0</xdr:rowOff>
    </xdr:to>
    <xdr:sp macro="" textlink="">
      <xdr:nvSpPr>
        <xdr:cNvPr id="41" name="Rectangle: Top Corners Rounded 40">
          <a:extLst>
            <a:ext uri="{FF2B5EF4-FFF2-40B4-BE49-F238E27FC236}">
              <a16:creationId xmlns:a16="http://schemas.microsoft.com/office/drawing/2014/main" id="{A983C459-C1D4-48D0-95A0-A7E047855661}"/>
            </a:ext>
          </a:extLst>
        </xdr:cNvPr>
        <xdr:cNvSpPr/>
      </xdr:nvSpPr>
      <xdr:spPr>
        <a:xfrm>
          <a:off x="4248150" y="50482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0</xdr:colOff>
      <xdr:row>1</xdr:row>
      <xdr:rowOff>133350</xdr:rowOff>
    </xdr:from>
    <xdr:to>
      <xdr:col>10</xdr:col>
      <xdr:colOff>0</xdr:colOff>
      <xdr:row>3</xdr:row>
      <xdr:rowOff>0</xdr:rowOff>
    </xdr:to>
    <xdr:sp macro="" textlink="">
      <xdr:nvSpPr>
        <xdr:cNvPr id="42" name="TextBox 41">
          <a:extLst>
            <a:ext uri="{FF2B5EF4-FFF2-40B4-BE49-F238E27FC236}">
              <a16:creationId xmlns:a16="http://schemas.microsoft.com/office/drawing/2014/main" id="{10AC04D1-414A-4C1B-B9B1-DB197DC3E550}"/>
            </a:ext>
          </a:extLst>
        </xdr:cNvPr>
        <xdr:cNvSpPr txBox="1"/>
      </xdr:nvSpPr>
      <xdr:spPr>
        <a:xfrm>
          <a:off x="739140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total</a:t>
          </a:r>
        </a:p>
      </xdr:txBody>
    </xdr:sp>
    <xdr:clientData/>
  </xdr:twoCellAnchor>
  <xdr:twoCellAnchor>
    <xdr:from>
      <xdr:col>7</xdr:col>
      <xdr:colOff>0</xdr:colOff>
      <xdr:row>3</xdr:row>
      <xdr:rowOff>0</xdr:rowOff>
    </xdr:from>
    <xdr:to>
      <xdr:col>12</xdr:col>
      <xdr:colOff>0</xdr:colOff>
      <xdr:row>13</xdr:row>
      <xdr:rowOff>0</xdr:rowOff>
    </xdr:to>
    <xdr:sp macro="" textlink="">
      <xdr:nvSpPr>
        <xdr:cNvPr id="44" name="Rectangle 43">
          <a:extLst>
            <a:ext uri="{FF2B5EF4-FFF2-40B4-BE49-F238E27FC236}">
              <a16:creationId xmlns:a16="http://schemas.microsoft.com/office/drawing/2014/main" id="{F11F6777-3A53-4D74-BD2E-7BD22FD1F22C}"/>
            </a:ext>
          </a:extLst>
        </xdr:cNvPr>
        <xdr:cNvSpPr/>
      </xdr:nvSpPr>
      <xdr:spPr>
        <a:xfrm>
          <a:off x="4248150" y="695325"/>
          <a:ext cx="4076700" cy="35623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1</xdr:row>
      <xdr:rowOff>133350</xdr:rowOff>
    </xdr:from>
    <xdr:to>
      <xdr:col>8</xdr:col>
      <xdr:colOff>1266825</xdr:colOff>
      <xdr:row>3</xdr:row>
      <xdr:rowOff>0</xdr:rowOff>
    </xdr:to>
    <xdr:sp macro="" textlink="">
      <xdr:nvSpPr>
        <xdr:cNvPr id="45" name="TextBox 44">
          <a:extLst>
            <a:ext uri="{FF2B5EF4-FFF2-40B4-BE49-F238E27FC236}">
              <a16:creationId xmlns:a16="http://schemas.microsoft.com/office/drawing/2014/main" id="{3924A04C-1CE7-4F94-98C8-5F690939624C}"/>
            </a:ext>
          </a:extLst>
        </xdr:cNvPr>
        <xdr:cNvSpPr txBox="1"/>
      </xdr:nvSpPr>
      <xdr:spPr>
        <a:xfrm>
          <a:off x="4248150" y="504825"/>
          <a:ext cx="24955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Leadership Journey Awards</a:t>
          </a:r>
          <a:endParaRPr lang="en-US" sz="1100">
            <a:solidFill>
              <a:schemeClr val="bg1"/>
            </a:solidFill>
            <a:latin typeface="Arial Narrow" panose="020B0606020202030204" pitchFamily="34" charset="0"/>
          </a:endParaRPr>
        </a:p>
      </xdr:txBody>
    </xdr:sp>
    <xdr:clientData/>
  </xdr:twoCellAnchor>
  <xdr:twoCellAnchor>
    <xdr:from>
      <xdr:col>7</xdr:col>
      <xdr:colOff>16546</xdr:colOff>
      <xdr:row>3</xdr:row>
      <xdr:rowOff>14535</xdr:rowOff>
    </xdr:from>
    <xdr:to>
      <xdr:col>8</xdr:col>
      <xdr:colOff>4020</xdr:colOff>
      <xdr:row>5</xdr:row>
      <xdr:rowOff>89608</xdr:rowOff>
    </xdr:to>
    <xdr:grpSp>
      <xdr:nvGrpSpPr>
        <xdr:cNvPr id="46" name="Group 45">
          <a:extLst>
            <a:ext uri="{FF2B5EF4-FFF2-40B4-BE49-F238E27FC236}">
              <a16:creationId xmlns:a16="http://schemas.microsoft.com/office/drawing/2014/main" id="{AD1E45A1-0C6B-4A62-B6E7-1CE012C6EDE2}"/>
            </a:ext>
          </a:extLst>
        </xdr:cNvPr>
        <xdr:cNvGrpSpPr/>
      </xdr:nvGrpSpPr>
      <xdr:grpSpPr>
        <a:xfrm>
          <a:off x="4388521" y="709860"/>
          <a:ext cx="1216199" cy="398923"/>
          <a:chOff x="4236117" y="719551"/>
          <a:chExt cx="1218540" cy="384616"/>
        </a:xfrm>
      </xdr:grpSpPr>
      <xdr:pic>
        <xdr:nvPicPr>
          <xdr:cNvPr id="49" name="Picture 48">
            <a:extLst>
              <a:ext uri="{FF2B5EF4-FFF2-40B4-BE49-F238E27FC236}">
                <a16:creationId xmlns:a16="http://schemas.microsoft.com/office/drawing/2014/main" id="{67DF092E-9A72-4718-98AA-0F262B4BE3E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236117" y="723900"/>
            <a:ext cx="389448" cy="379091"/>
          </a:xfrm>
          <a:prstGeom prst="rect">
            <a:avLst/>
          </a:prstGeom>
        </xdr:spPr>
      </xdr:pic>
      <xdr:pic>
        <xdr:nvPicPr>
          <xdr:cNvPr id="50" name="Picture 49">
            <a:extLst>
              <a:ext uri="{FF2B5EF4-FFF2-40B4-BE49-F238E27FC236}">
                <a16:creationId xmlns:a16="http://schemas.microsoft.com/office/drawing/2014/main" id="{F33BFE78-DAF3-411F-A92E-D1D1655A19C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641156" y="719551"/>
            <a:ext cx="417407" cy="379091"/>
          </a:xfrm>
          <a:prstGeom prst="rect">
            <a:avLst/>
          </a:prstGeom>
        </xdr:spPr>
      </xdr:pic>
      <xdr:pic>
        <xdr:nvPicPr>
          <xdr:cNvPr id="51" name="Picture 50">
            <a:extLst>
              <a:ext uri="{FF2B5EF4-FFF2-40B4-BE49-F238E27FC236}">
                <a16:creationId xmlns:a16="http://schemas.microsoft.com/office/drawing/2014/main" id="{24848AEC-DBF5-481B-AFA1-8A8FB031B67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062537" y="725076"/>
            <a:ext cx="392120" cy="379091"/>
          </a:xfrm>
          <a:prstGeom prst="rect">
            <a:avLst/>
          </a:prstGeom>
        </xdr:spPr>
      </xdr:pic>
    </xdr:grpSp>
    <xdr:clientData/>
  </xdr:twoCellAnchor>
  <xdr:twoCellAnchor>
    <xdr:from>
      <xdr:col>1</xdr:col>
      <xdr:colOff>16899</xdr:colOff>
      <xdr:row>56</xdr:row>
      <xdr:rowOff>39976</xdr:rowOff>
    </xdr:from>
    <xdr:to>
      <xdr:col>1</xdr:col>
      <xdr:colOff>1205619</xdr:colOff>
      <xdr:row>62</xdr:row>
      <xdr:rowOff>110183</xdr:rowOff>
    </xdr:to>
    <xdr:grpSp>
      <xdr:nvGrpSpPr>
        <xdr:cNvPr id="52" name="Group 51">
          <a:extLst>
            <a:ext uri="{FF2B5EF4-FFF2-40B4-BE49-F238E27FC236}">
              <a16:creationId xmlns:a16="http://schemas.microsoft.com/office/drawing/2014/main" id="{C8F51EE1-FF8C-4F54-A777-10CB1B68E4D7}"/>
            </a:ext>
          </a:extLst>
        </xdr:cNvPr>
        <xdr:cNvGrpSpPr>
          <a:grpSpLocks noChangeAspect="1"/>
        </xdr:cNvGrpSpPr>
      </xdr:nvGrpSpPr>
      <xdr:grpSpPr>
        <a:xfrm>
          <a:off x="74049" y="9317326"/>
          <a:ext cx="1188720" cy="1041757"/>
          <a:chOff x="4696849" y="9809450"/>
          <a:chExt cx="1263931" cy="1106030"/>
        </a:xfrm>
      </xdr:grpSpPr>
      <xdr:grpSp>
        <xdr:nvGrpSpPr>
          <xdr:cNvPr id="53" name="Group 52">
            <a:extLst>
              <a:ext uri="{FF2B5EF4-FFF2-40B4-BE49-F238E27FC236}">
                <a16:creationId xmlns:a16="http://schemas.microsoft.com/office/drawing/2014/main" id="{40FE310C-8548-42A9-AD8A-7DDA78773A97}"/>
              </a:ext>
            </a:extLst>
          </xdr:cNvPr>
          <xdr:cNvGrpSpPr/>
        </xdr:nvGrpSpPr>
        <xdr:grpSpPr>
          <a:xfrm>
            <a:off x="4911549" y="9809450"/>
            <a:ext cx="834530" cy="411480"/>
            <a:chOff x="4913600" y="9809450"/>
            <a:chExt cx="834530" cy="411480"/>
          </a:xfrm>
        </xdr:grpSpPr>
        <xdr:pic>
          <xdr:nvPicPr>
            <xdr:cNvPr id="61" name="Picture 60">
              <a:extLst>
                <a:ext uri="{FF2B5EF4-FFF2-40B4-BE49-F238E27FC236}">
                  <a16:creationId xmlns:a16="http://schemas.microsoft.com/office/drawing/2014/main" id="{D587110B-D78A-4C19-8F22-F761AC8C6A6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913600" y="9809450"/>
              <a:ext cx="411480" cy="411480"/>
            </a:xfrm>
            <a:prstGeom prst="rect">
              <a:avLst/>
            </a:prstGeom>
          </xdr:spPr>
        </xdr:pic>
        <xdr:pic>
          <xdr:nvPicPr>
            <xdr:cNvPr id="62" name="Picture 61">
              <a:extLst>
                <a:ext uri="{FF2B5EF4-FFF2-40B4-BE49-F238E27FC236}">
                  <a16:creationId xmlns:a16="http://schemas.microsoft.com/office/drawing/2014/main" id="{BE9424B6-DE8A-408B-9D70-221F9F9DAB0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336650" y="9809450"/>
              <a:ext cx="411480" cy="411480"/>
            </a:xfrm>
            <a:prstGeom prst="rect">
              <a:avLst/>
            </a:prstGeom>
          </xdr:spPr>
        </xdr:pic>
      </xdr:grpSp>
      <xdr:grpSp>
        <xdr:nvGrpSpPr>
          <xdr:cNvPr id="54" name="Group 53">
            <a:extLst>
              <a:ext uri="{FF2B5EF4-FFF2-40B4-BE49-F238E27FC236}">
                <a16:creationId xmlns:a16="http://schemas.microsoft.com/office/drawing/2014/main" id="{25262A09-D214-4D51-B274-1089BCB9CC48}"/>
              </a:ext>
            </a:extLst>
          </xdr:cNvPr>
          <xdr:cNvGrpSpPr/>
        </xdr:nvGrpSpPr>
        <xdr:grpSpPr>
          <a:xfrm>
            <a:off x="4911549" y="10504000"/>
            <a:ext cx="834530" cy="411480"/>
            <a:chOff x="4913600" y="10504000"/>
            <a:chExt cx="834530" cy="411480"/>
          </a:xfrm>
        </xdr:grpSpPr>
        <xdr:pic>
          <xdr:nvPicPr>
            <xdr:cNvPr id="59" name="Picture 58">
              <a:extLst>
                <a:ext uri="{FF2B5EF4-FFF2-40B4-BE49-F238E27FC236}">
                  <a16:creationId xmlns:a16="http://schemas.microsoft.com/office/drawing/2014/main" id="{AE768E9D-E1C2-46B8-A652-4A67F361242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336650" y="10504000"/>
              <a:ext cx="411480" cy="411480"/>
            </a:xfrm>
            <a:prstGeom prst="rect">
              <a:avLst/>
            </a:prstGeom>
          </xdr:spPr>
        </xdr:pic>
        <xdr:pic>
          <xdr:nvPicPr>
            <xdr:cNvPr id="60" name="Picture 59">
              <a:extLst>
                <a:ext uri="{FF2B5EF4-FFF2-40B4-BE49-F238E27FC236}">
                  <a16:creationId xmlns:a16="http://schemas.microsoft.com/office/drawing/2014/main" id="{2C5B9FA5-D8DB-4669-B168-AF6EA58A846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913600" y="10504000"/>
              <a:ext cx="411480" cy="411480"/>
            </a:xfrm>
            <a:prstGeom prst="rect">
              <a:avLst/>
            </a:prstGeom>
          </xdr:spPr>
        </xdr:pic>
      </xdr:grpSp>
      <xdr:grpSp>
        <xdr:nvGrpSpPr>
          <xdr:cNvPr id="55" name="Group 54">
            <a:extLst>
              <a:ext uri="{FF2B5EF4-FFF2-40B4-BE49-F238E27FC236}">
                <a16:creationId xmlns:a16="http://schemas.microsoft.com/office/drawing/2014/main" id="{236261CD-DC7F-41D7-94FD-8E165143BE8B}"/>
              </a:ext>
            </a:extLst>
          </xdr:cNvPr>
          <xdr:cNvGrpSpPr/>
        </xdr:nvGrpSpPr>
        <xdr:grpSpPr>
          <a:xfrm>
            <a:off x="4696849" y="10176475"/>
            <a:ext cx="1263931" cy="411480"/>
            <a:chOff x="4696849" y="10176475"/>
            <a:chExt cx="1263931" cy="411480"/>
          </a:xfrm>
        </xdr:grpSpPr>
        <xdr:pic>
          <xdr:nvPicPr>
            <xdr:cNvPr id="56" name="Picture 55">
              <a:extLst>
                <a:ext uri="{FF2B5EF4-FFF2-40B4-BE49-F238E27FC236}">
                  <a16:creationId xmlns:a16="http://schemas.microsoft.com/office/drawing/2014/main" id="{455D8AD0-7856-4351-808D-E50CA5541F7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696849" y="10176475"/>
              <a:ext cx="409626" cy="411480"/>
            </a:xfrm>
            <a:prstGeom prst="rect">
              <a:avLst/>
            </a:prstGeom>
          </xdr:spPr>
        </xdr:pic>
        <xdr:pic>
          <xdr:nvPicPr>
            <xdr:cNvPr id="57" name="Picture 56">
              <a:extLst>
                <a:ext uri="{FF2B5EF4-FFF2-40B4-BE49-F238E27FC236}">
                  <a16:creationId xmlns:a16="http://schemas.microsoft.com/office/drawing/2014/main" id="{9208DF0D-4823-4F22-A57A-6EFE738F740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119900" y="10176475"/>
              <a:ext cx="411480" cy="411480"/>
            </a:xfrm>
            <a:prstGeom prst="rect">
              <a:avLst/>
            </a:prstGeom>
          </xdr:spPr>
        </xdr:pic>
        <xdr:pic>
          <xdr:nvPicPr>
            <xdr:cNvPr id="58" name="Picture 57">
              <a:extLst>
                <a:ext uri="{FF2B5EF4-FFF2-40B4-BE49-F238E27FC236}">
                  <a16:creationId xmlns:a16="http://schemas.microsoft.com/office/drawing/2014/main" id="{160A1FCA-5AA1-4055-9BD6-C218B5F55B06}"/>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549300" y="10176475"/>
              <a:ext cx="411480" cy="411480"/>
            </a:xfrm>
            <a:prstGeom prst="rect">
              <a:avLst/>
            </a:prstGeom>
          </xdr:spPr>
        </xdr:pic>
      </xdr:grpSp>
    </xdr:grpSp>
    <xdr:clientData/>
  </xdr:twoCellAnchor>
  <xdr:twoCellAnchor>
    <xdr:from>
      <xdr:col>1</xdr:col>
      <xdr:colOff>28576</xdr:colOff>
      <xdr:row>65</xdr:row>
      <xdr:rowOff>19825</xdr:rowOff>
    </xdr:from>
    <xdr:to>
      <xdr:col>1</xdr:col>
      <xdr:colOff>1217296</xdr:colOff>
      <xdr:row>70</xdr:row>
      <xdr:rowOff>140184</xdr:rowOff>
    </xdr:to>
    <xdr:grpSp>
      <xdr:nvGrpSpPr>
        <xdr:cNvPr id="63" name="Group 62">
          <a:extLst>
            <a:ext uri="{FF2B5EF4-FFF2-40B4-BE49-F238E27FC236}">
              <a16:creationId xmlns:a16="http://schemas.microsoft.com/office/drawing/2014/main" id="{C5974575-6169-4CD1-A9CA-7E500D3D19E8}"/>
            </a:ext>
          </a:extLst>
        </xdr:cNvPr>
        <xdr:cNvGrpSpPr>
          <a:grpSpLocks noChangeAspect="1"/>
        </xdr:cNvGrpSpPr>
      </xdr:nvGrpSpPr>
      <xdr:grpSpPr>
        <a:xfrm>
          <a:off x="85726" y="10754500"/>
          <a:ext cx="1188720" cy="939509"/>
          <a:chOff x="95251" y="10443350"/>
          <a:chExt cx="1234440" cy="964520"/>
        </a:xfrm>
      </xdr:grpSpPr>
      <xdr:pic>
        <xdr:nvPicPr>
          <xdr:cNvPr id="64" name="Picture 63">
            <a:extLst>
              <a:ext uri="{FF2B5EF4-FFF2-40B4-BE49-F238E27FC236}">
                <a16:creationId xmlns:a16="http://schemas.microsoft.com/office/drawing/2014/main" id="{C867A687-DFF0-4A86-ABFD-93982429E16D}"/>
              </a:ext>
            </a:extLst>
          </xdr:cNvPr>
          <xdr:cNvPicPr>
            <a:picLocks noChangeAspect="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l="49828" r="-1"/>
          <a:stretch/>
        </xdr:blipFill>
        <xdr:spPr>
          <a:xfrm>
            <a:off x="95251" y="10830074"/>
            <a:ext cx="1234440" cy="577796"/>
          </a:xfrm>
          <a:prstGeom prst="rect">
            <a:avLst/>
          </a:prstGeom>
        </xdr:spPr>
      </xdr:pic>
      <xdr:grpSp>
        <xdr:nvGrpSpPr>
          <xdr:cNvPr id="65" name="Group 64">
            <a:extLst>
              <a:ext uri="{FF2B5EF4-FFF2-40B4-BE49-F238E27FC236}">
                <a16:creationId xmlns:a16="http://schemas.microsoft.com/office/drawing/2014/main" id="{5D3ECDB2-8469-4073-85FD-D45124882DEB}"/>
              </a:ext>
            </a:extLst>
          </xdr:cNvPr>
          <xdr:cNvGrpSpPr/>
        </xdr:nvGrpSpPr>
        <xdr:grpSpPr>
          <a:xfrm>
            <a:off x="257780" y="10443350"/>
            <a:ext cx="909383" cy="411480"/>
            <a:chOff x="292101" y="10443350"/>
            <a:chExt cx="909383" cy="411480"/>
          </a:xfrm>
        </xdr:grpSpPr>
        <xdr:pic>
          <xdr:nvPicPr>
            <xdr:cNvPr id="66" name="Picture 65">
              <a:extLst>
                <a:ext uri="{FF2B5EF4-FFF2-40B4-BE49-F238E27FC236}">
                  <a16:creationId xmlns:a16="http://schemas.microsoft.com/office/drawing/2014/main" id="{5EBDC100-E3F1-437B-B0E4-9B329B20ECED}"/>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292101" y="10443350"/>
              <a:ext cx="413402" cy="411480"/>
            </a:xfrm>
            <a:prstGeom prst="rect">
              <a:avLst/>
            </a:prstGeom>
          </xdr:spPr>
        </xdr:pic>
        <xdr:pic>
          <xdr:nvPicPr>
            <xdr:cNvPr id="67" name="Picture 66">
              <a:extLst>
                <a:ext uri="{FF2B5EF4-FFF2-40B4-BE49-F238E27FC236}">
                  <a16:creationId xmlns:a16="http://schemas.microsoft.com/office/drawing/2014/main" id="{A6EF9940-F7AA-44D0-9E54-29DDB71FD65E}"/>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88082" y="10443350"/>
              <a:ext cx="413402" cy="411480"/>
            </a:xfrm>
            <a:prstGeom prst="rect">
              <a:avLst/>
            </a:prstGeom>
          </xdr:spPr>
        </xdr:pic>
      </xdr:grpSp>
    </xdr:grpSp>
    <xdr:clientData/>
  </xdr:twoCellAnchor>
  <xdr:twoCellAnchor>
    <xdr:from>
      <xdr:col>1</xdr:col>
      <xdr:colOff>0</xdr:colOff>
      <xdr:row>3</xdr:row>
      <xdr:rowOff>0</xdr:rowOff>
    </xdr:from>
    <xdr:to>
      <xdr:col>6</xdr:col>
      <xdr:colOff>0</xdr:colOff>
      <xdr:row>31</xdr:row>
      <xdr:rowOff>0</xdr:rowOff>
    </xdr:to>
    <xdr:sp macro="" textlink="">
      <xdr:nvSpPr>
        <xdr:cNvPr id="68" name="Rectangle 67">
          <a:extLst>
            <a:ext uri="{FF2B5EF4-FFF2-40B4-BE49-F238E27FC236}">
              <a16:creationId xmlns:a16="http://schemas.microsoft.com/office/drawing/2014/main" id="{FEED2322-AD61-4E13-86A1-625D705977DA}"/>
            </a:ext>
          </a:extLst>
        </xdr:cNvPr>
        <xdr:cNvSpPr/>
      </xdr:nvSpPr>
      <xdr:spPr>
        <a:xfrm>
          <a:off x="57150" y="695325"/>
          <a:ext cx="4076700" cy="48577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39687</xdr:colOff>
      <xdr:row>39</xdr:row>
      <xdr:rowOff>65050</xdr:rowOff>
    </xdr:from>
    <xdr:to>
      <xdr:col>2</xdr:col>
      <xdr:colOff>2102</xdr:colOff>
      <xdr:row>53</xdr:row>
      <xdr:rowOff>121491</xdr:rowOff>
    </xdr:to>
    <xdr:grpSp>
      <xdr:nvGrpSpPr>
        <xdr:cNvPr id="69" name="Group 68">
          <a:extLst>
            <a:ext uri="{FF2B5EF4-FFF2-40B4-BE49-F238E27FC236}">
              <a16:creationId xmlns:a16="http://schemas.microsoft.com/office/drawing/2014/main" id="{BD356C22-EDA4-47E5-8786-666026CD5914}"/>
            </a:ext>
          </a:extLst>
        </xdr:cNvPr>
        <xdr:cNvGrpSpPr/>
      </xdr:nvGrpSpPr>
      <xdr:grpSpPr>
        <a:xfrm>
          <a:off x="96837" y="6589675"/>
          <a:ext cx="1191140" cy="2323391"/>
          <a:chOff x="96837" y="7037350"/>
          <a:chExt cx="1210190" cy="2367841"/>
        </a:xfrm>
      </xdr:grpSpPr>
      <xdr:pic>
        <xdr:nvPicPr>
          <xdr:cNvPr id="70" name="Picture 69">
            <a:extLst>
              <a:ext uri="{FF2B5EF4-FFF2-40B4-BE49-F238E27FC236}">
                <a16:creationId xmlns:a16="http://schemas.microsoft.com/office/drawing/2014/main" id="{C68708A7-CFB7-416B-B21A-ABE0A4B963C6}"/>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96837" y="9008271"/>
            <a:ext cx="1196340" cy="396920"/>
          </a:xfrm>
          <a:prstGeom prst="rect">
            <a:avLst/>
          </a:prstGeom>
        </xdr:spPr>
      </xdr:pic>
      <xdr:pic>
        <xdr:nvPicPr>
          <xdr:cNvPr id="71" name="Picture 75">
            <a:extLst>
              <a:ext uri="{FF2B5EF4-FFF2-40B4-BE49-F238E27FC236}">
                <a16:creationId xmlns:a16="http://schemas.microsoft.com/office/drawing/2014/main" id="{D5B0E285-F8FB-469A-AF3C-23E92FE453B2}"/>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96837" y="8040989"/>
            <a:ext cx="1196340" cy="394026"/>
          </a:xfrm>
          <a:prstGeom prst="rect">
            <a:avLst/>
          </a:prstGeom>
        </xdr:spPr>
      </xdr:pic>
      <xdr:pic>
        <xdr:nvPicPr>
          <xdr:cNvPr id="72" name="Picture 71">
            <a:extLst>
              <a:ext uri="{FF2B5EF4-FFF2-40B4-BE49-F238E27FC236}">
                <a16:creationId xmlns:a16="http://schemas.microsoft.com/office/drawing/2014/main" id="{418C7223-2F49-4AD0-A207-EA88732DBF76}"/>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96837" y="8523910"/>
            <a:ext cx="1196340" cy="395467"/>
          </a:xfrm>
          <a:prstGeom prst="rect">
            <a:avLst/>
          </a:prstGeom>
        </xdr:spPr>
      </xdr:pic>
      <xdr:pic>
        <xdr:nvPicPr>
          <xdr:cNvPr id="73" name="Picture 72">
            <a:extLst>
              <a:ext uri="{FF2B5EF4-FFF2-40B4-BE49-F238E27FC236}">
                <a16:creationId xmlns:a16="http://schemas.microsoft.com/office/drawing/2014/main" id="{2230F65E-B707-41CE-A14C-7F040DC01ACC}"/>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96837" y="7546869"/>
            <a:ext cx="1196340" cy="405225"/>
          </a:xfrm>
          <a:prstGeom prst="rect">
            <a:avLst/>
          </a:prstGeom>
        </xdr:spPr>
      </xdr:pic>
      <xdr:grpSp>
        <xdr:nvGrpSpPr>
          <xdr:cNvPr id="74" name="Group 73">
            <a:extLst>
              <a:ext uri="{FF2B5EF4-FFF2-40B4-BE49-F238E27FC236}">
                <a16:creationId xmlns:a16="http://schemas.microsoft.com/office/drawing/2014/main" id="{DFC5578D-EE33-4666-96BC-B24A3B3700CE}"/>
              </a:ext>
            </a:extLst>
          </xdr:cNvPr>
          <xdr:cNvGrpSpPr/>
        </xdr:nvGrpSpPr>
        <xdr:grpSpPr>
          <a:xfrm>
            <a:off x="96837" y="7037350"/>
            <a:ext cx="1210190" cy="420624"/>
            <a:chOff x="19345947" y="7297700"/>
            <a:chExt cx="1210190" cy="420624"/>
          </a:xfrm>
        </xdr:grpSpPr>
        <xdr:pic>
          <xdr:nvPicPr>
            <xdr:cNvPr id="75" name="Picture 74">
              <a:extLst>
                <a:ext uri="{FF2B5EF4-FFF2-40B4-BE49-F238E27FC236}">
                  <a16:creationId xmlns:a16="http://schemas.microsoft.com/office/drawing/2014/main" id="{A374C260-3EE4-4148-AFEE-BBB7313945B9}"/>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9345947" y="7297700"/>
              <a:ext cx="402336" cy="420624"/>
            </a:xfrm>
            <a:prstGeom prst="rect">
              <a:avLst/>
            </a:prstGeom>
          </xdr:spPr>
        </xdr:pic>
        <xdr:pic>
          <xdr:nvPicPr>
            <xdr:cNvPr id="76" name="Picture 75">
              <a:extLst>
                <a:ext uri="{FF2B5EF4-FFF2-40B4-BE49-F238E27FC236}">
                  <a16:creationId xmlns:a16="http://schemas.microsoft.com/office/drawing/2014/main" id="{92E0EF1B-53A6-4A35-B57F-347255991308}"/>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9747319" y="7297700"/>
              <a:ext cx="402336" cy="420624"/>
            </a:xfrm>
            <a:prstGeom prst="rect">
              <a:avLst/>
            </a:prstGeom>
          </xdr:spPr>
        </xdr:pic>
        <xdr:pic>
          <xdr:nvPicPr>
            <xdr:cNvPr id="77" name="Picture 76">
              <a:extLst>
                <a:ext uri="{FF2B5EF4-FFF2-40B4-BE49-F238E27FC236}">
                  <a16:creationId xmlns:a16="http://schemas.microsoft.com/office/drawing/2014/main" id="{4BFA18BC-BAA6-444E-82EB-C4636645A71D}"/>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20153801" y="7297700"/>
              <a:ext cx="402336" cy="420624"/>
            </a:xfrm>
            <a:prstGeom prst="rect">
              <a:avLst/>
            </a:prstGeom>
          </xdr:spPr>
        </xdr:pic>
      </xdr:grpSp>
    </xdr:grpSp>
    <xdr:clientData/>
  </xdr:twoCellAnchor>
  <xdr:twoCellAnchor>
    <xdr:from>
      <xdr:col>1</xdr:col>
      <xdr:colOff>24396</xdr:colOff>
      <xdr:row>3</xdr:row>
      <xdr:rowOff>60325</xdr:rowOff>
    </xdr:from>
    <xdr:to>
      <xdr:col>1</xdr:col>
      <xdr:colOff>1206011</xdr:colOff>
      <xdr:row>30</xdr:row>
      <xdr:rowOff>103590</xdr:rowOff>
    </xdr:to>
    <xdr:grpSp>
      <xdr:nvGrpSpPr>
        <xdr:cNvPr id="78" name="Group 77">
          <a:extLst>
            <a:ext uri="{FF2B5EF4-FFF2-40B4-BE49-F238E27FC236}">
              <a16:creationId xmlns:a16="http://schemas.microsoft.com/office/drawing/2014/main" id="{DEA19FD3-30CF-49D7-B5E5-6F73872B8132}"/>
            </a:ext>
          </a:extLst>
        </xdr:cNvPr>
        <xdr:cNvGrpSpPr/>
      </xdr:nvGrpSpPr>
      <xdr:grpSpPr>
        <a:xfrm>
          <a:off x="81546" y="755650"/>
          <a:ext cx="1181615" cy="4415240"/>
          <a:chOff x="19366496" y="784225"/>
          <a:chExt cx="1210190" cy="4831165"/>
        </a:xfrm>
      </xdr:grpSpPr>
      <xdr:pic>
        <xdr:nvPicPr>
          <xdr:cNvPr id="79" name="Picture 78">
            <a:extLst>
              <a:ext uri="{FF2B5EF4-FFF2-40B4-BE49-F238E27FC236}">
                <a16:creationId xmlns:a16="http://schemas.microsoft.com/office/drawing/2014/main" id="{EC940435-C31A-4BCF-B5ED-16C89478FC7E}"/>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20177750" y="784225"/>
            <a:ext cx="398936" cy="418539"/>
          </a:xfrm>
          <a:prstGeom prst="rect">
            <a:avLst/>
          </a:prstGeom>
        </xdr:spPr>
      </xdr:pic>
      <xdr:pic>
        <xdr:nvPicPr>
          <xdr:cNvPr id="80" name="Picture 79">
            <a:extLst>
              <a:ext uri="{FF2B5EF4-FFF2-40B4-BE49-F238E27FC236}">
                <a16:creationId xmlns:a16="http://schemas.microsoft.com/office/drawing/2014/main" id="{1A3E5DF7-DA19-4D37-917D-3F774EBCB2E5}"/>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9369896" y="1274285"/>
            <a:ext cx="398936" cy="418539"/>
          </a:xfrm>
          <a:prstGeom prst="rect">
            <a:avLst/>
          </a:prstGeom>
        </xdr:spPr>
      </xdr:pic>
      <xdr:pic>
        <xdr:nvPicPr>
          <xdr:cNvPr id="81" name="Picture 80">
            <a:extLst>
              <a:ext uri="{FF2B5EF4-FFF2-40B4-BE49-F238E27FC236}">
                <a16:creationId xmlns:a16="http://schemas.microsoft.com/office/drawing/2014/main" id="{129F35A6-EBE6-460D-9184-20F13D824612}"/>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9771269" y="1274285"/>
            <a:ext cx="398936" cy="418539"/>
          </a:xfrm>
          <a:prstGeom prst="rect">
            <a:avLst/>
          </a:prstGeom>
        </xdr:spPr>
      </xdr:pic>
      <xdr:pic>
        <xdr:nvPicPr>
          <xdr:cNvPr id="82" name="Picture 81">
            <a:extLst>
              <a:ext uri="{FF2B5EF4-FFF2-40B4-BE49-F238E27FC236}">
                <a16:creationId xmlns:a16="http://schemas.microsoft.com/office/drawing/2014/main" id="{F298A29F-D980-4746-87A2-513F6A7CCC17}"/>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20177750" y="1274285"/>
            <a:ext cx="398936" cy="418539"/>
          </a:xfrm>
          <a:prstGeom prst="rect">
            <a:avLst/>
          </a:prstGeom>
        </xdr:spPr>
      </xdr:pic>
      <xdr:pic>
        <xdr:nvPicPr>
          <xdr:cNvPr id="83" name="Picture 82">
            <a:extLst>
              <a:ext uri="{FF2B5EF4-FFF2-40B4-BE49-F238E27FC236}">
                <a16:creationId xmlns:a16="http://schemas.microsoft.com/office/drawing/2014/main" id="{F29D4F43-1790-46A8-A34D-444CEA1741A9}"/>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9369896" y="1764345"/>
            <a:ext cx="398936" cy="418539"/>
          </a:xfrm>
          <a:prstGeom prst="rect">
            <a:avLst/>
          </a:prstGeom>
        </xdr:spPr>
      </xdr:pic>
      <xdr:pic>
        <xdr:nvPicPr>
          <xdr:cNvPr id="84" name="Picture 83">
            <a:extLst>
              <a:ext uri="{FF2B5EF4-FFF2-40B4-BE49-F238E27FC236}">
                <a16:creationId xmlns:a16="http://schemas.microsoft.com/office/drawing/2014/main" id="{0DC0C74A-6214-4FED-8B69-81ACF17EDBC5}"/>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9771269" y="1764345"/>
            <a:ext cx="398936" cy="418539"/>
          </a:xfrm>
          <a:prstGeom prst="rect">
            <a:avLst/>
          </a:prstGeom>
        </xdr:spPr>
      </xdr:pic>
      <xdr:pic>
        <xdr:nvPicPr>
          <xdr:cNvPr id="85" name="Picture 84">
            <a:extLst>
              <a:ext uri="{FF2B5EF4-FFF2-40B4-BE49-F238E27FC236}">
                <a16:creationId xmlns:a16="http://schemas.microsoft.com/office/drawing/2014/main" id="{72BCFA89-EEC7-4445-A7D6-3BA1261B1352}"/>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20177750" y="1764345"/>
            <a:ext cx="398936" cy="418539"/>
          </a:xfrm>
          <a:prstGeom prst="rect">
            <a:avLst/>
          </a:prstGeom>
        </xdr:spPr>
      </xdr:pic>
      <xdr:pic>
        <xdr:nvPicPr>
          <xdr:cNvPr id="86" name="Picture 85">
            <a:extLst>
              <a:ext uri="{FF2B5EF4-FFF2-40B4-BE49-F238E27FC236}">
                <a16:creationId xmlns:a16="http://schemas.microsoft.com/office/drawing/2014/main" id="{F74CD49D-E588-4786-94BD-76C868A96A77}"/>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9369896" y="2254405"/>
            <a:ext cx="398936" cy="418539"/>
          </a:xfrm>
          <a:prstGeom prst="rect">
            <a:avLst/>
          </a:prstGeom>
        </xdr:spPr>
      </xdr:pic>
      <xdr:pic>
        <xdr:nvPicPr>
          <xdr:cNvPr id="87" name="Picture 86">
            <a:extLst>
              <a:ext uri="{FF2B5EF4-FFF2-40B4-BE49-F238E27FC236}">
                <a16:creationId xmlns:a16="http://schemas.microsoft.com/office/drawing/2014/main" id="{A6AA5DE7-B162-41EA-9AED-BE572BD2EDC6}"/>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19771269" y="2254405"/>
            <a:ext cx="398936" cy="418539"/>
          </a:xfrm>
          <a:prstGeom prst="rect">
            <a:avLst/>
          </a:prstGeom>
        </xdr:spPr>
      </xdr:pic>
      <xdr:pic>
        <xdr:nvPicPr>
          <xdr:cNvPr id="88" name="Picture 87">
            <a:extLst>
              <a:ext uri="{FF2B5EF4-FFF2-40B4-BE49-F238E27FC236}">
                <a16:creationId xmlns:a16="http://schemas.microsoft.com/office/drawing/2014/main" id="{71E521B3-EEAB-4311-B750-39EEE85DB2F2}"/>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20177750" y="2254405"/>
            <a:ext cx="398936" cy="418539"/>
          </a:xfrm>
          <a:prstGeom prst="rect">
            <a:avLst/>
          </a:prstGeom>
        </xdr:spPr>
      </xdr:pic>
      <xdr:pic>
        <xdr:nvPicPr>
          <xdr:cNvPr id="89" name="Picture 88">
            <a:extLst>
              <a:ext uri="{FF2B5EF4-FFF2-40B4-BE49-F238E27FC236}">
                <a16:creationId xmlns:a16="http://schemas.microsoft.com/office/drawing/2014/main" id="{9706C471-5A44-4401-9E14-222C27B19785}"/>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9369896" y="2744465"/>
            <a:ext cx="398936" cy="418539"/>
          </a:xfrm>
          <a:prstGeom prst="rect">
            <a:avLst/>
          </a:prstGeom>
        </xdr:spPr>
      </xdr:pic>
      <xdr:pic>
        <xdr:nvPicPr>
          <xdr:cNvPr id="90" name="Picture 89">
            <a:extLst>
              <a:ext uri="{FF2B5EF4-FFF2-40B4-BE49-F238E27FC236}">
                <a16:creationId xmlns:a16="http://schemas.microsoft.com/office/drawing/2014/main" id="{C837DE49-BD8E-469A-A584-E139EA41AA4C}"/>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19771269" y="2744465"/>
            <a:ext cx="398936" cy="418539"/>
          </a:xfrm>
          <a:prstGeom prst="rect">
            <a:avLst/>
          </a:prstGeom>
        </xdr:spPr>
      </xdr:pic>
      <xdr:pic>
        <xdr:nvPicPr>
          <xdr:cNvPr id="91" name="Picture 90">
            <a:extLst>
              <a:ext uri="{FF2B5EF4-FFF2-40B4-BE49-F238E27FC236}">
                <a16:creationId xmlns:a16="http://schemas.microsoft.com/office/drawing/2014/main" id="{A4012705-A1CE-480B-8A27-3FE4DB3F9B98}"/>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20177750" y="2744465"/>
            <a:ext cx="398936" cy="418539"/>
          </a:xfrm>
          <a:prstGeom prst="rect">
            <a:avLst/>
          </a:prstGeom>
        </xdr:spPr>
      </xdr:pic>
      <xdr:pic>
        <xdr:nvPicPr>
          <xdr:cNvPr id="92" name="Picture 91">
            <a:extLst>
              <a:ext uri="{FF2B5EF4-FFF2-40B4-BE49-F238E27FC236}">
                <a16:creationId xmlns:a16="http://schemas.microsoft.com/office/drawing/2014/main" id="{61AE6F7C-700E-4551-BDDC-F5AEAE68CC0E}"/>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9369896" y="3234525"/>
            <a:ext cx="398936" cy="418539"/>
          </a:xfrm>
          <a:prstGeom prst="rect">
            <a:avLst/>
          </a:prstGeom>
        </xdr:spPr>
      </xdr:pic>
      <xdr:pic>
        <xdr:nvPicPr>
          <xdr:cNvPr id="93" name="Picture 92">
            <a:extLst>
              <a:ext uri="{FF2B5EF4-FFF2-40B4-BE49-F238E27FC236}">
                <a16:creationId xmlns:a16="http://schemas.microsoft.com/office/drawing/2014/main" id="{3717D6B5-2429-43B6-9947-A9EA7A62CE3B}"/>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9771269" y="3234525"/>
            <a:ext cx="398936" cy="418539"/>
          </a:xfrm>
          <a:prstGeom prst="rect">
            <a:avLst/>
          </a:prstGeom>
        </xdr:spPr>
      </xdr:pic>
      <xdr:pic>
        <xdr:nvPicPr>
          <xdr:cNvPr id="94" name="Picture 93">
            <a:extLst>
              <a:ext uri="{FF2B5EF4-FFF2-40B4-BE49-F238E27FC236}">
                <a16:creationId xmlns:a16="http://schemas.microsoft.com/office/drawing/2014/main" id="{3B7BD6CD-B559-4D64-97BF-6DB3520EFA44}"/>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20177750" y="3234525"/>
            <a:ext cx="398936" cy="418539"/>
          </a:xfrm>
          <a:prstGeom prst="rect">
            <a:avLst/>
          </a:prstGeom>
        </xdr:spPr>
      </xdr:pic>
      <xdr:pic>
        <xdr:nvPicPr>
          <xdr:cNvPr id="95" name="Picture 94">
            <a:extLst>
              <a:ext uri="{FF2B5EF4-FFF2-40B4-BE49-F238E27FC236}">
                <a16:creationId xmlns:a16="http://schemas.microsoft.com/office/drawing/2014/main" id="{EC90FB3E-9BE1-4EAB-9765-BB88687DF792}"/>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9369896" y="3724585"/>
            <a:ext cx="398936" cy="418539"/>
          </a:xfrm>
          <a:prstGeom prst="rect">
            <a:avLst/>
          </a:prstGeom>
        </xdr:spPr>
      </xdr:pic>
      <xdr:pic>
        <xdr:nvPicPr>
          <xdr:cNvPr id="96" name="Picture 95">
            <a:extLst>
              <a:ext uri="{FF2B5EF4-FFF2-40B4-BE49-F238E27FC236}">
                <a16:creationId xmlns:a16="http://schemas.microsoft.com/office/drawing/2014/main" id="{50E51EF3-5FDF-430E-B902-BD8B617130AE}"/>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19771269" y="3724585"/>
            <a:ext cx="398936" cy="418539"/>
          </a:xfrm>
          <a:prstGeom prst="rect">
            <a:avLst/>
          </a:prstGeom>
        </xdr:spPr>
      </xdr:pic>
      <xdr:pic>
        <xdr:nvPicPr>
          <xdr:cNvPr id="97" name="Picture 96">
            <a:extLst>
              <a:ext uri="{FF2B5EF4-FFF2-40B4-BE49-F238E27FC236}">
                <a16:creationId xmlns:a16="http://schemas.microsoft.com/office/drawing/2014/main" id="{CB59C773-96DC-4FB6-B988-3A41D657B2D4}"/>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20177750" y="3724585"/>
            <a:ext cx="398936" cy="418539"/>
          </a:xfrm>
          <a:prstGeom prst="rect">
            <a:avLst/>
          </a:prstGeom>
        </xdr:spPr>
      </xdr:pic>
      <xdr:pic>
        <xdr:nvPicPr>
          <xdr:cNvPr id="98" name="Picture 97">
            <a:extLst>
              <a:ext uri="{FF2B5EF4-FFF2-40B4-BE49-F238E27FC236}">
                <a16:creationId xmlns:a16="http://schemas.microsoft.com/office/drawing/2014/main" id="{CFA93044-9D05-46E1-B81A-5A62BE7769CF}"/>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19369896" y="4214645"/>
            <a:ext cx="398936" cy="418539"/>
          </a:xfrm>
          <a:prstGeom prst="rect">
            <a:avLst/>
          </a:prstGeom>
        </xdr:spPr>
      </xdr:pic>
      <xdr:pic>
        <xdr:nvPicPr>
          <xdr:cNvPr id="99" name="Picture 98">
            <a:extLst>
              <a:ext uri="{FF2B5EF4-FFF2-40B4-BE49-F238E27FC236}">
                <a16:creationId xmlns:a16="http://schemas.microsoft.com/office/drawing/2014/main" id="{B0889924-4122-4F1B-868C-E569911042FB}"/>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19769124" y="4214645"/>
            <a:ext cx="401081" cy="418539"/>
          </a:xfrm>
          <a:prstGeom prst="rect">
            <a:avLst/>
          </a:prstGeom>
        </xdr:spPr>
      </xdr:pic>
      <xdr:pic>
        <xdr:nvPicPr>
          <xdr:cNvPr id="100" name="Picture 99">
            <a:extLst>
              <a:ext uri="{FF2B5EF4-FFF2-40B4-BE49-F238E27FC236}">
                <a16:creationId xmlns:a16="http://schemas.microsoft.com/office/drawing/2014/main" id="{B5A88393-A218-426A-8C63-865009CD09F8}"/>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20169834" y="4214858"/>
            <a:ext cx="398936" cy="418539"/>
          </a:xfrm>
          <a:prstGeom prst="rect">
            <a:avLst/>
          </a:prstGeom>
        </xdr:spPr>
      </xdr:pic>
      <xdr:pic>
        <xdr:nvPicPr>
          <xdr:cNvPr id="101" name="Picture 100">
            <a:extLst>
              <a:ext uri="{FF2B5EF4-FFF2-40B4-BE49-F238E27FC236}">
                <a16:creationId xmlns:a16="http://schemas.microsoft.com/office/drawing/2014/main" id="{7C4058A6-7851-4C1D-AD4C-37E0045E8DB7}"/>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9566407" y="4704705"/>
            <a:ext cx="398936" cy="418539"/>
          </a:xfrm>
          <a:prstGeom prst="rect">
            <a:avLst/>
          </a:prstGeom>
        </xdr:spPr>
      </xdr:pic>
      <xdr:pic>
        <xdr:nvPicPr>
          <xdr:cNvPr id="103" name="Picture 102">
            <a:extLst>
              <a:ext uri="{FF2B5EF4-FFF2-40B4-BE49-F238E27FC236}">
                <a16:creationId xmlns:a16="http://schemas.microsoft.com/office/drawing/2014/main" id="{A8064BDD-D218-43B4-8AB3-F90AEBC96A45}"/>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19972888" y="4694283"/>
            <a:ext cx="398936" cy="418539"/>
          </a:xfrm>
          <a:prstGeom prst="rect">
            <a:avLst/>
          </a:prstGeom>
        </xdr:spPr>
      </xdr:pic>
      <xdr:pic>
        <xdr:nvPicPr>
          <xdr:cNvPr id="104" name="Picture 103">
            <a:extLst>
              <a:ext uri="{FF2B5EF4-FFF2-40B4-BE49-F238E27FC236}">
                <a16:creationId xmlns:a16="http://schemas.microsoft.com/office/drawing/2014/main" id="{3F07765D-8188-4270-A5B6-CE1F0A1ADC48}"/>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19983741" y="5184343"/>
            <a:ext cx="401081" cy="418539"/>
          </a:xfrm>
          <a:prstGeom prst="rect">
            <a:avLst/>
          </a:prstGeom>
        </xdr:spPr>
      </xdr:pic>
      <xdr:pic>
        <xdr:nvPicPr>
          <xdr:cNvPr id="106" name="Picture 105">
            <a:extLst>
              <a:ext uri="{FF2B5EF4-FFF2-40B4-BE49-F238E27FC236}">
                <a16:creationId xmlns:a16="http://schemas.microsoft.com/office/drawing/2014/main" id="{CF607FD8-8ABA-4049-8C8F-0CACCD92F8C7}"/>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19561603" y="5194766"/>
            <a:ext cx="402336" cy="420624"/>
          </a:xfrm>
          <a:prstGeom prst="rect">
            <a:avLst/>
          </a:prstGeom>
        </xdr:spPr>
      </xdr:pic>
      <xdr:pic>
        <xdr:nvPicPr>
          <xdr:cNvPr id="107" name="Picture 106">
            <a:extLst>
              <a:ext uri="{FF2B5EF4-FFF2-40B4-BE49-F238E27FC236}">
                <a16:creationId xmlns:a16="http://schemas.microsoft.com/office/drawing/2014/main" id="{26ADBEF8-A7F5-4984-AFB9-B091B94021E2}"/>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19767869" y="784225"/>
            <a:ext cx="402336" cy="420624"/>
          </a:xfrm>
          <a:prstGeom prst="rect">
            <a:avLst/>
          </a:prstGeom>
        </xdr:spPr>
      </xdr:pic>
      <xdr:pic>
        <xdr:nvPicPr>
          <xdr:cNvPr id="108" name="Picture 107">
            <a:extLst>
              <a:ext uri="{FF2B5EF4-FFF2-40B4-BE49-F238E27FC236}">
                <a16:creationId xmlns:a16="http://schemas.microsoft.com/office/drawing/2014/main" id="{0DA83A45-6BDF-4FD5-BAFF-CA476A79373F}"/>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19366496" y="784225"/>
            <a:ext cx="402336" cy="420624"/>
          </a:xfrm>
          <a:prstGeom prst="rect">
            <a:avLst/>
          </a:prstGeom>
        </xdr:spPr>
      </xdr:pic>
    </xdr:grpSp>
    <xdr:clientData/>
  </xdr:twoCellAnchor>
  <xdr:twoCellAnchor>
    <xdr:from>
      <xdr:col>1</xdr:col>
      <xdr:colOff>0</xdr:colOff>
      <xdr:row>39</xdr:row>
      <xdr:rowOff>0</xdr:rowOff>
    </xdr:from>
    <xdr:to>
      <xdr:col>6</xdr:col>
      <xdr:colOff>0</xdr:colOff>
      <xdr:row>54</xdr:row>
      <xdr:rowOff>0</xdr:rowOff>
    </xdr:to>
    <xdr:sp macro="" textlink="">
      <xdr:nvSpPr>
        <xdr:cNvPr id="109" name="Rectangle 108">
          <a:extLst>
            <a:ext uri="{FF2B5EF4-FFF2-40B4-BE49-F238E27FC236}">
              <a16:creationId xmlns:a16="http://schemas.microsoft.com/office/drawing/2014/main" id="{5A39FC90-6FD9-41AD-B82E-00C987AFD252}"/>
            </a:ext>
          </a:extLst>
        </xdr:cNvPr>
        <xdr:cNvSpPr/>
      </xdr:nvSpPr>
      <xdr:spPr>
        <a:xfrm>
          <a:off x="57150" y="6848475"/>
          <a:ext cx="4076700" cy="24288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35</xdr:row>
      <xdr:rowOff>0</xdr:rowOff>
    </xdr:from>
    <xdr:to>
      <xdr:col>12</xdr:col>
      <xdr:colOff>0</xdr:colOff>
      <xdr:row>75</xdr:row>
      <xdr:rowOff>0</xdr:rowOff>
    </xdr:to>
    <xdr:sp macro="" textlink="">
      <xdr:nvSpPr>
        <xdr:cNvPr id="110" name="Rectangle 109">
          <a:extLst>
            <a:ext uri="{FF2B5EF4-FFF2-40B4-BE49-F238E27FC236}">
              <a16:creationId xmlns:a16="http://schemas.microsoft.com/office/drawing/2014/main" id="{954BE865-9407-43E4-B28D-6FE6BEE67A8A}"/>
            </a:ext>
          </a:extLst>
        </xdr:cNvPr>
        <xdr:cNvSpPr/>
      </xdr:nvSpPr>
      <xdr:spPr>
        <a:xfrm>
          <a:off x="4248150" y="7820025"/>
          <a:ext cx="4076700" cy="45529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15</xdr:row>
      <xdr:rowOff>1</xdr:rowOff>
    </xdr:from>
    <xdr:to>
      <xdr:col>12</xdr:col>
      <xdr:colOff>0</xdr:colOff>
      <xdr:row>25</xdr:row>
      <xdr:rowOff>0</xdr:rowOff>
    </xdr:to>
    <xdr:sp macro="" textlink="">
      <xdr:nvSpPr>
        <xdr:cNvPr id="111" name="Rectangle 110">
          <a:extLst>
            <a:ext uri="{FF2B5EF4-FFF2-40B4-BE49-F238E27FC236}">
              <a16:creationId xmlns:a16="http://schemas.microsoft.com/office/drawing/2014/main" id="{1536125B-9194-439B-ACB6-72D38AF4E826}"/>
            </a:ext>
          </a:extLst>
        </xdr:cNvPr>
        <xdr:cNvSpPr/>
      </xdr:nvSpPr>
      <xdr:spPr>
        <a:xfrm>
          <a:off x="4371975" y="2638426"/>
          <a:ext cx="4200525" cy="1619249"/>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13</xdr:row>
      <xdr:rowOff>136070</xdr:rowOff>
    </xdr:from>
    <xdr:to>
      <xdr:col>12</xdr:col>
      <xdr:colOff>0</xdr:colOff>
      <xdr:row>15</xdr:row>
      <xdr:rowOff>2719</xdr:rowOff>
    </xdr:to>
    <xdr:sp macro="" textlink="">
      <xdr:nvSpPr>
        <xdr:cNvPr id="112" name="Rectangle: Top Corners Rounded 111">
          <a:extLst>
            <a:ext uri="{FF2B5EF4-FFF2-40B4-BE49-F238E27FC236}">
              <a16:creationId xmlns:a16="http://schemas.microsoft.com/office/drawing/2014/main" id="{E08E9D09-C6F3-42A1-90A2-400E6822305A}"/>
            </a:ext>
          </a:extLst>
        </xdr:cNvPr>
        <xdr:cNvSpPr/>
      </xdr:nvSpPr>
      <xdr:spPr>
        <a:xfrm>
          <a:off x="4248150" y="4393745"/>
          <a:ext cx="4076700" cy="190499"/>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114299</xdr:colOff>
      <xdr:row>13</xdr:row>
      <xdr:rowOff>140159</xdr:rowOff>
    </xdr:from>
    <xdr:to>
      <xdr:col>8</xdr:col>
      <xdr:colOff>647699</xdr:colOff>
      <xdr:row>14</xdr:row>
      <xdr:rowOff>142875</xdr:rowOff>
    </xdr:to>
    <xdr:sp macro="" textlink="">
      <xdr:nvSpPr>
        <xdr:cNvPr id="113" name="TextBox 112">
          <a:extLst>
            <a:ext uri="{FF2B5EF4-FFF2-40B4-BE49-F238E27FC236}">
              <a16:creationId xmlns:a16="http://schemas.microsoft.com/office/drawing/2014/main" id="{41338636-D07A-4592-8004-0FE70EDE546C}"/>
            </a:ext>
          </a:extLst>
        </xdr:cNvPr>
        <xdr:cNvSpPr txBox="1"/>
      </xdr:nvSpPr>
      <xdr:spPr>
        <a:xfrm>
          <a:off x="4371974" y="2454734"/>
          <a:ext cx="1876425" cy="16464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Council's</a:t>
          </a:r>
          <a:r>
            <a:rPr lang="en-US" sz="1100" b="1" baseline="0">
              <a:solidFill>
                <a:schemeClr val="bg1"/>
              </a:solidFill>
              <a:latin typeface="Arial Narrow" panose="020B0606020202030204" pitchFamily="34" charset="0"/>
              <a:ea typeface="+mn-ea"/>
              <a:cs typeface="+mn-cs"/>
            </a:rPr>
            <a:t> Own </a:t>
          </a:r>
          <a:r>
            <a:rPr lang="en-US" sz="1100" b="1">
              <a:solidFill>
                <a:schemeClr val="bg1"/>
              </a:solidFill>
              <a:latin typeface="Arial Narrow" panose="020B0606020202030204" pitchFamily="34" charset="0"/>
            </a:rPr>
            <a:t>Awards</a:t>
          </a:r>
        </a:p>
      </xdr:txBody>
    </xdr:sp>
    <xdr:clientData/>
  </xdr:twoCellAnchor>
  <xdr:twoCellAnchor>
    <xdr:from>
      <xdr:col>7</xdr:col>
      <xdr:colOff>0</xdr:colOff>
      <xdr:row>26</xdr:row>
      <xdr:rowOff>0</xdr:rowOff>
    </xdr:from>
    <xdr:to>
      <xdr:col>12</xdr:col>
      <xdr:colOff>0</xdr:colOff>
      <xdr:row>27</xdr:row>
      <xdr:rowOff>0</xdr:rowOff>
    </xdr:to>
    <xdr:sp macro="" textlink="">
      <xdr:nvSpPr>
        <xdr:cNvPr id="116" name="Rectangle: Top Corners Rounded 115">
          <a:extLst>
            <a:ext uri="{FF2B5EF4-FFF2-40B4-BE49-F238E27FC236}">
              <a16:creationId xmlns:a16="http://schemas.microsoft.com/office/drawing/2014/main" id="{F185BACA-25BD-41A9-98D6-13C99CA64C3D}"/>
            </a:ext>
          </a:extLst>
        </xdr:cNvPr>
        <xdr:cNvSpPr/>
      </xdr:nvSpPr>
      <xdr:spPr>
        <a:xfrm>
          <a:off x="4248150" y="6362700"/>
          <a:ext cx="4076700" cy="161925"/>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27</xdr:row>
      <xdr:rowOff>0</xdr:rowOff>
    </xdr:from>
    <xdr:to>
      <xdr:col>12</xdr:col>
      <xdr:colOff>0</xdr:colOff>
      <xdr:row>33</xdr:row>
      <xdr:rowOff>0</xdr:rowOff>
    </xdr:to>
    <xdr:sp macro="" textlink="">
      <xdr:nvSpPr>
        <xdr:cNvPr id="117" name="Rectangle 116">
          <a:extLst>
            <a:ext uri="{FF2B5EF4-FFF2-40B4-BE49-F238E27FC236}">
              <a16:creationId xmlns:a16="http://schemas.microsoft.com/office/drawing/2014/main" id="{D36AB298-855D-4992-B51C-43A0A642A1C9}"/>
            </a:ext>
          </a:extLst>
        </xdr:cNvPr>
        <xdr:cNvSpPr/>
      </xdr:nvSpPr>
      <xdr:spPr>
        <a:xfrm>
          <a:off x="4248150" y="6524625"/>
          <a:ext cx="4076700" cy="9715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0</xdr:colOff>
      <xdr:row>55</xdr:row>
      <xdr:rowOff>0</xdr:rowOff>
    </xdr:from>
    <xdr:to>
      <xdr:col>18</xdr:col>
      <xdr:colOff>0</xdr:colOff>
      <xdr:row>75</xdr:row>
      <xdr:rowOff>9525</xdr:rowOff>
    </xdr:to>
    <xdr:sp macro="" textlink="">
      <xdr:nvSpPr>
        <xdr:cNvPr id="118" name="Rectangle 117">
          <a:extLst>
            <a:ext uri="{FF2B5EF4-FFF2-40B4-BE49-F238E27FC236}">
              <a16:creationId xmlns:a16="http://schemas.microsoft.com/office/drawing/2014/main" id="{7D46BDCB-0964-4427-8899-AF81C203CD50}"/>
            </a:ext>
          </a:extLst>
        </xdr:cNvPr>
        <xdr:cNvSpPr/>
      </xdr:nvSpPr>
      <xdr:spPr>
        <a:xfrm>
          <a:off x="8562975" y="9115425"/>
          <a:ext cx="4171950" cy="32670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0</xdr:colOff>
      <xdr:row>3</xdr:row>
      <xdr:rowOff>1</xdr:rowOff>
    </xdr:from>
    <xdr:to>
      <xdr:col>18</xdr:col>
      <xdr:colOff>0</xdr:colOff>
      <xdr:row>53</xdr:row>
      <xdr:rowOff>0</xdr:rowOff>
    </xdr:to>
    <xdr:sp macro="" textlink="">
      <xdr:nvSpPr>
        <xdr:cNvPr id="119" name="Rectangle 118">
          <a:extLst>
            <a:ext uri="{FF2B5EF4-FFF2-40B4-BE49-F238E27FC236}">
              <a16:creationId xmlns:a16="http://schemas.microsoft.com/office/drawing/2014/main" id="{82CF5023-6AB3-436C-9D48-91E081BDF4C9}"/>
            </a:ext>
          </a:extLst>
        </xdr:cNvPr>
        <xdr:cNvSpPr/>
      </xdr:nvSpPr>
      <xdr:spPr>
        <a:xfrm>
          <a:off x="8562975" y="695326"/>
          <a:ext cx="4171950" cy="8096249"/>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0</xdr:colOff>
      <xdr:row>53</xdr:row>
      <xdr:rowOff>133350</xdr:rowOff>
    </xdr:from>
    <xdr:to>
      <xdr:col>18</xdr:col>
      <xdr:colOff>0</xdr:colOff>
      <xdr:row>55</xdr:row>
      <xdr:rowOff>0</xdr:rowOff>
    </xdr:to>
    <xdr:sp macro="" textlink="">
      <xdr:nvSpPr>
        <xdr:cNvPr id="120" name="Rectangle: Top Corners Rounded 119">
          <a:extLst>
            <a:ext uri="{FF2B5EF4-FFF2-40B4-BE49-F238E27FC236}">
              <a16:creationId xmlns:a16="http://schemas.microsoft.com/office/drawing/2014/main" id="{AAC076A0-B51D-4B77-A213-BE364551A44F}"/>
            </a:ext>
          </a:extLst>
        </xdr:cNvPr>
        <xdr:cNvSpPr/>
      </xdr:nvSpPr>
      <xdr:spPr>
        <a:xfrm>
          <a:off x="8562975" y="8924925"/>
          <a:ext cx="417195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0</xdr:colOff>
      <xdr:row>53</xdr:row>
      <xdr:rowOff>114299</xdr:rowOff>
    </xdr:from>
    <xdr:to>
      <xdr:col>14</xdr:col>
      <xdr:colOff>2609850</xdr:colOff>
      <xdr:row>55</xdr:row>
      <xdr:rowOff>28574</xdr:rowOff>
    </xdr:to>
    <xdr:sp macro="" textlink="">
      <xdr:nvSpPr>
        <xdr:cNvPr id="122" name="TextBox 121">
          <a:extLst>
            <a:ext uri="{FF2B5EF4-FFF2-40B4-BE49-F238E27FC236}">
              <a16:creationId xmlns:a16="http://schemas.microsoft.com/office/drawing/2014/main" id="{95843F28-E63A-49DA-8E47-F81AC0E64160}"/>
            </a:ext>
          </a:extLst>
        </xdr:cNvPr>
        <xdr:cNvSpPr txBox="1"/>
      </xdr:nvSpPr>
      <xdr:spPr>
        <a:xfrm>
          <a:off x="8562975" y="8905874"/>
          <a:ext cx="2609850" cy="2381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 cont'd</a:t>
          </a:r>
        </a:p>
      </xdr:txBody>
    </xdr:sp>
    <xdr:clientData/>
  </xdr:twoCellAnchor>
  <xdr:twoCellAnchor editAs="oneCell">
    <xdr:from>
      <xdr:col>6</xdr:col>
      <xdr:colOff>5952</xdr:colOff>
      <xdr:row>5</xdr:row>
      <xdr:rowOff>37702</xdr:rowOff>
    </xdr:from>
    <xdr:to>
      <xdr:col>7</xdr:col>
      <xdr:colOff>532923</xdr:colOff>
      <xdr:row>9</xdr:row>
      <xdr:rowOff>34844</xdr:rowOff>
    </xdr:to>
    <xdr:pic>
      <xdr:nvPicPr>
        <xdr:cNvPr id="125" name="Picture 124">
          <a:extLst>
            <a:ext uri="{FF2B5EF4-FFF2-40B4-BE49-F238E27FC236}">
              <a16:creationId xmlns:a16="http://schemas.microsoft.com/office/drawing/2014/main" id="{1A4D9A4D-8053-450A-A8D1-D6544ED84646}"/>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4133452" y="1045765"/>
          <a:ext cx="638096" cy="632142"/>
        </a:xfrm>
        <a:prstGeom prst="rect">
          <a:avLst/>
        </a:prstGeom>
      </xdr:spPr>
    </xdr:pic>
    <xdr:clientData/>
  </xdr:twoCellAnchor>
  <xdr:twoCellAnchor editAs="oneCell">
    <xdr:from>
      <xdr:col>7</xdr:col>
      <xdr:colOff>299640</xdr:colOff>
      <xdr:row>5</xdr:row>
      <xdr:rowOff>37700</xdr:rowOff>
    </xdr:from>
    <xdr:to>
      <xdr:col>7</xdr:col>
      <xdr:colOff>939720</xdr:colOff>
      <xdr:row>9</xdr:row>
      <xdr:rowOff>34842</xdr:rowOff>
    </xdr:to>
    <xdr:pic>
      <xdr:nvPicPr>
        <xdr:cNvPr id="127" name="Picture 126">
          <a:extLst>
            <a:ext uri="{FF2B5EF4-FFF2-40B4-BE49-F238E27FC236}">
              <a16:creationId xmlns:a16="http://schemas.microsoft.com/office/drawing/2014/main" id="{36620F95-9672-47DB-A94F-59A258890AE0}"/>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4538265" y="1045763"/>
          <a:ext cx="640080" cy="632142"/>
        </a:xfrm>
        <a:prstGeom prst="rect">
          <a:avLst/>
        </a:prstGeom>
      </xdr:spPr>
    </xdr:pic>
    <xdr:clientData/>
  </xdr:twoCellAnchor>
  <xdr:twoCellAnchor editAs="oneCell">
    <xdr:from>
      <xdr:col>7</xdr:col>
      <xdr:colOff>702469</xdr:colOff>
      <xdr:row>5</xdr:row>
      <xdr:rowOff>31748</xdr:rowOff>
    </xdr:from>
    <xdr:to>
      <xdr:col>8</xdr:col>
      <xdr:colOff>116205</xdr:colOff>
      <xdr:row>9</xdr:row>
      <xdr:rowOff>28890</xdr:rowOff>
    </xdr:to>
    <xdr:pic>
      <xdr:nvPicPr>
        <xdr:cNvPr id="129" name="Picture 128">
          <a:extLst>
            <a:ext uri="{FF2B5EF4-FFF2-40B4-BE49-F238E27FC236}">
              <a16:creationId xmlns:a16="http://schemas.microsoft.com/office/drawing/2014/main" id="{A6267ACE-7A8E-4590-9E60-D41EDE6F0301}"/>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4941094" y="1039811"/>
          <a:ext cx="644049" cy="632142"/>
        </a:xfrm>
        <a:prstGeom prst="rect">
          <a:avLst/>
        </a:prstGeom>
      </xdr:spPr>
    </xdr:pic>
    <xdr:clientData/>
  </xdr:twoCellAnchor>
  <xdr:twoCellAnchor editAs="oneCell">
    <xdr:from>
      <xdr:col>7</xdr:col>
      <xdr:colOff>23813</xdr:colOff>
      <xdr:row>10</xdr:row>
      <xdr:rowOff>63500</xdr:rowOff>
    </xdr:from>
    <xdr:to>
      <xdr:col>7</xdr:col>
      <xdr:colOff>1212851</xdr:colOff>
      <xdr:row>12</xdr:row>
      <xdr:rowOff>147638</xdr:rowOff>
    </xdr:to>
    <xdr:pic>
      <xdr:nvPicPr>
        <xdr:cNvPr id="130" name="Picture 129">
          <a:extLst>
            <a:ext uri="{FF2B5EF4-FFF2-40B4-BE49-F238E27FC236}">
              <a16:creationId xmlns:a16="http://schemas.microsoft.com/office/drawing/2014/main" id="{2B7B8E16-6574-4E56-964A-A9C1DBF19B72}"/>
            </a:ext>
          </a:extLst>
        </xdr:cNvPr>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4262438" y="1865313"/>
          <a:ext cx="1189038" cy="4016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635031</xdr:colOff>
      <xdr:row>8</xdr:row>
      <xdr:rowOff>39687</xdr:rowOff>
    </xdr:from>
    <xdr:to>
      <xdr:col>7</xdr:col>
      <xdr:colOff>1000409</xdr:colOff>
      <xdr:row>10</xdr:row>
      <xdr:rowOff>87947</xdr:rowOff>
    </xdr:to>
    <xdr:pic>
      <xdr:nvPicPr>
        <xdr:cNvPr id="132" name="Picture 131">
          <a:extLst>
            <a:ext uri="{FF2B5EF4-FFF2-40B4-BE49-F238E27FC236}">
              <a16:creationId xmlns:a16="http://schemas.microsoft.com/office/drawing/2014/main" id="{A1EE2B91-613B-4F80-BAC3-356C7E032F63}"/>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4873656" y="1524000"/>
          <a:ext cx="365378" cy="365760"/>
        </a:xfrm>
        <a:prstGeom prst="rect">
          <a:avLst/>
        </a:prstGeom>
      </xdr:spPr>
    </xdr:pic>
    <xdr:clientData/>
  </xdr:twoCellAnchor>
  <xdr:twoCellAnchor>
    <xdr:from>
      <xdr:col>7</xdr:col>
      <xdr:colOff>0</xdr:colOff>
      <xdr:row>25</xdr:row>
      <xdr:rowOff>142875</xdr:rowOff>
    </xdr:from>
    <xdr:to>
      <xdr:col>8</xdr:col>
      <xdr:colOff>0</xdr:colOff>
      <xdr:row>27</xdr:row>
      <xdr:rowOff>9525</xdr:rowOff>
    </xdr:to>
    <xdr:sp macro="" textlink="">
      <xdr:nvSpPr>
        <xdr:cNvPr id="133" name="TextBox 132">
          <a:extLst>
            <a:ext uri="{FF2B5EF4-FFF2-40B4-BE49-F238E27FC236}">
              <a16:creationId xmlns:a16="http://schemas.microsoft.com/office/drawing/2014/main" id="{D151C1BD-E683-47EA-80AF-045F3F6DA2CA}"/>
            </a:ext>
          </a:extLst>
        </xdr:cNvPr>
        <xdr:cNvSpPr txBox="1"/>
      </xdr:nvSpPr>
      <xdr:spPr>
        <a:xfrm>
          <a:off x="4248150" y="4400550"/>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Age-Level</a:t>
          </a:r>
          <a:r>
            <a:rPr lang="en-US" sz="1100" b="1">
              <a:solidFill>
                <a:schemeClr val="bg1"/>
              </a:solidFill>
              <a:latin typeface="Arial Narrow" panose="020B0606020202030204" pitchFamily="34" charset="0"/>
            </a:rPr>
            <a:t> Awards</a:t>
          </a:r>
        </a:p>
      </xdr:txBody>
    </xdr:sp>
    <xdr:clientData/>
  </xdr:twoCellAnchor>
  <xdr:twoCellAnchor>
    <xdr:from>
      <xdr:col>4</xdr:col>
      <xdr:colOff>0</xdr:colOff>
      <xdr:row>1</xdr:row>
      <xdr:rowOff>133350</xdr:rowOff>
    </xdr:from>
    <xdr:to>
      <xdr:col>5</xdr:col>
      <xdr:colOff>0</xdr:colOff>
      <xdr:row>3</xdr:row>
      <xdr:rowOff>0</xdr:rowOff>
    </xdr:to>
    <xdr:sp macro="" textlink="">
      <xdr:nvSpPr>
        <xdr:cNvPr id="136" name="TextBox 135">
          <a:extLst>
            <a:ext uri="{FF2B5EF4-FFF2-40B4-BE49-F238E27FC236}">
              <a16:creationId xmlns:a16="http://schemas.microsoft.com/office/drawing/2014/main" id="{AB3E4697-C6BE-42FB-A3C9-844D8476943E}"/>
            </a:ext>
          </a:extLst>
        </xdr:cNvPr>
        <xdr:cNvSpPr txBox="1"/>
      </xdr:nvSpPr>
      <xdr:spPr>
        <a:xfrm>
          <a:off x="3362325" y="504825"/>
          <a:ext cx="4476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have</a:t>
          </a:r>
        </a:p>
      </xdr:txBody>
    </xdr:sp>
    <xdr:clientData/>
  </xdr:twoCellAnchor>
  <xdr:twoCellAnchor>
    <xdr:from>
      <xdr:col>9</xdr:col>
      <xdr:colOff>0</xdr:colOff>
      <xdr:row>13</xdr:row>
      <xdr:rowOff>133350</xdr:rowOff>
    </xdr:from>
    <xdr:to>
      <xdr:col>10</xdr:col>
      <xdr:colOff>0</xdr:colOff>
      <xdr:row>15</xdr:row>
      <xdr:rowOff>0</xdr:rowOff>
    </xdr:to>
    <xdr:sp macro="" textlink="">
      <xdr:nvSpPr>
        <xdr:cNvPr id="137" name="TextBox 136">
          <a:extLst>
            <a:ext uri="{FF2B5EF4-FFF2-40B4-BE49-F238E27FC236}">
              <a16:creationId xmlns:a16="http://schemas.microsoft.com/office/drawing/2014/main" id="{29A788BA-3736-48CB-8A69-233F003AA9FC}"/>
            </a:ext>
          </a:extLst>
        </xdr:cNvPr>
        <xdr:cNvSpPr txBox="1"/>
      </xdr:nvSpPr>
      <xdr:spPr>
        <a:xfrm>
          <a:off x="7229475" y="2447925"/>
          <a:ext cx="4476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total</a:t>
          </a:r>
        </a:p>
      </xdr:txBody>
    </xdr:sp>
    <xdr:clientData/>
  </xdr:twoCellAnchor>
  <xdr:twoCellAnchor>
    <xdr:from>
      <xdr:col>15</xdr:col>
      <xdr:colOff>0</xdr:colOff>
      <xdr:row>1</xdr:row>
      <xdr:rowOff>133350</xdr:rowOff>
    </xdr:from>
    <xdr:to>
      <xdr:col>16</xdr:col>
      <xdr:colOff>0</xdr:colOff>
      <xdr:row>3</xdr:row>
      <xdr:rowOff>0</xdr:rowOff>
    </xdr:to>
    <xdr:sp macro="" textlink="">
      <xdr:nvSpPr>
        <xdr:cNvPr id="138" name="TextBox 137">
          <a:extLst>
            <a:ext uri="{FF2B5EF4-FFF2-40B4-BE49-F238E27FC236}">
              <a16:creationId xmlns:a16="http://schemas.microsoft.com/office/drawing/2014/main" id="{EAA981BF-3D73-4C2E-A468-1AC5E8966999}"/>
            </a:ext>
          </a:extLst>
        </xdr:cNvPr>
        <xdr:cNvSpPr txBox="1"/>
      </xdr:nvSpPr>
      <xdr:spPr>
        <a:xfrm>
          <a:off x="11772900" y="504825"/>
          <a:ext cx="4476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total</a:t>
          </a:r>
        </a:p>
      </xdr:txBody>
    </xdr:sp>
    <xdr:clientData/>
  </xdr:twoCellAnchor>
  <xdr:twoCellAnchor>
    <xdr:from>
      <xdr:col>20</xdr:col>
      <xdr:colOff>0</xdr:colOff>
      <xdr:row>1</xdr:row>
      <xdr:rowOff>133350</xdr:rowOff>
    </xdr:from>
    <xdr:to>
      <xdr:col>21</xdr:col>
      <xdr:colOff>0</xdr:colOff>
      <xdr:row>3</xdr:row>
      <xdr:rowOff>0</xdr:rowOff>
    </xdr:to>
    <xdr:sp macro="" textlink="">
      <xdr:nvSpPr>
        <xdr:cNvPr id="139" name="TextBox 138">
          <a:extLst>
            <a:ext uri="{FF2B5EF4-FFF2-40B4-BE49-F238E27FC236}">
              <a16:creationId xmlns:a16="http://schemas.microsoft.com/office/drawing/2014/main" id="{D52E0487-182E-4192-B193-F8B2AC779E0F}"/>
            </a:ext>
          </a:extLst>
        </xdr:cNvPr>
        <xdr:cNvSpPr txBox="1"/>
      </xdr:nvSpPr>
      <xdr:spPr>
        <a:xfrm>
          <a:off x="16192500" y="504825"/>
          <a:ext cx="4476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total</a:t>
          </a:r>
        </a:p>
      </xdr:txBody>
    </xdr:sp>
    <xdr:clientData/>
  </xdr:twoCellAnchor>
  <xdr:twoCellAnchor>
    <xdr:from>
      <xdr:col>9</xdr:col>
      <xdr:colOff>0</xdr:colOff>
      <xdr:row>25</xdr:row>
      <xdr:rowOff>133350</xdr:rowOff>
    </xdr:from>
    <xdr:to>
      <xdr:col>10</xdr:col>
      <xdr:colOff>0</xdr:colOff>
      <xdr:row>27</xdr:row>
      <xdr:rowOff>0</xdr:rowOff>
    </xdr:to>
    <xdr:sp macro="" textlink="">
      <xdr:nvSpPr>
        <xdr:cNvPr id="140" name="TextBox 139">
          <a:extLst>
            <a:ext uri="{FF2B5EF4-FFF2-40B4-BE49-F238E27FC236}">
              <a16:creationId xmlns:a16="http://schemas.microsoft.com/office/drawing/2014/main" id="{66332C1C-047F-45E9-B254-E92F0EADCB9A}"/>
            </a:ext>
          </a:extLst>
        </xdr:cNvPr>
        <xdr:cNvSpPr txBox="1"/>
      </xdr:nvSpPr>
      <xdr:spPr>
        <a:xfrm>
          <a:off x="7229475" y="4391025"/>
          <a:ext cx="4476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total</a:t>
          </a:r>
        </a:p>
      </xdr:txBody>
    </xdr:sp>
    <xdr:clientData/>
  </xdr:twoCellAnchor>
  <xdr:twoCellAnchor>
    <xdr:from>
      <xdr:col>9</xdr:col>
      <xdr:colOff>0</xdr:colOff>
      <xdr:row>33</xdr:row>
      <xdr:rowOff>133350</xdr:rowOff>
    </xdr:from>
    <xdr:to>
      <xdr:col>10</xdr:col>
      <xdr:colOff>0</xdr:colOff>
      <xdr:row>35</xdr:row>
      <xdr:rowOff>0</xdr:rowOff>
    </xdr:to>
    <xdr:sp macro="" textlink="">
      <xdr:nvSpPr>
        <xdr:cNvPr id="141" name="TextBox 140">
          <a:extLst>
            <a:ext uri="{FF2B5EF4-FFF2-40B4-BE49-F238E27FC236}">
              <a16:creationId xmlns:a16="http://schemas.microsoft.com/office/drawing/2014/main" id="{662989DD-EB0C-4E16-90D7-93F4F60CE35B}"/>
            </a:ext>
          </a:extLst>
        </xdr:cNvPr>
        <xdr:cNvSpPr txBox="1"/>
      </xdr:nvSpPr>
      <xdr:spPr>
        <a:xfrm>
          <a:off x="7229475" y="5686425"/>
          <a:ext cx="4476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total</a:t>
          </a:r>
        </a:p>
      </xdr:txBody>
    </xdr:sp>
    <xdr:clientData/>
  </xdr:twoCellAnchor>
  <xdr:twoCellAnchor>
    <xdr:from>
      <xdr:col>3</xdr:col>
      <xdr:colOff>0</xdr:colOff>
      <xdr:row>31</xdr:row>
      <xdr:rowOff>133350</xdr:rowOff>
    </xdr:from>
    <xdr:to>
      <xdr:col>4</xdr:col>
      <xdr:colOff>0</xdr:colOff>
      <xdr:row>33</xdr:row>
      <xdr:rowOff>0</xdr:rowOff>
    </xdr:to>
    <xdr:sp macro="" textlink="">
      <xdr:nvSpPr>
        <xdr:cNvPr id="142" name="TextBox 141">
          <a:extLst>
            <a:ext uri="{FF2B5EF4-FFF2-40B4-BE49-F238E27FC236}">
              <a16:creationId xmlns:a16="http://schemas.microsoft.com/office/drawing/2014/main" id="{37B86FDD-DAEF-48D2-A979-82D7C3849D37}"/>
            </a:ext>
          </a:extLst>
        </xdr:cNvPr>
        <xdr:cNvSpPr txBox="1"/>
      </xdr:nvSpPr>
      <xdr:spPr>
        <a:xfrm>
          <a:off x="2914650" y="5362575"/>
          <a:ext cx="4476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total</a:t>
          </a:r>
        </a:p>
      </xdr:txBody>
    </xdr:sp>
    <xdr:clientData/>
  </xdr:twoCellAnchor>
  <xdr:twoCellAnchor>
    <xdr:from>
      <xdr:col>3</xdr:col>
      <xdr:colOff>0</xdr:colOff>
      <xdr:row>37</xdr:row>
      <xdr:rowOff>133350</xdr:rowOff>
    </xdr:from>
    <xdr:to>
      <xdr:col>4</xdr:col>
      <xdr:colOff>0</xdr:colOff>
      <xdr:row>39</xdr:row>
      <xdr:rowOff>0</xdr:rowOff>
    </xdr:to>
    <xdr:sp macro="" textlink="">
      <xdr:nvSpPr>
        <xdr:cNvPr id="143" name="TextBox 142">
          <a:extLst>
            <a:ext uri="{FF2B5EF4-FFF2-40B4-BE49-F238E27FC236}">
              <a16:creationId xmlns:a16="http://schemas.microsoft.com/office/drawing/2014/main" id="{A1B80763-5870-42EC-AE50-A3CC9DEC4465}"/>
            </a:ext>
          </a:extLst>
        </xdr:cNvPr>
        <xdr:cNvSpPr txBox="1"/>
      </xdr:nvSpPr>
      <xdr:spPr>
        <a:xfrm>
          <a:off x="2914650" y="6334125"/>
          <a:ext cx="4476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total</a:t>
          </a:r>
        </a:p>
      </xdr:txBody>
    </xdr:sp>
    <xdr:clientData/>
  </xdr:twoCellAnchor>
  <xdr:twoCellAnchor>
    <xdr:from>
      <xdr:col>3</xdr:col>
      <xdr:colOff>0</xdr:colOff>
      <xdr:row>54</xdr:row>
      <xdr:rowOff>133350</xdr:rowOff>
    </xdr:from>
    <xdr:to>
      <xdr:col>4</xdr:col>
      <xdr:colOff>0</xdr:colOff>
      <xdr:row>56</xdr:row>
      <xdr:rowOff>0</xdr:rowOff>
    </xdr:to>
    <xdr:sp macro="" textlink="">
      <xdr:nvSpPr>
        <xdr:cNvPr id="144" name="TextBox 143">
          <a:extLst>
            <a:ext uri="{FF2B5EF4-FFF2-40B4-BE49-F238E27FC236}">
              <a16:creationId xmlns:a16="http://schemas.microsoft.com/office/drawing/2014/main" id="{28B76E6E-CC2D-4F03-BA00-AD717C23B533}"/>
            </a:ext>
          </a:extLst>
        </xdr:cNvPr>
        <xdr:cNvSpPr txBox="1"/>
      </xdr:nvSpPr>
      <xdr:spPr>
        <a:xfrm>
          <a:off x="2914650" y="9086850"/>
          <a:ext cx="4476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total</a:t>
          </a:r>
        </a:p>
      </xdr:txBody>
    </xdr:sp>
    <xdr:clientData/>
  </xdr:twoCellAnchor>
  <xdr:twoCellAnchor>
    <xdr:from>
      <xdr:col>3</xdr:col>
      <xdr:colOff>0</xdr:colOff>
      <xdr:row>63</xdr:row>
      <xdr:rowOff>133350</xdr:rowOff>
    </xdr:from>
    <xdr:to>
      <xdr:col>4</xdr:col>
      <xdr:colOff>0</xdr:colOff>
      <xdr:row>65</xdr:row>
      <xdr:rowOff>0</xdr:rowOff>
    </xdr:to>
    <xdr:sp macro="" textlink="">
      <xdr:nvSpPr>
        <xdr:cNvPr id="145" name="TextBox 144">
          <a:extLst>
            <a:ext uri="{FF2B5EF4-FFF2-40B4-BE49-F238E27FC236}">
              <a16:creationId xmlns:a16="http://schemas.microsoft.com/office/drawing/2014/main" id="{CE54B798-426B-4F34-9D62-DD4141BDA8CE}"/>
            </a:ext>
          </a:extLst>
        </xdr:cNvPr>
        <xdr:cNvSpPr txBox="1"/>
      </xdr:nvSpPr>
      <xdr:spPr>
        <a:xfrm>
          <a:off x="2914650" y="10544175"/>
          <a:ext cx="4476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total</a:t>
          </a:r>
        </a:p>
      </xdr:txBody>
    </xdr:sp>
    <xdr:clientData/>
  </xdr:twoCellAnchor>
  <xdr:twoCellAnchor>
    <xdr:from>
      <xdr:col>15</xdr:col>
      <xdr:colOff>0</xdr:colOff>
      <xdr:row>53</xdr:row>
      <xdr:rowOff>133350</xdr:rowOff>
    </xdr:from>
    <xdr:to>
      <xdr:col>16</xdr:col>
      <xdr:colOff>0</xdr:colOff>
      <xdr:row>55</xdr:row>
      <xdr:rowOff>0</xdr:rowOff>
    </xdr:to>
    <xdr:sp macro="" textlink="">
      <xdr:nvSpPr>
        <xdr:cNvPr id="146" name="TextBox 145">
          <a:extLst>
            <a:ext uri="{FF2B5EF4-FFF2-40B4-BE49-F238E27FC236}">
              <a16:creationId xmlns:a16="http://schemas.microsoft.com/office/drawing/2014/main" id="{561D78C6-17CD-4A3A-8A92-1A6A06CF15A4}"/>
            </a:ext>
          </a:extLst>
        </xdr:cNvPr>
        <xdr:cNvSpPr txBox="1"/>
      </xdr:nvSpPr>
      <xdr:spPr>
        <a:xfrm>
          <a:off x="11772900" y="8924925"/>
          <a:ext cx="4476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total</a:t>
          </a:r>
        </a:p>
      </xdr:txBody>
    </xdr:sp>
    <xdr:clientData/>
  </xdr:twoCellAnchor>
  <xdr:twoCellAnchor>
    <xdr:from>
      <xdr:col>4</xdr:col>
      <xdr:colOff>0</xdr:colOff>
      <xdr:row>31</xdr:row>
      <xdr:rowOff>142875</xdr:rowOff>
    </xdr:from>
    <xdr:to>
      <xdr:col>5</xdr:col>
      <xdr:colOff>0</xdr:colOff>
      <xdr:row>33</xdr:row>
      <xdr:rowOff>9525</xdr:rowOff>
    </xdr:to>
    <xdr:sp macro="" textlink="">
      <xdr:nvSpPr>
        <xdr:cNvPr id="147" name="TextBox 146">
          <a:extLst>
            <a:ext uri="{FF2B5EF4-FFF2-40B4-BE49-F238E27FC236}">
              <a16:creationId xmlns:a16="http://schemas.microsoft.com/office/drawing/2014/main" id="{894F1E87-5FC3-4FEE-B59E-735C7155C467}"/>
            </a:ext>
          </a:extLst>
        </xdr:cNvPr>
        <xdr:cNvSpPr txBox="1"/>
      </xdr:nvSpPr>
      <xdr:spPr>
        <a:xfrm>
          <a:off x="3362325" y="5372100"/>
          <a:ext cx="4476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have</a:t>
          </a:r>
        </a:p>
      </xdr:txBody>
    </xdr:sp>
    <xdr:clientData/>
  </xdr:twoCellAnchor>
  <xdr:twoCellAnchor>
    <xdr:from>
      <xdr:col>4</xdr:col>
      <xdr:colOff>0</xdr:colOff>
      <xdr:row>37</xdr:row>
      <xdr:rowOff>142875</xdr:rowOff>
    </xdr:from>
    <xdr:to>
      <xdr:col>5</xdr:col>
      <xdr:colOff>0</xdr:colOff>
      <xdr:row>39</xdr:row>
      <xdr:rowOff>9525</xdr:rowOff>
    </xdr:to>
    <xdr:sp macro="" textlink="">
      <xdr:nvSpPr>
        <xdr:cNvPr id="148" name="TextBox 147">
          <a:extLst>
            <a:ext uri="{FF2B5EF4-FFF2-40B4-BE49-F238E27FC236}">
              <a16:creationId xmlns:a16="http://schemas.microsoft.com/office/drawing/2014/main" id="{7C3099A8-F80B-4979-B660-09C9DEBD9337}"/>
            </a:ext>
          </a:extLst>
        </xdr:cNvPr>
        <xdr:cNvSpPr txBox="1"/>
      </xdr:nvSpPr>
      <xdr:spPr>
        <a:xfrm>
          <a:off x="3362325" y="6343650"/>
          <a:ext cx="4476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have</a:t>
          </a:r>
        </a:p>
      </xdr:txBody>
    </xdr:sp>
    <xdr:clientData/>
  </xdr:twoCellAnchor>
  <xdr:twoCellAnchor>
    <xdr:from>
      <xdr:col>10</xdr:col>
      <xdr:colOff>0</xdr:colOff>
      <xdr:row>33</xdr:row>
      <xdr:rowOff>142875</xdr:rowOff>
    </xdr:from>
    <xdr:to>
      <xdr:col>11</xdr:col>
      <xdr:colOff>0</xdr:colOff>
      <xdr:row>35</xdr:row>
      <xdr:rowOff>9525</xdr:rowOff>
    </xdr:to>
    <xdr:sp macro="" textlink="">
      <xdr:nvSpPr>
        <xdr:cNvPr id="149" name="TextBox 148">
          <a:extLst>
            <a:ext uri="{FF2B5EF4-FFF2-40B4-BE49-F238E27FC236}">
              <a16:creationId xmlns:a16="http://schemas.microsoft.com/office/drawing/2014/main" id="{3A89A7EA-3A87-4E2A-9047-1DDD0F86F4A1}"/>
            </a:ext>
          </a:extLst>
        </xdr:cNvPr>
        <xdr:cNvSpPr txBox="1"/>
      </xdr:nvSpPr>
      <xdr:spPr>
        <a:xfrm>
          <a:off x="7677150" y="5695950"/>
          <a:ext cx="4476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have</a:t>
          </a:r>
        </a:p>
      </xdr:txBody>
    </xdr:sp>
    <xdr:clientData/>
  </xdr:twoCellAnchor>
  <xdr:twoCellAnchor>
    <xdr:from>
      <xdr:col>10</xdr:col>
      <xdr:colOff>0</xdr:colOff>
      <xdr:row>25</xdr:row>
      <xdr:rowOff>142875</xdr:rowOff>
    </xdr:from>
    <xdr:to>
      <xdr:col>11</xdr:col>
      <xdr:colOff>0</xdr:colOff>
      <xdr:row>27</xdr:row>
      <xdr:rowOff>9525</xdr:rowOff>
    </xdr:to>
    <xdr:sp macro="" textlink="">
      <xdr:nvSpPr>
        <xdr:cNvPr id="150" name="TextBox 149">
          <a:extLst>
            <a:ext uri="{FF2B5EF4-FFF2-40B4-BE49-F238E27FC236}">
              <a16:creationId xmlns:a16="http://schemas.microsoft.com/office/drawing/2014/main" id="{770EC51A-8D1C-498B-B412-14B958CFAE76}"/>
            </a:ext>
          </a:extLst>
        </xdr:cNvPr>
        <xdr:cNvSpPr txBox="1"/>
      </xdr:nvSpPr>
      <xdr:spPr>
        <a:xfrm>
          <a:off x="7677150" y="4400550"/>
          <a:ext cx="4476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have</a:t>
          </a:r>
        </a:p>
      </xdr:txBody>
    </xdr:sp>
    <xdr:clientData/>
  </xdr:twoCellAnchor>
  <xdr:twoCellAnchor>
    <xdr:from>
      <xdr:col>10</xdr:col>
      <xdr:colOff>0</xdr:colOff>
      <xdr:row>13</xdr:row>
      <xdr:rowOff>142875</xdr:rowOff>
    </xdr:from>
    <xdr:to>
      <xdr:col>11</xdr:col>
      <xdr:colOff>0</xdr:colOff>
      <xdr:row>15</xdr:row>
      <xdr:rowOff>9525</xdr:rowOff>
    </xdr:to>
    <xdr:sp macro="" textlink="">
      <xdr:nvSpPr>
        <xdr:cNvPr id="151" name="TextBox 150">
          <a:extLst>
            <a:ext uri="{FF2B5EF4-FFF2-40B4-BE49-F238E27FC236}">
              <a16:creationId xmlns:a16="http://schemas.microsoft.com/office/drawing/2014/main" id="{FCCC64C2-004F-4F3F-864B-04EB847F57EB}"/>
            </a:ext>
          </a:extLst>
        </xdr:cNvPr>
        <xdr:cNvSpPr txBox="1"/>
      </xdr:nvSpPr>
      <xdr:spPr>
        <a:xfrm>
          <a:off x="7677150" y="2457450"/>
          <a:ext cx="4476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have</a:t>
          </a:r>
        </a:p>
      </xdr:txBody>
    </xdr:sp>
    <xdr:clientData/>
  </xdr:twoCellAnchor>
  <xdr:twoCellAnchor>
    <xdr:from>
      <xdr:col>10</xdr:col>
      <xdr:colOff>0</xdr:colOff>
      <xdr:row>1</xdr:row>
      <xdr:rowOff>142875</xdr:rowOff>
    </xdr:from>
    <xdr:to>
      <xdr:col>11</xdr:col>
      <xdr:colOff>0</xdr:colOff>
      <xdr:row>3</xdr:row>
      <xdr:rowOff>9525</xdr:rowOff>
    </xdr:to>
    <xdr:sp macro="" textlink="">
      <xdr:nvSpPr>
        <xdr:cNvPr id="152" name="TextBox 151">
          <a:extLst>
            <a:ext uri="{FF2B5EF4-FFF2-40B4-BE49-F238E27FC236}">
              <a16:creationId xmlns:a16="http://schemas.microsoft.com/office/drawing/2014/main" id="{1E94DE38-9AB0-4F02-880A-7A613B374CB9}"/>
            </a:ext>
          </a:extLst>
        </xdr:cNvPr>
        <xdr:cNvSpPr txBox="1"/>
      </xdr:nvSpPr>
      <xdr:spPr>
        <a:xfrm>
          <a:off x="7677150" y="514350"/>
          <a:ext cx="4476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have</a:t>
          </a:r>
        </a:p>
      </xdr:txBody>
    </xdr:sp>
    <xdr:clientData/>
  </xdr:twoCellAnchor>
  <xdr:twoCellAnchor>
    <xdr:from>
      <xdr:col>16</xdr:col>
      <xdr:colOff>0</xdr:colOff>
      <xdr:row>1</xdr:row>
      <xdr:rowOff>142875</xdr:rowOff>
    </xdr:from>
    <xdr:to>
      <xdr:col>17</xdr:col>
      <xdr:colOff>0</xdr:colOff>
      <xdr:row>3</xdr:row>
      <xdr:rowOff>9525</xdr:rowOff>
    </xdr:to>
    <xdr:sp macro="" textlink="">
      <xdr:nvSpPr>
        <xdr:cNvPr id="153" name="TextBox 152">
          <a:extLst>
            <a:ext uri="{FF2B5EF4-FFF2-40B4-BE49-F238E27FC236}">
              <a16:creationId xmlns:a16="http://schemas.microsoft.com/office/drawing/2014/main" id="{F8B941FC-21F7-46A4-90E2-3B0E496FC388}"/>
            </a:ext>
          </a:extLst>
        </xdr:cNvPr>
        <xdr:cNvSpPr txBox="1"/>
      </xdr:nvSpPr>
      <xdr:spPr>
        <a:xfrm>
          <a:off x="12220575" y="514350"/>
          <a:ext cx="4476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have</a:t>
          </a:r>
        </a:p>
      </xdr:txBody>
    </xdr:sp>
    <xdr:clientData/>
  </xdr:twoCellAnchor>
  <xdr:twoCellAnchor>
    <xdr:from>
      <xdr:col>21</xdr:col>
      <xdr:colOff>0</xdr:colOff>
      <xdr:row>1</xdr:row>
      <xdr:rowOff>142875</xdr:rowOff>
    </xdr:from>
    <xdr:to>
      <xdr:col>22</xdr:col>
      <xdr:colOff>0</xdr:colOff>
      <xdr:row>3</xdr:row>
      <xdr:rowOff>9525</xdr:rowOff>
    </xdr:to>
    <xdr:sp macro="" textlink="">
      <xdr:nvSpPr>
        <xdr:cNvPr id="154" name="TextBox 153">
          <a:extLst>
            <a:ext uri="{FF2B5EF4-FFF2-40B4-BE49-F238E27FC236}">
              <a16:creationId xmlns:a16="http://schemas.microsoft.com/office/drawing/2014/main" id="{02941260-A32E-4A88-AD69-40067AF00323}"/>
            </a:ext>
          </a:extLst>
        </xdr:cNvPr>
        <xdr:cNvSpPr txBox="1"/>
      </xdr:nvSpPr>
      <xdr:spPr>
        <a:xfrm>
          <a:off x="16640175" y="514350"/>
          <a:ext cx="4476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have</a:t>
          </a:r>
        </a:p>
      </xdr:txBody>
    </xdr:sp>
    <xdr:clientData/>
  </xdr:twoCellAnchor>
  <xdr:twoCellAnchor>
    <xdr:from>
      <xdr:col>16</xdr:col>
      <xdr:colOff>0</xdr:colOff>
      <xdr:row>53</xdr:row>
      <xdr:rowOff>142875</xdr:rowOff>
    </xdr:from>
    <xdr:to>
      <xdr:col>17</xdr:col>
      <xdr:colOff>0</xdr:colOff>
      <xdr:row>55</xdr:row>
      <xdr:rowOff>9525</xdr:rowOff>
    </xdr:to>
    <xdr:sp macro="" textlink="">
      <xdr:nvSpPr>
        <xdr:cNvPr id="156" name="TextBox 155">
          <a:extLst>
            <a:ext uri="{FF2B5EF4-FFF2-40B4-BE49-F238E27FC236}">
              <a16:creationId xmlns:a16="http://schemas.microsoft.com/office/drawing/2014/main" id="{F549B111-BC51-4D31-AE4A-DA41D31B6CAA}"/>
            </a:ext>
          </a:extLst>
        </xdr:cNvPr>
        <xdr:cNvSpPr txBox="1"/>
      </xdr:nvSpPr>
      <xdr:spPr>
        <a:xfrm>
          <a:off x="12220575" y="8934450"/>
          <a:ext cx="4476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have</a:t>
          </a:r>
        </a:p>
      </xdr:txBody>
    </xdr:sp>
    <xdr:clientData/>
  </xdr:twoCellAnchor>
  <xdr:twoCellAnchor>
    <xdr:from>
      <xdr:col>4</xdr:col>
      <xdr:colOff>0</xdr:colOff>
      <xdr:row>54</xdr:row>
      <xdr:rowOff>142875</xdr:rowOff>
    </xdr:from>
    <xdr:to>
      <xdr:col>5</xdr:col>
      <xdr:colOff>0</xdr:colOff>
      <xdr:row>56</xdr:row>
      <xdr:rowOff>9525</xdr:rowOff>
    </xdr:to>
    <xdr:sp macro="" textlink="">
      <xdr:nvSpPr>
        <xdr:cNvPr id="157" name="TextBox 156">
          <a:extLst>
            <a:ext uri="{FF2B5EF4-FFF2-40B4-BE49-F238E27FC236}">
              <a16:creationId xmlns:a16="http://schemas.microsoft.com/office/drawing/2014/main" id="{F796E263-D75A-4A12-9FA4-73880797790A}"/>
            </a:ext>
          </a:extLst>
        </xdr:cNvPr>
        <xdr:cNvSpPr txBox="1"/>
      </xdr:nvSpPr>
      <xdr:spPr>
        <a:xfrm>
          <a:off x="3362325" y="9096375"/>
          <a:ext cx="4476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have</a:t>
          </a:r>
        </a:p>
      </xdr:txBody>
    </xdr:sp>
    <xdr:clientData/>
  </xdr:twoCellAnchor>
  <xdr:twoCellAnchor>
    <xdr:from>
      <xdr:col>4</xdr:col>
      <xdr:colOff>0</xdr:colOff>
      <xdr:row>63</xdr:row>
      <xdr:rowOff>142875</xdr:rowOff>
    </xdr:from>
    <xdr:to>
      <xdr:col>5</xdr:col>
      <xdr:colOff>0</xdr:colOff>
      <xdr:row>65</xdr:row>
      <xdr:rowOff>9525</xdr:rowOff>
    </xdr:to>
    <xdr:sp macro="" textlink="">
      <xdr:nvSpPr>
        <xdr:cNvPr id="158" name="TextBox 157">
          <a:extLst>
            <a:ext uri="{FF2B5EF4-FFF2-40B4-BE49-F238E27FC236}">
              <a16:creationId xmlns:a16="http://schemas.microsoft.com/office/drawing/2014/main" id="{A740CC49-5F5B-40BD-8EA0-0B374E074E77}"/>
            </a:ext>
          </a:extLst>
        </xdr:cNvPr>
        <xdr:cNvSpPr txBox="1"/>
      </xdr:nvSpPr>
      <xdr:spPr>
        <a:xfrm>
          <a:off x="3362325" y="10553700"/>
          <a:ext cx="4476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have</a:t>
          </a:r>
        </a:p>
      </xdr:txBody>
    </xdr:sp>
    <xdr:clientData/>
  </xdr:twoCellAnchor>
  <xdr:twoCellAnchor>
    <xdr:from>
      <xdr:col>11</xdr:col>
      <xdr:colOff>0</xdr:colOff>
      <xdr:row>1</xdr:row>
      <xdr:rowOff>152400</xdr:rowOff>
    </xdr:from>
    <xdr:to>
      <xdr:col>12</xdr:col>
      <xdr:colOff>57150</xdr:colOff>
      <xdr:row>3</xdr:row>
      <xdr:rowOff>0</xdr:rowOff>
    </xdr:to>
    <xdr:sp macro="" textlink="">
      <xdr:nvSpPr>
        <xdr:cNvPr id="159" name="TextBox 158">
          <a:extLst>
            <a:ext uri="{FF2B5EF4-FFF2-40B4-BE49-F238E27FC236}">
              <a16:creationId xmlns:a16="http://schemas.microsoft.com/office/drawing/2014/main" id="{7B8B3ED6-44EA-4FB9-9FE1-39346939BC18}"/>
            </a:ext>
          </a:extLst>
        </xdr:cNvPr>
        <xdr:cNvSpPr txBox="1"/>
      </xdr:nvSpPr>
      <xdr:spPr>
        <a:xfrm>
          <a:off x="8124825" y="523875"/>
          <a:ext cx="504825"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need</a:t>
          </a:r>
        </a:p>
      </xdr:txBody>
    </xdr:sp>
    <xdr:clientData/>
  </xdr:twoCellAnchor>
  <xdr:twoCellAnchor>
    <xdr:from>
      <xdr:col>17</xdr:col>
      <xdr:colOff>0</xdr:colOff>
      <xdr:row>1</xdr:row>
      <xdr:rowOff>152400</xdr:rowOff>
    </xdr:from>
    <xdr:to>
      <xdr:col>18</xdr:col>
      <xdr:colOff>57150</xdr:colOff>
      <xdr:row>3</xdr:row>
      <xdr:rowOff>0</xdr:rowOff>
    </xdr:to>
    <xdr:sp macro="" textlink="">
      <xdr:nvSpPr>
        <xdr:cNvPr id="160" name="TextBox 159">
          <a:extLst>
            <a:ext uri="{FF2B5EF4-FFF2-40B4-BE49-F238E27FC236}">
              <a16:creationId xmlns:a16="http://schemas.microsoft.com/office/drawing/2014/main" id="{B24C690F-B8A4-45FE-A612-3E629CCC7D48}"/>
            </a:ext>
          </a:extLst>
        </xdr:cNvPr>
        <xdr:cNvSpPr txBox="1"/>
      </xdr:nvSpPr>
      <xdr:spPr>
        <a:xfrm>
          <a:off x="12668250" y="523875"/>
          <a:ext cx="504825"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need</a:t>
          </a:r>
        </a:p>
      </xdr:txBody>
    </xdr:sp>
    <xdr:clientData/>
  </xdr:twoCellAnchor>
  <xdr:twoCellAnchor>
    <xdr:from>
      <xdr:col>22</xdr:col>
      <xdr:colOff>0</xdr:colOff>
      <xdr:row>1</xdr:row>
      <xdr:rowOff>152400</xdr:rowOff>
    </xdr:from>
    <xdr:to>
      <xdr:col>23</xdr:col>
      <xdr:colOff>57150</xdr:colOff>
      <xdr:row>3</xdr:row>
      <xdr:rowOff>0</xdr:rowOff>
    </xdr:to>
    <xdr:sp macro="" textlink="">
      <xdr:nvSpPr>
        <xdr:cNvPr id="161" name="TextBox 160">
          <a:extLst>
            <a:ext uri="{FF2B5EF4-FFF2-40B4-BE49-F238E27FC236}">
              <a16:creationId xmlns:a16="http://schemas.microsoft.com/office/drawing/2014/main" id="{C1BB8F80-7CF5-410C-A5A0-EDF2FBBD5980}"/>
            </a:ext>
          </a:extLst>
        </xdr:cNvPr>
        <xdr:cNvSpPr txBox="1"/>
      </xdr:nvSpPr>
      <xdr:spPr>
        <a:xfrm>
          <a:off x="17087850" y="523875"/>
          <a:ext cx="504825"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need</a:t>
          </a:r>
        </a:p>
      </xdr:txBody>
    </xdr:sp>
    <xdr:clientData/>
  </xdr:twoCellAnchor>
  <xdr:twoCellAnchor>
    <xdr:from>
      <xdr:col>11</xdr:col>
      <xdr:colOff>0</xdr:colOff>
      <xdr:row>13</xdr:row>
      <xdr:rowOff>152400</xdr:rowOff>
    </xdr:from>
    <xdr:to>
      <xdr:col>12</xdr:col>
      <xdr:colOff>57150</xdr:colOff>
      <xdr:row>15</xdr:row>
      <xdr:rowOff>0</xdr:rowOff>
    </xdr:to>
    <xdr:sp macro="" textlink="">
      <xdr:nvSpPr>
        <xdr:cNvPr id="162" name="TextBox 161">
          <a:extLst>
            <a:ext uri="{FF2B5EF4-FFF2-40B4-BE49-F238E27FC236}">
              <a16:creationId xmlns:a16="http://schemas.microsoft.com/office/drawing/2014/main" id="{1E9AEDC8-5E8D-4BC3-8175-E71D0523DC76}"/>
            </a:ext>
          </a:extLst>
        </xdr:cNvPr>
        <xdr:cNvSpPr txBox="1"/>
      </xdr:nvSpPr>
      <xdr:spPr>
        <a:xfrm>
          <a:off x="8124825" y="2466975"/>
          <a:ext cx="504825"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need</a:t>
          </a:r>
        </a:p>
      </xdr:txBody>
    </xdr:sp>
    <xdr:clientData/>
  </xdr:twoCellAnchor>
  <xdr:twoCellAnchor>
    <xdr:from>
      <xdr:col>11</xdr:col>
      <xdr:colOff>0</xdr:colOff>
      <xdr:row>25</xdr:row>
      <xdr:rowOff>152400</xdr:rowOff>
    </xdr:from>
    <xdr:to>
      <xdr:col>12</xdr:col>
      <xdr:colOff>57150</xdr:colOff>
      <xdr:row>27</xdr:row>
      <xdr:rowOff>0</xdr:rowOff>
    </xdr:to>
    <xdr:sp macro="" textlink="">
      <xdr:nvSpPr>
        <xdr:cNvPr id="163" name="TextBox 162">
          <a:extLst>
            <a:ext uri="{FF2B5EF4-FFF2-40B4-BE49-F238E27FC236}">
              <a16:creationId xmlns:a16="http://schemas.microsoft.com/office/drawing/2014/main" id="{83DE8F38-AEA1-4118-B22A-59C38FAB4072}"/>
            </a:ext>
          </a:extLst>
        </xdr:cNvPr>
        <xdr:cNvSpPr txBox="1"/>
      </xdr:nvSpPr>
      <xdr:spPr>
        <a:xfrm>
          <a:off x="8124825" y="4410075"/>
          <a:ext cx="504825"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need</a:t>
          </a:r>
        </a:p>
      </xdr:txBody>
    </xdr:sp>
    <xdr:clientData/>
  </xdr:twoCellAnchor>
  <xdr:twoCellAnchor>
    <xdr:from>
      <xdr:col>11</xdr:col>
      <xdr:colOff>0</xdr:colOff>
      <xdr:row>33</xdr:row>
      <xdr:rowOff>152400</xdr:rowOff>
    </xdr:from>
    <xdr:to>
      <xdr:col>12</xdr:col>
      <xdr:colOff>57150</xdr:colOff>
      <xdr:row>35</xdr:row>
      <xdr:rowOff>0</xdr:rowOff>
    </xdr:to>
    <xdr:sp macro="" textlink="">
      <xdr:nvSpPr>
        <xdr:cNvPr id="164" name="TextBox 163">
          <a:extLst>
            <a:ext uri="{FF2B5EF4-FFF2-40B4-BE49-F238E27FC236}">
              <a16:creationId xmlns:a16="http://schemas.microsoft.com/office/drawing/2014/main" id="{0104318C-617E-4853-BCBA-CDC3A6C9054A}"/>
            </a:ext>
          </a:extLst>
        </xdr:cNvPr>
        <xdr:cNvSpPr txBox="1"/>
      </xdr:nvSpPr>
      <xdr:spPr>
        <a:xfrm>
          <a:off x="8124825" y="5705475"/>
          <a:ext cx="504825"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need</a:t>
          </a:r>
        </a:p>
      </xdr:txBody>
    </xdr:sp>
    <xdr:clientData/>
  </xdr:twoCellAnchor>
  <xdr:twoCellAnchor>
    <xdr:from>
      <xdr:col>5</xdr:col>
      <xdr:colOff>0</xdr:colOff>
      <xdr:row>31</xdr:row>
      <xdr:rowOff>152400</xdr:rowOff>
    </xdr:from>
    <xdr:to>
      <xdr:col>6</xdr:col>
      <xdr:colOff>57150</xdr:colOff>
      <xdr:row>33</xdr:row>
      <xdr:rowOff>0</xdr:rowOff>
    </xdr:to>
    <xdr:sp macro="" textlink="">
      <xdr:nvSpPr>
        <xdr:cNvPr id="165" name="TextBox 164">
          <a:extLst>
            <a:ext uri="{FF2B5EF4-FFF2-40B4-BE49-F238E27FC236}">
              <a16:creationId xmlns:a16="http://schemas.microsoft.com/office/drawing/2014/main" id="{A8A16FED-D1E8-46E2-9FE2-26C08B83EDF3}"/>
            </a:ext>
          </a:extLst>
        </xdr:cNvPr>
        <xdr:cNvSpPr txBox="1"/>
      </xdr:nvSpPr>
      <xdr:spPr>
        <a:xfrm>
          <a:off x="3810000" y="5381625"/>
          <a:ext cx="504825"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need</a:t>
          </a:r>
        </a:p>
      </xdr:txBody>
    </xdr:sp>
    <xdr:clientData/>
  </xdr:twoCellAnchor>
  <xdr:twoCellAnchor>
    <xdr:from>
      <xdr:col>5</xdr:col>
      <xdr:colOff>0</xdr:colOff>
      <xdr:row>37</xdr:row>
      <xdr:rowOff>152400</xdr:rowOff>
    </xdr:from>
    <xdr:to>
      <xdr:col>6</xdr:col>
      <xdr:colOff>57150</xdr:colOff>
      <xdr:row>39</xdr:row>
      <xdr:rowOff>0</xdr:rowOff>
    </xdr:to>
    <xdr:sp macro="" textlink="">
      <xdr:nvSpPr>
        <xdr:cNvPr id="166" name="TextBox 165">
          <a:extLst>
            <a:ext uri="{FF2B5EF4-FFF2-40B4-BE49-F238E27FC236}">
              <a16:creationId xmlns:a16="http://schemas.microsoft.com/office/drawing/2014/main" id="{0B8B1899-E56B-4E9C-A4E1-248FBC5EA017}"/>
            </a:ext>
          </a:extLst>
        </xdr:cNvPr>
        <xdr:cNvSpPr txBox="1"/>
      </xdr:nvSpPr>
      <xdr:spPr>
        <a:xfrm>
          <a:off x="3810000" y="6353175"/>
          <a:ext cx="504825"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need</a:t>
          </a:r>
        </a:p>
      </xdr:txBody>
    </xdr:sp>
    <xdr:clientData/>
  </xdr:twoCellAnchor>
  <xdr:twoCellAnchor>
    <xdr:from>
      <xdr:col>5</xdr:col>
      <xdr:colOff>0</xdr:colOff>
      <xdr:row>54</xdr:row>
      <xdr:rowOff>152400</xdr:rowOff>
    </xdr:from>
    <xdr:to>
      <xdr:col>6</xdr:col>
      <xdr:colOff>57150</xdr:colOff>
      <xdr:row>56</xdr:row>
      <xdr:rowOff>0</xdr:rowOff>
    </xdr:to>
    <xdr:sp macro="" textlink="">
      <xdr:nvSpPr>
        <xdr:cNvPr id="167" name="TextBox 166">
          <a:extLst>
            <a:ext uri="{FF2B5EF4-FFF2-40B4-BE49-F238E27FC236}">
              <a16:creationId xmlns:a16="http://schemas.microsoft.com/office/drawing/2014/main" id="{52BCC787-628D-4D14-9F97-FDC1A545562A}"/>
            </a:ext>
          </a:extLst>
        </xdr:cNvPr>
        <xdr:cNvSpPr txBox="1"/>
      </xdr:nvSpPr>
      <xdr:spPr>
        <a:xfrm>
          <a:off x="3810000" y="9105900"/>
          <a:ext cx="504825"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need</a:t>
          </a:r>
        </a:p>
      </xdr:txBody>
    </xdr:sp>
    <xdr:clientData/>
  </xdr:twoCellAnchor>
  <xdr:twoCellAnchor>
    <xdr:from>
      <xdr:col>5</xdr:col>
      <xdr:colOff>0</xdr:colOff>
      <xdr:row>63</xdr:row>
      <xdr:rowOff>152400</xdr:rowOff>
    </xdr:from>
    <xdr:to>
      <xdr:col>6</xdr:col>
      <xdr:colOff>57150</xdr:colOff>
      <xdr:row>65</xdr:row>
      <xdr:rowOff>0</xdr:rowOff>
    </xdr:to>
    <xdr:sp macro="" textlink="">
      <xdr:nvSpPr>
        <xdr:cNvPr id="168" name="TextBox 167">
          <a:extLst>
            <a:ext uri="{FF2B5EF4-FFF2-40B4-BE49-F238E27FC236}">
              <a16:creationId xmlns:a16="http://schemas.microsoft.com/office/drawing/2014/main" id="{5D5BD13C-E89B-4A13-919A-F198889620D4}"/>
            </a:ext>
          </a:extLst>
        </xdr:cNvPr>
        <xdr:cNvSpPr txBox="1"/>
      </xdr:nvSpPr>
      <xdr:spPr>
        <a:xfrm>
          <a:off x="3810000" y="10563225"/>
          <a:ext cx="504825"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need</a:t>
          </a:r>
        </a:p>
      </xdr:txBody>
    </xdr:sp>
    <xdr:clientData/>
  </xdr:twoCellAnchor>
  <xdr:twoCellAnchor>
    <xdr:from>
      <xdr:col>17</xdr:col>
      <xdr:colOff>0</xdr:colOff>
      <xdr:row>53</xdr:row>
      <xdr:rowOff>152400</xdr:rowOff>
    </xdr:from>
    <xdr:to>
      <xdr:col>18</xdr:col>
      <xdr:colOff>57150</xdr:colOff>
      <xdr:row>55</xdr:row>
      <xdr:rowOff>0</xdr:rowOff>
    </xdr:to>
    <xdr:sp macro="" textlink="">
      <xdr:nvSpPr>
        <xdr:cNvPr id="169" name="TextBox 168">
          <a:extLst>
            <a:ext uri="{FF2B5EF4-FFF2-40B4-BE49-F238E27FC236}">
              <a16:creationId xmlns:a16="http://schemas.microsoft.com/office/drawing/2014/main" id="{C17BD8D4-EC65-4C1E-983D-1800057BA26A}"/>
            </a:ext>
          </a:extLst>
        </xdr:cNvPr>
        <xdr:cNvSpPr txBox="1"/>
      </xdr:nvSpPr>
      <xdr:spPr>
        <a:xfrm>
          <a:off x="12668250" y="8943975"/>
          <a:ext cx="504825"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need</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35</xdr:row>
      <xdr:rowOff>0</xdr:rowOff>
    </xdr:from>
    <xdr:to>
      <xdr:col>10</xdr:col>
      <xdr:colOff>0</xdr:colOff>
      <xdr:row>39</xdr:row>
      <xdr:rowOff>0</xdr:rowOff>
    </xdr:to>
    <xdr:sp macro="" textlink="">
      <xdr:nvSpPr>
        <xdr:cNvPr id="2" name="Rectangle 1">
          <a:extLst>
            <a:ext uri="{FF2B5EF4-FFF2-40B4-BE49-F238E27FC236}">
              <a16:creationId xmlns:a16="http://schemas.microsoft.com/office/drawing/2014/main" id="{55641766-263C-43C9-994C-9792CDD22212}"/>
            </a:ext>
          </a:extLst>
        </xdr:cNvPr>
        <xdr:cNvSpPr/>
      </xdr:nvSpPr>
      <xdr:spPr>
        <a:xfrm>
          <a:off x="57150" y="5876925"/>
          <a:ext cx="4095750" cy="647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3</xdr:row>
      <xdr:rowOff>0</xdr:rowOff>
    </xdr:from>
    <xdr:to>
      <xdr:col>29</xdr:col>
      <xdr:colOff>0</xdr:colOff>
      <xdr:row>75</xdr:row>
      <xdr:rowOff>0</xdr:rowOff>
    </xdr:to>
    <xdr:sp macro="" textlink="">
      <xdr:nvSpPr>
        <xdr:cNvPr id="3" name="Rectangle 2">
          <a:extLst>
            <a:ext uri="{FF2B5EF4-FFF2-40B4-BE49-F238E27FC236}">
              <a16:creationId xmlns:a16="http://schemas.microsoft.com/office/drawing/2014/main" id="{353C82D0-CA0C-40D4-BB30-116D6D3B731A}"/>
            </a:ext>
          </a:extLst>
        </xdr:cNvPr>
        <xdr:cNvSpPr/>
      </xdr:nvSpPr>
      <xdr:spPr>
        <a:xfrm>
          <a:off x="12887325" y="695325"/>
          <a:ext cx="4171950" cy="116776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3</xdr:row>
      <xdr:rowOff>0</xdr:rowOff>
    </xdr:from>
    <xdr:to>
      <xdr:col>25</xdr:col>
      <xdr:colOff>0</xdr:colOff>
      <xdr:row>53</xdr:row>
      <xdr:rowOff>0</xdr:rowOff>
    </xdr:to>
    <xdr:sp macro="" textlink="">
      <xdr:nvSpPr>
        <xdr:cNvPr id="4" name="Rectangle 3">
          <a:extLst>
            <a:ext uri="{FF2B5EF4-FFF2-40B4-BE49-F238E27FC236}">
              <a16:creationId xmlns:a16="http://schemas.microsoft.com/office/drawing/2014/main" id="{77027A88-4221-4E34-883C-0C15081E2042}"/>
            </a:ext>
          </a:extLst>
        </xdr:cNvPr>
        <xdr:cNvSpPr/>
      </xdr:nvSpPr>
      <xdr:spPr>
        <a:xfrm>
          <a:off x="8562975" y="695325"/>
          <a:ext cx="4171950" cy="8105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xdr:row>
      <xdr:rowOff>133350</xdr:rowOff>
    </xdr:from>
    <xdr:to>
      <xdr:col>10</xdr:col>
      <xdr:colOff>0</xdr:colOff>
      <xdr:row>3</xdr:row>
      <xdr:rowOff>0</xdr:rowOff>
    </xdr:to>
    <xdr:sp macro="" textlink="">
      <xdr:nvSpPr>
        <xdr:cNvPr id="5" name="Rectangle: Top Corners Rounded 4">
          <a:extLst>
            <a:ext uri="{FF2B5EF4-FFF2-40B4-BE49-F238E27FC236}">
              <a16:creationId xmlns:a16="http://schemas.microsoft.com/office/drawing/2014/main" id="{22512337-0C8E-47A6-9131-4AEEAF4BDC41}"/>
            </a:ext>
          </a:extLst>
        </xdr:cNvPr>
        <xdr:cNvSpPr/>
      </xdr:nvSpPr>
      <xdr:spPr>
        <a:xfrm>
          <a:off x="57150" y="504825"/>
          <a:ext cx="409575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45</xdr:row>
      <xdr:rowOff>133350</xdr:rowOff>
    </xdr:from>
    <xdr:to>
      <xdr:col>20</xdr:col>
      <xdr:colOff>0</xdr:colOff>
      <xdr:row>47</xdr:row>
      <xdr:rowOff>0</xdr:rowOff>
    </xdr:to>
    <xdr:sp macro="" textlink="">
      <xdr:nvSpPr>
        <xdr:cNvPr id="6" name="Rectangle: Top Corners Rounded 5">
          <a:extLst>
            <a:ext uri="{FF2B5EF4-FFF2-40B4-BE49-F238E27FC236}">
              <a16:creationId xmlns:a16="http://schemas.microsoft.com/office/drawing/2014/main" id="{AF8FF262-AF68-48F9-8E46-EB4F279E5482}"/>
            </a:ext>
          </a:extLst>
        </xdr:cNvPr>
        <xdr:cNvSpPr/>
      </xdr:nvSpPr>
      <xdr:spPr>
        <a:xfrm>
          <a:off x="4267200" y="4391025"/>
          <a:ext cx="409575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33</xdr:row>
      <xdr:rowOff>133350</xdr:rowOff>
    </xdr:from>
    <xdr:to>
      <xdr:col>10</xdr:col>
      <xdr:colOff>0</xdr:colOff>
      <xdr:row>35</xdr:row>
      <xdr:rowOff>0</xdr:rowOff>
    </xdr:to>
    <xdr:sp macro="" textlink="">
      <xdr:nvSpPr>
        <xdr:cNvPr id="7" name="Rectangle: Top Corners Rounded 6">
          <a:extLst>
            <a:ext uri="{FF2B5EF4-FFF2-40B4-BE49-F238E27FC236}">
              <a16:creationId xmlns:a16="http://schemas.microsoft.com/office/drawing/2014/main" id="{E1C922C7-FAF2-42B1-A004-DEE90264D979}"/>
            </a:ext>
          </a:extLst>
        </xdr:cNvPr>
        <xdr:cNvSpPr/>
      </xdr:nvSpPr>
      <xdr:spPr>
        <a:xfrm>
          <a:off x="57150" y="5686425"/>
          <a:ext cx="409575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39</xdr:row>
      <xdr:rowOff>133350</xdr:rowOff>
    </xdr:from>
    <xdr:to>
      <xdr:col>10</xdr:col>
      <xdr:colOff>0</xdr:colOff>
      <xdr:row>41</xdr:row>
      <xdr:rowOff>0</xdr:rowOff>
    </xdr:to>
    <xdr:sp macro="" textlink="">
      <xdr:nvSpPr>
        <xdr:cNvPr id="8" name="Rectangle: Top Corners Rounded 7">
          <a:extLst>
            <a:ext uri="{FF2B5EF4-FFF2-40B4-BE49-F238E27FC236}">
              <a16:creationId xmlns:a16="http://schemas.microsoft.com/office/drawing/2014/main" id="{43243B89-E8A5-4F71-AF7C-734CC57B2B5C}"/>
            </a:ext>
          </a:extLst>
        </xdr:cNvPr>
        <xdr:cNvSpPr/>
      </xdr:nvSpPr>
      <xdr:spPr>
        <a:xfrm>
          <a:off x="57150" y="6657975"/>
          <a:ext cx="409575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1</xdr:row>
      <xdr:rowOff>133350</xdr:rowOff>
    </xdr:from>
    <xdr:to>
      <xdr:col>25</xdr:col>
      <xdr:colOff>0</xdr:colOff>
      <xdr:row>3</xdr:row>
      <xdr:rowOff>0</xdr:rowOff>
    </xdr:to>
    <xdr:sp macro="" textlink="">
      <xdr:nvSpPr>
        <xdr:cNvPr id="9" name="Rectangle: Top Corners Rounded 8">
          <a:extLst>
            <a:ext uri="{FF2B5EF4-FFF2-40B4-BE49-F238E27FC236}">
              <a16:creationId xmlns:a16="http://schemas.microsoft.com/office/drawing/2014/main" id="{E3489FCF-CFBC-4177-91E9-0419B814571D}"/>
            </a:ext>
          </a:extLst>
        </xdr:cNvPr>
        <xdr:cNvSpPr/>
      </xdr:nvSpPr>
      <xdr:spPr>
        <a:xfrm>
          <a:off x="8562975" y="504825"/>
          <a:ext cx="417195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133350</xdr:rowOff>
    </xdr:from>
    <xdr:to>
      <xdr:col>29</xdr:col>
      <xdr:colOff>0</xdr:colOff>
      <xdr:row>3</xdr:row>
      <xdr:rowOff>0</xdr:rowOff>
    </xdr:to>
    <xdr:sp macro="" textlink="">
      <xdr:nvSpPr>
        <xdr:cNvPr id="10" name="Rectangle: Top Corners Rounded 9">
          <a:extLst>
            <a:ext uri="{FF2B5EF4-FFF2-40B4-BE49-F238E27FC236}">
              <a16:creationId xmlns:a16="http://schemas.microsoft.com/office/drawing/2014/main" id="{F4E5D75B-3E1E-48F0-BDC0-2BD441AF641C}"/>
            </a:ext>
          </a:extLst>
        </xdr:cNvPr>
        <xdr:cNvSpPr/>
      </xdr:nvSpPr>
      <xdr:spPr>
        <a:xfrm>
          <a:off x="12887325" y="504825"/>
          <a:ext cx="417195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1</xdr:row>
      <xdr:rowOff>133350</xdr:rowOff>
    </xdr:from>
    <xdr:to>
      <xdr:col>9</xdr:col>
      <xdr:colOff>0</xdr:colOff>
      <xdr:row>3</xdr:row>
      <xdr:rowOff>0</xdr:rowOff>
    </xdr:to>
    <xdr:sp macro="" textlink="">
      <xdr:nvSpPr>
        <xdr:cNvPr id="11" name="TextBox 10">
          <a:extLst>
            <a:ext uri="{FF2B5EF4-FFF2-40B4-BE49-F238E27FC236}">
              <a16:creationId xmlns:a16="http://schemas.microsoft.com/office/drawing/2014/main" id="{10CD0854-0409-4F84-A9A1-120D3BE4B616}"/>
            </a:ext>
          </a:extLst>
        </xdr:cNvPr>
        <xdr:cNvSpPr txBox="1"/>
      </xdr:nvSpPr>
      <xdr:spPr>
        <a:xfrm>
          <a:off x="321945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33</xdr:row>
      <xdr:rowOff>133350</xdr:rowOff>
    </xdr:from>
    <xdr:to>
      <xdr:col>9</xdr:col>
      <xdr:colOff>0</xdr:colOff>
      <xdr:row>35</xdr:row>
      <xdr:rowOff>0</xdr:rowOff>
    </xdr:to>
    <xdr:sp macro="" textlink="">
      <xdr:nvSpPr>
        <xdr:cNvPr id="12" name="TextBox 11">
          <a:extLst>
            <a:ext uri="{FF2B5EF4-FFF2-40B4-BE49-F238E27FC236}">
              <a16:creationId xmlns:a16="http://schemas.microsoft.com/office/drawing/2014/main" id="{CBDF7C0B-B5F7-447C-919E-EB302A967E68}"/>
            </a:ext>
          </a:extLst>
        </xdr:cNvPr>
        <xdr:cNvSpPr txBox="1"/>
      </xdr:nvSpPr>
      <xdr:spPr>
        <a:xfrm>
          <a:off x="3219450" y="56864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39</xdr:row>
      <xdr:rowOff>133350</xdr:rowOff>
    </xdr:from>
    <xdr:to>
      <xdr:col>9</xdr:col>
      <xdr:colOff>0</xdr:colOff>
      <xdr:row>41</xdr:row>
      <xdr:rowOff>0</xdr:rowOff>
    </xdr:to>
    <xdr:sp macro="" textlink="">
      <xdr:nvSpPr>
        <xdr:cNvPr id="13" name="TextBox 12">
          <a:extLst>
            <a:ext uri="{FF2B5EF4-FFF2-40B4-BE49-F238E27FC236}">
              <a16:creationId xmlns:a16="http://schemas.microsoft.com/office/drawing/2014/main" id="{714A557A-3DC0-4BD9-B5A1-77AC6144A704}"/>
            </a:ext>
          </a:extLst>
        </xdr:cNvPr>
        <xdr:cNvSpPr txBox="1"/>
      </xdr:nvSpPr>
      <xdr:spPr>
        <a:xfrm>
          <a:off x="3219450" y="66579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18</xdr:col>
      <xdr:colOff>0</xdr:colOff>
      <xdr:row>45</xdr:row>
      <xdr:rowOff>133350</xdr:rowOff>
    </xdr:from>
    <xdr:to>
      <xdr:col>19</xdr:col>
      <xdr:colOff>0</xdr:colOff>
      <xdr:row>47</xdr:row>
      <xdr:rowOff>0</xdr:rowOff>
    </xdr:to>
    <xdr:sp macro="" textlink="">
      <xdr:nvSpPr>
        <xdr:cNvPr id="14" name="TextBox 13">
          <a:extLst>
            <a:ext uri="{FF2B5EF4-FFF2-40B4-BE49-F238E27FC236}">
              <a16:creationId xmlns:a16="http://schemas.microsoft.com/office/drawing/2014/main" id="{18A120AF-1CB4-44A5-84B7-F31AA73D8912}"/>
            </a:ext>
          </a:extLst>
        </xdr:cNvPr>
        <xdr:cNvSpPr txBox="1"/>
      </xdr:nvSpPr>
      <xdr:spPr>
        <a:xfrm>
          <a:off x="7429500" y="4391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mn-lt"/>
              <a:ea typeface="+mn-ea"/>
              <a:cs typeface="+mn-cs"/>
            </a:rPr>
            <a:t>Earn</a:t>
          </a:r>
        </a:p>
      </xdr:txBody>
    </xdr:sp>
    <xdr:clientData/>
  </xdr:twoCellAnchor>
  <xdr:twoCellAnchor>
    <xdr:from>
      <xdr:col>23</xdr:col>
      <xdr:colOff>0</xdr:colOff>
      <xdr:row>1</xdr:row>
      <xdr:rowOff>133350</xdr:rowOff>
    </xdr:from>
    <xdr:to>
      <xdr:col>24</xdr:col>
      <xdr:colOff>0</xdr:colOff>
      <xdr:row>3</xdr:row>
      <xdr:rowOff>0</xdr:rowOff>
    </xdr:to>
    <xdr:sp macro="" textlink="">
      <xdr:nvSpPr>
        <xdr:cNvPr id="15" name="TextBox 14">
          <a:extLst>
            <a:ext uri="{FF2B5EF4-FFF2-40B4-BE49-F238E27FC236}">
              <a16:creationId xmlns:a16="http://schemas.microsoft.com/office/drawing/2014/main" id="{125CC94F-C56B-4655-A9EC-54EDDB49380A}"/>
            </a:ext>
          </a:extLst>
        </xdr:cNvPr>
        <xdr:cNvSpPr txBox="1"/>
      </xdr:nvSpPr>
      <xdr:spPr>
        <a:xfrm>
          <a:off x="1164907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27</xdr:col>
      <xdr:colOff>0</xdr:colOff>
      <xdr:row>1</xdr:row>
      <xdr:rowOff>133350</xdr:rowOff>
    </xdr:from>
    <xdr:to>
      <xdr:col>28</xdr:col>
      <xdr:colOff>0</xdr:colOff>
      <xdr:row>3</xdr:row>
      <xdr:rowOff>0</xdr:rowOff>
    </xdr:to>
    <xdr:sp macro="" textlink="">
      <xdr:nvSpPr>
        <xdr:cNvPr id="16" name="TextBox 15">
          <a:extLst>
            <a:ext uri="{FF2B5EF4-FFF2-40B4-BE49-F238E27FC236}">
              <a16:creationId xmlns:a16="http://schemas.microsoft.com/office/drawing/2014/main" id="{C4BEB71A-3282-4A36-80A2-3CF7593D55AC}"/>
            </a:ext>
          </a:extLst>
        </xdr:cNvPr>
        <xdr:cNvSpPr txBox="1"/>
      </xdr:nvSpPr>
      <xdr:spPr>
        <a:xfrm>
          <a:off x="1593532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9</xdr:col>
      <xdr:colOff>0</xdr:colOff>
      <xdr:row>1</xdr:row>
      <xdr:rowOff>133350</xdr:rowOff>
    </xdr:from>
    <xdr:to>
      <xdr:col>10</xdr:col>
      <xdr:colOff>0</xdr:colOff>
      <xdr:row>3</xdr:row>
      <xdr:rowOff>0</xdr:rowOff>
    </xdr:to>
    <xdr:sp macro="" textlink="">
      <xdr:nvSpPr>
        <xdr:cNvPr id="17" name="TextBox 16">
          <a:extLst>
            <a:ext uri="{FF2B5EF4-FFF2-40B4-BE49-F238E27FC236}">
              <a16:creationId xmlns:a16="http://schemas.microsoft.com/office/drawing/2014/main" id="{E43721DA-5079-4CDD-9862-D12C31157906}"/>
            </a:ext>
          </a:extLst>
        </xdr:cNvPr>
        <xdr:cNvSpPr txBox="1"/>
      </xdr:nvSpPr>
      <xdr:spPr>
        <a:xfrm>
          <a:off x="368617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19</xdr:col>
      <xdr:colOff>0</xdr:colOff>
      <xdr:row>45</xdr:row>
      <xdr:rowOff>142875</xdr:rowOff>
    </xdr:from>
    <xdr:to>
      <xdr:col>20</xdr:col>
      <xdr:colOff>0</xdr:colOff>
      <xdr:row>47</xdr:row>
      <xdr:rowOff>9525</xdr:rowOff>
    </xdr:to>
    <xdr:sp macro="" textlink="">
      <xdr:nvSpPr>
        <xdr:cNvPr id="18" name="TextBox 17">
          <a:extLst>
            <a:ext uri="{FF2B5EF4-FFF2-40B4-BE49-F238E27FC236}">
              <a16:creationId xmlns:a16="http://schemas.microsoft.com/office/drawing/2014/main" id="{20356D54-FB31-4E6F-A5CD-0BFC56E99D82}"/>
            </a:ext>
          </a:extLst>
        </xdr:cNvPr>
        <xdr:cNvSpPr txBox="1"/>
      </xdr:nvSpPr>
      <xdr:spPr>
        <a:xfrm>
          <a:off x="7858125" y="76390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33</xdr:row>
      <xdr:rowOff>133350</xdr:rowOff>
    </xdr:from>
    <xdr:to>
      <xdr:col>10</xdr:col>
      <xdr:colOff>0</xdr:colOff>
      <xdr:row>35</xdr:row>
      <xdr:rowOff>0</xdr:rowOff>
    </xdr:to>
    <xdr:sp macro="" textlink="">
      <xdr:nvSpPr>
        <xdr:cNvPr id="19" name="TextBox 18">
          <a:extLst>
            <a:ext uri="{FF2B5EF4-FFF2-40B4-BE49-F238E27FC236}">
              <a16:creationId xmlns:a16="http://schemas.microsoft.com/office/drawing/2014/main" id="{93733691-D5A5-4AF2-8F35-D6C567D7A3C7}"/>
            </a:ext>
          </a:extLst>
        </xdr:cNvPr>
        <xdr:cNvSpPr txBox="1"/>
      </xdr:nvSpPr>
      <xdr:spPr>
        <a:xfrm>
          <a:off x="3686175" y="56864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39</xdr:row>
      <xdr:rowOff>133350</xdr:rowOff>
    </xdr:from>
    <xdr:to>
      <xdr:col>10</xdr:col>
      <xdr:colOff>0</xdr:colOff>
      <xdr:row>41</xdr:row>
      <xdr:rowOff>0</xdr:rowOff>
    </xdr:to>
    <xdr:sp macro="" textlink="">
      <xdr:nvSpPr>
        <xdr:cNvPr id="20" name="TextBox 19">
          <a:extLst>
            <a:ext uri="{FF2B5EF4-FFF2-40B4-BE49-F238E27FC236}">
              <a16:creationId xmlns:a16="http://schemas.microsoft.com/office/drawing/2014/main" id="{97A167C1-25B5-4664-BDCB-48903C0B8160}"/>
            </a:ext>
          </a:extLst>
        </xdr:cNvPr>
        <xdr:cNvSpPr txBox="1"/>
      </xdr:nvSpPr>
      <xdr:spPr>
        <a:xfrm>
          <a:off x="3686175" y="66579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24</xdr:col>
      <xdr:colOff>0</xdr:colOff>
      <xdr:row>1</xdr:row>
      <xdr:rowOff>133350</xdr:rowOff>
    </xdr:from>
    <xdr:to>
      <xdr:col>25</xdr:col>
      <xdr:colOff>0</xdr:colOff>
      <xdr:row>3</xdr:row>
      <xdr:rowOff>0</xdr:rowOff>
    </xdr:to>
    <xdr:sp macro="" textlink="">
      <xdr:nvSpPr>
        <xdr:cNvPr id="21" name="TextBox 20">
          <a:extLst>
            <a:ext uri="{FF2B5EF4-FFF2-40B4-BE49-F238E27FC236}">
              <a16:creationId xmlns:a16="http://schemas.microsoft.com/office/drawing/2014/main" id="{11DAD6FD-DCE6-47F2-AC9B-E37749B9EA18}"/>
            </a:ext>
          </a:extLst>
        </xdr:cNvPr>
        <xdr:cNvSpPr txBox="1"/>
      </xdr:nvSpPr>
      <xdr:spPr>
        <a:xfrm>
          <a:off x="1221105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28</xdr:col>
      <xdr:colOff>0</xdr:colOff>
      <xdr:row>1</xdr:row>
      <xdr:rowOff>133350</xdr:rowOff>
    </xdr:from>
    <xdr:to>
      <xdr:col>29</xdr:col>
      <xdr:colOff>0</xdr:colOff>
      <xdr:row>3</xdr:row>
      <xdr:rowOff>0</xdr:rowOff>
    </xdr:to>
    <xdr:sp macro="" textlink="">
      <xdr:nvSpPr>
        <xdr:cNvPr id="22" name="TextBox 21">
          <a:extLst>
            <a:ext uri="{FF2B5EF4-FFF2-40B4-BE49-F238E27FC236}">
              <a16:creationId xmlns:a16="http://schemas.microsoft.com/office/drawing/2014/main" id="{1D5E1BEE-AD59-4611-BFD0-576A5CF3F13F}"/>
            </a:ext>
          </a:extLst>
        </xdr:cNvPr>
        <xdr:cNvSpPr txBox="1"/>
      </xdr:nvSpPr>
      <xdr:spPr>
        <a:xfrm>
          <a:off x="1649730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45</xdr:row>
      <xdr:rowOff>133350</xdr:rowOff>
    </xdr:from>
    <xdr:to>
      <xdr:col>12</xdr:col>
      <xdr:colOff>0</xdr:colOff>
      <xdr:row>47</xdr:row>
      <xdr:rowOff>0</xdr:rowOff>
    </xdr:to>
    <xdr:sp macro="" textlink="">
      <xdr:nvSpPr>
        <xdr:cNvPr id="23" name="TextBox 22">
          <a:extLst>
            <a:ext uri="{FF2B5EF4-FFF2-40B4-BE49-F238E27FC236}">
              <a16:creationId xmlns:a16="http://schemas.microsoft.com/office/drawing/2014/main" id="{A659539A-77CB-444F-9588-DB338AD635ED}"/>
            </a:ext>
          </a:extLst>
        </xdr:cNvPr>
        <xdr:cNvSpPr txBox="1"/>
      </xdr:nvSpPr>
      <xdr:spPr>
        <a:xfrm>
          <a:off x="4267200" y="4391025"/>
          <a:ext cx="12382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22</xdr:col>
      <xdr:colOff>0</xdr:colOff>
      <xdr:row>1</xdr:row>
      <xdr:rowOff>114299</xdr:rowOff>
    </xdr:from>
    <xdr:to>
      <xdr:col>22</xdr:col>
      <xdr:colOff>2609850</xdr:colOff>
      <xdr:row>3</xdr:row>
      <xdr:rowOff>28574</xdr:rowOff>
    </xdr:to>
    <xdr:sp macro="" textlink="">
      <xdr:nvSpPr>
        <xdr:cNvPr id="24" name="TextBox 23">
          <a:extLst>
            <a:ext uri="{FF2B5EF4-FFF2-40B4-BE49-F238E27FC236}">
              <a16:creationId xmlns:a16="http://schemas.microsoft.com/office/drawing/2014/main" id="{177517FA-E1A5-4DAA-950F-F77B5D3C5E1D}"/>
            </a:ext>
          </a:extLst>
        </xdr:cNvPr>
        <xdr:cNvSpPr txBox="1"/>
      </xdr:nvSpPr>
      <xdr:spPr>
        <a:xfrm>
          <a:off x="8601075" y="485774"/>
          <a:ext cx="2609850" cy="2381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Fun Patches</a:t>
          </a:r>
        </a:p>
      </xdr:txBody>
    </xdr:sp>
    <xdr:clientData/>
  </xdr:twoCellAnchor>
  <xdr:twoCellAnchor>
    <xdr:from>
      <xdr:col>26</xdr:col>
      <xdr:colOff>0</xdr:colOff>
      <xdr:row>1</xdr:row>
      <xdr:rowOff>133350</xdr:rowOff>
    </xdr:from>
    <xdr:to>
      <xdr:col>26</xdr:col>
      <xdr:colOff>2495550</xdr:colOff>
      <xdr:row>3</xdr:row>
      <xdr:rowOff>0</xdr:rowOff>
    </xdr:to>
    <xdr:sp macro="" textlink="">
      <xdr:nvSpPr>
        <xdr:cNvPr id="25" name="TextBox 24">
          <a:extLst>
            <a:ext uri="{FF2B5EF4-FFF2-40B4-BE49-F238E27FC236}">
              <a16:creationId xmlns:a16="http://schemas.microsoft.com/office/drawing/2014/main" id="{22B56B54-FE8A-4298-ADA2-886B87BE879C}"/>
            </a:ext>
          </a:extLst>
        </xdr:cNvPr>
        <xdr:cNvSpPr txBox="1"/>
      </xdr:nvSpPr>
      <xdr:spPr>
        <a:xfrm>
          <a:off x="12887325" y="504825"/>
          <a:ext cx="24955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0</xdr:col>
      <xdr:colOff>56029</xdr:colOff>
      <xdr:row>1</xdr:row>
      <xdr:rowOff>133350</xdr:rowOff>
    </xdr:from>
    <xdr:to>
      <xdr:col>2</xdr:col>
      <xdr:colOff>1030942</xdr:colOff>
      <xdr:row>3</xdr:row>
      <xdr:rowOff>0</xdr:rowOff>
    </xdr:to>
    <xdr:sp macro="" textlink="">
      <xdr:nvSpPr>
        <xdr:cNvPr id="26" name="TextBox 25">
          <a:extLst>
            <a:ext uri="{FF2B5EF4-FFF2-40B4-BE49-F238E27FC236}">
              <a16:creationId xmlns:a16="http://schemas.microsoft.com/office/drawing/2014/main" id="{A028FA77-7D6D-42DF-9ADE-59A9E503E434}"/>
            </a:ext>
          </a:extLst>
        </xdr:cNvPr>
        <xdr:cNvSpPr txBox="1"/>
      </xdr:nvSpPr>
      <xdr:spPr>
        <a:xfrm>
          <a:off x="56029" y="503144"/>
          <a:ext cx="2269192" cy="19162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Individual Badges</a:t>
          </a:r>
        </a:p>
      </xdr:txBody>
    </xdr:sp>
    <xdr:clientData/>
  </xdr:twoCellAnchor>
  <xdr:twoCellAnchor>
    <xdr:from>
      <xdr:col>1</xdr:col>
      <xdr:colOff>0</xdr:colOff>
      <xdr:row>33</xdr:row>
      <xdr:rowOff>133350</xdr:rowOff>
    </xdr:from>
    <xdr:to>
      <xdr:col>2</xdr:col>
      <xdr:colOff>1590675</xdr:colOff>
      <xdr:row>34</xdr:row>
      <xdr:rowOff>152400</xdr:rowOff>
    </xdr:to>
    <xdr:sp macro="" textlink="">
      <xdr:nvSpPr>
        <xdr:cNvPr id="27" name="TextBox 26">
          <a:extLst>
            <a:ext uri="{FF2B5EF4-FFF2-40B4-BE49-F238E27FC236}">
              <a16:creationId xmlns:a16="http://schemas.microsoft.com/office/drawing/2014/main" id="{DCF97C6D-7DDC-4146-9831-0A035A6BA6FB}"/>
            </a:ext>
          </a:extLst>
        </xdr:cNvPr>
        <xdr:cNvSpPr txBox="1"/>
      </xdr:nvSpPr>
      <xdr:spPr>
        <a:xfrm>
          <a:off x="57150" y="5686425"/>
          <a:ext cx="2828925" cy="1809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Financial Literacy &amp; Cookie Business Badges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39</xdr:row>
      <xdr:rowOff>133350</xdr:rowOff>
    </xdr:from>
    <xdr:to>
      <xdr:col>2</xdr:col>
      <xdr:colOff>971550</xdr:colOff>
      <xdr:row>40</xdr:row>
      <xdr:rowOff>152400</xdr:rowOff>
    </xdr:to>
    <xdr:sp macro="" textlink="">
      <xdr:nvSpPr>
        <xdr:cNvPr id="28" name="TextBox 27">
          <a:extLst>
            <a:ext uri="{FF2B5EF4-FFF2-40B4-BE49-F238E27FC236}">
              <a16:creationId xmlns:a16="http://schemas.microsoft.com/office/drawing/2014/main" id="{2E238A8D-A171-4858-A044-C546005F9425}"/>
            </a:ext>
          </a:extLst>
        </xdr:cNvPr>
        <xdr:cNvSpPr txBox="1"/>
      </xdr:nvSpPr>
      <xdr:spPr>
        <a:xfrm>
          <a:off x="57150" y="6657975"/>
          <a:ext cx="2209800" cy="1809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Progressive Badge Sets</a:t>
          </a:r>
          <a:endParaRPr lang="en-US" sz="1100">
            <a:solidFill>
              <a:schemeClr val="bg1"/>
            </a:solidFill>
            <a:latin typeface="Arial Narrow" panose="020B0606020202030204" pitchFamily="34" charset="0"/>
          </a:endParaRPr>
        </a:p>
      </xdr:txBody>
    </xdr:sp>
    <xdr:clientData/>
  </xdr:twoCellAnchor>
  <xdr:twoCellAnchor editAs="oneCell">
    <xdr:from>
      <xdr:col>1</xdr:col>
      <xdr:colOff>0</xdr:colOff>
      <xdr:row>0</xdr:row>
      <xdr:rowOff>0</xdr:rowOff>
    </xdr:from>
    <xdr:to>
      <xdr:col>2</xdr:col>
      <xdr:colOff>332740</xdr:colOff>
      <xdr:row>1</xdr:row>
      <xdr:rowOff>85725</xdr:rowOff>
    </xdr:to>
    <xdr:pic>
      <xdr:nvPicPr>
        <xdr:cNvPr id="29" name="Picture 28">
          <a:extLst>
            <a:ext uri="{FF2B5EF4-FFF2-40B4-BE49-F238E27FC236}">
              <a16:creationId xmlns:a16="http://schemas.microsoft.com/office/drawing/2014/main" id="{6C2B09AA-36AB-4254-BC80-B6D46D2C427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0"/>
          <a:ext cx="1570990" cy="457200"/>
        </a:xfrm>
        <a:prstGeom prst="rect">
          <a:avLst/>
        </a:prstGeom>
      </xdr:spPr>
    </xdr:pic>
    <xdr:clientData/>
  </xdr:twoCellAnchor>
  <xdr:twoCellAnchor editAs="oneCell">
    <xdr:from>
      <xdr:col>1</xdr:col>
      <xdr:colOff>25400</xdr:colOff>
      <xdr:row>35</xdr:row>
      <xdr:rowOff>73026</xdr:rowOff>
    </xdr:from>
    <xdr:to>
      <xdr:col>1</xdr:col>
      <xdr:colOff>1221740</xdr:colOff>
      <xdr:row>38</xdr:row>
      <xdr:rowOff>105858</xdr:rowOff>
    </xdr:to>
    <xdr:pic>
      <xdr:nvPicPr>
        <xdr:cNvPr id="30" name="Picture 29">
          <a:extLst>
            <a:ext uri="{FF2B5EF4-FFF2-40B4-BE49-F238E27FC236}">
              <a16:creationId xmlns:a16="http://schemas.microsoft.com/office/drawing/2014/main" id="{E8A576F5-F3F0-4B79-BA75-BEDE1A7AA3A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2550" y="5949951"/>
          <a:ext cx="1196340" cy="518607"/>
        </a:xfrm>
        <a:prstGeom prst="rect">
          <a:avLst/>
        </a:prstGeom>
      </xdr:spPr>
    </xdr:pic>
    <xdr:clientData/>
  </xdr:twoCellAnchor>
  <xdr:twoCellAnchor>
    <xdr:from>
      <xdr:col>1</xdr:col>
      <xdr:colOff>0</xdr:colOff>
      <xdr:row>58</xdr:row>
      <xdr:rowOff>0</xdr:rowOff>
    </xdr:from>
    <xdr:to>
      <xdr:col>10</xdr:col>
      <xdr:colOff>0</xdr:colOff>
      <xdr:row>65</xdr:row>
      <xdr:rowOff>0</xdr:rowOff>
    </xdr:to>
    <xdr:sp macro="" textlink="">
      <xdr:nvSpPr>
        <xdr:cNvPr id="31" name="Rectangle 30">
          <a:extLst>
            <a:ext uri="{FF2B5EF4-FFF2-40B4-BE49-F238E27FC236}">
              <a16:creationId xmlns:a16="http://schemas.microsoft.com/office/drawing/2014/main" id="{F07D8163-3955-4A2A-BD48-E7E4025089EF}"/>
            </a:ext>
          </a:extLst>
        </xdr:cNvPr>
        <xdr:cNvSpPr/>
      </xdr:nvSpPr>
      <xdr:spPr>
        <a:xfrm>
          <a:off x="57150" y="9601200"/>
          <a:ext cx="4095750" cy="11334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67</xdr:row>
      <xdr:rowOff>0</xdr:rowOff>
    </xdr:from>
    <xdr:to>
      <xdr:col>10</xdr:col>
      <xdr:colOff>0</xdr:colOff>
      <xdr:row>73</xdr:row>
      <xdr:rowOff>0</xdr:rowOff>
    </xdr:to>
    <xdr:sp macro="" textlink="">
      <xdr:nvSpPr>
        <xdr:cNvPr id="32" name="Rectangle 31">
          <a:extLst>
            <a:ext uri="{FF2B5EF4-FFF2-40B4-BE49-F238E27FC236}">
              <a16:creationId xmlns:a16="http://schemas.microsoft.com/office/drawing/2014/main" id="{7F761219-C1CB-4963-A0B6-041797F6CE1F}"/>
            </a:ext>
          </a:extLst>
        </xdr:cNvPr>
        <xdr:cNvSpPr/>
      </xdr:nvSpPr>
      <xdr:spPr>
        <a:xfrm>
          <a:off x="57150" y="11058525"/>
          <a:ext cx="4095750" cy="9906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56</xdr:row>
      <xdr:rowOff>133350</xdr:rowOff>
    </xdr:from>
    <xdr:to>
      <xdr:col>10</xdr:col>
      <xdr:colOff>0</xdr:colOff>
      <xdr:row>58</xdr:row>
      <xdr:rowOff>0</xdr:rowOff>
    </xdr:to>
    <xdr:sp macro="" textlink="">
      <xdr:nvSpPr>
        <xdr:cNvPr id="33" name="Rectangle: Top Corners Rounded 32">
          <a:extLst>
            <a:ext uri="{FF2B5EF4-FFF2-40B4-BE49-F238E27FC236}">
              <a16:creationId xmlns:a16="http://schemas.microsoft.com/office/drawing/2014/main" id="{C7813B28-47E2-46D1-9EB7-6411420B8986}"/>
            </a:ext>
          </a:extLst>
        </xdr:cNvPr>
        <xdr:cNvSpPr/>
      </xdr:nvSpPr>
      <xdr:spPr>
        <a:xfrm>
          <a:off x="57150" y="9410700"/>
          <a:ext cx="409575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65</xdr:row>
      <xdr:rowOff>136684</xdr:rowOff>
    </xdr:from>
    <xdr:to>
      <xdr:col>10</xdr:col>
      <xdr:colOff>0</xdr:colOff>
      <xdr:row>67</xdr:row>
      <xdr:rowOff>0</xdr:rowOff>
    </xdr:to>
    <xdr:sp macro="" textlink="">
      <xdr:nvSpPr>
        <xdr:cNvPr id="34" name="Rectangle: Top Corners Rounded 33">
          <a:extLst>
            <a:ext uri="{FF2B5EF4-FFF2-40B4-BE49-F238E27FC236}">
              <a16:creationId xmlns:a16="http://schemas.microsoft.com/office/drawing/2014/main" id="{29A6B380-8630-47EB-A05C-BC44931CA71A}"/>
            </a:ext>
          </a:extLst>
        </xdr:cNvPr>
        <xdr:cNvSpPr/>
      </xdr:nvSpPr>
      <xdr:spPr>
        <a:xfrm>
          <a:off x="57150" y="10871359"/>
          <a:ext cx="4095750" cy="187166"/>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65</xdr:row>
      <xdr:rowOff>136684</xdr:rowOff>
    </xdr:from>
    <xdr:to>
      <xdr:col>9</xdr:col>
      <xdr:colOff>0</xdr:colOff>
      <xdr:row>67</xdr:row>
      <xdr:rowOff>0</xdr:rowOff>
    </xdr:to>
    <xdr:sp macro="" textlink="">
      <xdr:nvSpPr>
        <xdr:cNvPr id="35" name="TextBox 34">
          <a:extLst>
            <a:ext uri="{FF2B5EF4-FFF2-40B4-BE49-F238E27FC236}">
              <a16:creationId xmlns:a16="http://schemas.microsoft.com/office/drawing/2014/main" id="{39DF6497-0124-472D-AD60-CC4A135FD382}"/>
            </a:ext>
          </a:extLst>
        </xdr:cNvPr>
        <xdr:cNvSpPr txBox="1"/>
      </xdr:nvSpPr>
      <xdr:spPr>
        <a:xfrm>
          <a:off x="3219450" y="10871359"/>
          <a:ext cx="466725" cy="18716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56</xdr:row>
      <xdr:rowOff>133350</xdr:rowOff>
    </xdr:from>
    <xdr:to>
      <xdr:col>9</xdr:col>
      <xdr:colOff>0</xdr:colOff>
      <xdr:row>58</xdr:row>
      <xdr:rowOff>0</xdr:rowOff>
    </xdr:to>
    <xdr:sp macro="" textlink="">
      <xdr:nvSpPr>
        <xdr:cNvPr id="36" name="TextBox 35">
          <a:extLst>
            <a:ext uri="{FF2B5EF4-FFF2-40B4-BE49-F238E27FC236}">
              <a16:creationId xmlns:a16="http://schemas.microsoft.com/office/drawing/2014/main" id="{42EADA26-08FE-4B55-ABB8-831A7979D96A}"/>
            </a:ext>
          </a:extLst>
        </xdr:cNvPr>
        <xdr:cNvSpPr txBox="1"/>
      </xdr:nvSpPr>
      <xdr:spPr>
        <a:xfrm>
          <a:off x="3219450" y="94107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9</xdr:col>
      <xdr:colOff>0</xdr:colOff>
      <xdr:row>56</xdr:row>
      <xdr:rowOff>133350</xdr:rowOff>
    </xdr:from>
    <xdr:to>
      <xdr:col>10</xdr:col>
      <xdr:colOff>0</xdr:colOff>
      <xdr:row>58</xdr:row>
      <xdr:rowOff>0</xdr:rowOff>
    </xdr:to>
    <xdr:sp macro="" textlink="">
      <xdr:nvSpPr>
        <xdr:cNvPr id="37" name="TextBox 36">
          <a:extLst>
            <a:ext uri="{FF2B5EF4-FFF2-40B4-BE49-F238E27FC236}">
              <a16:creationId xmlns:a16="http://schemas.microsoft.com/office/drawing/2014/main" id="{6B7BAB79-5372-44A4-AB3E-4245A353AC96}"/>
            </a:ext>
          </a:extLst>
        </xdr:cNvPr>
        <xdr:cNvSpPr txBox="1"/>
      </xdr:nvSpPr>
      <xdr:spPr>
        <a:xfrm>
          <a:off x="3686175" y="94107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65</xdr:row>
      <xdr:rowOff>136684</xdr:rowOff>
    </xdr:from>
    <xdr:to>
      <xdr:col>10</xdr:col>
      <xdr:colOff>0</xdr:colOff>
      <xdr:row>67</xdr:row>
      <xdr:rowOff>0</xdr:rowOff>
    </xdr:to>
    <xdr:sp macro="" textlink="">
      <xdr:nvSpPr>
        <xdr:cNvPr id="38" name="TextBox 37">
          <a:extLst>
            <a:ext uri="{FF2B5EF4-FFF2-40B4-BE49-F238E27FC236}">
              <a16:creationId xmlns:a16="http://schemas.microsoft.com/office/drawing/2014/main" id="{D84E3259-B731-47C4-A67B-2F9B44977AC0}"/>
            </a:ext>
          </a:extLst>
        </xdr:cNvPr>
        <xdr:cNvSpPr txBox="1"/>
      </xdr:nvSpPr>
      <xdr:spPr>
        <a:xfrm>
          <a:off x="3686175" y="10871359"/>
          <a:ext cx="466725" cy="18716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xdr:col>
      <xdr:colOff>0</xdr:colOff>
      <xdr:row>56</xdr:row>
      <xdr:rowOff>133350</xdr:rowOff>
    </xdr:from>
    <xdr:to>
      <xdr:col>2</xdr:col>
      <xdr:colOff>0</xdr:colOff>
      <xdr:row>58</xdr:row>
      <xdr:rowOff>0</xdr:rowOff>
    </xdr:to>
    <xdr:sp macro="" textlink="">
      <xdr:nvSpPr>
        <xdr:cNvPr id="39" name="TextBox 38">
          <a:extLst>
            <a:ext uri="{FF2B5EF4-FFF2-40B4-BE49-F238E27FC236}">
              <a16:creationId xmlns:a16="http://schemas.microsoft.com/office/drawing/2014/main" id="{E59B2F21-CADF-4B90-BE9E-A93EFDBD170E}"/>
            </a:ext>
          </a:extLst>
        </xdr:cNvPr>
        <xdr:cNvSpPr txBox="1"/>
      </xdr:nvSpPr>
      <xdr:spPr>
        <a:xfrm>
          <a:off x="57150" y="9410700"/>
          <a:ext cx="12382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Pins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65</xdr:row>
      <xdr:rowOff>136684</xdr:rowOff>
    </xdr:from>
    <xdr:to>
      <xdr:col>2</xdr:col>
      <xdr:colOff>952500</xdr:colOff>
      <xdr:row>67</xdr:row>
      <xdr:rowOff>19050</xdr:rowOff>
    </xdr:to>
    <xdr:sp macro="" textlink="">
      <xdr:nvSpPr>
        <xdr:cNvPr id="40" name="TextBox 39">
          <a:extLst>
            <a:ext uri="{FF2B5EF4-FFF2-40B4-BE49-F238E27FC236}">
              <a16:creationId xmlns:a16="http://schemas.microsoft.com/office/drawing/2014/main" id="{051CD799-9724-46DF-AC56-4DE9F838AC08}"/>
            </a:ext>
          </a:extLst>
        </xdr:cNvPr>
        <xdr:cNvSpPr txBox="1"/>
      </xdr:nvSpPr>
      <xdr:spPr>
        <a:xfrm>
          <a:off x="57150" y="10871359"/>
          <a:ext cx="2190750" cy="2062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Additional Patch Awards</a:t>
          </a:r>
          <a:endParaRPr lang="en-US" sz="1100">
            <a:solidFill>
              <a:schemeClr val="bg1"/>
            </a:solidFill>
            <a:latin typeface="Arial Narrow" panose="020B0606020202030204" pitchFamily="34" charset="0"/>
          </a:endParaRPr>
        </a:p>
      </xdr:txBody>
    </xdr:sp>
    <xdr:clientData/>
  </xdr:twoCellAnchor>
  <xdr:twoCellAnchor>
    <xdr:from>
      <xdr:col>11</xdr:col>
      <xdr:colOff>0</xdr:colOff>
      <xdr:row>1</xdr:row>
      <xdr:rowOff>133350</xdr:rowOff>
    </xdr:from>
    <xdr:to>
      <xdr:col>20</xdr:col>
      <xdr:colOff>0</xdr:colOff>
      <xdr:row>3</xdr:row>
      <xdr:rowOff>0</xdr:rowOff>
    </xdr:to>
    <xdr:sp macro="" textlink="">
      <xdr:nvSpPr>
        <xdr:cNvPr id="41" name="Rectangle: Top Corners Rounded 40">
          <a:extLst>
            <a:ext uri="{FF2B5EF4-FFF2-40B4-BE49-F238E27FC236}">
              <a16:creationId xmlns:a16="http://schemas.microsoft.com/office/drawing/2014/main" id="{05D4F2E6-C95A-4859-AA4D-B1751C4E052C}"/>
            </a:ext>
          </a:extLst>
        </xdr:cNvPr>
        <xdr:cNvSpPr/>
      </xdr:nvSpPr>
      <xdr:spPr>
        <a:xfrm>
          <a:off x="4267200" y="504825"/>
          <a:ext cx="409575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0</xdr:colOff>
      <xdr:row>1</xdr:row>
      <xdr:rowOff>133350</xdr:rowOff>
    </xdr:from>
    <xdr:to>
      <xdr:col>19</xdr:col>
      <xdr:colOff>0</xdr:colOff>
      <xdr:row>3</xdr:row>
      <xdr:rowOff>0</xdr:rowOff>
    </xdr:to>
    <xdr:sp macro="" textlink="">
      <xdr:nvSpPr>
        <xdr:cNvPr id="42" name="TextBox 41">
          <a:extLst>
            <a:ext uri="{FF2B5EF4-FFF2-40B4-BE49-F238E27FC236}">
              <a16:creationId xmlns:a16="http://schemas.microsoft.com/office/drawing/2014/main" id="{563BC576-2925-4056-88E1-79AA2D92D646}"/>
            </a:ext>
          </a:extLst>
        </xdr:cNvPr>
        <xdr:cNvSpPr txBox="1"/>
      </xdr:nvSpPr>
      <xdr:spPr>
        <a:xfrm>
          <a:off x="742950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19</xdr:col>
      <xdr:colOff>0</xdr:colOff>
      <xdr:row>1</xdr:row>
      <xdr:rowOff>133350</xdr:rowOff>
    </xdr:from>
    <xdr:to>
      <xdr:col>20</xdr:col>
      <xdr:colOff>0</xdr:colOff>
      <xdr:row>3</xdr:row>
      <xdr:rowOff>0</xdr:rowOff>
    </xdr:to>
    <xdr:sp macro="" textlink="">
      <xdr:nvSpPr>
        <xdr:cNvPr id="43" name="TextBox 42">
          <a:extLst>
            <a:ext uri="{FF2B5EF4-FFF2-40B4-BE49-F238E27FC236}">
              <a16:creationId xmlns:a16="http://schemas.microsoft.com/office/drawing/2014/main" id="{B3B4C45A-88E3-4927-96E0-3607EAB24EE2}"/>
            </a:ext>
          </a:extLst>
        </xdr:cNvPr>
        <xdr:cNvSpPr txBox="1"/>
      </xdr:nvSpPr>
      <xdr:spPr>
        <a:xfrm>
          <a:off x="789622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3</xdr:row>
      <xdr:rowOff>0</xdr:rowOff>
    </xdr:from>
    <xdr:to>
      <xdr:col>20</xdr:col>
      <xdr:colOff>0</xdr:colOff>
      <xdr:row>25</xdr:row>
      <xdr:rowOff>0</xdr:rowOff>
    </xdr:to>
    <xdr:sp macro="" textlink="">
      <xdr:nvSpPr>
        <xdr:cNvPr id="44" name="Rectangle 43">
          <a:extLst>
            <a:ext uri="{FF2B5EF4-FFF2-40B4-BE49-F238E27FC236}">
              <a16:creationId xmlns:a16="http://schemas.microsoft.com/office/drawing/2014/main" id="{C6EB4176-40F0-47AB-BA25-8A0705943708}"/>
            </a:ext>
          </a:extLst>
        </xdr:cNvPr>
        <xdr:cNvSpPr/>
      </xdr:nvSpPr>
      <xdr:spPr>
        <a:xfrm>
          <a:off x="4267200" y="695325"/>
          <a:ext cx="4095750" cy="35623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133350</xdr:rowOff>
    </xdr:from>
    <xdr:to>
      <xdr:col>12</xdr:col>
      <xdr:colOff>1266825</xdr:colOff>
      <xdr:row>3</xdr:row>
      <xdr:rowOff>0</xdr:rowOff>
    </xdr:to>
    <xdr:sp macro="" textlink="">
      <xdr:nvSpPr>
        <xdr:cNvPr id="45" name="TextBox 44">
          <a:extLst>
            <a:ext uri="{FF2B5EF4-FFF2-40B4-BE49-F238E27FC236}">
              <a16:creationId xmlns:a16="http://schemas.microsoft.com/office/drawing/2014/main" id="{5274F741-1F5C-468A-A15E-43D02695001C}"/>
            </a:ext>
          </a:extLst>
        </xdr:cNvPr>
        <xdr:cNvSpPr txBox="1"/>
      </xdr:nvSpPr>
      <xdr:spPr>
        <a:xfrm>
          <a:off x="4267200" y="504825"/>
          <a:ext cx="25050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Leadership Journey Awards</a:t>
          </a:r>
          <a:endParaRPr lang="en-US" sz="1100">
            <a:solidFill>
              <a:schemeClr val="bg1"/>
            </a:solidFill>
            <a:latin typeface="Arial Narrow" panose="020B0606020202030204" pitchFamily="34" charset="0"/>
          </a:endParaRPr>
        </a:p>
      </xdr:txBody>
    </xdr:sp>
    <xdr:clientData/>
  </xdr:twoCellAnchor>
  <xdr:twoCellAnchor>
    <xdr:from>
      <xdr:col>11</xdr:col>
      <xdr:colOff>19050</xdr:colOff>
      <xdr:row>3</xdr:row>
      <xdr:rowOff>28575</xdr:rowOff>
    </xdr:from>
    <xdr:to>
      <xdr:col>11</xdr:col>
      <xdr:colOff>1214122</xdr:colOff>
      <xdr:row>24</xdr:row>
      <xdr:rowOff>112578</xdr:rowOff>
    </xdr:to>
    <xdr:grpSp>
      <xdr:nvGrpSpPr>
        <xdr:cNvPr id="46" name="Group 45">
          <a:extLst>
            <a:ext uri="{FF2B5EF4-FFF2-40B4-BE49-F238E27FC236}">
              <a16:creationId xmlns:a16="http://schemas.microsoft.com/office/drawing/2014/main" id="{81889D28-DF93-4B6E-AAB3-D72E1820CE6A}"/>
            </a:ext>
          </a:extLst>
        </xdr:cNvPr>
        <xdr:cNvGrpSpPr/>
      </xdr:nvGrpSpPr>
      <xdr:grpSpPr>
        <a:xfrm>
          <a:off x="4267200" y="723900"/>
          <a:ext cx="1195072" cy="3484428"/>
          <a:chOff x="4286250" y="723900"/>
          <a:chExt cx="1195072" cy="3484428"/>
        </a:xfrm>
      </xdr:grpSpPr>
      <xdr:pic>
        <xdr:nvPicPr>
          <xdr:cNvPr id="47" name="Picture 46">
            <a:extLst>
              <a:ext uri="{FF2B5EF4-FFF2-40B4-BE49-F238E27FC236}">
                <a16:creationId xmlns:a16="http://schemas.microsoft.com/office/drawing/2014/main" id="{C7FBD91E-E5AA-4D00-9027-50666AE4106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286250" y="3441700"/>
            <a:ext cx="1188720" cy="766628"/>
          </a:xfrm>
          <a:prstGeom prst="rect">
            <a:avLst/>
          </a:prstGeom>
        </xdr:spPr>
      </xdr:pic>
      <xdr:pic>
        <xdr:nvPicPr>
          <xdr:cNvPr id="48" name="Picture 47">
            <a:extLst>
              <a:ext uri="{FF2B5EF4-FFF2-40B4-BE49-F238E27FC236}">
                <a16:creationId xmlns:a16="http://schemas.microsoft.com/office/drawing/2014/main" id="{E451EBF9-3C44-4FBF-B18F-7E66DEFED98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292602" y="2743201"/>
            <a:ext cx="1188720" cy="506979"/>
          </a:xfrm>
          <a:prstGeom prst="rect">
            <a:avLst/>
          </a:prstGeom>
        </xdr:spPr>
      </xdr:pic>
      <xdr:pic>
        <xdr:nvPicPr>
          <xdr:cNvPr id="49" name="Picture 48">
            <a:extLst>
              <a:ext uri="{FF2B5EF4-FFF2-40B4-BE49-F238E27FC236}">
                <a16:creationId xmlns:a16="http://schemas.microsoft.com/office/drawing/2014/main" id="{1E0E9570-3F38-45AD-AB45-904850E1FC5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559967" y="723900"/>
            <a:ext cx="657568" cy="640080"/>
          </a:xfrm>
          <a:prstGeom prst="rect">
            <a:avLst/>
          </a:prstGeom>
        </xdr:spPr>
      </xdr:pic>
      <xdr:pic>
        <xdr:nvPicPr>
          <xdr:cNvPr id="50" name="Picture 49">
            <a:extLst>
              <a:ext uri="{FF2B5EF4-FFF2-40B4-BE49-F238E27FC236}">
                <a16:creationId xmlns:a16="http://schemas.microsoft.com/office/drawing/2014/main" id="{A147C78D-9B3D-4D78-AEB7-09B9F6D7578D}"/>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536362" y="1352551"/>
            <a:ext cx="704778" cy="640080"/>
          </a:xfrm>
          <a:prstGeom prst="rect">
            <a:avLst/>
          </a:prstGeom>
        </xdr:spPr>
      </xdr:pic>
      <xdr:pic>
        <xdr:nvPicPr>
          <xdr:cNvPr id="51" name="Picture 50">
            <a:extLst>
              <a:ext uri="{FF2B5EF4-FFF2-40B4-BE49-F238E27FC236}">
                <a16:creationId xmlns:a16="http://schemas.microsoft.com/office/drawing/2014/main" id="{3AB6E296-291A-450F-A5BA-2B4C8519695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557711" y="2000250"/>
            <a:ext cx="662080" cy="640080"/>
          </a:xfrm>
          <a:prstGeom prst="rect">
            <a:avLst/>
          </a:prstGeom>
        </xdr:spPr>
      </xdr:pic>
    </xdr:grpSp>
    <xdr:clientData/>
  </xdr:twoCellAnchor>
  <xdr:twoCellAnchor>
    <xdr:from>
      <xdr:col>1</xdr:col>
      <xdr:colOff>16899</xdr:colOff>
      <xdr:row>58</xdr:row>
      <xdr:rowOff>39976</xdr:rowOff>
    </xdr:from>
    <xdr:to>
      <xdr:col>1</xdr:col>
      <xdr:colOff>1205619</xdr:colOff>
      <xdr:row>64</xdr:row>
      <xdr:rowOff>110183</xdr:rowOff>
    </xdr:to>
    <xdr:grpSp>
      <xdr:nvGrpSpPr>
        <xdr:cNvPr id="52" name="Group 51">
          <a:extLst>
            <a:ext uri="{FF2B5EF4-FFF2-40B4-BE49-F238E27FC236}">
              <a16:creationId xmlns:a16="http://schemas.microsoft.com/office/drawing/2014/main" id="{8B6A8175-DF3E-4762-8673-97A7098F541F}"/>
            </a:ext>
          </a:extLst>
        </xdr:cNvPr>
        <xdr:cNvGrpSpPr>
          <a:grpSpLocks noChangeAspect="1"/>
        </xdr:cNvGrpSpPr>
      </xdr:nvGrpSpPr>
      <xdr:grpSpPr>
        <a:xfrm>
          <a:off x="74049" y="9641176"/>
          <a:ext cx="1188720" cy="1041757"/>
          <a:chOff x="4696849" y="9809450"/>
          <a:chExt cx="1263931" cy="1106030"/>
        </a:xfrm>
      </xdr:grpSpPr>
      <xdr:grpSp>
        <xdr:nvGrpSpPr>
          <xdr:cNvPr id="53" name="Group 52">
            <a:extLst>
              <a:ext uri="{FF2B5EF4-FFF2-40B4-BE49-F238E27FC236}">
                <a16:creationId xmlns:a16="http://schemas.microsoft.com/office/drawing/2014/main" id="{3890C238-C4CA-4FC6-A8C4-4DC587495596}"/>
              </a:ext>
            </a:extLst>
          </xdr:cNvPr>
          <xdr:cNvGrpSpPr/>
        </xdr:nvGrpSpPr>
        <xdr:grpSpPr>
          <a:xfrm>
            <a:off x="4911549" y="9809450"/>
            <a:ext cx="834530" cy="411480"/>
            <a:chOff x="4913600" y="9809450"/>
            <a:chExt cx="834530" cy="411480"/>
          </a:xfrm>
        </xdr:grpSpPr>
        <xdr:pic>
          <xdr:nvPicPr>
            <xdr:cNvPr id="61" name="Picture 60">
              <a:extLst>
                <a:ext uri="{FF2B5EF4-FFF2-40B4-BE49-F238E27FC236}">
                  <a16:creationId xmlns:a16="http://schemas.microsoft.com/office/drawing/2014/main" id="{8B070B21-C3A3-4AA8-94BB-CCF9FE6A753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913600" y="9809450"/>
              <a:ext cx="411480" cy="411480"/>
            </a:xfrm>
            <a:prstGeom prst="rect">
              <a:avLst/>
            </a:prstGeom>
          </xdr:spPr>
        </xdr:pic>
        <xdr:pic>
          <xdr:nvPicPr>
            <xdr:cNvPr id="62" name="Picture 61">
              <a:extLst>
                <a:ext uri="{FF2B5EF4-FFF2-40B4-BE49-F238E27FC236}">
                  <a16:creationId xmlns:a16="http://schemas.microsoft.com/office/drawing/2014/main" id="{F76B7564-1B5D-4E0E-9CFC-6BD337DDEED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336650" y="9809450"/>
              <a:ext cx="411480" cy="411480"/>
            </a:xfrm>
            <a:prstGeom prst="rect">
              <a:avLst/>
            </a:prstGeom>
          </xdr:spPr>
        </xdr:pic>
      </xdr:grpSp>
      <xdr:grpSp>
        <xdr:nvGrpSpPr>
          <xdr:cNvPr id="54" name="Group 53">
            <a:extLst>
              <a:ext uri="{FF2B5EF4-FFF2-40B4-BE49-F238E27FC236}">
                <a16:creationId xmlns:a16="http://schemas.microsoft.com/office/drawing/2014/main" id="{73E653BB-9D55-4820-9AFD-4A82582F2680}"/>
              </a:ext>
            </a:extLst>
          </xdr:cNvPr>
          <xdr:cNvGrpSpPr/>
        </xdr:nvGrpSpPr>
        <xdr:grpSpPr>
          <a:xfrm>
            <a:off x="4911549" y="10504000"/>
            <a:ext cx="834530" cy="411480"/>
            <a:chOff x="4913600" y="10504000"/>
            <a:chExt cx="834530" cy="411480"/>
          </a:xfrm>
        </xdr:grpSpPr>
        <xdr:pic>
          <xdr:nvPicPr>
            <xdr:cNvPr id="59" name="Picture 58">
              <a:extLst>
                <a:ext uri="{FF2B5EF4-FFF2-40B4-BE49-F238E27FC236}">
                  <a16:creationId xmlns:a16="http://schemas.microsoft.com/office/drawing/2014/main" id="{16F9D543-664C-41A5-8502-72E6F7E4815E}"/>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336650" y="10504000"/>
              <a:ext cx="411480" cy="411480"/>
            </a:xfrm>
            <a:prstGeom prst="rect">
              <a:avLst/>
            </a:prstGeom>
          </xdr:spPr>
        </xdr:pic>
        <xdr:pic>
          <xdr:nvPicPr>
            <xdr:cNvPr id="60" name="Picture 59">
              <a:extLst>
                <a:ext uri="{FF2B5EF4-FFF2-40B4-BE49-F238E27FC236}">
                  <a16:creationId xmlns:a16="http://schemas.microsoft.com/office/drawing/2014/main" id="{8DFEEB48-4306-424C-B34E-A4E09EA2EAB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913600" y="10504000"/>
              <a:ext cx="411480" cy="411480"/>
            </a:xfrm>
            <a:prstGeom prst="rect">
              <a:avLst/>
            </a:prstGeom>
          </xdr:spPr>
        </xdr:pic>
      </xdr:grpSp>
      <xdr:grpSp>
        <xdr:nvGrpSpPr>
          <xdr:cNvPr id="55" name="Group 54">
            <a:extLst>
              <a:ext uri="{FF2B5EF4-FFF2-40B4-BE49-F238E27FC236}">
                <a16:creationId xmlns:a16="http://schemas.microsoft.com/office/drawing/2014/main" id="{D4C6D5E5-E93F-40FA-B9EC-F27F0FBB4367}"/>
              </a:ext>
            </a:extLst>
          </xdr:cNvPr>
          <xdr:cNvGrpSpPr/>
        </xdr:nvGrpSpPr>
        <xdr:grpSpPr>
          <a:xfrm>
            <a:off x="4696849" y="10176475"/>
            <a:ext cx="1263931" cy="411480"/>
            <a:chOff x="4696849" y="10176475"/>
            <a:chExt cx="1263931" cy="411480"/>
          </a:xfrm>
        </xdr:grpSpPr>
        <xdr:pic>
          <xdr:nvPicPr>
            <xdr:cNvPr id="56" name="Picture 55">
              <a:extLst>
                <a:ext uri="{FF2B5EF4-FFF2-40B4-BE49-F238E27FC236}">
                  <a16:creationId xmlns:a16="http://schemas.microsoft.com/office/drawing/2014/main" id="{E32AB408-245E-4371-BF12-96C3B4D7DC6C}"/>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696849" y="10176475"/>
              <a:ext cx="409626" cy="411480"/>
            </a:xfrm>
            <a:prstGeom prst="rect">
              <a:avLst/>
            </a:prstGeom>
          </xdr:spPr>
        </xdr:pic>
        <xdr:pic>
          <xdr:nvPicPr>
            <xdr:cNvPr id="57" name="Picture 56">
              <a:extLst>
                <a:ext uri="{FF2B5EF4-FFF2-40B4-BE49-F238E27FC236}">
                  <a16:creationId xmlns:a16="http://schemas.microsoft.com/office/drawing/2014/main" id="{665DDA27-EDC2-48BB-BAEC-1911C22E9A8B}"/>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119900" y="10176475"/>
              <a:ext cx="411480" cy="411480"/>
            </a:xfrm>
            <a:prstGeom prst="rect">
              <a:avLst/>
            </a:prstGeom>
          </xdr:spPr>
        </xdr:pic>
        <xdr:pic>
          <xdr:nvPicPr>
            <xdr:cNvPr id="58" name="Picture 57">
              <a:extLst>
                <a:ext uri="{FF2B5EF4-FFF2-40B4-BE49-F238E27FC236}">
                  <a16:creationId xmlns:a16="http://schemas.microsoft.com/office/drawing/2014/main" id="{997AD9AA-6C57-4D8E-8194-95B9FE2119D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549300" y="10176475"/>
              <a:ext cx="411480" cy="411480"/>
            </a:xfrm>
            <a:prstGeom prst="rect">
              <a:avLst/>
            </a:prstGeom>
          </xdr:spPr>
        </xdr:pic>
      </xdr:grpSp>
    </xdr:grpSp>
    <xdr:clientData/>
  </xdr:twoCellAnchor>
  <xdr:twoCellAnchor>
    <xdr:from>
      <xdr:col>1</xdr:col>
      <xdr:colOff>28576</xdr:colOff>
      <xdr:row>67</xdr:row>
      <xdr:rowOff>19825</xdr:rowOff>
    </xdr:from>
    <xdr:to>
      <xdr:col>1</xdr:col>
      <xdr:colOff>1217296</xdr:colOff>
      <xdr:row>72</xdr:row>
      <xdr:rowOff>140184</xdr:rowOff>
    </xdr:to>
    <xdr:grpSp>
      <xdr:nvGrpSpPr>
        <xdr:cNvPr id="63" name="Group 62">
          <a:extLst>
            <a:ext uri="{FF2B5EF4-FFF2-40B4-BE49-F238E27FC236}">
              <a16:creationId xmlns:a16="http://schemas.microsoft.com/office/drawing/2014/main" id="{CBA3A984-E9C1-4C46-A7BA-B3BD4412466C}"/>
            </a:ext>
          </a:extLst>
        </xdr:cNvPr>
        <xdr:cNvGrpSpPr>
          <a:grpSpLocks noChangeAspect="1"/>
        </xdr:cNvGrpSpPr>
      </xdr:nvGrpSpPr>
      <xdr:grpSpPr>
        <a:xfrm>
          <a:off x="85726" y="11078350"/>
          <a:ext cx="1188720" cy="949034"/>
          <a:chOff x="95251" y="10443350"/>
          <a:chExt cx="1234440" cy="964520"/>
        </a:xfrm>
      </xdr:grpSpPr>
      <xdr:pic>
        <xdr:nvPicPr>
          <xdr:cNvPr id="64" name="Picture 63">
            <a:extLst>
              <a:ext uri="{FF2B5EF4-FFF2-40B4-BE49-F238E27FC236}">
                <a16:creationId xmlns:a16="http://schemas.microsoft.com/office/drawing/2014/main" id="{929CE61E-4D59-42B2-9511-BA4530A70E87}"/>
              </a:ext>
            </a:extLst>
          </xdr:cNvPr>
          <xdr:cNvPicPr>
            <a:picLocks noChangeAspect="1"/>
          </xdr:cNvPicPr>
        </xdr:nvPicPr>
        <xdr:blipFill rotWithShape="1">
          <a:blip xmlns:r="http://schemas.openxmlformats.org/officeDocument/2006/relationships" r:embed="rId15">
            <a:extLst>
              <a:ext uri="{28A0092B-C50C-407E-A947-70E740481C1C}">
                <a14:useLocalDpi xmlns:a14="http://schemas.microsoft.com/office/drawing/2010/main" val="0"/>
              </a:ext>
            </a:extLst>
          </a:blip>
          <a:srcRect l="49828" r="-1"/>
          <a:stretch/>
        </xdr:blipFill>
        <xdr:spPr>
          <a:xfrm>
            <a:off x="95251" y="10830074"/>
            <a:ext cx="1234440" cy="577796"/>
          </a:xfrm>
          <a:prstGeom prst="rect">
            <a:avLst/>
          </a:prstGeom>
        </xdr:spPr>
      </xdr:pic>
      <xdr:grpSp>
        <xdr:nvGrpSpPr>
          <xdr:cNvPr id="65" name="Group 64">
            <a:extLst>
              <a:ext uri="{FF2B5EF4-FFF2-40B4-BE49-F238E27FC236}">
                <a16:creationId xmlns:a16="http://schemas.microsoft.com/office/drawing/2014/main" id="{84F29B75-0526-4E74-A0C7-E44209D4662F}"/>
              </a:ext>
            </a:extLst>
          </xdr:cNvPr>
          <xdr:cNvGrpSpPr/>
        </xdr:nvGrpSpPr>
        <xdr:grpSpPr>
          <a:xfrm>
            <a:off x="257780" y="10443350"/>
            <a:ext cx="909383" cy="411480"/>
            <a:chOff x="292101" y="10443350"/>
            <a:chExt cx="909383" cy="411480"/>
          </a:xfrm>
        </xdr:grpSpPr>
        <xdr:pic>
          <xdr:nvPicPr>
            <xdr:cNvPr id="66" name="Picture 65">
              <a:extLst>
                <a:ext uri="{FF2B5EF4-FFF2-40B4-BE49-F238E27FC236}">
                  <a16:creationId xmlns:a16="http://schemas.microsoft.com/office/drawing/2014/main" id="{C7338AA4-96B6-4374-BDFC-E10F3C42DD4B}"/>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292101" y="10443350"/>
              <a:ext cx="413402" cy="411480"/>
            </a:xfrm>
            <a:prstGeom prst="rect">
              <a:avLst/>
            </a:prstGeom>
          </xdr:spPr>
        </xdr:pic>
        <xdr:pic>
          <xdr:nvPicPr>
            <xdr:cNvPr id="67" name="Picture 66">
              <a:extLst>
                <a:ext uri="{FF2B5EF4-FFF2-40B4-BE49-F238E27FC236}">
                  <a16:creationId xmlns:a16="http://schemas.microsoft.com/office/drawing/2014/main" id="{9E4321AE-1B1D-484C-9CD5-DC9EF58A0C62}"/>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788082" y="10443350"/>
              <a:ext cx="413402" cy="411480"/>
            </a:xfrm>
            <a:prstGeom prst="rect">
              <a:avLst/>
            </a:prstGeom>
          </xdr:spPr>
        </xdr:pic>
      </xdr:grpSp>
    </xdr:grpSp>
    <xdr:clientData/>
  </xdr:twoCellAnchor>
  <xdr:twoCellAnchor>
    <xdr:from>
      <xdr:col>1</xdr:col>
      <xdr:colOff>0</xdr:colOff>
      <xdr:row>3</xdr:row>
      <xdr:rowOff>0</xdr:rowOff>
    </xdr:from>
    <xdr:to>
      <xdr:col>10</xdr:col>
      <xdr:colOff>0</xdr:colOff>
      <xdr:row>33</xdr:row>
      <xdr:rowOff>0</xdr:rowOff>
    </xdr:to>
    <xdr:sp macro="" textlink="">
      <xdr:nvSpPr>
        <xdr:cNvPr id="68" name="Rectangle 67">
          <a:extLst>
            <a:ext uri="{FF2B5EF4-FFF2-40B4-BE49-F238E27FC236}">
              <a16:creationId xmlns:a16="http://schemas.microsoft.com/office/drawing/2014/main" id="{DC19E5B3-FDE9-4F8C-B46D-5178C8DA3F4B}"/>
            </a:ext>
          </a:extLst>
        </xdr:cNvPr>
        <xdr:cNvSpPr/>
      </xdr:nvSpPr>
      <xdr:spPr>
        <a:xfrm>
          <a:off x="57150" y="695325"/>
          <a:ext cx="4076700" cy="48577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39687</xdr:colOff>
      <xdr:row>41</xdr:row>
      <xdr:rowOff>65050</xdr:rowOff>
    </xdr:from>
    <xdr:to>
      <xdr:col>2</xdr:col>
      <xdr:colOff>2102</xdr:colOff>
      <xdr:row>55</xdr:row>
      <xdr:rowOff>121491</xdr:rowOff>
    </xdr:to>
    <xdr:grpSp>
      <xdr:nvGrpSpPr>
        <xdr:cNvPr id="69" name="Group 68">
          <a:extLst>
            <a:ext uri="{FF2B5EF4-FFF2-40B4-BE49-F238E27FC236}">
              <a16:creationId xmlns:a16="http://schemas.microsoft.com/office/drawing/2014/main" id="{C4D25E29-4EDA-4161-BEDB-28D005DAF7CE}"/>
            </a:ext>
          </a:extLst>
        </xdr:cNvPr>
        <xdr:cNvGrpSpPr/>
      </xdr:nvGrpSpPr>
      <xdr:grpSpPr>
        <a:xfrm>
          <a:off x="96837" y="6913525"/>
          <a:ext cx="1191140" cy="2323391"/>
          <a:chOff x="96837" y="7037350"/>
          <a:chExt cx="1210190" cy="2367841"/>
        </a:xfrm>
      </xdr:grpSpPr>
      <xdr:pic>
        <xdr:nvPicPr>
          <xdr:cNvPr id="70" name="Picture 69">
            <a:extLst>
              <a:ext uri="{FF2B5EF4-FFF2-40B4-BE49-F238E27FC236}">
                <a16:creationId xmlns:a16="http://schemas.microsoft.com/office/drawing/2014/main" id="{FEEC2155-8F34-4E07-8D26-4ACF2844E31F}"/>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96837" y="9008271"/>
            <a:ext cx="1196340" cy="396920"/>
          </a:xfrm>
          <a:prstGeom prst="rect">
            <a:avLst/>
          </a:prstGeom>
        </xdr:spPr>
      </xdr:pic>
      <xdr:pic>
        <xdr:nvPicPr>
          <xdr:cNvPr id="71" name="Picture 75">
            <a:extLst>
              <a:ext uri="{FF2B5EF4-FFF2-40B4-BE49-F238E27FC236}">
                <a16:creationId xmlns:a16="http://schemas.microsoft.com/office/drawing/2014/main" id="{4C3E3836-3674-4A77-81DA-0CE580184711}"/>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96837" y="8040989"/>
            <a:ext cx="1196340" cy="394026"/>
          </a:xfrm>
          <a:prstGeom prst="rect">
            <a:avLst/>
          </a:prstGeom>
        </xdr:spPr>
      </xdr:pic>
      <xdr:pic>
        <xdr:nvPicPr>
          <xdr:cNvPr id="72" name="Picture 71">
            <a:extLst>
              <a:ext uri="{FF2B5EF4-FFF2-40B4-BE49-F238E27FC236}">
                <a16:creationId xmlns:a16="http://schemas.microsoft.com/office/drawing/2014/main" id="{6CE526F8-2266-4E19-8F04-85E15B3074F6}"/>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96837" y="8523910"/>
            <a:ext cx="1196340" cy="395467"/>
          </a:xfrm>
          <a:prstGeom prst="rect">
            <a:avLst/>
          </a:prstGeom>
        </xdr:spPr>
      </xdr:pic>
      <xdr:pic>
        <xdr:nvPicPr>
          <xdr:cNvPr id="73" name="Picture 72">
            <a:extLst>
              <a:ext uri="{FF2B5EF4-FFF2-40B4-BE49-F238E27FC236}">
                <a16:creationId xmlns:a16="http://schemas.microsoft.com/office/drawing/2014/main" id="{D63C809A-011A-4782-925E-0AAA5B0BCF49}"/>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96837" y="7546869"/>
            <a:ext cx="1196340" cy="405225"/>
          </a:xfrm>
          <a:prstGeom prst="rect">
            <a:avLst/>
          </a:prstGeom>
        </xdr:spPr>
      </xdr:pic>
      <xdr:grpSp>
        <xdr:nvGrpSpPr>
          <xdr:cNvPr id="74" name="Group 73">
            <a:extLst>
              <a:ext uri="{FF2B5EF4-FFF2-40B4-BE49-F238E27FC236}">
                <a16:creationId xmlns:a16="http://schemas.microsoft.com/office/drawing/2014/main" id="{23C8D607-8366-4F63-8EA8-CE0A3FD4C68B}"/>
              </a:ext>
            </a:extLst>
          </xdr:cNvPr>
          <xdr:cNvGrpSpPr/>
        </xdr:nvGrpSpPr>
        <xdr:grpSpPr>
          <a:xfrm>
            <a:off x="96837" y="7037350"/>
            <a:ext cx="1210190" cy="420624"/>
            <a:chOff x="19345947" y="7297700"/>
            <a:chExt cx="1210190" cy="420624"/>
          </a:xfrm>
        </xdr:grpSpPr>
        <xdr:pic>
          <xdr:nvPicPr>
            <xdr:cNvPr id="75" name="Picture 74">
              <a:extLst>
                <a:ext uri="{FF2B5EF4-FFF2-40B4-BE49-F238E27FC236}">
                  <a16:creationId xmlns:a16="http://schemas.microsoft.com/office/drawing/2014/main" id="{57E27116-BDB1-4BE4-BD9F-F1A9FCEA26B5}"/>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9345947" y="7297700"/>
              <a:ext cx="402336" cy="420624"/>
            </a:xfrm>
            <a:prstGeom prst="rect">
              <a:avLst/>
            </a:prstGeom>
          </xdr:spPr>
        </xdr:pic>
        <xdr:pic>
          <xdr:nvPicPr>
            <xdr:cNvPr id="76" name="Picture 75">
              <a:extLst>
                <a:ext uri="{FF2B5EF4-FFF2-40B4-BE49-F238E27FC236}">
                  <a16:creationId xmlns:a16="http://schemas.microsoft.com/office/drawing/2014/main" id="{A55C4933-2E35-4874-A556-BC03B37291E6}"/>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9747319" y="7297700"/>
              <a:ext cx="402336" cy="420624"/>
            </a:xfrm>
            <a:prstGeom prst="rect">
              <a:avLst/>
            </a:prstGeom>
          </xdr:spPr>
        </xdr:pic>
        <xdr:pic>
          <xdr:nvPicPr>
            <xdr:cNvPr id="77" name="Picture 76">
              <a:extLst>
                <a:ext uri="{FF2B5EF4-FFF2-40B4-BE49-F238E27FC236}">
                  <a16:creationId xmlns:a16="http://schemas.microsoft.com/office/drawing/2014/main" id="{39D01E44-14B8-4ED6-801B-3B467921F349}"/>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20153801" y="7297700"/>
              <a:ext cx="402336" cy="420624"/>
            </a:xfrm>
            <a:prstGeom prst="rect">
              <a:avLst/>
            </a:prstGeom>
          </xdr:spPr>
        </xdr:pic>
      </xdr:grpSp>
    </xdr:grpSp>
    <xdr:clientData/>
  </xdr:twoCellAnchor>
  <xdr:twoCellAnchor>
    <xdr:from>
      <xdr:col>1</xdr:col>
      <xdr:colOff>43446</xdr:colOff>
      <xdr:row>3</xdr:row>
      <xdr:rowOff>60325</xdr:rowOff>
    </xdr:from>
    <xdr:to>
      <xdr:col>1</xdr:col>
      <xdr:colOff>1234586</xdr:colOff>
      <xdr:row>32</xdr:row>
      <xdr:rowOff>103590</xdr:rowOff>
    </xdr:to>
    <xdr:grpSp>
      <xdr:nvGrpSpPr>
        <xdr:cNvPr id="78" name="Group 77">
          <a:extLst>
            <a:ext uri="{FF2B5EF4-FFF2-40B4-BE49-F238E27FC236}">
              <a16:creationId xmlns:a16="http://schemas.microsoft.com/office/drawing/2014/main" id="{57EE2DDA-0CC9-4A3D-9ADA-C846AE81071E}"/>
            </a:ext>
          </a:extLst>
        </xdr:cNvPr>
        <xdr:cNvGrpSpPr/>
      </xdr:nvGrpSpPr>
      <xdr:grpSpPr>
        <a:xfrm>
          <a:off x="100596" y="755650"/>
          <a:ext cx="1181615" cy="4739090"/>
          <a:chOff x="19366496" y="784225"/>
          <a:chExt cx="1210190" cy="4831165"/>
        </a:xfrm>
      </xdr:grpSpPr>
      <xdr:pic>
        <xdr:nvPicPr>
          <xdr:cNvPr id="79" name="Picture 78">
            <a:extLst>
              <a:ext uri="{FF2B5EF4-FFF2-40B4-BE49-F238E27FC236}">
                <a16:creationId xmlns:a16="http://schemas.microsoft.com/office/drawing/2014/main" id="{BA3D8A01-C982-4BA4-9E2C-3CB937CBFBFC}"/>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20177750" y="784225"/>
            <a:ext cx="398936" cy="418539"/>
          </a:xfrm>
          <a:prstGeom prst="rect">
            <a:avLst/>
          </a:prstGeom>
        </xdr:spPr>
      </xdr:pic>
      <xdr:pic>
        <xdr:nvPicPr>
          <xdr:cNvPr id="80" name="Picture 79">
            <a:extLst>
              <a:ext uri="{FF2B5EF4-FFF2-40B4-BE49-F238E27FC236}">
                <a16:creationId xmlns:a16="http://schemas.microsoft.com/office/drawing/2014/main" id="{9434D501-8ED9-4ECD-A86F-36F82587B7CE}"/>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9369896" y="1274285"/>
            <a:ext cx="398936" cy="418539"/>
          </a:xfrm>
          <a:prstGeom prst="rect">
            <a:avLst/>
          </a:prstGeom>
        </xdr:spPr>
      </xdr:pic>
      <xdr:pic>
        <xdr:nvPicPr>
          <xdr:cNvPr id="81" name="Picture 80">
            <a:extLst>
              <a:ext uri="{FF2B5EF4-FFF2-40B4-BE49-F238E27FC236}">
                <a16:creationId xmlns:a16="http://schemas.microsoft.com/office/drawing/2014/main" id="{F88ED7D6-6977-4037-A6F2-56AFE3BE814D}"/>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9771269" y="1274285"/>
            <a:ext cx="398936" cy="418539"/>
          </a:xfrm>
          <a:prstGeom prst="rect">
            <a:avLst/>
          </a:prstGeom>
        </xdr:spPr>
      </xdr:pic>
      <xdr:pic>
        <xdr:nvPicPr>
          <xdr:cNvPr id="82" name="Picture 81">
            <a:extLst>
              <a:ext uri="{FF2B5EF4-FFF2-40B4-BE49-F238E27FC236}">
                <a16:creationId xmlns:a16="http://schemas.microsoft.com/office/drawing/2014/main" id="{0AF9DD00-A995-43F0-8286-D2259082EAE6}"/>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20177750" y="1274285"/>
            <a:ext cx="398936" cy="418539"/>
          </a:xfrm>
          <a:prstGeom prst="rect">
            <a:avLst/>
          </a:prstGeom>
        </xdr:spPr>
      </xdr:pic>
      <xdr:pic>
        <xdr:nvPicPr>
          <xdr:cNvPr id="83" name="Picture 82">
            <a:extLst>
              <a:ext uri="{FF2B5EF4-FFF2-40B4-BE49-F238E27FC236}">
                <a16:creationId xmlns:a16="http://schemas.microsoft.com/office/drawing/2014/main" id="{29561DF6-1873-42C7-8B93-62820745AFBC}"/>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9369896" y="1764345"/>
            <a:ext cx="398936" cy="418539"/>
          </a:xfrm>
          <a:prstGeom prst="rect">
            <a:avLst/>
          </a:prstGeom>
        </xdr:spPr>
      </xdr:pic>
      <xdr:pic>
        <xdr:nvPicPr>
          <xdr:cNvPr id="84" name="Picture 83">
            <a:extLst>
              <a:ext uri="{FF2B5EF4-FFF2-40B4-BE49-F238E27FC236}">
                <a16:creationId xmlns:a16="http://schemas.microsoft.com/office/drawing/2014/main" id="{D4F859FE-F5E4-4EB5-89F2-E7145F87865B}"/>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9771269" y="1764345"/>
            <a:ext cx="398936" cy="418539"/>
          </a:xfrm>
          <a:prstGeom prst="rect">
            <a:avLst/>
          </a:prstGeom>
        </xdr:spPr>
      </xdr:pic>
      <xdr:pic>
        <xdr:nvPicPr>
          <xdr:cNvPr id="85" name="Picture 84">
            <a:extLst>
              <a:ext uri="{FF2B5EF4-FFF2-40B4-BE49-F238E27FC236}">
                <a16:creationId xmlns:a16="http://schemas.microsoft.com/office/drawing/2014/main" id="{ECB09062-6CF1-4395-A78C-E0EFD163D9D2}"/>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20177750" y="1764345"/>
            <a:ext cx="398936" cy="418539"/>
          </a:xfrm>
          <a:prstGeom prst="rect">
            <a:avLst/>
          </a:prstGeom>
        </xdr:spPr>
      </xdr:pic>
      <xdr:pic>
        <xdr:nvPicPr>
          <xdr:cNvPr id="86" name="Picture 85">
            <a:extLst>
              <a:ext uri="{FF2B5EF4-FFF2-40B4-BE49-F238E27FC236}">
                <a16:creationId xmlns:a16="http://schemas.microsoft.com/office/drawing/2014/main" id="{C5A00AB7-D0FC-47F9-8DAB-CA2070735974}"/>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9369896" y="2254405"/>
            <a:ext cx="398936" cy="418539"/>
          </a:xfrm>
          <a:prstGeom prst="rect">
            <a:avLst/>
          </a:prstGeom>
        </xdr:spPr>
      </xdr:pic>
      <xdr:pic>
        <xdr:nvPicPr>
          <xdr:cNvPr id="87" name="Picture 86">
            <a:extLst>
              <a:ext uri="{FF2B5EF4-FFF2-40B4-BE49-F238E27FC236}">
                <a16:creationId xmlns:a16="http://schemas.microsoft.com/office/drawing/2014/main" id="{F07FA381-B471-4EB0-8626-A750FA0FF1D6}"/>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9771269" y="2254405"/>
            <a:ext cx="398936" cy="418539"/>
          </a:xfrm>
          <a:prstGeom prst="rect">
            <a:avLst/>
          </a:prstGeom>
        </xdr:spPr>
      </xdr:pic>
      <xdr:pic>
        <xdr:nvPicPr>
          <xdr:cNvPr id="88" name="Picture 87">
            <a:extLst>
              <a:ext uri="{FF2B5EF4-FFF2-40B4-BE49-F238E27FC236}">
                <a16:creationId xmlns:a16="http://schemas.microsoft.com/office/drawing/2014/main" id="{79A52E0B-604C-4F70-AD7E-3BEFAC2008B8}"/>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20177750" y="2254405"/>
            <a:ext cx="398936" cy="418539"/>
          </a:xfrm>
          <a:prstGeom prst="rect">
            <a:avLst/>
          </a:prstGeom>
        </xdr:spPr>
      </xdr:pic>
      <xdr:pic>
        <xdr:nvPicPr>
          <xdr:cNvPr id="89" name="Picture 88">
            <a:extLst>
              <a:ext uri="{FF2B5EF4-FFF2-40B4-BE49-F238E27FC236}">
                <a16:creationId xmlns:a16="http://schemas.microsoft.com/office/drawing/2014/main" id="{5353A4F3-F9B0-447C-A37C-097C2C5ADA79}"/>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9369896" y="2744465"/>
            <a:ext cx="398936" cy="418539"/>
          </a:xfrm>
          <a:prstGeom prst="rect">
            <a:avLst/>
          </a:prstGeom>
        </xdr:spPr>
      </xdr:pic>
      <xdr:pic>
        <xdr:nvPicPr>
          <xdr:cNvPr id="90" name="Picture 89">
            <a:extLst>
              <a:ext uri="{FF2B5EF4-FFF2-40B4-BE49-F238E27FC236}">
                <a16:creationId xmlns:a16="http://schemas.microsoft.com/office/drawing/2014/main" id="{97A0A671-20AF-45CE-9C35-5E22AC99D7A1}"/>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9771269" y="2744465"/>
            <a:ext cx="398936" cy="418539"/>
          </a:xfrm>
          <a:prstGeom prst="rect">
            <a:avLst/>
          </a:prstGeom>
        </xdr:spPr>
      </xdr:pic>
      <xdr:pic>
        <xdr:nvPicPr>
          <xdr:cNvPr id="91" name="Picture 90">
            <a:extLst>
              <a:ext uri="{FF2B5EF4-FFF2-40B4-BE49-F238E27FC236}">
                <a16:creationId xmlns:a16="http://schemas.microsoft.com/office/drawing/2014/main" id="{787F79EA-5A30-4948-ACFA-D113F2BC5DED}"/>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20177750" y="2744465"/>
            <a:ext cx="398936" cy="418539"/>
          </a:xfrm>
          <a:prstGeom prst="rect">
            <a:avLst/>
          </a:prstGeom>
        </xdr:spPr>
      </xdr:pic>
      <xdr:pic>
        <xdr:nvPicPr>
          <xdr:cNvPr id="92" name="Picture 91">
            <a:extLst>
              <a:ext uri="{FF2B5EF4-FFF2-40B4-BE49-F238E27FC236}">
                <a16:creationId xmlns:a16="http://schemas.microsoft.com/office/drawing/2014/main" id="{2F2CE36A-F587-4222-B576-0DB325B46255}"/>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9369896" y="3234525"/>
            <a:ext cx="398936" cy="418539"/>
          </a:xfrm>
          <a:prstGeom prst="rect">
            <a:avLst/>
          </a:prstGeom>
        </xdr:spPr>
      </xdr:pic>
      <xdr:pic>
        <xdr:nvPicPr>
          <xdr:cNvPr id="93" name="Picture 92">
            <a:extLst>
              <a:ext uri="{FF2B5EF4-FFF2-40B4-BE49-F238E27FC236}">
                <a16:creationId xmlns:a16="http://schemas.microsoft.com/office/drawing/2014/main" id="{AE3FF2C5-DB52-45CD-9E8B-DFB70AE5EC78}"/>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9771269" y="3234525"/>
            <a:ext cx="398936" cy="418539"/>
          </a:xfrm>
          <a:prstGeom prst="rect">
            <a:avLst/>
          </a:prstGeom>
        </xdr:spPr>
      </xdr:pic>
      <xdr:pic>
        <xdr:nvPicPr>
          <xdr:cNvPr id="94" name="Picture 93">
            <a:extLst>
              <a:ext uri="{FF2B5EF4-FFF2-40B4-BE49-F238E27FC236}">
                <a16:creationId xmlns:a16="http://schemas.microsoft.com/office/drawing/2014/main" id="{59DC3CD4-6C63-4F1C-92DE-85A46C4325F8}"/>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20177750" y="3234525"/>
            <a:ext cx="398936" cy="418539"/>
          </a:xfrm>
          <a:prstGeom prst="rect">
            <a:avLst/>
          </a:prstGeom>
        </xdr:spPr>
      </xdr:pic>
      <xdr:pic>
        <xdr:nvPicPr>
          <xdr:cNvPr id="95" name="Picture 94">
            <a:extLst>
              <a:ext uri="{FF2B5EF4-FFF2-40B4-BE49-F238E27FC236}">
                <a16:creationId xmlns:a16="http://schemas.microsoft.com/office/drawing/2014/main" id="{4BBDA430-9577-404F-8A01-840DFD464EBD}"/>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19369896" y="3724585"/>
            <a:ext cx="398936" cy="418539"/>
          </a:xfrm>
          <a:prstGeom prst="rect">
            <a:avLst/>
          </a:prstGeom>
        </xdr:spPr>
      </xdr:pic>
      <xdr:pic>
        <xdr:nvPicPr>
          <xdr:cNvPr id="96" name="Picture 95">
            <a:extLst>
              <a:ext uri="{FF2B5EF4-FFF2-40B4-BE49-F238E27FC236}">
                <a16:creationId xmlns:a16="http://schemas.microsoft.com/office/drawing/2014/main" id="{4D7DB0D9-4B5D-4451-A6BD-5E85B55BE193}"/>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19771269" y="3724585"/>
            <a:ext cx="398936" cy="418539"/>
          </a:xfrm>
          <a:prstGeom prst="rect">
            <a:avLst/>
          </a:prstGeom>
        </xdr:spPr>
      </xdr:pic>
      <xdr:pic>
        <xdr:nvPicPr>
          <xdr:cNvPr id="97" name="Picture 96">
            <a:extLst>
              <a:ext uri="{FF2B5EF4-FFF2-40B4-BE49-F238E27FC236}">
                <a16:creationId xmlns:a16="http://schemas.microsoft.com/office/drawing/2014/main" id="{1C2CEF82-3FF9-4619-83D6-771FC4499478}"/>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20177750" y="3724585"/>
            <a:ext cx="398936" cy="418539"/>
          </a:xfrm>
          <a:prstGeom prst="rect">
            <a:avLst/>
          </a:prstGeom>
        </xdr:spPr>
      </xdr:pic>
      <xdr:pic>
        <xdr:nvPicPr>
          <xdr:cNvPr id="98" name="Picture 97">
            <a:extLst>
              <a:ext uri="{FF2B5EF4-FFF2-40B4-BE49-F238E27FC236}">
                <a16:creationId xmlns:a16="http://schemas.microsoft.com/office/drawing/2014/main" id="{39968E8C-ED91-4361-A877-E6BC31B8BC55}"/>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19369896" y="4214645"/>
            <a:ext cx="398936" cy="418539"/>
          </a:xfrm>
          <a:prstGeom prst="rect">
            <a:avLst/>
          </a:prstGeom>
        </xdr:spPr>
      </xdr:pic>
      <xdr:pic>
        <xdr:nvPicPr>
          <xdr:cNvPr id="99" name="Picture 98">
            <a:extLst>
              <a:ext uri="{FF2B5EF4-FFF2-40B4-BE49-F238E27FC236}">
                <a16:creationId xmlns:a16="http://schemas.microsoft.com/office/drawing/2014/main" id="{29A9BA79-AFF0-4AD1-976A-E1A072124A75}"/>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9769124" y="4214645"/>
            <a:ext cx="401081" cy="418539"/>
          </a:xfrm>
          <a:prstGeom prst="rect">
            <a:avLst/>
          </a:prstGeom>
        </xdr:spPr>
      </xdr:pic>
      <xdr:pic>
        <xdr:nvPicPr>
          <xdr:cNvPr id="100" name="Picture 99">
            <a:extLst>
              <a:ext uri="{FF2B5EF4-FFF2-40B4-BE49-F238E27FC236}">
                <a16:creationId xmlns:a16="http://schemas.microsoft.com/office/drawing/2014/main" id="{D7183A7C-E256-46AA-822C-DEDE6B004DFD}"/>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19369896" y="4704705"/>
            <a:ext cx="398936" cy="418539"/>
          </a:xfrm>
          <a:prstGeom prst="rect">
            <a:avLst/>
          </a:prstGeom>
        </xdr:spPr>
      </xdr:pic>
      <xdr:pic>
        <xdr:nvPicPr>
          <xdr:cNvPr id="101" name="Picture 100">
            <a:extLst>
              <a:ext uri="{FF2B5EF4-FFF2-40B4-BE49-F238E27FC236}">
                <a16:creationId xmlns:a16="http://schemas.microsoft.com/office/drawing/2014/main" id="{6418C6EB-FAB6-413C-A218-62066E4E0F3B}"/>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19771269" y="4704705"/>
            <a:ext cx="398936" cy="418539"/>
          </a:xfrm>
          <a:prstGeom prst="rect">
            <a:avLst/>
          </a:prstGeom>
        </xdr:spPr>
      </xdr:pic>
      <xdr:pic>
        <xdr:nvPicPr>
          <xdr:cNvPr id="102" name="Picture 101">
            <a:extLst>
              <a:ext uri="{FF2B5EF4-FFF2-40B4-BE49-F238E27FC236}">
                <a16:creationId xmlns:a16="http://schemas.microsoft.com/office/drawing/2014/main" id="{AA3CFF98-68BD-4E23-AB4A-8DB13F524254}"/>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20175605" y="4214645"/>
            <a:ext cx="401081" cy="418539"/>
          </a:xfrm>
          <a:prstGeom prst="rect">
            <a:avLst/>
          </a:prstGeom>
        </xdr:spPr>
      </xdr:pic>
      <xdr:pic>
        <xdr:nvPicPr>
          <xdr:cNvPr id="103" name="Picture 102">
            <a:extLst>
              <a:ext uri="{FF2B5EF4-FFF2-40B4-BE49-F238E27FC236}">
                <a16:creationId xmlns:a16="http://schemas.microsoft.com/office/drawing/2014/main" id="{A4BF2E0E-C4F7-431C-8264-3A388B495BBE}"/>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0177750" y="4704705"/>
            <a:ext cx="398936" cy="418539"/>
          </a:xfrm>
          <a:prstGeom prst="rect">
            <a:avLst/>
          </a:prstGeom>
        </xdr:spPr>
      </xdr:pic>
      <xdr:pic>
        <xdr:nvPicPr>
          <xdr:cNvPr id="104" name="Picture 103">
            <a:extLst>
              <a:ext uri="{FF2B5EF4-FFF2-40B4-BE49-F238E27FC236}">
                <a16:creationId xmlns:a16="http://schemas.microsoft.com/office/drawing/2014/main" id="{A72CE276-2327-4A0A-B0D3-51B96E6E006D}"/>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19769124" y="5194766"/>
            <a:ext cx="401081" cy="418539"/>
          </a:xfrm>
          <a:prstGeom prst="rect">
            <a:avLst/>
          </a:prstGeom>
        </xdr:spPr>
      </xdr:pic>
      <xdr:pic>
        <xdr:nvPicPr>
          <xdr:cNvPr id="105" name="Picture 104">
            <a:extLst>
              <a:ext uri="{FF2B5EF4-FFF2-40B4-BE49-F238E27FC236}">
                <a16:creationId xmlns:a16="http://schemas.microsoft.com/office/drawing/2014/main" id="{396A0563-8D3D-451F-9404-C35DAB706291}"/>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20175605" y="5194766"/>
            <a:ext cx="401081" cy="418539"/>
          </a:xfrm>
          <a:prstGeom prst="rect">
            <a:avLst/>
          </a:prstGeom>
        </xdr:spPr>
      </xdr:pic>
      <xdr:pic>
        <xdr:nvPicPr>
          <xdr:cNvPr id="106" name="Picture 105">
            <a:extLst>
              <a:ext uri="{FF2B5EF4-FFF2-40B4-BE49-F238E27FC236}">
                <a16:creationId xmlns:a16="http://schemas.microsoft.com/office/drawing/2014/main" id="{85F3BAF9-FC8F-44A2-9A0A-579BA77BFD6A}"/>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19366496" y="5194766"/>
            <a:ext cx="402336" cy="420624"/>
          </a:xfrm>
          <a:prstGeom prst="rect">
            <a:avLst/>
          </a:prstGeom>
        </xdr:spPr>
      </xdr:pic>
      <xdr:pic>
        <xdr:nvPicPr>
          <xdr:cNvPr id="107" name="Picture 106">
            <a:extLst>
              <a:ext uri="{FF2B5EF4-FFF2-40B4-BE49-F238E27FC236}">
                <a16:creationId xmlns:a16="http://schemas.microsoft.com/office/drawing/2014/main" id="{8B6AD72F-B72F-45DE-9740-23DBFF0120C8}"/>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19767869" y="784225"/>
            <a:ext cx="402336" cy="420624"/>
          </a:xfrm>
          <a:prstGeom prst="rect">
            <a:avLst/>
          </a:prstGeom>
        </xdr:spPr>
      </xdr:pic>
      <xdr:pic>
        <xdr:nvPicPr>
          <xdr:cNvPr id="108" name="Picture 107">
            <a:extLst>
              <a:ext uri="{FF2B5EF4-FFF2-40B4-BE49-F238E27FC236}">
                <a16:creationId xmlns:a16="http://schemas.microsoft.com/office/drawing/2014/main" id="{8F6AD166-1B25-4D54-82D2-0322A1703D41}"/>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19366496" y="784225"/>
            <a:ext cx="402336" cy="420624"/>
          </a:xfrm>
          <a:prstGeom prst="rect">
            <a:avLst/>
          </a:prstGeom>
        </xdr:spPr>
      </xdr:pic>
    </xdr:grpSp>
    <xdr:clientData/>
  </xdr:twoCellAnchor>
  <xdr:twoCellAnchor>
    <xdr:from>
      <xdr:col>1</xdr:col>
      <xdr:colOff>0</xdr:colOff>
      <xdr:row>41</xdr:row>
      <xdr:rowOff>0</xdr:rowOff>
    </xdr:from>
    <xdr:to>
      <xdr:col>10</xdr:col>
      <xdr:colOff>0</xdr:colOff>
      <xdr:row>56</xdr:row>
      <xdr:rowOff>0</xdr:rowOff>
    </xdr:to>
    <xdr:sp macro="" textlink="">
      <xdr:nvSpPr>
        <xdr:cNvPr id="109" name="Rectangle 108">
          <a:extLst>
            <a:ext uri="{FF2B5EF4-FFF2-40B4-BE49-F238E27FC236}">
              <a16:creationId xmlns:a16="http://schemas.microsoft.com/office/drawing/2014/main" id="{0B69B170-684F-4C60-B33F-4E0CB66AF7C7}"/>
            </a:ext>
          </a:extLst>
        </xdr:cNvPr>
        <xdr:cNvSpPr/>
      </xdr:nvSpPr>
      <xdr:spPr>
        <a:xfrm>
          <a:off x="57150" y="6848475"/>
          <a:ext cx="4076700" cy="24288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47</xdr:row>
      <xdr:rowOff>0</xdr:rowOff>
    </xdr:from>
    <xdr:to>
      <xdr:col>20</xdr:col>
      <xdr:colOff>0</xdr:colOff>
      <xdr:row>75</xdr:row>
      <xdr:rowOff>0</xdr:rowOff>
    </xdr:to>
    <xdr:sp macro="" textlink="">
      <xdr:nvSpPr>
        <xdr:cNvPr id="110" name="Rectangle 109">
          <a:extLst>
            <a:ext uri="{FF2B5EF4-FFF2-40B4-BE49-F238E27FC236}">
              <a16:creationId xmlns:a16="http://schemas.microsoft.com/office/drawing/2014/main" id="{BA69EF70-25FD-480B-A643-376F742A8C2B}"/>
            </a:ext>
          </a:extLst>
        </xdr:cNvPr>
        <xdr:cNvSpPr/>
      </xdr:nvSpPr>
      <xdr:spPr>
        <a:xfrm>
          <a:off x="4267200" y="4581525"/>
          <a:ext cx="4095750" cy="74676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27</xdr:row>
      <xdr:rowOff>1</xdr:rowOff>
    </xdr:from>
    <xdr:to>
      <xdr:col>20</xdr:col>
      <xdr:colOff>0</xdr:colOff>
      <xdr:row>37</xdr:row>
      <xdr:rowOff>19051</xdr:rowOff>
    </xdr:to>
    <xdr:sp macro="" textlink="">
      <xdr:nvSpPr>
        <xdr:cNvPr id="111" name="Rectangle 110">
          <a:extLst>
            <a:ext uri="{FF2B5EF4-FFF2-40B4-BE49-F238E27FC236}">
              <a16:creationId xmlns:a16="http://schemas.microsoft.com/office/drawing/2014/main" id="{8D190835-CFF3-4158-B2BD-3C078EC28120}"/>
            </a:ext>
          </a:extLst>
        </xdr:cNvPr>
        <xdr:cNvSpPr/>
      </xdr:nvSpPr>
      <xdr:spPr>
        <a:xfrm>
          <a:off x="4248150" y="4581526"/>
          <a:ext cx="4076700" cy="16383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25</xdr:row>
      <xdr:rowOff>136070</xdr:rowOff>
    </xdr:from>
    <xdr:to>
      <xdr:col>20</xdr:col>
      <xdr:colOff>0</xdr:colOff>
      <xdr:row>27</xdr:row>
      <xdr:rowOff>2719</xdr:rowOff>
    </xdr:to>
    <xdr:sp macro="" textlink="">
      <xdr:nvSpPr>
        <xdr:cNvPr id="112" name="Rectangle: Top Corners Rounded 111">
          <a:extLst>
            <a:ext uri="{FF2B5EF4-FFF2-40B4-BE49-F238E27FC236}">
              <a16:creationId xmlns:a16="http://schemas.microsoft.com/office/drawing/2014/main" id="{3311C135-D062-4997-8D26-5F07AA83C135}"/>
            </a:ext>
          </a:extLst>
        </xdr:cNvPr>
        <xdr:cNvSpPr/>
      </xdr:nvSpPr>
      <xdr:spPr>
        <a:xfrm>
          <a:off x="4238625" y="4592409"/>
          <a:ext cx="4068536" cy="193221"/>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25</xdr:row>
      <xdr:rowOff>140159</xdr:rowOff>
    </xdr:from>
    <xdr:to>
      <xdr:col>12</xdr:col>
      <xdr:colOff>2721</xdr:colOff>
      <xdr:row>27</xdr:row>
      <xdr:rowOff>8169</xdr:rowOff>
    </xdr:to>
    <xdr:sp macro="" textlink="">
      <xdr:nvSpPr>
        <xdr:cNvPr id="114" name="TextBox 113">
          <a:extLst>
            <a:ext uri="{FF2B5EF4-FFF2-40B4-BE49-F238E27FC236}">
              <a16:creationId xmlns:a16="http://schemas.microsoft.com/office/drawing/2014/main" id="{258F9193-1CE5-4A87-8FD9-2C5ABFB31692}"/>
            </a:ext>
          </a:extLst>
        </xdr:cNvPr>
        <xdr:cNvSpPr txBox="1"/>
      </xdr:nvSpPr>
      <xdr:spPr>
        <a:xfrm>
          <a:off x="4248150" y="4559759"/>
          <a:ext cx="1231446" cy="19186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18</xdr:col>
      <xdr:colOff>0</xdr:colOff>
      <xdr:row>25</xdr:row>
      <xdr:rowOff>142874</xdr:rowOff>
    </xdr:from>
    <xdr:to>
      <xdr:col>19</xdr:col>
      <xdr:colOff>0</xdr:colOff>
      <xdr:row>27</xdr:row>
      <xdr:rowOff>9523</xdr:rowOff>
    </xdr:to>
    <xdr:sp macro="" textlink="">
      <xdr:nvSpPr>
        <xdr:cNvPr id="115" name="TextBox 114">
          <a:extLst>
            <a:ext uri="{FF2B5EF4-FFF2-40B4-BE49-F238E27FC236}">
              <a16:creationId xmlns:a16="http://schemas.microsoft.com/office/drawing/2014/main" id="{1F01B51C-DE15-4EA9-8E77-6E1D7E31D4DC}"/>
            </a:ext>
          </a:extLst>
        </xdr:cNvPr>
        <xdr:cNvSpPr txBox="1"/>
      </xdr:nvSpPr>
      <xdr:spPr>
        <a:xfrm>
          <a:off x="7368268" y="4599213"/>
          <a:ext cx="469446" cy="19322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mn-lt"/>
              <a:ea typeface="+mn-ea"/>
              <a:cs typeface="+mn-cs"/>
            </a:rPr>
            <a:t>Earn</a:t>
          </a:r>
        </a:p>
      </xdr:txBody>
    </xdr:sp>
    <xdr:clientData/>
  </xdr:twoCellAnchor>
  <xdr:twoCellAnchor>
    <xdr:from>
      <xdr:col>19</xdr:col>
      <xdr:colOff>0</xdr:colOff>
      <xdr:row>25</xdr:row>
      <xdr:rowOff>134706</xdr:rowOff>
    </xdr:from>
    <xdr:to>
      <xdr:col>20</xdr:col>
      <xdr:colOff>0</xdr:colOff>
      <xdr:row>27</xdr:row>
      <xdr:rowOff>2716</xdr:rowOff>
    </xdr:to>
    <xdr:sp macro="" textlink="">
      <xdr:nvSpPr>
        <xdr:cNvPr id="116" name="TextBox 115">
          <a:extLst>
            <a:ext uri="{FF2B5EF4-FFF2-40B4-BE49-F238E27FC236}">
              <a16:creationId xmlns:a16="http://schemas.microsoft.com/office/drawing/2014/main" id="{B72AEA01-1A5B-4FC3-97C9-50A0B8C1B144}"/>
            </a:ext>
          </a:extLst>
        </xdr:cNvPr>
        <xdr:cNvSpPr txBox="1"/>
      </xdr:nvSpPr>
      <xdr:spPr>
        <a:xfrm>
          <a:off x="7858125" y="4392381"/>
          <a:ext cx="466725" cy="19186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38</xdr:row>
      <xdr:rowOff>0</xdr:rowOff>
    </xdr:from>
    <xdr:to>
      <xdr:col>20</xdr:col>
      <xdr:colOff>0</xdr:colOff>
      <xdr:row>39</xdr:row>
      <xdr:rowOff>0</xdr:rowOff>
    </xdr:to>
    <xdr:sp macro="" textlink="">
      <xdr:nvSpPr>
        <xdr:cNvPr id="117" name="Rectangle: Top Corners Rounded 116">
          <a:extLst>
            <a:ext uri="{FF2B5EF4-FFF2-40B4-BE49-F238E27FC236}">
              <a16:creationId xmlns:a16="http://schemas.microsoft.com/office/drawing/2014/main" id="{E7073BC3-8C35-4E8E-8632-3FA313565B75}"/>
            </a:ext>
          </a:extLst>
        </xdr:cNvPr>
        <xdr:cNvSpPr/>
      </xdr:nvSpPr>
      <xdr:spPr>
        <a:xfrm>
          <a:off x="4248150" y="6362700"/>
          <a:ext cx="4076700" cy="161925"/>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39</xdr:row>
      <xdr:rowOff>0</xdr:rowOff>
    </xdr:from>
    <xdr:to>
      <xdr:col>20</xdr:col>
      <xdr:colOff>0</xdr:colOff>
      <xdr:row>45</xdr:row>
      <xdr:rowOff>0</xdr:rowOff>
    </xdr:to>
    <xdr:sp macro="" textlink="">
      <xdr:nvSpPr>
        <xdr:cNvPr id="119" name="Rectangle 118">
          <a:extLst>
            <a:ext uri="{FF2B5EF4-FFF2-40B4-BE49-F238E27FC236}">
              <a16:creationId xmlns:a16="http://schemas.microsoft.com/office/drawing/2014/main" id="{BA8AF3FC-FBD2-4158-BAB5-4091131AE677}"/>
            </a:ext>
          </a:extLst>
        </xdr:cNvPr>
        <xdr:cNvSpPr/>
      </xdr:nvSpPr>
      <xdr:spPr>
        <a:xfrm>
          <a:off x="4248150" y="6524625"/>
          <a:ext cx="4076700" cy="9715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55</xdr:row>
      <xdr:rowOff>0</xdr:rowOff>
    </xdr:from>
    <xdr:to>
      <xdr:col>25</xdr:col>
      <xdr:colOff>0</xdr:colOff>
      <xdr:row>75</xdr:row>
      <xdr:rowOff>9525</xdr:rowOff>
    </xdr:to>
    <xdr:sp macro="" textlink="">
      <xdr:nvSpPr>
        <xdr:cNvPr id="124" name="Rectangle 123">
          <a:extLst>
            <a:ext uri="{FF2B5EF4-FFF2-40B4-BE49-F238E27FC236}">
              <a16:creationId xmlns:a16="http://schemas.microsoft.com/office/drawing/2014/main" id="{71607697-4D1C-4FB3-9909-61DDDB6829A6}"/>
            </a:ext>
          </a:extLst>
        </xdr:cNvPr>
        <xdr:cNvSpPr/>
      </xdr:nvSpPr>
      <xdr:spPr>
        <a:xfrm>
          <a:off x="8562975" y="9277350"/>
          <a:ext cx="4171950" cy="31051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3</xdr:row>
      <xdr:rowOff>1</xdr:rowOff>
    </xdr:from>
    <xdr:to>
      <xdr:col>25</xdr:col>
      <xdr:colOff>0</xdr:colOff>
      <xdr:row>53</xdr:row>
      <xdr:rowOff>0</xdr:rowOff>
    </xdr:to>
    <xdr:sp macro="" textlink="">
      <xdr:nvSpPr>
        <xdr:cNvPr id="125" name="Rectangle 124">
          <a:extLst>
            <a:ext uri="{FF2B5EF4-FFF2-40B4-BE49-F238E27FC236}">
              <a16:creationId xmlns:a16="http://schemas.microsoft.com/office/drawing/2014/main" id="{C6501D90-CD83-4609-93E7-050FB06A2F5C}"/>
            </a:ext>
          </a:extLst>
        </xdr:cNvPr>
        <xdr:cNvSpPr/>
      </xdr:nvSpPr>
      <xdr:spPr>
        <a:xfrm>
          <a:off x="8562975" y="695326"/>
          <a:ext cx="4171950" cy="8105774"/>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53</xdr:row>
      <xdr:rowOff>133350</xdr:rowOff>
    </xdr:from>
    <xdr:to>
      <xdr:col>25</xdr:col>
      <xdr:colOff>0</xdr:colOff>
      <xdr:row>55</xdr:row>
      <xdr:rowOff>0</xdr:rowOff>
    </xdr:to>
    <xdr:sp macro="" textlink="">
      <xdr:nvSpPr>
        <xdr:cNvPr id="126" name="Rectangle: Top Corners Rounded 125">
          <a:extLst>
            <a:ext uri="{FF2B5EF4-FFF2-40B4-BE49-F238E27FC236}">
              <a16:creationId xmlns:a16="http://schemas.microsoft.com/office/drawing/2014/main" id="{77DAEFA4-796D-4366-A8DB-145E9EAC554E}"/>
            </a:ext>
          </a:extLst>
        </xdr:cNvPr>
        <xdr:cNvSpPr/>
      </xdr:nvSpPr>
      <xdr:spPr>
        <a:xfrm>
          <a:off x="8562975" y="9086850"/>
          <a:ext cx="417195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19050</xdr:colOff>
      <xdr:row>53</xdr:row>
      <xdr:rowOff>133350</xdr:rowOff>
    </xdr:from>
    <xdr:to>
      <xdr:col>24</xdr:col>
      <xdr:colOff>19050</xdr:colOff>
      <xdr:row>55</xdr:row>
      <xdr:rowOff>0</xdr:rowOff>
    </xdr:to>
    <xdr:sp macro="" textlink="">
      <xdr:nvSpPr>
        <xdr:cNvPr id="121" name="TextBox 120">
          <a:extLst>
            <a:ext uri="{FF2B5EF4-FFF2-40B4-BE49-F238E27FC236}">
              <a16:creationId xmlns:a16="http://schemas.microsoft.com/office/drawing/2014/main" id="{0A2D66F6-FDEF-411C-A752-CB2F11DC9E79}"/>
            </a:ext>
          </a:extLst>
        </xdr:cNvPr>
        <xdr:cNvSpPr txBox="1"/>
      </xdr:nvSpPr>
      <xdr:spPr>
        <a:xfrm>
          <a:off x="11630025" y="908685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22</xdr:col>
      <xdr:colOff>0</xdr:colOff>
      <xdr:row>53</xdr:row>
      <xdr:rowOff>114299</xdr:rowOff>
    </xdr:from>
    <xdr:to>
      <xdr:col>22</xdr:col>
      <xdr:colOff>2609850</xdr:colOff>
      <xdr:row>55</xdr:row>
      <xdr:rowOff>28574</xdr:rowOff>
    </xdr:to>
    <xdr:sp macro="" textlink="">
      <xdr:nvSpPr>
        <xdr:cNvPr id="123" name="TextBox 122">
          <a:extLst>
            <a:ext uri="{FF2B5EF4-FFF2-40B4-BE49-F238E27FC236}">
              <a16:creationId xmlns:a16="http://schemas.microsoft.com/office/drawing/2014/main" id="{71D472F5-9D48-463C-A3A2-5C423B87EA0F}"/>
            </a:ext>
          </a:extLst>
        </xdr:cNvPr>
        <xdr:cNvSpPr txBox="1"/>
      </xdr:nvSpPr>
      <xdr:spPr>
        <a:xfrm>
          <a:off x="8562975" y="9067799"/>
          <a:ext cx="2609850" cy="2381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24</xdr:col>
      <xdr:colOff>9525</xdr:colOff>
      <xdr:row>53</xdr:row>
      <xdr:rowOff>133350</xdr:rowOff>
    </xdr:from>
    <xdr:to>
      <xdr:col>25</xdr:col>
      <xdr:colOff>9525</xdr:colOff>
      <xdr:row>55</xdr:row>
      <xdr:rowOff>0</xdr:rowOff>
    </xdr:to>
    <xdr:sp macro="" textlink="">
      <xdr:nvSpPr>
        <xdr:cNvPr id="122" name="TextBox 121">
          <a:extLst>
            <a:ext uri="{FF2B5EF4-FFF2-40B4-BE49-F238E27FC236}">
              <a16:creationId xmlns:a16="http://schemas.microsoft.com/office/drawing/2014/main" id="{8FAB542A-AED7-4386-AE2C-F2F749E17993}"/>
            </a:ext>
          </a:extLst>
        </xdr:cNvPr>
        <xdr:cNvSpPr txBox="1"/>
      </xdr:nvSpPr>
      <xdr:spPr>
        <a:xfrm>
          <a:off x="12182475" y="908685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35</xdr:row>
      <xdr:rowOff>0</xdr:rowOff>
    </xdr:from>
    <xdr:to>
      <xdr:col>10</xdr:col>
      <xdr:colOff>0</xdr:colOff>
      <xdr:row>39</xdr:row>
      <xdr:rowOff>0</xdr:rowOff>
    </xdr:to>
    <xdr:sp macro="" textlink="">
      <xdr:nvSpPr>
        <xdr:cNvPr id="2" name="Rectangle 1">
          <a:extLst>
            <a:ext uri="{FF2B5EF4-FFF2-40B4-BE49-F238E27FC236}">
              <a16:creationId xmlns:a16="http://schemas.microsoft.com/office/drawing/2014/main" id="{F375B73B-E587-4305-BC14-E28B13F5860E}"/>
            </a:ext>
          </a:extLst>
        </xdr:cNvPr>
        <xdr:cNvSpPr/>
      </xdr:nvSpPr>
      <xdr:spPr>
        <a:xfrm>
          <a:off x="57150" y="5876925"/>
          <a:ext cx="4076700" cy="647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3</xdr:row>
      <xdr:rowOff>0</xdr:rowOff>
    </xdr:from>
    <xdr:to>
      <xdr:col>29</xdr:col>
      <xdr:colOff>0</xdr:colOff>
      <xdr:row>75</xdr:row>
      <xdr:rowOff>0</xdr:rowOff>
    </xdr:to>
    <xdr:sp macro="" textlink="">
      <xdr:nvSpPr>
        <xdr:cNvPr id="3" name="Rectangle 2">
          <a:extLst>
            <a:ext uri="{FF2B5EF4-FFF2-40B4-BE49-F238E27FC236}">
              <a16:creationId xmlns:a16="http://schemas.microsoft.com/office/drawing/2014/main" id="{024FC05D-E93F-469E-8DB0-0FE73270A2A3}"/>
            </a:ext>
          </a:extLst>
        </xdr:cNvPr>
        <xdr:cNvSpPr/>
      </xdr:nvSpPr>
      <xdr:spPr>
        <a:xfrm>
          <a:off x="12849225" y="695325"/>
          <a:ext cx="4171950" cy="116776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3</xdr:row>
      <xdr:rowOff>0</xdr:rowOff>
    </xdr:from>
    <xdr:to>
      <xdr:col>25</xdr:col>
      <xdr:colOff>0</xdr:colOff>
      <xdr:row>53</xdr:row>
      <xdr:rowOff>0</xdr:rowOff>
    </xdr:to>
    <xdr:sp macro="" textlink="">
      <xdr:nvSpPr>
        <xdr:cNvPr id="4" name="Rectangle 3">
          <a:extLst>
            <a:ext uri="{FF2B5EF4-FFF2-40B4-BE49-F238E27FC236}">
              <a16:creationId xmlns:a16="http://schemas.microsoft.com/office/drawing/2014/main" id="{68468D26-3979-4B78-9930-AC84C9FD5FD7}"/>
            </a:ext>
          </a:extLst>
        </xdr:cNvPr>
        <xdr:cNvSpPr/>
      </xdr:nvSpPr>
      <xdr:spPr>
        <a:xfrm>
          <a:off x="8562975" y="695325"/>
          <a:ext cx="4171950" cy="80962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xdr:row>
      <xdr:rowOff>133350</xdr:rowOff>
    </xdr:from>
    <xdr:to>
      <xdr:col>10</xdr:col>
      <xdr:colOff>0</xdr:colOff>
      <xdr:row>3</xdr:row>
      <xdr:rowOff>0</xdr:rowOff>
    </xdr:to>
    <xdr:sp macro="" textlink="">
      <xdr:nvSpPr>
        <xdr:cNvPr id="5" name="Rectangle: Top Corners Rounded 4">
          <a:extLst>
            <a:ext uri="{FF2B5EF4-FFF2-40B4-BE49-F238E27FC236}">
              <a16:creationId xmlns:a16="http://schemas.microsoft.com/office/drawing/2014/main" id="{A1573F95-BF9D-4A87-96CC-392FF3499131}"/>
            </a:ext>
          </a:extLst>
        </xdr:cNvPr>
        <xdr:cNvSpPr/>
      </xdr:nvSpPr>
      <xdr:spPr>
        <a:xfrm>
          <a:off x="57150" y="50482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45</xdr:row>
      <xdr:rowOff>133350</xdr:rowOff>
    </xdr:from>
    <xdr:to>
      <xdr:col>20</xdr:col>
      <xdr:colOff>0</xdr:colOff>
      <xdr:row>47</xdr:row>
      <xdr:rowOff>0</xdr:rowOff>
    </xdr:to>
    <xdr:sp macro="" textlink="">
      <xdr:nvSpPr>
        <xdr:cNvPr id="6" name="Rectangle: Top Corners Rounded 5">
          <a:extLst>
            <a:ext uri="{FF2B5EF4-FFF2-40B4-BE49-F238E27FC236}">
              <a16:creationId xmlns:a16="http://schemas.microsoft.com/office/drawing/2014/main" id="{B9229674-D637-431C-9D67-6E3E33B51209}"/>
            </a:ext>
          </a:extLst>
        </xdr:cNvPr>
        <xdr:cNvSpPr/>
      </xdr:nvSpPr>
      <xdr:spPr>
        <a:xfrm>
          <a:off x="4248150" y="762952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33</xdr:row>
      <xdr:rowOff>133350</xdr:rowOff>
    </xdr:from>
    <xdr:to>
      <xdr:col>10</xdr:col>
      <xdr:colOff>0</xdr:colOff>
      <xdr:row>35</xdr:row>
      <xdr:rowOff>0</xdr:rowOff>
    </xdr:to>
    <xdr:sp macro="" textlink="">
      <xdr:nvSpPr>
        <xdr:cNvPr id="7" name="Rectangle: Top Corners Rounded 6">
          <a:extLst>
            <a:ext uri="{FF2B5EF4-FFF2-40B4-BE49-F238E27FC236}">
              <a16:creationId xmlns:a16="http://schemas.microsoft.com/office/drawing/2014/main" id="{8A17FCBA-D1FC-4051-9C98-6F27BE9A4E66}"/>
            </a:ext>
          </a:extLst>
        </xdr:cNvPr>
        <xdr:cNvSpPr/>
      </xdr:nvSpPr>
      <xdr:spPr>
        <a:xfrm>
          <a:off x="57150" y="568642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39</xdr:row>
      <xdr:rowOff>133350</xdr:rowOff>
    </xdr:from>
    <xdr:to>
      <xdr:col>10</xdr:col>
      <xdr:colOff>0</xdr:colOff>
      <xdr:row>41</xdr:row>
      <xdr:rowOff>0</xdr:rowOff>
    </xdr:to>
    <xdr:sp macro="" textlink="">
      <xdr:nvSpPr>
        <xdr:cNvPr id="8" name="Rectangle: Top Corners Rounded 7">
          <a:extLst>
            <a:ext uri="{FF2B5EF4-FFF2-40B4-BE49-F238E27FC236}">
              <a16:creationId xmlns:a16="http://schemas.microsoft.com/office/drawing/2014/main" id="{5512FD0B-B13F-432D-AAB7-11097D748163}"/>
            </a:ext>
          </a:extLst>
        </xdr:cNvPr>
        <xdr:cNvSpPr/>
      </xdr:nvSpPr>
      <xdr:spPr>
        <a:xfrm>
          <a:off x="57150" y="665797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1</xdr:row>
      <xdr:rowOff>133350</xdr:rowOff>
    </xdr:from>
    <xdr:to>
      <xdr:col>25</xdr:col>
      <xdr:colOff>0</xdr:colOff>
      <xdr:row>3</xdr:row>
      <xdr:rowOff>0</xdr:rowOff>
    </xdr:to>
    <xdr:sp macro="" textlink="">
      <xdr:nvSpPr>
        <xdr:cNvPr id="9" name="Rectangle: Top Corners Rounded 8">
          <a:extLst>
            <a:ext uri="{FF2B5EF4-FFF2-40B4-BE49-F238E27FC236}">
              <a16:creationId xmlns:a16="http://schemas.microsoft.com/office/drawing/2014/main" id="{F2D9A24D-B8C5-4B2C-BAE2-E40E17B22D6F}"/>
            </a:ext>
          </a:extLst>
        </xdr:cNvPr>
        <xdr:cNvSpPr/>
      </xdr:nvSpPr>
      <xdr:spPr>
        <a:xfrm>
          <a:off x="8562975" y="504825"/>
          <a:ext cx="417195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133350</xdr:rowOff>
    </xdr:from>
    <xdr:to>
      <xdr:col>29</xdr:col>
      <xdr:colOff>0</xdr:colOff>
      <xdr:row>3</xdr:row>
      <xdr:rowOff>0</xdr:rowOff>
    </xdr:to>
    <xdr:sp macro="" textlink="">
      <xdr:nvSpPr>
        <xdr:cNvPr id="10" name="Rectangle: Top Corners Rounded 9">
          <a:extLst>
            <a:ext uri="{FF2B5EF4-FFF2-40B4-BE49-F238E27FC236}">
              <a16:creationId xmlns:a16="http://schemas.microsoft.com/office/drawing/2014/main" id="{1DB5AA35-B669-49FC-B65B-F2EAF25F4E3A}"/>
            </a:ext>
          </a:extLst>
        </xdr:cNvPr>
        <xdr:cNvSpPr/>
      </xdr:nvSpPr>
      <xdr:spPr>
        <a:xfrm>
          <a:off x="12849225" y="504825"/>
          <a:ext cx="417195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1</xdr:row>
      <xdr:rowOff>133350</xdr:rowOff>
    </xdr:from>
    <xdr:to>
      <xdr:col>9</xdr:col>
      <xdr:colOff>0</xdr:colOff>
      <xdr:row>3</xdr:row>
      <xdr:rowOff>0</xdr:rowOff>
    </xdr:to>
    <xdr:sp macro="" textlink="">
      <xdr:nvSpPr>
        <xdr:cNvPr id="11" name="TextBox 10">
          <a:extLst>
            <a:ext uri="{FF2B5EF4-FFF2-40B4-BE49-F238E27FC236}">
              <a16:creationId xmlns:a16="http://schemas.microsoft.com/office/drawing/2014/main" id="{D73FD858-5286-431A-9B8A-E43EE4865B41}"/>
            </a:ext>
          </a:extLst>
        </xdr:cNvPr>
        <xdr:cNvSpPr txBox="1"/>
      </xdr:nvSpPr>
      <xdr:spPr>
        <a:xfrm>
          <a:off x="320040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33</xdr:row>
      <xdr:rowOff>133350</xdr:rowOff>
    </xdr:from>
    <xdr:to>
      <xdr:col>9</xdr:col>
      <xdr:colOff>0</xdr:colOff>
      <xdr:row>35</xdr:row>
      <xdr:rowOff>0</xdr:rowOff>
    </xdr:to>
    <xdr:sp macro="" textlink="">
      <xdr:nvSpPr>
        <xdr:cNvPr id="12" name="TextBox 11">
          <a:extLst>
            <a:ext uri="{FF2B5EF4-FFF2-40B4-BE49-F238E27FC236}">
              <a16:creationId xmlns:a16="http://schemas.microsoft.com/office/drawing/2014/main" id="{1E6D8EE3-ADC8-4AC3-A70F-545808B053DC}"/>
            </a:ext>
          </a:extLst>
        </xdr:cNvPr>
        <xdr:cNvSpPr txBox="1"/>
      </xdr:nvSpPr>
      <xdr:spPr>
        <a:xfrm>
          <a:off x="3200400" y="56864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39</xdr:row>
      <xdr:rowOff>133350</xdr:rowOff>
    </xdr:from>
    <xdr:to>
      <xdr:col>9</xdr:col>
      <xdr:colOff>0</xdr:colOff>
      <xdr:row>41</xdr:row>
      <xdr:rowOff>0</xdr:rowOff>
    </xdr:to>
    <xdr:sp macro="" textlink="">
      <xdr:nvSpPr>
        <xdr:cNvPr id="13" name="TextBox 12">
          <a:extLst>
            <a:ext uri="{FF2B5EF4-FFF2-40B4-BE49-F238E27FC236}">
              <a16:creationId xmlns:a16="http://schemas.microsoft.com/office/drawing/2014/main" id="{6C0458FC-D34A-42FD-BD29-4E1F5F9D01B9}"/>
            </a:ext>
          </a:extLst>
        </xdr:cNvPr>
        <xdr:cNvSpPr txBox="1"/>
      </xdr:nvSpPr>
      <xdr:spPr>
        <a:xfrm>
          <a:off x="3200400" y="66579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18</xdr:col>
      <xdr:colOff>0</xdr:colOff>
      <xdr:row>45</xdr:row>
      <xdr:rowOff>133350</xdr:rowOff>
    </xdr:from>
    <xdr:to>
      <xdr:col>19</xdr:col>
      <xdr:colOff>0</xdr:colOff>
      <xdr:row>47</xdr:row>
      <xdr:rowOff>0</xdr:rowOff>
    </xdr:to>
    <xdr:sp macro="" textlink="">
      <xdr:nvSpPr>
        <xdr:cNvPr id="14" name="TextBox 13">
          <a:extLst>
            <a:ext uri="{FF2B5EF4-FFF2-40B4-BE49-F238E27FC236}">
              <a16:creationId xmlns:a16="http://schemas.microsoft.com/office/drawing/2014/main" id="{2A57BCB7-2060-4D1A-8E91-D40631BAFB37}"/>
            </a:ext>
          </a:extLst>
        </xdr:cNvPr>
        <xdr:cNvSpPr txBox="1"/>
      </xdr:nvSpPr>
      <xdr:spPr>
        <a:xfrm>
          <a:off x="7391400" y="76295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mn-lt"/>
              <a:ea typeface="+mn-ea"/>
              <a:cs typeface="+mn-cs"/>
            </a:rPr>
            <a:t>Earn</a:t>
          </a:r>
        </a:p>
      </xdr:txBody>
    </xdr:sp>
    <xdr:clientData/>
  </xdr:twoCellAnchor>
  <xdr:twoCellAnchor>
    <xdr:from>
      <xdr:col>23</xdr:col>
      <xdr:colOff>0</xdr:colOff>
      <xdr:row>1</xdr:row>
      <xdr:rowOff>133350</xdr:rowOff>
    </xdr:from>
    <xdr:to>
      <xdr:col>24</xdr:col>
      <xdr:colOff>0</xdr:colOff>
      <xdr:row>3</xdr:row>
      <xdr:rowOff>0</xdr:rowOff>
    </xdr:to>
    <xdr:sp macro="" textlink="">
      <xdr:nvSpPr>
        <xdr:cNvPr id="15" name="TextBox 14">
          <a:extLst>
            <a:ext uri="{FF2B5EF4-FFF2-40B4-BE49-F238E27FC236}">
              <a16:creationId xmlns:a16="http://schemas.microsoft.com/office/drawing/2014/main" id="{AA9047FA-B302-47A3-9FF4-F91EC387B073}"/>
            </a:ext>
          </a:extLst>
        </xdr:cNvPr>
        <xdr:cNvSpPr txBox="1"/>
      </xdr:nvSpPr>
      <xdr:spPr>
        <a:xfrm>
          <a:off x="1161097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27</xdr:col>
      <xdr:colOff>0</xdr:colOff>
      <xdr:row>1</xdr:row>
      <xdr:rowOff>133350</xdr:rowOff>
    </xdr:from>
    <xdr:to>
      <xdr:col>28</xdr:col>
      <xdr:colOff>0</xdr:colOff>
      <xdr:row>3</xdr:row>
      <xdr:rowOff>0</xdr:rowOff>
    </xdr:to>
    <xdr:sp macro="" textlink="">
      <xdr:nvSpPr>
        <xdr:cNvPr id="16" name="TextBox 15">
          <a:extLst>
            <a:ext uri="{FF2B5EF4-FFF2-40B4-BE49-F238E27FC236}">
              <a16:creationId xmlns:a16="http://schemas.microsoft.com/office/drawing/2014/main" id="{2B38BC79-0510-465F-9177-9BF99796DBB3}"/>
            </a:ext>
          </a:extLst>
        </xdr:cNvPr>
        <xdr:cNvSpPr txBox="1"/>
      </xdr:nvSpPr>
      <xdr:spPr>
        <a:xfrm>
          <a:off x="1589722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9</xdr:col>
      <xdr:colOff>0</xdr:colOff>
      <xdr:row>1</xdr:row>
      <xdr:rowOff>133350</xdr:rowOff>
    </xdr:from>
    <xdr:to>
      <xdr:col>10</xdr:col>
      <xdr:colOff>0</xdr:colOff>
      <xdr:row>3</xdr:row>
      <xdr:rowOff>0</xdr:rowOff>
    </xdr:to>
    <xdr:sp macro="" textlink="">
      <xdr:nvSpPr>
        <xdr:cNvPr id="17" name="TextBox 16">
          <a:extLst>
            <a:ext uri="{FF2B5EF4-FFF2-40B4-BE49-F238E27FC236}">
              <a16:creationId xmlns:a16="http://schemas.microsoft.com/office/drawing/2014/main" id="{33489149-9ED7-4603-AF1B-CD21213A80C8}"/>
            </a:ext>
          </a:extLst>
        </xdr:cNvPr>
        <xdr:cNvSpPr txBox="1"/>
      </xdr:nvSpPr>
      <xdr:spPr>
        <a:xfrm>
          <a:off x="366712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19</xdr:col>
      <xdr:colOff>0</xdr:colOff>
      <xdr:row>45</xdr:row>
      <xdr:rowOff>142875</xdr:rowOff>
    </xdr:from>
    <xdr:to>
      <xdr:col>20</xdr:col>
      <xdr:colOff>0</xdr:colOff>
      <xdr:row>47</xdr:row>
      <xdr:rowOff>9525</xdr:rowOff>
    </xdr:to>
    <xdr:sp macro="" textlink="">
      <xdr:nvSpPr>
        <xdr:cNvPr id="18" name="TextBox 17">
          <a:extLst>
            <a:ext uri="{FF2B5EF4-FFF2-40B4-BE49-F238E27FC236}">
              <a16:creationId xmlns:a16="http://schemas.microsoft.com/office/drawing/2014/main" id="{30088F60-95B4-4E6B-8394-E066F695C9CD}"/>
            </a:ext>
          </a:extLst>
        </xdr:cNvPr>
        <xdr:cNvSpPr txBox="1"/>
      </xdr:nvSpPr>
      <xdr:spPr>
        <a:xfrm>
          <a:off x="7858125" y="76390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33</xdr:row>
      <xdr:rowOff>133350</xdr:rowOff>
    </xdr:from>
    <xdr:to>
      <xdr:col>10</xdr:col>
      <xdr:colOff>0</xdr:colOff>
      <xdr:row>35</xdr:row>
      <xdr:rowOff>0</xdr:rowOff>
    </xdr:to>
    <xdr:sp macro="" textlink="">
      <xdr:nvSpPr>
        <xdr:cNvPr id="19" name="TextBox 18">
          <a:extLst>
            <a:ext uri="{FF2B5EF4-FFF2-40B4-BE49-F238E27FC236}">
              <a16:creationId xmlns:a16="http://schemas.microsoft.com/office/drawing/2014/main" id="{68C239F5-4132-459B-9C94-07544F45E699}"/>
            </a:ext>
          </a:extLst>
        </xdr:cNvPr>
        <xdr:cNvSpPr txBox="1"/>
      </xdr:nvSpPr>
      <xdr:spPr>
        <a:xfrm>
          <a:off x="3667125" y="56864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39</xdr:row>
      <xdr:rowOff>133350</xdr:rowOff>
    </xdr:from>
    <xdr:to>
      <xdr:col>10</xdr:col>
      <xdr:colOff>0</xdr:colOff>
      <xdr:row>41</xdr:row>
      <xdr:rowOff>0</xdr:rowOff>
    </xdr:to>
    <xdr:sp macro="" textlink="">
      <xdr:nvSpPr>
        <xdr:cNvPr id="20" name="TextBox 19">
          <a:extLst>
            <a:ext uri="{FF2B5EF4-FFF2-40B4-BE49-F238E27FC236}">
              <a16:creationId xmlns:a16="http://schemas.microsoft.com/office/drawing/2014/main" id="{E8F0A76D-726B-4DD9-A043-42CBD06BF397}"/>
            </a:ext>
          </a:extLst>
        </xdr:cNvPr>
        <xdr:cNvSpPr txBox="1"/>
      </xdr:nvSpPr>
      <xdr:spPr>
        <a:xfrm>
          <a:off x="3667125" y="66579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24</xdr:col>
      <xdr:colOff>0</xdr:colOff>
      <xdr:row>1</xdr:row>
      <xdr:rowOff>133350</xdr:rowOff>
    </xdr:from>
    <xdr:to>
      <xdr:col>25</xdr:col>
      <xdr:colOff>0</xdr:colOff>
      <xdr:row>3</xdr:row>
      <xdr:rowOff>0</xdr:rowOff>
    </xdr:to>
    <xdr:sp macro="" textlink="">
      <xdr:nvSpPr>
        <xdr:cNvPr id="21" name="TextBox 20">
          <a:extLst>
            <a:ext uri="{FF2B5EF4-FFF2-40B4-BE49-F238E27FC236}">
              <a16:creationId xmlns:a16="http://schemas.microsoft.com/office/drawing/2014/main" id="{24E51D50-C890-425F-98D5-EF43607C12BC}"/>
            </a:ext>
          </a:extLst>
        </xdr:cNvPr>
        <xdr:cNvSpPr txBox="1"/>
      </xdr:nvSpPr>
      <xdr:spPr>
        <a:xfrm>
          <a:off x="1217295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28</xdr:col>
      <xdr:colOff>0</xdr:colOff>
      <xdr:row>1</xdr:row>
      <xdr:rowOff>133350</xdr:rowOff>
    </xdr:from>
    <xdr:to>
      <xdr:col>29</xdr:col>
      <xdr:colOff>0</xdr:colOff>
      <xdr:row>3</xdr:row>
      <xdr:rowOff>0</xdr:rowOff>
    </xdr:to>
    <xdr:sp macro="" textlink="">
      <xdr:nvSpPr>
        <xdr:cNvPr id="22" name="TextBox 21">
          <a:extLst>
            <a:ext uri="{FF2B5EF4-FFF2-40B4-BE49-F238E27FC236}">
              <a16:creationId xmlns:a16="http://schemas.microsoft.com/office/drawing/2014/main" id="{8F230F5D-30C4-492D-A8D0-C016FDEAFD47}"/>
            </a:ext>
          </a:extLst>
        </xdr:cNvPr>
        <xdr:cNvSpPr txBox="1"/>
      </xdr:nvSpPr>
      <xdr:spPr>
        <a:xfrm>
          <a:off x="1645920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45</xdr:row>
      <xdr:rowOff>133350</xdr:rowOff>
    </xdr:from>
    <xdr:to>
      <xdr:col>12</xdr:col>
      <xdr:colOff>0</xdr:colOff>
      <xdr:row>47</xdr:row>
      <xdr:rowOff>0</xdr:rowOff>
    </xdr:to>
    <xdr:sp macro="" textlink="">
      <xdr:nvSpPr>
        <xdr:cNvPr id="23" name="TextBox 22">
          <a:extLst>
            <a:ext uri="{FF2B5EF4-FFF2-40B4-BE49-F238E27FC236}">
              <a16:creationId xmlns:a16="http://schemas.microsoft.com/office/drawing/2014/main" id="{C5DFB776-ADF8-41B0-9CF0-5913EA2145EF}"/>
            </a:ext>
          </a:extLst>
        </xdr:cNvPr>
        <xdr:cNvSpPr txBox="1"/>
      </xdr:nvSpPr>
      <xdr:spPr>
        <a:xfrm>
          <a:off x="4248150" y="7629525"/>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22</xdr:col>
      <xdr:colOff>0</xdr:colOff>
      <xdr:row>1</xdr:row>
      <xdr:rowOff>114299</xdr:rowOff>
    </xdr:from>
    <xdr:to>
      <xdr:col>22</xdr:col>
      <xdr:colOff>2609850</xdr:colOff>
      <xdr:row>3</xdr:row>
      <xdr:rowOff>28574</xdr:rowOff>
    </xdr:to>
    <xdr:sp macro="" textlink="">
      <xdr:nvSpPr>
        <xdr:cNvPr id="24" name="TextBox 23">
          <a:extLst>
            <a:ext uri="{FF2B5EF4-FFF2-40B4-BE49-F238E27FC236}">
              <a16:creationId xmlns:a16="http://schemas.microsoft.com/office/drawing/2014/main" id="{F527D859-20D6-42E1-B231-C77940E3C460}"/>
            </a:ext>
          </a:extLst>
        </xdr:cNvPr>
        <xdr:cNvSpPr txBox="1"/>
      </xdr:nvSpPr>
      <xdr:spPr>
        <a:xfrm>
          <a:off x="8562975" y="485774"/>
          <a:ext cx="2609850" cy="2381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Fun Patches</a:t>
          </a:r>
        </a:p>
      </xdr:txBody>
    </xdr:sp>
    <xdr:clientData/>
  </xdr:twoCellAnchor>
  <xdr:twoCellAnchor>
    <xdr:from>
      <xdr:col>26</xdr:col>
      <xdr:colOff>0</xdr:colOff>
      <xdr:row>1</xdr:row>
      <xdr:rowOff>133350</xdr:rowOff>
    </xdr:from>
    <xdr:to>
      <xdr:col>26</xdr:col>
      <xdr:colOff>2495550</xdr:colOff>
      <xdr:row>3</xdr:row>
      <xdr:rowOff>0</xdr:rowOff>
    </xdr:to>
    <xdr:sp macro="" textlink="">
      <xdr:nvSpPr>
        <xdr:cNvPr id="25" name="TextBox 24">
          <a:extLst>
            <a:ext uri="{FF2B5EF4-FFF2-40B4-BE49-F238E27FC236}">
              <a16:creationId xmlns:a16="http://schemas.microsoft.com/office/drawing/2014/main" id="{4D126553-82CE-4D3E-B285-1AB35EECB04E}"/>
            </a:ext>
          </a:extLst>
        </xdr:cNvPr>
        <xdr:cNvSpPr txBox="1"/>
      </xdr:nvSpPr>
      <xdr:spPr>
        <a:xfrm>
          <a:off x="12849225" y="504825"/>
          <a:ext cx="24955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0</xdr:col>
      <xdr:colOff>56029</xdr:colOff>
      <xdr:row>1</xdr:row>
      <xdr:rowOff>133350</xdr:rowOff>
    </xdr:from>
    <xdr:to>
      <xdr:col>2</xdr:col>
      <xdr:colOff>1030942</xdr:colOff>
      <xdr:row>3</xdr:row>
      <xdr:rowOff>0</xdr:rowOff>
    </xdr:to>
    <xdr:sp macro="" textlink="">
      <xdr:nvSpPr>
        <xdr:cNvPr id="26" name="TextBox 25">
          <a:extLst>
            <a:ext uri="{FF2B5EF4-FFF2-40B4-BE49-F238E27FC236}">
              <a16:creationId xmlns:a16="http://schemas.microsoft.com/office/drawing/2014/main" id="{99064F9B-BA13-400F-B824-B2B4F629F020}"/>
            </a:ext>
          </a:extLst>
        </xdr:cNvPr>
        <xdr:cNvSpPr txBox="1"/>
      </xdr:nvSpPr>
      <xdr:spPr>
        <a:xfrm>
          <a:off x="56029" y="504825"/>
          <a:ext cx="2260788"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Individual Badges</a:t>
          </a:r>
        </a:p>
      </xdr:txBody>
    </xdr:sp>
    <xdr:clientData/>
  </xdr:twoCellAnchor>
  <xdr:twoCellAnchor>
    <xdr:from>
      <xdr:col>1</xdr:col>
      <xdr:colOff>0</xdr:colOff>
      <xdr:row>33</xdr:row>
      <xdr:rowOff>133350</xdr:rowOff>
    </xdr:from>
    <xdr:to>
      <xdr:col>2</xdr:col>
      <xdr:colOff>1590675</xdr:colOff>
      <xdr:row>34</xdr:row>
      <xdr:rowOff>152400</xdr:rowOff>
    </xdr:to>
    <xdr:sp macro="" textlink="">
      <xdr:nvSpPr>
        <xdr:cNvPr id="27" name="TextBox 26">
          <a:extLst>
            <a:ext uri="{FF2B5EF4-FFF2-40B4-BE49-F238E27FC236}">
              <a16:creationId xmlns:a16="http://schemas.microsoft.com/office/drawing/2014/main" id="{11AD76FB-0E3A-44A1-932F-2D838E12B7BC}"/>
            </a:ext>
          </a:extLst>
        </xdr:cNvPr>
        <xdr:cNvSpPr txBox="1"/>
      </xdr:nvSpPr>
      <xdr:spPr>
        <a:xfrm>
          <a:off x="57150" y="5686425"/>
          <a:ext cx="2819400" cy="1809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Financial Literacy &amp; Cookie Business Badges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39</xdr:row>
      <xdr:rowOff>133350</xdr:rowOff>
    </xdr:from>
    <xdr:to>
      <xdr:col>2</xdr:col>
      <xdr:colOff>971550</xdr:colOff>
      <xdr:row>40</xdr:row>
      <xdr:rowOff>152400</xdr:rowOff>
    </xdr:to>
    <xdr:sp macro="" textlink="">
      <xdr:nvSpPr>
        <xdr:cNvPr id="28" name="TextBox 27">
          <a:extLst>
            <a:ext uri="{FF2B5EF4-FFF2-40B4-BE49-F238E27FC236}">
              <a16:creationId xmlns:a16="http://schemas.microsoft.com/office/drawing/2014/main" id="{58EC3112-4B58-447B-9CB3-3248BE6FE301}"/>
            </a:ext>
          </a:extLst>
        </xdr:cNvPr>
        <xdr:cNvSpPr txBox="1"/>
      </xdr:nvSpPr>
      <xdr:spPr>
        <a:xfrm>
          <a:off x="57150" y="6657975"/>
          <a:ext cx="2200275" cy="1809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Progressive Badge Sets</a:t>
          </a:r>
          <a:endParaRPr lang="en-US" sz="1100">
            <a:solidFill>
              <a:schemeClr val="bg1"/>
            </a:solidFill>
            <a:latin typeface="Arial Narrow" panose="020B0606020202030204" pitchFamily="34" charset="0"/>
          </a:endParaRPr>
        </a:p>
      </xdr:txBody>
    </xdr:sp>
    <xdr:clientData/>
  </xdr:twoCellAnchor>
  <xdr:twoCellAnchor editAs="oneCell">
    <xdr:from>
      <xdr:col>1</xdr:col>
      <xdr:colOff>0</xdr:colOff>
      <xdr:row>0</xdr:row>
      <xdr:rowOff>0</xdr:rowOff>
    </xdr:from>
    <xdr:to>
      <xdr:col>2</xdr:col>
      <xdr:colOff>332740</xdr:colOff>
      <xdr:row>1</xdr:row>
      <xdr:rowOff>85725</xdr:rowOff>
    </xdr:to>
    <xdr:pic>
      <xdr:nvPicPr>
        <xdr:cNvPr id="29" name="Picture 28">
          <a:extLst>
            <a:ext uri="{FF2B5EF4-FFF2-40B4-BE49-F238E27FC236}">
              <a16:creationId xmlns:a16="http://schemas.microsoft.com/office/drawing/2014/main" id="{5B9F115D-5E9D-4091-BFB6-415378E5B3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0"/>
          <a:ext cx="1561465" cy="457200"/>
        </a:xfrm>
        <a:prstGeom prst="rect">
          <a:avLst/>
        </a:prstGeom>
      </xdr:spPr>
    </xdr:pic>
    <xdr:clientData/>
  </xdr:twoCellAnchor>
  <xdr:twoCellAnchor editAs="oneCell">
    <xdr:from>
      <xdr:col>1</xdr:col>
      <xdr:colOff>25400</xdr:colOff>
      <xdr:row>35</xdr:row>
      <xdr:rowOff>73026</xdr:rowOff>
    </xdr:from>
    <xdr:to>
      <xdr:col>1</xdr:col>
      <xdr:colOff>1221740</xdr:colOff>
      <xdr:row>38</xdr:row>
      <xdr:rowOff>105858</xdr:rowOff>
    </xdr:to>
    <xdr:pic>
      <xdr:nvPicPr>
        <xdr:cNvPr id="30" name="Picture 29">
          <a:extLst>
            <a:ext uri="{FF2B5EF4-FFF2-40B4-BE49-F238E27FC236}">
              <a16:creationId xmlns:a16="http://schemas.microsoft.com/office/drawing/2014/main" id="{19D96D55-05C2-4130-BFE9-73CA05779ED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2550" y="5949951"/>
          <a:ext cx="1196340" cy="518607"/>
        </a:xfrm>
        <a:prstGeom prst="rect">
          <a:avLst/>
        </a:prstGeom>
      </xdr:spPr>
    </xdr:pic>
    <xdr:clientData/>
  </xdr:twoCellAnchor>
  <xdr:twoCellAnchor>
    <xdr:from>
      <xdr:col>1</xdr:col>
      <xdr:colOff>0</xdr:colOff>
      <xdr:row>58</xdr:row>
      <xdr:rowOff>0</xdr:rowOff>
    </xdr:from>
    <xdr:to>
      <xdr:col>10</xdr:col>
      <xdr:colOff>0</xdr:colOff>
      <xdr:row>65</xdr:row>
      <xdr:rowOff>0</xdr:rowOff>
    </xdr:to>
    <xdr:sp macro="" textlink="">
      <xdr:nvSpPr>
        <xdr:cNvPr id="31" name="Rectangle 30">
          <a:extLst>
            <a:ext uri="{FF2B5EF4-FFF2-40B4-BE49-F238E27FC236}">
              <a16:creationId xmlns:a16="http://schemas.microsoft.com/office/drawing/2014/main" id="{7C960922-8A67-4AC8-8ADC-3608331A0912}"/>
            </a:ext>
          </a:extLst>
        </xdr:cNvPr>
        <xdr:cNvSpPr/>
      </xdr:nvSpPr>
      <xdr:spPr>
        <a:xfrm>
          <a:off x="57150" y="9601200"/>
          <a:ext cx="4076700" cy="11334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67</xdr:row>
      <xdr:rowOff>0</xdr:rowOff>
    </xdr:from>
    <xdr:to>
      <xdr:col>10</xdr:col>
      <xdr:colOff>0</xdr:colOff>
      <xdr:row>73</xdr:row>
      <xdr:rowOff>0</xdr:rowOff>
    </xdr:to>
    <xdr:sp macro="" textlink="">
      <xdr:nvSpPr>
        <xdr:cNvPr id="32" name="Rectangle 31">
          <a:extLst>
            <a:ext uri="{FF2B5EF4-FFF2-40B4-BE49-F238E27FC236}">
              <a16:creationId xmlns:a16="http://schemas.microsoft.com/office/drawing/2014/main" id="{65BE37FE-6B6D-406A-9A2A-8077E7567E20}"/>
            </a:ext>
          </a:extLst>
        </xdr:cNvPr>
        <xdr:cNvSpPr/>
      </xdr:nvSpPr>
      <xdr:spPr>
        <a:xfrm>
          <a:off x="57150" y="11058525"/>
          <a:ext cx="4076700" cy="9906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56</xdr:row>
      <xdr:rowOff>133350</xdr:rowOff>
    </xdr:from>
    <xdr:to>
      <xdr:col>10</xdr:col>
      <xdr:colOff>0</xdr:colOff>
      <xdr:row>58</xdr:row>
      <xdr:rowOff>0</xdr:rowOff>
    </xdr:to>
    <xdr:sp macro="" textlink="">
      <xdr:nvSpPr>
        <xdr:cNvPr id="33" name="Rectangle: Top Corners Rounded 32">
          <a:extLst>
            <a:ext uri="{FF2B5EF4-FFF2-40B4-BE49-F238E27FC236}">
              <a16:creationId xmlns:a16="http://schemas.microsoft.com/office/drawing/2014/main" id="{2A1FE566-A6E6-467F-8DFE-372C6A1BC2A9}"/>
            </a:ext>
          </a:extLst>
        </xdr:cNvPr>
        <xdr:cNvSpPr/>
      </xdr:nvSpPr>
      <xdr:spPr>
        <a:xfrm>
          <a:off x="57150" y="9410700"/>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65</xdr:row>
      <xdr:rowOff>136684</xdr:rowOff>
    </xdr:from>
    <xdr:to>
      <xdr:col>10</xdr:col>
      <xdr:colOff>0</xdr:colOff>
      <xdr:row>67</xdr:row>
      <xdr:rowOff>0</xdr:rowOff>
    </xdr:to>
    <xdr:sp macro="" textlink="">
      <xdr:nvSpPr>
        <xdr:cNvPr id="34" name="Rectangle: Top Corners Rounded 33">
          <a:extLst>
            <a:ext uri="{FF2B5EF4-FFF2-40B4-BE49-F238E27FC236}">
              <a16:creationId xmlns:a16="http://schemas.microsoft.com/office/drawing/2014/main" id="{3709D9D2-CE4C-4A5C-A961-945B42D6DA08}"/>
            </a:ext>
          </a:extLst>
        </xdr:cNvPr>
        <xdr:cNvSpPr/>
      </xdr:nvSpPr>
      <xdr:spPr>
        <a:xfrm>
          <a:off x="57150" y="10871359"/>
          <a:ext cx="4076700" cy="187166"/>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65</xdr:row>
      <xdr:rowOff>136684</xdr:rowOff>
    </xdr:from>
    <xdr:to>
      <xdr:col>9</xdr:col>
      <xdr:colOff>0</xdr:colOff>
      <xdr:row>67</xdr:row>
      <xdr:rowOff>0</xdr:rowOff>
    </xdr:to>
    <xdr:sp macro="" textlink="">
      <xdr:nvSpPr>
        <xdr:cNvPr id="35" name="TextBox 34">
          <a:extLst>
            <a:ext uri="{FF2B5EF4-FFF2-40B4-BE49-F238E27FC236}">
              <a16:creationId xmlns:a16="http://schemas.microsoft.com/office/drawing/2014/main" id="{28FB6F18-903D-4B35-BA5C-AAA4833E4ADB}"/>
            </a:ext>
          </a:extLst>
        </xdr:cNvPr>
        <xdr:cNvSpPr txBox="1"/>
      </xdr:nvSpPr>
      <xdr:spPr>
        <a:xfrm>
          <a:off x="3200400" y="10871359"/>
          <a:ext cx="466725" cy="18716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56</xdr:row>
      <xdr:rowOff>133350</xdr:rowOff>
    </xdr:from>
    <xdr:to>
      <xdr:col>9</xdr:col>
      <xdr:colOff>0</xdr:colOff>
      <xdr:row>58</xdr:row>
      <xdr:rowOff>0</xdr:rowOff>
    </xdr:to>
    <xdr:sp macro="" textlink="">
      <xdr:nvSpPr>
        <xdr:cNvPr id="36" name="TextBox 35">
          <a:extLst>
            <a:ext uri="{FF2B5EF4-FFF2-40B4-BE49-F238E27FC236}">
              <a16:creationId xmlns:a16="http://schemas.microsoft.com/office/drawing/2014/main" id="{9283666D-815E-4FDC-85F6-7F7F783947E2}"/>
            </a:ext>
          </a:extLst>
        </xdr:cNvPr>
        <xdr:cNvSpPr txBox="1"/>
      </xdr:nvSpPr>
      <xdr:spPr>
        <a:xfrm>
          <a:off x="3200400" y="94107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9</xdr:col>
      <xdr:colOff>0</xdr:colOff>
      <xdr:row>56</xdr:row>
      <xdr:rowOff>133350</xdr:rowOff>
    </xdr:from>
    <xdr:to>
      <xdr:col>10</xdr:col>
      <xdr:colOff>0</xdr:colOff>
      <xdr:row>58</xdr:row>
      <xdr:rowOff>0</xdr:rowOff>
    </xdr:to>
    <xdr:sp macro="" textlink="">
      <xdr:nvSpPr>
        <xdr:cNvPr id="37" name="TextBox 36">
          <a:extLst>
            <a:ext uri="{FF2B5EF4-FFF2-40B4-BE49-F238E27FC236}">
              <a16:creationId xmlns:a16="http://schemas.microsoft.com/office/drawing/2014/main" id="{8CC50704-DFF7-4ED1-91F9-E339D846ED45}"/>
            </a:ext>
          </a:extLst>
        </xdr:cNvPr>
        <xdr:cNvSpPr txBox="1"/>
      </xdr:nvSpPr>
      <xdr:spPr>
        <a:xfrm>
          <a:off x="3667125" y="94107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65</xdr:row>
      <xdr:rowOff>136684</xdr:rowOff>
    </xdr:from>
    <xdr:to>
      <xdr:col>10</xdr:col>
      <xdr:colOff>0</xdr:colOff>
      <xdr:row>67</xdr:row>
      <xdr:rowOff>0</xdr:rowOff>
    </xdr:to>
    <xdr:sp macro="" textlink="">
      <xdr:nvSpPr>
        <xdr:cNvPr id="38" name="TextBox 37">
          <a:extLst>
            <a:ext uri="{FF2B5EF4-FFF2-40B4-BE49-F238E27FC236}">
              <a16:creationId xmlns:a16="http://schemas.microsoft.com/office/drawing/2014/main" id="{C38F4CB6-7207-41EC-9EC4-BFF281AEC080}"/>
            </a:ext>
          </a:extLst>
        </xdr:cNvPr>
        <xdr:cNvSpPr txBox="1"/>
      </xdr:nvSpPr>
      <xdr:spPr>
        <a:xfrm>
          <a:off x="3667125" y="10871359"/>
          <a:ext cx="466725" cy="18716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xdr:col>
      <xdr:colOff>0</xdr:colOff>
      <xdr:row>56</xdr:row>
      <xdr:rowOff>133350</xdr:rowOff>
    </xdr:from>
    <xdr:to>
      <xdr:col>2</xdr:col>
      <xdr:colOff>0</xdr:colOff>
      <xdr:row>58</xdr:row>
      <xdr:rowOff>0</xdr:rowOff>
    </xdr:to>
    <xdr:sp macro="" textlink="">
      <xdr:nvSpPr>
        <xdr:cNvPr id="39" name="TextBox 38">
          <a:extLst>
            <a:ext uri="{FF2B5EF4-FFF2-40B4-BE49-F238E27FC236}">
              <a16:creationId xmlns:a16="http://schemas.microsoft.com/office/drawing/2014/main" id="{DEE4123B-5860-479E-B7BF-9B3E7E175E7B}"/>
            </a:ext>
          </a:extLst>
        </xdr:cNvPr>
        <xdr:cNvSpPr txBox="1"/>
      </xdr:nvSpPr>
      <xdr:spPr>
        <a:xfrm>
          <a:off x="57150" y="9410700"/>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Pins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65</xdr:row>
      <xdr:rowOff>136684</xdr:rowOff>
    </xdr:from>
    <xdr:to>
      <xdr:col>2</xdr:col>
      <xdr:colOff>952500</xdr:colOff>
      <xdr:row>67</xdr:row>
      <xdr:rowOff>19050</xdr:rowOff>
    </xdr:to>
    <xdr:sp macro="" textlink="">
      <xdr:nvSpPr>
        <xdr:cNvPr id="40" name="TextBox 39">
          <a:extLst>
            <a:ext uri="{FF2B5EF4-FFF2-40B4-BE49-F238E27FC236}">
              <a16:creationId xmlns:a16="http://schemas.microsoft.com/office/drawing/2014/main" id="{7782B914-8846-4C2B-B86F-A2EBE2CB62A4}"/>
            </a:ext>
          </a:extLst>
        </xdr:cNvPr>
        <xdr:cNvSpPr txBox="1"/>
      </xdr:nvSpPr>
      <xdr:spPr>
        <a:xfrm>
          <a:off x="57150" y="10871359"/>
          <a:ext cx="2181225" cy="2062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Additional Patch Awards</a:t>
          </a:r>
          <a:endParaRPr lang="en-US" sz="1100">
            <a:solidFill>
              <a:schemeClr val="bg1"/>
            </a:solidFill>
            <a:latin typeface="Arial Narrow" panose="020B0606020202030204" pitchFamily="34" charset="0"/>
          </a:endParaRPr>
        </a:p>
      </xdr:txBody>
    </xdr:sp>
    <xdr:clientData/>
  </xdr:twoCellAnchor>
  <xdr:twoCellAnchor>
    <xdr:from>
      <xdr:col>11</xdr:col>
      <xdr:colOff>0</xdr:colOff>
      <xdr:row>1</xdr:row>
      <xdr:rowOff>133350</xdr:rowOff>
    </xdr:from>
    <xdr:to>
      <xdr:col>20</xdr:col>
      <xdr:colOff>0</xdr:colOff>
      <xdr:row>3</xdr:row>
      <xdr:rowOff>0</xdr:rowOff>
    </xdr:to>
    <xdr:sp macro="" textlink="">
      <xdr:nvSpPr>
        <xdr:cNvPr id="41" name="Rectangle: Top Corners Rounded 40">
          <a:extLst>
            <a:ext uri="{FF2B5EF4-FFF2-40B4-BE49-F238E27FC236}">
              <a16:creationId xmlns:a16="http://schemas.microsoft.com/office/drawing/2014/main" id="{0288143B-E3C4-4876-B75A-82BE969C45F7}"/>
            </a:ext>
          </a:extLst>
        </xdr:cNvPr>
        <xdr:cNvSpPr/>
      </xdr:nvSpPr>
      <xdr:spPr>
        <a:xfrm>
          <a:off x="4248150" y="50482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0</xdr:colOff>
      <xdr:row>1</xdr:row>
      <xdr:rowOff>133350</xdr:rowOff>
    </xdr:from>
    <xdr:to>
      <xdr:col>19</xdr:col>
      <xdr:colOff>0</xdr:colOff>
      <xdr:row>3</xdr:row>
      <xdr:rowOff>0</xdr:rowOff>
    </xdr:to>
    <xdr:sp macro="" textlink="">
      <xdr:nvSpPr>
        <xdr:cNvPr id="42" name="TextBox 41">
          <a:extLst>
            <a:ext uri="{FF2B5EF4-FFF2-40B4-BE49-F238E27FC236}">
              <a16:creationId xmlns:a16="http://schemas.microsoft.com/office/drawing/2014/main" id="{4551D8E1-8651-4B83-8331-6D89F90DAD0C}"/>
            </a:ext>
          </a:extLst>
        </xdr:cNvPr>
        <xdr:cNvSpPr txBox="1"/>
      </xdr:nvSpPr>
      <xdr:spPr>
        <a:xfrm>
          <a:off x="739140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19</xdr:col>
      <xdr:colOff>0</xdr:colOff>
      <xdr:row>1</xdr:row>
      <xdr:rowOff>133350</xdr:rowOff>
    </xdr:from>
    <xdr:to>
      <xdr:col>20</xdr:col>
      <xdr:colOff>0</xdr:colOff>
      <xdr:row>3</xdr:row>
      <xdr:rowOff>0</xdr:rowOff>
    </xdr:to>
    <xdr:sp macro="" textlink="">
      <xdr:nvSpPr>
        <xdr:cNvPr id="43" name="TextBox 42">
          <a:extLst>
            <a:ext uri="{FF2B5EF4-FFF2-40B4-BE49-F238E27FC236}">
              <a16:creationId xmlns:a16="http://schemas.microsoft.com/office/drawing/2014/main" id="{FF1921D1-7974-4672-BA3E-B570F6C10416}"/>
            </a:ext>
          </a:extLst>
        </xdr:cNvPr>
        <xdr:cNvSpPr txBox="1"/>
      </xdr:nvSpPr>
      <xdr:spPr>
        <a:xfrm>
          <a:off x="785812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3</xdr:row>
      <xdr:rowOff>0</xdr:rowOff>
    </xdr:from>
    <xdr:to>
      <xdr:col>20</xdr:col>
      <xdr:colOff>0</xdr:colOff>
      <xdr:row>25</xdr:row>
      <xdr:rowOff>0</xdr:rowOff>
    </xdr:to>
    <xdr:sp macro="" textlink="">
      <xdr:nvSpPr>
        <xdr:cNvPr id="44" name="Rectangle 43">
          <a:extLst>
            <a:ext uri="{FF2B5EF4-FFF2-40B4-BE49-F238E27FC236}">
              <a16:creationId xmlns:a16="http://schemas.microsoft.com/office/drawing/2014/main" id="{E09363EE-FDEB-4240-A19A-5A7C10F11F87}"/>
            </a:ext>
          </a:extLst>
        </xdr:cNvPr>
        <xdr:cNvSpPr/>
      </xdr:nvSpPr>
      <xdr:spPr>
        <a:xfrm>
          <a:off x="4248150" y="695325"/>
          <a:ext cx="4076700" cy="35623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133350</xdr:rowOff>
    </xdr:from>
    <xdr:to>
      <xdr:col>12</xdr:col>
      <xdr:colOff>1266825</xdr:colOff>
      <xdr:row>3</xdr:row>
      <xdr:rowOff>0</xdr:rowOff>
    </xdr:to>
    <xdr:sp macro="" textlink="">
      <xdr:nvSpPr>
        <xdr:cNvPr id="45" name="TextBox 44">
          <a:extLst>
            <a:ext uri="{FF2B5EF4-FFF2-40B4-BE49-F238E27FC236}">
              <a16:creationId xmlns:a16="http://schemas.microsoft.com/office/drawing/2014/main" id="{636085FF-5D6D-4C60-BDE1-89B9958C2151}"/>
            </a:ext>
          </a:extLst>
        </xdr:cNvPr>
        <xdr:cNvSpPr txBox="1"/>
      </xdr:nvSpPr>
      <xdr:spPr>
        <a:xfrm>
          <a:off x="4248150" y="504825"/>
          <a:ext cx="24955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Leadership Journey Awards</a:t>
          </a:r>
          <a:endParaRPr lang="en-US" sz="1100">
            <a:solidFill>
              <a:schemeClr val="bg1"/>
            </a:solidFill>
            <a:latin typeface="Arial Narrow" panose="020B0606020202030204" pitchFamily="34" charset="0"/>
          </a:endParaRPr>
        </a:p>
      </xdr:txBody>
    </xdr:sp>
    <xdr:clientData/>
  </xdr:twoCellAnchor>
  <xdr:twoCellAnchor>
    <xdr:from>
      <xdr:col>11</xdr:col>
      <xdr:colOff>19050</xdr:colOff>
      <xdr:row>3</xdr:row>
      <xdr:rowOff>28575</xdr:rowOff>
    </xdr:from>
    <xdr:to>
      <xdr:col>11</xdr:col>
      <xdr:colOff>1214122</xdr:colOff>
      <xdr:row>24</xdr:row>
      <xdr:rowOff>112578</xdr:rowOff>
    </xdr:to>
    <xdr:grpSp>
      <xdr:nvGrpSpPr>
        <xdr:cNvPr id="46" name="Group 45">
          <a:extLst>
            <a:ext uri="{FF2B5EF4-FFF2-40B4-BE49-F238E27FC236}">
              <a16:creationId xmlns:a16="http://schemas.microsoft.com/office/drawing/2014/main" id="{081104BA-2BB9-4923-A283-AA5A1C078120}"/>
            </a:ext>
          </a:extLst>
        </xdr:cNvPr>
        <xdr:cNvGrpSpPr/>
      </xdr:nvGrpSpPr>
      <xdr:grpSpPr>
        <a:xfrm>
          <a:off x="4267200" y="723900"/>
          <a:ext cx="1195072" cy="3484428"/>
          <a:chOff x="4286250" y="723900"/>
          <a:chExt cx="1195072" cy="3484428"/>
        </a:xfrm>
      </xdr:grpSpPr>
      <xdr:pic>
        <xdr:nvPicPr>
          <xdr:cNvPr id="47" name="Picture 46">
            <a:extLst>
              <a:ext uri="{FF2B5EF4-FFF2-40B4-BE49-F238E27FC236}">
                <a16:creationId xmlns:a16="http://schemas.microsoft.com/office/drawing/2014/main" id="{536FAC8D-7F42-4E9A-916C-2494612115C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286250" y="3441700"/>
            <a:ext cx="1188720" cy="766628"/>
          </a:xfrm>
          <a:prstGeom prst="rect">
            <a:avLst/>
          </a:prstGeom>
        </xdr:spPr>
      </xdr:pic>
      <xdr:pic>
        <xdr:nvPicPr>
          <xdr:cNvPr id="48" name="Picture 47">
            <a:extLst>
              <a:ext uri="{FF2B5EF4-FFF2-40B4-BE49-F238E27FC236}">
                <a16:creationId xmlns:a16="http://schemas.microsoft.com/office/drawing/2014/main" id="{38A45C30-A245-4616-B9E3-BB1B3EC6F8E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292602" y="2743201"/>
            <a:ext cx="1188720" cy="506979"/>
          </a:xfrm>
          <a:prstGeom prst="rect">
            <a:avLst/>
          </a:prstGeom>
        </xdr:spPr>
      </xdr:pic>
      <xdr:pic>
        <xdr:nvPicPr>
          <xdr:cNvPr id="49" name="Picture 48">
            <a:extLst>
              <a:ext uri="{FF2B5EF4-FFF2-40B4-BE49-F238E27FC236}">
                <a16:creationId xmlns:a16="http://schemas.microsoft.com/office/drawing/2014/main" id="{E1914C43-8B17-427B-8CEC-5BF01AA6A98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559967" y="723900"/>
            <a:ext cx="657568" cy="640080"/>
          </a:xfrm>
          <a:prstGeom prst="rect">
            <a:avLst/>
          </a:prstGeom>
        </xdr:spPr>
      </xdr:pic>
      <xdr:pic>
        <xdr:nvPicPr>
          <xdr:cNvPr id="50" name="Picture 49">
            <a:extLst>
              <a:ext uri="{FF2B5EF4-FFF2-40B4-BE49-F238E27FC236}">
                <a16:creationId xmlns:a16="http://schemas.microsoft.com/office/drawing/2014/main" id="{9338807D-AFC2-4A7C-924B-CBC7CCC4A77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536362" y="1352551"/>
            <a:ext cx="704778" cy="640080"/>
          </a:xfrm>
          <a:prstGeom prst="rect">
            <a:avLst/>
          </a:prstGeom>
        </xdr:spPr>
      </xdr:pic>
      <xdr:pic>
        <xdr:nvPicPr>
          <xdr:cNvPr id="51" name="Picture 50">
            <a:extLst>
              <a:ext uri="{FF2B5EF4-FFF2-40B4-BE49-F238E27FC236}">
                <a16:creationId xmlns:a16="http://schemas.microsoft.com/office/drawing/2014/main" id="{2C00D6AA-4587-4E1A-B590-56355C8863A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557711" y="2000250"/>
            <a:ext cx="662080" cy="640080"/>
          </a:xfrm>
          <a:prstGeom prst="rect">
            <a:avLst/>
          </a:prstGeom>
        </xdr:spPr>
      </xdr:pic>
    </xdr:grpSp>
    <xdr:clientData/>
  </xdr:twoCellAnchor>
  <xdr:twoCellAnchor>
    <xdr:from>
      <xdr:col>1</xdr:col>
      <xdr:colOff>16899</xdr:colOff>
      <xdr:row>58</xdr:row>
      <xdr:rowOff>39976</xdr:rowOff>
    </xdr:from>
    <xdr:to>
      <xdr:col>1</xdr:col>
      <xdr:colOff>1205619</xdr:colOff>
      <xdr:row>64</xdr:row>
      <xdr:rowOff>110183</xdr:rowOff>
    </xdr:to>
    <xdr:grpSp>
      <xdr:nvGrpSpPr>
        <xdr:cNvPr id="52" name="Group 51">
          <a:extLst>
            <a:ext uri="{FF2B5EF4-FFF2-40B4-BE49-F238E27FC236}">
              <a16:creationId xmlns:a16="http://schemas.microsoft.com/office/drawing/2014/main" id="{BD63A00E-39E2-44DD-A7C2-3E39E14524F0}"/>
            </a:ext>
          </a:extLst>
        </xdr:cNvPr>
        <xdr:cNvGrpSpPr>
          <a:grpSpLocks noChangeAspect="1"/>
        </xdr:cNvGrpSpPr>
      </xdr:nvGrpSpPr>
      <xdr:grpSpPr>
        <a:xfrm>
          <a:off x="74049" y="9641176"/>
          <a:ext cx="1188720" cy="1041757"/>
          <a:chOff x="4696849" y="9809450"/>
          <a:chExt cx="1263931" cy="1106030"/>
        </a:xfrm>
      </xdr:grpSpPr>
      <xdr:grpSp>
        <xdr:nvGrpSpPr>
          <xdr:cNvPr id="53" name="Group 52">
            <a:extLst>
              <a:ext uri="{FF2B5EF4-FFF2-40B4-BE49-F238E27FC236}">
                <a16:creationId xmlns:a16="http://schemas.microsoft.com/office/drawing/2014/main" id="{3C58AADC-5E0E-4CE6-825F-D0CD6B8127CA}"/>
              </a:ext>
            </a:extLst>
          </xdr:cNvPr>
          <xdr:cNvGrpSpPr/>
        </xdr:nvGrpSpPr>
        <xdr:grpSpPr>
          <a:xfrm>
            <a:off x="4911549" y="9809450"/>
            <a:ext cx="834530" cy="411480"/>
            <a:chOff x="4913600" y="9809450"/>
            <a:chExt cx="834530" cy="411480"/>
          </a:xfrm>
        </xdr:grpSpPr>
        <xdr:pic>
          <xdr:nvPicPr>
            <xdr:cNvPr id="61" name="Picture 60">
              <a:extLst>
                <a:ext uri="{FF2B5EF4-FFF2-40B4-BE49-F238E27FC236}">
                  <a16:creationId xmlns:a16="http://schemas.microsoft.com/office/drawing/2014/main" id="{9165D1F7-5CC5-4C6B-B76A-931D0A9AB61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913600" y="9809450"/>
              <a:ext cx="411480" cy="411480"/>
            </a:xfrm>
            <a:prstGeom prst="rect">
              <a:avLst/>
            </a:prstGeom>
          </xdr:spPr>
        </xdr:pic>
        <xdr:pic>
          <xdr:nvPicPr>
            <xdr:cNvPr id="62" name="Picture 61">
              <a:extLst>
                <a:ext uri="{FF2B5EF4-FFF2-40B4-BE49-F238E27FC236}">
                  <a16:creationId xmlns:a16="http://schemas.microsoft.com/office/drawing/2014/main" id="{ECFDEDF1-5760-456A-885E-5BD685AB2E3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336650" y="9809450"/>
              <a:ext cx="411480" cy="411480"/>
            </a:xfrm>
            <a:prstGeom prst="rect">
              <a:avLst/>
            </a:prstGeom>
          </xdr:spPr>
        </xdr:pic>
      </xdr:grpSp>
      <xdr:grpSp>
        <xdr:nvGrpSpPr>
          <xdr:cNvPr id="54" name="Group 53">
            <a:extLst>
              <a:ext uri="{FF2B5EF4-FFF2-40B4-BE49-F238E27FC236}">
                <a16:creationId xmlns:a16="http://schemas.microsoft.com/office/drawing/2014/main" id="{9BE40887-B714-49C1-B80C-6ED1331DC32C}"/>
              </a:ext>
            </a:extLst>
          </xdr:cNvPr>
          <xdr:cNvGrpSpPr/>
        </xdr:nvGrpSpPr>
        <xdr:grpSpPr>
          <a:xfrm>
            <a:off x="4911549" y="10504000"/>
            <a:ext cx="834530" cy="411480"/>
            <a:chOff x="4913600" y="10504000"/>
            <a:chExt cx="834530" cy="411480"/>
          </a:xfrm>
        </xdr:grpSpPr>
        <xdr:pic>
          <xdr:nvPicPr>
            <xdr:cNvPr id="59" name="Picture 58">
              <a:extLst>
                <a:ext uri="{FF2B5EF4-FFF2-40B4-BE49-F238E27FC236}">
                  <a16:creationId xmlns:a16="http://schemas.microsoft.com/office/drawing/2014/main" id="{7962D4FF-A428-4047-A906-03D7F30B8F78}"/>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336650" y="10504000"/>
              <a:ext cx="411480" cy="411480"/>
            </a:xfrm>
            <a:prstGeom prst="rect">
              <a:avLst/>
            </a:prstGeom>
          </xdr:spPr>
        </xdr:pic>
        <xdr:pic>
          <xdr:nvPicPr>
            <xdr:cNvPr id="60" name="Picture 59">
              <a:extLst>
                <a:ext uri="{FF2B5EF4-FFF2-40B4-BE49-F238E27FC236}">
                  <a16:creationId xmlns:a16="http://schemas.microsoft.com/office/drawing/2014/main" id="{B76DD687-5D80-4593-B24F-D84E99E5F02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913600" y="10504000"/>
              <a:ext cx="411480" cy="411480"/>
            </a:xfrm>
            <a:prstGeom prst="rect">
              <a:avLst/>
            </a:prstGeom>
          </xdr:spPr>
        </xdr:pic>
      </xdr:grpSp>
      <xdr:grpSp>
        <xdr:nvGrpSpPr>
          <xdr:cNvPr id="55" name="Group 54">
            <a:extLst>
              <a:ext uri="{FF2B5EF4-FFF2-40B4-BE49-F238E27FC236}">
                <a16:creationId xmlns:a16="http://schemas.microsoft.com/office/drawing/2014/main" id="{AF07B973-F4C2-4DD4-B42C-266D8A311458}"/>
              </a:ext>
            </a:extLst>
          </xdr:cNvPr>
          <xdr:cNvGrpSpPr/>
        </xdr:nvGrpSpPr>
        <xdr:grpSpPr>
          <a:xfrm>
            <a:off x="4696849" y="10176475"/>
            <a:ext cx="1263931" cy="411480"/>
            <a:chOff x="4696849" y="10176475"/>
            <a:chExt cx="1263931" cy="411480"/>
          </a:xfrm>
        </xdr:grpSpPr>
        <xdr:pic>
          <xdr:nvPicPr>
            <xdr:cNvPr id="56" name="Picture 55">
              <a:extLst>
                <a:ext uri="{FF2B5EF4-FFF2-40B4-BE49-F238E27FC236}">
                  <a16:creationId xmlns:a16="http://schemas.microsoft.com/office/drawing/2014/main" id="{23B8E3C8-B964-4ED2-90AD-D62C12C73E59}"/>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696849" y="10176475"/>
              <a:ext cx="409626" cy="411480"/>
            </a:xfrm>
            <a:prstGeom prst="rect">
              <a:avLst/>
            </a:prstGeom>
          </xdr:spPr>
        </xdr:pic>
        <xdr:pic>
          <xdr:nvPicPr>
            <xdr:cNvPr id="57" name="Picture 56">
              <a:extLst>
                <a:ext uri="{FF2B5EF4-FFF2-40B4-BE49-F238E27FC236}">
                  <a16:creationId xmlns:a16="http://schemas.microsoft.com/office/drawing/2014/main" id="{A7289F03-AA18-4A08-B6C7-D951A7CD9B29}"/>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119900" y="10176475"/>
              <a:ext cx="411480" cy="411480"/>
            </a:xfrm>
            <a:prstGeom prst="rect">
              <a:avLst/>
            </a:prstGeom>
          </xdr:spPr>
        </xdr:pic>
        <xdr:pic>
          <xdr:nvPicPr>
            <xdr:cNvPr id="58" name="Picture 57">
              <a:extLst>
                <a:ext uri="{FF2B5EF4-FFF2-40B4-BE49-F238E27FC236}">
                  <a16:creationId xmlns:a16="http://schemas.microsoft.com/office/drawing/2014/main" id="{E7AC26DF-A72C-4E40-A38D-0A47A6982221}"/>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549300" y="10176475"/>
              <a:ext cx="411480" cy="411480"/>
            </a:xfrm>
            <a:prstGeom prst="rect">
              <a:avLst/>
            </a:prstGeom>
          </xdr:spPr>
        </xdr:pic>
      </xdr:grpSp>
    </xdr:grpSp>
    <xdr:clientData/>
  </xdr:twoCellAnchor>
  <xdr:twoCellAnchor>
    <xdr:from>
      <xdr:col>1</xdr:col>
      <xdr:colOff>28576</xdr:colOff>
      <xdr:row>67</xdr:row>
      <xdr:rowOff>19825</xdr:rowOff>
    </xdr:from>
    <xdr:to>
      <xdr:col>1</xdr:col>
      <xdr:colOff>1217296</xdr:colOff>
      <xdr:row>72</xdr:row>
      <xdr:rowOff>140184</xdr:rowOff>
    </xdr:to>
    <xdr:grpSp>
      <xdr:nvGrpSpPr>
        <xdr:cNvPr id="63" name="Group 62">
          <a:extLst>
            <a:ext uri="{FF2B5EF4-FFF2-40B4-BE49-F238E27FC236}">
              <a16:creationId xmlns:a16="http://schemas.microsoft.com/office/drawing/2014/main" id="{059F8FB7-ABB0-4A6F-B49A-91B9848450AA}"/>
            </a:ext>
          </a:extLst>
        </xdr:cNvPr>
        <xdr:cNvGrpSpPr>
          <a:grpSpLocks noChangeAspect="1"/>
        </xdr:cNvGrpSpPr>
      </xdr:nvGrpSpPr>
      <xdr:grpSpPr>
        <a:xfrm>
          <a:off x="85726" y="11078350"/>
          <a:ext cx="1188720" cy="949034"/>
          <a:chOff x="95251" y="10443350"/>
          <a:chExt cx="1234440" cy="964520"/>
        </a:xfrm>
      </xdr:grpSpPr>
      <xdr:pic>
        <xdr:nvPicPr>
          <xdr:cNvPr id="64" name="Picture 63">
            <a:extLst>
              <a:ext uri="{FF2B5EF4-FFF2-40B4-BE49-F238E27FC236}">
                <a16:creationId xmlns:a16="http://schemas.microsoft.com/office/drawing/2014/main" id="{D122672C-13F9-4766-BAF3-9E10CA734BF8}"/>
              </a:ext>
            </a:extLst>
          </xdr:cNvPr>
          <xdr:cNvPicPr>
            <a:picLocks noChangeAspect="1"/>
          </xdr:cNvPicPr>
        </xdr:nvPicPr>
        <xdr:blipFill rotWithShape="1">
          <a:blip xmlns:r="http://schemas.openxmlformats.org/officeDocument/2006/relationships" r:embed="rId15">
            <a:extLst>
              <a:ext uri="{28A0092B-C50C-407E-A947-70E740481C1C}">
                <a14:useLocalDpi xmlns:a14="http://schemas.microsoft.com/office/drawing/2010/main" val="0"/>
              </a:ext>
            </a:extLst>
          </a:blip>
          <a:srcRect l="49828" r="-1"/>
          <a:stretch/>
        </xdr:blipFill>
        <xdr:spPr>
          <a:xfrm>
            <a:off x="95251" y="10830074"/>
            <a:ext cx="1234440" cy="577796"/>
          </a:xfrm>
          <a:prstGeom prst="rect">
            <a:avLst/>
          </a:prstGeom>
        </xdr:spPr>
      </xdr:pic>
      <xdr:grpSp>
        <xdr:nvGrpSpPr>
          <xdr:cNvPr id="65" name="Group 64">
            <a:extLst>
              <a:ext uri="{FF2B5EF4-FFF2-40B4-BE49-F238E27FC236}">
                <a16:creationId xmlns:a16="http://schemas.microsoft.com/office/drawing/2014/main" id="{A6539CB2-D7B1-4391-8CF9-5843DE0CDBDB}"/>
              </a:ext>
            </a:extLst>
          </xdr:cNvPr>
          <xdr:cNvGrpSpPr/>
        </xdr:nvGrpSpPr>
        <xdr:grpSpPr>
          <a:xfrm>
            <a:off x="257780" y="10443350"/>
            <a:ext cx="909383" cy="411480"/>
            <a:chOff x="292101" y="10443350"/>
            <a:chExt cx="909383" cy="411480"/>
          </a:xfrm>
        </xdr:grpSpPr>
        <xdr:pic>
          <xdr:nvPicPr>
            <xdr:cNvPr id="66" name="Picture 65">
              <a:extLst>
                <a:ext uri="{FF2B5EF4-FFF2-40B4-BE49-F238E27FC236}">
                  <a16:creationId xmlns:a16="http://schemas.microsoft.com/office/drawing/2014/main" id="{429A130C-B7EC-4C2B-8017-E8DAEA4ADA2D}"/>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292101" y="10443350"/>
              <a:ext cx="413402" cy="411480"/>
            </a:xfrm>
            <a:prstGeom prst="rect">
              <a:avLst/>
            </a:prstGeom>
          </xdr:spPr>
        </xdr:pic>
        <xdr:pic>
          <xdr:nvPicPr>
            <xdr:cNvPr id="67" name="Picture 66">
              <a:extLst>
                <a:ext uri="{FF2B5EF4-FFF2-40B4-BE49-F238E27FC236}">
                  <a16:creationId xmlns:a16="http://schemas.microsoft.com/office/drawing/2014/main" id="{8843F6DF-C9A9-4DD6-9266-542C0F9B9E2D}"/>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788082" y="10443350"/>
              <a:ext cx="413402" cy="411480"/>
            </a:xfrm>
            <a:prstGeom prst="rect">
              <a:avLst/>
            </a:prstGeom>
          </xdr:spPr>
        </xdr:pic>
      </xdr:grpSp>
    </xdr:grpSp>
    <xdr:clientData/>
  </xdr:twoCellAnchor>
  <xdr:twoCellAnchor>
    <xdr:from>
      <xdr:col>1</xdr:col>
      <xdr:colOff>0</xdr:colOff>
      <xdr:row>3</xdr:row>
      <xdr:rowOff>0</xdr:rowOff>
    </xdr:from>
    <xdr:to>
      <xdr:col>10</xdr:col>
      <xdr:colOff>0</xdr:colOff>
      <xdr:row>33</xdr:row>
      <xdr:rowOff>0</xdr:rowOff>
    </xdr:to>
    <xdr:sp macro="" textlink="">
      <xdr:nvSpPr>
        <xdr:cNvPr id="68" name="Rectangle 67">
          <a:extLst>
            <a:ext uri="{FF2B5EF4-FFF2-40B4-BE49-F238E27FC236}">
              <a16:creationId xmlns:a16="http://schemas.microsoft.com/office/drawing/2014/main" id="{C1D55A95-AAC5-4966-8976-A20A9C873D0D}"/>
            </a:ext>
          </a:extLst>
        </xdr:cNvPr>
        <xdr:cNvSpPr/>
      </xdr:nvSpPr>
      <xdr:spPr>
        <a:xfrm>
          <a:off x="57150" y="695325"/>
          <a:ext cx="4076700" cy="48577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39687</xdr:colOff>
      <xdr:row>41</xdr:row>
      <xdr:rowOff>65050</xdr:rowOff>
    </xdr:from>
    <xdr:to>
      <xdr:col>2</xdr:col>
      <xdr:colOff>2102</xdr:colOff>
      <xdr:row>55</xdr:row>
      <xdr:rowOff>121491</xdr:rowOff>
    </xdr:to>
    <xdr:grpSp>
      <xdr:nvGrpSpPr>
        <xdr:cNvPr id="69" name="Group 68">
          <a:extLst>
            <a:ext uri="{FF2B5EF4-FFF2-40B4-BE49-F238E27FC236}">
              <a16:creationId xmlns:a16="http://schemas.microsoft.com/office/drawing/2014/main" id="{3DC45296-677C-4E19-87F7-458E46A4147B}"/>
            </a:ext>
          </a:extLst>
        </xdr:cNvPr>
        <xdr:cNvGrpSpPr/>
      </xdr:nvGrpSpPr>
      <xdr:grpSpPr>
        <a:xfrm>
          <a:off x="96837" y="6913525"/>
          <a:ext cx="1191140" cy="2323391"/>
          <a:chOff x="96837" y="7037350"/>
          <a:chExt cx="1210190" cy="2367841"/>
        </a:xfrm>
      </xdr:grpSpPr>
      <xdr:pic>
        <xdr:nvPicPr>
          <xdr:cNvPr id="70" name="Picture 69">
            <a:extLst>
              <a:ext uri="{FF2B5EF4-FFF2-40B4-BE49-F238E27FC236}">
                <a16:creationId xmlns:a16="http://schemas.microsoft.com/office/drawing/2014/main" id="{15F72457-BC41-4016-998D-CC3DC8DC65C8}"/>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96837" y="9008271"/>
            <a:ext cx="1196340" cy="396920"/>
          </a:xfrm>
          <a:prstGeom prst="rect">
            <a:avLst/>
          </a:prstGeom>
        </xdr:spPr>
      </xdr:pic>
      <xdr:pic>
        <xdr:nvPicPr>
          <xdr:cNvPr id="71" name="Picture 75">
            <a:extLst>
              <a:ext uri="{FF2B5EF4-FFF2-40B4-BE49-F238E27FC236}">
                <a16:creationId xmlns:a16="http://schemas.microsoft.com/office/drawing/2014/main" id="{281911C0-8B2D-4A9C-9BE7-CF44C17EAF53}"/>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96837" y="8040989"/>
            <a:ext cx="1196340" cy="394026"/>
          </a:xfrm>
          <a:prstGeom prst="rect">
            <a:avLst/>
          </a:prstGeom>
        </xdr:spPr>
      </xdr:pic>
      <xdr:pic>
        <xdr:nvPicPr>
          <xdr:cNvPr id="72" name="Picture 71">
            <a:extLst>
              <a:ext uri="{FF2B5EF4-FFF2-40B4-BE49-F238E27FC236}">
                <a16:creationId xmlns:a16="http://schemas.microsoft.com/office/drawing/2014/main" id="{99D2CA71-5C20-4EFE-8C6E-48AF05ADA2F5}"/>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96837" y="8523910"/>
            <a:ext cx="1196340" cy="395467"/>
          </a:xfrm>
          <a:prstGeom prst="rect">
            <a:avLst/>
          </a:prstGeom>
        </xdr:spPr>
      </xdr:pic>
      <xdr:pic>
        <xdr:nvPicPr>
          <xdr:cNvPr id="73" name="Picture 72">
            <a:extLst>
              <a:ext uri="{FF2B5EF4-FFF2-40B4-BE49-F238E27FC236}">
                <a16:creationId xmlns:a16="http://schemas.microsoft.com/office/drawing/2014/main" id="{FE7AF256-012A-4B29-B658-78E0FA9955EA}"/>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96837" y="7546869"/>
            <a:ext cx="1196340" cy="405225"/>
          </a:xfrm>
          <a:prstGeom prst="rect">
            <a:avLst/>
          </a:prstGeom>
        </xdr:spPr>
      </xdr:pic>
      <xdr:grpSp>
        <xdr:nvGrpSpPr>
          <xdr:cNvPr id="74" name="Group 73">
            <a:extLst>
              <a:ext uri="{FF2B5EF4-FFF2-40B4-BE49-F238E27FC236}">
                <a16:creationId xmlns:a16="http://schemas.microsoft.com/office/drawing/2014/main" id="{21C66D4C-8095-444C-98C3-6078BF358085}"/>
              </a:ext>
            </a:extLst>
          </xdr:cNvPr>
          <xdr:cNvGrpSpPr/>
        </xdr:nvGrpSpPr>
        <xdr:grpSpPr>
          <a:xfrm>
            <a:off x="96837" y="7037350"/>
            <a:ext cx="1210190" cy="420624"/>
            <a:chOff x="19345947" y="7297700"/>
            <a:chExt cx="1210190" cy="420624"/>
          </a:xfrm>
        </xdr:grpSpPr>
        <xdr:pic>
          <xdr:nvPicPr>
            <xdr:cNvPr id="75" name="Picture 74">
              <a:extLst>
                <a:ext uri="{FF2B5EF4-FFF2-40B4-BE49-F238E27FC236}">
                  <a16:creationId xmlns:a16="http://schemas.microsoft.com/office/drawing/2014/main" id="{61C86732-9538-41C0-8584-889BF6280989}"/>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9345947" y="7297700"/>
              <a:ext cx="402336" cy="420624"/>
            </a:xfrm>
            <a:prstGeom prst="rect">
              <a:avLst/>
            </a:prstGeom>
          </xdr:spPr>
        </xdr:pic>
        <xdr:pic>
          <xdr:nvPicPr>
            <xdr:cNvPr id="76" name="Picture 75">
              <a:extLst>
                <a:ext uri="{FF2B5EF4-FFF2-40B4-BE49-F238E27FC236}">
                  <a16:creationId xmlns:a16="http://schemas.microsoft.com/office/drawing/2014/main" id="{C2568EF9-BFA1-4F94-BD7D-E0C73D9F2114}"/>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9747319" y="7297700"/>
              <a:ext cx="402336" cy="420624"/>
            </a:xfrm>
            <a:prstGeom prst="rect">
              <a:avLst/>
            </a:prstGeom>
          </xdr:spPr>
        </xdr:pic>
        <xdr:pic>
          <xdr:nvPicPr>
            <xdr:cNvPr id="77" name="Picture 76">
              <a:extLst>
                <a:ext uri="{FF2B5EF4-FFF2-40B4-BE49-F238E27FC236}">
                  <a16:creationId xmlns:a16="http://schemas.microsoft.com/office/drawing/2014/main" id="{82299FDD-1B25-4624-BEE6-509EBD04D538}"/>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20153801" y="7297700"/>
              <a:ext cx="402336" cy="420624"/>
            </a:xfrm>
            <a:prstGeom prst="rect">
              <a:avLst/>
            </a:prstGeom>
          </xdr:spPr>
        </xdr:pic>
      </xdr:grpSp>
    </xdr:grpSp>
    <xdr:clientData/>
  </xdr:twoCellAnchor>
  <xdr:twoCellAnchor>
    <xdr:from>
      <xdr:col>1</xdr:col>
      <xdr:colOff>43446</xdr:colOff>
      <xdr:row>3</xdr:row>
      <xdr:rowOff>60325</xdr:rowOff>
    </xdr:from>
    <xdr:to>
      <xdr:col>1</xdr:col>
      <xdr:colOff>1225061</xdr:colOff>
      <xdr:row>32</xdr:row>
      <xdr:rowOff>103590</xdr:rowOff>
    </xdr:to>
    <xdr:grpSp>
      <xdr:nvGrpSpPr>
        <xdr:cNvPr id="78" name="Group 77">
          <a:extLst>
            <a:ext uri="{FF2B5EF4-FFF2-40B4-BE49-F238E27FC236}">
              <a16:creationId xmlns:a16="http://schemas.microsoft.com/office/drawing/2014/main" id="{5185B24C-9168-4ADE-B794-BE297D3E38D5}"/>
            </a:ext>
          </a:extLst>
        </xdr:cNvPr>
        <xdr:cNvGrpSpPr/>
      </xdr:nvGrpSpPr>
      <xdr:grpSpPr>
        <a:xfrm>
          <a:off x="100596" y="755650"/>
          <a:ext cx="1181615" cy="4739090"/>
          <a:chOff x="19366496" y="784225"/>
          <a:chExt cx="1210190" cy="4831165"/>
        </a:xfrm>
      </xdr:grpSpPr>
      <xdr:pic>
        <xdr:nvPicPr>
          <xdr:cNvPr id="79" name="Picture 78">
            <a:extLst>
              <a:ext uri="{FF2B5EF4-FFF2-40B4-BE49-F238E27FC236}">
                <a16:creationId xmlns:a16="http://schemas.microsoft.com/office/drawing/2014/main" id="{4D4B52BE-54A7-4905-A473-AC6FDC2BFE9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20177750" y="784225"/>
            <a:ext cx="398936" cy="418539"/>
          </a:xfrm>
          <a:prstGeom prst="rect">
            <a:avLst/>
          </a:prstGeom>
        </xdr:spPr>
      </xdr:pic>
      <xdr:pic>
        <xdr:nvPicPr>
          <xdr:cNvPr id="80" name="Picture 79">
            <a:extLst>
              <a:ext uri="{FF2B5EF4-FFF2-40B4-BE49-F238E27FC236}">
                <a16:creationId xmlns:a16="http://schemas.microsoft.com/office/drawing/2014/main" id="{38FB422B-C2A2-4550-A1BD-EDDD98826DE7}"/>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9369896" y="1274285"/>
            <a:ext cx="398936" cy="418539"/>
          </a:xfrm>
          <a:prstGeom prst="rect">
            <a:avLst/>
          </a:prstGeom>
        </xdr:spPr>
      </xdr:pic>
      <xdr:pic>
        <xdr:nvPicPr>
          <xdr:cNvPr id="81" name="Picture 80">
            <a:extLst>
              <a:ext uri="{FF2B5EF4-FFF2-40B4-BE49-F238E27FC236}">
                <a16:creationId xmlns:a16="http://schemas.microsoft.com/office/drawing/2014/main" id="{821C208C-92A5-48E1-A4AA-BE99E3F56102}"/>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9771269" y="1274285"/>
            <a:ext cx="398936" cy="418539"/>
          </a:xfrm>
          <a:prstGeom prst="rect">
            <a:avLst/>
          </a:prstGeom>
        </xdr:spPr>
      </xdr:pic>
      <xdr:pic>
        <xdr:nvPicPr>
          <xdr:cNvPr id="82" name="Picture 81">
            <a:extLst>
              <a:ext uri="{FF2B5EF4-FFF2-40B4-BE49-F238E27FC236}">
                <a16:creationId xmlns:a16="http://schemas.microsoft.com/office/drawing/2014/main" id="{8438DC38-BB1E-4C0D-B39D-0573C35A9E0C}"/>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20177750" y="1274285"/>
            <a:ext cx="398936" cy="418539"/>
          </a:xfrm>
          <a:prstGeom prst="rect">
            <a:avLst/>
          </a:prstGeom>
        </xdr:spPr>
      </xdr:pic>
      <xdr:pic>
        <xdr:nvPicPr>
          <xdr:cNvPr id="83" name="Picture 82">
            <a:extLst>
              <a:ext uri="{FF2B5EF4-FFF2-40B4-BE49-F238E27FC236}">
                <a16:creationId xmlns:a16="http://schemas.microsoft.com/office/drawing/2014/main" id="{4B14727E-AD4A-4F4A-8628-F14572895B67}"/>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9369896" y="1764345"/>
            <a:ext cx="398936" cy="418539"/>
          </a:xfrm>
          <a:prstGeom prst="rect">
            <a:avLst/>
          </a:prstGeom>
        </xdr:spPr>
      </xdr:pic>
      <xdr:pic>
        <xdr:nvPicPr>
          <xdr:cNvPr id="84" name="Picture 83">
            <a:extLst>
              <a:ext uri="{FF2B5EF4-FFF2-40B4-BE49-F238E27FC236}">
                <a16:creationId xmlns:a16="http://schemas.microsoft.com/office/drawing/2014/main" id="{E7E2D841-DD92-456B-9401-00AC3A4A5CD9}"/>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9771269" y="1764345"/>
            <a:ext cx="398936" cy="418539"/>
          </a:xfrm>
          <a:prstGeom prst="rect">
            <a:avLst/>
          </a:prstGeom>
        </xdr:spPr>
      </xdr:pic>
      <xdr:pic>
        <xdr:nvPicPr>
          <xdr:cNvPr id="85" name="Picture 84">
            <a:extLst>
              <a:ext uri="{FF2B5EF4-FFF2-40B4-BE49-F238E27FC236}">
                <a16:creationId xmlns:a16="http://schemas.microsoft.com/office/drawing/2014/main" id="{60E1AA34-A63A-47C7-A56D-267C6FA77985}"/>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20177750" y="1764345"/>
            <a:ext cx="398936" cy="418539"/>
          </a:xfrm>
          <a:prstGeom prst="rect">
            <a:avLst/>
          </a:prstGeom>
        </xdr:spPr>
      </xdr:pic>
      <xdr:pic>
        <xdr:nvPicPr>
          <xdr:cNvPr id="86" name="Picture 85">
            <a:extLst>
              <a:ext uri="{FF2B5EF4-FFF2-40B4-BE49-F238E27FC236}">
                <a16:creationId xmlns:a16="http://schemas.microsoft.com/office/drawing/2014/main" id="{51FBE9D5-CA27-47B8-AE05-83B96E9252C1}"/>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9369896" y="2254405"/>
            <a:ext cx="398936" cy="418539"/>
          </a:xfrm>
          <a:prstGeom prst="rect">
            <a:avLst/>
          </a:prstGeom>
        </xdr:spPr>
      </xdr:pic>
      <xdr:pic>
        <xdr:nvPicPr>
          <xdr:cNvPr id="87" name="Picture 86">
            <a:extLst>
              <a:ext uri="{FF2B5EF4-FFF2-40B4-BE49-F238E27FC236}">
                <a16:creationId xmlns:a16="http://schemas.microsoft.com/office/drawing/2014/main" id="{F500649A-4BB8-44E7-83D9-955B606235D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9771269" y="2254405"/>
            <a:ext cx="398936" cy="418539"/>
          </a:xfrm>
          <a:prstGeom prst="rect">
            <a:avLst/>
          </a:prstGeom>
        </xdr:spPr>
      </xdr:pic>
      <xdr:pic>
        <xdr:nvPicPr>
          <xdr:cNvPr id="88" name="Picture 87">
            <a:extLst>
              <a:ext uri="{FF2B5EF4-FFF2-40B4-BE49-F238E27FC236}">
                <a16:creationId xmlns:a16="http://schemas.microsoft.com/office/drawing/2014/main" id="{38F28A0F-815D-4176-B88E-162F8B9983BB}"/>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20177750" y="2254405"/>
            <a:ext cx="398936" cy="418539"/>
          </a:xfrm>
          <a:prstGeom prst="rect">
            <a:avLst/>
          </a:prstGeom>
        </xdr:spPr>
      </xdr:pic>
      <xdr:pic>
        <xdr:nvPicPr>
          <xdr:cNvPr id="89" name="Picture 88">
            <a:extLst>
              <a:ext uri="{FF2B5EF4-FFF2-40B4-BE49-F238E27FC236}">
                <a16:creationId xmlns:a16="http://schemas.microsoft.com/office/drawing/2014/main" id="{6A6C0C63-E6D6-4199-A38D-23F05317B9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9369896" y="2744465"/>
            <a:ext cx="398936" cy="418539"/>
          </a:xfrm>
          <a:prstGeom prst="rect">
            <a:avLst/>
          </a:prstGeom>
        </xdr:spPr>
      </xdr:pic>
      <xdr:pic>
        <xdr:nvPicPr>
          <xdr:cNvPr id="90" name="Picture 89">
            <a:extLst>
              <a:ext uri="{FF2B5EF4-FFF2-40B4-BE49-F238E27FC236}">
                <a16:creationId xmlns:a16="http://schemas.microsoft.com/office/drawing/2014/main" id="{399B35BB-CAA2-4B90-A8A8-9FFFF93C58F3}"/>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9771269" y="2744465"/>
            <a:ext cx="398936" cy="418539"/>
          </a:xfrm>
          <a:prstGeom prst="rect">
            <a:avLst/>
          </a:prstGeom>
        </xdr:spPr>
      </xdr:pic>
      <xdr:pic>
        <xdr:nvPicPr>
          <xdr:cNvPr id="91" name="Picture 90">
            <a:extLst>
              <a:ext uri="{FF2B5EF4-FFF2-40B4-BE49-F238E27FC236}">
                <a16:creationId xmlns:a16="http://schemas.microsoft.com/office/drawing/2014/main" id="{DA092A4F-BE01-42A5-B4E9-A39DD29F3D7E}"/>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20177750" y="2744465"/>
            <a:ext cx="398936" cy="418539"/>
          </a:xfrm>
          <a:prstGeom prst="rect">
            <a:avLst/>
          </a:prstGeom>
        </xdr:spPr>
      </xdr:pic>
      <xdr:pic>
        <xdr:nvPicPr>
          <xdr:cNvPr id="92" name="Picture 91">
            <a:extLst>
              <a:ext uri="{FF2B5EF4-FFF2-40B4-BE49-F238E27FC236}">
                <a16:creationId xmlns:a16="http://schemas.microsoft.com/office/drawing/2014/main" id="{56519EE0-B8CE-4710-9EF6-11721B266DF3}"/>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9369896" y="3234525"/>
            <a:ext cx="398936" cy="418539"/>
          </a:xfrm>
          <a:prstGeom prst="rect">
            <a:avLst/>
          </a:prstGeom>
        </xdr:spPr>
      </xdr:pic>
      <xdr:pic>
        <xdr:nvPicPr>
          <xdr:cNvPr id="93" name="Picture 92">
            <a:extLst>
              <a:ext uri="{FF2B5EF4-FFF2-40B4-BE49-F238E27FC236}">
                <a16:creationId xmlns:a16="http://schemas.microsoft.com/office/drawing/2014/main" id="{CE9DC862-8005-402D-A00A-0DE3FD810389}"/>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9771269" y="3234525"/>
            <a:ext cx="398936" cy="418539"/>
          </a:xfrm>
          <a:prstGeom prst="rect">
            <a:avLst/>
          </a:prstGeom>
        </xdr:spPr>
      </xdr:pic>
      <xdr:pic>
        <xdr:nvPicPr>
          <xdr:cNvPr id="94" name="Picture 93">
            <a:extLst>
              <a:ext uri="{FF2B5EF4-FFF2-40B4-BE49-F238E27FC236}">
                <a16:creationId xmlns:a16="http://schemas.microsoft.com/office/drawing/2014/main" id="{CB6F5C80-71C4-4C93-AE82-38783FEB22EA}"/>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20177750" y="3234525"/>
            <a:ext cx="398936" cy="418539"/>
          </a:xfrm>
          <a:prstGeom prst="rect">
            <a:avLst/>
          </a:prstGeom>
        </xdr:spPr>
      </xdr:pic>
      <xdr:pic>
        <xdr:nvPicPr>
          <xdr:cNvPr id="95" name="Picture 94">
            <a:extLst>
              <a:ext uri="{FF2B5EF4-FFF2-40B4-BE49-F238E27FC236}">
                <a16:creationId xmlns:a16="http://schemas.microsoft.com/office/drawing/2014/main" id="{F5538CCF-1BD3-4B1A-85C2-4971AD0C89E8}"/>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19369896" y="3724585"/>
            <a:ext cx="398936" cy="418539"/>
          </a:xfrm>
          <a:prstGeom prst="rect">
            <a:avLst/>
          </a:prstGeom>
        </xdr:spPr>
      </xdr:pic>
      <xdr:pic>
        <xdr:nvPicPr>
          <xdr:cNvPr id="96" name="Picture 95">
            <a:extLst>
              <a:ext uri="{FF2B5EF4-FFF2-40B4-BE49-F238E27FC236}">
                <a16:creationId xmlns:a16="http://schemas.microsoft.com/office/drawing/2014/main" id="{CA0686CF-3AD5-4300-86E8-316016D5E9FE}"/>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19771269" y="3724585"/>
            <a:ext cx="398936" cy="418539"/>
          </a:xfrm>
          <a:prstGeom prst="rect">
            <a:avLst/>
          </a:prstGeom>
        </xdr:spPr>
      </xdr:pic>
      <xdr:pic>
        <xdr:nvPicPr>
          <xdr:cNvPr id="97" name="Picture 96">
            <a:extLst>
              <a:ext uri="{FF2B5EF4-FFF2-40B4-BE49-F238E27FC236}">
                <a16:creationId xmlns:a16="http://schemas.microsoft.com/office/drawing/2014/main" id="{41B16E83-945E-4794-8FAF-1B71EEA8C055}"/>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20177750" y="3724585"/>
            <a:ext cx="398936" cy="418539"/>
          </a:xfrm>
          <a:prstGeom prst="rect">
            <a:avLst/>
          </a:prstGeom>
        </xdr:spPr>
      </xdr:pic>
      <xdr:pic>
        <xdr:nvPicPr>
          <xdr:cNvPr id="98" name="Picture 97">
            <a:extLst>
              <a:ext uri="{FF2B5EF4-FFF2-40B4-BE49-F238E27FC236}">
                <a16:creationId xmlns:a16="http://schemas.microsoft.com/office/drawing/2014/main" id="{1F04A174-FC86-4688-BD14-2E55148F0D8E}"/>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19369896" y="4214645"/>
            <a:ext cx="398936" cy="418539"/>
          </a:xfrm>
          <a:prstGeom prst="rect">
            <a:avLst/>
          </a:prstGeom>
        </xdr:spPr>
      </xdr:pic>
      <xdr:pic>
        <xdr:nvPicPr>
          <xdr:cNvPr id="99" name="Picture 98">
            <a:extLst>
              <a:ext uri="{FF2B5EF4-FFF2-40B4-BE49-F238E27FC236}">
                <a16:creationId xmlns:a16="http://schemas.microsoft.com/office/drawing/2014/main" id="{A7C147B2-D4D2-4A17-874F-D406C2121563}"/>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9769124" y="4214645"/>
            <a:ext cx="401081" cy="418539"/>
          </a:xfrm>
          <a:prstGeom prst="rect">
            <a:avLst/>
          </a:prstGeom>
        </xdr:spPr>
      </xdr:pic>
      <xdr:pic>
        <xdr:nvPicPr>
          <xdr:cNvPr id="100" name="Picture 99">
            <a:extLst>
              <a:ext uri="{FF2B5EF4-FFF2-40B4-BE49-F238E27FC236}">
                <a16:creationId xmlns:a16="http://schemas.microsoft.com/office/drawing/2014/main" id="{0E4840F8-AC97-4BF2-87AE-3F2839AA780B}"/>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19369896" y="4704705"/>
            <a:ext cx="398936" cy="418539"/>
          </a:xfrm>
          <a:prstGeom prst="rect">
            <a:avLst/>
          </a:prstGeom>
        </xdr:spPr>
      </xdr:pic>
      <xdr:pic>
        <xdr:nvPicPr>
          <xdr:cNvPr id="101" name="Picture 100">
            <a:extLst>
              <a:ext uri="{FF2B5EF4-FFF2-40B4-BE49-F238E27FC236}">
                <a16:creationId xmlns:a16="http://schemas.microsoft.com/office/drawing/2014/main" id="{9C0F66F6-3C47-4F2F-A048-5897B78204E9}"/>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19771269" y="4704705"/>
            <a:ext cx="398936" cy="418539"/>
          </a:xfrm>
          <a:prstGeom prst="rect">
            <a:avLst/>
          </a:prstGeom>
        </xdr:spPr>
      </xdr:pic>
      <xdr:pic>
        <xdr:nvPicPr>
          <xdr:cNvPr id="102" name="Picture 101">
            <a:extLst>
              <a:ext uri="{FF2B5EF4-FFF2-40B4-BE49-F238E27FC236}">
                <a16:creationId xmlns:a16="http://schemas.microsoft.com/office/drawing/2014/main" id="{978F079D-C012-4BB5-AC4A-98CF42514925}"/>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20175605" y="4214645"/>
            <a:ext cx="401081" cy="418539"/>
          </a:xfrm>
          <a:prstGeom prst="rect">
            <a:avLst/>
          </a:prstGeom>
        </xdr:spPr>
      </xdr:pic>
      <xdr:pic>
        <xdr:nvPicPr>
          <xdr:cNvPr id="103" name="Picture 102">
            <a:extLst>
              <a:ext uri="{FF2B5EF4-FFF2-40B4-BE49-F238E27FC236}">
                <a16:creationId xmlns:a16="http://schemas.microsoft.com/office/drawing/2014/main" id="{CF416529-1D4F-4E4B-A865-206A8E222C5A}"/>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0177750" y="4704705"/>
            <a:ext cx="398936" cy="418539"/>
          </a:xfrm>
          <a:prstGeom prst="rect">
            <a:avLst/>
          </a:prstGeom>
        </xdr:spPr>
      </xdr:pic>
      <xdr:pic>
        <xdr:nvPicPr>
          <xdr:cNvPr id="104" name="Picture 103">
            <a:extLst>
              <a:ext uri="{FF2B5EF4-FFF2-40B4-BE49-F238E27FC236}">
                <a16:creationId xmlns:a16="http://schemas.microsoft.com/office/drawing/2014/main" id="{2144AB18-6B73-48FF-A973-9DAD8BBD289B}"/>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19769124" y="5194766"/>
            <a:ext cx="401081" cy="418539"/>
          </a:xfrm>
          <a:prstGeom prst="rect">
            <a:avLst/>
          </a:prstGeom>
        </xdr:spPr>
      </xdr:pic>
      <xdr:pic>
        <xdr:nvPicPr>
          <xdr:cNvPr id="105" name="Picture 104">
            <a:extLst>
              <a:ext uri="{FF2B5EF4-FFF2-40B4-BE49-F238E27FC236}">
                <a16:creationId xmlns:a16="http://schemas.microsoft.com/office/drawing/2014/main" id="{19467CDB-1538-4FA7-98E7-0C3FFCDE0036}"/>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20175605" y="5194766"/>
            <a:ext cx="401081" cy="418539"/>
          </a:xfrm>
          <a:prstGeom prst="rect">
            <a:avLst/>
          </a:prstGeom>
        </xdr:spPr>
      </xdr:pic>
      <xdr:pic>
        <xdr:nvPicPr>
          <xdr:cNvPr id="106" name="Picture 105">
            <a:extLst>
              <a:ext uri="{FF2B5EF4-FFF2-40B4-BE49-F238E27FC236}">
                <a16:creationId xmlns:a16="http://schemas.microsoft.com/office/drawing/2014/main" id="{0AED7D93-2EA6-4184-91CD-A68775472665}"/>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19366496" y="5194766"/>
            <a:ext cx="402336" cy="420624"/>
          </a:xfrm>
          <a:prstGeom prst="rect">
            <a:avLst/>
          </a:prstGeom>
        </xdr:spPr>
      </xdr:pic>
      <xdr:pic>
        <xdr:nvPicPr>
          <xdr:cNvPr id="107" name="Picture 106">
            <a:extLst>
              <a:ext uri="{FF2B5EF4-FFF2-40B4-BE49-F238E27FC236}">
                <a16:creationId xmlns:a16="http://schemas.microsoft.com/office/drawing/2014/main" id="{80EA540C-4745-436D-B594-1E5E08004265}"/>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19767869" y="784225"/>
            <a:ext cx="402336" cy="420624"/>
          </a:xfrm>
          <a:prstGeom prst="rect">
            <a:avLst/>
          </a:prstGeom>
        </xdr:spPr>
      </xdr:pic>
      <xdr:pic>
        <xdr:nvPicPr>
          <xdr:cNvPr id="108" name="Picture 107">
            <a:extLst>
              <a:ext uri="{FF2B5EF4-FFF2-40B4-BE49-F238E27FC236}">
                <a16:creationId xmlns:a16="http://schemas.microsoft.com/office/drawing/2014/main" id="{9DE949B1-5587-4B25-A421-9B679D62C27D}"/>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19366496" y="784225"/>
            <a:ext cx="402336" cy="420624"/>
          </a:xfrm>
          <a:prstGeom prst="rect">
            <a:avLst/>
          </a:prstGeom>
        </xdr:spPr>
      </xdr:pic>
    </xdr:grpSp>
    <xdr:clientData/>
  </xdr:twoCellAnchor>
  <xdr:twoCellAnchor>
    <xdr:from>
      <xdr:col>1</xdr:col>
      <xdr:colOff>0</xdr:colOff>
      <xdr:row>41</xdr:row>
      <xdr:rowOff>0</xdr:rowOff>
    </xdr:from>
    <xdr:to>
      <xdr:col>10</xdr:col>
      <xdr:colOff>0</xdr:colOff>
      <xdr:row>56</xdr:row>
      <xdr:rowOff>0</xdr:rowOff>
    </xdr:to>
    <xdr:sp macro="" textlink="">
      <xdr:nvSpPr>
        <xdr:cNvPr id="109" name="Rectangle 108">
          <a:extLst>
            <a:ext uri="{FF2B5EF4-FFF2-40B4-BE49-F238E27FC236}">
              <a16:creationId xmlns:a16="http://schemas.microsoft.com/office/drawing/2014/main" id="{237400DE-944C-47AE-91E3-C03250D049A9}"/>
            </a:ext>
          </a:extLst>
        </xdr:cNvPr>
        <xdr:cNvSpPr/>
      </xdr:nvSpPr>
      <xdr:spPr>
        <a:xfrm>
          <a:off x="57150" y="6848475"/>
          <a:ext cx="4076700" cy="24288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47</xdr:row>
      <xdr:rowOff>0</xdr:rowOff>
    </xdr:from>
    <xdr:to>
      <xdr:col>20</xdr:col>
      <xdr:colOff>0</xdr:colOff>
      <xdr:row>75</xdr:row>
      <xdr:rowOff>0</xdr:rowOff>
    </xdr:to>
    <xdr:sp macro="" textlink="">
      <xdr:nvSpPr>
        <xdr:cNvPr id="110" name="Rectangle 109">
          <a:extLst>
            <a:ext uri="{FF2B5EF4-FFF2-40B4-BE49-F238E27FC236}">
              <a16:creationId xmlns:a16="http://schemas.microsoft.com/office/drawing/2014/main" id="{9D0CAB39-F7D8-4D0F-A1E2-E852FFDB7241}"/>
            </a:ext>
          </a:extLst>
        </xdr:cNvPr>
        <xdr:cNvSpPr/>
      </xdr:nvSpPr>
      <xdr:spPr>
        <a:xfrm>
          <a:off x="4248150" y="7820025"/>
          <a:ext cx="4076700" cy="45529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27</xdr:row>
      <xdr:rowOff>1</xdr:rowOff>
    </xdr:from>
    <xdr:to>
      <xdr:col>20</xdr:col>
      <xdr:colOff>0</xdr:colOff>
      <xdr:row>37</xdr:row>
      <xdr:rowOff>19051</xdr:rowOff>
    </xdr:to>
    <xdr:sp macro="" textlink="">
      <xdr:nvSpPr>
        <xdr:cNvPr id="111" name="Rectangle 110">
          <a:extLst>
            <a:ext uri="{FF2B5EF4-FFF2-40B4-BE49-F238E27FC236}">
              <a16:creationId xmlns:a16="http://schemas.microsoft.com/office/drawing/2014/main" id="{927170CE-0E6E-48B9-B987-946A050B6511}"/>
            </a:ext>
          </a:extLst>
        </xdr:cNvPr>
        <xdr:cNvSpPr/>
      </xdr:nvSpPr>
      <xdr:spPr>
        <a:xfrm>
          <a:off x="4248150" y="4581526"/>
          <a:ext cx="4076700" cy="16383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25</xdr:row>
      <xdr:rowOff>136070</xdr:rowOff>
    </xdr:from>
    <xdr:to>
      <xdr:col>20</xdr:col>
      <xdr:colOff>0</xdr:colOff>
      <xdr:row>27</xdr:row>
      <xdr:rowOff>2719</xdr:rowOff>
    </xdr:to>
    <xdr:sp macro="" textlink="">
      <xdr:nvSpPr>
        <xdr:cNvPr id="112" name="Rectangle: Top Corners Rounded 111">
          <a:extLst>
            <a:ext uri="{FF2B5EF4-FFF2-40B4-BE49-F238E27FC236}">
              <a16:creationId xmlns:a16="http://schemas.microsoft.com/office/drawing/2014/main" id="{595058CF-4FCA-4D97-8438-ECA0BE371118}"/>
            </a:ext>
          </a:extLst>
        </xdr:cNvPr>
        <xdr:cNvSpPr/>
      </xdr:nvSpPr>
      <xdr:spPr>
        <a:xfrm>
          <a:off x="4248150" y="4393745"/>
          <a:ext cx="4076700" cy="190499"/>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25</xdr:row>
      <xdr:rowOff>140159</xdr:rowOff>
    </xdr:from>
    <xdr:to>
      <xdr:col>12</xdr:col>
      <xdr:colOff>2721</xdr:colOff>
      <xdr:row>27</xdr:row>
      <xdr:rowOff>8169</xdr:rowOff>
    </xdr:to>
    <xdr:sp macro="" textlink="">
      <xdr:nvSpPr>
        <xdr:cNvPr id="113" name="TextBox 112">
          <a:extLst>
            <a:ext uri="{FF2B5EF4-FFF2-40B4-BE49-F238E27FC236}">
              <a16:creationId xmlns:a16="http://schemas.microsoft.com/office/drawing/2014/main" id="{AF5D8DEC-9F03-45FA-9787-798499496676}"/>
            </a:ext>
          </a:extLst>
        </xdr:cNvPr>
        <xdr:cNvSpPr txBox="1"/>
      </xdr:nvSpPr>
      <xdr:spPr>
        <a:xfrm>
          <a:off x="4248150" y="4397834"/>
          <a:ext cx="1231446" cy="19186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18</xdr:col>
      <xdr:colOff>0</xdr:colOff>
      <xdr:row>25</xdr:row>
      <xdr:rowOff>142874</xdr:rowOff>
    </xdr:from>
    <xdr:to>
      <xdr:col>19</xdr:col>
      <xdr:colOff>0</xdr:colOff>
      <xdr:row>27</xdr:row>
      <xdr:rowOff>9523</xdr:rowOff>
    </xdr:to>
    <xdr:sp macro="" textlink="">
      <xdr:nvSpPr>
        <xdr:cNvPr id="114" name="TextBox 113">
          <a:extLst>
            <a:ext uri="{FF2B5EF4-FFF2-40B4-BE49-F238E27FC236}">
              <a16:creationId xmlns:a16="http://schemas.microsoft.com/office/drawing/2014/main" id="{5D7F0237-A544-4A46-B89E-5BBD2CDC1BDB}"/>
            </a:ext>
          </a:extLst>
        </xdr:cNvPr>
        <xdr:cNvSpPr txBox="1"/>
      </xdr:nvSpPr>
      <xdr:spPr>
        <a:xfrm>
          <a:off x="7391400" y="4400549"/>
          <a:ext cx="466725" cy="19049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mn-lt"/>
              <a:ea typeface="+mn-ea"/>
              <a:cs typeface="+mn-cs"/>
            </a:rPr>
            <a:t>Earn</a:t>
          </a:r>
        </a:p>
      </xdr:txBody>
    </xdr:sp>
    <xdr:clientData/>
  </xdr:twoCellAnchor>
  <xdr:twoCellAnchor>
    <xdr:from>
      <xdr:col>19</xdr:col>
      <xdr:colOff>0</xdr:colOff>
      <xdr:row>25</xdr:row>
      <xdr:rowOff>134706</xdr:rowOff>
    </xdr:from>
    <xdr:to>
      <xdr:col>20</xdr:col>
      <xdr:colOff>0</xdr:colOff>
      <xdr:row>27</xdr:row>
      <xdr:rowOff>2716</xdr:rowOff>
    </xdr:to>
    <xdr:sp macro="" textlink="">
      <xdr:nvSpPr>
        <xdr:cNvPr id="115" name="TextBox 114">
          <a:extLst>
            <a:ext uri="{FF2B5EF4-FFF2-40B4-BE49-F238E27FC236}">
              <a16:creationId xmlns:a16="http://schemas.microsoft.com/office/drawing/2014/main" id="{6CA96E59-BA89-4344-AE3B-6D96D50418DF}"/>
            </a:ext>
          </a:extLst>
        </xdr:cNvPr>
        <xdr:cNvSpPr txBox="1"/>
      </xdr:nvSpPr>
      <xdr:spPr>
        <a:xfrm>
          <a:off x="7858125" y="4392381"/>
          <a:ext cx="466725" cy="19186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38</xdr:row>
      <xdr:rowOff>0</xdr:rowOff>
    </xdr:from>
    <xdr:to>
      <xdr:col>20</xdr:col>
      <xdr:colOff>0</xdr:colOff>
      <xdr:row>39</xdr:row>
      <xdr:rowOff>0</xdr:rowOff>
    </xdr:to>
    <xdr:sp macro="" textlink="">
      <xdr:nvSpPr>
        <xdr:cNvPr id="116" name="Rectangle: Top Corners Rounded 115">
          <a:extLst>
            <a:ext uri="{FF2B5EF4-FFF2-40B4-BE49-F238E27FC236}">
              <a16:creationId xmlns:a16="http://schemas.microsoft.com/office/drawing/2014/main" id="{704F7676-32BC-4FE0-96EC-E6627409D287}"/>
            </a:ext>
          </a:extLst>
        </xdr:cNvPr>
        <xdr:cNvSpPr/>
      </xdr:nvSpPr>
      <xdr:spPr>
        <a:xfrm>
          <a:off x="4248150" y="6362700"/>
          <a:ext cx="4076700" cy="161925"/>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39</xdr:row>
      <xdr:rowOff>0</xdr:rowOff>
    </xdr:from>
    <xdr:to>
      <xdr:col>20</xdr:col>
      <xdr:colOff>0</xdr:colOff>
      <xdr:row>45</xdr:row>
      <xdr:rowOff>0</xdr:rowOff>
    </xdr:to>
    <xdr:sp macro="" textlink="">
      <xdr:nvSpPr>
        <xdr:cNvPr id="117" name="Rectangle 116">
          <a:extLst>
            <a:ext uri="{FF2B5EF4-FFF2-40B4-BE49-F238E27FC236}">
              <a16:creationId xmlns:a16="http://schemas.microsoft.com/office/drawing/2014/main" id="{A914C274-0795-4D48-849F-7A67A56850BB}"/>
            </a:ext>
          </a:extLst>
        </xdr:cNvPr>
        <xdr:cNvSpPr/>
      </xdr:nvSpPr>
      <xdr:spPr>
        <a:xfrm>
          <a:off x="4248150" y="6524625"/>
          <a:ext cx="4076700" cy="9715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55</xdr:row>
      <xdr:rowOff>0</xdr:rowOff>
    </xdr:from>
    <xdr:to>
      <xdr:col>25</xdr:col>
      <xdr:colOff>0</xdr:colOff>
      <xdr:row>75</xdr:row>
      <xdr:rowOff>9525</xdr:rowOff>
    </xdr:to>
    <xdr:sp macro="" textlink="">
      <xdr:nvSpPr>
        <xdr:cNvPr id="118" name="Rectangle 117">
          <a:extLst>
            <a:ext uri="{FF2B5EF4-FFF2-40B4-BE49-F238E27FC236}">
              <a16:creationId xmlns:a16="http://schemas.microsoft.com/office/drawing/2014/main" id="{E5DA852A-AE20-4032-9D30-9D28DF8D5035}"/>
            </a:ext>
          </a:extLst>
        </xdr:cNvPr>
        <xdr:cNvSpPr/>
      </xdr:nvSpPr>
      <xdr:spPr>
        <a:xfrm>
          <a:off x="8562975" y="9115425"/>
          <a:ext cx="4171950" cy="32670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3</xdr:row>
      <xdr:rowOff>1</xdr:rowOff>
    </xdr:from>
    <xdr:to>
      <xdr:col>25</xdr:col>
      <xdr:colOff>0</xdr:colOff>
      <xdr:row>53</xdr:row>
      <xdr:rowOff>0</xdr:rowOff>
    </xdr:to>
    <xdr:sp macro="" textlink="">
      <xdr:nvSpPr>
        <xdr:cNvPr id="119" name="Rectangle 118">
          <a:extLst>
            <a:ext uri="{FF2B5EF4-FFF2-40B4-BE49-F238E27FC236}">
              <a16:creationId xmlns:a16="http://schemas.microsoft.com/office/drawing/2014/main" id="{0661D792-F9D5-4435-97E8-7417F61213C5}"/>
            </a:ext>
          </a:extLst>
        </xdr:cNvPr>
        <xdr:cNvSpPr/>
      </xdr:nvSpPr>
      <xdr:spPr>
        <a:xfrm>
          <a:off x="8562975" y="695326"/>
          <a:ext cx="4171950" cy="8096249"/>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53</xdr:row>
      <xdr:rowOff>133350</xdr:rowOff>
    </xdr:from>
    <xdr:to>
      <xdr:col>25</xdr:col>
      <xdr:colOff>0</xdr:colOff>
      <xdr:row>55</xdr:row>
      <xdr:rowOff>0</xdr:rowOff>
    </xdr:to>
    <xdr:sp macro="" textlink="">
      <xdr:nvSpPr>
        <xdr:cNvPr id="120" name="Rectangle: Top Corners Rounded 119">
          <a:extLst>
            <a:ext uri="{FF2B5EF4-FFF2-40B4-BE49-F238E27FC236}">
              <a16:creationId xmlns:a16="http://schemas.microsoft.com/office/drawing/2014/main" id="{C31331E1-18F2-4003-9B77-5459A38A1786}"/>
            </a:ext>
          </a:extLst>
        </xdr:cNvPr>
        <xdr:cNvSpPr/>
      </xdr:nvSpPr>
      <xdr:spPr>
        <a:xfrm>
          <a:off x="8562975" y="8924925"/>
          <a:ext cx="417195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19050</xdr:colOff>
      <xdr:row>53</xdr:row>
      <xdr:rowOff>133350</xdr:rowOff>
    </xdr:from>
    <xdr:to>
      <xdr:col>24</xdr:col>
      <xdr:colOff>19050</xdr:colOff>
      <xdr:row>55</xdr:row>
      <xdr:rowOff>0</xdr:rowOff>
    </xdr:to>
    <xdr:sp macro="" textlink="">
      <xdr:nvSpPr>
        <xdr:cNvPr id="121" name="TextBox 120">
          <a:extLst>
            <a:ext uri="{FF2B5EF4-FFF2-40B4-BE49-F238E27FC236}">
              <a16:creationId xmlns:a16="http://schemas.microsoft.com/office/drawing/2014/main" id="{D34C50B2-B9E4-42BB-A15D-33776E34ED2B}"/>
            </a:ext>
          </a:extLst>
        </xdr:cNvPr>
        <xdr:cNvSpPr txBox="1"/>
      </xdr:nvSpPr>
      <xdr:spPr>
        <a:xfrm>
          <a:off x="11630025" y="89249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22</xdr:col>
      <xdr:colOff>0</xdr:colOff>
      <xdr:row>53</xdr:row>
      <xdr:rowOff>114299</xdr:rowOff>
    </xdr:from>
    <xdr:to>
      <xdr:col>22</xdr:col>
      <xdr:colOff>2609850</xdr:colOff>
      <xdr:row>55</xdr:row>
      <xdr:rowOff>28574</xdr:rowOff>
    </xdr:to>
    <xdr:sp macro="" textlink="">
      <xdr:nvSpPr>
        <xdr:cNvPr id="122" name="TextBox 121">
          <a:extLst>
            <a:ext uri="{FF2B5EF4-FFF2-40B4-BE49-F238E27FC236}">
              <a16:creationId xmlns:a16="http://schemas.microsoft.com/office/drawing/2014/main" id="{A3C4A1F7-602E-40A2-8DFC-6174CDB9EA06}"/>
            </a:ext>
          </a:extLst>
        </xdr:cNvPr>
        <xdr:cNvSpPr txBox="1"/>
      </xdr:nvSpPr>
      <xdr:spPr>
        <a:xfrm>
          <a:off x="8562975" y="8905874"/>
          <a:ext cx="2609850" cy="2381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24</xdr:col>
      <xdr:colOff>9525</xdr:colOff>
      <xdr:row>53</xdr:row>
      <xdr:rowOff>133350</xdr:rowOff>
    </xdr:from>
    <xdr:to>
      <xdr:col>25</xdr:col>
      <xdr:colOff>9525</xdr:colOff>
      <xdr:row>55</xdr:row>
      <xdr:rowOff>0</xdr:rowOff>
    </xdr:to>
    <xdr:sp macro="" textlink="">
      <xdr:nvSpPr>
        <xdr:cNvPr id="123" name="TextBox 122">
          <a:extLst>
            <a:ext uri="{FF2B5EF4-FFF2-40B4-BE49-F238E27FC236}">
              <a16:creationId xmlns:a16="http://schemas.microsoft.com/office/drawing/2014/main" id="{805E7472-C950-4909-8918-C2446D5DF103}"/>
            </a:ext>
          </a:extLst>
        </xdr:cNvPr>
        <xdr:cNvSpPr txBox="1"/>
      </xdr:nvSpPr>
      <xdr:spPr>
        <a:xfrm>
          <a:off x="12182475" y="89249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35</xdr:row>
      <xdr:rowOff>0</xdr:rowOff>
    </xdr:from>
    <xdr:to>
      <xdr:col>10</xdr:col>
      <xdr:colOff>0</xdr:colOff>
      <xdr:row>39</xdr:row>
      <xdr:rowOff>0</xdr:rowOff>
    </xdr:to>
    <xdr:sp macro="" textlink="">
      <xdr:nvSpPr>
        <xdr:cNvPr id="2" name="Rectangle 1">
          <a:extLst>
            <a:ext uri="{FF2B5EF4-FFF2-40B4-BE49-F238E27FC236}">
              <a16:creationId xmlns:a16="http://schemas.microsoft.com/office/drawing/2014/main" id="{0CF9BBF5-72F1-49B7-953F-43B04713880E}"/>
            </a:ext>
          </a:extLst>
        </xdr:cNvPr>
        <xdr:cNvSpPr/>
      </xdr:nvSpPr>
      <xdr:spPr>
        <a:xfrm>
          <a:off x="57150" y="5876925"/>
          <a:ext cx="4076700" cy="647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3</xdr:row>
      <xdr:rowOff>0</xdr:rowOff>
    </xdr:from>
    <xdr:to>
      <xdr:col>29</xdr:col>
      <xdr:colOff>0</xdr:colOff>
      <xdr:row>75</xdr:row>
      <xdr:rowOff>0</xdr:rowOff>
    </xdr:to>
    <xdr:sp macro="" textlink="">
      <xdr:nvSpPr>
        <xdr:cNvPr id="3" name="Rectangle 2">
          <a:extLst>
            <a:ext uri="{FF2B5EF4-FFF2-40B4-BE49-F238E27FC236}">
              <a16:creationId xmlns:a16="http://schemas.microsoft.com/office/drawing/2014/main" id="{55280399-5DD5-4D3F-85BB-94750735350A}"/>
            </a:ext>
          </a:extLst>
        </xdr:cNvPr>
        <xdr:cNvSpPr/>
      </xdr:nvSpPr>
      <xdr:spPr>
        <a:xfrm>
          <a:off x="12849225" y="695325"/>
          <a:ext cx="4171950" cy="116776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3</xdr:row>
      <xdr:rowOff>0</xdr:rowOff>
    </xdr:from>
    <xdr:to>
      <xdr:col>25</xdr:col>
      <xdr:colOff>0</xdr:colOff>
      <xdr:row>53</xdr:row>
      <xdr:rowOff>0</xdr:rowOff>
    </xdr:to>
    <xdr:sp macro="" textlink="">
      <xdr:nvSpPr>
        <xdr:cNvPr id="4" name="Rectangle 3">
          <a:extLst>
            <a:ext uri="{FF2B5EF4-FFF2-40B4-BE49-F238E27FC236}">
              <a16:creationId xmlns:a16="http://schemas.microsoft.com/office/drawing/2014/main" id="{6E39F0D5-5B05-457B-BD3B-4EBD6600329B}"/>
            </a:ext>
          </a:extLst>
        </xdr:cNvPr>
        <xdr:cNvSpPr/>
      </xdr:nvSpPr>
      <xdr:spPr>
        <a:xfrm>
          <a:off x="8562975" y="695325"/>
          <a:ext cx="4171950" cy="80962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xdr:row>
      <xdr:rowOff>133350</xdr:rowOff>
    </xdr:from>
    <xdr:to>
      <xdr:col>10</xdr:col>
      <xdr:colOff>0</xdr:colOff>
      <xdr:row>3</xdr:row>
      <xdr:rowOff>0</xdr:rowOff>
    </xdr:to>
    <xdr:sp macro="" textlink="">
      <xdr:nvSpPr>
        <xdr:cNvPr id="5" name="Rectangle: Top Corners Rounded 4">
          <a:extLst>
            <a:ext uri="{FF2B5EF4-FFF2-40B4-BE49-F238E27FC236}">
              <a16:creationId xmlns:a16="http://schemas.microsoft.com/office/drawing/2014/main" id="{4CED1D6A-0EF6-44D4-9778-E45DDE087BC9}"/>
            </a:ext>
          </a:extLst>
        </xdr:cNvPr>
        <xdr:cNvSpPr/>
      </xdr:nvSpPr>
      <xdr:spPr>
        <a:xfrm>
          <a:off x="57150" y="50482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45</xdr:row>
      <xdr:rowOff>133350</xdr:rowOff>
    </xdr:from>
    <xdr:to>
      <xdr:col>20</xdr:col>
      <xdr:colOff>0</xdr:colOff>
      <xdr:row>47</xdr:row>
      <xdr:rowOff>0</xdr:rowOff>
    </xdr:to>
    <xdr:sp macro="" textlink="">
      <xdr:nvSpPr>
        <xdr:cNvPr id="6" name="Rectangle: Top Corners Rounded 5">
          <a:extLst>
            <a:ext uri="{FF2B5EF4-FFF2-40B4-BE49-F238E27FC236}">
              <a16:creationId xmlns:a16="http://schemas.microsoft.com/office/drawing/2014/main" id="{B21FB10E-95BA-49BD-B51B-70D6145AD6D4}"/>
            </a:ext>
          </a:extLst>
        </xdr:cNvPr>
        <xdr:cNvSpPr/>
      </xdr:nvSpPr>
      <xdr:spPr>
        <a:xfrm>
          <a:off x="4248150" y="762952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33</xdr:row>
      <xdr:rowOff>133350</xdr:rowOff>
    </xdr:from>
    <xdr:to>
      <xdr:col>10</xdr:col>
      <xdr:colOff>0</xdr:colOff>
      <xdr:row>35</xdr:row>
      <xdr:rowOff>0</xdr:rowOff>
    </xdr:to>
    <xdr:sp macro="" textlink="">
      <xdr:nvSpPr>
        <xdr:cNvPr id="7" name="Rectangle: Top Corners Rounded 6">
          <a:extLst>
            <a:ext uri="{FF2B5EF4-FFF2-40B4-BE49-F238E27FC236}">
              <a16:creationId xmlns:a16="http://schemas.microsoft.com/office/drawing/2014/main" id="{5DC8DEFD-1401-428E-9502-ED2168A9214D}"/>
            </a:ext>
          </a:extLst>
        </xdr:cNvPr>
        <xdr:cNvSpPr/>
      </xdr:nvSpPr>
      <xdr:spPr>
        <a:xfrm>
          <a:off x="57150" y="568642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39</xdr:row>
      <xdr:rowOff>133350</xdr:rowOff>
    </xdr:from>
    <xdr:to>
      <xdr:col>10</xdr:col>
      <xdr:colOff>0</xdr:colOff>
      <xdr:row>41</xdr:row>
      <xdr:rowOff>0</xdr:rowOff>
    </xdr:to>
    <xdr:sp macro="" textlink="">
      <xdr:nvSpPr>
        <xdr:cNvPr id="8" name="Rectangle: Top Corners Rounded 7">
          <a:extLst>
            <a:ext uri="{FF2B5EF4-FFF2-40B4-BE49-F238E27FC236}">
              <a16:creationId xmlns:a16="http://schemas.microsoft.com/office/drawing/2014/main" id="{292E7341-0D40-4CD3-9A1D-53CC9E7A99F1}"/>
            </a:ext>
          </a:extLst>
        </xdr:cNvPr>
        <xdr:cNvSpPr/>
      </xdr:nvSpPr>
      <xdr:spPr>
        <a:xfrm>
          <a:off x="57150" y="665797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1</xdr:row>
      <xdr:rowOff>133350</xdr:rowOff>
    </xdr:from>
    <xdr:to>
      <xdr:col>25</xdr:col>
      <xdr:colOff>0</xdr:colOff>
      <xdr:row>3</xdr:row>
      <xdr:rowOff>0</xdr:rowOff>
    </xdr:to>
    <xdr:sp macro="" textlink="">
      <xdr:nvSpPr>
        <xdr:cNvPr id="9" name="Rectangle: Top Corners Rounded 8">
          <a:extLst>
            <a:ext uri="{FF2B5EF4-FFF2-40B4-BE49-F238E27FC236}">
              <a16:creationId xmlns:a16="http://schemas.microsoft.com/office/drawing/2014/main" id="{3661858B-3085-4835-AE2F-6CA26C755134}"/>
            </a:ext>
          </a:extLst>
        </xdr:cNvPr>
        <xdr:cNvSpPr/>
      </xdr:nvSpPr>
      <xdr:spPr>
        <a:xfrm>
          <a:off x="8562975" y="504825"/>
          <a:ext cx="417195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133350</xdr:rowOff>
    </xdr:from>
    <xdr:to>
      <xdr:col>29</xdr:col>
      <xdr:colOff>0</xdr:colOff>
      <xdr:row>3</xdr:row>
      <xdr:rowOff>0</xdr:rowOff>
    </xdr:to>
    <xdr:sp macro="" textlink="">
      <xdr:nvSpPr>
        <xdr:cNvPr id="10" name="Rectangle: Top Corners Rounded 9">
          <a:extLst>
            <a:ext uri="{FF2B5EF4-FFF2-40B4-BE49-F238E27FC236}">
              <a16:creationId xmlns:a16="http://schemas.microsoft.com/office/drawing/2014/main" id="{A78C8B4C-1E83-48C4-81DE-DB196159D1E7}"/>
            </a:ext>
          </a:extLst>
        </xdr:cNvPr>
        <xdr:cNvSpPr/>
      </xdr:nvSpPr>
      <xdr:spPr>
        <a:xfrm>
          <a:off x="12849225" y="504825"/>
          <a:ext cx="417195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1</xdr:row>
      <xdr:rowOff>133350</xdr:rowOff>
    </xdr:from>
    <xdr:to>
      <xdr:col>9</xdr:col>
      <xdr:colOff>0</xdr:colOff>
      <xdr:row>3</xdr:row>
      <xdr:rowOff>0</xdr:rowOff>
    </xdr:to>
    <xdr:sp macro="" textlink="">
      <xdr:nvSpPr>
        <xdr:cNvPr id="11" name="TextBox 10">
          <a:extLst>
            <a:ext uri="{FF2B5EF4-FFF2-40B4-BE49-F238E27FC236}">
              <a16:creationId xmlns:a16="http://schemas.microsoft.com/office/drawing/2014/main" id="{50B5A065-3762-4571-BF02-2E50869AF5F4}"/>
            </a:ext>
          </a:extLst>
        </xdr:cNvPr>
        <xdr:cNvSpPr txBox="1"/>
      </xdr:nvSpPr>
      <xdr:spPr>
        <a:xfrm>
          <a:off x="320040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33</xdr:row>
      <xdr:rowOff>133350</xdr:rowOff>
    </xdr:from>
    <xdr:to>
      <xdr:col>9</xdr:col>
      <xdr:colOff>0</xdr:colOff>
      <xdr:row>35</xdr:row>
      <xdr:rowOff>0</xdr:rowOff>
    </xdr:to>
    <xdr:sp macro="" textlink="">
      <xdr:nvSpPr>
        <xdr:cNvPr id="12" name="TextBox 11">
          <a:extLst>
            <a:ext uri="{FF2B5EF4-FFF2-40B4-BE49-F238E27FC236}">
              <a16:creationId xmlns:a16="http://schemas.microsoft.com/office/drawing/2014/main" id="{52FB7166-09E1-406E-AAD0-834DFFED22CA}"/>
            </a:ext>
          </a:extLst>
        </xdr:cNvPr>
        <xdr:cNvSpPr txBox="1"/>
      </xdr:nvSpPr>
      <xdr:spPr>
        <a:xfrm>
          <a:off x="3200400" y="56864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39</xdr:row>
      <xdr:rowOff>133350</xdr:rowOff>
    </xdr:from>
    <xdr:to>
      <xdr:col>9</xdr:col>
      <xdr:colOff>0</xdr:colOff>
      <xdr:row>41</xdr:row>
      <xdr:rowOff>0</xdr:rowOff>
    </xdr:to>
    <xdr:sp macro="" textlink="">
      <xdr:nvSpPr>
        <xdr:cNvPr id="13" name="TextBox 12">
          <a:extLst>
            <a:ext uri="{FF2B5EF4-FFF2-40B4-BE49-F238E27FC236}">
              <a16:creationId xmlns:a16="http://schemas.microsoft.com/office/drawing/2014/main" id="{6C651A37-C7D1-4F92-8633-581EC8EDB2EE}"/>
            </a:ext>
          </a:extLst>
        </xdr:cNvPr>
        <xdr:cNvSpPr txBox="1"/>
      </xdr:nvSpPr>
      <xdr:spPr>
        <a:xfrm>
          <a:off x="3200400" y="66579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18</xdr:col>
      <xdr:colOff>0</xdr:colOff>
      <xdr:row>45</xdr:row>
      <xdr:rowOff>133350</xdr:rowOff>
    </xdr:from>
    <xdr:to>
      <xdr:col>19</xdr:col>
      <xdr:colOff>0</xdr:colOff>
      <xdr:row>47</xdr:row>
      <xdr:rowOff>0</xdr:rowOff>
    </xdr:to>
    <xdr:sp macro="" textlink="">
      <xdr:nvSpPr>
        <xdr:cNvPr id="14" name="TextBox 13">
          <a:extLst>
            <a:ext uri="{FF2B5EF4-FFF2-40B4-BE49-F238E27FC236}">
              <a16:creationId xmlns:a16="http://schemas.microsoft.com/office/drawing/2014/main" id="{46D56ADE-23FE-4460-BAE2-C45CB90A77CF}"/>
            </a:ext>
          </a:extLst>
        </xdr:cNvPr>
        <xdr:cNvSpPr txBox="1"/>
      </xdr:nvSpPr>
      <xdr:spPr>
        <a:xfrm>
          <a:off x="7391400" y="76295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mn-lt"/>
              <a:ea typeface="+mn-ea"/>
              <a:cs typeface="+mn-cs"/>
            </a:rPr>
            <a:t>Earn</a:t>
          </a:r>
        </a:p>
      </xdr:txBody>
    </xdr:sp>
    <xdr:clientData/>
  </xdr:twoCellAnchor>
  <xdr:twoCellAnchor>
    <xdr:from>
      <xdr:col>23</xdr:col>
      <xdr:colOff>0</xdr:colOff>
      <xdr:row>1</xdr:row>
      <xdr:rowOff>133350</xdr:rowOff>
    </xdr:from>
    <xdr:to>
      <xdr:col>24</xdr:col>
      <xdr:colOff>0</xdr:colOff>
      <xdr:row>3</xdr:row>
      <xdr:rowOff>0</xdr:rowOff>
    </xdr:to>
    <xdr:sp macro="" textlink="">
      <xdr:nvSpPr>
        <xdr:cNvPr id="15" name="TextBox 14">
          <a:extLst>
            <a:ext uri="{FF2B5EF4-FFF2-40B4-BE49-F238E27FC236}">
              <a16:creationId xmlns:a16="http://schemas.microsoft.com/office/drawing/2014/main" id="{1E71DB2B-E6E7-4892-938E-63C492014D40}"/>
            </a:ext>
          </a:extLst>
        </xdr:cNvPr>
        <xdr:cNvSpPr txBox="1"/>
      </xdr:nvSpPr>
      <xdr:spPr>
        <a:xfrm>
          <a:off x="1161097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27</xdr:col>
      <xdr:colOff>0</xdr:colOff>
      <xdr:row>1</xdr:row>
      <xdr:rowOff>133350</xdr:rowOff>
    </xdr:from>
    <xdr:to>
      <xdr:col>28</xdr:col>
      <xdr:colOff>0</xdr:colOff>
      <xdr:row>3</xdr:row>
      <xdr:rowOff>0</xdr:rowOff>
    </xdr:to>
    <xdr:sp macro="" textlink="">
      <xdr:nvSpPr>
        <xdr:cNvPr id="16" name="TextBox 15">
          <a:extLst>
            <a:ext uri="{FF2B5EF4-FFF2-40B4-BE49-F238E27FC236}">
              <a16:creationId xmlns:a16="http://schemas.microsoft.com/office/drawing/2014/main" id="{4D9688F1-1EBA-4C77-943B-6FEF579974C7}"/>
            </a:ext>
          </a:extLst>
        </xdr:cNvPr>
        <xdr:cNvSpPr txBox="1"/>
      </xdr:nvSpPr>
      <xdr:spPr>
        <a:xfrm>
          <a:off x="1589722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9</xdr:col>
      <xdr:colOff>0</xdr:colOff>
      <xdr:row>1</xdr:row>
      <xdr:rowOff>133350</xdr:rowOff>
    </xdr:from>
    <xdr:to>
      <xdr:col>10</xdr:col>
      <xdr:colOff>0</xdr:colOff>
      <xdr:row>3</xdr:row>
      <xdr:rowOff>0</xdr:rowOff>
    </xdr:to>
    <xdr:sp macro="" textlink="">
      <xdr:nvSpPr>
        <xdr:cNvPr id="17" name="TextBox 16">
          <a:extLst>
            <a:ext uri="{FF2B5EF4-FFF2-40B4-BE49-F238E27FC236}">
              <a16:creationId xmlns:a16="http://schemas.microsoft.com/office/drawing/2014/main" id="{45035352-66C0-4509-B13E-7A129233E789}"/>
            </a:ext>
          </a:extLst>
        </xdr:cNvPr>
        <xdr:cNvSpPr txBox="1"/>
      </xdr:nvSpPr>
      <xdr:spPr>
        <a:xfrm>
          <a:off x="366712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19</xdr:col>
      <xdr:colOff>0</xdr:colOff>
      <xdr:row>45</xdr:row>
      <xdr:rowOff>142875</xdr:rowOff>
    </xdr:from>
    <xdr:to>
      <xdr:col>20</xdr:col>
      <xdr:colOff>0</xdr:colOff>
      <xdr:row>47</xdr:row>
      <xdr:rowOff>9525</xdr:rowOff>
    </xdr:to>
    <xdr:sp macro="" textlink="">
      <xdr:nvSpPr>
        <xdr:cNvPr id="18" name="TextBox 17">
          <a:extLst>
            <a:ext uri="{FF2B5EF4-FFF2-40B4-BE49-F238E27FC236}">
              <a16:creationId xmlns:a16="http://schemas.microsoft.com/office/drawing/2014/main" id="{B2FA845F-6647-4727-A0D1-1878F3AE39F6}"/>
            </a:ext>
          </a:extLst>
        </xdr:cNvPr>
        <xdr:cNvSpPr txBox="1"/>
      </xdr:nvSpPr>
      <xdr:spPr>
        <a:xfrm>
          <a:off x="7858125" y="76390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33</xdr:row>
      <xdr:rowOff>133350</xdr:rowOff>
    </xdr:from>
    <xdr:to>
      <xdr:col>10</xdr:col>
      <xdr:colOff>0</xdr:colOff>
      <xdr:row>35</xdr:row>
      <xdr:rowOff>0</xdr:rowOff>
    </xdr:to>
    <xdr:sp macro="" textlink="">
      <xdr:nvSpPr>
        <xdr:cNvPr id="19" name="TextBox 18">
          <a:extLst>
            <a:ext uri="{FF2B5EF4-FFF2-40B4-BE49-F238E27FC236}">
              <a16:creationId xmlns:a16="http://schemas.microsoft.com/office/drawing/2014/main" id="{04B4A4A0-0B12-4906-96C2-A919006A4C4E}"/>
            </a:ext>
          </a:extLst>
        </xdr:cNvPr>
        <xdr:cNvSpPr txBox="1"/>
      </xdr:nvSpPr>
      <xdr:spPr>
        <a:xfrm>
          <a:off x="3667125" y="56864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39</xdr:row>
      <xdr:rowOff>133350</xdr:rowOff>
    </xdr:from>
    <xdr:to>
      <xdr:col>10</xdr:col>
      <xdr:colOff>0</xdr:colOff>
      <xdr:row>41</xdr:row>
      <xdr:rowOff>0</xdr:rowOff>
    </xdr:to>
    <xdr:sp macro="" textlink="">
      <xdr:nvSpPr>
        <xdr:cNvPr id="20" name="TextBox 19">
          <a:extLst>
            <a:ext uri="{FF2B5EF4-FFF2-40B4-BE49-F238E27FC236}">
              <a16:creationId xmlns:a16="http://schemas.microsoft.com/office/drawing/2014/main" id="{EED794A0-468D-4208-A4D6-52F558CD5C11}"/>
            </a:ext>
          </a:extLst>
        </xdr:cNvPr>
        <xdr:cNvSpPr txBox="1"/>
      </xdr:nvSpPr>
      <xdr:spPr>
        <a:xfrm>
          <a:off x="3667125" y="66579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24</xdr:col>
      <xdr:colOff>0</xdr:colOff>
      <xdr:row>1</xdr:row>
      <xdr:rowOff>133350</xdr:rowOff>
    </xdr:from>
    <xdr:to>
      <xdr:col>25</xdr:col>
      <xdr:colOff>0</xdr:colOff>
      <xdr:row>3</xdr:row>
      <xdr:rowOff>0</xdr:rowOff>
    </xdr:to>
    <xdr:sp macro="" textlink="">
      <xdr:nvSpPr>
        <xdr:cNvPr id="21" name="TextBox 20">
          <a:extLst>
            <a:ext uri="{FF2B5EF4-FFF2-40B4-BE49-F238E27FC236}">
              <a16:creationId xmlns:a16="http://schemas.microsoft.com/office/drawing/2014/main" id="{83F7A173-0335-4686-8D7B-0C1A7278263B}"/>
            </a:ext>
          </a:extLst>
        </xdr:cNvPr>
        <xdr:cNvSpPr txBox="1"/>
      </xdr:nvSpPr>
      <xdr:spPr>
        <a:xfrm>
          <a:off x="1217295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28</xdr:col>
      <xdr:colOff>0</xdr:colOff>
      <xdr:row>1</xdr:row>
      <xdr:rowOff>133350</xdr:rowOff>
    </xdr:from>
    <xdr:to>
      <xdr:col>29</xdr:col>
      <xdr:colOff>0</xdr:colOff>
      <xdr:row>3</xdr:row>
      <xdr:rowOff>0</xdr:rowOff>
    </xdr:to>
    <xdr:sp macro="" textlink="">
      <xdr:nvSpPr>
        <xdr:cNvPr id="22" name="TextBox 21">
          <a:extLst>
            <a:ext uri="{FF2B5EF4-FFF2-40B4-BE49-F238E27FC236}">
              <a16:creationId xmlns:a16="http://schemas.microsoft.com/office/drawing/2014/main" id="{8D25E24D-6FEF-4B8C-B416-4EB844B7558D}"/>
            </a:ext>
          </a:extLst>
        </xdr:cNvPr>
        <xdr:cNvSpPr txBox="1"/>
      </xdr:nvSpPr>
      <xdr:spPr>
        <a:xfrm>
          <a:off x="1645920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45</xdr:row>
      <xdr:rowOff>133350</xdr:rowOff>
    </xdr:from>
    <xdr:to>
      <xdr:col>12</xdr:col>
      <xdr:colOff>0</xdr:colOff>
      <xdr:row>47</xdr:row>
      <xdr:rowOff>0</xdr:rowOff>
    </xdr:to>
    <xdr:sp macro="" textlink="">
      <xdr:nvSpPr>
        <xdr:cNvPr id="23" name="TextBox 22">
          <a:extLst>
            <a:ext uri="{FF2B5EF4-FFF2-40B4-BE49-F238E27FC236}">
              <a16:creationId xmlns:a16="http://schemas.microsoft.com/office/drawing/2014/main" id="{7DE35F19-BFF3-4153-8375-DCF12ECAE0BC}"/>
            </a:ext>
          </a:extLst>
        </xdr:cNvPr>
        <xdr:cNvSpPr txBox="1"/>
      </xdr:nvSpPr>
      <xdr:spPr>
        <a:xfrm>
          <a:off x="4248150" y="7629525"/>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22</xdr:col>
      <xdr:colOff>0</xdr:colOff>
      <xdr:row>1</xdr:row>
      <xdr:rowOff>114299</xdr:rowOff>
    </xdr:from>
    <xdr:to>
      <xdr:col>22</xdr:col>
      <xdr:colOff>2609850</xdr:colOff>
      <xdr:row>3</xdr:row>
      <xdr:rowOff>28574</xdr:rowOff>
    </xdr:to>
    <xdr:sp macro="" textlink="">
      <xdr:nvSpPr>
        <xdr:cNvPr id="24" name="TextBox 23">
          <a:extLst>
            <a:ext uri="{FF2B5EF4-FFF2-40B4-BE49-F238E27FC236}">
              <a16:creationId xmlns:a16="http://schemas.microsoft.com/office/drawing/2014/main" id="{2AD30688-EEDE-4700-902A-1D3C21533517}"/>
            </a:ext>
          </a:extLst>
        </xdr:cNvPr>
        <xdr:cNvSpPr txBox="1"/>
      </xdr:nvSpPr>
      <xdr:spPr>
        <a:xfrm>
          <a:off x="8562975" y="485774"/>
          <a:ext cx="2609850" cy="2381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Fun Patches</a:t>
          </a:r>
        </a:p>
      </xdr:txBody>
    </xdr:sp>
    <xdr:clientData/>
  </xdr:twoCellAnchor>
  <xdr:twoCellAnchor>
    <xdr:from>
      <xdr:col>26</xdr:col>
      <xdr:colOff>0</xdr:colOff>
      <xdr:row>1</xdr:row>
      <xdr:rowOff>133350</xdr:rowOff>
    </xdr:from>
    <xdr:to>
      <xdr:col>26</xdr:col>
      <xdr:colOff>2495550</xdr:colOff>
      <xdr:row>3</xdr:row>
      <xdr:rowOff>0</xdr:rowOff>
    </xdr:to>
    <xdr:sp macro="" textlink="">
      <xdr:nvSpPr>
        <xdr:cNvPr id="25" name="TextBox 24">
          <a:extLst>
            <a:ext uri="{FF2B5EF4-FFF2-40B4-BE49-F238E27FC236}">
              <a16:creationId xmlns:a16="http://schemas.microsoft.com/office/drawing/2014/main" id="{87778442-E08A-45A3-9A13-4DF4D5B164BD}"/>
            </a:ext>
          </a:extLst>
        </xdr:cNvPr>
        <xdr:cNvSpPr txBox="1"/>
      </xdr:nvSpPr>
      <xdr:spPr>
        <a:xfrm>
          <a:off x="12849225" y="504825"/>
          <a:ext cx="24955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0</xdr:col>
      <xdr:colOff>56029</xdr:colOff>
      <xdr:row>1</xdr:row>
      <xdr:rowOff>133350</xdr:rowOff>
    </xdr:from>
    <xdr:to>
      <xdr:col>2</xdr:col>
      <xdr:colOff>1030942</xdr:colOff>
      <xdr:row>3</xdr:row>
      <xdr:rowOff>0</xdr:rowOff>
    </xdr:to>
    <xdr:sp macro="" textlink="">
      <xdr:nvSpPr>
        <xdr:cNvPr id="26" name="TextBox 25">
          <a:extLst>
            <a:ext uri="{FF2B5EF4-FFF2-40B4-BE49-F238E27FC236}">
              <a16:creationId xmlns:a16="http://schemas.microsoft.com/office/drawing/2014/main" id="{5C02119C-E4E4-447E-BAD5-20AD00EF6FD1}"/>
            </a:ext>
          </a:extLst>
        </xdr:cNvPr>
        <xdr:cNvSpPr txBox="1"/>
      </xdr:nvSpPr>
      <xdr:spPr>
        <a:xfrm>
          <a:off x="56029" y="504825"/>
          <a:ext cx="2260788"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Individual Badges</a:t>
          </a:r>
        </a:p>
      </xdr:txBody>
    </xdr:sp>
    <xdr:clientData/>
  </xdr:twoCellAnchor>
  <xdr:twoCellAnchor>
    <xdr:from>
      <xdr:col>1</xdr:col>
      <xdr:colOff>0</xdr:colOff>
      <xdr:row>33</xdr:row>
      <xdr:rowOff>133350</xdr:rowOff>
    </xdr:from>
    <xdr:to>
      <xdr:col>2</xdr:col>
      <xdr:colOff>1590675</xdr:colOff>
      <xdr:row>34</xdr:row>
      <xdr:rowOff>152400</xdr:rowOff>
    </xdr:to>
    <xdr:sp macro="" textlink="">
      <xdr:nvSpPr>
        <xdr:cNvPr id="27" name="TextBox 26">
          <a:extLst>
            <a:ext uri="{FF2B5EF4-FFF2-40B4-BE49-F238E27FC236}">
              <a16:creationId xmlns:a16="http://schemas.microsoft.com/office/drawing/2014/main" id="{183211BA-743E-44D0-9191-9E78EA3A4D63}"/>
            </a:ext>
          </a:extLst>
        </xdr:cNvPr>
        <xdr:cNvSpPr txBox="1"/>
      </xdr:nvSpPr>
      <xdr:spPr>
        <a:xfrm>
          <a:off x="57150" y="5686425"/>
          <a:ext cx="2819400" cy="1809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Financial Literacy &amp; Cookie Business Badges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39</xdr:row>
      <xdr:rowOff>133350</xdr:rowOff>
    </xdr:from>
    <xdr:to>
      <xdr:col>2</xdr:col>
      <xdr:colOff>971550</xdr:colOff>
      <xdr:row>40</xdr:row>
      <xdr:rowOff>152400</xdr:rowOff>
    </xdr:to>
    <xdr:sp macro="" textlink="">
      <xdr:nvSpPr>
        <xdr:cNvPr id="28" name="TextBox 27">
          <a:extLst>
            <a:ext uri="{FF2B5EF4-FFF2-40B4-BE49-F238E27FC236}">
              <a16:creationId xmlns:a16="http://schemas.microsoft.com/office/drawing/2014/main" id="{D40F3239-1AAB-4935-AB4F-A327976EC482}"/>
            </a:ext>
          </a:extLst>
        </xdr:cNvPr>
        <xdr:cNvSpPr txBox="1"/>
      </xdr:nvSpPr>
      <xdr:spPr>
        <a:xfrm>
          <a:off x="57150" y="6657975"/>
          <a:ext cx="2200275" cy="1809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Progressive Badge Sets</a:t>
          </a:r>
          <a:endParaRPr lang="en-US" sz="1100">
            <a:solidFill>
              <a:schemeClr val="bg1"/>
            </a:solidFill>
            <a:latin typeface="Arial Narrow" panose="020B0606020202030204" pitchFamily="34" charset="0"/>
          </a:endParaRPr>
        </a:p>
      </xdr:txBody>
    </xdr:sp>
    <xdr:clientData/>
  </xdr:twoCellAnchor>
  <xdr:twoCellAnchor editAs="oneCell">
    <xdr:from>
      <xdr:col>1</xdr:col>
      <xdr:colOff>0</xdr:colOff>
      <xdr:row>0</xdr:row>
      <xdr:rowOff>0</xdr:rowOff>
    </xdr:from>
    <xdr:to>
      <xdr:col>2</xdr:col>
      <xdr:colOff>332740</xdr:colOff>
      <xdr:row>1</xdr:row>
      <xdr:rowOff>85725</xdr:rowOff>
    </xdr:to>
    <xdr:pic>
      <xdr:nvPicPr>
        <xdr:cNvPr id="29" name="Picture 28">
          <a:extLst>
            <a:ext uri="{FF2B5EF4-FFF2-40B4-BE49-F238E27FC236}">
              <a16:creationId xmlns:a16="http://schemas.microsoft.com/office/drawing/2014/main" id="{FB3532AB-D024-423E-9328-0EFCBA88B19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0"/>
          <a:ext cx="1561465" cy="457200"/>
        </a:xfrm>
        <a:prstGeom prst="rect">
          <a:avLst/>
        </a:prstGeom>
      </xdr:spPr>
    </xdr:pic>
    <xdr:clientData/>
  </xdr:twoCellAnchor>
  <xdr:twoCellAnchor editAs="oneCell">
    <xdr:from>
      <xdr:col>1</xdr:col>
      <xdr:colOff>25400</xdr:colOff>
      <xdr:row>35</xdr:row>
      <xdr:rowOff>73026</xdr:rowOff>
    </xdr:from>
    <xdr:to>
      <xdr:col>1</xdr:col>
      <xdr:colOff>1221740</xdr:colOff>
      <xdr:row>38</xdr:row>
      <xdr:rowOff>105858</xdr:rowOff>
    </xdr:to>
    <xdr:pic>
      <xdr:nvPicPr>
        <xdr:cNvPr id="30" name="Picture 29">
          <a:extLst>
            <a:ext uri="{FF2B5EF4-FFF2-40B4-BE49-F238E27FC236}">
              <a16:creationId xmlns:a16="http://schemas.microsoft.com/office/drawing/2014/main" id="{083B2F9C-C987-4DB3-952D-B34089F96E8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2550" y="5949951"/>
          <a:ext cx="1196340" cy="518607"/>
        </a:xfrm>
        <a:prstGeom prst="rect">
          <a:avLst/>
        </a:prstGeom>
      </xdr:spPr>
    </xdr:pic>
    <xdr:clientData/>
  </xdr:twoCellAnchor>
  <xdr:twoCellAnchor>
    <xdr:from>
      <xdr:col>1</xdr:col>
      <xdr:colOff>0</xdr:colOff>
      <xdr:row>58</xdr:row>
      <xdr:rowOff>0</xdr:rowOff>
    </xdr:from>
    <xdr:to>
      <xdr:col>10</xdr:col>
      <xdr:colOff>0</xdr:colOff>
      <xdr:row>65</xdr:row>
      <xdr:rowOff>0</xdr:rowOff>
    </xdr:to>
    <xdr:sp macro="" textlink="">
      <xdr:nvSpPr>
        <xdr:cNvPr id="31" name="Rectangle 30">
          <a:extLst>
            <a:ext uri="{FF2B5EF4-FFF2-40B4-BE49-F238E27FC236}">
              <a16:creationId xmlns:a16="http://schemas.microsoft.com/office/drawing/2014/main" id="{725B483A-943E-48CA-9E92-2ECC314D47EC}"/>
            </a:ext>
          </a:extLst>
        </xdr:cNvPr>
        <xdr:cNvSpPr/>
      </xdr:nvSpPr>
      <xdr:spPr>
        <a:xfrm>
          <a:off x="57150" y="9601200"/>
          <a:ext cx="4076700" cy="11334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67</xdr:row>
      <xdr:rowOff>0</xdr:rowOff>
    </xdr:from>
    <xdr:to>
      <xdr:col>10</xdr:col>
      <xdr:colOff>0</xdr:colOff>
      <xdr:row>73</xdr:row>
      <xdr:rowOff>0</xdr:rowOff>
    </xdr:to>
    <xdr:sp macro="" textlink="">
      <xdr:nvSpPr>
        <xdr:cNvPr id="32" name="Rectangle 31">
          <a:extLst>
            <a:ext uri="{FF2B5EF4-FFF2-40B4-BE49-F238E27FC236}">
              <a16:creationId xmlns:a16="http://schemas.microsoft.com/office/drawing/2014/main" id="{BD058ADE-3597-450C-9A7C-FBE34FA32837}"/>
            </a:ext>
          </a:extLst>
        </xdr:cNvPr>
        <xdr:cNvSpPr/>
      </xdr:nvSpPr>
      <xdr:spPr>
        <a:xfrm>
          <a:off x="57150" y="11058525"/>
          <a:ext cx="4076700" cy="9906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56</xdr:row>
      <xdr:rowOff>133350</xdr:rowOff>
    </xdr:from>
    <xdr:to>
      <xdr:col>10</xdr:col>
      <xdr:colOff>0</xdr:colOff>
      <xdr:row>58</xdr:row>
      <xdr:rowOff>0</xdr:rowOff>
    </xdr:to>
    <xdr:sp macro="" textlink="">
      <xdr:nvSpPr>
        <xdr:cNvPr id="33" name="Rectangle: Top Corners Rounded 32">
          <a:extLst>
            <a:ext uri="{FF2B5EF4-FFF2-40B4-BE49-F238E27FC236}">
              <a16:creationId xmlns:a16="http://schemas.microsoft.com/office/drawing/2014/main" id="{7A909C90-212F-462B-AE78-0E9A59653DAD}"/>
            </a:ext>
          </a:extLst>
        </xdr:cNvPr>
        <xdr:cNvSpPr/>
      </xdr:nvSpPr>
      <xdr:spPr>
        <a:xfrm>
          <a:off x="57150" y="9410700"/>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65</xdr:row>
      <xdr:rowOff>136684</xdr:rowOff>
    </xdr:from>
    <xdr:to>
      <xdr:col>10</xdr:col>
      <xdr:colOff>0</xdr:colOff>
      <xdr:row>67</xdr:row>
      <xdr:rowOff>0</xdr:rowOff>
    </xdr:to>
    <xdr:sp macro="" textlink="">
      <xdr:nvSpPr>
        <xdr:cNvPr id="34" name="Rectangle: Top Corners Rounded 33">
          <a:extLst>
            <a:ext uri="{FF2B5EF4-FFF2-40B4-BE49-F238E27FC236}">
              <a16:creationId xmlns:a16="http://schemas.microsoft.com/office/drawing/2014/main" id="{8E6F579F-0A29-4BB4-BDAC-5D47F0601137}"/>
            </a:ext>
          </a:extLst>
        </xdr:cNvPr>
        <xdr:cNvSpPr/>
      </xdr:nvSpPr>
      <xdr:spPr>
        <a:xfrm>
          <a:off x="57150" y="10871359"/>
          <a:ext cx="4076700" cy="187166"/>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65</xdr:row>
      <xdr:rowOff>136684</xdr:rowOff>
    </xdr:from>
    <xdr:to>
      <xdr:col>9</xdr:col>
      <xdr:colOff>0</xdr:colOff>
      <xdr:row>67</xdr:row>
      <xdr:rowOff>0</xdr:rowOff>
    </xdr:to>
    <xdr:sp macro="" textlink="">
      <xdr:nvSpPr>
        <xdr:cNvPr id="35" name="TextBox 34">
          <a:extLst>
            <a:ext uri="{FF2B5EF4-FFF2-40B4-BE49-F238E27FC236}">
              <a16:creationId xmlns:a16="http://schemas.microsoft.com/office/drawing/2014/main" id="{42E85553-6490-49AC-B62D-C7F0D0AFAC2A}"/>
            </a:ext>
          </a:extLst>
        </xdr:cNvPr>
        <xdr:cNvSpPr txBox="1"/>
      </xdr:nvSpPr>
      <xdr:spPr>
        <a:xfrm>
          <a:off x="3200400" y="10871359"/>
          <a:ext cx="466725" cy="18716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56</xdr:row>
      <xdr:rowOff>133350</xdr:rowOff>
    </xdr:from>
    <xdr:to>
      <xdr:col>9</xdr:col>
      <xdr:colOff>0</xdr:colOff>
      <xdr:row>58</xdr:row>
      <xdr:rowOff>0</xdr:rowOff>
    </xdr:to>
    <xdr:sp macro="" textlink="">
      <xdr:nvSpPr>
        <xdr:cNvPr id="36" name="TextBox 35">
          <a:extLst>
            <a:ext uri="{FF2B5EF4-FFF2-40B4-BE49-F238E27FC236}">
              <a16:creationId xmlns:a16="http://schemas.microsoft.com/office/drawing/2014/main" id="{4EB2C046-8F44-4E95-8D3E-03311D7981BA}"/>
            </a:ext>
          </a:extLst>
        </xdr:cNvPr>
        <xdr:cNvSpPr txBox="1"/>
      </xdr:nvSpPr>
      <xdr:spPr>
        <a:xfrm>
          <a:off x="3200400" y="94107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9</xdr:col>
      <xdr:colOff>0</xdr:colOff>
      <xdr:row>56</xdr:row>
      <xdr:rowOff>133350</xdr:rowOff>
    </xdr:from>
    <xdr:to>
      <xdr:col>10</xdr:col>
      <xdr:colOff>0</xdr:colOff>
      <xdr:row>58</xdr:row>
      <xdr:rowOff>0</xdr:rowOff>
    </xdr:to>
    <xdr:sp macro="" textlink="">
      <xdr:nvSpPr>
        <xdr:cNvPr id="37" name="TextBox 36">
          <a:extLst>
            <a:ext uri="{FF2B5EF4-FFF2-40B4-BE49-F238E27FC236}">
              <a16:creationId xmlns:a16="http://schemas.microsoft.com/office/drawing/2014/main" id="{44CF354B-46C5-4AC8-9A49-7C2EE532BD67}"/>
            </a:ext>
          </a:extLst>
        </xdr:cNvPr>
        <xdr:cNvSpPr txBox="1"/>
      </xdr:nvSpPr>
      <xdr:spPr>
        <a:xfrm>
          <a:off x="3667125" y="94107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65</xdr:row>
      <xdr:rowOff>136684</xdr:rowOff>
    </xdr:from>
    <xdr:to>
      <xdr:col>10</xdr:col>
      <xdr:colOff>0</xdr:colOff>
      <xdr:row>67</xdr:row>
      <xdr:rowOff>0</xdr:rowOff>
    </xdr:to>
    <xdr:sp macro="" textlink="">
      <xdr:nvSpPr>
        <xdr:cNvPr id="38" name="TextBox 37">
          <a:extLst>
            <a:ext uri="{FF2B5EF4-FFF2-40B4-BE49-F238E27FC236}">
              <a16:creationId xmlns:a16="http://schemas.microsoft.com/office/drawing/2014/main" id="{2C352391-C086-4F66-BBC9-644D8FF085CB}"/>
            </a:ext>
          </a:extLst>
        </xdr:cNvPr>
        <xdr:cNvSpPr txBox="1"/>
      </xdr:nvSpPr>
      <xdr:spPr>
        <a:xfrm>
          <a:off x="3667125" y="10871359"/>
          <a:ext cx="466725" cy="18716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xdr:col>
      <xdr:colOff>0</xdr:colOff>
      <xdr:row>56</xdr:row>
      <xdr:rowOff>133350</xdr:rowOff>
    </xdr:from>
    <xdr:to>
      <xdr:col>2</xdr:col>
      <xdr:colOff>0</xdr:colOff>
      <xdr:row>58</xdr:row>
      <xdr:rowOff>0</xdr:rowOff>
    </xdr:to>
    <xdr:sp macro="" textlink="">
      <xdr:nvSpPr>
        <xdr:cNvPr id="39" name="TextBox 38">
          <a:extLst>
            <a:ext uri="{FF2B5EF4-FFF2-40B4-BE49-F238E27FC236}">
              <a16:creationId xmlns:a16="http://schemas.microsoft.com/office/drawing/2014/main" id="{A8D02C7A-657E-497D-AA54-F8433A0DC890}"/>
            </a:ext>
          </a:extLst>
        </xdr:cNvPr>
        <xdr:cNvSpPr txBox="1"/>
      </xdr:nvSpPr>
      <xdr:spPr>
        <a:xfrm>
          <a:off x="57150" y="9410700"/>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Pins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65</xdr:row>
      <xdr:rowOff>136684</xdr:rowOff>
    </xdr:from>
    <xdr:to>
      <xdr:col>2</xdr:col>
      <xdr:colOff>952500</xdr:colOff>
      <xdr:row>67</xdr:row>
      <xdr:rowOff>19050</xdr:rowOff>
    </xdr:to>
    <xdr:sp macro="" textlink="">
      <xdr:nvSpPr>
        <xdr:cNvPr id="40" name="TextBox 39">
          <a:extLst>
            <a:ext uri="{FF2B5EF4-FFF2-40B4-BE49-F238E27FC236}">
              <a16:creationId xmlns:a16="http://schemas.microsoft.com/office/drawing/2014/main" id="{30E8397C-FEA8-4E85-93D5-0DA94E7A84CB}"/>
            </a:ext>
          </a:extLst>
        </xdr:cNvPr>
        <xdr:cNvSpPr txBox="1"/>
      </xdr:nvSpPr>
      <xdr:spPr>
        <a:xfrm>
          <a:off x="57150" y="10871359"/>
          <a:ext cx="2181225" cy="2062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Additional Patch Awards</a:t>
          </a:r>
          <a:endParaRPr lang="en-US" sz="1100">
            <a:solidFill>
              <a:schemeClr val="bg1"/>
            </a:solidFill>
            <a:latin typeface="Arial Narrow" panose="020B0606020202030204" pitchFamily="34" charset="0"/>
          </a:endParaRPr>
        </a:p>
      </xdr:txBody>
    </xdr:sp>
    <xdr:clientData/>
  </xdr:twoCellAnchor>
  <xdr:twoCellAnchor>
    <xdr:from>
      <xdr:col>11</xdr:col>
      <xdr:colOff>0</xdr:colOff>
      <xdr:row>1</xdr:row>
      <xdr:rowOff>133350</xdr:rowOff>
    </xdr:from>
    <xdr:to>
      <xdr:col>20</xdr:col>
      <xdr:colOff>0</xdr:colOff>
      <xdr:row>3</xdr:row>
      <xdr:rowOff>0</xdr:rowOff>
    </xdr:to>
    <xdr:sp macro="" textlink="">
      <xdr:nvSpPr>
        <xdr:cNvPr id="41" name="Rectangle: Top Corners Rounded 40">
          <a:extLst>
            <a:ext uri="{FF2B5EF4-FFF2-40B4-BE49-F238E27FC236}">
              <a16:creationId xmlns:a16="http://schemas.microsoft.com/office/drawing/2014/main" id="{BE87AECA-FAD5-4EA7-919B-86B1EE9CE530}"/>
            </a:ext>
          </a:extLst>
        </xdr:cNvPr>
        <xdr:cNvSpPr/>
      </xdr:nvSpPr>
      <xdr:spPr>
        <a:xfrm>
          <a:off x="4248150" y="504825"/>
          <a:ext cx="407670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0</xdr:colOff>
      <xdr:row>1</xdr:row>
      <xdr:rowOff>133350</xdr:rowOff>
    </xdr:from>
    <xdr:to>
      <xdr:col>19</xdr:col>
      <xdr:colOff>0</xdr:colOff>
      <xdr:row>3</xdr:row>
      <xdr:rowOff>0</xdr:rowOff>
    </xdr:to>
    <xdr:sp macro="" textlink="">
      <xdr:nvSpPr>
        <xdr:cNvPr id="42" name="TextBox 41">
          <a:extLst>
            <a:ext uri="{FF2B5EF4-FFF2-40B4-BE49-F238E27FC236}">
              <a16:creationId xmlns:a16="http://schemas.microsoft.com/office/drawing/2014/main" id="{72706A0A-BAB2-47B1-A782-2554E0C8A566}"/>
            </a:ext>
          </a:extLst>
        </xdr:cNvPr>
        <xdr:cNvSpPr txBox="1"/>
      </xdr:nvSpPr>
      <xdr:spPr>
        <a:xfrm>
          <a:off x="739140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19</xdr:col>
      <xdr:colOff>0</xdr:colOff>
      <xdr:row>1</xdr:row>
      <xdr:rowOff>133350</xdr:rowOff>
    </xdr:from>
    <xdr:to>
      <xdr:col>20</xdr:col>
      <xdr:colOff>0</xdr:colOff>
      <xdr:row>3</xdr:row>
      <xdr:rowOff>0</xdr:rowOff>
    </xdr:to>
    <xdr:sp macro="" textlink="">
      <xdr:nvSpPr>
        <xdr:cNvPr id="43" name="TextBox 42">
          <a:extLst>
            <a:ext uri="{FF2B5EF4-FFF2-40B4-BE49-F238E27FC236}">
              <a16:creationId xmlns:a16="http://schemas.microsoft.com/office/drawing/2014/main" id="{321EA449-4C5D-418A-BDD7-C90F6852C847}"/>
            </a:ext>
          </a:extLst>
        </xdr:cNvPr>
        <xdr:cNvSpPr txBox="1"/>
      </xdr:nvSpPr>
      <xdr:spPr>
        <a:xfrm>
          <a:off x="785812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3</xdr:row>
      <xdr:rowOff>0</xdr:rowOff>
    </xdr:from>
    <xdr:to>
      <xdr:col>20</xdr:col>
      <xdr:colOff>0</xdr:colOff>
      <xdr:row>25</xdr:row>
      <xdr:rowOff>0</xdr:rowOff>
    </xdr:to>
    <xdr:sp macro="" textlink="">
      <xdr:nvSpPr>
        <xdr:cNvPr id="44" name="Rectangle 43">
          <a:extLst>
            <a:ext uri="{FF2B5EF4-FFF2-40B4-BE49-F238E27FC236}">
              <a16:creationId xmlns:a16="http://schemas.microsoft.com/office/drawing/2014/main" id="{C0D8D9B8-B402-4E53-9282-A11FBE53663C}"/>
            </a:ext>
          </a:extLst>
        </xdr:cNvPr>
        <xdr:cNvSpPr/>
      </xdr:nvSpPr>
      <xdr:spPr>
        <a:xfrm>
          <a:off x="4248150" y="695325"/>
          <a:ext cx="4076700" cy="35623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133350</xdr:rowOff>
    </xdr:from>
    <xdr:to>
      <xdr:col>12</xdr:col>
      <xdr:colOff>1266825</xdr:colOff>
      <xdr:row>3</xdr:row>
      <xdr:rowOff>0</xdr:rowOff>
    </xdr:to>
    <xdr:sp macro="" textlink="">
      <xdr:nvSpPr>
        <xdr:cNvPr id="45" name="TextBox 44">
          <a:extLst>
            <a:ext uri="{FF2B5EF4-FFF2-40B4-BE49-F238E27FC236}">
              <a16:creationId xmlns:a16="http://schemas.microsoft.com/office/drawing/2014/main" id="{FACCAD9A-B7C2-4425-9EC4-312B95ECFDC3}"/>
            </a:ext>
          </a:extLst>
        </xdr:cNvPr>
        <xdr:cNvSpPr txBox="1"/>
      </xdr:nvSpPr>
      <xdr:spPr>
        <a:xfrm>
          <a:off x="4248150" y="504825"/>
          <a:ext cx="24955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Leadership Journey Awards</a:t>
          </a:r>
          <a:endParaRPr lang="en-US" sz="1100">
            <a:solidFill>
              <a:schemeClr val="bg1"/>
            </a:solidFill>
            <a:latin typeface="Arial Narrow" panose="020B0606020202030204" pitchFamily="34" charset="0"/>
          </a:endParaRPr>
        </a:p>
      </xdr:txBody>
    </xdr:sp>
    <xdr:clientData/>
  </xdr:twoCellAnchor>
  <xdr:twoCellAnchor>
    <xdr:from>
      <xdr:col>11</xdr:col>
      <xdr:colOff>19050</xdr:colOff>
      <xdr:row>3</xdr:row>
      <xdr:rowOff>28575</xdr:rowOff>
    </xdr:from>
    <xdr:to>
      <xdr:col>11</xdr:col>
      <xdr:colOff>1214122</xdr:colOff>
      <xdr:row>24</xdr:row>
      <xdr:rowOff>112578</xdr:rowOff>
    </xdr:to>
    <xdr:grpSp>
      <xdr:nvGrpSpPr>
        <xdr:cNvPr id="46" name="Group 45">
          <a:extLst>
            <a:ext uri="{FF2B5EF4-FFF2-40B4-BE49-F238E27FC236}">
              <a16:creationId xmlns:a16="http://schemas.microsoft.com/office/drawing/2014/main" id="{6A86DDA7-949A-4C9C-ADE5-FBBD52FDFDED}"/>
            </a:ext>
          </a:extLst>
        </xdr:cNvPr>
        <xdr:cNvGrpSpPr/>
      </xdr:nvGrpSpPr>
      <xdr:grpSpPr>
        <a:xfrm>
          <a:off x="4267200" y="723900"/>
          <a:ext cx="1195072" cy="3484428"/>
          <a:chOff x="4286250" y="723900"/>
          <a:chExt cx="1195072" cy="3484428"/>
        </a:xfrm>
      </xdr:grpSpPr>
      <xdr:pic>
        <xdr:nvPicPr>
          <xdr:cNvPr id="47" name="Picture 46">
            <a:extLst>
              <a:ext uri="{FF2B5EF4-FFF2-40B4-BE49-F238E27FC236}">
                <a16:creationId xmlns:a16="http://schemas.microsoft.com/office/drawing/2014/main" id="{AF74AE32-5327-4236-ADBD-C15BE10363E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286250" y="3441700"/>
            <a:ext cx="1188720" cy="766628"/>
          </a:xfrm>
          <a:prstGeom prst="rect">
            <a:avLst/>
          </a:prstGeom>
        </xdr:spPr>
      </xdr:pic>
      <xdr:pic>
        <xdr:nvPicPr>
          <xdr:cNvPr id="48" name="Picture 47">
            <a:extLst>
              <a:ext uri="{FF2B5EF4-FFF2-40B4-BE49-F238E27FC236}">
                <a16:creationId xmlns:a16="http://schemas.microsoft.com/office/drawing/2014/main" id="{83288C3F-5ECC-4623-A484-C44920901D7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292602" y="2743201"/>
            <a:ext cx="1188720" cy="506979"/>
          </a:xfrm>
          <a:prstGeom prst="rect">
            <a:avLst/>
          </a:prstGeom>
        </xdr:spPr>
      </xdr:pic>
      <xdr:pic>
        <xdr:nvPicPr>
          <xdr:cNvPr id="49" name="Picture 48">
            <a:extLst>
              <a:ext uri="{FF2B5EF4-FFF2-40B4-BE49-F238E27FC236}">
                <a16:creationId xmlns:a16="http://schemas.microsoft.com/office/drawing/2014/main" id="{B59875BC-BF6C-4C32-8DBE-D6C06719732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559967" y="723900"/>
            <a:ext cx="657568" cy="640080"/>
          </a:xfrm>
          <a:prstGeom prst="rect">
            <a:avLst/>
          </a:prstGeom>
        </xdr:spPr>
      </xdr:pic>
      <xdr:pic>
        <xdr:nvPicPr>
          <xdr:cNvPr id="50" name="Picture 49">
            <a:extLst>
              <a:ext uri="{FF2B5EF4-FFF2-40B4-BE49-F238E27FC236}">
                <a16:creationId xmlns:a16="http://schemas.microsoft.com/office/drawing/2014/main" id="{0D4A0564-7531-4239-B9B6-E795BFEDF92C}"/>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536362" y="1352551"/>
            <a:ext cx="704778" cy="640080"/>
          </a:xfrm>
          <a:prstGeom prst="rect">
            <a:avLst/>
          </a:prstGeom>
        </xdr:spPr>
      </xdr:pic>
      <xdr:pic>
        <xdr:nvPicPr>
          <xdr:cNvPr id="51" name="Picture 50">
            <a:extLst>
              <a:ext uri="{FF2B5EF4-FFF2-40B4-BE49-F238E27FC236}">
                <a16:creationId xmlns:a16="http://schemas.microsoft.com/office/drawing/2014/main" id="{194F60A4-D106-4C45-B4E3-4EA9790A872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557711" y="2000250"/>
            <a:ext cx="662080" cy="640080"/>
          </a:xfrm>
          <a:prstGeom prst="rect">
            <a:avLst/>
          </a:prstGeom>
        </xdr:spPr>
      </xdr:pic>
    </xdr:grpSp>
    <xdr:clientData/>
  </xdr:twoCellAnchor>
  <xdr:twoCellAnchor>
    <xdr:from>
      <xdr:col>1</xdr:col>
      <xdr:colOff>16899</xdr:colOff>
      <xdr:row>58</xdr:row>
      <xdr:rowOff>39976</xdr:rowOff>
    </xdr:from>
    <xdr:to>
      <xdr:col>1</xdr:col>
      <xdr:colOff>1205619</xdr:colOff>
      <xdr:row>64</xdr:row>
      <xdr:rowOff>110183</xdr:rowOff>
    </xdr:to>
    <xdr:grpSp>
      <xdr:nvGrpSpPr>
        <xdr:cNvPr id="52" name="Group 51">
          <a:extLst>
            <a:ext uri="{FF2B5EF4-FFF2-40B4-BE49-F238E27FC236}">
              <a16:creationId xmlns:a16="http://schemas.microsoft.com/office/drawing/2014/main" id="{70E145FD-BDDE-4CC2-BF0D-52E54D36A139}"/>
            </a:ext>
          </a:extLst>
        </xdr:cNvPr>
        <xdr:cNvGrpSpPr>
          <a:grpSpLocks noChangeAspect="1"/>
        </xdr:cNvGrpSpPr>
      </xdr:nvGrpSpPr>
      <xdr:grpSpPr>
        <a:xfrm>
          <a:off x="74049" y="9641176"/>
          <a:ext cx="1188720" cy="1041757"/>
          <a:chOff x="4696849" y="9809450"/>
          <a:chExt cx="1263931" cy="1106030"/>
        </a:xfrm>
      </xdr:grpSpPr>
      <xdr:grpSp>
        <xdr:nvGrpSpPr>
          <xdr:cNvPr id="53" name="Group 52">
            <a:extLst>
              <a:ext uri="{FF2B5EF4-FFF2-40B4-BE49-F238E27FC236}">
                <a16:creationId xmlns:a16="http://schemas.microsoft.com/office/drawing/2014/main" id="{6DC32AA5-7AA7-47CC-81B0-ACC949C3FEEA}"/>
              </a:ext>
            </a:extLst>
          </xdr:cNvPr>
          <xdr:cNvGrpSpPr/>
        </xdr:nvGrpSpPr>
        <xdr:grpSpPr>
          <a:xfrm>
            <a:off x="4911549" y="9809450"/>
            <a:ext cx="834530" cy="411480"/>
            <a:chOff x="4913600" y="9809450"/>
            <a:chExt cx="834530" cy="411480"/>
          </a:xfrm>
        </xdr:grpSpPr>
        <xdr:pic>
          <xdr:nvPicPr>
            <xdr:cNvPr id="61" name="Picture 60">
              <a:extLst>
                <a:ext uri="{FF2B5EF4-FFF2-40B4-BE49-F238E27FC236}">
                  <a16:creationId xmlns:a16="http://schemas.microsoft.com/office/drawing/2014/main" id="{390D8C96-1077-4207-B8BC-7FF7BBF60B8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913600" y="9809450"/>
              <a:ext cx="411480" cy="411480"/>
            </a:xfrm>
            <a:prstGeom prst="rect">
              <a:avLst/>
            </a:prstGeom>
          </xdr:spPr>
        </xdr:pic>
        <xdr:pic>
          <xdr:nvPicPr>
            <xdr:cNvPr id="62" name="Picture 61">
              <a:extLst>
                <a:ext uri="{FF2B5EF4-FFF2-40B4-BE49-F238E27FC236}">
                  <a16:creationId xmlns:a16="http://schemas.microsoft.com/office/drawing/2014/main" id="{5EBB3662-B559-4BD9-8A5D-24C98057928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336650" y="9809450"/>
              <a:ext cx="411480" cy="411480"/>
            </a:xfrm>
            <a:prstGeom prst="rect">
              <a:avLst/>
            </a:prstGeom>
          </xdr:spPr>
        </xdr:pic>
      </xdr:grpSp>
      <xdr:grpSp>
        <xdr:nvGrpSpPr>
          <xdr:cNvPr id="54" name="Group 53">
            <a:extLst>
              <a:ext uri="{FF2B5EF4-FFF2-40B4-BE49-F238E27FC236}">
                <a16:creationId xmlns:a16="http://schemas.microsoft.com/office/drawing/2014/main" id="{5236D1C3-2B28-44A0-8D5A-03B83DDB09E7}"/>
              </a:ext>
            </a:extLst>
          </xdr:cNvPr>
          <xdr:cNvGrpSpPr/>
        </xdr:nvGrpSpPr>
        <xdr:grpSpPr>
          <a:xfrm>
            <a:off x="4911549" y="10504000"/>
            <a:ext cx="834530" cy="411480"/>
            <a:chOff x="4913600" y="10504000"/>
            <a:chExt cx="834530" cy="411480"/>
          </a:xfrm>
        </xdr:grpSpPr>
        <xdr:pic>
          <xdr:nvPicPr>
            <xdr:cNvPr id="59" name="Picture 58">
              <a:extLst>
                <a:ext uri="{FF2B5EF4-FFF2-40B4-BE49-F238E27FC236}">
                  <a16:creationId xmlns:a16="http://schemas.microsoft.com/office/drawing/2014/main" id="{D041F35F-7C88-4680-A6B7-FDE3547138A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336650" y="10504000"/>
              <a:ext cx="411480" cy="411480"/>
            </a:xfrm>
            <a:prstGeom prst="rect">
              <a:avLst/>
            </a:prstGeom>
          </xdr:spPr>
        </xdr:pic>
        <xdr:pic>
          <xdr:nvPicPr>
            <xdr:cNvPr id="60" name="Picture 59">
              <a:extLst>
                <a:ext uri="{FF2B5EF4-FFF2-40B4-BE49-F238E27FC236}">
                  <a16:creationId xmlns:a16="http://schemas.microsoft.com/office/drawing/2014/main" id="{F4AB845F-4C54-4F5E-9C9B-61CA28FABD1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913600" y="10504000"/>
              <a:ext cx="411480" cy="411480"/>
            </a:xfrm>
            <a:prstGeom prst="rect">
              <a:avLst/>
            </a:prstGeom>
          </xdr:spPr>
        </xdr:pic>
      </xdr:grpSp>
      <xdr:grpSp>
        <xdr:nvGrpSpPr>
          <xdr:cNvPr id="55" name="Group 54">
            <a:extLst>
              <a:ext uri="{FF2B5EF4-FFF2-40B4-BE49-F238E27FC236}">
                <a16:creationId xmlns:a16="http://schemas.microsoft.com/office/drawing/2014/main" id="{AE4A75CD-CD76-41FF-9434-D02F9ECD049D}"/>
              </a:ext>
            </a:extLst>
          </xdr:cNvPr>
          <xdr:cNvGrpSpPr/>
        </xdr:nvGrpSpPr>
        <xdr:grpSpPr>
          <a:xfrm>
            <a:off x="4696849" y="10176475"/>
            <a:ext cx="1263931" cy="411480"/>
            <a:chOff x="4696849" y="10176475"/>
            <a:chExt cx="1263931" cy="411480"/>
          </a:xfrm>
        </xdr:grpSpPr>
        <xdr:pic>
          <xdr:nvPicPr>
            <xdr:cNvPr id="56" name="Picture 55">
              <a:extLst>
                <a:ext uri="{FF2B5EF4-FFF2-40B4-BE49-F238E27FC236}">
                  <a16:creationId xmlns:a16="http://schemas.microsoft.com/office/drawing/2014/main" id="{38504863-A9C5-42F1-A21B-79B6C2765A38}"/>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696849" y="10176475"/>
              <a:ext cx="409626" cy="411480"/>
            </a:xfrm>
            <a:prstGeom prst="rect">
              <a:avLst/>
            </a:prstGeom>
          </xdr:spPr>
        </xdr:pic>
        <xdr:pic>
          <xdr:nvPicPr>
            <xdr:cNvPr id="57" name="Picture 56">
              <a:extLst>
                <a:ext uri="{FF2B5EF4-FFF2-40B4-BE49-F238E27FC236}">
                  <a16:creationId xmlns:a16="http://schemas.microsoft.com/office/drawing/2014/main" id="{DB5D42FD-D015-4DE1-B77E-9D9F5F43E2BC}"/>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119900" y="10176475"/>
              <a:ext cx="411480" cy="411480"/>
            </a:xfrm>
            <a:prstGeom prst="rect">
              <a:avLst/>
            </a:prstGeom>
          </xdr:spPr>
        </xdr:pic>
        <xdr:pic>
          <xdr:nvPicPr>
            <xdr:cNvPr id="58" name="Picture 57">
              <a:extLst>
                <a:ext uri="{FF2B5EF4-FFF2-40B4-BE49-F238E27FC236}">
                  <a16:creationId xmlns:a16="http://schemas.microsoft.com/office/drawing/2014/main" id="{51C413F7-86B0-4D62-82B4-790C504CB1B8}"/>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549300" y="10176475"/>
              <a:ext cx="411480" cy="411480"/>
            </a:xfrm>
            <a:prstGeom prst="rect">
              <a:avLst/>
            </a:prstGeom>
          </xdr:spPr>
        </xdr:pic>
      </xdr:grpSp>
    </xdr:grpSp>
    <xdr:clientData/>
  </xdr:twoCellAnchor>
  <xdr:twoCellAnchor>
    <xdr:from>
      <xdr:col>1</xdr:col>
      <xdr:colOff>28576</xdr:colOff>
      <xdr:row>67</xdr:row>
      <xdr:rowOff>19825</xdr:rowOff>
    </xdr:from>
    <xdr:to>
      <xdr:col>1</xdr:col>
      <xdr:colOff>1217296</xdr:colOff>
      <xdr:row>72</xdr:row>
      <xdr:rowOff>140184</xdr:rowOff>
    </xdr:to>
    <xdr:grpSp>
      <xdr:nvGrpSpPr>
        <xdr:cNvPr id="63" name="Group 62">
          <a:extLst>
            <a:ext uri="{FF2B5EF4-FFF2-40B4-BE49-F238E27FC236}">
              <a16:creationId xmlns:a16="http://schemas.microsoft.com/office/drawing/2014/main" id="{4CA77550-1D78-4D8B-9B1A-B059F05384F8}"/>
            </a:ext>
          </a:extLst>
        </xdr:cNvPr>
        <xdr:cNvGrpSpPr>
          <a:grpSpLocks noChangeAspect="1"/>
        </xdr:cNvGrpSpPr>
      </xdr:nvGrpSpPr>
      <xdr:grpSpPr>
        <a:xfrm>
          <a:off x="85726" y="11078350"/>
          <a:ext cx="1188720" cy="949034"/>
          <a:chOff x="95251" y="10443350"/>
          <a:chExt cx="1234440" cy="964520"/>
        </a:xfrm>
      </xdr:grpSpPr>
      <xdr:pic>
        <xdr:nvPicPr>
          <xdr:cNvPr id="64" name="Picture 63">
            <a:extLst>
              <a:ext uri="{FF2B5EF4-FFF2-40B4-BE49-F238E27FC236}">
                <a16:creationId xmlns:a16="http://schemas.microsoft.com/office/drawing/2014/main" id="{5DE79A01-2FBA-4060-B1B1-F685EBE80745}"/>
              </a:ext>
            </a:extLst>
          </xdr:cNvPr>
          <xdr:cNvPicPr>
            <a:picLocks noChangeAspect="1"/>
          </xdr:cNvPicPr>
        </xdr:nvPicPr>
        <xdr:blipFill rotWithShape="1">
          <a:blip xmlns:r="http://schemas.openxmlformats.org/officeDocument/2006/relationships" r:embed="rId15">
            <a:extLst>
              <a:ext uri="{28A0092B-C50C-407E-A947-70E740481C1C}">
                <a14:useLocalDpi xmlns:a14="http://schemas.microsoft.com/office/drawing/2010/main" val="0"/>
              </a:ext>
            </a:extLst>
          </a:blip>
          <a:srcRect l="49828" r="-1"/>
          <a:stretch/>
        </xdr:blipFill>
        <xdr:spPr>
          <a:xfrm>
            <a:off x="95251" y="10830074"/>
            <a:ext cx="1234440" cy="577796"/>
          </a:xfrm>
          <a:prstGeom prst="rect">
            <a:avLst/>
          </a:prstGeom>
        </xdr:spPr>
      </xdr:pic>
      <xdr:grpSp>
        <xdr:nvGrpSpPr>
          <xdr:cNvPr id="65" name="Group 64">
            <a:extLst>
              <a:ext uri="{FF2B5EF4-FFF2-40B4-BE49-F238E27FC236}">
                <a16:creationId xmlns:a16="http://schemas.microsoft.com/office/drawing/2014/main" id="{CB89E9B6-E9DA-4EE4-9C31-A976CA1100DF}"/>
              </a:ext>
            </a:extLst>
          </xdr:cNvPr>
          <xdr:cNvGrpSpPr/>
        </xdr:nvGrpSpPr>
        <xdr:grpSpPr>
          <a:xfrm>
            <a:off x="257780" y="10443350"/>
            <a:ext cx="909383" cy="411480"/>
            <a:chOff x="292101" y="10443350"/>
            <a:chExt cx="909383" cy="411480"/>
          </a:xfrm>
        </xdr:grpSpPr>
        <xdr:pic>
          <xdr:nvPicPr>
            <xdr:cNvPr id="66" name="Picture 65">
              <a:extLst>
                <a:ext uri="{FF2B5EF4-FFF2-40B4-BE49-F238E27FC236}">
                  <a16:creationId xmlns:a16="http://schemas.microsoft.com/office/drawing/2014/main" id="{6E020A08-202A-4BA9-B2AA-A6A4F9819B88}"/>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292101" y="10443350"/>
              <a:ext cx="413402" cy="411480"/>
            </a:xfrm>
            <a:prstGeom prst="rect">
              <a:avLst/>
            </a:prstGeom>
          </xdr:spPr>
        </xdr:pic>
        <xdr:pic>
          <xdr:nvPicPr>
            <xdr:cNvPr id="67" name="Picture 66">
              <a:extLst>
                <a:ext uri="{FF2B5EF4-FFF2-40B4-BE49-F238E27FC236}">
                  <a16:creationId xmlns:a16="http://schemas.microsoft.com/office/drawing/2014/main" id="{21D7093A-BB02-462B-8C75-856FA70CAABA}"/>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788082" y="10443350"/>
              <a:ext cx="413402" cy="411480"/>
            </a:xfrm>
            <a:prstGeom prst="rect">
              <a:avLst/>
            </a:prstGeom>
          </xdr:spPr>
        </xdr:pic>
      </xdr:grpSp>
    </xdr:grpSp>
    <xdr:clientData/>
  </xdr:twoCellAnchor>
  <xdr:twoCellAnchor>
    <xdr:from>
      <xdr:col>1</xdr:col>
      <xdr:colOff>0</xdr:colOff>
      <xdr:row>3</xdr:row>
      <xdr:rowOff>0</xdr:rowOff>
    </xdr:from>
    <xdr:to>
      <xdr:col>10</xdr:col>
      <xdr:colOff>0</xdr:colOff>
      <xdr:row>33</xdr:row>
      <xdr:rowOff>0</xdr:rowOff>
    </xdr:to>
    <xdr:sp macro="" textlink="">
      <xdr:nvSpPr>
        <xdr:cNvPr id="68" name="Rectangle 67">
          <a:extLst>
            <a:ext uri="{FF2B5EF4-FFF2-40B4-BE49-F238E27FC236}">
              <a16:creationId xmlns:a16="http://schemas.microsoft.com/office/drawing/2014/main" id="{303F4DFE-9F4B-4B35-8196-B7958F06F98A}"/>
            </a:ext>
          </a:extLst>
        </xdr:cNvPr>
        <xdr:cNvSpPr/>
      </xdr:nvSpPr>
      <xdr:spPr>
        <a:xfrm>
          <a:off x="57150" y="695325"/>
          <a:ext cx="4076700" cy="48577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39687</xdr:colOff>
      <xdr:row>41</xdr:row>
      <xdr:rowOff>65050</xdr:rowOff>
    </xdr:from>
    <xdr:to>
      <xdr:col>2</xdr:col>
      <xdr:colOff>2102</xdr:colOff>
      <xdr:row>55</xdr:row>
      <xdr:rowOff>121491</xdr:rowOff>
    </xdr:to>
    <xdr:grpSp>
      <xdr:nvGrpSpPr>
        <xdr:cNvPr id="69" name="Group 68">
          <a:extLst>
            <a:ext uri="{FF2B5EF4-FFF2-40B4-BE49-F238E27FC236}">
              <a16:creationId xmlns:a16="http://schemas.microsoft.com/office/drawing/2014/main" id="{31EE0660-CC2E-458F-9A4F-A22FE9281B99}"/>
            </a:ext>
          </a:extLst>
        </xdr:cNvPr>
        <xdr:cNvGrpSpPr/>
      </xdr:nvGrpSpPr>
      <xdr:grpSpPr>
        <a:xfrm>
          <a:off x="96837" y="6913525"/>
          <a:ext cx="1191140" cy="2323391"/>
          <a:chOff x="96837" y="7037350"/>
          <a:chExt cx="1210190" cy="2367841"/>
        </a:xfrm>
      </xdr:grpSpPr>
      <xdr:pic>
        <xdr:nvPicPr>
          <xdr:cNvPr id="70" name="Picture 69">
            <a:extLst>
              <a:ext uri="{FF2B5EF4-FFF2-40B4-BE49-F238E27FC236}">
                <a16:creationId xmlns:a16="http://schemas.microsoft.com/office/drawing/2014/main" id="{E708058E-E8A8-4100-AF4B-D63B6351C0FF}"/>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96837" y="9008271"/>
            <a:ext cx="1196340" cy="396920"/>
          </a:xfrm>
          <a:prstGeom prst="rect">
            <a:avLst/>
          </a:prstGeom>
        </xdr:spPr>
      </xdr:pic>
      <xdr:pic>
        <xdr:nvPicPr>
          <xdr:cNvPr id="71" name="Picture 75">
            <a:extLst>
              <a:ext uri="{FF2B5EF4-FFF2-40B4-BE49-F238E27FC236}">
                <a16:creationId xmlns:a16="http://schemas.microsoft.com/office/drawing/2014/main" id="{F0D0A882-ED5A-49CB-B9E5-594D8938722A}"/>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96837" y="8040989"/>
            <a:ext cx="1196340" cy="394026"/>
          </a:xfrm>
          <a:prstGeom prst="rect">
            <a:avLst/>
          </a:prstGeom>
        </xdr:spPr>
      </xdr:pic>
      <xdr:pic>
        <xdr:nvPicPr>
          <xdr:cNvPr id="72" name="Picture 71">
            <a:extLst>
              <a:ext uri="{FF2B5EF4-FFF2-40B4-BE49-F238E27FC236}">
                <a16:creationId xmlns:a16="http://schemas.microsoft.com/office/drawing/2014/main" id="{0343F036-C8BE-4370-89A5-A619ACB108BA}"/>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96837" y="8523910"/>
            <a:ext cx="1196340" cy="395467"/>
          </a:xfrm>
          <a:prstGeom prst="rect">
            <a:avLst/>
          </a:prstGeom>
        </xdr:spPr>
      </xdr:pic>
      <xdr:pic>
        <xdr:nvPicPr>
          <xdr:cNvPr id="73" name="Picture 72">
            <a:extLst>
              <a:ext uri="{FF2B5EF4-FFF2-40B4-BE49-F238E27FC236}">
                <a16:creationId xmlns:a16="http://schemas.microsoft.com/office/drawing/2014/main" id="{C9185935-967C-4FD7-8513-3FA65DFA4EBF}"/>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96837" y="7546869"/>
            <a:ext cx="1196340" cy="405225"/>
          </a:xfrm>
          <a:prstGeom prst="rect">
            <a:avLst/>
          </a:prstGeom>
        </xdr:spPr>
      </xdr:pic>
      <xdr:grpSp>
        <xdr:nvGrpSpPr>
          <xdr:cNvPr id="74" name="Group 73">
            <a:extLst>
              <a:ext uri="{FF2B5EF4-FFF2-40B4-BE49-F238E27FC236}">
                <a16:creationId xmlns:a16="http://schemas.microsoft.com/office/drawing/2014/main" id="{8BCA8DF2-DC2A-4AC5-96A6-F409017F0933}"/>
              </a:ext>
            </a:extLst>
          </xdr:cNvPr>
          <xdr:cNvGrpSpPr/>
        </xdr:nvGrpSpPr>
        <xdr:grpSpPr>
          <a:xfrm>
            <a:off x="96837" y="7037350"/>
            <a:ext cx="1210190" cy="420624"/>
            <a:chOff x="19345947" y="7297700"/>
            <a:chExt cx="1210190" cy="420624"/>
          </a:xfrm>
        </xdr:grpSpPr>
        <xdr:pic>
          <xdr:nvPicPr>
            <xdr:cNvPr id="75" name="Picture 74">
              <a:extLst>
                <a:ext uri="{FF2B5EF4-FFF2-40B4-BE49-F238E27FC236}">
                  <a16:creationId xmlns:a16="http://schemas.microsoft.com/office/drawing/2014/main" id="{4375F2AD-1A40-4E22-9B54-125CBC469979}"/>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9345947" y="7297700"/>
              <a:ext cx="402336" cy="420624"/>
            </a:xfrm>
            <a:prstGeom prst="rect">
              <a:avLst/>
            </a:prstGeom>
          </xdr:spPr>
        </xdr:pic>
        <xdr:pic>
          <xdr:nvPicPr>
            <xdr:cNvPr id="76" name="Picture 75">
              <a:extLst>
                <a:ext uri="{FF2B5EF4-FFF2-40B4-BE49-F238E27FC236}">
                  <a16:creationId xmlns:a16="http://schemas.microsoft.com/office/drawing/2014/main" id="{FE687040-10CC-49AC-A490-7B62674CB0E2}"/>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9747319" y="7297700"/>
              <a:ext cx="402336" cy="420624"/>
            </a:xfrm>
            <a:prstGeom prst="rect">
              <a:avLst/>
            </a:prstGeom>
          </xdr:spPr>
        </xdr:pic>
        <xdr:pic>
          <xdr:nvPicPr>
            <xdr:cNvPr id="77" name="Picture 76">
              <a:extLst>
                <a:ext uri="{FF2B5EF4-FFF2-40B4-BE49-F238E27FC236}">
                  <a16:creationId xmlns:a16="http://schemas.microsoft.com/office/drawing/2014/main" id="{A8EDF9CB-50E7-42DA-8363-D00FC6928E28}"/>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20153801" y="7297700"/>
              <a:ext cx="402336" cy="420624"/>
            </a:xfrm>
            <a:prstGeom prst="rect">
              <a:avLst/>
            </a:prstGeom>
          </xdr:spPr>
        </xdr:pic>
      </xdr:grpSp>
    </xdr:grpSp>
    <xdr:clientData/>
  </xdr:twoCellAnchor>
  <xdr:twoCellAnchor>
    <xdr:from>
      <xdr:col>1</xdr:col>
      <xdr:colOff>43446</xdr:colOff>
      <xdr:row>3</xdr:row>
      <xdr:rowOff>60325</xdr:rowOff>
    </xdr:from>
    <xdr:to>
      <xdr:col>1</xdr:col>
      <xdr:colOff>1225061</xdr:colOff>
      <xdr:row>32</xdr:row>
      <xdr:rowOff>103590</xdr:rowOff>
    </xdr:to>
    <xdr:grpSp>
      <xdr:nvGrpSpPr>
        <xdr:cNvPr id="78" name="Group 77">
          <a:extLst>
            <a:ext uri="{FF2B5EF4-FFF2-40B4-BE49-F238E27FC236}">
              <a16:creationId xmlns:a16="http://schemas.microsoft.com/office/drawing/2014/main" id="{1454DD4E-A2B0-43BF-A94D-A98AD1932A5B}"/>
            </a:ext>
          </a:extLst>
        </xdr:cNvPr>
        <xdr:cNvGrpSpPr/>
      </xdr:nvGrpSpPr>
      <xdr:grpSpPr>
        <a:xfrm>
          <a:off x="100596" y="755650"/>
          <a:ext cx="1181615" cy="4739090"/>
          <a:chOff x="19366496" y="784225"/>
          <a:chExt cx="1210190" cy="4831165"/>
        </a:xfrm>
      </xdr:grpSpPr>
      <xdr:pic>
        <xdr:nvPicPr>
          <xdr:cNvPr id="79" name="Picture 78">
            <a:extLst>
              <a:ext uri="{FF2B5EF4-FFF2-40B4-BE49-F238E27FC236}">
                <a16:creationId xmlns:a16="http://schemas.microsoft.com/office/drawing/2014/main" id="{7AEDBE42-4942-4B1F-A76C-6C7C553FAF79}"/>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20177750" y="784225"/>
            <a:ext cx="398936" cy="418539"/>
          </a:xfrm>
          <a:prstGeom prst="rect">
            <a:avLst/>
          </a:prstGeom>
        </xdr:spPr>
      </xdr:pic>
      <xdr:pic>
        <xdr:nvPicPr>
          <xdr:cNvPr id="80" name="Picture 79">
            <a:extLst>
              <a:ext uri="{FF2B5EF4-FFF2-40B4-BE49-F238E27FC236}">
                <a16:creationId xmlns:a16="http://schemas.microsoft.com/office/drawing/2014/main" id="{AD739430-25B7-473E-BC5A-12F5F6B1CBE9}"/>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9369896" y="1274285"/>
            <a:ext cx="398936" cy="418539"/>
          </a:xfrm>
          <a:prstGeom prst="rect">
            <a:avLst/>
          </a:prstGeom>
        </xdr:spPr>
      </xdr:pic>
      <xdr:pic>
        <xdr:nvPicPr>
          <xdr:cNvPr id="81" name="Picture 80">
            <a:extLst>
              <a:ext uri="{FF2B5EF4-FFF2-40B4-BE49-F238E27FC236}">
                <a16:creationId xmlns:a16="http://schemas.microsoft.com/office/drawing/2014/main" id="{8125F124-954B-4C45-9867-E2B6821C1537}"/>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9771269" y="1274285"/>
            <a:ext cx="398936" cy="418539"/>
          </a:xfrm>
          <a:prstGeom prst="rect">
            <a:avLst/>
          </a:prstGeom>
        </xdr:spPr>
      </xdr:pic>
      <xdr:pic>
        <xdr:nvPicPr>
          <xdr:cNvPr id="82" name="Picture 81">
            <a:extLst>
              <a:ext uri="{FF2B5EF4-FFF2-40B4-BE49-F238E27FC236}">
                <a16:creationId xmlns:a16="http://schemas.microsoft.com/office/drawing/2014/main" id="{9513E346-CD69-4B58-BA22-BFF005BD6FD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20177750" y="1274285"/>
            <a:ext cx="398936" cy="418539"/>
          </a:xfrm>
          <a:prstGeom prst="rect">
            <a:avLst/>
          </a:prstGeom>
        </xdr:spPr>
      </xdr:pic>
      <xdr:pic>
        <xdr:nvPicPr>
          <xdr:cNvPr id="83" name="Picture 82">
            <a:extLst>
              <a:ext uri="{FF2B5EF4-FFF2-40B4-BE49-F238E27FC236}">
                <a16:creationId xmlns:a16="http://schemas.microsoft.com/office/drawing/2014/main" id="{E6F58827-CC6C-499A-A8DF-158E7F408D34}"/>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9369896" y="1764345"/>
            <a:ext cx="398936" cy="418539"/>
          </a:xfrm>
          <a:prstGeom prst="rect">
            <a:avLst/>
          </a:prstGeom>
        </xdr:spPr>
      </xdr:pic>
      <xdr:pic>
        <xdr:nvPicPr>
          <xdr:cNvPr id="84" name="Picture 83">
            <a:extLst>
              <a:ext uri="{FF2B5EF4-FFF2-40B4-BE49-F238E27FC236}">
                <a16:creationId xmlns:a16="http://schemas.microsoft.com/office/drawing/2014/main" id="{605F1F70-4352-4EA7-88E0-BB6AC97962B5}"/>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9771269" y="1764345"/>
            <a:ext cx="398936" cy="418539"/>
          </a:xfrm>
          <a:prstGeom prst="rect">
            <a:avLst/>
          </a:prstGeom>
        </xdr:spPr>
      </xdr:pic>
      <xdr:pic>
        <xdr:nvPicPr>
          <xdr:cNvPr id="85" name="Picture 84">
            <a:extLst>
              <a:ext uri="{FF2B5EF4-FFF2-40B4-BE49-F238E27FC236}">
                <a16:creationId xmlns:a16="http://schemas.microsoft.com/office/drawing/2014/main" id="{B77A759E-614A-4E0E-A9DC-8976130210D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20177750" y="1764345"/>
            <a:ext cx="398936" cy="418539"/>
          </a:xfrm>
          <a:prstGeom prst="rect">
            <a:avLst/>
          </a:prstGeom>
        </xdr:spPr>
      </xdr:pic>
      <xdr:pic>
        <xdr:nvPicPr>
          <xdr:cNvPr id="86" name="Picture 85">
            <a:extLst>
              <a:ext uri="{FF2B5EF4-FFF2-40B4-BE49-F238E27FC236}">
                <a16:creationId xmlns:a16="http://schemas.microsoft.com/office/drawing/2014/main" id="{3D1DA9C4-1A0A-4798-9A6E-5BE6CAD0D11F}"/>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9369896" y="2254405"/>
            <a:ext cx="398936" cy="418539"/>
          </a:xfrm>
          <a:prstGeom prst="rect">
            <a:avLst/>
          </a:prstGeom>
        </xdr:spPr>
      </xdr:pic>
      <xdr:pic>
        <xdr:nvPicPr>
          <xdr:cNvPr id="87" name="Picture 86">
            <a:extLst>
              <a:ext uri="{FF2B5EF4-FFF2-40B4-BE49-F238E27FC236}">
                <a16:creationId xmlns:a16="http://schemas.microsoft.com/office/drawing/2014/main" id="{D0584CF7-0C68-4CD6-8BCE-B790836CCDC3}"/>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9771269" y="2254405"/>
            <a:ext cx="398936" cy="418539"/>
          </a:xfrm>
          <a:prstGeom prst="rect">
            <a:avLst/>
          </a:prstGeom>
        </xdr:spPr>
      </xdr:pic>
      <xdr:pic>
        <xdr:nvPicPr>
          <xdr:cNvPr id="88" name="Picture 87">
            <a:extLst>
              <a:ext uri="{FF2B5EF4-FFF2-40B4-BE49-F238E27FC236}">
                <a16:creationId xmlns:a16="http://schemas.microsoft.com/office/drawing/2014/main" id="{32596143-7443-48E1-B669-B38773E8E5B3}"/>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20177750" y="2254405"/>
            <a:ext cx="398936" cy="418539"/>
          </a:xfrm>
          <a:prstGeom prst="rect">
            <a:avLst/>
          </a:prstGeom>
        </xdr:spPr>
      </xdr:pic>
      <xdr:pic>
        <xdr:nvPicPr>
          <xdr:cNvPr id="89" name="Picture 88">
            <a:extLst>
              <a:ext uri="{FF2B5EF4-FFF2-40B4-BE49-F238E27FC236}">
                <a16:creationId xmlns:a16="http://schemas.microsoft.com/office/drawing/2014/main" id="{2780BEE0-783B-4D72-A481-0759FD0DC01D}"/>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9369896" y="2744465"/>
            <a:ext cx="398936" cy="418539"/>
          </a:xfrm>
          <a:prstGeom prst="rect">
            <a:avLst/>
          </a:prstGeom>
        </xdr:spPr>
      </xdr:pic>
      <xdr:pic>
        <xdr:nvPicPr>
          <xdr:cNvPr id="90" name="Picture 89">
            <a:extLst>
              <a:ext uri="{FF2B5EF4-FFF2-40B4-BE49-F238E27FC236}">
                <a16:creationId xmlns:a16="http://schemas.microsoft.com/office/drawing/2014/main" id="{38B184DA-3548-4679-AE79-EDD8AA423DF1}"/>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9771269" y="2744465"/>
            <a:ext cx="398936" cy="418539"/>
          </a:xfrm>
          <a:prstGeom prst="rect">
            <a:avLst/>
          </a:prstGeom>
        </xdr:spPr>
      </xdr:pic>
      <xdr:pic>
        <xdr:nvPicPr>
          <xdr:cNvPr id="91" name="Picture 90">
            <a:extLst>
              <a:ext uri="{FF2B5EF4-FFF2-40B4-BE49-F238E27FC236}">
                <a16:creationId xmlns:a16="http://schemas.microsoft.com/office/drawing/2014/main" id="{A00F8BD3-03CC-41E6-85E9-C630FC3BF6DC}"/>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20177750" y="2744465"/>
            <a:ext cx="398936" cy="418539"/>
          </a:xfrm>
          <a:prstGeom prst="rect">
            <a:avLst/>
          </a:prstGeom>
        </xdr:spPr>
      </xdr:pic>
      <xdr:pic>
        <xdr:nvPicPr>
          <xdr:cNvPr id="92" name="Picture 91">
            <a:extLst>
              <a:ext uri="{FF2B5EF4-FFF2-40B4-BE49-F238E27FC236}">
                <a16:creationId xmlns:a16="http://schemas.microsoft.com/office/drawing/2014/main" id="{88B662C4-0F5B-46B9-B461-1BFD41FB259E}"/>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9369896" y="3234525"/>
            <a:ext cx="398936" cy="418539"/>
          </a:xfrm>
          <a:prstGeom prst="rect">
            <a:avLst/>
          </a:prstGeom>
        </xdr:spPr>
      </xdr:pic>
      <xdr:pic>
        <xdr:nvPicPr>
          <xdr:cNvPr id="93" name="Picture 92">
            <a:extLst>
              <a:ext uri="{FF2B5EF4-FFF2-40B4-BE49-F238E27FC236}">
                <a16:creationId xmlns:a16="http://schemas.microsoft.com/office/drawing/2014/main" id="{3F52DBC3-06D4-4F99-9CC7-A0BC3564775F}"/>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9771269" y="3234525"/>
            <a:ext cx="398936" cy="418539"/>
          </a:xfrm>
          <a:prstGeom prst="rect">
            <a:avLst/>
          </a:prstGeom>
        </xdr:spPr>
      </xdr:pic>
      <xdr:pic>
        <xdr:nvPicPr>
          <xdr:cNvPr id="94" name="Picture 93">
            <a:extLst>
              <a:ext uri="{FF2B5EF4-FFF2-40B4-BE49-F238E27FC236}">
                <a16:creationId xmlns:a16="http://schemas.microsoft.com/office/drawing/2014/main" id="{6C957123-CEB3-42F5-955A-36A636D74FC8}"/>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20177750" y="3234525"/>
            <a:ext cx="398936" cy="418539"/>
          </a:xfrm>
          <a:prstGeom prst="rect">
            <a:avLst/>
          </a:prstGeom>
        </xdr:spPr>
      </xdr:pic>
      <xdr:pic>
        <xdr:nvPicPr>
          <xdr:cNvPr id="95" name="Picture 94">
            <a:extLst>
              <a:ext uri="{FF2B5EF4-FFF2-40B4-BE49-F238E27FC236}">
                <a16:creationId xmlns:a16="http://schemas.microsoft.com/office/drawing/2014/main" id="{A87873F5-D331-4E8A-8635-16358EE7B916}"/>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19369896" y="3724585"/>
            <a:ext cx="398936" cy="418539"/>
          </a:xfrm>
          <a:prstGeom prst="rect">
            <a:avLst/>
          </a:prstGeom>
        </xdr:spPr>
      </xdr:pic>
      <xdr:pic>
        <xdr:nvPicPr>
          <xdr:cNvPr id="96" name="Picture 95">
            <a:extLst>
              <a:ext uri="{FF2B5EF4-FFF2-40B4-BE49-F238E27FC236}">
                <a16:creationId xmlns:a16="http://schemas.microsoft.com/office/drawing/2014/main" id="{A5F63625-43DC-41EB-A4FD-EF28785C0C5F}"/>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19771269" y="3724585"/>
            <a:ext cx="398936" cy="418539"/>
          </a:xfrm>
          <a:prstGeom prst="rect">
            <a:avLst/>
          </a:prstGeom>
        </xdr:spPr>
      </xdr:pic>
      <xdr:pic>
        <xdr:nvPicPr>
          <xdr:cNvPr id="97" name="Picture 96">
            <a:extLst>
              <a:ext uri="{FF2B5EF4-FFF2-40B4-BE49-F238E27FC236}">
                <a16:creationId xmlns:a16="http://schemas.microsoft.com/office/drawing/2014/main" id="{2619D413-3C0F-4A3C-AAE4-7881CF900246}"/>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20177750" y="3724585"/>
            <a:ext cx="398936" cy="418539"/>
          </a:xfrm>
          <a:prstGeom prst="rect">
            <a:avLst/>
          </a:prstGeom>
        </xdr:spPr>
      </xdr:pic>
      <xdr:pic>
        <xdr:nvPicPr>
          <xdr:cNvPr id="98" name="Picture 97">
            <a:extLst>
              <a:ext uri="{FF2B5EF4-FFF2-40B4-BE49-F238E27FC236}">
                <a16:creationId xmlns:a16="http://schemas.microsoft.com/office/drawing/2014/main" id="{54F21252-680C-4355-959B-EBE0CA2392B3}"/>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19369896" y="4214645"/>
            <a:ext cx="398936" cy="418539"/>
          </a:xfrm>
          <a:prstGeom prst="rect">
            <a:avLst/>
          </a:prstGeom>
        </xdr:spPr>
      </xdr:pic>
      <xdr:pic>
        <xdr:nvPicPr>
          <xdr:cNvPr id="99" name="Picture 98">
            <a:extLst>
              <a:ext uri="{FF2B5EF4-FFF2-40B4-BE49-F238E27FC236}">
                <a16:creationId xmlns:a16="http://schemas.microsoft.com/office/drawing/2014/main" id="{648D0419-F3B5-4BAC-B9F1-7B62C362C961}"/>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9769124" y="4214645"/>
            <a:ext cx="401081" cy="418539"/>
          </a:xfrm>
          <a:prstGeom prst="rect">
            <a:avLst/>
          </a:prstGeom>
        </xdr:spPr>
      </xdr:pic>
      <xdr:pic>
        <xdr:nvPicPr>
          <xdr:cNvPr id="100" name="Picture 99">
            <a:extLst>
              <a:ext uri="{FF2B5EF4-FFF2-40B4-BE49-F238E27FC236}">
                <a16:creationId xmlns:a16="http://schemas.microsoft.com/office/drawing/2014/main" id="{4915284F-99EE-44D7-AC20-6F09CCFDB968}"/>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19369896" y="4704705"/>
            <a:ext cx="398936" cy="418539"/>
          </a:xfrm>
          <a:prstGeom prst="rect">
            <a:avLst/>
          </a:prstGeom>
        </xdr:spPr>
      </xdr:pic>
      <xdr:pic>
        <xdr:nvPicPr>
          <xdr:cNvPr id="101" name="Picture 100">
            <a:extLst>
              <a:ext uri="{FF2B5EF4-FFF2-40B4-BE49-F238E27FC236}">
                <a16:creationId xmlns:a16="http://schemas.microsoft.com/office/drawing/2014/main" id="{4ACCD36F-E7FD-44DF-98E7-171751C5CCF5}"/>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19771269" y="4704705"/>
            <a:ext cx="398936" cy="418539"/>
          </a:xfrm>
          <a:prstGeom prst="rect">
            <a:avLst/>
          </a:prstGeom>
        </xdr:spPr>
      </xdr:pic>
      <xdr:pic>
        <xdr:nvPicPr>
          <xdr:cNvPr id="102" name="Picture 101">
            <a:extLst>
              <a:ext uri="{FF2B5EF4-FFF2-40B4-BE49-F238E27FC236}">
                <a16:creationId xmlns:a16="http://schemas.microsoft.com/office/drawing/2014/main" id="{F33D41A8-4C51-4832-8232-592D0ED65130}"/>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20175605" y="4214645"/>
            <a:ext cx="401081" cy="418539"/>
          </a:xfrm>
          <a:prstGeom prst="rect">
            <a:avLst/>
          </a:prstGeom>
        </xdr:spPr>
      </xdr:pic>
      <xdr:pic>
        <xdr:nvPicPr>
          <xdr:cNvPr id="103" name="Picture 102">
            <a:extLst>
              <a:ext uri="{FF2B5EF4-FFF2-40B4-BE49-F238E27FC236}">
                <a16:creationId xmlns:a16="http://schemas.microsoft.com/office/drawing/2014/main" id="{C7CAEFB0-7BE4-49C8-B102-DECC8EDE8859}"/>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0177750" y="4704705"/>
            <a:ext cx="398936" cy="418539"/>
          </a:xfrm>
          <a:prstGeom prst="rect">
            <a:avLst/>
          </a:prstGeom>
        </xdr:spPr>
      </xdr:pic>
      <xdr:pic>
        <xdr:nvPicPr>
          <xdr:cNvPr id="104" name="Picture 103">
            <a:extLst>
              <a:ext uri="{FF2B5EF4-FFF2-40B4-BE49-F238E27FC236}">
                <a16:creationId xmlns:a16="http://schemas.microsoft.com/office/drawing/2014/main" id="{A8882878-C4C1-4C2F-8448-3036F856C6E0}"/>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19769124" y="5194766"/>
            <a:ext cx="401081" cy="418539"/>
          </a:xfrm>
          <a:prstGeom prst="rect">
            <a:avLst/>
          </a:prstGeom>
        </xdr:spPr>
      </xdr:pic>
      <xdr:pic>
        <xdr:nvPicPr>
          <xdr:cNvPr id="105" name="Picture 104">
            <a:extLst>
              <a:ext uri="{FF2B5EF4-FFF2-40B4-BE49-F238E27FC236}">
                <a16:creationId xmlns:a16="http://schemas.microsoft.com/office/drawing/2014/main" id="{23E60D36-2168-44B4-8B7D-193F2F2A2C57}"/>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20175605" y="5194766"/>
            <a:ext cx="401081" cy="418539"/>
          </a:xfrm>
          <a:prstGeom prst="rect">
            <a:avLst/>
          </a:prstGeom>
        </xdr:spPr>
      </xdr:pic>
      <xdr:pic>
        <xdr:nvPicPr>
          <xdr:cNvPr id="106" name="Picture 105">
            <a:extLst>
              <a:ext uri="{FF2B5EF4-FFF2-40B4-BE49-F238E27FC236}">
                <a16:creationId xmlns:a16="http://schemas.microsoft.com/office/drawing/2014/main" id="{235AC3FA-F817-47AC-B066-0EC347E118FE}"/>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19366496" y="5194766"/>
            <a:ext cx="402336" cy="420624"/>
          </a:xfrm>
          <a:prstGeom prst="rect">
            <a:avLst/>
          </a:prstGeom>
        </xdr:spPr>
      </xdr:pic>
      <xdr:pic>
        <xdr:nvPicPr>
          <xdr:cNvPr id="107" name="Picture 106">
            <a:extLst>
              <a:ext uri="{FF2B5EF4-FFF2-40B4-BE49-F238E27FC236}">
                <a16:creationId xmlns:a16="http://schemas.microsoft.com/office/drawing/2014/main" id="{1A7BFCA5-FF4F-4935-9078-D4B3D93C4BBA}"/>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19767869" y="784225"/>
            <a:ext cx="402336" cy="420624"/>
          </a:xfrm>
          <a:prstGeom prst="rect">
            <a:avLst/>
          </a:prstGeom>
        </xdr:spPr>
      </xdr:pic>
      <xdr:pic>
        <xdr:nvPicPr>
          <xdr:cNvPr id="108" name="Picture 107">
            <a:extLst>
              <a:ext uri="{FF2B5EF4-FFF2-40B4-BE49-F238E27FC236}">
                <a16:creationId xmlns:a16="http://schemas.microsoft.com/office/drawing/2014/main" id="{B30C1976-B6F9-415B-A115-B88D17944946}"/>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19366496" y="784225"/>
            <a:ext cx="402336" cy="420624"/>
          </a:xfrm>
          <a:prstGeom prst="rect">
            <a:avLst/>
          </a:prstGeom>
        </xdr:spPr>
      </xdr:pic>
    </xdr:grpSp>
    <xdr:clientData/>
  </xdr:twoCellAnchor>
  <xdr:twoCellAnchor>
    <xdr:from>
      <xdr:col>1</xdr:col>
      <xdr:colOff>0</xdr:colOff>
      <xdr:row>41</xdr:row>
      <xdr:rowOff>0</xdr:rowOff>
    </xdr:from>
    <xdr:to>
      <xdr:col>10</xdr:col>
      <xdr:colOff>0</xdr:colOff>
      <xdr:row>56</xdr:row>
      <xdr:rowOff>0</xdr:rowOff>
    </xdr:to>
    <xdr:sp macro="" textlink="">
      <xdr:nvSpPr>
        <xdr:cNvPr id="109" name="Rectangle 108">
          <a:extLst>
            <a:ext uri="{FF2B5EF4-FFF2-40B4-BE49-F238E27FC236}">
              <a16:creationId xmlns:a16="http://schemas.microsoft.com/office/drawing/2014/main" id="{471EEE92-F5A6-40EC-9695-72E5E2647035}"/>
            </a:ext>
          </a:extLst>
        </xdr:cNvPr>
        <xdr:cNvSpPr/>
      </xdr:nvSpPr>
      <xdr:spPr>
        <a:xfrm>
          <a:off x="57150" y="6848475"/>
          <a:ext cx="4076700" cy="24288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47</xdr:row>
      <xdr:rowOff>0</xdr:rowOff>
    </xdr:from>
    <xdr:to>
      <xdr:col>20</xdr:col>
      <xdr:colOff>0</xdr:colOff>
      <xdr:row>75</xdr:row>
      <xdr:rowOff>0</xdr:rowOff>
    </xdr:to>
    <xdr:sp macro="" textlink="">
      <xdr:nvSpPr>
        <xdr:cNvPr id="110" name="Rectangle 109">
          <a:extLst>
            <a:ext uri="{FF2B5EF4-FFF2-40B4-BE49-F238E27FC236}">
              <a16:creationId xmlns:a16="http://schemas.microsoft.com/office/drawing/2014/main" id="{9CAF320F-9C78-4EDD-BF06-3F6C8B1BFFD8}"/>
            </a:ext>
          </a:extLst>
        </xdr:cNvPr>
        <xdr:cNvSpPr/>
      </xdr:nvSpPr>
      <xdr:spPr>
        <a:xfrm>
          <a:off x="4248150" y="7820025"/>
          <a:ext cx="4076700" cy="45529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27</xdr:row>
      <xdr:rowOff>1</xdr:rowOff>
    </xdr:from>
    <xdr:to>
      <xdr:col>20</xdr:col>
      <xdr:colOff>0</xdr:colOff>
      <xdr:row>37</xdr:row>
      <xdr:rowOff>19051</xdr:rowOff>
    </xdr:to>
    <xdr:sp macro="" textlink="">
      <xdr:nvSpPr>
        <xdr:cNvPr id="111" name="Rectangle 110">
          <a:extLst>
            <a:ext uri="{FF2B5EF4-FFF2-40B4-BE49-F238E27FC236}">
              <a16:creationId xmlns:a16="http://schemas.microsoft.com/office/drawing/2014/main" id="{7F4B5CE5-FDFB-4FE7-9884-8EBAAAAC98C1}"/>
            </a:ext>
          </a:extLst>
        </xdr:cNvPr>
        <xdr:cNvSpPr/>
      </xdr:nvSpPr>
      <xdr:spPr>
        <a:xfrm>
          <a:off x="4248150" y="4581526"/>
          <a:ext cx="4076700" cy="16383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25</xdr:row>
      <xdr:rowOff>136070</xdr:rowOff>
    </xdr:from>
    <xdr:to>
      <xdr:col>20</xdr:col>
      <xdr:colOff>0</xdr:colOff>
      <xdr:row>27</xdr:row>
      <xdr:rowOff>2719</xdr:rowOff>
    </xdr:to>
    <xdr:sp macro="" textlink="">
      <xdr:nvSpPr>
        <xdr:cNvPr id="112" name="Rectangle: Top Corners Rounded 111">
          <a:extLst>
            <a:ext uri="{FF2B5EF4-FFF2-40B4-BE49-F238E27FC236}">
              <a16:creationId xmlns:a16="http://schemas.microsoft.com/office/drawing/2014/main" id="{73D2C07D-D964-4A81-AC3E-23746B7E2221}"/>
            </a:ext>
          </a:extLst>
        </xdr:cNvPr>
        <xdr:cNvSpPr/>
      </xdr:nvSpPr>
      <xdr:spPr>
        <a:xfrm>
          <a:off x="4248150" y="4393745"/>
          <a:ext cx="4076700" cy="190499"/>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25</xdr:row>
      <xdr:rowOff>140159</xdr:rowOff>
    </xdr:from>
    <xdr:to>
      <xdr:col>12</xdr:col>
      <xdr:colOff>2721</xdr:colOff>
      <xdr:row>27</xdr:row>
      <xdr:rowOff>8169</xdr:rowOff>
    </xdr:to>
    <xdr:sp macro="" textlink="">
      <xdr:nvSpPr>
        <xdr:cNvPr id="113" name="TextBox 112">
          <a:extLst>
            <a:ext uri="{FF2B5EF4-FFF2-40B4-BE49-F238E27FC236}">
              <a16:creationId xmlns:a16="http://schemas.microsoft.com/office/drawing/2014/main" id="{939C2476-E4E3-4907-B5E0-1A5CCB3DFEE9}"/>
            </a:ext>
          </a:extLst>
        </xdr:cNvPr>
        <xdr:cNvSpPr txBox="1"/>
      </xdr:nvSpPr>
      <xdr:spPr>
        <a:xfrm>
          <a:off x="4248150" y="4397834"/>
          <a:ext cx="1231446" cy="19186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18</xdr:col>
      <xdr:colOff>0</xdr:colOff>
      <xdr:row>25</xdr:row>
      <xdr:rowOff>142874</xdr:rowOff>
    </xdr:from>
    <xdr:to>
      <xdr:col>19</xdr:col>
      <xdr:colOff>0</xdr:colOff>
      <xdr:row>27</xdr:row>
      <xdr:rowOff>9523</xdr:rowOff>
    </xdr:to>
    <xdr:sp macro="" textlink="">
      <xdr:nvSpPr>
        <xdr:cNvPr id="114" name="TextBox 113">
          <a:extLst>
            <a:ext uri="{FF2B5EF4-FFF2-40B4-BE49-F238E27FC236}">
              <a16:creationId xmlns:a16="http://schemas.microsoft.com/office/drawing/2014/main" id="{7F5CC5A4-34B3-4177-8D64-2190794934B2}"/>
            </a:ext>
          </a:extLst>
        </xdr:cNvPr>
        <xdr:cNvSpPr txBox="1"/>
      </xdr:nvSpPr>
      <xdr:spPr>
        <a:xfrm>
          <a:off x="7391400" y="4400549"/>
          <a:ext cx="466725" cy="19049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mn-lt"/>
              <a:ea typeface="+mn-ea"/>
              <a:cs typeface="+mn-cs"/>
            </a:rPr>
            <a:t>Earn</a:t>
          </a:r>
        </a:p>
      </xdr:txBody>
    </xdr:sp>
    <xdr:clientData/>
  </xdr:twoCellAnchor>
  <xdr:twoCellAnchor>
    <xdr:from>
      <xdr:col>19</xdr:col>
      <xdr:colOff>0</xdr:colOff>
      <xdr:row>25</xdr:row>
      <xdr:rowOff>134706</xdr:rowOff>
    </xdr:from>
    <xdr:to>
      <xdr:col>20</xdr:col>
      <xdr:colOff>0</xdr:colOff>
      <xdr:row>27</xdr:row>
      <xdr:rowOff>2716</xdr:rowOff>
    </xdr:to>
    <xdr:sp macro="" textlink="">
      <xdr:nvSpPr>
        <xdr:cNvPr id="115" name="TextBox 114">
          <a:extLst>
            <a:ext uri="{FF2B5EF4-FFF2-40B4-BE49-F238E27FC236}">
              <a16:creationId xmlns:a16="http://schemas.microsoft.com/office/drawing/2014/main" id="{D5FEAB72-3963-4477-B949-106C7F3CBC40}"/>
            </a:ext>
          </a:extLst>
        </xdr:cNvPr>
        <xdr:cNvSpPr txBox="1"/>
      </xdr:nvSpPr>
      <xdr:spPr>
        <a:xfrm>
          <a:off x="7858125" y="4392381"/>
          <a:ext cx="466725" cy="19186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38</xdr:row>
      <xdr:rowOff>0</xdr:rowOff>
    </xdr:from>
    <xdr:to>
      <xdr:col>20</xdr:col>
      <xdr:colOff>0</xdr:colOff>
      <xdr:row>39</xdr:row>
      <xdr:rowOff>0</xdr:rowOff>
    </xdr:to>
    <xdr:sp macro="" textlink="">
      <xdr:nvSpPr>
        <xdr:cNvPr id="116" name="Rectangle: Top Corners Rounded 115">
          <a:extLst>
            <a:ext uri="{FF2B5EF4-FFF2-40B4-BE49-F238E27FC236}">
              <a16:creationId xmlns:a16="http://schemas.microsoft.com/office/drawing/2014/main" id="{4A719D0A-12BC-4DBD-9308-0E0F4D84B7D7}"/>
            </a:ext>
          </a:extLst>
        </xdr:cNvPr>
        <xdr:cNvSpPr/>
      </xdr:nvSpPr>
      <xdr:spPr>
        <a:xfrm>
          <a:off x="4248150" y="6362700"/>
          <a:ext cx="4076700" cy="161925"/>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39</xdr:row>
      <xdr:rowOff>0</xdr:rowOff>
    </xdr:from>
    <xdr:to>
      <xdr:col>20</xdr:col>
      <xdr:colOff>0</xdr:colOff>
      <xdr:row>45</xdr:row>
      <xdr:rowOff>0</xdr:rowOff>
    </xdr:to>
    <xdr:sp macro="" textlink="">
      <xdr:nvSpPr>
        <xdr:cNvPr id="117" name="Rectangle 116">
          <a:extLst>
            <a:ext uri="{FF2B5EF4-FFF2-40B4-BE49-F238E27FC236}">
              <a16:creationId xmlns:a16="http://schemas.microsoft.com/office/drawing/2014/main" id="{7BD3378E-8540-42DC-B4E2-41F26B4FC675}"/>
            </a:ext>
          </a:extLst>
        </xdr:cNvPr>
        <xdr:cNvSpPr/>
      </xdr:nvSpPr>
      <xdr:spPr>
        <a:xfrm>
          <a:off x="4248150" y="6524625"/>
          <a:ext cx="4076700" cy="9715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55</xdr:row>
      <xdr:rowOff>0</xdr:rowOff>
    </xdr:from>
    <xdr:to>
      <xdr:col>25</xdr:col>
      <xdr:colOff>0</xdr:colOff>
      <xdr:row>75</xdr:row>
      <xdr:rowOff>9525</xdr:rowOff>
    </xdr:to>
    <xdr:sp macro="" textlink="">
      <xdr:nvSpPr>
        <xdr:cNvPr id="118" name="Rectangle 117">
          <a:extLst>
            <a:ext uri="{FF2B5EF4-FFF2-40B4-BE49-F238E27FC236}">
              <a16:creationId xmlns:a16="http://schemas.microsoft.com/office/drawing/2014/main" id="{6FC3019C-A6D8-4CB8-B5C4-037F440C97A0}"/>
            </a:ext>
          </a:extLst>
        </xdr:cNvPr>
        <xdr:cNvSpPr/>
      </xdr:nvSpPr>
      <xdr:spPr>
        <a:xfrm>
          <a:off x="8562975" y="9115425"/>
          <a:ext cx="4171950" cy="32670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3</xdr:row>
      <xdr:rowOff>1</xdr:rowOff>
    </xdr:from>
    <xdr:to>
      <xdr:col>25</xdr:col>
      <xdr:colOff>0</xdr:colOff>
      <xdr:row>53</xdr:row>
      <xdr:rowOff>0</xdr:rowOff>
    </xdr:to>
    <xdr:sp macro="" textlink="">
      <xdr:nvSpPr>
        <xdr:cNvPr id="119" name="Rectangle 118">
          <a:extLst>
            <a:ext uri="{FF2B5EF4-FFF2-40B4-BE49-F238E27FC236}">
              <a16:creationId xmlns:a16="http://schemas.microsoft.com/office/drawing/2014/main" id="{DCDE948D-CCA1-4ABA-9333-E83C2D3E45EB}"/>
            </a:ext>
          </a:extLst>
        </xdr:cNvPr>
        <xdr:cNvSpPr/>
      </xdr:nvSpPr>
      <xdr:spPr>
        <a:xfrm>
          <a:off x="8562975" y="695326"/>
          <a:ext cx="4171950" cy="8096249"/>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53</xdr:row>
      <xdr:rowOff>133350</xdr:rowOff>
    </xdr:from>
    <xdr:to>
      <xdr:col>25</xdr:col>
      <xdr:colOff>0</xdr:colOff>
      <xdr:row>55</xdr:row>
      <xdr:rowOff>0</xdr:rowOff>
    </xdr:to>
    <xdr:sp macro="" textlink="">
      <xdr:nvSpPr>
        <xdr:cNvPr id="120" name="Rectangle: Top Corners Rounded 119">
          <a:extLst>
            <a:ext uri="{FF2B5EF4-FFF2-40B4-BE49-F238E27FC236}">
              <a16:creationId xmlns:a16="http://schemas.microsoft.com/office/drawing/2014/main" id="{C26D3833-80A1-45CF-A7D3-1C46D135FF85}"/>
            </a:ext>
          </a:extLst>
        </xdr:cNvPr>
        <xdr:cNvSpPr/>
      </xdr:nvSpPr>
      <xdr:spPr>
        <a:xfrm>
          <a:off x="8562975" y="8924925"/>
          <a:ext cx="4171950" cy="190500"/>
        </a:xfrm>
        <a:prstGeom prst="round2SameRect">
          <a:avLst>
            <a:gd name="adj1" fmla="val 50000"/>
            <a:gd name="adj2" fmla="val 0"/>
          </a:avLst>
        </a:prstGeom>
        <a:solidFill>
          <a:srgbClr val="9900CC"/>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19050</xdr:colOff>
      <xdr:row>53</xdr:row>
      <xdr:rowOff>133350</xdr:rowOff>
    </xdr:from>
    <xdr:to>
      <xdr:col>24</xdr:col>
      <xdr:colOff>19050</xdr:colOff>
      <xdr:row>55</xdr:row>
      <xdr:rowOff>0</xdr:rowOff>
    </xdr:to>
    <xdr:sp macro="" textlink="">
      <xdr:nvSpPr>
        <xdr:cNvPr id="121" name="TextBox 120">
          <a:extLst>
            <a:ext uri="{FF2B5EF4-FFF2-40B4-BE49-F238E27FC236}">
              <a16:creationId xmlns:a16="http://schemas.microsoft.com/office/drawing/2014/main" id="{75B35033-6177-4C44-8C4B-98480827AA4F}"/>
            </a:ext>
          </a:extLst>
        </xdr:cNvPr>
        <xdr:cNvSpPr txBox="1"/>
      </xdr:nvSpPr>
      <xdr:spPr>
        <a:xfrm>
          <a:off x="11630025" y="89249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22</xdr:col>
      <xdr:colOff>0</xdr:colOff>
      <xdr:row>53</xdr:row>
      <xdr:rowOff>114299</xdr:rowOff>
    </xdr:from>
    <xdr:to>
      <xdr:col>22</xdr:col>
      <xdr:colOff>2609850</xdr:colOff>
      <xdr:row>55</xdr:row>
      <xdr:rowOff>28574</xdr:rowOff>
    </xdr:to>
    <xdr:sp macro="" textlink="">
      <xdr:nvSpPr>
        <xdr:cNvPr id="122" name="TextBox 121">
          <a:extLst>
            <a:ext uri="{FF2B5EF4-FFF2-40B4-BE49-F238E27FC236}">
              <a16:creationId xmlns:a16="http://schemas.microsoft.com/office/drawing/2014/main" id="{60164E1B-CD6C-47C9-BDDD-4410F787A16C}"/>
            </a:ext>
          </a:extLst>
        </xdr:cNvPr>
        <xdr:cNvSpPr txBox="1"/>
      </xdr:nvSpPr>
      <xdr:spPr>
        <a:xfrm>
          <a:off x="8562975" y="8905874"/>
          <a:ext cx="2609850" cy="2381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24</xdr:col>
      <xdr:colOff>9525</xdr:colOff>
      <xdr:row>53</xdr:row>
      <xdr:rowOff>133350</xdr:rowOff>
    </xdr:from>
    <xdr:to>
      <xdr:col>25</xdr:col>
      <xdr:colOff>9525</xdr:colOff>
      <xdr:row>55</xdr:row>
      <xdr:rowOff>0</xdr:rowOff>
    </xdr:to>
    <xdr:sp macro="" textlink="">
      <xdr:nvSpPr>
        <xdr:cNvPr id="123" name="TextBox 122">
          <a:extLst>
            <a:ext uri="{FF2B5EF4-FFF2-40B4-BE49-F238E27FC236}">
              <a16:creationId xmlns:a16="http://schemas.microsoft.com/office/drawing/2014/main" id="{9D3C31F6-AC77-49AB-82DB-F43A17442B84}"/>
            </a:ext>
          </a:extLst>
        </xdr:cNvPr>
        <xdr:cNvSpPr txBox="1"/>
      </xdr:nvSpPr>
      <xdr:spPr>
        <a:xfrm>
          <a:off x="12182475" y="89249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Users/Audra/Documents/Documents/Girl%20Scouts/TRAX/Brownie%20Trax/BrownieTrax%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Parent Contact Info"/>
      <sheetName val="Registration"/>
      <sheetName val="Dues"/>
      <sheetName val="Attendance"/>
      <sheetName val="Badges"/>
      <sheetName val="Journey Awards"/>
      <sheetName val="Council Own"/>
      <sheetName val="Bridging"/>
      <sheetName val="Age-Level"/>
      <sheetName val="Fun Patches"/>
      <sheetName val="Summary"/>
      <sheetName val="Order"/>
      <sheetName val="Brownie 1"/>
      <sheetName val="Brownie 2"/>
      <sheetName val="Brownie 3"/>
      <sheetName val="Brownie 4"/>
      <sheetName val="Brownie 5"/>
      <sheetName val="Brownie 6"/>
      <sheetName val="Brownie 7"/>
      <sheetName val="Brownie 8"/>
      <sheetName val="Brownie 9"/>
      <sheetName val="Brownie 10"/>
      <sheetName val="Brownie 11"/>
      <sheetName val="Brownie 12"/>
      <sheetName val="Brownie 13"/>
      <sheetName val="Brownie 14"/>
      <sheetName val="Brownie 15"/>
    </sheetNames>
    <sheetDataSet>
      <sheetData sheetId="0"/>
      <sheetData sheetId="1"/>
      <sheetData sheetId="2"/>
      <sheetData sheetId="3"/>
      <sheetData sheetId="4"/>
      <sheetData sheetId="5"/>
      <sheetData sheetId="6"/>
      <sheetData sheetId="7">
        <row r="7">
          <cell r="C7" t="str">
            <v>&lt;List Requirement Here&gt;</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500000" mc:Ignorable="a14" a14:legacySpreadsheetColorIndex="8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500000" mc:Ignorable="a14" a14:legacySpreadsheetColorIndex="8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trax.boy-scouts.net/faq.htm" TargetMode="External"/><Relationship Id="rId7" Type="http://schemas.openxmlformats.org/officeDocument/2006/relationships/printerSettings" Target="../printerSettings/printerSettings1.bin"/><Relationship Id="rId2" Type="http://schemas.openxmlformats.org/officeDocument/2006/relationships/hyperlink" Target="mailto:aedmunds@bellsouth.net" TargetMode="External"/><Relationship Id="rId1" Type="http://schemas.openxmlformats.org/officeDocument/2006/relationships/hyperlink" Target="mailto:aedmunds@bellsouth.net." TargetMode="External"/><Relationship Id="rId6" Type="http://schemas.openxmlformats.org/officeDocument/2006/relationships/hyperlink" Target="https://www.facebook.com/groups/GirlScoutTrax/" TargetMode="External"/><Relationship Id="rId5" Type="http://schemas.openxmlformats.org/officeDocument/2006/relationships/hyperlink" Target="https://gs-emilee.blogspot.com/" TargetMode="External"/><Relationship Id="rId4" Type="http://schemas.openxmlformats.org/officeDocument/2006/relationships/hyperlink" Target="http://trax.boy-scouts.net/gstrax.htm" TargetMode="External"/></Relationships>
</file>

<file path=xl/worksheets/_rels/sheet10.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hyperlink" Target="http://www.girlscouts.org/world_thinking_day" TargetMode="External"/><Relationship Id="rId7" Type="http://schemas.openxmlformats.org/officeDocument/2006/relationships/printerSettings" Target="../printerSettings/printerSettings10.bin"/><Relationship Id="rId2" Type="http://schemas.openxmlformats.org/officeDocument/2006/relationships/hyperlink" Target="http://trax.boy-scouts.net/pdf/JrAide.pdf" TargetMode="External"/><Relationship Id="rId1" Type="http://schemas.openxmlformats.org/officeDocument/2006/relationships/hyperlink" Target="http://trax.boy-scouts.net/pdf/JrAide.pdf" TargetMode="External"/><Relationship Id="rId6" Type="http://schemas.openxmlformats.org/officeDocument/2006/relationships/hyperlink" Target="http://trax.boy-scouts.net/pdf/JrAide.pdf" TargetMode="External"/><Relationship Id="rId5" Type="http://schemas.openxmlformats.org/officeDocument/2006/relationships/hyperlink" Target="http://trax.boy-scouts.net/pdf/JrAide.pdf" TargetMode="External"/><Relationship Id="rId10" Type="http://schemas.openxmlformats.org/officeDocument/2006/relationships/comments" Target="../comments4.xml"/><Relationship Id="rId4" Type="http://schemas.openxmlformats.org/officeDocument/2006/relationships/hyperlink" Target="http://www.girlscouts.org/global_action_award" TargetMode="External"/><Relationship Id="rId9" Type="http://schemas.openxmlformats.org/officeDocument/2006/relationships/vmlDrawing" Target="../drawings/vmlDrawing4.v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1.bin"/><Relationship Id="rId1" Type="http://schemas.openxmlformats.org/officeDocument/2006/relationships/hyperlink" Target="http://www.girlscouts.org/program/highest_awards/bronze_award.asp" TargetMode="Externa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12.bin"/><Relationship Id="rId4" Type="http://schemas.openxmlformats.org/officeDocument/2006/relationships/comments" Target="../comments5.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5" tint="0.39997558519241921"/>
  </sheetPr>
  <dimension ref="A1:F80"/>
  <sheetViews>
    <sheetView showGridLines="0" tabSelected="1" zoomScaleNormal="100" workbookViewId="0">
      <selection activeCell="E4" sqref="E4"/>
    </sheetView>
  </sheetViews>
  <sheetFormatPr defaultColWidth="8.85546875" defaultRowHeight="12.75"/>
  <cols>
    <col min="1" max="1" width="4.7109375" customWidth="1"/>
    <col min="2" max="2" width="14.7109375" customWidth="1"/>
    <col min="3" max="3" width="10.7109375" customWidth="1"/>
    <col min="4" max="4" width="15.7109375" customWidth="1"/>
    <col min="5" max="5" width="21.7109375" customWidth="1"/>
    <col min="6" max="6" width="23.42578125" customWidth="1"/>
  </cols>
  <sheetData>
    <row r="1" spans="1:6" ht="43.5" customHeight="1">
      <c r="A1" s="483" t="s">
        <v>739</v>
      </c>
      <c r="B1" s="483"/>
      <c r="C1" s="483"/>
      <c r="D1" s="483"/>
      <c r="E1" s="483"/>
      <c r="F1" s="483"/>
    </row>
    <row r="2" spans="1:6" ht="22.5" customHeight="1">
      <c r="A2" s="484" t="s">
        <v>713</v>
      </c>
      <c r="B2" s="484"/>
      <c r="C2" s="484"/>
      <c r="D2" s="484"/>
      <c r="E2" s="484"/>
      <c r="F2" s="484"/>
    </row>
    <row r="3" spans="1:6" ht="9" customHeight="1" thickBot="1"/>
    <row r="4" spans="1:6" ht="13.5" thickBot="1">
      <c r="A4" s="355" t="s">
        <v>71</v>
      </c>
      <c r="B4" s="355"/>
      <c r="C4" s="355"/>
      <c r="D4" s="355"/>
      <c r="E4" s="176" t="s">
        <v>48</v>
      </c>
    </row>
    <row r="5" spans="1:6" ht="9" customHeight="1" thickBot="1"/>
    <row r="6" spans="1:6" ht="13.5" thickBot="1">
      <c r="A6" s="80" t="s">
        <v>72</v>
      </c>
      <c r="B6" s="80"/>
      <c r="C6" s="80"/>
      <c r="D6" s="80"/>
      <c r="E6" s="176"/>
    </row>
    <row r="7" spans="1:6" ht="21" customHeight="1">
      <c r="A7" s="1" t="s">
        <v>110</v>
      </c>
    </row>
    <row r="8" spans="1:6" ht="25.5" customHeight="1">
      <c r="B8" s="488" t="s">
        <v>113</v>
      </c>
      <c r="C8" s="488"/>
      <c r="D8" s="488"/>
      <c r="E8" s="488"/>
      <c r="F8" s="488"/>
    </row>
    <row r="9" spans="1:6" ht="20.25" customHeight="1">
      <c r="A9" s="1" t="s">
        <v>17</v>
      </c>
      <c r="B9" s="1"/>
      <c r="C9" s="1"/>
      <c r="D9" s="1"/>
      <c r="E9" s="403"/>
      <c r="F9" s="1"/>
    </row>
    <row r="10" spans="1:6" ht="41.25" customHeight="1">
      <c r="B10" s="489" t="s">
        <v>1045</v>
      </c>
      <c r="C10" s="490"/>
      <c r="D10" s="490"/>
      <c r="E10" s="490"/>
      <c r="F10" s="490"/>
    </row>
    <row r="11" spans="1:6" ht="20.25" customHeight="1">
      <c r="A11" s="1" t="s">
        <v>69</v>
      </c>
      <c r="B11" s="1"/>
      <c r="C11" s="1"/>
      <c r="D11" s="1"/>
      <c r="E11" s="403"/>
      <c r="F11" s="1"/>
    </row>
    <row r="12" spans="1:6" ht="25.5" customHeight="1">
      <c r="B12" s="490" t="s">
        <v>67</v>
      </c>
      <c r="C12" s="490"/>
      <c r="D12" s="490"/>
      <c r="E12" s="490"/>
      <c r="F12" s="490"/>
    </row>
    <row r="13" spans="1:6" ht="20.25" customHeight="1">
      <c r="A13" s="1" t="s">
        <v>114</v>
      </c>
      <c r="B13" s="1"/>
      <c r="C13" s="1"/>
      <c r="D13" s="1"/>
      <c r="E13" s="403"/>
      <c r="F13" s="1"/>
    </row>
    <row r="14" spans="1:6" ht="78" customHeight="1">
      <c r="B14" s="489" t="s">
        <v>1160</v>
      </c>
      <c r="C14" s="489"/>
      <c r="D14" s="489"/>
      <c r="E14" s="489"/>
      <c r="F14" s="489"/>
    </row>
    <row r="15" spans="1:6" ht="18" customHeight="1">
      <c r="A15" s="1" t="s">
        <v>117</v>
      </c>
      <c r="B15" s="13"/>
      <c r="C15" s="13"/>
      <c r="D15" s="13"/>
      <c r="E15" s="402"/>
      <c r="F15" s="13"/>
    </row>
    <row r="16" spans="1:6" ht="27.75" customHeight="1">
      <c r="B16" s="489" t="s">
        <v>1047</v>
      </c>
      <c r="C16" s="489"/>
      <c r="D16" s="489"/>
      <c r="E16" s="489"/>
      <c r="F16" s="489"/>
    </row>
    <row r="17" spans="1:6" ht="20.25" customHeight="1">
      <c r="A17" s="1" t="s">
        <v>70</v>
      </c>
      <c r="B17" s="1"/>
      <c r="C17" s="1"/>
      <c r="D17" s="1"/>
      <c r="E17" s="403"/>
      <c r="F17" s="1"/>
    </row>
    <row r="18" spans="1:6" ht="26.25" customHeight="1">
      <c r="B18" s="490" t="s">
        <v>115</v>
      </c>
      <c r="C18" s="490"/>
      <c r="D18" s="490"/>
      <c r="E18" s="490"/>
      <c r="F18" s="490"/>
    </row>
    <row r="19" spans="1:6" s="152" customFormat="1" ht="15" customHeight="1">
      <c r="A19" s="494" t="s">
        <v>1046</v>
      </c>
      <c r="B19" s="495"/>
      <c r="C19" s="495"/>
      <c r="D19" s="350"/>
      <c r="E19" s="400"/>
      <c r="F19" s="350"/>
    </row>
    <row r="20" spans="1:6" s="152" customFormat="1" ht="43.5" customHeight="1">
      <c r="B20" s="496" t="s">
        <v>1148</v>
      </c>
      <c r="C20" s="496"/>
      <c r="D20" s="496"/>
      <c r="E20" s="496"/>
      <c r="F20" s="496"/>
    </row>
    <row r="21" spans="1:6" ht="30.75" customHeight="1">
      <c r="A21" s="491" t="s">
        <v>1142</v>
      </c>
      <c r="B21" s="491"/>
      <c r="C21" s="491"/>
      <c r="D21" s="491"/>
      <c r="E21" s="491"/>
      <c r="F21" s="491"/>
    </row>
    <row r="22" spans="1:6" s="7" customFormat="1" ht="39" customHeight="1">
      <c r="A22"/>
      <c r="B22" s="489" t="s">
        <v>1048</v>
      </c>
      <c r="C22" s="489"/>
      <c r="D22" s="489"/>
      <c r="E22" s="489"/>
      <c r="F22" s="489"/>
    </row>
    <row r="23" spans="1:6" ht="20.25" customHeight="1">
      <c r="A23" s="80" t="s">
        <v>6</v>
      </c>
      <c r="B23" s="80"/>
      <c r="C23" s="80"/>
      <c r="D23" s="80"/>
      <c r="E23" s="404"/>
      <c r="F23" s="80"/>
    </row>
    <row r="24" spans="1:6" ht="68.25" customHeight="1">
      <c r="B24" s="489" t="s">
        <v>1049</v>
      </c>
      <c r="C24" s="489"/>
      <c r="D24" s="489"/>
      <c r="E24" s="489"/>
      <c r="F24" s="489"/>
    </row>
    <row r="25" spans="1:6" ht="21" customHeight="1">
      <c r="A25" s="1" t="s">
        <v>7</v>
      </c>
      <c r="B25" s="13"/>
      <c r="C25" s="13"/>
      <c r="D25" s="13"/>
      <c r="E25" s="402"/>
      <c r="F25" s="13"/>
    </row>
    <row r="26" spans="1:6" ht="106.5" customHeight="1">
      <c r="B26" s="487" t="s">
        <v>1143</v>
      </c>
      <c r="C26" s="487"/>
      <c r="D26" s="487"/>
      <c r="E26" s="487"/>
      <c r="F26" s="487"/>
    </row>
    <row r="27" spans="1:6" ht="20.25" customHeight="1">
      <c r="A27" s="1" t="s">
        <v>18</v>
      </c>
      <c r="B27" s="1"/>
      <c r="C27" s="1"/>
      <c r="D27" s="1"/>
      <c r="E27" s="403"/>
      <c r="F27" s="1"/>
    </row>
    <row r="28" spans="1:6" ht="93.75" customHeight="1">
      <c r="B28" s="487" t="s">
        <v>1050</v>
      </c>
      <c r="C28" s="487"/>
      <c r="D28" s="487"/>
      <c r="E28" s="487"/>
      <c r="F28" s="487"/>
    </row>
    <row r="29" spans="1:6" ht="36" customHeight="1">
      <c r="B29" s="487" t="s">
        <v>1030</v>
      </c>
      <c r="C29" s="487"/>
      <c r="D29" s="487"/>
      <c r="E29" s="487"/>
      <c r="F29" s="487"/>
    </row>
    <row r="30" spans="1:6">
      <c r="B30" s="331"/>
      <c r="C30" s="493" t="s">
        <v>1031</v>
      </c>
      <c r="D30" s="493"/>
      <c r="E30" s="493"/>
      <c r="F30" s="493"/>
    </row>
    <row r="31" spans="1:6" ht="12.75" customHeight="1">
      <c r="A31" s="1" t="s">
        <v>8</v>
      </c>
      <c r="B31" s="67"/>
      <c r="C31" s="67"/>
      <c r="D31" s="67"/>
      <c r="E31" s="401"/>
      <c r="F31" s="67"/>
    </row>
    <row r="32" spans="1:6" ht="40.5" customHeight="1">
      <c r="B32" s="489" t="s">
        <v>1051</v>
      </c>
      <c r="C32" s="489"/>
      <c r="D32" s="489"/>
      <c r="E32" s="489"/>
      <c r="F32" s="489"/>
    </row>
    <row r="33" spans="1:6">
      <c r="B33" s="67"/>
      <c r="C33" s="493" t="s">
        <v>9</v>
      </c>
      <c r="D33" s="493"/>
      <c r="E33" s="493"/>
      <c r="F33" s="493"/>
    </row>
    <row r="34" spans="1:6" ht="51" customHeight="1">
      <c r="B34" s="488" t="s">
        <v>10</v>
      </c>
      <c r="C34" s="488"/>
      <c r="D34" s="488"/>
      <c r="E34" s="488"/>
      <c r="F34" s="488"/>
    </row>
    <row r="35" spans="1:6" ht="20.25" customHeight="1">
      <c r="A35" s="1" t="s">
        <v>50</v>
      </c>
      <c r="B35" s="1"/>
      <c r="C35" s="1"/>
      <c r="D35" s="1"/>
      <c r="E35" s="403"/>
      <c r="F35" s="1"/>
    </row>
    <row r="36" spans="1:6" ht="54.75" customHeight="1">
      <c r="B36" s="487" t="s">
        <v>1150</v>
      </c>
      <c r="C36" s="488"/>
      <c r="D36" s="488"/>
      <c r="E36" s="488"/>
      <c r="F36" s="488"/>
    </row>
    <row r="37" spans="1:6" ht="18" customHeight="1">
      <c r="A37" s="80" t="s">
        <v>11</v>
      </c>
      <c r="B37" s="80"/>
      <c r="C37" s="80"/>
      <c r="D37" s="80"/>
      <c r="E37" s="404"/>
      <c r="F37" s="80"/>
    </row>
    <row r="38" spans="1:6" ht="28.5" customHeight="1">
      <c r="B38" s="490" t="s">
        <v>51</v>
      </c>
      <c r="C38" s="490"/>
      <c r="D38" s="490"/>
      <c r="E38" s="490"/>
      <c r="F38" s="490"/>
    </row>
    <row r="39" spans="1:6" ht="66" customHeight="1">
      <c r="B39" s="489" t="s">
        <v>1052</v>
      </c>
      <c r="C39" s="490"/>
      <c r="D39" s="490"/>
      <c r="E39" s="490"/>
      <c r="F39" s="490"/>
    </row>
    <row r="40" spans="1:6" ht="12.75" customHeight="1">
      <c r="B40" s="81" t="s">
        <v>73</v>
      </c>
      <c r="C40" s="81"/>
      <c r="D40" s="499" t="s">
        <v>106</v>
      </c>
      <c r="E40" s="499"/>
      <c r="F40" s="499"/>
    </row>
    <row r="41" spans="1:6">
      <c r="B41" s="1"/>
      <c r="C41" s="332" t="s">
        <v>1032</v>
      </c>
      <c r="D41" s="175" t="s">
        <v>1033</v>
      </c>
      <c r="E41" s="175"/>
      <c r="F41" s="128"/>
    </row>
    <row r="42" spans="1:6" ht="27.75" customHeight="1">
      <c r="B42" s="490" t="s">
        <v>52</v>
      </c>
      <c r="C42" s="490"/>
      <c r="D42" s="490"/>
      <c r="E42" s="490"/>
      <c r="F42" s="490"/>
    </row>
    <row r="43" spans="1:6" s="7" customFormat="1" ht="25.5" customHeight="1">
      <c r="A43"/>
      <c r="B43" s="490" t="s">
        <v>12</v>
      </c>
      <c r="C43" s="490"/>
      <c r="D43" s="490"/>
      <c r="E43" s="490"/>
      <c r="F43" s="490"/>
    </row>
    <row r="44" spans="1:6" ht="19.5" customHeight="1">
      <c r="A44" s="1" t="s">
        <v>13</v>
      </c>
      <c r="B44" s="13"/>
      <c r="C44" s="13"/>
      <c r="D44" s="13"/>
      <c r="E44" s="402"/>
      <c r="F44" s="13"/>
    </row>
    <row r="45" spans="1:6">
      <c r="A45" s="7"/>
      <c r="B45" s="498" t="s">
        <v>14</v>
      </c>
      <c r="C45" s="498"/>
      <c r="D45" s="81"/>
      <c r="E45" s="81"/>
      <c r="F45" s="81"/>
    </row>
    <row r="46" spans="1:6">
      <c r="A46" s="497" t="s">
        <v>53</v>
      </c>
      <c r="B46" s="497"/>
      <c r="C46" s="497"/>
      <c r="D46" s="497"/>
      <c r="E46" s="497"/>
      <c r="F46" s="497"/>
    </row>
    <row r="47" spans="1:6">
      <c r="B47" s="1" t="s">
        <v>90</v>
      </c>
      <c r="C47" s="14">
        <v>39462</v>
      </c>
      <c r="D47" s="492" t="s">
        <v>54</v>
      </c>
      <c r="E47" s="492"/>
      <c r="F47" s="492"/>
    </row>
    <row r="48" spans="1:6">
      <c r="B48" s="1" t="s">
        <v>19</v>
      </c>
      <c r="C48" s="14">
        <v>39716</v>
      </c>
      <c r="D48" s="492" t="s">
        <v>15</v>
      </c>
      <c r="E48" s="492"/>
      <c r="F48" s="492"/>
    </row>
    <row r="49" spans="2:6">
      <c r="B49" s="1" t="s">
        <v>20</v>
      </c>
      <c r="C49" s="14">
        <v>39727</v>
      </c>
      <c r="D49" s="12" t="s">
        <v>16</v>
      </c>
      <c r="E49" s="12"/>
    </row>
    <row r="50" spans="2:6" ht="26.25" customHeight="1">
      <c r="B50" s="1" t="s">
        <v>101</v>
      </c>
      <c r="C50" s="11">
        <v>39797</v>
      </c>
      <c r="D50" s="503" t="s">
        <v>74</v>
      </c>
      <c r="E50" s="503"/>
      <c r="F50" s="503"/>
    </row>
    <row r="51" spans="2:6">
      <c r="B51" s="1" t="s">
        <v>2</v>
      </c>
      <c r="C51" s="11">
        <v>39812</v>
      </c>
      <c r="D51" s="12" t="s">
        <v>4</v>
      </c>
      <c r="E51" s="12"/>
    </row>
    <row r="52" spans="2:6">
      <c r="B52" s="1" t="s">
        <v>3</v>
      </c>
      <c r="C52" s="14">
        <v>39876</v>
      </c>
      <c r="D52" s="12" t="s">
        <v>4</v>
      </c>
      <c r="E52" s="12"/>
    </row>
    <row r="53" spans="2:6" ht="25.5" customHeight="1">
      <c r="B53" s="106" t="s">
        <v>105</v>
      </c>
      <c r="C53" s="107">
        <v>39922</v>
      </c>
      <c r="D53" s="480" t="s">
        <v>104</v>
      </c>
      <c r="E53" s="480"/>
      <c r="F53" s="481"/>
    </row>
    <row r="54" spans="2:6" ht="25.5" customHeight="1">
      <c r="B54" s="106" t="s">
        <v>34</v>
      </c>
      <c r="C54" s="107">
        <v>40035</v>
      </c>
      <c r="D54" s="480" t="s">
        <v>38</v>
      </c>
      <c r="E54" s="480"/>
      <c r="F54" s="481"/>
    </row>
    <row r="55" spans="2:6">
      <c r="B55" s="106" t="s">
        <v>111</v>
      </c>
      <c r="C55" s="107">
        <v>40112</v>
      </c>
      <c r="D55" s="480" t="s">
        <v>112</v>
      </c>
      <c r="E55" s="480"/>
      <c r="F55" s="481"/>
    </row>
    <row r="56" spans="2:6">
      <c r="B56" s="106" t="s">
        <v>131</v>
      </c>
      <c r="C56" s="11">
        <v>40562</v>
      </c>
      <c r="D56" s="129" t="s">
        <v>132</v>
      </c>
      <c r="E56" s="129"/>
    </row>
    <row r="57" spans="2:6">
      <c r="B57" s="106" t="s">
        <v>692</v>
      </c>
      <c r="C57" s="11">
        <v>40872</v>
      </c>
      <c r="D57" s="486" t="s">
        <v>693</v>
      </c>
      <c r="E57" s="486"/>
      <c r="F57" s="481"/>
    </row>
    <row r="58" spans="2:6">
      <c r="D58" s="481"/>
      <c r="E58" s="481"/>
      <c r="F58" s="481"/>
    </row>
    <row r="59" spans="2:6">
      <c r="D59" s="481"/>
      <c r="E59" s="481"/>
      <c r="F59" s="481"/>
    </row>
    <row r="60" spans="2:6">
      <c r="D60" s="481"/>
      <c r="E60" s="481"/>
      <c r="F60" s="481"/>
    </row>
    <row r="61" spans="2:6">
      <c r="B61" s="106" t="s">
        <v>695</v>
      </c>
      <c r="C61" s="11">
        <v>40924</v>
      </c>
      <c r="D61" s="129" t="s">
        <v>696</v>
      </c>
      <c r="E61" s="129"/>
    </row>
    <row r="62" spans="2:6">
      <c r="B62" s="106" t="s">
        <v>712</v>
      </c>
      <c r="C62" s="11">
        <v>42212</v>
      </c>
      <c r="D62" s="486" t="s">
        <v>714</v>
      </c>
      <c r="E62" s="486"/>
      <c r="F62" s="481"/>
    </row>
    <row r="63" spans="2:6">
      <c r="D63" s="481"/>
      <c r="E63" s="481"/>
      <c r="F63" s="481"/>
    </row>
    <row r="64" spans="2:6" ht="12.75" customHeight="1">
      <c r="B64" s="106" t="s">
        <v>715</v>
      </c>
      <c r="C64" s="11">
        <v>42506</v>
      </c>
      <c r="D64" s="485" t="s">
        <v>716</v>
      </c>
      <c r="E64" s="485"/>
      <c r="F64" s="485"/>
    </row>
    <row r="65" spans="2:6">
      <c r="B65" s="106" t="s">
        <v>717</v>
      </c>
      <c r="C65" s="11">
        <v>42878</v>
      </c>
      <c r="D65" s="485" t="s">
        <v>740</v>
      </c>
      <c r="E65" s="485"/>
      <c r="F65" s="485"/>
    </row>
    <row r="66" spans="2:6" ht="24" customHeight="1">
      <c r="B66" s="230" t="s">
        <v>793</v>
      </c>
      <c r="C66" s="231">
        <v>42959</v>
      </c>
      <c r="D66" s="482" t="s">
        <v>794</v>
      </c>
      <c r="E66" s="482"/>
      <c r="F66" s="482"/>
    </row>
    <row r="67" spans="2:6">
      <c r="B67" s="230" t="s">
        <v>795</v>
      </c>
      <c r="C67" s="231">
        <v>42978</v>
      </c>
      <c r="D67" s="482" t="s">
        <v>796</v>
      </c>
      <c r="E67" s="482"/>
      <c r="F67" s="482"/>
    </row>
    <row r="68" spans="2:6">
      <c r="B68" s="230" t="s">
        <v>809</v>
      </c>
      <c r="C68" s="231">
        <v>43006</v>
      </c>
      <c r="D68" s="482" t="s">
        <v>810</v>
      </c>
      <c r="E68" s="482"/>
      <c r="F68" s="482"/>
    </row>
    <row r="69" spans="2:6" ht="25.5" customHeight="1">
      <c r="B69" s="230" t="s">
        <v>811</v>
      </c>
      <c r="C69" s="231">
        <v>43207</v>
      </c>
      <c r="D69" s="482" t="s">
        <v>812</v>
      </c>
      <c r="E69" s="482"/>
      <c r="F69" s="482"/>
    </row>
    <row r="70" spans="2:6">
      <c r="B70" s="230" t="s">
        <v>813</v>
      </c>
      <c r="C70" s="231">
        <v>43304</v>
      </c>
      <c r="D70" s="482" t="s">
        <v>814</v>
      </c>
      <c r="E70" s="482"/>
      <c r="F70" s="482"/>
    </row>
    <row r="71" spans="2:6" ht="12.75" customHeight="1">
      <c r="B71" s="500" t="s">
        <v>868</v>
      </c>
      <c r="C71" s="501">
        <v>43693</v>
      </c>
      <c r="D71" s="479" t="s">
        <v>1034</v>
      </c>
      <c r="E71" s="479"/>
      <c r="F71" s="479"/>
    </row>
    <row r="72" spans="2:6">
      <c r="B72" s="500"/>
      <c r="C72" s="502"/>
      <c r="D72" s="479"/>
      <c r="E72" s="479"/>
      <c r="F72" s="479"/>
    </row>
    <row r="73" spans="2:6">
      <c r="B73" s="500" t="s">
        <v>1041</v>
      </c>
      <c r="C73" s="501">
        <v>43700</v>
      </c>
      <c r="D73" s="479" t="s">
        <v>1042</v>
      </c>
      <c r="E73" s="479"/>
      <c r="F73" s="479"/>
    </row>
    <row r="74" spans="2:6">
      <c r="B74" s="500"/>
      <c r="C74" s="502"/>
      <c r="D74" s="479"/>
      <c r="E74" s="479"/>
      <c r="F74" s="479"/>
    </row>
    <row r="75" spans="2:6" ht="12.75" customHeight="1">
      <c r="B75" s="348" t="s">
        <v>1043</v>
      </c>
      <c r="C75" s="347">
        <v>43703</v>
      </c>
      <c r="D75" s="479" t="s">
        <v>1044</v>
      </c>
      <c r="E75" s="479"/>
      <c r="F75" s="479"/>
    </row>
    <row r="76" spans="2:6" ht="27.75" customHeight="1">
      <c r="B76" s="348" t="s">
        <v>1151</v>
      </c>
      <c r="C76" s="349">
        <v>44058</v>
      </c>
      <c r="D76" s="479" t="s">
        <v>1149</v>
      </c>
      <c r="E76" s="479"/>
      <c r="F76" s="479"/>
    </row>
    <row r="77" spans="2:6">
      <c r="B77" s="348" t="s">
        <v>1152</v>
      </c>
      <c r="C77" s="415">
        <v>44059</v>
      </c>
      <c r="D77" s="479" t="s">
        <v>1153</v>
      </c>
      <c r="E77" s="479"/>
      <c r="F77" s="479"/>
    </row>
    <row r="78" spans="2:6">
      <c r="B78" s="348" t="s">
        <v>1154</v>
      </c>
      <c r="C78" s="416">
        <v>44060</v>
      </c>
      <c r="D78" s="479" t="s">
        <v>1155</v>
      </c>
      <c r="E78" s="479"/>
      <c r="F78" s="479"/>
    </row>
    <row r="79" spans="2:6">
      <c r="B79" s="348" t="s">
        <v>1156</v>
      </c>
      <c r="C79" s="417">
        <v>44063</v>
      </c>
      <c r="D79" s="479" t="s">
        <v>1157</v>
      </c>
      <c r="E79" s="479"/>
      <c r="F79" s="479"/>
    </row>
    <row r="80" spans="2:6">
      <c r="B80" s="348" t="s">
        <v>1158</v>
      </c>
      <c r="C80" s="478">
        <v>44075</v>
      </c>
      <c r="D80" s="479" t="s">
        <v>1159</v>
      </c>
      <c r="E80" s="479"/>
      <c r="F80" s="479"/>
    </row>
  </sheetData>
  <sheetProtection algorithmName="SHA-512" hashValue="RqL8vtmMps1b/TskxwWYPdNnshNxehXHByy5JQ3t7rOEdD2JLE6xa5T27MGEIgyKKmxVjYDZ4blbqOTnSu3N6w==" saltValue="sXnhOOpUp5l46XC/p5DbeA==" spinCount="100000" sheet="1" objects="1" scenarios="1" selectLockedCells="1"/>
  <mergeCells count="55">
    <mergeCell ref="D48:F48"/>
    <mergeCell ref="A46:F46"/>
    <mergeCell ref="B45:C45"/>
    <mergeCell ref="D40:F40"/>
    <mergeCell ref="B73:B74"/>
    <mergeCell ref="C73:C74"/>
    <mergeCell ref="B71:B72"/>
    <mergeCell ref="C71:C72"/>
    <mergeCell ref="D71:F72"/>
    <mergeCell ref="D50:F50"/>
    <mergeCell ref="D65:F65"/>
    <mergeCell ref="D73:F74"/>
    <mergeCell ref="D70:F70"/>
    <mergeCell ref="B16:F16"/>
    <mergeCell ref="A21:F21"/>
    <mergeCell ref="D47:F47"/>
    <mergeCell ref="B42:F42"/>
    <mergeCell ref="B38:F38"/>
    <mergeCell ref="B24:F24"/>
    <mergeCell ref="B29:F29"/>
    <mergeCell ref="C30:F30"/>
    <mergeCell ref="B36:F36"/>
    <mergeCell ref="B32:F32"/>
    <mergeCell ref="B28:F28"/>
    <mergeCell ref="B34:F34"/>
    <mergeCell ref="C33:F33"/>
    <mergeCell ref="A19:C19"/>
    <mergeCell ref="B20:F20"/>
    <mergeCell ref="B39:F39"/>
    <mergeCell ref="A1:F1"/>
    <mergeCell ref="A2:F2"/>
    <mergeCell ref="D69:F69"/>
    <mergeCell ref="D67:F67"/>
    <mergeCell ref="D66:F66"/>
    <mergeCell ref="D64:F64"/>
    <mergeCell ref="D62:F63"/>
    <mergeCell ref="D57:F60"/>
    <mergeCell ref="B26:F26"/>
    <mergeCell ref="B8:F8"/>
    <mergeCell ref="B14:F14"/>
    <mergeCell ref="B10:F10"/>
    <mergeCell ref="B18:F18"/>
    <mergeCell ref="B12:F12"/>
    <mergeCell ref="B22:F22"/>
    <mergeCell ref="B43:F43"/>
    <mergeCell ref="D80:F80"/>
    <mergeCell ref="D53:F53"/>
    <mergeCell ref="D68:F68"/>
    <mergeCell ref="D76:F76"/>
    <mergeCell ref="D75:F75"/>
    <mergeCell ref="D55:F55"/>
    <mergeCell ref="D54:F54"/>
    <mergeCell ref="D79:F79"/>
    <mergeCell ref="D78:F78"/>
    <mergeCell ref="D77:F77"/>
  </mergeCells>
  <phoneticPr fontId="2" type="noConversion"/>
  <hyperlinks>
    <hyperlink ref="B45" r:id="rId1" display="aedmunds@bellsouth.net." xr:uid="{00000000-0004-0000-0000-000000000000}"/>
    <hyperlink ref="B45:C45" r:id="rId2" display="aedmunds@bellsouth.net" xr:uid="{00000000-0004-0000-0000-000001000000}"/>
    <hyperlink ref="C33" r:id="rId3" xr:uid="{00000000-0004-0000-0000-000002000000}"/>
    <hyperlink ref="D40" r:id="rId4" xr:uid="{00000000-0004-0000-0000-000003000000}"/>
    <hyperlink ref="C30" r:id="rId5" xr:uid="{40012159-76C0-4BBE-964E-C3BB702BB4C5}"/>
    <hyperlink ref="D41" r:id="rId6" xr:uid="{A3D4F277-77B2-4DCB-92F3-6E039DFBD4D3}"/>
  </hyperlinks>
  <pageMargins left="0.75" right="0.75" top="1" bottom="1" header="0.5" footer="0.5"/>
  <pageSetup orientation="portrait" horizontalDpi="4294967293" r:id="rId7"/>
  <headerFooter alignWithMargins="0">
    <oddHeader xml:space="preserve">&amp;C&amp;"Arial,Bold"&amp;14JuniorTrax&amp;12
Instructions page - &amp;D&amp;"Arial,Regular"&amp;10
</oddHead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tabColor indexed="51"/>
    <pageSetUpPr fitToPage="1"/>
  </sheetPr>
  <dimension ref="A1:AG128"/>
  <sheetViews>
    <sheetView showGridLines="0" zoomScaleNormal="100" workbookViewId="0">
      <pane ySplit="4" topLeftCell="A5" activePane="bottomLeft" state="frozen"/>
      <selection pane="bottomLeft" activeCell="D6" sqref="D6"/>
    </sheetView>
  </sheetViews>
  <sheetFormatPr defaultColWidth="8.85546875" defaultRowHeight="12.75"/>
  <cols>
    <col min="1" max="1" width="14.7109375" customWidth="1"/>
    <col min="2" max="2" width="2.7109375" customWidth="1"/>
    <col min="3" max="3" width="32.7109375" customWidth="1"/>
    <col min="4" max="33" width="3.28515625" customWidth="1"/>
  </cols>
  <sheetData>
    <row r="1" spans="1:33" ht="12.75" customHeight="1">
      <c r="A1" s="32"/>
      <c r="B1" s="49" t="s">
        <v>102</v>
      </c>
      <c r="C1" s="199" t="str">
        <f>Instructions!E4</f>
        <v xml:space="preserve"> </v>
      </c>
      <c r="D1" s="508" t="str">
        <f ca="1">Junior_1!$U$1</f>
        <v>Junior_1</v>
      </c>
      <c r="E1" s="508" t="str">
        <f ca="1">Junior_2!$U$1</f>
        <v>Junior_2</v>
      </c>
      <c r="F1" s="508" t="str">
        <f ca="1">Junior_3!$U$1</f>
        <v>Junior_3</v>
      </c>
      <c r="G1" s="508" t="str">
        <f ca="1">Junior_4!$U$1</f>
        <v>Junior_4</v>
      </c>
      <c r="H1" s="508" t="str">
        <f ca="1">Junior_5!$U$1</f>
        <v>Junior_5</v>
      </c>
      <c r="I1" s="508" t="str">
        <f ca="1">Junior_6!$U$1</f>
        <v>Junior_6</v>
      </c>
      <c r="J1" s="508" t="str">
        <f ca="1">Junior_7!$U$1</f>
        <v>Junior_7</v>
      </c>
      <c r="K1" s="508" t="str">
        <f ca="1">Junior_8!$U$1</f>
        <v>Junior_8</v>
      </c>
      <c r="L1" s="508" t="str">
        <f ca="1">Junior_9!$U$1</f>
        <v>Junior_9</v>
      </c>
      <c r="M1" s="508" t="str">
        <f ca="1">Junior_10!$U$1</f>
        <v>Junior_10</v>
      </c>
      <c r="N1" s="508" t="str">
        <f ca="1">Junior_11!$U$1</f>
        <v>Junior_11</v>
      </c>
      <c r="O1" s="508" t="str">
        <f ca="1">Junior_12!$U$1</f>
        <v>Junior_12</v>
      </c>
      <c r="P1" s="508" t="str">
        <f ca="1">Junior_13!$U$1</f>
        <v>Junior_13</v>
      </c>
      <c r="Q1" s="508" t="str">
        <f ca="1">Junior_14!$U$1</f>
        <v>Junior_14</v>
      </c>
      <c r="R1" s="508" t="str">
        <f ca="1">Junior_15!$U$1</f>
        <v>Junior_15</v>
      </c>
      <c r="S1" s="508" t="str">
        <f ca="1">Junior_16!$U$1</f>
        <v>Junior_16</v>
      </c>
      <c r="T1" s="508" t="str">
        <f ca="1">Junior_17!$U$1</f>
        <v>Junior_17</v>
      </c>
      <c r="U1" s="508" t="str">
        <f ca="1">Junior_18!$U$1</f>
        <v>Junior_18</v>
      </c>
      <c r="V1" s="508" t="str">
        <f ca="1">Junior_19!$U$1</f>
        <v>Junior_19</v>
      </c>
      <c r="W1" s="508" t="str">
        <f ca="1">Junior_20!$U$1</f>
        <v>Junior_20</v>
      </c>
      <c r="X1" s="508" t="str">
        <f ca="1">Junior_21!$U$1</f>
        <v>Junior_21</v>
      </c>
      <c r="Y1" s="508" t="str">
        <f ca="1">Junior_22!$U$1</f>
        <v>Junior_22</v>
      </c>
      <c r="Z1" s="508" t="str">
        <f ca="1">Junior_23!$U$1</f>
        <v>Junior_23</v>
      </c>
      <c r="AA1" s="508" t="str">
        <f ca="1">Junior_24!$U$1</f>
        <v>Junior_24</v>
      </c>
      <c r="AB1" s="508" t="str">
        <f ca="1">Junior_25!$U$1</f>
        <v>Junior_25</v>
      </c>
      <c r="AC1" s="508" t="str">
        <f ca="1">Junior_26!$U$1</f>
        <v>Junior_26</v>
      </c>
      <c r="AD1" s="508" t="str">
        <f ca="1">Junior_27!$U$1</f>
        <v>Junior_27</v>
      </c>
      <c r="AE1" s="508" t="str">
        <f ca="1">Junior_28!$U$1</f>
        <v>Junior_28</v>
      </c>
      <c r="AF1" s="508" t="str">
        <f ca="1">Junior_29!$U$1</f>
        <v>Junior_29</v>
      </c>
      <c r="AG1" s="508" t="str">
        <f ca="1">Junior_30!$U$1</f>
        <v>Junior_30</v>
      </c>
    </row>
    <row r="2" spans="1:33" ht="12.75" customHeight="1">
      <c r="A2" s="82"/>
      <c r="B2" s="92" t="s">
        <v>103</v>
      </c>
      <c r="C2" s="94">
        <f>Instructions!E6</f>
        <v>0</v>
      </c>
      <c r="D2" s="509"/>
      <c r="E2" s="509"/>
      <c r="F2" s="509"/>
      <c r="G2" s="509"/>
      <c r="H2" s="509"/>
      <c r="I2" s="509"/>
      <c r="J2" s="509"/>
      <c r="K2" s="509"/>
      <c r="L2" s="509"/>
      <c r="M2" s="509"/>
      <c r="N2" s="509"/>
      <c r="O2" s="509"/>
      <c r="P2" s="509"/>
      <c r="Q2" s="509"/>
      <c r="R2" s="509"/>
      <c r="S2" s="509"/>
      <c r="T2" s="509"/>
      <c r="U2" s="509"/>
      <c r="V2" s="509"/>
      <c r="W2" s="509"/>
      <c r="X2" s="509"/>
      <c r="Y2" s="509"/>
      <c r="Z2" s="509"/>
      <c r="AA2" s="509"/>
      <c r="AB2" s="509"/>
      <c r="AC2" s="509"/>
      <c r="AD2" s="509"/>
      <c r="AE2" s="509"/>
      <c r="AF2" s="509"/>
      <c r="AG2" s="509"/>
    </row>
    <row r="3" spans="1:33">
      <c r="A3" s="32"/>
      <c r="B3" s="551"/>
      <c r="C3" s="568"/>
      <c r="D3" s="509"/>
      <c r="E3" s="509"/>
      <c r="F3" s="509"/>
      <c r="G3" s="509"/>
      <c r="H3" s="509"/>
      <c r="I3" s="509"/>
      <c r="J3" s="509"/>
      <c r="K3" s="509"/>
      <c r="L3" s="509"/>
      <c r="M3" s="509"/>
      <c r="N3" s="509"/>
      <c r="O3" s="509"/>
      <c r="P3" s="509"/>
      <c r="Q3" s="509"/>
      <c r="R3" s="509"/>
      <c r="S3" s="509"/>
      <c r="T3" s="509"/>
      <c r="U3" s="509"/>
      <c r="V3" s="509"/>
      <c r="W3" s="509"/>
      <c r="X3" s="509"/>
      <c r="Y3" s="509"/>
      <c r="Z3" s="509"/>
      <c r="AA3" s="509"/>
      <c r="AB3" s="509"/>
      <c r="AC3" s="509"/>
      <c r="AD3" s="509"/>
      <c r="AE3" s="509"/>
      <c r="AF3" s="509"/>
      <c r="AG3" s="509"/>
    </row>
    <row r="4" spans="1:33">
      <c r="A4" s="566" t="s">
        <v>769</v>
      </c>
      <c r="B4" s="553"/>
      <c r="C4" s="554"/>
      <c r="D4" s="510"/>
      <c r="E4" s="510"/>
      <c r="F4" s="510"/>
      <c r="G4" s="510"/>
      <c r="H4" s="510"/>
      <c r="I4" s="510"/>
      <c r="J4" s="510"/>
      <c r="K4" s="510"/>
      <c r="L4" s="510"/>
      <c r="M4" s="510"/>
      <c r="N4" s="510"/>
      <c r="O4" s="510"/>
      <c r="P4" s="510"/>
      <c r="Q4" s="510"/>
      <c r="R4" s="510"/>
      <c r="S4" s="510"/>
      <c r="T4" s="510"/>
      <c r="U4" s="510"/>
      <c r="V4" s="510"/>
      <c r="W4" s="510"/>
      <c r="X4" s="510"/>
      <c r="Y4" s="510"/>
      <c r="Z4" s="510"/>
      <c r="AA4" s="510"/>
      <c r="AB4" s="510"/>
      <c r="AC4" s="510"/>
      <c r="AD4" s="510"/>
      <c r="AE4" s="510"/>
      <c r="AF4" s="510"/>
      <c r="AG4" s="510"/>
    </row>
    <row r="5" spans="1:33">
      <c r="B5" s="241" t="s">
        <v>869</v>
      </c>
      <c r="C5" s="240"/>
      <c r="D5" s="240"/>
      <c r="E5" s="368"/>
      <c r="F5" s="368"/>
      <c r="G5" s="368"/>
      <c r="H5" s="368"/>
      <c r="I5" s="368"/>
      <c r="J5" s="368"/>
      <c r="K5" s="368"/>
      <c r="L5" s="368"/>
      <c r="M5" s="368"/>
      <c r="N5" s="368"/>
      <c r="O5" s="368"/>
      <c r="P5" s="368"/>
      <c r="Q5" s="368"/>
      <c r="R5" s="368"/>
      <c r="S5" s="240"/>
      <c r="T5" s="240"/>
      <c r="U5" s="240"/>
      <c r="V5" s="368"/>
      <c r="W5" s="240"/>
      <c r="X5" s="240"/>
      <c r="Y5" s="240"/>
      <c r="Z5" s="240"/>
      <c r="AA5" s="240"/>
      <c r="AB5" s="240"/>
      <c r="AC5" s="240"/>
      <c r="AD5" s="240"/>
      <c r="AE5" s="240"/>
      <c r="AF5" s="240"/>
      <c r="AG5" s="240"/>
    </row>
    <row r="6" spans="1:33">
      <c r="B6" s="130">
        <v>1</v>
      </c>
      <c r="C6" s="242" t="s">
        <v>871</v>
      </c>
      <c r="D6" s="8"/>
      <c r="E6" s="8"/>
      <c r="F6" s="8"/>
      <c r="G6" s="8"/>
      <c r="H6" s="8"/>
      <c r="I6" s="8"/>
      <c r="J6" s="8"/>
      <c r="K6" s="8"/>
      <c r="L6" s="8"/>
      <c r="M6" s="8"/>
      <c r="N6" s="8"/>
      <c r="O6" s="8"/>
      <c r="P6" s="8"/>
      <c r="Q6" s="8"/>
      <c r="R6" s="8"/>
      <c r="S6" s="8"/>
      <c r="T6" s="8"/>
      <c r="U6" s="8"/>
      <c r="V6" s="8"/>
      <c r="W6" s="8"/>
      <c r="X6" s="8"/>
      <c r="Y6" s="8"/>
      <c r="Z6" s="8"/>
      <c r="AA6" s="8"/>
      <c r="AB6" s="8"/>
      <c r="AC6" s="8"/>
      <c r="AD6" s="8"/>
      <c r="AE6" s="8"/>
      <c r="AF6" s="8"/>
      <c r="AG6" s="8"/>
    </row>
    <row r="7" spans="1:33">
      <c r="B7" s="130">
        <v>2</v>
      </c>
      <c r="C7" s="242" t="s">
        <v>872</v>
      </c>
      <c r="D7" s="84"/>
      <c r="E7" s="8"/>
      <c r="F7" s="8"/>
      <c r="G7" s="8"/>
      <c r="H7" s="8"/>
      <c r="I7" s="8"/>
      <c r="J7" s="8"/>
      <c r="K7" s="8"/>
      <c r="L7" s="8"/>
      <c r="M7" s="8"/>
      <c r="N7" s="8"/>
      <c r="O7" s="8"/>
      <c r="P7" s="8"/>
      <c r="Q7" s="8"/>
      <c r="R7" s="8"/>
      <c r="S7" s="8"/>
      <c r="T7" s="8"/>
      <c r="U7" s="8"/>
      <c r="V7" s="8"/>
      <c r="W7" s="8"/>
      <c r="X7" s="8"/>
      <c r="Y7" s="8"/>
      <c r="Z7" s="8"/>
      <c r="AA7" s="8"/>
      <c r="AB7" s="8"/>
      <c r="AC7" s="8"/>
      <c r="AD7" s="8"/>
      <c r="AE7" s="8"/>
      <c r="AF7" s="8"/>
      <c r="AG7" s="8"/>
    </row>
    <row r="8" spans="1:33">
      <c r="B8" s="130">
        <v>3</v>
      </c>
      <c r="C8" s="242" t="s">
        <v>873</v>
      </c>
      <c r="D8" s="8"/>
      <c r="E8" s="8"/>
      <c r="F8" s="8"/>
      <c r="G8" s="8"/>
      <c r="H8" s="8"/>
      <c r="I8" s="8"/>
      <c r="J8" s="8"/>
      <c r="K8" s="8"/>
      <c r="L8" s="8"/>
      <c r="M8" s="8"/>
      <c r="N8" s="8"/>
      <c r="O8" s="8"/>
      <c r="P8" s="8"/>
      <c r="Q8" s="8"/>
      <c r="R8" s="8"/>
      <c r="S8" s="8"/>
      <c r="T8" s="8"/>
      <c r="U8" s="8"/>
      <c r="V8" s="8"/>
      <c r="W8" s="8"/>
      <c r="X8" s="8"/>
      <c r="Y8" s="8"/>
      <c r="Z8" s="8"/>
      <c r="AA8" s="8"/>
      <c r="AB8" s="8"/>
      <c r="AC8" s="8"/>
      <c r="AD8" s="8"/>
      <c r="AE8" s="8"/>
      <c r="AF8" s="8"/>
      <c r="AG8" s="8"/>
    </row>
    <row r="9" spans="1:33">
      <c r="B9" s="130">
        <v>4</v>
      </c>
      <c r="C9" s="242" t="s">
        <v>874</v>
      </c>
      <c r="D9" s="8"/>
      <c r="E9" s="8"/>
      <c r="F9" s="8"/>
      <c r="G9" s="8"/>
      <c r="H9" s="8"/>
      <c r="I9" s="8"/>
      <c r="J9" s="8"/>
      <c r="K9" s="8"/>
      <c r="L9" s="8"/>
      <c r="M9" s="8"/>
      <c r="N9" s="8"/>
      <c r="O9" s="8"/>
      <c r="P9" s="8"/>
      <c r="Q9" s="8"/>
      <c r="R9" s="8"/>
      <c r="S9" s="8"/>
      <c r="T9" s="8"/>
      <c r="U9" s="8"/>
      <c r="V9" s="8"/>
      <c r="W9" s="8"/>
      <c r="X9" s="8"/>
      <c r="Y9" s="8"/>
      <c r="Z9" s="8"/>
      <c r="AA9" s="8"/>
      <c r="AB9" s="8"/>
      <c r="AC9" s="8"/>
      <c r="AD9" s="8"/>
      <c r="AE9" s="8"/>
      <c r="AF9" s="8"/>
      <c r="AG9" s="8"/>
    </row>
    <row r="10" spans="1:33" ht="13.5" thickBot="1">
      <c r="B10" s="130">
        <v>5</v>
      </c>
      <c r="C10" s="242" t="s">
        <v>875</v>
      </c>
      <c r="D10" s="8"/>
      <c r="E10" s="8"/>
      <c r="F10" s="8"/>
      <c r="G10" s="8"/>
      <c r="H10" s="8"/>
      <c r="I10" s="8"/>
      <c r="J10" s="8"/>
      <c r="K10" s="8"/>
      <c r="L10" s="8"/>
      <c r="M10" s="8"/>
      <c r="N10" s="8"/>
      <c r="O10" s="8"/>
      <c r="P10" s="8"/>
      <c r="Q10" s="8"/>
      <c r="R10" s="8"/>
      <c r="S10" s="8"/>
      <c r="T10" s="8"/>
      <c r="U10" s="8"/>
      <c r="V10" s="8"/>
      <c r="W10" s="8"/>
      <c r="X10" s="8"/>
      <c r="Y10" s="8"/>
      <c r="Z10" s="8"/>
      <c r="AA10" s="8"/>
      <c r="AB10" s="8"/>
      <c r="AC10" s="8"/>
      <c r="AD10" s="8"/>
      <c r="AE10" s="8"/>
      <c r="AF10" s="8"/>
      <c r="AG10" s="8"/>
    </row>
    <row r="11" spans="1:33" ht="13.5" thickBot="1">
      <c r="B11" s="130"/>
      <c r="C11" s="131" t="s">
        <v>49</v>
      </c>
      <c r="D11" s="157" t="str">
        <f t="shared" ref="D11:AG11" si="0">IF(COUNTIF(D6:D10,"C")&gt;4,"C",IF(COUNTIF(D6:D10,"C")&gt;0,"P"," "))</f>
        <v xml:space="preserve"> </v>
      </c>
      <c r="E11" s="157" t="str">
        <f t="shared" ref="E11:R11" si="1">IF(COUNTIF(E6:E10,"C")&gt;4,"C",IF(COUNTIF(E6:E10,"C")&gt;0,"P"," "))</f>
        <v xml:space="preserve"> </v>
      </c>
      <c r="F11" s="157" t="str">
        <f t="shared" si="1"/>
        <v xml:space="preserve"> </v>
      </c>
      <c r="G11" s="157" t="str">
        <f t="shared" si="1"/>
        <v xml:space="preserve"> </v>
      </c>
      <c r="H11" s="157" t="str">
        <f t="shared" si="1"/>
        <v xml:space="preserve"> </v>
      </c>
      <c r="I11" s="157" t="str">
        <f t="shared" si="1"/>
        <v xml:space="preserve"> </v>
      </c>
      <c r="J11" s="157" t="str">
        <f t="shared" si="1"/>
        <v xml:space="preserve"> </v>
      </c>
      <c r="K11" s="157" t="str">
        <f t="shared" si="1"/>
        <v xml:space="preserve"> </v>
      </c>
      <c r="L11" s="157" t="str">
        <f t="shared" si="1"/>
        <v xml:space="preserve"> </v>
      </c>
      <c r="M11" s="157" t="str">
        <f t="shared" si="1"/>
        <v xml:space="preserve"> </v>
      </c>
      <c r="N11" s="157" t="str">
        <f t="shared" si="1"/>
        <v xml:space="preserve"> </v>
      </c>
      <c r="O11" s="157" t="str">
        <f t="shared" si="1"/>
        <v xml:space="preserve"> </v>
      </c>
      <c r="P11" s="157" t="str">
        <f t="shared" si="1"/>
        <v xml:space="preserve"> </v>
      </c>
      <c r="Q11" s="157" t="str">
        <f t="shared" si="1"/>
        <v xml:space="preserve"> </v>
      </c>
      <c r="R11" s="157" t="str">
        <f t="shared" si="1"/>
        <v xml:space="preserve"> </v>
      </c>
      <c r="S11" s="157" t="str">
        <f t="shared" si="0"/>
        <v xml:space="preserve"> </v>
      </c>
      <c r="T11" s="157" t="str">
        <f t="shared" si="0"/>
        <v xml:space="preserve"> </v>
      </c>
      <c r="U11" s="157" t="str">
        <f t="shared" si="0"/>
        <v xml:space="preserve"> </v>
      </c>
      <c r="V11" s="157" t="str">
        <f>IF(COUNTIF(V6:V10,"C")&gt;4,"C",IF(COUNTIF(V6:V10,"C")&gt;0,"P"," "))</f>
        <v xml:space="preserve"> </v>
      </c>
      <c r="W11" s="157" t="str">
        <f t="shared" si="0"/>
        <v xml:space="preserve"> </v>
      </c>
      <c r="X11" s="157" t="str">
        <f t="shared" si="0"/>
        <v xml:space="preserve"> </v>
      </c>
      <c r="Y11" s="157" t="str">
        <f t="shared" si="0"/>
        <v xml:space="preserve"> </v>
      </c>
      <c r="Z11" s="157" t="str">
        <f t="shared" si="0"/>
        <v xml:space="preserve"> </v>
      </c>
      <c r="AA11" s="157" t="str">
        <f t="shared" si="0"/>
        <v xml:space="preserve"> </v>
      </c>
      <c r="AB11" s="157" t="str">
        <f t="shared" si="0"/>
        <v xml:space="preserve"> </v>
      </c>
      <c r="AC11" s="157" t="str">
        <f t="shared" si="0"/>
        <v xml:space="preserve"> </v>
      </c>
      <c r="AD11" s="157" t="str">
        <f t="shared" si="0"/>
        <v xml:space="preserve"> </v>
      </c>
      <c r="AE11" s="157" t="str">
        <f t="shared" si="0"/>
        <v xml:space="preserve"> </v>
      </c>
      <c r="AF11" s="157" t="str">
        <f t="shared" si="0"/>
        <v xml:space="preserve"> </v>
      </c>
      <c r="AG11" s="157" t="str">
        <f t="shared" si="0"/>
        <v xml:space="preserve"> </v>
      </c>
    </row>
    <row r="12" spans="1:33">
      <c r="B12" s="241" t="s">
        <v>870</v>
      </c>
      <c r="C12" s="240"/>
      <c r="D12" s="240"/>
      <c r="E12" s="368"/>
      <c r="F12" s="368"/>
      <c r="G12" s="368"/>
      <c r="H12" s="368"/>
      <c r="I12" s="368"/>
      <c r="J12" s="368"/>
      <c r="K12" s="368"/>
      <c r="L12" s="368"/>
      <c r="M12" s="368"/>
      <c r="N12" s="368"/>
      <c r="O12" s="368"/>
      <c r="P12" s="368"/>
      <c r="Q12" s="368"/>
      <c r="R12" s="368"/>
      <c r="S12" s="240"/>
      <c r="T12" s="240"/>
      <c r="U12" s="240"/>
      <c r="V12" s="368"/>
      <c r="W12" s="240"/>
      <c r="X12" s="240"/>
      <c r="Y12" s="240"/>
      <c r="Z12" s="240"/>
      <c r="AA12" s="240"/>
      <c r="AB12" s="240"/>
      <c r="AC12" s="240"/>
      <c r="AD12" s="240"/>
      <c r="AE12" s="240"/>
      <c r="AF12" s="240"/>
      <c r="AG12" s="240"/>
    </row>
    <row r="13" spans="1:33">
      <c r="B13" s="130">
        <v>1</v>
      </c>
      <c r="C13" s="242" t="s">
        <v>871</v>
      </c>
      <c r="D13" s="8"/>
      <c r="E13" s="8"/>
      <c r="F13" s="8"/>
      <c r="G13" s="8"/>
      <c r="H13" s="8"/>
      <c r="I13" s="8"/>
      <c r="J13" s="8"/>
      <c r="K13" s="8"/>
      <c r="L13" s="8"/>
      <c r="M13" s="8"/>
      <c r="N13" s="8"/>
      <c r="O13" s="8"/>
      <c r="P13" s="8"/>
      <c r="Q13" s="8"/>
      <c r="R13" s="8"/>
      <c r="S13" s="8"/>
      <c r="T13" s="8"/>
      <c r="U13" s="8"/>
      <c r="V13" s="8"/>
      <c r="W13" s="8"/>
      <c r="X13" s="8"/>
      <c r="Y13" s="8"/>
      <c r="Z13" s="8"/>
      <c r="AA13" s="8"/>
      <c r="AB13" s="8"/>
      <c r="AC13" s="8"/>
      <c r="AD13" s="8"/>
      <c r="AE13" s="8"/>
      <c r="AF13" s="8"/>
      <c r="AG13" s="8"/>
    </row>
    <row r="14" spans="1:33">
      <c r="B14" s="130">
        <v>2</v>
      </c>
      <c r="C14" s="242" t="s">
        <v>872</v>
      </c>
      <c r="D14" s="84"/>
      <c r="E14" s="8"/>
      <c r="F14" s="8"/>
      <c r="G14" s="8"/>
      <c r="H14" s="8"/>
      <c r="I14" s="8"/>
      <c r="J14" s="8"/>
      <c r="K14" s="8"/>
      <c r="L14" s="8"/>
      <c r="M14" s="8"/>
      <c r="N14" s="8"/>
      <c r="O14" s="8"/>
      <c r="P14" s="8"/>
      <c r="Q14" s="8"/>
      <c r="R14" s="8"/>
      <c r="S14" s="8"/>
      <c r="T14" s="8"/>
      <c r="U14" s="8"/>
      <c r="V14" s="8"/>
      <c r="W14" s="8"/>
      <c r="X14" s="8"/>
      <c r="Y14" s="8"/>
      <c r="Z14" s="8"/>
      <c r="AA14" s="8"/>
      <c r="AB14" s="8"/>
      <c r="AC14" s="8"/>
      <c r="AD14" s="8"/>
      <c r="AE14" s="8"/>
      <c r="AF14" s="8"/>
      <c r="AG14" s="8"/>
    </row>
    <row r="15" spans="1:33">
      <c r="B15" s="130">
        <v>3</v>
      </c>
      <c r="C15" s="242" t="s">
        <v>873</v>
      </c>
      <c r="D15" s="8"/>
      <c r="E15" s="8"/>
      <c r="F15" s="8"/>
      <c r="G15" s="8"/>
      <c r="H15" s="8"/>
      <c r="I15" s="8"/>
      <c r="J15" s="8"/>
      <c r="K15" s="8"/>
      <c r="L15" s="8"/>
      <c r="M15" s="8"/>
      <c r="N15" s="8"/>
      <c r="O15" s="8"/>
      <c r="P15" s="8"/>
      <c r="Q15" s="8"/>
      <c r="R15" s="8"/>
      <c r="S15" s="8"/>
      <c r="T15" s="8"/>
      <c r="U15" s="8"/>
      <c r="V15" s="8"/>
      <c r="W15" s="8"/>
      <c r="X15" s="8"/>
      <c r="Y15" s="8"/>
      <c r="Z15" s="8"/>
      <c r="AA15" s="8"/>
      <c r="AB15" s="8"/>
      <c r="AC15" s="8"/>
      <c r="AD15" s="8"/>
      <c r="AE15" s="8"/>
      <c r="AF15" s="8"/>
      <c r="AG15" s="8"/>
    </row>
    <row r="16" spans="1:33">
      <c r="B16" s="130">
        <v>4</v>
      </c>
      <c r="C16" s="242" t="s">
        <v>874</v>
      </c>
      <c r="D16" s="8"/>
      <c r="E16" s="8"/>
      <c r="F16" s="8"/>
      <c r="G16" s="8"/>
      <c r="H16" s="8"/>
      <c r="I16" s="8"/>
      <c r="J16" s="8"/>
      <c r="K16" s="8"/>
      <c r="L16" s="8"/>
      <c r="M16" s="8"/>
      <c r="N16" s="8"/>
      <c r="O16" s="8"/>
      <c r="P16" s="8"/>
      <c r="Q16" s="8"/>
      <c r="R16" s="8"/>
      <c r="S16" s="8"/>
      <c r="T16" s="8"/>
      <c r="U16" s="8"/>
      <c r="V16" s="8"/>
      <c r="W16" s="8"/>
      <c r="X16" s="8"/>
      <c r="Y16" s="8"/>
      <c r="Z16" s="8"/>
      <c r="AA16" s="8"/>
      <c r="AB16" s="8"/>
      <c r="AC16" s="8"/>
      <c r="AD16" s="8"/>
      <c r="AE16" s="8"/>
      <c r="AF16" s="8"/>
      <c r="AG16" s="8"/>
    </row>
    <row r="17" spans="2:33" ht="13.5" thickBot="1">
      <c r="B17" s="130">
        <v>5</v>
      </c>
      <c r="C17" s="242" t="s">
        <v>875</v>
      </c>
      <c r="D17" s="8"/>
      <c r="E17" s="8"/>
      <c r="F17" s="8"/>
      <c r="G17" s="8"/>
      <c r="H17" s="8"/>
      <c r="I17" s="8"/>
      <c r="J17" s="8"/>
      <c r="K17" s="8"/>
      <c r="L17" s="8"/>
      <c r="M17" s="8"/>
      <c r="N17" s="8"/>
      <c r="O17" s="8"/>
      <c r="P17" s="8"/>
      <c r="Q17" s="8"/>
      <c r="R17" s="8"/>
      <c r="S17" s="8"/>
      <c r="T17" s="8"/>
      <c r="U17" s="8"/>
      <c r="V17" s="8"/>
      <c r="W17" s="8"/>
      <c r="X17" s="8"/>
      <c r="Y17" s="8"/>
      <c r="Z17" s="8"/>
      <c r="AA17" s="8"/>
      <c r="AB17" s="8"/>
      <c r="AC17" s="8"/>
      <c r="AD17" s="8"/>
      <c r="AE17" s="8"/>
      <c r="AF17" s="8"/>
      <c r="AG17" s="8"/>
    </row>
    <row r="18" spans="2:33" ht="13.5" customHeight="1" thickBot="1">
      <c r="B18" s="130"/>
      <c r="C18" s="131" t="s">
        <v>49</v>
      </c>
      <c r="D18" s="157" t="str">
        <f t="shared" ref="D18:AG18" si="2">IF(COUNTIF(D13:D17,"C")&gt;4,"C",IF(COUNTIF(D13:D17,"C")&gt;0,"P"," "))</f>
        <v xml:space="preserve"> </v>
      </c>
      <c r="E18" s="157" t="str">
        <f t="shared" ref="E18:R18" si="3">IF(COUNTIF(E13:E17,"C")&gt;4,"C",IF(COUNTIF(E13:E17,"C")&gt;0,"P"," "))</f>
        <v xml:space="preserve"> </v>
      </c>
      <c r="F18" s="157" t="str">
        <f t="shared" si="3"/>
        <v xml:space="preserve"> </v>
      </c>
      <c r="G18" s="157" t="str">
        <f t="shared" si="3"/>
        <v xml:space="preserve"> </v>
      </c>
      <c r="H18" s="157" t="str">
        <f t="shared" si="3"/>
        <v xml:space="preserve"> </v>
      </c>
      <c r="I18" s="157" t="str">
        <f t="shared" si="3"/>
        <v xml:space="preserve"> </v>
      </c>
      <c r="J18" s="157" t="str">
        <f t="shared" si="3"/>
        <v xml:space="preserve"> </v>
      </c>
      <c r="K18" s="157" t="str">
        <f t="shared" si="3"/>
        <v xml:space="preserve"> </v>
      </c>
      <c r="L18" s="157" t="str">
        <f t="shared" si="3"/>
        <v xml:space="preserve"> </v>
      </c>
      <c r="M18" s="157" t="str">
        <f t="shared" si="3"/>
        <v xml:space="preserve"> </v>
      </c>
      <c r="N18" s="157" t="str">
        <f t="shared" si="3"/>
        <v xml:space="preserve"> </v>
      </c>
      <c r="O18" s="157" t="str">
        <f t="shared" si="3"/>
        <v xml:space="preserve"> </v>
      </c>
      <c r="P18" s="157" t="str">
        <f t="shared" si="3"/>
        <v xml:space="preserve"> </v>
      </c>
      <c r="Q18" s="157" t="str">
        <f t="shared" si="3"/>
        <v xml:space="preserve"> </v>
      </c>
      <c r="R18" s="157" t="str">
        <f t="shared" si="3"/>
        <v xml:space="preserve"> </v>
      </c>
      <c r="S18" s="157" t="str">
        <f t="shared" si="2"/>
        <v xml:space="preserve"> </v>
      </c>
      <c r="T18" s="157" t="str">
        <f t="shared" si="2"/>
        <v xml:space="preserve"> </v>
      </c>
      <c r="U18" s="157" t="str">
        <f t="shared" si="2"/>
        <v xml:space="preserve"> </v>
      </c>
      <c r="V18" s="157" t="str">
        <f>IF(COUNTIF(V13:V17,"C")&gt;4,"C",IF(COUNTIF(V13:V17,"C")&gt;0,"P"," "))</f>
        <v xml:space="preserve"> </v>
      </c>
      <c r="W18" s="157" t="str">
        <f t="shared" si="2"/>
        <v xml:space="preserve"> </v>
      </c>
      <c r="X18" s="157" t="str">
        <f t="shared" si="2"/>
        <v xml:space="preserve"> </v>
      </c>
      <c r="Y18" s="157" t="str">
        <f t="shared" si="2"/>
        <v xml:space="preserve"> </v>
      </c>
      <c r="Z18" s="157" t="str">
        <f t="shared" si="2"/>
        <v xml:space="preserve"> </v>
      </c>
      <c r="AA18" s="157" t="str">
        <f t="shared" si="2"/>
        <v xml:space="preserve"> </v>
      </c>
      <c r="AB18" s="157" t="str">
        <f t="shared" si="2"/>
        <v xml:space="preserve"> </v>
      </c>
      <c r="AC18" s="157" t="str">
        <f t="shared" si="2"/>
        <v xml:space="preserve"> </v>
      </c>
      <c r="AD18" s="157" t="str">
        <f t="shared" si="2"/>
        <v xml:space="preserve"> </v>
      </c>
      <c r="AE18" s="157" t="str">
        <f t="shared" si="2"/>
        <v xml:space="preserve"> </v>
      </c>
      <c r="AF18" s="157" t="str">
        <f t="shared" si="2"/>
        <v xml:space="preserve"> </v>
      </c>
      <c r="AG18" s="157" t="str">
        <f t="shared" si="2"/>
        <v xml:space="preserve"> </v>
      </c>
    </row>
    <row r="19" spans="2:33">
      <c r="B19" s="153" t="s">
        <v>190</v>
      </c>
      <c r="C19" s="154"/>
      <c r="D19" s="154"/>
      <c r="E19" s="368"/>
      <c r="F19" s="368"/>
      <c r="G19" s="368"/>
      <c r="H19" s="368"/>
      <c r="I19" s="368"/>
      <c r="J19" s="368"/>
      <c r="K19" s="368"/>
      <c r="L19" s="368"/>
      <c r="M19" s="368"/>
      <c r="N19" s="368"/>
      <c r="O19" s="368"/>
      <c r="P19" s="368"/>
      <c r="Q19" s="368"/>
      <c r="R19" s="368"/>
      <c r="S19" s="154"/>
      <c r="T19" s="154"/>
      <c r="U19" s="154"/>
      <c r="V19" s="368"/>
      <c r="W19" s="154"/>
      <c r="X19" s="154"/>
      <c r="Y19" s="154"/>
      <c r="Z19" s="154"/>
      <c r="AA19" s="154"/>
      <c r="AB19" s="154"/>
      <c r="AC19" s="154"/>
      <c r="AD19" s="154"/>
      <c r="AE19" s="154"/>
      <c r="AF19" s="154"/>
      <c r="AG19" s="154"/>
    </row>
    <row r="20" spans="2:33">
      <c r="B20" s="130">
        <v>1</v>
      </c>
      <c r="C20" s="155" t="s">
        <v>191</v>
      </c>
      <c r="D20" s="8"/>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row>
    <row r="21" spans="2:33">
      <c r="B21" s="130">
        <v>2</v>
      </c>
      <c r="C21" s="155" t="s">
        <v>192</v>
      </c>
      <c r="D21" s="84"/>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row>
    <row r="22" spans="2:33">
      <c r="B22" s="130">
        <v>3</v>
      </c>
      <c r="C22" s="155" t="s">
        <v>193</v>
      </c>
      <c r="D22" s="8"/>
      <c r="E22" s="8"/>
      <c r="F22" s="8"/>
      <c r="G22" s="8"/>
      <c r="H22" s="8"/>
      <c r="I22" s="8"/>
      <c r="J22" s="8"/>
      <c r="K22" s="8"/>
      <c r="L22" s="8"/>
      <c r="M22" s="8"/>
      <c r="N22" s="8"/>
      <c r="O22" s="8"/>
      <c r="P22" s="8"/>
      <c r="Q22" s="8"/>
      <c r="R22" s="8"/>
      <c r="S22" s="8"/>
      <c r="T22" s="8"/>
      <c r="U22" s="8"/>
      <c r="V22" s="8"/>
      <c r="W22" s="8"/>
      <c r="X22" s="8"/>
      <c r="Y22" s="8"/>
      <c r="Z22" s="8"/>
      <c r="AA22" s="8"/>
      <c r="AB22" s="8"/>
      <c r="AC22" s="8"/>
      <c r="AD22" s="8"/>
      <c r="AE22" s="8"/>
      <c r="AF22" s="8"/>
      <c r="AG22" s="8"/>
    </row>
    <row r="23" spans="2:33">
      <c r="B23" s="130">
        <v>4</v>
      </c>
      <c r="C23" s="155" t="s">
        <v>194</v>
      </c>
      <c r="D23" s="8"/>
      <c r="E23" s="8"/>
      <c r="F23" s="8"/>
      <c r="G23" s="8"/>
      <c r="H23" s="8"/>
      <c r="I23" s="8"/>
      <c r="J23" s="8"/>
      <c r="K23" s="8"/>
      <c r="L23" s="8"/>
      <c r="M23" s="8"/>
      <c r="N23" s="8"/>
      <c r="O23" s="8"/>
      <c r="P23" s="8"/>
      <c r="Q23" s="8"/>
      <c r="R23" s="8"/>
      <c r="S23" s="8"/>
      <c r="T23" s="8"/>
      <c r="U23" s="8"/>
      <c r="V23" s="8"/>
      <c r="W23" s="8"/>
      <c r="X23" s="8"/>
      <c r="Y23" s="8"/>
      <c r="Z23" s="8"/>
      <c r="AA23" s="8"/>
      <c r="AB23" s="8"/>
      <c r="AC23" s="8"/>
      <c r="AD23" s="8"/>
      <c r="AE23" s="8"/>
      <c r="AF23" s="8"/>
      <c r="AG23" s="8"/>
    </row>
    <row r="24" spans="2:33" ht="13.5" thickBot="1">
      <c r="B24" s="130">
        <v>5</v>
      </c>
      <c r="C24" s="155" t="s">
        <v>196</v>
      </c>
      <c r="D24" s="8"/>
      <c r="E24" s="8"/>
      <c r="F24" s="8"/>
      <c r="G24" s="8"/>
      <c r="H24" s="8"/>
      <c r="I24" s="8"/>
      <c r="J24" s="8"/>
      <c r="K24" s="8"/>
      <c r="L24" s="8"/>
      <c r="M24" s="8"/>
      <c r="N24" s="8"/>
      <c r="O24" s="8"/>
      <c r="P24" s="8"/>
      <c r="Q24" s="8"/>
      <c r="R24" s="8"/>
      <c r="S24" s="8"/>
      <c r="T24" s="8"/>
      <c r="U24" s="8"/>
      <c r="V24" s="8"/>
      <c r="W24" s="8"/>
      <c r="X24" s="8"/>
      <c r="Y24" s="8"/>
      <c r="Z24" s="8"/>
      <c r="AA24" s="8"/>
      <c r="AB24" s="8"/>
      <c r="AC24" s="8"/>
      <c r="AD24" s="8"/>
      <c r="AE24" s="8"/>
      <c r="AF24" s="8"/>
      <c r="AG24" s="8"/>
    </row>
    <row r="25" spans="2:33" ht="13.5" thickBot="1">
      <c r="B25" s="130"/>
      <c r="C25" s="131" t="s">
        <v>49</v>
      </c>
      <c r="D25" s="157" t="str">
        <f t="shared" ref="D25:AG25" si="4">IF(COUNTIF(D20:D24,"C")&gt;4,"C",IF(COUNTIF(D20:D24,"C")&gt;0,"P"," "))</f>
        <v xml:space="preserve"> </v>
      </c>
      <c r="E25" s="157" t="str">
        <f t="shared" ref="E25:R25" si="5">IF(COUNTIF(E20:E24,"C")&gt;4,"C",IF(COUNTIF(E20:E24,"C")&gt;0,"P"," "))</f>
        <v xml:space="preserve"> </v>
      </c>
      <c r="F25" s="157" t="str">
        <f t="shared" si="5"/>
        <v xml:space="preserve"> </v>
      </c>
      <c r="G25" s="157" t="str">
        <f t="shared" si="5"/>
        <v xml:space="preserve"> </v>
      </c>
      <c r="H25" s="157" t="str">
        <f t="shared" si="5"/>
        <v xml:space="preserve"> </v>
      </c>
      <c r="I25" s="157" t="str">
        <f t="shared" si="5"/>
        <v xml:space="preserve"> </v>
      </c>
      <c r="J25" s="157" t="str">
        <f t="shared" si="5"/>
        <v xml:space="preserve"> </v>
      </c>
      <c r="K25" s="157" t="str">
        <f t="shared" si="5"/>
        <v xml:space="preserve"> </v>
      </c>
      <c r="L25" s="157" t="str">
        <f t="shared" si="5"/>
        <v xml:space="preserve"> </v>
      </c>
      <c r="M25" s="157" t="str">
        <f t="shared" si="5"/>
        <v xml:space="preserve"> </v>
      </c>
      <c r="N25" s="157" t="str">
        <f t="shared" si="5"/>
        <v xml:space="preserve"> </v>
      </c>
      <c r="O25" s="157" t="str">
        <f t="shared" si="5"/>
        <v xml:space="preserve"> </v>
      </c>
      <c r="P25" s="157" t="str">
        <f t="shared" si="5"/>
        <v xml:space="preserve"> </v>
      </c>
      <c r="Q25" s="157" t="str">
        <f t="shared" si="5"/>
        <v xml:space="preserve"> </v>
      </c>
      <c r="R25" s="157" t="str">
        <f t="shared" si="5"/>
        <v xml:space="preserve"> </v>
      </c>
      <c r="S25" s="157" t="str">
        <f t="shared" si="4"/>
        <v xml:space="preserve"> </v>
      </c>
      <c r="T25" s="157" t="str">
        <f t="shared" si="4"/>
        <v xml:space="preserve"> </v>
      </c>
      <c r="U25" s="157" t="str">
        <f t="shared" si="4"/>
        <v xml:space="preserve"> </v>
      </c>
      <c r="V25" s="157" t="str">
        <f>IF(COUNTIF(V20:V24,"C")&gt;4,"C",IF(COUNTIF(V20:V24,"C")&gt;0,"P"," "))</f>
        <v xml:space="preserve"> </v>
      </c>
      <c r="W25" s="157" t="str">
        <f t="shared" si="4"/>
        <v xml:space="preserve"> </v>
      </c>
      <c r="X25" s="157" t="str">
        <f t="shared" si="4"/>
        <v xml:space="preserve"> </v>
      </c>
      <c r="Y25" s="157" t="str">
        <f t="shared" si="4"/>
        <v xml:space="preserve"> </v>
      </c>
      <c r="Z25" s="157" t="str">
        <f t="shared" si="4"/>
        <v xml:space="preserve"> </v>
      </c>
      <c r="AA25" s="157" t="str">
        <f t="shared" si="4"/>
        <v xml:space="preserve"> </v>
      </c>
      <c r="AB25" s="157" t="str">
        <f t="shared" si="4"/>
        <v xml:space="preserve"> </v>
      </c>
      <c r="AC25" s="157" t="str">
        <f t="shared" si="4"/>
        <v xml:space="preserve"> </v>
      </c>
      <c r="AD25" s="157" t="str">
        <f t="shared" si="4"/>
        <v xml:space="preserve"> </v>
      </c>
      <c r="AE25" s="157" t="str">
        <f t="shared" si="4"/>
        <v xml:space="preserve"> </v>
      </c>
      <c r="AF25" s="157" t="str">
        <f t="shared" si="4"/>
        <v xml:space="preserve"> </v>
      </c>
      <c r="AG25" s="157" t="str">
        <f t="shared" si="4"/>
        <v xml:space="preserve"> </v>
      </c>
    </row>
    <row r="26" spans="2:33">
      <c r="B26" s="153" t="s">
        <v>195</v>
      </c>
      <c r="C26" s="154"/>
      <c r="D26" s="154"/>
      <c r="E26" s="368"/>
      <c r="F26" s="368"/>
      <c r="G26" s="368"/>
      <c r="H26" s="368"/>
      <c r="I26" s="368"/>
      <c r="J26" s="368"/>
      <c r="K26" s="368"/>
      <c r="L26" s="368"/>
      <c r="M26" s="368"/>
      <c r="N26" s="368"/>
      <c r="O26" s="368"/>
      <c r="P26" s="368"/>
      <c r="Q26" s="368"/>
      <c r="R26" s="368"/>
      <c r="S26" s="154"/>
      <c r="T26" s="154"/>
      <c r="U26" s="154"/>
      <c r="V26" s="368"/>
      <c r="W26" s="154"/>
      <c r="X26" s="154"/>
      <c r="Y26" s="154"/>
      <c r="Z26" s="154"/>
      <c r="AA26" s="154"/>
      <c r="AB26" s="154"/>
      <c r="AC26" s="154"/>
      <c r="AD26" s="154"/>
      <c r="AE26" s="154"/>
      <c r="AF26" s="154"/>
      <c r="AG26" s="154"/>
    </row>
    <row r="27" spans="2:33">
      <c r="B27" s="130">
        <v>1</v>
      </c>
      <c r="C27" s="155" t="s">
        <v>191</v>
      </c>
      <c r="D27" s="8"/>
      <c r="E27" s="8"/>
      <c r="F27" s="8"/>
      <c r="G27" s="8"/>
      <c r="H27" s="8"/>
      <c r="I27" s="8"/>
      <c r="J27" s="8"/>
      <c r="K27" s="8"/>
      <c r="L27" s="8"/>
      <c r="M27" s="8"/>
      <c r="N27" s="8"/>
      <c r="O27" s="8"/>
      <c r="P27" s="8"/>
      <c r="Q27" s="8"/>
      <c r="R27" s="8"/>
      <c r="S27" s="8"/>
      <c r="T27" s="8"/>
      <c r="U27" s="8"/>
      <c r="V27" s="8"/>
      <c r="W27" s="8"/>
      <c r="X27" s="8"/>
      <c r="Y27" s="8"/>
      <c r="Z27" s="8"/>
      <c r="AA27" s="8"/>
      <c r="AB27" s="8"/>
      <c r="AC27" s="8"/>
      <c r="AD27" s="8"/>
      <c r="AE27" s="8"/>
      <c r="AF27" s="8"/>
      <c r="AG27" s="8"/>
    </row>
    <row r="28" spans="2:33">
      <c r="B28" s="130">
        <v>2</v>
      </c>
      <c r="C28" s="155" t="s">
        <v>192</v>
      </c>
      <c r="D28" s="84"/>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row>
    <row r="29" spans="2:33">
      <c r="B29" s="130">
        <v>3</v>
      </c>
      <c r="C29" s="155" t="s">
        <v>193</v>
      </c>
      <c r="D29" s="8"/>
      <c r="E29" s="8"/>
      <c r="F29" s="8"/>
      <c r="G29" s="8"/>
      <c r="H29" s="8"/>
      <c r="I29" s="8"/>
      <c r="J29" s="8"/>
      <c r="K29" s="8"/>
      <c r="L29" s="8"/>
      <c r="M29" s="8"/>
      <c r="N29" s="8"/>
      <c r="O29" s="8"/>
      <c r="P29" s="8"/>
      <c r="Q29" s="8"/>
      <c r="R29" s="8"/>
      <c r="S29" s="8"/>
      <c r="T29" s="8"/>
      <c r="U29" s="8"/>
      <c r="V29" s="8"/>
      <c r="W29" s="8"/>
      <c r="X29" s="8"/>
      <c r="Y29" s="8"/>
      <c r="Z29" s="8"/>
      <c r="AA29" s="8"/>
      <c r="AB29" s="8"/>
      <c r="AC29" s="8"/>
      <c r="AD29" s="8"/>
      <c r="AE29" s="8"/>
      <c r="AF29" s="8"/>
      <c r="AG29" s="8"/>
    </row>
    <row r="30" spans="2:33">
      <c r="B30" s="130">
        <v>4</v>
      </c>
      <c r="C30" s="155" t="s">
        <v>194</v>
      </c>
      <c r="D30" s="8"/>
      <c r="E30" s="8"/>
      <c r="F30" s="8"/>
      <c r="G30" s="8"/>
      <c r="H30" s="8"/>
      <c r="I30" s="8"/>
      <c r="J30" s="8"/>
      <c r="K30" s="8"/>
      <c r="L30" s="8"/>
      <c r="M30" s="8"/>
      <c r="N30" s="8"/>
      <c r="O30" s="8"/>
      <c r="P30" s="8"/>
      <c r="Q30" s="8"/>
      <c r="R30" s="8"/>
      <c r="S30" s="8"/>
      <c r="T30" s="8"/>
      <c r="U30" s="8"/>
      <c r="V30" s="8"/>
      <c r="W30" s="8"/>
      <c r="X30" s="8"/>
      <c r="Y30" s="8"/>
      <c r="Z30" s="8"/>
      <c r="AA30" s="8"/>
      <c r="AB30" s="8"/>
      <c r="AC30" s="8"/>
      <c r="AD30" s="8"/>
      <c r="AE30" s="8"/>
      <c r="AF30" s="8"/>
      <c r="AG30" s="8"/>
    </row>
    <row r="31" spans="2:33" ht="13.5" thickBot="1">
      <c r="B31" s="130">
        <v>5</v>
      </c>
      <c r="C31" s="155" t="s">
        <v>196</v>
      </c>
      <c r="D31" s="8"/>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row>
    <row r="32" spans="2:33" ht="13.5" customHeight="1" thickBot="1">
      <c r="B32" s="130"/>
      <c r="C32" s="131" t="s">
        <v>49</v>
      </c>
      <c r="D32" s="157" t="str">
        <f t="shared" ref="D32:AG32" si="6">IF(COUNTIF(D27:D31,"C")&gt;4,"C",IF(COUNTIF(D27:D31,"C")&gt;0,"P"," "))</f>
        <v xml:space="preserve"> </v>
      </c>
      <c r="E32" s="157" t="str">
        <f t="shared" ref="E32:R32" si="7">IF(COUNTIF(E27:E31,"C")&gt;4,"C",IF(COUNTIF(E27:E31,"C")&gt;0,"P"," "))</f>
        <v xml:space="preserve"> </v>
      </c>
      <c r="F32" s="157" t="str">
        <f t="shared" si="7"/>
        <v xml:space="preserve"> </v>
      </c>
      <c r="G32" s="157" t="str">
        <f t="shared" si="7"/>
        <v xml:space="preserve"> </v>
      </c>
      <c r="H32" s="157" t="str">
        <f t="shared" si="7"/>
        <v xml:space="preserve"> </v>
      </c>
      <c r="I32" s="157" t="str">
        <f t="shared" si="7"/>
        <v xml:space="preserve"> </v>
      </c>
      <c r="J32" s="157" t="str">
        <f t="shared" si="7"/>
        <v xml:space="preserve"> </v>
      </c>
      <c r="K32" s="157" t="str">
        <f t="shared" si="7"/>
        <v xml:space="preserve"> </v>
      </c>
      <c r="L32" s="157" t="str">
        <f t="shared" si="7"/>
        <v xml:space="preserve"> </v>
      </c>
      <c r="M32" s="157" t="str">
        <f t="shared" si="7"/>
        <v xml:space="preserve"> </v>
      </c>
      <c r="N32" s="157" t="str">
        <f t="shared" si="7"/>
        <v xml:space="preserve"> </v>
      </c>
      <c r="O32" s="157" t="str">
        <f t="shared" si="7"/>
        <v xml:space="preserve"> </v>
      </c>
      <c r="P32" s="157" t="str">
        <f t="shared" si="7"/>
        <v xml:space="preserve"> </v>
      </c>
      <c r="Q32" s="157" t="str">
        <f t="shared" si="7"/>
        <v xml:space="preserve"> </v>
      </c>
      <c r="R32" s="157" t="str">
        <f t="shared" si="7"/>
        <v xml:space="preserve"> </v>
      </c>
      <c r="S32" s="157" t="str">
        <f t="shared" si="6"/>
        <v xml:space="preserve"> </v>
      </c>
      <c r="T32" s="157" t="str">
        <f t="shared" si="6"/>
        <v xml:space="preserve"> </v>
      </c>
      <c r="U32" s="157" t="str">
        <f t="shared" si="6"/>
        <v xml:space="preserve"> </v>
      </c>
      <c r="V32" s="157" t="str">
        <f>IF(COUNTIF(V27:V31,"C")&gt;4,"C",IF(COUNTIF(V27:V31,"C")&gt;0,"P"," "))</f>
        <v xml:space="preserve"> </v>
      </c>
      <c r="W32" s="157" t="str">
        <f t="shared" si="6"/>
        <v xml:space="preserve"> </v>
      </c>
      <c r="X32" s="157" t="str">
        <f t="shared" si="6"/>
        <v xml:space="preserve"> </v>
      </c>
      <c r="Y32" s="157" t="str">
        <f t="shared" si="6"/>
        <v xml:space="preserve"> </v>
      </c>
      <c r="Z32" s="157" t="str">
        <f t="shared" si="6"/>
        <v xml:space="preserve"> </v>
      </c>
      <c r="AA32" s="157" t="str">
        <f t="shared" si="6"/>
        <v xml:space="preserve"> </v>
      </c>
      <c r="AB32" s="157" t="str">
        <f t="shared" si="6"/>
        <v xml:space="preserve"> </v>
      </c>
      <c r="AC32" s="157" t="str">
        <f t="shared" si="6"/>
        <v xml:space="preserve"> </v>
      </c>
      <c r="AD32" s="157" t="str">
        <f t="shared" si="6"/>
        <v xml:space="preserve"> </v>
      </c>
      <c r="AE32" s="157" t="str">
        <f t="shared" si="6"/>
        <v xml:space="preserve"> </v>
      </c>
      <c r="AF32" s="157" t="str">
        <f t="shared" si="6"/>
        <v xml:space="preserve"> </v>
      </c>
      <c r="AG32" s="157" t="str">
        <f t="shared" si="6"/>
        <v xml:space="preserve"> </v>
      </c>
    </row>
    <row r="33" spans="1:33">
      <c r="B33" s="1" t="s">
        <v>542</v>
      </c>
      <c r="D33" s="178" t="s">
        <v>541</v>
      </c>
      <c r="E33" s="85"/>
      <c r="F33" s="85"/>
      <c r="G33" s="85"/>
      <c r="H33" s="85"/>
      <c r="I33" s="85"/>
      <c r="J33" s="85"/>
      <c r="K33" s="85"/>
      <c r="L33" s="85"/>
      <c r="M33" s="85"/>
      <c r="N33" s="85"/>
      <c r="O33" s="85"/>
      <c r="P33" s="85"/>
      <c r="Q33" s="85"/>
      <c r="R33" s="85"/>
      <c r="S33" s="85"/>
      <c r="T33" s="85"/>
      <c r="U33" s="85"/>
      <c r="V33" s="85"/>
      <c r="W33" s="85"/>
      <c r="X33" s="85"/>
      <c r="Y33" s="85"/>
      <c r="Z33" s="85"/>
      <c r="AA33" s="85"/>
      <c r="AB33" s="85"/>
      <c r="AC33" s="85"/>
      <c r="AD33" s="85"/>
      <c r="AE33" s="85"/>
      <c r="AF33" s="85"/>
      <c r="AG33" s="85"/>
    </row>
    <row r="34" spans="1:33">
      <c r="B34" s="86">
        <v>1</v>
      </c>
      <c r="C34" s="158" t="s">
        <v>198</v>
      </c>
      <c r="D34" s="8"/>
      <c r="E34" s="8"/>
      <c r="F34" s="8"/>
      <c r="G34" s="8"/>
      <c r="H34" s="8"/>
      <c r="I34" s="8"/>
      <c r="J34" s="8"/>
      <c r="K34" s="8"/>
      <c r="L34" s="8"/>
      <c r="M34" s="8"/>
      <c r="N34" s="8"/>
      <c r="O34" s="8"/>
      <c r="P34" s="8"/>
      <c r="Q34" s="8"/>
      <c r="R34" s="8"/>
      <c r="S34" s="8"/>
      <c r="T34" s="8"/>
      <c r="U34" s="8"/>
      <c r="V34" s="8"/>
      <c r="W34" s="8"/>
      <c r="X34" s="8"/>
      <c r="Y34" s="8"/>
      <c r="Z34" s="8"/>
      <c r="AA34" s="8"/>
      <c r="AB34" s="8"/>
      <c r="AC34" s="8"/>
      <c r="AD34" s="8"/>
      <c r="AE34" s="8"/>
      <c r="AF34" s="8"/>
      <c r="AG34" s="8"/>
    </row>
    <row r="35" spans="1:33" ht="12.75" customHeight="1">
      <c r="A35" s="87"/>
      <c r="B35" s="86">
        <v>2</v>
      </c>
      <c r="C35" s="158" t="s">
        <v>118</v>
      </c>
      <c r="D35" s="84"/>
      <c r="E35" s="8"/>
      <c r="F35" s="8"/>
      <c r="G35" s="8"/>
      <c r="H35" s="8"/>
      <c r="I35" s="8"/>
      <c r="J35" s="8"/>
      <c r="K35" s="8"/>
      <c r="L35" s="8"/>
      <c r="M35" s="8"/>
      <c r="N35" s="8"/>
      <c r="O35" s="8"/>
      <c r="P35" s="8"/>
      <c r="Q35" s="8"/>
      <c r="R35" s="8"/>
      <c r="S35" s="8"/>
      <c r="T35" s="8"/>
      <c r="U35" s="8"/>
      <c r="V35" s="8"/>
      <c r="W35" s="8"/>
      <c r="X35" s="8"/>
      <c r="Y35" s="8"/>
      <c r="Z35" s="8"/>
      <c r="AA35" s="8"/>
      <c r="AB35" s="8"/>
      <c r="AC35" s="8"/>
      <c r="AD35" s="8"/>
      <c r="AE35" s="8"/>
      <c r="AF35" s="8"/>
      <c r="AG35" s="8"/>
    </row>
    <row r="36" spans="1:33">
      <c r="A36" s="88"/>
      <c r="B36" s="86">
        <v>3</v>
      </c>
      <c r="C36" s="158" t="s">
        <v>199</v>
      </c>
      <c r="D36" s="8"/>
      <c r="E36" s="8"/>
      <c r="F36" s="8"/>
      <c r="G36" s="8"/>
      <c r="H36" s="8"/>
      <c r="I36" s="8"/>
      <c r="J36" s="8"/>
      <c r="K36" s="8"/>
      <c r="L36" s="8"/>
      <c r="M36" s="8"/>
      <c r="N36" s="8"/>
      <c r="O36" s="8"/>
      <c r="P36" s="8"/>
      <c r="Q36" s="8"/>
      <c r="R36" s="8"/>
      <c r="S36" s="8"/>
      <c r="T36" s="8"/>
      <c r="U36" s="8"/>
      <c r="V36" s="8"/>
      <c r="W36" s="8"/>
      <c r="X36" s="8"/>
      <c r="Y36" s="8"/>
      <c r="Z36" s="8"/>
      <c r="AA36" s="8"/>
      <c r="AB36" s="8"/>
      <c r="AC36" s="8"/>
      <c r="AD36" s="8"/>
      <c r="AE36" s="8"/>
      <c r="AF36" s="8"/>
      <c r="AG36" s="8"/>
    </row>
    <row r="37" spans="1:33">
      <c r="A37" s="87"/>
      <c r="B37" s="86">
        <v>4</v>
      </c>
      <c r="C37" s="158" t="s">
        <v>200</v>
      </c>
      <c r="D37" s="8"/>
      <c r="E37" s="8"/>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row>
    <row r="38" spans="1:33" ht="12" customHeight="1" thickBot="1">
      <c r="A38" s="87"/>
      <c r="B38" s="86">
        <v>5</v>
      </c>
      <c r="C38" s="158" t="s">
        <v>201</v>
      </c>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c r="AG38" s="8"/>
    </row>
    <row r="39" spans="1:33" ht="13.5" thickBot="1">
      <c r="A39" s="3"/>
      <c r="B39" s="5"/>
      <c r="C39" s="20" t="s">
        <v>49</v>
      </c>
      <c r="D39" s="89" t="str">
        <f t="shared" ref="D39:AG39" si="8">IF(COUNTIF(D34:D38,"C")=5,"C",IF(COUNTIF(D34:D38,"C")&gt;0,"P"," "))</f>
        <v xml:space="preserve"> </v>
      </c>
      <c r="E39" s="89" t="str">
        <f t="shared" ref="E39:R39" si="9">IF(COUNTIF(E34:E38,"C")=5,"C",IF(COUNTIF(E34:E38,"C")&gt;0,"P"," "))</f>
        <v xml:space="preserve"> </v>
      </c>
      <c r="F39" s="89" t="str">
        <f t="shared" si="9"/>
        <v xml:space="preserve"> </v>
      </c>
      <c r="G39" s="89" t="str">
        <f t="shared" si="9"/>
        <v xml:space="preserve"> </v>
      </c>
      <c r="H39" s="89" t="str">
        <f t="shared" si="9"/>
        <v xml:space="preserve"> </v>
      </c>
      <c r="I39" s="89" t="str">
        <f t="shared" si="9"/>
        <v xml:space="preserve"> </v>
      </c>
      <c r="J39" s="89" t="str">
        <f t="shared" si="9"/>
        <v xml:space="preserve"> </v>
      </c>
      <c r="K39" s="89" t="str">
        <f t="shared" si="9"/>
        <v xml:space="preserve"> </v>
      </c>
      <c r="L39" s="89" t="str">
        <f t="shared" si="9"/>
        <v xml:space="preserve"> </v>
      </c>
      <c r="M39" s="89" t="str">
        <f t="shared" si="9"/>
        <v xml:space="preserve"> </v>
      </c>
      <c r="N39" s="89" t="str">
        <f t="shared" si="9"/>
        <v xml:space="preserve"> </v>
      </c>
      <c r="O39" s="89" t="str">
        <f t="shared" si="9"/>
        <v xml:space="preserve"> </v>
      </c>
      <c r="P39" s="89" t="str">
        <f t="shared" si="9"/>
        <v xml:space="preserve"> </v>
      </c>
      <c r="Q39" s="89" t="str">
        <f t="shared" si="9"/>
        <v xml:space="preserve"> </v>
      </c>
      <c r="R39" s="89" t="str">
        <f t="shared" si="9"/>
        <v xml:space="preserve"> </v>
      </c>
      <c r="S39" s="89" t="str">
        <f t="shared" si="8"/>
        <v xml:space="preserve"> </v>
      </c>
      <c r="T39" s="89" t="str">
        <f t="shared" si="8"/>
        <v xml:space="preserve"> </v>
      </c>
      <c r="U39" s="89" t="str">
        <f t="shared" si="8"/>
        <v xml:space="preserve"> </v>
      </c>
      <c r="V39" s="89" t="str">
        <f>IF(COUNTIF(V34:V38,"C")=5,"C",IF(COUNTIF(V34:V38,"C")&gt;0,"P"," "))</f>
        <v xml:space="preserve"> </v>
      </c>
      <c r="W39" s="89" t="str">
        <f t="shared" si="8"/>
        <v xml:space="preserve"> </v>
      </c>
      <c r="X39" s="89" t="str">
        <f t="shared" si="8"/>
        <v xml:space="preserve"> </v>
      </c>
      <c r="Y39" s="89" t="str">
        <f t="shared" si="8"/>
        <v xml:space="preserve"> </v>
      </c>
      <c r="Z39" s="89" t="str">
        <f t="shared" si="8"/>
        <v xml:space="preserve"> </v>
      </c>
      <c r="AA39" s="89" t="str">
        <f t="shared" si="8"/>
        <v xml:space="preserve"> </v>
      </c>
      <c r="AB39" s="89" t="str">
        <f t="shared" si="8"/>
        <v xml:space="preserve"> </v>
      </c>
      <c r="AC39" s="89" t="str">
        <f t="shared" si="8"/>
        <v xml:space="preserve"> </v>
      </c>
      <c r="AD39" s="89" t="str">
        <f t="shared" si="8"/>
        <v xml:space="preserve"> </v>
      </c>
      <c r="AE39" s="89" t="str">
        <f t="shared" si="8"/>
        <v xml:space="preserve"> </v>
      </c>
      <c r="AF39" s="89" t="str">
        <f t="shared" si="8"/>
        <v xml:space="preserve"> </v>
      </c>
      <c r="AG39" s="89" t="str">
        <f t="shared" si="8"/>
        <v xml:space="preserve"> </v>
      </c>
    </row>
    <row r="40" spans="1:33" s="130" customFormat="1">
      <c r="B40" s="153" t="s">
        <v>694</v>
      </c>
      <c r="D40" s="154"/>
      <c r="E40" s="368"/>
      <c r="F40" s="368"/>
      <c r="G40" s="368"/>
      <c r="H40" s="368"/>
      <c r="I40" s="368"/>
      <c r="J40" s="368"/>
      <c r="K40" s="368"/>
      <c r="L40" s="368"/>
      <c r="M40" s="368"/>
      <c r="N40" s="368"/>
      <c r="O40" s="368"/>
      <c r="P40" s="368"/>
      <c r="Q40" s="368"/>
      <c r="R40" s="368"/>
      <c r="S40" s="154"/>
      <c r="T40" s="154"/>
      <c r="U40" s="154"/>
      <c r="V40" s="368"/>
      <c r="W40" s="154"/>
      <c r="X40" s="154"/>
      <c r="Y40" s="154"/>
      <c r="Z40" s="154"/>
      <c r="AA40" s="154"/>
      <c r="AB40" s="154"/>
      <c r="AC40" s="154"/>
      <c r="AD40" s="154"/>
      <c r="AE40" s="154"/>
      <c r="AF40" s="154"/>
      <c r="AG40" s="154"/>
    </row>
    <row r="41" spans="1:33" s="130" customFormat="1">
      <c r="C41" s="202" t="s">
        <v>694</v>
      </c>
      <c r="D41" s="203" t="str">
        <f>IF(COUNTIF(Journey!D7:D84,"B")&gt;2,"C",IF(COUNTIF(Journey!D7:D84,"B")&gt;0,"P"," "))</f>
        <v xml:space="preserve"> </v>
      </c>
      <c r="E41" s="203" t="str">
        <f>IF(COUNTIF(Journey!E7:E84,"B")&gt;2,"C",IF(COUNTIF(Journey!E7:E84,"B")&gt;0,"P"," "))</f>
        <v xml:space="preserve"> </v>
      </c>
      <c r="F41" s="203" t="str">
        <f>IF(COUNTIF(Journey!F7:F84,"B")&gt;2,"C",IF(COUNTIF(Journey!F7:F84,"B")&gt;0,"P"," "))</f>
        <v xml:space="preserve"> </v>
      </c>
      <c r="G41" s="203" t="str">
        <f>IF(COUNTIF(Journey!G7:G84,"B")&gt;2,"C",IF(COUNTIF(Journey!G7:G84,"B")&gt;0,"P"," "))</f>
        <v xml:space="preserve"> </v>
      </c>
      <c r="H41" s="203" t="str">
        <f>IF(COUNTIF(Journey!H7:H84,"B")&gt;2,"C",IF(COUNTIF(Journey!H7:H84,"B")&gt;0,"P"," "))</f>
        <v xml:space="preserve"> </v>
      </c>
      <c r="I41" s="203" t="str">
        <f>IF(COUNTIF(Journey!I7:I84,"B")&gt;2,"C",IF(COUNTIF(Journey!I7:I84,"B")&gt;0,"P"," "))</f>
        <v xml:space="preserve"> </v>
      </c>
      <c r="J41" s="203" t="str">
        <f>IF(COUNTIF(Journey!J7:J84,"B")&gt;2,"C",IF(COUNTIF(Journey!J7:J84,"B")&gt;0,"P"," "))</f>
        <v xml:space="preserve"> </v>
      </c>
      <c r="K41" s="203" t="str">
        <f>IF(COUNTIF(Journey!K7:K84,"B")&gt;2,"C",IF(COUNTIF(Journey!K7:K84,"B")&gt;0,"P"," "))</f>
        <v xml:space="preserve"> </v>
      </c>
      <c r="L41" s="203" t="str">
        <f>IF(COUNTIF(Journey!L7:L84,"B")&gt;2,"C",IF(COUNTIF(Journey!L7:L84,"B")&gt;0,"P"," "))</f>
        <v xml:space="preserve"> </v>
      </c>
      <c r="M41" s="203" t="str">
        <f>IF(COUNTIF(Journey!M7:M84,"B")&gt;2,"C",IF(COUNTIF(Journey!M7:M84,"B")&gt;0,"P"," "))</f>
        <v xml:space="preserve"> </v>
      </c>
      <c r="N41" s="203" t="str">
        <f>IF(COUNTIF(Journey!N7:N84,"B")&gt;2,"C",IF(COUNTIF(Journey!N7:N84,"B")&gt;0,"P"," "))</f>
        <v xml:space="preserve"> </v>
      </c>
      <c r="O41" s="203" t="str">
        <f>IF(COUNTIF(Journey!O7:O84,"B")&gt;2,"C",IF(COUNTIF(Journey!O7:O84,"B")&gt;0,"P"," "))</f>
        <v xml:space="preserve"> </v>
      </c>
      <c r="P41" s="203" t="str">
        <f>IF(COUNTIF(Journey!P7:P84,"B")&gt;2,"C",IF(COUNTIF(Journey!P7:P84,"B")&gt;0,"P"," "))</f>
        <v xml:space="preserve"> </v>
      </c>
      <c r="Q41" s="203" t="str">
        <f>IF(COUNTIF(Journey!Q7:Q84,"B")&gt;2,"C",IF(COUNTIF(Journey!Q7:Q84,"B")&gt;0,"P"," "))</f>
        <v xml:space="preserve"> </v>
      </c>
      <c r="R41" s="203" t="str">
        <f>IF(COUNTIF(Journey!R7:R84,"B")&gt;2,"C",IF(COUNTIF(Journey!R7:R84,"B")&gt;0,"P"," "))</f>
        <v xml:space="preserve"> </v>
      </c>
      <c r="S41" s="203" t="str">
        <f>IF(COUNTIF(Journey!S7:S84,"B")&gt;2,"C",IF(COUNTIF(Journey!S7:S84,"B")&gt;0,"P"," "))</f>
        <v xml:space="preserve"> </v>
      </c>
      <c r="T41" s="203" t="str">
        <f>IF(COUNTIF(Journey!T7:T84,"B")&gt;2,"C",IF(COUNTIF(Journey!T7:T84,"B")&gt;0,"P"," "))</f>
        <v xml:space="preserve"> </v>
      </c>
      <c r="U41" s="203" t="str">
        <f>IF(COUNTIF(Journey!U7:U84,"B")&gt;2,"C",IF(COUNTIF(Journey!U7:U84,"B")&gt;0,"P"," "))</f>
        <v xml:space="preserve"> </v>
      </c>
      <c r="V41" s="203" t="str">
        <f>IF(COUNTIF(Journey!V7:V84,"B")&gt;2,"C",IF(COUNTIF(Journey!V7:V84,"B")&gt;0,"P"," "))</f>
        <v xml:space="preserve"> </v>
      </c>
      <c r="W41" s="203" t="str">
        <f>IF(COUNTIF(Journey!W7:W84,"B")&gt;2,"C",IF(COUNTIF(Journey!W7:W84,"B")&gt;0,"P"," "))</f>
        <v xml:space="preserve"> </v>
      </c>
      <c r="X41" s="203" t="str">
        <f>IF(COUNTIF(Journey!X7:X84,"B")&gt;2,"C",IF(COUNTIF(Journey!X7:X84,"B")&gt;0,"P"," "))</f>
        <v xml:space="preserve"> </v>
      </c>
      <c r="Y41" s="203" t="str">
        <f>IF(COUNTIF(Journey!Y7:Y84,"B")&gt;2,"C",IF(COUNTIF(Journey!Y7:Y84,"B")&gt;0,"P"," "))</f>
        <v xml:space="preserve"> </v>
      </c>
      <c r="Z41" s="203" t="str">
        <f>IF(COUNTIF(Journey!Z7:Z84,"B")&gt;2,"C",IF(COUNTIF(Journey!Z7:Z84,"B")&gt;0,"P"," "))</f>
        <v xml:space="preserve"> </v>
      </c>
      <c r="AA41" s="203" t="str">
        <f>IF(COUNTIF(Journey!AA7:AA84,"B")&gt;2,"C",IF(COUNTIF(Journey!AA7:AA84,"B")&gt;0,"P"," "))</f>
        <v xml:space="preserve"> </v>
      </c>
      <c r="AB41" s="203" t="str">
        <f>IF(COUNTIF(Journey!AB7:AB84,"B")&gt;2,"C",IF(COUNTIF(Journey!AB7:AB84,"B")&gt;0,"P"," "))</f>
        <v xml:space="preserve"> </v>
      </c>
      <c r="AC41" s="203" t="str">
        <f>IF(COUNTIF(Journey!AC7:AC84,"B")&gt;2,"C",IF(COUNTIF(Journey!AC7:AC84,"B")&gt;0,"P"," "))</f>
        <v xml:space="preserve"> </v>
      </c>
      <c r="AD41" s="203" t="str">
        <f>IF(COUNTIF(Journey!AD7:AD84,"B")&gt;2,"C",IF(COUNTIF(Journey!AD7:AD84,"B")&gt;0,"P"," "))</f>
        <v xml:space="preserve"> </v>
      </c>
      <c r="AE41" s="203" t="str">
        <f>IF(COUNTIF(Journey!AE7:AE84,"B")&gt;2,"C",IF(COUNTIF(Journey!AE7:AE84,"B")&gt;0,"P"," "))</f>
        <v xml:space="preserve"> </v>
      </c>
      <c r="AF41" s="203" t="str">
        <f>IF(COUNTIF(Journey!AF7:AF84,"B")&gt;2,"C",IF(COUNTIF(Journey!AF7:AF84,"B")&gt;0,"P"," "))</f>
        <v xml:space="preserve"> </v>
      </c>
      <c r="AG41" s="203" t="str">
        <f>IF(COUNTIF(Journey!AG7:AG84,"B")&gt;2,"C",IF(COUNTIF(Journey!AG7:AG84,"B")&gt;0,"P"," "))</f>
        <v xml:space="preserve"> </v>
      </c>
    </row>
    <row r="42" spans="1:33" s="383" customFormat="1">
      <c r="D42" s="384"/>
      <c r="E42" s="384"/>
      <c r="F42" s="384"/>
      <c r="G42" s="384"/>
      <c r="H42" s="384"/>
      <c r="I42" s="384"/>
      <c r="J42" s="384"/>
      <c r="K42" s="384"/>
      <c r="L42" s="384"/>
      <c r="M42" s="384"/>
      <c r="N42" s="384"/>
      <c r="O42" s="384"/>
      <c r="P42" s="384"/>
      <c r="Q42" s="384"/>
      <c r="R42" s="384"/>
      <c r="S42" s="384"/>
      <c r="T42" s="384"/>
      <c r="U42" s="384"/>
      <c r="V42" s="384"/>
      <c r="W42" s="384"/>
      <c r="X42" s="384"/>
      <c r="Y42" s="384"/>
      <c r="Z42" s="384"/>
      <c r="AA42" s="384"/>
      <c r="AB42" s="384"/>
      <c r="AC42" s="384"/>
      <c r="AD42" s="384"/>
      <c r="AE42" s="384"/>
      <c r="AF42" s="384"/>
      <c r="AG42" s="384"/>
    </row>
    <row r="43" spans="1:33">
      <c r="A43" s="318"/>
      <c r="B43" s="249" t="s">
        <v>933</v>
      </c>
      <c r="C43" s="386"/>
      <c r="D43" s="387" t="s">
        <v>197</v>
      </c>
      <c r="E43" s="387"/>
      <c r="F43" s="387"/>
      <c r="G43" s="387"/>
      <c r="H43" s="387"/>
      <c r="I43" s="387"/>
      <c r="J43" s="387"/>
      <c r="K43" s="387"/>
      <c r="L43" s="387"/>
      <c r="M43" s="387"/>
      <c r="N43" s="387"/>
      <c r="O43" s="387"/>
      <c r="P43" s="387"/>
      <c r="Q43" s="387"/>
      <c r="R43" s="387"/>
      <c r="S43" s="387"/>
      <c r="T43" s="387"/>
      <c r="U43" s="387"/>
      <c r="V43" s="387"/>
      <c r="W43" s="387"/>
      <c r="X43" s="387"/>
      <c r="Y43" s="388"/>
      <c r="Z43" s="388"/>
      <c r="AA43" s="388"/>
      <c r="AB43" s="388"/>
      <c r="AC43" s="388"/>
      <c r="AD43" s="388"/>
      <c r="AE43" s="388"/>
      <c r="AF43" s="388"/>
      <c r="AG43" s="388"/>
    </row>
    <row r="44" spans="1:33">
      <c r="B44">
        <v>1</v>
      </c>
      <c r="C44" s="323" t="s">
        <v>1006</v>
      </c>
      <c r="D44" s="321" t="str">
        <f t="shared" ref="D44:AG44" si="10">IF(COUNTIF(D45:D47,"C")&gt;=1,"A",IF(COUNTIF(D45:D47,"C")&gt;0,"P"," "))</f>
        <v xml:space="preserve"> </v>
      </c>
      <c r="E44" s="321" t="str">
        <f t="shared" ref="E44:R44" si="11">IF(COUNTIF(E45:E47,"C")&gt;=1,"A",IF(COUNTIF(E45:E47,"C")&gt;0,"P"," "))</f>
        <v xml:space="preserve"> </v>
      </c>
      <c r="F44" s="321" t="str">
        <f t="shared" si="11"/>
        <v xml:space="preserve"> </v>
      </c>
      <c r="G44" s="321" t="str">
        <f t="shared" si="11"/>
        <v xml:space="preserve"> </v>
      </c>
      <c r="H44" s="321" t="str">
        <f t="shared" si="11"/>
        <v xml:space="preserve"> </v>
      </c>
      <c r="I44" s="321" t="str">
        <f t="shared" si="11"/>
        <v xml:space="preserve"> </v>
      </c>
      <c r="J44" s="321" t="str">
        <f t="shared" si="11"/>
        <v xml:space="preserve"> </v>
      </c>
      <c r="K44" s="321" t="str">
        <f t="shared" si="11"/>
        <v xml:space="preserve"> </v>
      </c>
      <c r="L44" s="321" t="str">
        <f t="shared" si="11"/>
        <v xml:space="preserve"> </v>
      </c>
      <c r="M44" s="321" t="str">
        <f t="shared" si="11"/>
        <v xml:space="preserve"> </v>
      </c>
      <c r="N44" s="321" t="str">
        <f t="shared" si="11"/>
        <v xml:space="preserve"> </v>
      </c>
      <c r="O44" s="321" t="str">
        <f t="shared" si="11"/>
        <v xml:space="preserve"> </v>
      </c>
      <c r="P44" s="321" t="str">
        <f t="shared" si="11"/>
        <v xml:space="preserve"> </v>
      </c>
      <c r="Q44" s="321" t="str">
        <f t="shared" si="11"/>
        <v xml:space="preserve"> </v>
      </c>
      <c r="R44" s="321" t="str">
        <f t="shared" si="11"/>
        <v xml:space="preserve"> </v>
      </c>
      <c r="S44" s="321" t="str">
        <f t="shared" si="10"/>
        <v xml:space="preserve"> </v>
      </c>
      <c r="T44" s="321" t="str">
        <f t="shared" si="10"/>
        <v xml:space="preserve"> </v>
      </c>
      <c r="U44" s="321" t="str">
        <f t="shared" si="10"/>
        <v xml:space="preserve"> </v>
      </c>
      <c r="V44" s="321" t="str">
        <f>IF(COUNTIF(V45:V47,"C")&gt;=1,"A",IF(COUNTIF(V45:V47,"C")&gt;0,"P"," "))</f>
        <v xml:space="preserve"> </v>
      </c>
      <c r="W44" s="321" t="str">
        <f t="shared" si="10"/>
        <v xml:space="preserve"> </v>
      </c>
      <c r="X44" s="321" t="str">
        <f t="shared" si="10"/>
        <v xml:space="preserve"> </v>
      </c>
      <c r="Y44" s="321" t="str">
        <f t="shared" si="10"/>
        <v xml:space="preserve"> </v>
      </c>
      <c r="Z44" s="321" t="str">
        <f t="shared" si="10"/>
        <v xml:space="preserve"> </v>
      </c>
      <c r="AA44" s="321" t="str">
        <f t="shared" si="10"/>
        <v xml:space="preserve"> </v>
      </c>
      <c r="AB44" s="321" t="str">
        <f t="shared" si="10"/>
        <v xml:space="preserve"> </v>
      </c>
      <c r="AC44" s="321" t="str">
        <f t="shared" si="10"/>
        <v xml:space="preserve"> </v>
      </c>
      <c r="AD44" s="321" t="str">
        <f t="shared" si="10"/>
        <v xml:space="preserve"> </v>
      </c>
      <c r="AE44" s="321" t="str">
        <f t="shared" si="10"/>
        <v xml:space="preserve"> </v>
      </c>
      <c r="AF44" s="321" t="str">
        <f t="shared" si="10"/>
        <v xml:space="preserve"> </v>
      </c>
      <c r="AG44" s="321" t="str">
        <f t="shared" si="10"/>
        <v xml:space="preserve"> </v>
      </c>
    </row>
    <row r="45" spans="1:33">
      <c r="B45" s="140"/>
      <c r="C45" s="151" t="s">
        <v>1007</v>
      </c>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row>
    <row r="46" spans="1:33">
      <c r="B46" s="140"/>
      <c r="C46" s="151" t="s">
        <v>1008</v>
      </c>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84"/>
      <c r="AE46" s="84"/>
      <c r="AF46" s="84"/>
      <c r="AG46" s="84"/>
    </row>
    <row r="47" spans="1:33">
      <c r="B47" s="140"/>
      <c r="C47" s="151" t="s">
        <v>1009</v>
      </c>
      <c r="D47" s="84"/>
      <c r="E47" s="84"/>
      <c r="F47" s="84"/>
      <c r="G47" s="84"/>
      <c r="H47" s="84"/>
      <c r="I47" s="84"/>
      <c r="J47" s="84"/>
      <c r="K47" s="84"/>
      <c r="L47" s="84"/>
      <c r="M47" s="84"/>
      <c r="N47" s="84"/>
      <c r="O47" s="84"/>
      <c r="P47" s="84"/>
      <c r="Q47" s="84"/>
      <c r="R47" s="84"/>
      <c r="S47" s="84"/>
      <c r="T47" s="84"/>
      <c r="U47" s="84"/>
      <c r="V47" s="84"/>
      <c r="W47" s="84"/>
      <c r="X47" s="84"/>
      <c r="Y47" s="84"/>
      <c r="Z47" s="84"/>
      <c r="AA47" s="84"/>
      <c r="AB47" s="84"/>
      <c r="AC47" s="84"/>
      <c r="AD47" s="84"/>
      <c r="AE47" s="84"/>
      <c r="AF47" s="84"/>
      <c r="AG47" s="84"/>
    </row>
    <row r="48" spans="1:33">
      <c r="B48">
        <v>2</v>
      </c>
      <c r="C48" s="147" t="s">
        <v>1010</v>
      </c>
      <c r="D48" s="312" t="str">
        <f t="shared" ref="D48:AG48" si="12">IF(COUNTIF(D49:D51,"C")&gt;=1,"A",IF(COUNTIF(D49:D51,"C")&gt;0,"P"," "))</f>
        <v xml:space="preserve"> </v>
      </c>
      <c r="E48" s="312" t="str">
        <f t="shared" ref="E48:R48" si="13">IF(COUNTIF(E49:E51,"C")&gt;=1,"A",IF(COUNTIF(E49:E51,"C")&gt;0,"P"," "))</f>
        <v xml:space="preserve"> </v>
      </c>
      <c r="F48" s="312" t="str">
        <f t="shared" si="13"/>
        <v xml:space="preserve"> </v>
      </c>
      <c r="G48" s="312" t="str">
        <f t="shared" si="13"/>
        <v xml:space="preserve"> </v>
      </c>
      <c r="H48" s="312" t="str">
        <f t="shared" si="13"/>
        <v xml:space="preserve"> </v>
      </c>
      <c r="I48" s="312" t="str">
        <f t="shared" si="13"/>
        <v xml:space="preserve"> </v>
      </c>
      <c r="J48" s="312" t="str">
        <f t="shared" si="13"/>
        <v xml:space="preserve"> </v>
      </c>
      <c r="K48" s="312" t="str">
        <f t="shared" si="13"/>
        <v xml:space="preserve"> </v>
      </c>
      <c r="L48" s="312" t="str">
        <f t="shared" si="13"/>
        <v xml:space="preserve"> </v>
      </c>
      <c r="M48" s="312" t="str">
        <f t="shared" si="13"/>
        <v xml:space="preserve"> </v>
      </c>
      <c r="N48" s="312" t="str">
        <f t="shared" si="13"/>
        <v xml:space="preserve"> </v>
      </c>
      <c r="O48" s="312" t="str">
        <f t="shared" si="13"/>
        <v xml:space="preserve"> </v>
      </c>
      <c r="P48" s="312" t="str">
        <f t="shared" si="13"/>
        <v xml:space="preserve"> </v>
      </c>
      <c r="Q48" s="312" t="str">
        <f t="shared" si="13"/>
        <v xml:space="preserve"> </v>
      </c>
      <c r="R48" s="312" t="str">
        <f t="shared" si="13"/>
        <v xml:space="preserve"> </v>
      </c>
      <c r="S48" s="312" t="str">
        <f t="shared" si="12"/>
        <v xml:space="preserve"> </v>
      </c>
      <c r="T48" s="312" t="str">
        <f t="shared" si="12"/>
        <v xml:space="preserve"> </v>
      </c>
      <c r="U48" s="312" t="str">
        <f t="shared" si="12"/>
        <v xml:space="preserve"> </v>
      </c>
      <c r="V48" s="312" t="str">
        <f>IF(COUNTIF(V49:V51,"C")&gt;=1,"A",IF(COUNTIF(V49:V51,"C")&gt;0,"P"," "))</f>
        <v xml:space="preserve"> </v>
      </c>
      <c r="W48" s="312" t="str">
        <f t="shared" si="12"/>
        <v xml:space="preserve"> </v>
      </c>
      <c r="X48" s="312" t="str">
        <f t="shared" si="12"/>
        <v xml:space="preserve"> </v>
      </c>
      <c r="Y48" s="312" t="str">
        <f t="shared" si="12"/>
        <v xml:space="preserve"> </v>
      </c>
      <c r="Z48" s="312" t="str">
        <f t="shared" si="12"/>
        <v xml:space="preserve"> </v>
      </c>
      <c r="AA48" s="312" t="str">
        <f t="shared" si="12"/>
        <v xml:space="preserve"> </v>
      </c>
      <c r="AB48" s="312" t="str">
        <f t="shared" si="12"/>
        <v xml:space="preserve"> </v>
      </c>
      <c r="AC48" s="312" t="str">
        <f t="shared" si="12"/>
        <v xml:space="preserve"> </v>
      </c>
      <c r="AD48" s="312" t="str">
        <f t="shared" si="12"/>
        <v xml:space="preserve"> </v>
      </c>
      <c r="AE48" s="312" t="str">
        <f t="shared" si="12"/>
        <v xml:space="preserve"> </v>
      </c>
      <c r="AF48" s="312" t="str">
        <f t="shared" si="12"/>
        <v xml:space="preserve"> </v>
      </c>
      <c r="AG48" s="312" t="str">
        <f t="shared" si="12"/>
        <v xml:space="preserve"> </v>
      </c>
    </row>
    <row r="49" spans="1:33">
      <c r="B49" s="140"/>
      <c r="C49" s="151" t="s">
        <v>1011</v>
      </c>
      <c r="D49" s="84"/>
      <c r="E49" s="84"/>
      <c r="F49" s="84"/>
      <c r="G49" s="84"/>
      <c r="H49" s="84"/>
      <c r="I49" s="84"/>
      <c r="J49" s="84"/>
      <c r="K49" s="84"/>
      <c r="L49" s="84"/>
      <c r="M49" s="84"/>
      <c r="N49" s="84"/>
      <c r="O49" s="84"/>
      <c r="P49" s="84"/>
      <c r="Q49" s="84"/>
      <c r="R49" s="84"/>
      <c r="S49" s="84"/>
      <c r="T49" s="84"/>
      <c r="U49" s="84"/>
      <c r="V49" s="84"/>
      <c r="W49" s="84"/>
      <c r="X49" s="84"/>
      <c r="Y49" s="84"/>
      <c r="Z49" s="84"/>
      <c r="AA49" s="84"/>
      <c r="AB49" s="84"/>
      <c r="AC49" s="84"/>
      <c r="AD49" s="84"/>
      <c r="AE49" s="84"/>
      <c r="AF49" s="84"/>
      <c r="AG49" s="84"/>
    </row>
    <row r="50" spans="1:33">
      <c r="B50" s="140"/>
      <c r="C50" s="151" t="s">
        <v>1012</v>
      </c>
      <c r="D50" s="84"/>
      <c r="E50" s="84"/>
      <c r="F50" s="84"/>
      <c r="G50" s="84"/>
      <c r="H50" s="84"/>
      <c r="I50" s="84"/>
      <c r="J50" s="84"/>
      <c r="K50" s="84"/>
      <c r="L50" s="84"/>
      <c r="M50" s="84"/>
      <c r="N50" s="84"/>
      <c r="O50" s="84"/>
      <c r="P50" s="84"/>
      <c r="Q50" s="84"/>
      <c r="R50" s="84"/>
      <c r="S50" s="84"/>
      <c r="T50" s="84"/>
      <c r="U50" s="84"/>
      <c r="V50" s="84"/>
      <c r="W50" s="84"/>
      <c r="X50" s="84"/>
      <c r="Y50" s="84"/>
      <c r="Z50" s="84"/>
      <c r="AA50" s="84"/>
      <c r="AB50" s="84"/>
      <c r="AC50" s="84"/>
      <c r="AD50" s="84"/>
      <c r="AE50" s="84"/>
      <c r="AF50" s="84"/>
      <c r="AG50" s="84"/>
    </row>
    <row r="51" spans="1:33">
      <c r="B51" s="140"/>
      <c r="C51" s="151" t="s">
        <v>1013</v>
      </c>
      <c r="D51" s="84"/>
      <c r="E51" s="84"/>
      <c r="F51" s="84"/>
      <c r="G51" s="84"/>
      <c r="H51" s="84"/>
      <c r="I51" s="84"/>
      <c r="J51" s="84"/>
      <c r="K51" s="84"/>
      <c r="L51" s="84"/>
      <c r="M51" s="84"/>
      <c r="N51" s="84"/>
      <c r="O51" s="84"/>
      <c r="P51" s="84"/>
      <c r="Q51" s="84"/>
      <c r="R51" s="84"/>
      <c r="S51" s="84"/>
      <c r="T51" s="84"/>
      <c r="U51" s="84"/>
      <c r="V51" s="84"/>
      <c r="W51" s="84"/>
      <c r="X51" s="84"/>
      <c r="Y51" s="84"/>
      <c r="Z51" s="84"/>
      <c r="AA51" s="84"/>
      <c r="AB51" s="84"/>
      <c r="AC51" s="84"/>
      <c r="AD51" s="84"/>
      <c r="AE51" s="84"/>
      <c r="AF51" s="84"/>
      <c r="AG51" s="84"/>
    </row>
    <row r="52" spans="1:33">
      <c r="B52">
        <v>3</v>
      </c>
      <c r="C52" s="147" t="s">
        <v>1014</v>
      </c>
      <c r="D52" s="312" t="str">
        <f t="shared" ref="D52:AG52" si="14">IF(COUNTIF(D53:D55,"C")&gt;=1,"A",IF(COUNTIF(D53:D55,"C")&gt;0,"P"," "))</f>
        <v xml:space="preserve"> </v>
      </c>
      <c r="E52" s="312" t="str">
        <f t="shared" ref="E52:R52" si="15">IF(COUNTIF(E53:E55,"C")&gt;=1,"A",IF(COUNTIF(E53:E55,"C")&gt;0,"P"," "))</f>
        <v xml:space="preserve"> </v>
      </c>
      <c r="F52" s="312" t="str">
        <f t="shared" si="15"/>
        <v xml:space="preserve"> </v>
      </c>
      <c r="G52" s="312" t="str">
        <f t="shared" si="15"/>
        <v xml:space="preserve"> </v>
      </c>
      <c r="H52" s="312" t="str">
        <f t="shared" si="15"/>
        <v xml:space="preserve"> </v>
      </c>
      <c r="I52" s="312" t="str">
        <f t="shared" si="15"/>
        <v xml:space="preserve"> </v>
      </c>
      <c r="J52" s="312" t="str">
        <f t="shared" si="15"/>
        <v xml:space="preserve"> </v>
      </c>
      <c r="K52" s="312" t="str">
        <f t="shared" si="15"/>
        <v xml:space="preserve"> </v>
      </c>
      <c r="L52" s="312" t="str">
        <f t="shared" si="15"/>
        <v xml:space="preserve"> </v>
      </c>
      <c r="M52" s="312" t="str">
        <f t="shared" si="15"/>
        <v xml:space="preserve"> </v>
      </c>
      <c r="N52" s="312" t="str">
        <f t="shared" si="15"/>
        <v xml:space="preserve"> </v>
      </c>
      <c r="O52" s="312" t="str">
        <f t="shared" si="15"/>
        <v xml:space="preserve"> </v>
      </c>
      <c r="P52" s="312" t="str">
        <f t="shared" si="15"/>
        <v xml:space="preserve"> </v>
      </c>
      <c r="Q52" s="312" t="str">
        <f t="shared" si="15"/>
        <v xml:space="preserve"> </v>
      </c>
      <c r="R52" s="312" t="str">
        <f t="shared" si="15"/>
        <v xml:space="preserve"> </v>
      </c>
      <c r="S52" s="312" t="str">
        <f t="shared" si="14"/>
        <v xml:space="preserve"> </v>
      </c>
      <c r="T52" s="312" t="str">
        <f t="shared" si="14"/>
        <v xml:space="preserve"> </v>
      </c>
      <c r="U52" s="312" t="str">
        <f t="shared" si="14"/>
        <v xml:space="preserve"> </v>
      </c>
      <c r="V52" s="312" t="str">
        <f>IF(COUNTIF(V53:V55,"C")&gt;=1,"A",IF(COUNTIF(V53:V55,"C")&gt;0,"P"," "))</f>
        <v xml:space="preserve"> </v>
      </c>
      <c r="W52" s="312" t="str">
        <f t="shared" si="14"/>
        <v xml:space="preserve"> </v>
      </c>
      <c r="X52" s="312" t="str">
        <f t="shared" si="14"/>
        <v xml:space="preserve"> </v>
      </c>
      <c r="Y52" s="312" t="str">
        <f t="shared" si="14"/>
        <v xml:space="preserve"> </v>
      </c>
      <c r="Z52" s="312" t="str">
        <f t="shared" si="14"/>
        <v xml:space="preserve"> </v>
      </c>
      <c r="AA52" s="312" t="str">
        <f t="shared" si="14"/>
        <v xml:space="preserve"> </v>
      </c>
      <c r="AB52" s="312" t="str">
        <f t="shared" si="14"/>
        <v xml:space="preserve"> </v>
      </c>
      <c r="AC52" s="312" t="str">
        <f t="shared" si="14"/>
        <v xml:space="preserve"> </v>
      </c>
      <c r="AD52" s="312" t="str">
        <f t="shared" si="14"/>
        <v xml:space="preserve"> </v>
      </c>
      <c r="AE52" s="312" t="str">
        <f t="shared" si="14"/>
        <v xml:space="preserve"> </v>
      </c>
      <c r="AF52" s="312" t="str">
        <f t="shared" si="14"/>
        <v xml:space="preserve"> </v>
      </c>
      <c r="AG52" s="312" t="str">
        <f t="shared" si="14"/>
        <v xml:space="preserve"> </v>
      </c>
    </row>
    <row r="53" spans="1:33">
      <c r="B53" s="140"/>
      <c r="C53" s="151" t="s">
        <v>1015</v>
      </c>
      <c r="D53" s="84"/>
      <c r="E53" s="84"/>
      <c r="F53" s="84"/>
      <c r="G53" s="84"/>
      <c r="H53" s="84"/>
      <c r="I53" s="84"/>
      <c r="J53" s="84"/>
      <c r="K53" s="84"/>
      <c r="L53" s="84"/>
      <c r="M53" s="84"/>
      <c r="N53" s="84"/>
      <c r="O53" s="84"/>
      <c r="P53" s="84"/>
      <c r="Q53" s="84"/>
      <c r="R53" s="84"/>
      <c r="S53" s="84"/>
      <c r="T53" s="84"/>
      <c r="U53" s="84"/>
      <c r="V53" s="84"/>
      <c r="W53" s="84"/>
      <c r="X53" s="84"/>
      <c r="Y53" s="84"/>
      <c r="Z53" s="84"/>
      <c r="AA53" s="84"/>
      <c r="AB53" s="84"/>
      <c r="AC53" s="84"/>
      <c r="AD53" s="84"/>
      <c r="AE53" s="84"/>
      <c r="AF53" s="84"/>
      <c r="AG53" s="84"/>
    </row>
    <row r="54" spans="1:33">
      <c r="B54" s="140"/>
      <c r="C54" s="151" t="s">
        <v>1016</v>
      </c>
      <c r="D54" s="84"/>
      <c r="E54" s="84"/>
      <c r="F54" s="84"/>
      <c r="G54" s="84"/>
      <c r="H54" s="84"/>
      <c r="I54" s="84"/>
      <c r="J54" s="84"/>
      <c r="K54" s="84"/>
      <c r="L54" s="84"/>
      <c r="M54" s="84"/>
      <c r="N54" s="84"/>
      <c r="O54" s="84"/>
      <c r="P54" s="84"/>
      <c r="Q54" s="84"/>
      <c r="R54" s="84"/>
      <c r="S54" s="84"/>
      <c r="T54" s="84"/>
      <c r="U54" s="84"/>
      <c r="V54" s="84"/>
      <c r="W54" s="84"/>
      <c r="X54" s="84"/>
      <c r="Y54" s="84"/>
      <c r="Z54" s="84"/>
      <c r="AA54" s="84"/>
      <c r="AB54" s="84"/>
      <c r="AC54" s="84"/>
      <c r="AD54" s="84"/>
      <c r="AE54" s="84"/>
      <c r="AF54" s="84"/>
      <c r="AG54" s="84"/>
    </row>
    <row r="55" spans="1:33">
      <c r="B55" s="140"/>
      <c r="C55" s="151" t="s">
        <v>1017</v>
      </c>
      <c r="D55" s="84"/>
      <c r="E55" s="84"/>
      <c r="F55" s="84"/>
      <c r="G55" s="84"/>
      <c r="H55" s="84"/>
      <c r="I55" s="84"/>
      <c r="J55" s="84"/>
      <c r="K55" s="84"/>
      <c r="L55" s="84"/>
      <c r="M55" s="84"/>
      <c r="N55" s="84"/>
      <c r="O55" s="84"/>
      <c r="P55" s="84"/>
      <c r="Q55" s="84"/>
      <c r="R55" s="84"/>
      <c r="S55" s="84"/>
      <c r="T55" s="84"/>
      <c r="U55" s="84"/>
      <c r="V55" s="84"/>
      <c r="W55" s="84"/>
      <c r="X55" s="84"/>
      <c r="Y55" s="84"/>
      <c r="Z55" s="84"/>
      <c r="AA55" s="84"/>
      <c r="AB55" s="84"/>
      <c r="AC55" s="84"/>
      <c r="AD55" s="84"/>
      <c r="AE55" s="84"/>
      <c r="AF55" s="84"/>
      <c r="AG55" s="84"/>
    </row>
    <row r="56" spans="1:33">
      <c r="B56" s="140">
        <v>4</v>
      </c>
      <c r="C56" s="151" t="s">
        <v>1003</v>
      </c>
      <c r="D56" s="84"/>
      <c r="E56" s="84"/>
      <c r="F56" s="84"/>
      <c r="G56" s="84"/>
      <c r="H56" s="84"/>
      <c r="I56" s="84"/>
      <c r="J56" s="84"/>
      <c r="K56" s="84"/>
      <c r="L56" s="84"/>
      <c r="M56" s="84"/>
      <c r="N56" s="84"/>
      <c r="O56" s="84"/>
      <c r="P56" s="84"/>
      <c r="Q56" s="84"/>
      <c r="R56" s="84"/>
      <c r="S56" s="84"/>
      <c r="T56" s="84"/>
      <c r="U56" s="84"/>
      <c r="V56" s="84"/>
      <c r="W56" s="84"/>
      <c r="X56" s="84"/>
      <c r="Y56" s="84"/>
      <c r="Z56" s="84"/>
      <c r="AA56" s="84"/>
      <c r="AB56" s="84"/>
      <c r="AC56" s="84"/>
      <c r="AD56" s="84"/>
      <c r="AE56" s="84"/>
      <c r="AF56" s="84"/>
      <c r="AG56" s="84"/>
    </row>
    <row r="57" spans="1:33" hidden="1">
      <c r="C57" s="147"/>
      <c r="D57" s="322" t="str">
        <f>IF(COUNTIF(D56,"C")&gt;0,"A",IF(COUNTIF(D56,"C")&gt;0,"P"," "))</f>
        <v xml:space="preserve"> </v>
      </c>
      <c r="E57" s="322" t="str">
        <f t="shared" ref="E57:AG57" si="16">IF(COUNTIF(E56,"C")&gt;0,"A",IF(COUNTIF(E56,"C")&gt;0,"P"," "))</f>
        <v xml:space="preserve"> </v>
      </c>
      <c r="F57" s="322" t="str">
        <f t="shared" si="16"/>
        <v xml:space="preserve"> </v>
      </c>
      <c r="G57" s="322" t="str">
        <f t="shared" si="16"/>
        <v xml:space="preserve"> </v>
      </c>
      <c r="H57" s="322" t="str">
        <f t="shared" si="16"/>
        <v xml:space="preserve"> </v>
      </c>
      <c r="I57" s="322" t="str">
        <f t="shared" si="16"/>
        <v xml:space="preserve"> </v>
      </c>
      <c r="J57" s="322" t="str">
        <f t="shared" si="16"/>
        <v xml:space="preserve"> </v>
      </c>
      <c r="K57" s="322" t="str">
        <f t="shared" si="16"/>
        <v xml:space="preserve"> </v>
      </c>
      <c r="L57" s="322" t="str">
        <f t="shared" si="16"/>
        <v xml:space="preserve"> </v>
      </c>
      <c r="M57" s="322" t="str">
        <f t="shared" si="16"/>
        <v xml:space="preserve"> </v>
      </c>
      <c r="N57" s="322" t="str">
        <f t="shared" si="16"/>
        <v xml:space="preserve"> </v>
      </c>
      <c r="O57" s="322" t="str">
        <f t="shared" si="16"/>
        <v xml:space="preserve"> </v>
      </c>
      <c r="P57" s="322" t="str">
        <f t="shared" si="16"/>
        <v xml:space="preserve"> </v>
      </c>
      <c r="Q57" s="322" t="str">
        <f t="shared" si="16"/>
        <v xml:space="preserve"> </v>
      </c>
      <c r="R57" s="322" t="str">
        <f t="shared" si="16"/>
        <v xml:space="preserve"> </v>
      </c>
      <c r="S57" s="322" t="str">
        <f t="shared" si="16"/>
        <v xml:space="preserve"> </v>
      </c>
      <c r="T57" s="322" t="str">
        <f t="shared" si="16"/>
        <v xml:space="preserve"> </v>
      </c>
      <c r="U57" s="322" t="str">
        <f t="shared" si="16"/>
        <v xml:space="preserve"> </v>
      </c>
      <c r="V57" s="322" t="str">
        <f t="shared" si="16"/>
        <v xml:space="preserve"> </v>
      </c>
      <c r="W57" s="322" t="str">
        <f t="shared" si="16"/>
        <v xml:space="preserve"> </v>
      </c>
      <c r="X57" s="322" t="str">
        <f t="shared" si="16"/>
        <v xml:space="preserve"> </v>
      </c>
      <c r="Y57" s="322" t="str">
        <f t="shared" si="16"/>
        <v xml:space="preserve"> </v>
      </c>
      <c r="Z57" s="322" t="str">
        <f t="shared" si="16"/>
        <v xml:space="preserve"> </v>
      </c>
      <c r="AA57" s="322" t="str">
        <f t="shared" si="16"/>
        <v xml:space="preserve"> </v>
      </c>
      <c r="AB57" s="322" t="str">
        <f t="shared" si="16"/>
        <v xml:space="preserve"> </v>
      </c>
      <c r="AC57" s="322" t="str">
        <f t="shared" si="16"/>
        <v xml:space="preserve"> </v>
      </c>
      <c r="AD57" s="322" t="str">
        <f t="shared" si="16"/>
        <v xml:space="preserve"> </v>
      </c>
      <c r="AE57" s="322" t="str">
        <f t="shared" si="16"/>
        <v xml:space="preserve"> </v>
      </c>
      <c r="AF57" s="322" t="str">
        <f t="shared" si="16"/>
        <v xml:space="preserve"> </v>
      </c>
      <c r="AG57" s="322" t="str">
        <f t="shared" si="16"/>
        <v xml:space="preserve"> </v>
      </c>
    </row>
    <row r="58" spans="1:33" ht="13.5" thickBot="1">
      <c r="B58" s="140">
        <v>5</v>
      </c>
      <c r="C58" s="151" t="s">
        <v>1004</v>
      </c>
      <c r="D58" s="84"/>
      <c r="E58" s="84"/>
      <c r="F58" s="84"/>
      <c r="G58" s="84"/>
      <c r="H58" s="84"/>
      <c r="I58" s="84"/>
      <c r="J58" s="84"/>
      <c r="K58" s="84"/>
      <c r="L58" s="84"/>
      <c r="M58" s="84"/>
      <c r="N58" s="84"/>
      <c r="O58" s="84"/>
      <c r="P58" s="84"/>
      <c r="Q58" s="84"/>
      <c r="R58" s="84"/>
      <c r="S58" s="84"/>
      <c r="T58" s="84"/>
      <c r="U58" s="84"/>
      <c r="V58" s="84"/>
      <c r="W58" s="84"/>
      <c r="X58" s="84"/>
      <c r="Y58" s="84"/>
      <c r="Z58" s="84"/>
      <c r="AA58" s="84"/>
      <c r="AB58" s="84"/>
      <c r="AC58" s="84"/>
      <c r="AD58" s="84"/>
      <c r="AE58" s="84"/>
      <c r="AF58" s="84"/>
      <c r="AG58" s="84"/>
    </row>
    <row r="59" spans="1:33" ht="13.5" hidden="1" thickBot="1">
      <c r="D59" s="322" t="str">
        <f>IF(COUNTIF(D58,"C")&gt;0,"A",IF(COUNTIF(D58,"C")&gt;0,"P"," "))</f>
        <v xml:space="preserve"> </v>
      </c>
      <c r="E59" s="322" t="str">
        <f t="shared" ref="E59:R59" si="17">IF(COUNTIF(E58,"C")&gt;0,"A",IF(COUNTIF(E58,"C")&gt;0,"P"," "))</f>
        <v xml:space="preserve"> </v>
      </c>
      <c r="F59" s="322" t="str">
        <f t="shared" si="17"/>
        <v xml:space="preserve"> </v>
      </c>
      <c r="G59" s="322" t="str">
        <f t="shared" si="17"/>
        <v xml:space="preserve"> </v>
      </c>
      <c r="H59" s="322" t="str">
        <f t="shared" si="17"/>
        <v xml:space="preserve"> </v>
      </c>
      <c r="I59" s="322" t="str">
        <f t="shared" si="17"/>
        <v xml:space="preserve"> </v>
      </c>
      <c r="J59" s="322" t="str">
        <f t="shared" si="17"/>
        <v xml:space="preserve"> </v>
      </c>
      <c r="K59" s="322" t="str">
        <f t="shared" si="17"/>
        <v xml:space="preserve"> </v>
      </c>
      <c r="L59" s="322" t="str">
        <f t="shared" si="17"/>
        <v xml:space="preserve"> </v>
      </c>
      <c r="M59" s="322" t="str">
        <f t="shared" si="17"/>
        <v xml:space="preserve"> </v>
      </c>
      <c r="N59" s="322" t="str">
        <f t="shared" si="17"/>
        <v xml:space="preserve"> </v>
      </c>
      <c r="O59" s="322" t="str">
        <f t="shared" si="17"/>
        <v xml:space="preserve"> </v>
      </c>
      <c r="P59" s="322" t="str">
        <f t="shared" si="17"/>
        <v xml:space="preserve"> </v>
      </c>
      <c r="Q59" s="322" t="str">
        <f t="shared" si="17"/>
        <v xml:space="preserve"> </v>
      </c>
      <c r="R59" s="322" t="str">
        <f t="shared" si="17"/>
        <v xml:space="preserve"> </v>
      </c>
      <c r="S59" s="322" t="str">
        <f t="shared" ref="S59:AG59" si="18">IF(COUNTIF(S58,"C")&gt;0,"A",IF(COUNTIF(S58,"C")&gt;0,"P"," "))</f>
        <v xml:space="preserve"> </v>
      </c>
      <c r="T59" s="322" t="str">
        <f t="shared" si="18"/>
        <v xml:space="preserve"> </v>
      </c>
      <c r="U59" s="322" t="str">
        <f t="shared" si="18"/>
        <v xml:space="preserve"> </v>
      </c>
      <c r="V59" s="322" t="str">
        <f t="shared" si="18"/>
        <v xml:space="preserve"> </v>
      </c>
      <c r="W59" s="322" t="str">
        <f t="shared" si="18"/>
        <v xml:space="preserve"> </v>
      </c>
      <c r="X59" s="322" t="str">
        <f t="shared" si="18"/>
        <v xml:space="preserve"> </v>
      </c>
      <c r="Y59" s="322" t="str">
        <f t="shared" si="18"/>
        <v xml:space="preserve"> </v>
      </c>
      <c r="Z59" s="322" t="str">
        <f t="shared" si="18"/>
        <v xml:space="preserve"> </v>
      </c>
      <c r="AA59" s="322" t="str">
        <f t="shared" si="18"/>
        <v xml:space="preserve"> </v>
      </c>
      <c r="AB59" s="322" t="str">
        <f t="shared" si="18"/>
        <v xml:space="preserve"> </v>
      </c>
      <c r="AC59" s="322" t="str">
        <f t="shared" si="18"/>
        <v xml:space="preserve"> </v>
      </c>
      <c r="AD59" s="322" t="str">
        <f t="shared" si="18"/>
        <v xml:space="preserve"> </v>
      </c>
      <c r="AE59" s="322" t="str">
        <f t="shared" si="18"/>
        <v xml:space="preserve"> </v>
      </c>
      <c r="AF59" s="322" t="str">
        <f t="shared" si="18"/>
        <v xml:space="preserve"> </v>
      </c>
      <c r="AG59" s="322" t="str">
        <f t="shared" si="18"/>
        <v xml:space="preserve"> </v>
      </c>
    </row>
    <row r="60" spans="1:33" ht="12" customHeight="1" thickBot="1">
      <c r="C60" s="324" t="s">
        <v>49</v>
      </c>
      <c r="D60" s="157" t="str">
        <f>IF(COUNTIF(D44:D59,"A")&gt;4,"C",IF(COUNTIF(D44:D59,"P")&gt;0,"P",IF(COUNTIF(D44:D59,"A")&gt;0,"P"," ")))</f>
        <v xml:space="preserve"> </v>
      </c>
      <c r="E60" s="157" t="str">
        <f t="shared" ref="E60:R60" si="19">IF(COUNTIF(E44:E59,"A")&gt;4,"C",IF(COUNTIF(E44:E59,"P")&gt;0,"P",IF(COUNTIF(E44:E59,"A")&gt;0,"P"," ")))</f>
        <v xml:space="preserve"> </v>
      </c>
      <c r="F60" s="157" t="str">
        <f t="shared" si="19"/>
        <v xml:space="preserve"> </v>
      </c>
      <c r="G60" s="157" t="str">
        <f t="shared" si="19"/>
        <v xml:space="preserve"> </v>
      </c>
      <c r="H60" s="157" t="str">
        <f t="shared" si="19"/>
        <v xml:space="preserve"> </v>
      </c>
      <c r="I60" s="157" t="str">
        <f t="shared" si="19"/>
        <v xml:space="preserve"> </v>
      </c>
      <c r="J60" s="157" t="str">
        <f t="shared" si="19"/>
        <v xml:space="preserve"> </v>
      </c>
      <c r="K60" s="157" t="str">
        <f t="shared" si="19"/>
        <v xml:space="preserve"> </v>
      </c>
      <c r="L60" s="157" t="str">
        <f t="shared" si="19"/>
        <v xml:space="preserve"> </v>
      </c>
      <c r="M60" s="157" t="str">
        <f t="shared" si="19"/>
        <v xml:space="preserve"> </v>
      </c>
      <c r="N60" s="157" t="str">
        <f t="shared" si="19"/>
        <v xml:space="preserve"> </v>
      </c>
      <c r="O60" s="157" t="str">
        <f t="shared" si="19"/>
        <v xml:space="preserve"> </v>
      </c>
      <c r="P60" s="157" t="str">
        <f t="shared" si="19"/>
        <v xml:space="preserve"> </v>
      </c>
      <c r="Q60" s="157" t="str">
        <f t="shared" si="19"/>
        <v xml:space="preserve"> </v>
      </c>
      <c r="R60" s="157" t="str">
        <f t="shared" si="19"/>
        <v xml:space="preserve"> </v>
      </c>
      <c r="S60" s="157" t="str">
        <f t="shared" ref="S60:AG60" si="20">IF(COUNTIF(S44:S59,"A")&gt;4,"C",IF(COUNTIF(S44:S59,"P")&gt;0,"P",IF(COUNTIF(S44:S59,"A")&gt;0,"P"," ")))</f>
        <v xml:space="preserve"> </v>
      </c>
      <c r="T60" s="157" t="str">
        <f t="shared" si="20"/>
        <v xml:space="preserve"> </v>
      </c>
      <c r="U60" s="157" t="str">
        <f t="shared" si="20"/>
        <v xml:space="preserve"> </v>
      </c>
      <c r="V60" s="157" t="str">
        <f t="shared" si="20"/>
        <v xml:space="preserve"> </v>
      </c>
      <c r="W60" s="157" t="str">
        <f t="shared" si="20"/>
        <v xml:space="preserve"> </v>
      </c>
      <c r="X60" s="157" t="str">
        <f t="shared" si="20"/>
        <v xml:space="preserve"> </v>
      </c>
      <c r="Y60" s="157" t="str">
        <f t="shared" si="20"/>
        <v xml:space="preserve"> </v>
      </c>
      <c r="Z60" s="157" t="str">
        <f t="shared" si="20"/>
        <v xml:space="preserve"> </v>
      </c>
      <c r="AA60" s="157" t="str">
        <f t="shared" si="20"/>
        <v xml:space="preserve"> </v>
      </c>
      <c r="AB60" s="157" t="str">
        <f t="shared" si="20"/>
        <v xml:space="preserve"> </v>
      </c>
      <c r="AC60" s="157" t="str">
        <f t="shared" si="20"/>
        <v xml:space="preserve"> </v>
      </c>
      <c r="AD60" s="157" t="str">
        <f t="shared" si="20"/>
        <v xml:space="preserve"> </v>
      </c>
      <c r="AE60" s="157" t="str">
        <f t="shared" si="20"/>
        <v xml:space="preserve"> </v>
      </c>
      <c r="AF60" s="157" t="str">
        <f t="shared" si="20"/>
        <v xml:space="preserve"> </v>
      </c>
      <c r="AG60" s="157" t="str">
        <f t="shared" si="20"/>
        <v xml:space="preserve"> </v>
      </c>
    </row>
    <row r="61" spans="1:33">
      <c r="A61" s="318"/>
      <c r="B61" s="249" t="s">
        <v>934</v>
      </c>
      <c r="C61" s="252"/>
      <c r="D61" s="319"/>
      <c r="E61" s="320"/>
      <c r="F61" s="320"/>
      <c r="G61" s="320"/>
      <c r="H61" s="320"/>
      <c r="I61" s="320"/>
      <c r="J61" s="320"/>
      <c r="K61" s="320"/>
      <c r="L61" s="320"/>
      <c r="M61" s="320"/>
      <c r="N61" s="320"/>
      <c r="O61" s="320"/>
      <c r="P61" s="320"/>
      <c r="Q61" s="320"/>
      <c r="R61" s="320"/>
      <c r="S61" s="320"/>
      <c r="T61" s="320"/>
      <c r="U61" s="320"/>
      <c r="V61" s="320"/>
      <c r="W61" s="320"/>
      <c r="X61" s="320"/>
      <c r="Y61" s="320"/>
      <c r="Z61" s="320"/>
      <c r="AA61" s="320"/>
      <c r="AB61" s="320"/>
      <c r="AC61" s="320"/>
      <c r="AD61" s="320"/>
      <c r="AE61" s="320"/>
      <c r="AF61" s="320"/>
      <c r="AG61" s="320"/>
    </row>
    <row r="62" spans="1:33">
      <c r="B62">
        <v>1</v>
      </c>
      <c r="C62" s="323" t="s">
        <v>1006</v>
      </c>
      <c r="D62" s="321" t="str">
        <f t="shared" ref="D62:AG62" si="21">IF(COUNTIF(D63:D65,"C")&gt;=1,"A",IF(COUNTIF(D63:D65,"C")&gt;0,"P"," "))</f>
        <v xml:space="preserve"> </v>
      </c>
      <c r="E62" s="321" t="str">
        <f t="shared" ref="E62:R62" si="22">IF(COUNTIF(E63:E65,"C")&gt;=1,"A",IF(COUNTIF(E63:E65,"C")&gt;0,"P"," "))</f>
        <v xml:space="preserve"> </v>
      </c>
      <c r="F62" s="321" t="str">
        <f t="shared" si="22"/>
        <v xml:space="preserve"> </v>
      </c>
      <c r="G62" s="321" t="str">
        <f t="shared" si="22"/>
        <v xml:space="preserve"> </v>
      </c>
      <c r="H62" s="321" t="str">
        <f t="shared" si="22"/>
        <v xml:space="preserve"> </v>
      </c>
      <c r="I62" s="321" t="str">
        <f t="shared" si="22"/>
        <v xml:space="preserve"> </v>
      </c>
      <c r="J62" s="321" t="str">
        <f t="shared" si="22"/>
        <v xml:space="preserve"> </v>
      </c>
      <c r="K62" s="321" t="str">
        <f t="shared" si="22"/>
        <v xml:space="preserve"> </v>
      </c>
      <c r="L62" s="321" t="str">
        <f t="shared" si="22"/>
        <v xml:space="preserve"> </v>
      </c>
      <c r="M62" s="321" t="str">
        <f t="shared" si="22"/>
        <v xml:space="preserve"> </v>
      </c>
      <c r="N62" s="321" t="str">
        <f t="shared" si="22"/>
        <v xml:space="preserve"> </v>
      </c>
      <c r="O62" s="321" t="str">
        <f t="shared" si="22"/>
        <v xml:space="preserve"> </v>
      </c>
      <c r="P62" s="321" t="str">
        <f t="shared" si="22"/>
        <v xml:space="preserve"> </v>
      </c>
      <c r="Q62" s="321" t="str">
        <f t="shared" si="22"/>
        <v xml:space="preserve"> </v>
      </c>
      <c r="R62" s="321" t="str">
        <f t="shared" si="22"/>
        <v xml:space="preserve"> </v>
      </c>
      <c r="S62" s="321" t="str">
        <f t="shared" si="21"/>
        <v xml:space="preserve"> </v>
      </c>
      <c r="T62" s="321" t="str">
        <f t="shared" si="21"/>
        <v xml:space="preserve"> </v>
      </c>
      <c r="U62" s="321" t="str">
        <f t="shared" si="21"/>
        <v xml:space="preserve"> </v>
      </c>
      <c r="V62" s="321" t="str">
        <f>IF(COUNTIF(V63:V65,"C")&gt;=1,"A",IF(COUNTIF(V63:V65,"C")&gt;0,"P"," "))</f>
        <v xml:space="preserve"> </v>
      </c>
      <c r="W62" s="321" t="str">
        <f t="shared" si="21"/>
        <v xml:space="preserve"> </v>
      </c>
      <c r="X62" s="321" t="str">
        <f t="shared" si="21"/>
        <v xml:space="preserve"> </v>
      </c>
      <c r="Y62" s="321" t="str">
        <f t="shared" si="21"/>
        <v xml:space="preserve"> </v>
      </c>
      <c r="Z62" s="321" t="str">
        <f t="shared" si="21"/>
        <v xml:space="preserve"> </v>
      </c>
      <c r="AA62" s="321" t="str">
        <f t="shared" si="21"/>
        <v xml:space="preserve"> </v>
      </c>
      <c r="AB62" s="321" t="str">
        <f t="shared" si="21"/>
        <v xml:space="preserve"> </v>
      </c>
      <c r="AC62" s="321" t="str">
        <f t="shared" si="21"/>
        <v xml:space="preserve"> </v>
      </c>
      <c r="AD62" s="321" t="str">
        <f t="shared" si="21"/>
        <v xml:space="preserve"> </v>
      </c>
      <c r="AE62" s="321" t="str">
        <f t="shared" si="21"/>
        <v xml:space="preserve"> </v>
      </c>
      <c r="AF62" s="321" t="str">
        <f t="shared" si="21"/>
        <v xml:space="preserve"> </v>
      </c>
      <c r="AG62" s="321" t="str">
        <f t="shared" si="21"/>
        <v xml:space="preserve"> </v>
      </c>
    </row>
    <row r="63" spans="1:33">
      <c r="B63" s="140"/>
      <c r="C63" s="151" t="s">
        <v>1007</v>
      </c>
      <c r="D63" s="84"/>
      <c r="E63" s="84"/>
      <c r="F63" s="84"/>
      <c r="G63" s="84"/>
      <c r="H63" s="84"/>
      <c r="I63" s="84"/>
      <c r="J63" s="84"/>
      <c r="K63" s="84"/>
      <c r="L63" s="84"/>
      <c r="M63" s="84"/>
      <c r="N63" s="84"/>
      <c r="O63" s="84"/>
      <c r="P63" s="84"/>
      <c r="Q63" s="84"/>
      <c r="R63" s="84"/>
      <c r="S63" s="84"/>
      <c r="T63" s="84"/>
      <c r="U63" s="84"/>
      <c r="V63" s="84"/>
      <c r="W63" s="84"/>
      <c r="X63" s="84"/>
      <c r="Y63" s="84"/>
      <c r="Z63" s="84"/>
      <c r="AA63" s="84"/>
      <c r="AB63" s="84"/>
      <c r="AC63" s="84"/>
      <c r="AD63" s="84"/>
      <c r="AE63" s="84"/>
      <c r="AF63" s="84"/>
      <c r="AG63" s="84"/>
    </row>
    <row r="64" spans="1:33">
      <c r="B64" s="140"/>
      <c r="C64" s="151" t="s">
        <v>1008</v>
      </c>
      <c r="D64" s="84"/>
      <c r="E64" s="84"/>
      <c r="F64" s="84"/>
      <c r="G64" s="84"/>
      <c r="H64" s="84"/>
      <c r="I64" s="84"/>
      <c r="J64" s="84"/>
      <c r="K64" s="84"/>
      <c r="L64" s="84"/>
      <c r="M64" s="84"/>
      <c r="N64" s="84"/>
      <c r="O64" s="84"/>
      <c r="P64" s="84"/>
      <c r="Q64" s="84"/>
      <c r="R64" s="84"/>
      <c r="S64" s="84"/>
      <c r="T64" s="84"/>
      <c r="U64" s="84"/>
      <c r="V64" s="84"/>
      <c r="W64" s="84"/>
      <c r="X64" s="84"/>
      <c r="Y64" s="84"/>
      <c r="Z64" s="84"/>
      <c r="AA64" s="84"/>
      <c r="AB64" s="84"/>
      <c r="AC64" s="84"/>
      <c r="AD64" s="84"/>
      <c r="AE64" s="84"/>
      <c r="AF64" s="84"/>
      <c r="AG64" s="84"/>
    </row>
    <row r="65" spans="1:33">
      <c r="B65" s="140"/>
      <c r="C65" s="151" t="s">
        <v>1009</v>
      </c>
      <c r="D65" s="84"/>
      <c r="E65" s="84"/>
      <c r="F65" s="84"/>
      <c r="G65" s="84"/>
      <c r="H65" s="84"/>
      <c r="I65" s="84"/>
      <c r="J65" s="84"/>
      <c r="K65" s="84"/>
      <c r="L65" s="84"/>
      <c r="M65" s="84"/>
      <c r="N65" s="84"/>
      <c r="O65" s="84"/>
      <c r="P65" s="84"/>
      <c r="Q65" s="84"/>
      <c r="R65" s="84"/>
      <c r="S65" s="84"/>
      <c r="T65" s="84"/>
      <c r="U65" s="84"/>
      <c r="V65" s="84"/>
      <c r="W65" s="84"/>
      <c r="X65" s="84"/>
      <c r="Y65" s="84"/>
      <c r="Z65" s="84"/>
      <c r="AA65" s="84"/>
      <c r="AB65" s="84"/>
      <c r="AC65" s="84"/>
      <c r="AD65" s="84"/>
      <c r="AE65" s="84"/>
      <c r="AF65" s="84"/>
      <c r="AG65" s="84"/>
    </row>
    <row r="66" spans="1:33">
      <c r="B66">
        <v>2</v>
      </c>
      <c r="C66" s="147" t="s">
        <v>1010</v>
      </c>
      <c r="D66" s="312" t="str">
        <f t="shared" ref="D66:AG66" si="23">IF(COUNTIF(D67:D69,"C")&gt;=1,"A",IF(COUNTIF(D67:D69,"C")&gt;0,"P"," "))</f>
        <v xml:space="preserve"> </v>
      </c>
      <c r="E66" s="312" t="str">
        <f t="shared" ref="E66:R66" si="24">IF(COUNTIF(E67:E69,"C")&gt;=1,"A",IF(COUNTIF(E67:E69,"C")&gt;0,"P"," "))</f>
        <v xml:space="preserve"> </v>
      </c>
      <c r="F66" s="312" t="str">
        <f t="shared" si="24"/>
        <v xml:space="preserve"> </v>
      </c>
      <c r="G66" s="312" t="str">
        <f t="shared" si="24"/>
        <v xml:space="preserve"> </v>
      </c>
      <c r="H66" s="312" t="str">
        <f t="shared" si="24"/>
        <v xml:space="preserve"> </v>
      </c>
      <c r="I66" s="312" t="str">
        <f t="shared" si="24"/>
        <v xml:space="preserve"> </v>
      </c>
      <c r="J66" s="312" t="str">
        <f t="shared" si="24"/>
        <v xml:space="preserve"> </v>
      </c>
      <c r="K66" s="312" t="str">
        <f t="shared" si="24"/>
        <v xml:space="preserve"> </v>
      </c>
      <c r="L66" s="312" t="str">
        <f t="shared" si="24"/>
        <v xml:space="preserve"> </v>
      </c>
      <c r="M66" s="312" t="str">
        <f t="shared" si="24"/>
        <v xml:space="preserve"> </v>
      </c>
      <c r="N66" s="312" t="str">
        <f t="shared" si="24"/>
        <v xml:space="preserve"> </v>
      </c>
      <c r="O66" s="312" t="str">
        <f t="shared" si="24"/>
        <v xml:space="preserve"> </v>
      </c>
      <c r="P66" s="312" t="str">
        <f t="shared" si="24"/>
        <v xml:space="preserve"> </v>
      </c>
      <c r="Q66" s="312" t="str">
        <f t="shared" si="24"/>
        <v xml:space="preserve"> </v>
      </c>
      <c r="R66" s="312" t="str">
        <f t="shared" si="24"/>
        <v xml:space="preserve"> </v>
      </c>
      <c r="S66" s="312" t="str">
        <f t="shared" si="23"/>
        <v xml:space="preserve"> </v>
      </c>
      <c r="T66" s="312" t="str">
        <f t="shared" si="23"/>
        <v xml:space="preserve"> </v>
      </c>
      <c r="U66" s="312" t="str">
        <f t="shared" si="23"/>
        <v xml:space="preserve"> </v>
      </c>
      <c r="V66" s="312" t="str">
        <f>IF(COUNTIF(V67:V69,"C")&gt;=1,"A",IF(COUNTIF(V67:V69,"C")&gt;0,"P"," "))</f>
        <v xml:space="preserve"> </v>
      </c>
      <c r="W66" s="312" t="str">
        <f t="shared" si="23"/>
        <v xml:space="preserve"> </v>
      </c>
      <c r="X66" s="312" t="str">
        <f t="shared" si="23"/>
        <v xml:space="preserve"> </v>
      </c>
      <c r="Y66" s="312" t="str">
        <f t="shared" si="23"/>
        <v xml:space="preserve"> </v>
      </c>
      <c r="Z66" s="312" t="str">
        <f t="shared" si="23"/>
        <v xml:space="preserve"> </v>
      </c>
      <c r="AA66" s="312" t="str">
        <f t="shared" si="23"/>
        <v xml:space="preserve"> </v>
      </c>
      <c r="AB66" s="312" t="str">
        <f t="shared" si="23"/>
        <v xml:space="preserve"> </v>
      </c>
      <c r="AC66" s="312" t="str">
        <f t="shared" si="23"/>
        <v xml:space="preserve"> </v>
      </c>
      <c r="AD66" s="312" t="str">
        <f t="shared" si="23"/>
        <v xml:space="preserve"> </v>
      </c>
      <c r="AE66" s="312" t="str">
        <f t="shared" si="23"/>
        <v xml:space="preserve"> </v>
      </c>
      <c r="AF66" s="312" t="str">
        <f t="shared" si="23"/>
        <v xml:space="preserve"> </v>
      </c>
      <c r="AG66" s="312" t="str">
        <f t="shared" si="23"/>
        <v xml:space="preserve"> </v>
      </c>
    </row>
    <row r="67" spans="1:33">
      <c r="B67" s="140"/>
      <c r="C67" s="151" t="s">
        <v>1011</v>
      </c>
      <c r="D67" s="84"/>
      <c r="E67" s="84"/>
      <c r="F67" s="84"/>
      <c r="G67" s="84"/>
      <c r="H67" s="84"/>
      <c r="I67" s="84"/>
      <c r="J67" s="84"/>
      <c r="K67" s="84"/>
      <c r="L67" s="84"/>
      <c r="M67" s="84"/>
      <c r="N67" s="84"/>
      <c r="O67" s="84"/>
      <c r="P67" s="84"/>
      <c r="Q67" s="84"/>
      <c r="R67" s="84"/>
      <c r="S67" s="84"/>
      <c r="T67" s="84"/>
      <c r="U67" s="84"/>
      <c r="V67" s="84"/>
      <c r="W67" s="84"/>
      <c r="X67" s="84"/>
      <c r="Y67" s="84"/>
      <c r="Z67" s="84"/>
      <c r="AA67" s="84"/>
      <c r="AB67" s="84"/>
      <c r="AC67" s="84"/>
      <c r="AD67" s="84"/>
      <c r="AE67" s="84"/>
      <c r="AF67" s="84"/>
      <c r="AG67" s="84"/>
    </row>
    <row r="68" spans="1:33">
      <c r="B68" s="140"/>
      <c r="C68" s="151" t="s">
        <v>1012</v>
      </c>
      <c r="D68" s="84"/>
      <c r="E68" s="84"/>
      <c r="F68" s="84"/>
      <c r="G68" s="84"/>
      <c r="H68" s="84"/>
      <c r="I68" s="84"/>
      <c r="J68" s="84"/>
      <c r="K68" s="84"/>
      <c r="L68" s="84"/>
      <c r="M68" s="84"/>
      <c r="N68" s="84"/>
      <c r="O68" s="84"/>
      <c r="P68" s="84"/>
      <c r="Q68" s="84"/>
      <c r="R68" s="84"/>
      <c r="S68" s="84"/>
      <c r="T68" s="84"/>
      <c r="U68" s="84"/>
      <c r="V68" s="84"/>
      <c r="W68" s="84"/>
      <c r="X68" s="84"/>
      <c r="Y68" s="84"/>
      <c r="Z68" s="84"/>
      <c r="AA68" s="84"/>
      <c r="AB68" s="84"/>
      <c r="AC68" s="84"/>
      <c r="AD68" s="84"/>
      <c r="AE68" s="84"/>
      <c r="AF68" s="84"/>
      <c r="AG68" s="84"/>
    </row>
    <row r="69" spans="1:33">
      <c r="B69" s="140"/>
      <c r="C69" s="151" t="s">
        <v>1013</v>
      </c>
      <c r="D69" s="84"/>
      <c r="E69" s="84"/>
      <c r="F69" s="84"/>
      <c r="G69" s="84"/>
      <c r="H69" s="84"/>
      <c r="I69" s="84"/>
      <c r="J69" s="84"/>
      <c r="K69" s="84"/>
      <c r="L69" s="84"/>
      <c r="M69" s="84"/>
      <c r="N69" s="84"/>
      <c r="O69" s="84"/>
      <c r="P69" s="84"/>
      <c r="Q69" s="84"/>
      <c r="R69" s="84"/>
      <c r="S69" s="84"/>
      <c r="T69" s="84"/>
      <c r="U69" s="84"/>
      <c r="V69" s="84"/>
      <c r="W69" s="84"/>
      <c r="X69" s="84"/>
      <c r="Y69" s="84"/>
      <c r="Z69" s="84"/>
      <c r="AA69" s="84"/>
      <c r="AB69" s="84"/>
      <c r="AC69" s="84"/>
      <c r="AD69" s="84"/>
      <c r="AE69" s="84"/>
      <c r="AF69" s="84"/>
      <c r="AG69" s="84"/>
    </row>
    <row r="70" spans="1:33">
      <c r="B70">
        <v>3</v>
      </c>
      <c r="C70" s="147" t="s">
        <v>1014</v>
      </c>
      <c r="D70" s="312" t="str">
        <f t="shared" ref="D70:AG70" si="25">IF(COUNTIF(D71:D73,"C")&gt;=1,"A",IF(COUNTIF(D71:D73,"C")&gt;0,"P"," "))</f>
        <v xml:space="preserve"> </v>
      </c>
      <c r="E70" s="312" t="str">
        <f t="shared" ref="E70:R70" si="26">IF(COUNTIF(E71:E73,"C")&gt;=1,"A",IF(COUNTIF(E71:E73,"C")&gt;0,"P"," "))</f>
        <v xml:space="preserve"> </v>
      </c>
      <c r="F70" s="312" t="str">
        <f t="shared" si="26"/>
        <v xml:space="preserve"> </v>
      </c>
      <c r="G70" s="312" t="str">
        <f t="shared" si="26"/>
        <v xml:space="preserve"> </v>
      </c>
      <c r="H70" s="312" t="str">
        <f t="shared" si="26"/>
        <v xml:space="preserve"> </v>
      </c>
      <c r="I70" s="312" t="str">
        <f t="shared" si="26"/>
        <v xml:space="preserve"> </v>
      </c>
      <c r="J70" s="312" t="str">
        <f t="shared" si="26"/>
        <v xml:space="preserve"> </v>
      </c>
      <c r="K70" s="312" t="str">
        <f t="shared" si="26"/>
        <v xml:space="preserve"> </v>
      </c>
      <c r="L70" s="312" t="str">
        <f t="shared" si="26"/>
        <v xml:space="preserve"> </v>
      </c>
      <c r="M70" s="312" t="str">
        <f t="shared" si="26"/>
        <v xml:space="preserve"> </v>
      </c>
      <c r="N70" s="312" t="str">
        <f t="shared" si="26"/>
        <v xml:space="preserve"> </v>
      </c>
      <c r="O70" s="312" t="str">
        <f t="shared" si="26"/>
        <v xml:space="preserve"> </v>
      </c>
      <c r="P70" s="312" t="str">
        <f t="shared" si="26"/>
        <v xml:space="preserve"> </v>
      </c>
      <c r="Q70" s="312" t="str">
        <f t="shared" si="26"/>
        <v xml:space="preserve"> </v>
      </c>
      <c r="R70" s="312" t="str">
        <f t="shared" si="26"/>
        <v xml:space="preserve"> </v>
      </c>
      <c r="S70" s="312" t="str">
        <f t="shared" si="25"/>
        <v xml:space="preserve"> </v>
      </c>
      <c r="T70" s="312" t="str">
        <f t="shared" si="25"/>
        <v xml:space="preserve"> </v>
      </c>
      <c r="U70" s="312" t="str">
        <f t="shared" si="25"/>
        <v xml:space="preserve"> </v>
      </c>
      <c r="V70" s="312" t="str">
        <f>IF(COUNTIF(V71:V73,"C")&gt;=1,"A",IF(COUNTIF(V71:V73,"C")&gt;0,"P"," "))</f>
        <v xml:space="preserve"> </v>
      </c>
      <c r="W70" s="312" t="str">
        <f t="shared" si="25"/>
        <v xml:space="preserve"> </v>
      </c>
      <c r="X70" s="312" t="str">
        <f t="shared" si="25"/>
        <v xml:space="preserve"> </v>
      </c>
      <c r="Y70" s="312" t="str">
        <f t="shared" si="25"/>
        <v xml:space="preserve"> </v>
      </c>
      <c r="Z70" s="312" t="str">
        <f t="shared" si="25"/>
        <v xml:space="preserve"> </v>
      </c>
      <c r="AA70" s="312" t="str">
        <f t="shared" si="25"/>
        <v xml:space="preserve"> </v>
      </c>
      <c r="AB70" s="312" t="str">
        <f t="shared" si="25"/>
        <v xml:space="preserve"> </v>
      </c>
      <c r="AC70" s="312" t="str">
        <f t="shared" si="25"/>
        <v xml:space="preserve"> </v>
      </c>
      <c r="AD70" s="312" t="str">
        <f t="shared" si="25"/>
        <v xml:space="preserve"> </v>
      </c>
      <c r="AE70" s="312" t="str">
        <f t="shared" si="25"/>
        <v xml:space="preserve"> </v>
      </c>
      <c r="AF70" s="312" t="str">
        <f t="shared" si="25"/>
        <v xml:space="preserve"> </v>
      </c>
      <c r="AG70" s="312" t="str">
        <f t="shared" si="25"/>
        <v xml:space="preserve"> </v>
      </c>
    </row>
    <row r="71" spans="1:33">
      <c r="B71" s="140"/>
      <c r="C71" s="151" t="s">
        <v>1015</v>
      </c>
      <c r="D71" s="84"/>
      <c r="E71" s="411"/>
      <c r="F71" s="411"/>
      <c r="G71" s="411"/>
      <c r="H71" s="411"/>
      <c r="I71" s="411"/>
      <c r="J71" s="411"/>
      <c r="K71" s="411"/>
      <c r="L71" s="411"/>
      <c r="M71" s="411"/>
      <c r="N71" s="411"/>
      <c r="O71" s="411"/>
      <c r="P71" s="411"/>
      <c r="Q71" s="411"/>
      <c r="R71" s="411"/>
      <c r="S71" s="411"/>
      <c r="T71" s="411"/>
      <c r="U71" s="411"/>
      <c r="V71" s="411"/>
      <c r="W71" s="411"/>
      <c r="X71" s="411"/>
      <c r="Y71" s="411"/>
      <c r="Z71" s="411"/>
      <c r="AA71" s="411"/>
      <c r="AB71" s="411"/>
      <c r="AC71" s="411"/>
      <c r="AD71" s="411"/>
      <c r="AE71" s="411"/>
      <c r="AF71" s="411"/>
      <c r="AG71" s="411"/>
    </row>
    <row r="72" spans="1:33">
      <c r="B72" s="140"/>
      <c r="C72" s="151" t="s">
        <v>1016</v>
      </c>
      <c r="D72" s="412"/>
      <c r="E72" s="413"/>
      <c r="F72" s="413"/>
      <c r="G72" s="413"/>
      <c r="H72" s="413"/>
      <c r="I72" s="413"/>
      <c r="J72" s="413"/>
      <c r="K72" s="413"/>
      <c r="L72" s="413"/>
      <c r="M72" s="413"/>
      <c r="N72" s="413"/>
      <c r="O72" s="413"/>
      <c r="P72" s="413"/>
      <c r="Q72" s="413"/>
      <c r="R72" s="413"/>
      <c r="S72" s="413"/>
      <c r="T72" s="413"/>
      <c r="U72" s="413"/>
      <c r="V72" s="413"/>
      <c r="W72" s="413"/>
      <c r="X72" s="413"/>
      <c r="Y72" s="413"/>
      <c r="Z72" s="413"/>
      <c r="AA72" s="413"/>
      <c r="AB72" s="413"/>
      <c r="AC72" s="413"/>
      <c r="AD72" s="413"/>
      <c r="AE72" s="413"/>
      <c r="AF72" s="413"/>
      <c r="AG72" s="413"/>
    </row>
    <row r="73" spans="1:33">
      <c r="B73" s="140"/>
      <c r="C73" s="151" t="s">
        <v>1017</v>
      </c>
      <c r="D73" s="412"/>
      <c r="E73" s="413"/>
      <c r="F73" s="413"/>
      <c r="G73" s="413"/>
      <c r="H73" s="413"/>
      <c r="I73" s="413"/>
      <c r="J73" s="413"/>
      <c r="K73" s="413"/>
      <c r="L73" s="413"/>
      <c r="M73" s="413"/>
      <c r="N73" s="413"/>
      <c r="O73" s="413"/>
      <c r="P73" s="413"/>
      <c r="Q73" s="413"/>
      <c r="R73" s="413"/>
      <c r="S73" s="413"/>
      <c r="T73" s="413"/>
      <c r="U73" s="413"/>
      <c r="V73" s="413"/>
      <c r="W73" s="413"/>
      <c r="X73" s="413"/>
      <c r="Y73" s="413"/>
      <c r="Z73" s="413"/>
      <c r="AA73" s="413"/>
      <c r="AB73" s="413"/>
      <c r="AC73" s="413"/>
      <c r="AD73" s="413"/>
      <c r="AE73" s="413"/>
      <c r="AF73" s="413"/>
      <c r="AG73" s="413"/>
    </row>
    <row r="74" spans="1:33">
      <c r="B74" s="140">
        <v>4</v>
      </c>
      <c r="C74" s="151" t="s">
        <v>1003</v>
      </c>
      <c r="D74" s="84"/>
      <c r="E74" s="84"/>
      <c r="F74" s="84"/>
      <c r="G74" s="84"/>
      <c r="H74" s="84"/>
      <c r="I74" s="84"/>
      <c r="J74" s="84"/>
      <c r="K74" s="84"/>
      <c r="L74" s="84"/>
      <c r="M74" s="84"/>
      <c r="N74" s="84"/>
      <c r="O74" s="84"/>
      <c r="P74" s="84"/>
      <c r="Q74" s="84"/>
      <c r="R74" s="84"/>
      <c r="S74" s="84"/>
      <c r="T74" s="84"/>
      <c r="U74" s="84"/>
      <c r="V74" s="84"/>
      <c r="W74" s="84"/>
      <c r="X74" s="84"/>
      <c r="Y74" s="84"/>
      <c r="Z74" s="84"/>
      <c r="AA74" s="84"/>
      <c r="AB74" s="84"/>
      <c r="AC74" s="84"/>
      <c r="AD74" s="84"/>
      <c r="AE74" s="84"/>
      <c r="AF74" s="84"/>
      <c r="AG74" s="84"/>
    </row>
    <row r="75" spans="1:33" hidden="1">
      <c r="C75" s="147"/>
      <c r="D75" s="322" t="str">
        <f>IF(COUNTIF(D74,"C")&gt;0,"A",IF(COUNTIF(D74,"C")&gt;0,"P"," "))</f>
        <v xml:space="preserve"> </v>
      </c>
      <c r="E75" s="322" t="str">
        <f t="shared" ref="E75" si="27">IF(COUNTIF(E74,"C")&gt;0,"A",IF(COUNTIF(E74,"C")&gt;0,"P"," "))</f>
        <v xml:space="preserve"> </v>
      </c>
      <c r="F75" s="322" t="str">
        <f t="shared" ref="F75" si="28">IF(COUNTIF(F74,"C")&gt;0,"A",IF(COUNTIF(F74,"C")&gt;0,"P"," "))</f>
        <v xml:space="preserve"> </v>
      </c>
      <c r="G75" s="322" t="str">
        <f t="shared" ref="G75" si="29">IF(COUNTIF(G74,"C")&gt;0,"A",IF(COUNTIF(G74,"C")&gt;0,"P"," "))</f>
        <v xml:space="preserve"> </v>
      </c>
      <c r="H75" s="322" t="str">
        <f t="shared" ref="H75" si="30">IF(COUNTIF(H74,"C")&gt;0,"A",IF(COUNTIF(H74,"C")&gt;0,"P"," "))</f>
        <v xml:space="preserve"> </v>
      </c>
      <c r="I75" s="322" t="str">
        <f t="shared" ref="I75" si="31">IF(COUNTIF(I74,"C")&gt;0,"A",IF(COUNTIF(I74,"C")&gt;0,"P"," "))</f>
        <v xml:space="preserve"> </v>
      </c>
      <c r="J75" s="322" t="str">
        <f t="shared" ref="J75" si="32">IF(COUNTIF(J74,"C")&gt;0,"A",IF(COUNTIF(J74,"C")&gt;0,"P"," "))</f>
        <v xml:space="preserve"> </v>
      </c>
      <c r="K75" s="322" t="str">
        <f t="shared" ref="K75" si="33">IF(COUNTIF(K74,"C")&gt;0,"A",IF(COUNTIF(K74,"C")&gt;0,"P"," "))</f>
        <v xml:space="preserve"> </v>
      </c>
      <c r="L75" s="322" t="str">
        <f t="shared" ref="L75" si="34">IF(COUNTIF(L74,"C")&gt;0,"A",IF(COUNTIF(L74,"C")&gt;0,"P"," "))</f>
        <v xml:space="preserve"> </v>
      </c>
      <c r="M75" s="322" t="str">
        <f t="shared" ref="M75" si="35">IF(COUNTIF(M74,"C")&gt;0,"A",IF(COUNTIF(M74,"C")&gt;0,"P"," "))</f>
        <v xml:space="preserve"> </v>
      </c>
      <c r="N75" s="322" t="str">
        <f t="shared" ref="N75" si="36">IF(COUNTIF(N74,"C")&gt;0,"A",IF(COUNTIF(N74,"C")&gt;0,"P"," "))</f>
        <v xml:space="preserve"> </v>
      </c>
      <c r="O75" s="322" t="str">
        <f t="shared" ref="O75" si="37">IF(COUNTIF(O74,"C")&gt;0,"A",IF(COUNTIF(O74,"C")&gt;0,"P"," "))</f>
        <v xml:space="preserve"> </v>
      </c>
      <c r="P75" s="322" t="str">
        <f t="shared" ref="P75" si="38">IF(COUNTIF(P74,"C")&gt;0,"A",IF(COUNTIF(P74,"C")&gt;0,"P"," "))</f>
        <v xml:space="preserve"> </v>
      </c>
      <c r="Q75" s="322" t="str">
        <f t="shared" ref="Q75" si="39">IF(COUNTIF(Q74,"C")&gt;0,"A",IF(COUNTIF(Q74,"C")&gt;0,"P"," "))</f>
        <v xml:space="preserve"> </v>
      </c>
      <c r="R75" s="322" t="str">
        <f t="shared" ref="R75" si="40">IF(COUNTIF(R74,"C")&gt;0,"A",IF(COUNTIF(R74,"C")&gt;0,"P"," "))</f>
        <v xml:space="preserve"> </v>
      </c>
      <c r="S75" s="322" t="str">
        <f t="shared" ref="S75" si="41">IF(COUNTIF(S74,"C")&gt;0,"A",IF(COUNTIF(S74,"C")&gt;0,"P"," "))</f>
        <v xml:space="preserve"> </v>
      </c>
      <c r="T75" s="322" t="str">
        <f t="shared" ref="T75" si="42">IF(COUNTIF(T74,"C")&gt;0,"A",IF(COUNTIF(T74,"C")&gt;0,"P"," "))</f>
        <v xml:space="preserve"> </v>
      </c>
      <c r="U75" s="322" t="str">
        <f t="shared" ref="U75" si="43">IF(COUNTIF(U74,"C")&gt;0,"A",IF(COUNTIF(U74,"C")&gt;0,"P"," "))</f>
        <v xml:space="preserve"> </v>
      </c>
      <c r="V75" s="322" t="str">
        <f t="shared" ref="V75" si="44">IF(COUNTIF(V74,"C")&gt;0,"A",IF(COUNTIF(V74,"C")&gt;0,"P"," "))</f>
        <v xml:space="preserve"> </v>
      </c>
      <c r="W75" s="322" t="str">
        <f t="shared" ref="W75" si="45">IF(COUNTIF(W74,"C")&gt;0,"A",IF(COUNTIF(W74,"C")&gt;0,"P"," "))</f>
        <v xml:space="preserve"> </v>
      </c>
      <c r="X75" s="322" t="str">
        <f t="shared" ref="X75" si="46">IF(COUNTIF(X74,"C")&gt;0,"A",IF(COUNTIF(X74,"C")&gt;0,"P"," "))</f>
        <v xml:space="preserve"> </v>
      </c>
      <c r="Y75" s="322" t="str">
        <f t="shared" ref="Y75" si="47">IF(COUNTIF(Y74,"C")&gt;0,"A",IF(COUNTIF(Y74,"C")&gt;0,"P"," "))</f>
        <v xml:space="preserve"> </v>
      </c>
      <c r="Z75" s="322" t="str">
        <f t="shared" ref="Z75" si="48">IF(COUNTIF(Z74,"C")&gt;0,"A",IF(COUNTIF(Z74,"C")&gt;0,"P"," "))</f>
        <v xml:space="preserve"> </v>
      </c>
      <c r="AA75" s="322" t="str">
        <f t="shared" ref="AA75" si="49">IF(COUNTIF(AA74,"C")&gt;0,"A",IF(COUNTIF(AA74,"C")&gt;0,"P"," "))</f>
        <v xml:space="preserve"> </v>
      </c>
      <c r="AB75" s="322" t="str">
        <f t="shared" ref="AB75" si="50">IF(COUNTIF(AB74,"C")&gt;0,"A",IF(COUNTIF(AB74,"C")&gt;0,"P"," "))</f>
        <v xml:space="preserve"> </v>
      </c>
      <c r="AC75" s="322" t="str">
        <f t="shared" ref="AC75" si="51">IF(COUNTIF(AC74,"C")&gt;0,"A",IF(COUNTIF(AC74,"C")&gt;0,"P"," "))</f>
        <v xml:space="preserve"> </v>
      </c>
      <c r="AD75" s="322" t="str">
        <f t="shared" ref="AD75" si="52">IF(COUNTIF(AD74,"C")&gt;0,"A",IF(COUNTIF(AD74,"C")&gt;0,"P"," "))</f>
        <v xml:space="preserve"> </v>
      </c>
      <c r="AE75" s="322" t="str">
        <f t="shared" ref="AE75" si="53">IF(COUNTIF(AE74,"C")&gt;0,"A",IF(COUNTIF(AE74,"C")&gt;0,"P"," "))</f>
        <v xml:space="preserve"> </v>
      </c>
      <c r="AF75" s="322" t="str">
        <f t="shared" ref="AF75" si="54">IF(COUNTIF(AF74,"C")&gt;0,"A",IF(COUNTIF(AF74,"C")&gt;0,"P"," "))</f>
        <v xml:space="preserve"> </v>
      </c>
      <c r="AG75" s="322" t="str">
        <f t="shared" ref="AG75" si="55">IF(COUNTIF(AG74,"C")&gt;0,"A",IF(COUNTIF(AG74,"C")&gt;0,"P"," "))</f>
        <v xml:space="preserve"> </v>
      </c>
    </row>
    <row r="76" spans="1:33" ht="13.5" thickBot="1">
      <c r="B76" s="140">
        <v>5</v>
      </c>
      <c r="C76" s="151" t="s">
        <v>1004</v>
      </c>
      <c r="D76" s="84"/>
      <c r="E76" s="84"/>
      <c r="F76" s="84"/>
      <c r="G76" s="84"/>
      <c r="H76" s="84"/>
      <c r="I76" s="84"/>
      <c r="J76" s="84"/>
      <c r="K76" s="84"/>
      <c r="L76" s="84"/>
      <c r="M76" s="84"/>
      <c r="N76" s="84"/>
      <c r="O76" s="84"/>
      <c r="P76" s="84"/>
      <c r="Q76" s="84"/>
      <c r="R76" s="84"/>
      <c r="S76" s="84"/>
      <c r="T76" s="84"/>
      <c r="U76" s="84"/>
      <c r="V76" s="84"/>
      <c r="W76" s="84"/>
      <c r="X76" s="84"/>
      <c r="Y76" s="84"/>
      <c r="Z76" s="84"/>
      <c r="AA76" s="84"/>
      <c r="AB76" s="84"/>
      <c r="AC76" s="84"/>
      <c r="AD76" s="84"/>
      <c r="AE76" s="84"/>
      <c r="AF76" s="84"/>
      <c r="AG76" s="84"/>
    </row>
    <row r="77" spans="1:33" ht="13.5" hidden="1" thickBot="1">
      <c r="D77" s="322" t="str">
        <f>IF(COUNTIF(D76,"C")&gt;0,"A",IF(COUNTIF(D76,"C")&gt;0,"P"," "))</f>
        <v xml:space="preserve"> </v>
      </c>
      <c r="E77" s="322" t="str">
        <f t="shared" ref="E77:R77" si="56">IF(COUNTIF(E76,"C")&gt;0,"A",IF(COUNTIF(E76,"C")&gt;0,"P"," "))</f>
        <v xml:space="preserve"> </v>
      </c>
      <c r="F77" s="322" t="str">
        <f t="shared" si="56"/>
        <v xml:space="preserve"> </v>
      </c>
      <c r="G77" s="322" t="str">
        <f t="shared" si="56"/>
        <v xml:space="preserve"> </v>
      </c>
      <c r="H77" s="322" t="str">
        <f t="shared" si="56"/>
        <v xml:space="preserve"> </v>
      </c>
      <c r="I77" s="322" t="str">
        <f t="shared" si="56"/>
        <v xml:space="preserve"> </v>
      </c>
      <c r="J77" s="322" t="str">
        <f t="shared" si="56"/>
        <v xml:space="preserve"> </v>
      </c>
      <c r="K77" s="322" t="str">
        <f t="shared" si="56"/>
        <v xml:space="preserve"> </v>
      </c>
      <c r="L77" s="322" t="str">
        <f t="shared" si="56"/>
        <v xml:space="preserve"> </v>
      </c>
      <c r="M77" s="322" t="str">
        <f t="shared" si="56"/>
        <v xml:space="preserve"> </v>
      </c>
      <c r="N77" s="322" t="str">
        <f t="shared" si="56"/>
        <v xml:space="preserve"> </v>
      </c>
      <c r="O77" s="322" t="str">
        <f t="shared" si="56"/>
        <v xml:space="preserve"> </v>
      </c>
      <c r="P77" s="322" t="str">
        <f t="shared" si="56"/>
        <v xml:space="preserve"> </v>
      </c>
      <c r="Q77" s="322" t="str">
        <f t="shared" si="56"/>
        <v xml:space="preserve"> </v>
      </c>
      <c r="R77" s="322" t="str">
        <f t="shared" si="56"/>
        <v xml:space="preserve"> </v>
      </c>
      <c r="S77" s="322" t="str">
        <f t="shared" ref="S77:AG77" si="57">IF(COUNTIF(S76,"C")&gt;0,"A",IF(COUNTIF(S76,"C")&gt;0,"P"," "))</f>
        <v xml:space="preserve"> </v>
      </c>
      <c r="T77" s="322" t="str">
        <f t="shared" si="57"/>
        <v xml:space="preserve"> </v>
      </c>
      <c r="U77" s="322" t="str">
        <f t="shared" si="57"/>
        <v xml:space="preserve"> </v>
      </c>
      <c r="V77" s="322" t="str">
        <f t="shared" si="57"/>
        <v xml:space="preserve"> </v>
      </c>
      <c r="W77" s="322" t="str">
        <f t="shared" si="57"/>
        <v xml:space="preserve"> </v>
      </c>
      <c r="X77" s="322" t="str">
        <f t="shared" si="57"/>
        <v xml:space="preserve"> </v>
      </c>
      <c r="Y77" s="322" t="str">
        <f t="shared" si="57"/>
        <v xml:space="preserve"> </v>
      </c>
      <c r="Z77" s="322" t="str">
        <f t="shared" si="57"/>
        <v xml:space="preserve"> </v>
      </c>
      <c r="AA77" s="322" t="str">
        <f t="shared" si="57"/>
        <v xml:space="preserve"> </v>
      </c>
      <c r="AB77" s="322" t="str">
        <f t="shared" si="57"/>
        <v xml:space="preserve"> </v>
      </c>
      <c r="AC77" s="322" t="str">
        <f t="shared" si="57"/>
        <v xml:space="preserve"> </v>
      </c>
      <c r="AD77" s="322" t="str">
        <f t="shared" si="57"/>
        <v xml:space="preserve"> </v>
      </c>
      <c r="AE77" s="322" t="str">
        <f t="shared" si="57"/>
        <v xml:space="preserve"> </v>
      </c>
      <c r="AF77" s="322" t="str">
        <f t="shared" si="57"/>
        <v xml:space="preserve"> </v>
      </c>
      <c r="AG77" s="322" t="str">
        <f t="shared" si="57"/>
        <v xml:space="preserve"> </v>
      </c>
    </row>
    <row r="78" spans="1:33" ht="12" customHeight="1" thickBot="1">
      <c r="C78" s="324" t="s">
        <v>49</v>
      </c>
      <c r="D78" s="157" t="str">
        <f>IF(COUNTIF(D62:D77,"A")&gt;4,"C",IF(COUNTIF(D62:D77,"P")&gt;0,"P",IF(COUNTIF(D62:D77,"A")&gt;0,"P"," ")))</f>
        <v xml:space="preserve"> </v>
      </c>
      <c r="E78" s="157" t="str">
        <f t="shared" ref="E78:R78" si="58">IF(COUNTIF(E62:E77,"A")&gt;4,"C",IF(COUNTIF(E62:E77,"P")&gt;0,"P",IF(COUNTIF(E62:E77,"A")&gt;0,"P"," ")))</f>
        <v xml:space="preserve"> </v>
      </c>
      <c r="F78" s="157" t="str">
        <f t="shared" si="58"/>
        <v xml:space="preserve"> </v>
      </c>
      <c r="G78" s="157" t="str">
        <f t="shared" si="58"/>
        <v xml:space="preserve"> </v>
      </c>
      <c r="H78" s="157" t="str">
        <f t="shared" si="58"/>
        <v xml:space="preserve"> </v>
      </c>
      <c r="I78" s="157" t="str">
        <f t="shared" si="58"/>
        <v xml:space="preserve"> </v>
      </c>
      <c r="J78" s="157" t="str">
        <f t="shared" si="58"/>
        <v xml:space="preserve"> </v>
      </c>
      <c r="K78" s="157" t="str">
        <f t="shared" si="58"/>
        <v xml:space="preserve"> </v>
      </c>
      <c r="L78" s="157" t="str">
        <f t="shared" si="58"/>
        <v xml:space="preserve"> </v>
      </c>
      <c r="M78" s="157" t="str">
        <f t="shared" si="58"/>
        <v xml:space="preserve"> </v>
      </c>
      <c r="N78" s="157" t="str">
        <f t="shared" si="58"/>
        <v xml:space="preserve"> </v>
      </c>
      <c r="O78" s="157" t="str">
        <f t="shared" si="58"/>
        <v xml:space="preserve"> </v>
      </c>
      <c r="P78" s="157" t="str">
        <f t="shared" si="58"/>
        <v xml:space="preserve"> </v>
      </c>
      <c r="Q78" s="157" t="str">
        <f t="shared" si="58"/>
        <v xml:space="preserve"> </v>
      </c>
      <c r="R78" s="157" t="str">
        <f t="shared" si="58"/>
        <v xml:space="preserve"> </v>
      </c>
      <c r="S78" s="157" t="str">
        <f t="shared" ref="S78:AG78" si="59">IF(COUNTIF(S62:S77,"A")&gt;4,"C",IF(COUNTIF(S62:S77,"P")&gt;0,"P",IF(COUNTIF(S62:S77,"A")&gt;0,"P"," ")))</f>
        <v xml:space="preserve"> </v>
      </c>
      <c r="T78" s="157" t="str">
        <f t="shared" si="59"/>
        <v xml:space="preserve"> </v>
      </c>
      <c r="U78" s="157" t="str">
        <f t="shared" si="59"/>
        <v xml:space="preserve"> </v>
      </c>
      <c r="V78" s="157" t="str">
        <f t="shared" si="59"/>
        <v xml:space="preserve"> </v>
      </c>
      <c r="W78" s="157" t="str">
        <f t="shared" si="59"/>
        <v xml:space="preserve"> </v>
      </c>
      <c r="X78" s="157" t="str">
        <f t="shared" si="59"/>
        <v xml:space="preserve"> </v>
      </c>
      <c r="Y78" s="157" t="str">
        <f t="shared" si="59"/>
        <v xml:space="preserve"> </v>
      </c>
      <c r="Z78" s="157" t="str">
        <f t="shared" si="59"/>
        <v xml:space="preserve"> </v>
      </c>
      <c r="AA78" s="157" t="str">
        <f t="shared" si="59"/>
        <v xml:space="preserve"> </v>
      </c>
      <c r="AB78" s="157" t="str">
        <f t="shared" si="59"/>
        <v xml:space="preserve"> </v>
      </c>
      <c r="AC78" s="157" t="str">
        <f t="shared" si="59"/>
        <v xml:space="preserve"> </v>
      </c>
      <c r="AD78" s="157" t="str">
        <f t="shared" si="59"/>
        <v xml:space="preserve"> </v>
      </c>
      <c r="AE78" s="157" t="str">
        <f t="shared" si="59"/>
        <v xml:space="preserve"> </v>
      </c>
      <c r="AF78" s="157" t="str">
        <f t="shared" si="59"/>
        <v xml:space="preserve"> </v>
      </c>
      <c r="AG78" s="157" t="str">
        <f t="shared" si="59"/>
        <v xml:space="preserve"> </v>
      </c>
    </row>
    <row r="79" spans="1:33">
      <c r="A79" s="318"/>
      <c r="B79" s="249" t="s">
        <v>990</v>
      </c>
      <c r="C79" s="386"/>
      <c r="D79" s="373" t="s">
        <v>691</v>
      </c>
      <c r="E79" s="373"/>
      <c r="F79" s="373"/>
      <c r="G79" s="373"/>
      <c r="H79" s="373"/>
      <c r="I79" s="373"/>
      <c r="J79" s="373"/>
      <c r="K79" s="373"/>
      <c r="L79" s="373"/>
      <c r="M79" s="373"/>
      <c r="N79" s="373"/>
      <c r="O79" s="373"/>
      <c r="P79" s="373"/>
      <c r="Q79" s="373"/>
      <c r="R79" s="373"/>
      <c r="S79" s="373"/>
      <c r="T79" s="373"/>
      <c r="U79" s="373"/>
      <c r="V79" s="373"/>
      <c r="W79" s="373"/>
      <c r="X79" s="373"/>
      <c r="Y79" s="320"/>
      <c r="Z79" s="320"/>
      <c r="AA79" s="320"/>
      <c r="AB79" s="320"/>
      <c r="AC79" s="320"/>
      <c r="AD79" s="320"/>
      <c r="AE79" s="320"/>
      <c r="AF79" s="320"/>
      <c r="AG79" s="320"/>
    </row>
    <row r="80" spans="1:33">
      <c r="B80">
        <v>1</v>
      </c>
      <c r="C80" s="250" t="s">
        <v>991</v>
      </c>
      <c r="D80" s="321" t="str">
        <f t="shared" ref="D80:AG80" si="60">IF(COUNTIF(D81:D83,"C")&gt;=1,"A",IF(COUNTIF(D81:D83,"C")&gt;0,"P"," "))</f>
        <v xml:space="preserve"> </v>
      </c>
      <c r="E80" s="321" t="str">
        <f t="shared" ref="E80:R80" si="61">IF(COUNTIF(E81:E83,"C")&gt;=1,"A",IF(COUNTIF(E81:E83,"C")&gt;0,"P"," "))</f>
        <v xml:space="preserve"> </v>
      </c>
      <c r="F80" s="321" t="str">
        <f t="shared" si="61"/>
        <v xml:space="preserve"> </v>
      </c>
      <c r="G80" s="321" t="str">
        <f t="shared" si="61"/>
        <v xml:space="preserve"> </v>
      </c>
      <c r="H80" s="321" t="str">
        <f t="shared" si="61"/>
        <v xml:space="preserve"> </v>
      </c>
      <c r="I80" s="321" t="str">
        <f t="shared" si="61"/>
        <v xml:space="preserve"> </v>
      </c>
      <c r="J80" s="321" t="str">
        <f t="shared" si="61"/>
        <v xml:space="preserve"> </v>
      </c>
      <c r="K80" s="321" t="str">
        <f t="shared" si="61"/>
        <v xml:space="preserve"> </v>
      </c>
      <c r="L80" s="321" t="str">
        <f t="shared" si="61"/>
        <v xml:space="preserve"> </v>
      </c>
      <c r="M80" s="321" t="str">
        <f t="shared" si="61"/>
        <v xml:space="preserve"> </v>
      </c>
      <c r="N80" s="321" t="str">
        <f t="shared" si="61"/>
        <v xml:space="preserve"> </v>
      </c>
      <c r="O80" s="321" t="str">
        <f t="shared" si="61"/>
        <v xml:space="preserve"> </v>
      </c>
      <c r="P80" s="321" t="str">
        <f t="shared" si="61"/>
        <v xml:space="preserve"> </v>
      </c>
      <c r="Q80" s="321" t="str">
        <f t="shared" si="61"/>
        <v xml:space="preserve"> </v>
      </c>
      <c r="R80" s="321" t="str">
        <f t="shared" si="61"/>
        <v xml:space="preserve"> </v>
      </c>
      <c r="S80" s="321" t="str">
        <f t="shared" si="60"/>
        <v xml:space="preserve"> </v>
      </c>
      <c r="T80" s="321" t="str">
        <f t="shared" si="60"/>
        <v xml:space="preserve"> </v>
      </c>
      <c r="U80" s="321" t="str">
        <f t="shared" si="60"/>
        <v xml:space="preserve"> </v>
      </c>
      <c r="V80" s="321" t="str">
        <f>IF(COUNTIF(V81:V83,"C")&gt;=1,"A",IF(COUNTIF(V81:V83,"C")&gt;0,"P"," "))</f>
        <v xml:space="preserve"> </v>
      </c>
      <c r="W80" s="321" t="str">
        <f t="shared" si="60"/>
        <v xml:space="preserve"> </v>
      </c>
      <c r="X80" s="321" t="str">
        <f t="shared" si="60"/>
        <v xml:space="preserve"> </v>
      </c>
      <c r="Y80" s="321" t="str">
        <f t="shared" si="60"/>
        <v xml:space="preserve"> </v>
      </c>
      <c r="Z80" s="321" t="str">
        <f t="shared" si="60"/>
        <v xml:space="preserve"> </v>
      </c>
      <c r="AA80" s="321" t="str">
        <f t="shared" si="60"/>
        <v xml:space="preserve"> </v>
      </c>
      <c r="AB80" s="321" t="str">
        <f t="shared" si="60"/>
        <v xml:space="preserve"> </v>
      </c>
      <c r="AC80" s="321" t="str">
        <f t="shared" si="60"/>
        <v xml:space="preserve"> </v>
      </c>
      <c r="AD80" s="321" t="str">
        <f t="shared" si="60"/>
        <v xml:space="preserve"> </v>
      </c>
      <c r="AE80" s="321" t="str">
        <f t="shared" si="60"/>
        <v xml:space="preserve"> </v>
      </c>
      <c r="AF80" s="321" t="str">
        <f t="shared" si="60"/>
        <v xml:space="preserve"> </v>
      </c>
      <c r="AG80" s="321" t="str">
        <f t="shared" si="60"/>
        <v xml:space="preserve"> </v>
      </c>
    </row>
    <row r="81" spans="2:33">
      <c r="B81" s="140"/>
      <c r="C81" s="151" t="s">
        <v>992</v>
      </c>
      <c r="D81" s="84"/>
      <c r="E81" s="411"/>
      <c r="F81" s="411"/>
      <c r="G81" s="411"/>
      <c r="H81" s="411"/>
      <c r="I81" s="411"/>
      <c r="J81" s="411"/>
      <c r="K81" s="411"/>
      <c r="L81" s="411"/>
      <c r="M81" s="411"/>
      <c r="N81" s="411"/>
      <c r="O81" s="411"/>
      <c r="P81" s="411"/>
      <c r="Q81" s="411"/>
      <c r="R81" s="411"/>
      <c r="S81" s="411"/>
      <c r="T81" s="411"/>
      <c r="U81" s="411"/>
      <c r="V81" s="411"/>
      <c r="W81" s="411"/>
      <c r="X81" s="411"/>
      <c r="Y81" s="411"/>
      <c r="Z81" s="411"/>
      <c r="AA81" s="411"/>
      <c r="AB81" s="411"/>
      <c r="AC81" s="411"/>
      <c r="AD81" s="411"/>
      <c r="AE81" s="411"/>
      <c r="AF81" s="411"/>
      <c r="AG81" s="411"/>
    </row>
    <row r="82" spans="2:33">
      <c r="B82" s="140"/>
      <c r="C82" s="151" t="s">
        <v>993</v>
      </c>
      <c r="D82" s="412"/>
      <c r="E82" s="413"/>
      <c r="F82" s="413"/>
      <c r="G82" s="413"/>
      <c r="H82" s="413"/>
      <c r="I82" s="413"/>
      <c r="J82" s="413"/>
      <c r="K82" s="413"/>
      <c r="L82" s="413"/>
      <c r="M82" s="413"/>
      <c r="N82" s="413"/>
      <c r="O82" s="413"/>
      <c r="P82" s="413"/>
      <c r="Q82" s="413"/>
      <c r="R82" s="413"/>
      <c r="S82" s="413"/>
      <c r="T82" s="413"/>
      <c r="U82" s="413"/>
      <c r="V82" s="413"/>
      <c r="W82" s="413"/>
      <c r="X82" s="413"/>
      <c r="Y82" s="413"/>
      <c r="Z82" s="413"/>
      <c r="AA82" s="413"/>
      <c r="AB82" s="413"/>
      <c r="AC82" s="413"/>
      <c r="AD82" s="413"/>
      <c r="AE82" s="413"/>
      <c r="AF82" s="413"/>
      <c r="AG82" s="413"/>
    </row>
    <row r="83" spans="2:33">
      <c r="B83" s="140"/>
      <c r="C83" s="151" t="s">
        <v>994</v>
      </c>
      <c r="D83" s="412"/>
      <c r="E83" s="413"/>
      <c r="F83" s="413"/>
      <c r="G83" s="413"/>
      <c r="H83" s="413"/>
      <c r="I83" s="413"/>
      <c r="J83" s="413"/>
      <c r="K83" s="413"/>
      <c r="L83" s="413"/>
      <c r="M83" s="413"/>
      <c r="N83" s="413"/>
      <c r="O83" s="413"/>
      <c r="P83" s="413"/>
      <c r="Q83" s="413"/>
      <c r="R83" s="413"/>
      <c r="S83" s="413"/>
      <c r="T83" s="413"/>
      <c r="U83" s="413"/>
      <c r="V83" s="413"/>
      <c r="W83" s="413"/>
      <c r="X83" s="413"/>
      <c r="Y83" s="413"/>
      <c r="Z83" s="413"/>
      <c r="AA83" s="413"/>
      <c r="AB83" s="413"/>
      <c r="AC83" s="413"/>
      <c r="AD83" s="413"/>
      <c r="AE83" s="413"/>
      <c r="AF83" s="413"/>
      <c r="AG83" s="413"/>
    </row>
    <row r="84" spans="2:33">
      <c r="B84">
        <v>2</v>
      </c>
      <c r="C84" s="147" t="s">
        <v>995</v>
      </c>
      <c r="D84" s="312" t="str">
        <f t="shared" ref="D84:AG84" si="62">IF(COUNTIF(D85:D87,"C")&gt;=1,"A",IF(COUNTIF(D85:D87,"C")&gt;0,"P"," "))</f>
        <v xml:space="preserve"> </v>
      </c>
      <c r="E84" s="312" t="str">
        <f t="shared" ref="E84:R84" si="63">IF(COUNTIF(E85:E87,"C")&gt;=1,"A",IF(COUNTIF(E85:E87,"C")&gt;0,"P"," "))</f>
        <v xml:space="preserve"> </v>
      </c>
      <c r="F84" s="312" t="str">
        <f t="shared" si="63"/>
        <v xml:space="preserve"> </v>
      </c>
      <c r="G84" s="312" t="str">
        <f t="shared" si="63"/>
        <v xml:space="preserve"> </v>
      </c>
      <c r="H84" s="312" t="str">
        <f t="shared" si="63"/>
        <v xml:space="preserve"> </v>
      </c>
      <c r="I84" s="312" t="str">
        <f t="shared" si="63"/>
        <v xml:space="preserve"> </v>
      </c>
      <c r="J84" s="312" t="str">
        <f t="shared" si="63"/>
        <v xml:space="preserve"> </v>
      </c>
      <c r="K84" s="312" t="str">
        <f t="shared" si="63"/>
        <v xml:space="preserve"> </v>
      </c>
      <c r="L84" s="312" t="str">
        <f t="shared" si="63"/>
        <v xml:space="preserve"> </v>
      </c>
      <c r="M84" s="312" t="str">
        <f t="shared" si="63"/>
        <v xml:space="preserve"> </v>
      </c>
      <c r="N84" s="312" t="str">
        <f t="shared" si="63"/>
        <v xml:space="preserve"> </v>
      </c>
      <c r="O84" s="312" t="str">
        <f t="shared" si="63"/>
        <v xml:space="preserve"> </v>
      </c>
      <c r="P84" s="312" t="str">
        <f t="shared" si="63"/>
        <v xml:space="preserve"> </v>
      </c>
      <c r="Q84" s="312" t="str">
        <f t="shared" si="63"/>
        <v xml:space="preserve"> </v>
      </c>
      <c r="R84" s="312" t="str">
        <f t="shared" si="63"/>
        <v xml:space="preserve"> </v>
      </c>
      <c r="S84" s="312" t="str">
        <f t="shared" si="62"/>
        <v xml:space="preserve"> </v>
      </c>
      <c r="T84" s="312" t="str">
        <f t="shared" si="62"/>
        <v xml:space="preserve"> </v>
      </c>
      <c r="U84" s="312" t="str">
        <f t="shared" si="62"/>
        <v xml:space="preserve"> </v>
      </c>
      <c r="V84" s="312" t="str">
        <f>IF(COUNTIF(V85:V87,"C")&gt;=1,"A",IF(COUNTIF(V85:V87,"C")&gt;0,"P"," "))</f>
        <v xml:space="preserve"> </v>
      </c>
      <c r="W84" s="312" t="str">
        <f t="shared" si="62"/>
        <v xml:space="preserve"> </v>
      </c>
      <c r="X84" s="312" t="str">
        <f t="shared" si="62"/>
        <v xml:space="preserve"> </v>
      </c>
      <c r="Y84" s="312" t="str">
        <f t="shared" si="62"/>
        <v xml:space="preserve"> </v>
      </c>
      <c r="Z84" s="312" t="str">
        <f t="shared" si="62"/>
        <v xml:space="preserve"> </v>
      </c>
      <c r="AA84" s="312" t="str">
        <f t="shared" si="62"/>
        <v xml:space="preserve"> </v>
      </c>
      <c r="AB84" s="312" t="str">
        <f t="shared" si="62"/>
        <v xml:space="preserve"> </v>
      </c>
      <c r="AC84" s="312" t="str">
        <f t="shared" si="62"/>
        <v xml:space="preserve"> </v>
      </c>
      <c r="AD84" s="312" t="str">
        <f t="shared" si="62"/>
        <v xml:space="preserve"> </v>
      </c>
      <c r="AE84" s="312" t="str">
        <f t="shared" si="62"/>
        <v xml:space="preserve"> </v>
      </c>
      <c r="AF84" s="312" t="str">
        <f t="shared" si="62"/>
        <v xml:space="preserve"> </v>
      </c>
      <c r="AG84" s="312" t="str">
        <f t="shared" si="62"/>
        <v xml:space="preserve"> </v>
      </c>
    </row>
    <row r="85" spans="2:33">
      <c r="B85" s="140"/>
      <c r="C85" s="151" t="s">
        <v>996</v>
      </c>
      <c r="D85" s="84"/>
      <c r="E85" s="411"/>
      <c r="F85" s="411"/>
      <c r="G85" s="411"/>
      <c r="H85" s="411"/>
      <c r="I85" s="411"/>
      <c r="J85" s="411"/>
      <c r="K85" s="411"/>
      <c r="L85" s="411"/>
      <c r="M85" s="411"/>
      <c r="N85" s="411"/>
      <c r="O85" s="411"/>
      <c r="P85" s="411"/>
      <c r="Q85" s="411"/>
      <c r="R85" s="411"/>
      <c r="S85" s="411"/>
      <c r="T85" s="411"/>
      <c r="U85" s="411"/>
      <c r="V85" s="411"/>
      <c r="W85" s="411"/>
      <c r="X85" s="411"/>
      <c r="Y85" s="411"/>
      <c r="Z85" s="411"/>
      <c r="AA85" s="411"/>
      <c r="AB85" s="411"/>
      <c r="AC85" s="411"/>
      <c r="AD85" s="411"/>
      <c r="AE85" s="411"/>
      <c r="AF85" s="411"/>
      <c r="AG85" s="411"/>
    </row>
    <row r="86" spans="2:33">
      <c r="B86" s="140"/>
      <c r="C86" s="151" t="s">
        <v>997</v>
      </c>
      <c r="D86" s="412"/>
      <c r="E86" s="413"/>
      <c r="F86" s="413"/>
      <c r="G86" s="413"/>
      <c r="H86" s="413"/>
      <c r="I86" s="413"/>
      <c r="J86" s="413"/>
      <c r="K86" s="413"/>
      <c r="L86" s="413"/>
      <c r="M86" s="413"/>
      <c r="N86" s="413"/>
      <c r="O86" s="413"/>
      <c r="P86" s="413"/>
      <c r="Q86" s="413"/>
      <c r="R86" s="413"/>
      <c r="S86" s="413"/>
      <c r="T86" s="413"/>
      <c r="U86" s="413"/>
      <c r="V86" s="413"/>
      <c r="W86" s="413"/>
      <c r="X86" s="413"/>
      <c r="Y86" s="413"/>
      <c r="Z86" s="413"/>
      <c r="AA86" s="413"/>
      <c r="AB86" s="413"/>
      <c r="AC86" s="413"/>
      <c r="AD86" s="413"/>
      <c r="AE86" s="413"/>
      <c r="AF86" s="413"/>
      <c r="AG86" s="413"/>
    </row>
    <row r="87" spans="2:33">
      <c r="B87" s="140"/>
      <c r="C87" s="151" t="s">
        <v>998</v>
      </c>
      <c r="D87" s="412"/>
      <c r="E87" s="413"/>
      <c r="F87" s="413"/>
      <c r="G87" s="413"/>
      <c r="H87" s="413"/>
      <c r="I87" s="413"/>
      <c r="J87" s="413"/>
      <c r="K87" s="413"/>
      <c r="L87" s="413"/>
      <c r="M87" s="413"/>
      <c r="N87" s="413"/>
      <c r="O87" s="413"/>
      <c r="P87" s="413"/>
      <c r="Q87" s="413"/>
      <c r="R87" s="413"/>
      <c r="S87" s="413"/>
      <c r="T87" s="413"/>
      <c r="U87" s="413"/>
      <c r="V87" s="413"/>
      <c r="W87" s="413"/>
      <c r="X87" s="413"/>
      <c r="Y87" s="413"/>
      <c r="Z87" s="413"/>
      <c r="AA87" s="413"/>
      <c r="AB87" s="413"/>
      <c r="AC87" s="413"/>
      <c r="AD87" s="413"/>
      <c r="AE87" s="413"/>
      <c r="AF87" s="413"/>
      <c r="AG87" s="413"/>
    </row>
    <row r="88" spans="2:33">
      <c r="B88">
        <v>3</v>
      </c>
      <c r="C88" s="147" t="s">
        <v>999</v>
      </c>
      <c r="D88" s="312" t="str">
        <f t="shared" ref="D88:AG88" si="64">IF(COUNTIF(D89:D91,"C")&gt;=1,"A",IF(COUNTIF(D89:D91,"C")&gt;0,"P"," "))</f>
        <v xml:space="preserve"> </v>
      </c>
      <c r="E88" s="312" t="str">
        <f t="shared" ref="E88:R88" si="65">IF(COUNTIF(E89:E91,"C")&gt;=1,"A",IF(COUNTIF(E89:E91,"C")&gt;0,"P"," "))</f>
        <v xml:space="preserve"> </v>
      </c>
      <c r="F88" s="312" t="str">
        <f t="shared" si="65"/>
        <v xml:space="preserve"> </v>
      </c>
      <c r="G88" s="312" t="str">
        <f t="shared" si="65"/>
        <v xml:space="preserve"> </v>
      </c>
      <c r="H88" s="312" t="str">
        <f t="shared" si="65"/>
        <v xml:space="preserve"> </v>
      </c>
      <c r="I88" s="312" t="str">
        <f t="shared" si="65"/>
        <v xml:space="preserve"> </v>
      </c>
      <c r="J88" s="312" t="str">
        <f t="shared" si="65"/>
        <v xml:space="preserve"> </v>
      </c>
      <c r="K88" s="312" t="str">
        <f t="shared" si="65"/>
        <v xml:space="preserve"> </v>
      </c>
      <c r="L88" s="312" t="str">
        <f t="shared" si="65"/>
        <v xml:space="preserve"> </v>
      </c>
      <c r="M88" s="312" t="str">
        <f t="shared" si="65"/>
        <v xml:space="preserve"> </v>
      </c>
      <c r="N88" s="312" t="str">
        <f t="shared" si="65"/>
        <v xml:space="preserve"> </v>
      </c>
      <c r="O88" s="312" t="str">
        <f t="shared" si="65"/>
        <v xml:space="preserve"> </v>
      </c>
      <c r="P88" s="312" t="str">
        <f t="shared" si="65"/>
        <v xml:space="preserve"> </v>
      </c>
      <c r="Q88" s="312" t="str">
        <f t="shared" si="65"/>
        <v xml:space="preserve"> </v>
      </c>
      <c r="R88" s="312" t="str">
        <f t="shared" si="65"/>
        <v xml:space="preserve"> </v>
      </c>
      <c r="S88" s="312" t="str">
        <f t="shared" si="64"/>
        <v xml:space="preserve"> </v>
      </c>
      <c r="T88" s="312" t="str">
        <f t="shared" si="64"/>
        <v xml:space="preserve"> </v>
      </c>
      <c r="U88" s="312" t="str">
        <f t="shared" si="64"/>
        <v xml:space="preserve"> </v>
      </c>
      <c r="V88" s="312" t="str">
        <f>IF(COUNTIF(V89:V91,"C")&gt;=1,"A",IF(COUNTIF(V89:V91,"C")&gt;0,"P"," "))</f>
        <v xml:space="preserve"> </v>
      </c>
      <c r="W88" s="312" t="str">
        <f t="shared" si="64"/>
        <v xml:space="preserve"> </v>
      </c>
      <c r="X88" s="312" t="str">
        <f t="shared" si="64"/>
        <v xml:space="preserve"> </v>
      </c>
      <c r="Y88" s="312" t="str">
        <f t="shared" si="64"/>
        <v xml:space="preserve"> </v>
      </c>
      <c r="Z88" s="312" t="str">
        <f t="shared" si="64"/>
        <v xml:space="preserve"> </v>
      </c>
      <c r="AA88" s="312" t="str">
        <f t="shared" si="64"/>
        <v xml:space="preserve"> </v>
      </c>
      <c r="AB88" s="312" t="str">
        <f t="shared" si="64"/>
        <v xml:space="preserve"> </v>
      </c>
      <c r="AC88" s="312" t="str">
        <f t="shared" si="64"/>
        <v xml:space="preserve"> </v>
      </c>
      <c r="AD88" s="312" t="str">
        <f t="shared" si="64"/>
        <v xml:space="preserve"> </v>
      </c>
      <c r="AE88" s="312" t="str">
        <f t="shared" si="64"/>
        <v xml:space="preserve"> </v>
      </c>
      <c r="AF88" s="312" t="str">
        <f t="shared" si="64"/>
        <v xml:space="preserve"> </v>
      </c>
      <c r="AG88" s="312" t="str">
        <f t="shared" si="64"/>
        <v xml:space="preserve"> </v>
      </c>
    </row>
    <row r="89" spans="2:33">
      <c r="B89" s="140"/>
      <c r="C89" s="151" t="s">
        <v>1000</v>
      </c>
      <c r="D89" s="84"/>
      <c r="E89" s="411"/>
      <c r="F89" s="411"/>
      <c r="G89" s="411"/>
      <c r="H89" s="411"/>
      <c r="I89" s="411"/>
      <c r="J89" s="411"/>
      <c r="K89" s="411"/>
      <c r="L89" s="411"/>
      <c r="M89" s="411"/>
      <c r="N89" s="411"/>
      <c r="O89" s="411"/>
      <c r="P89" s="411"/>
      <c r="Q89" s="411"/>
      <c r="R89" s="411"/>
      <c r="S89" s="411"/>
      <c r="T89" s="411"/>
      <c r="U89" s="411"/>
      <c r="V89" s="411"/>
      <c r="W89" s="411"/>
      <c r="X89" s="411"/>
      <c r="Y89" s="411"/>
      <c r="Z89" s="411"/>
      <c r="AA89" s="411"/>
      <c r="AB89" s="411"/>
      <c r="AC89" s="411"/>
      <c r="AD89" s="411"/>
      <c r="AE89" s="411"/>
      <c r="AF89" s="411"/>
      <c r="AG89" s="411"/>
    </row>
    <row r="90" spans="2:33">
      <c r="B90" s="140"/>
      <c r="C90" s="151" t="s">
        <v>1001</v>
      </c>
      <c r="D90" s="412"/>
      <c r="E90" s="413"/>
      <c r="F90" s="413"/>
      <c r="G90" s="413"/>
      <c r="H90" s="413"/>
      <c r="I90" s="413"/>
      <c r="J90" s="413"/>
      <c r="K90" s="413"/>
      <c r="L90" s="413"/>
      <c r="M90" s="413"/>
      <c r="N90" s="413"/>
      <c r="O90" s="413"/>
      <c r="P90" s="413"/>
      <c r="Q90" s="413"/>
      <c r="R90" s="413"/>
      <c r="S90" s="413"/>
      <c r="T90" s="413"/>
      <c r="U90" s="413"/>
      <c r="V90" s="413"/>
      <c r="W90" s="413"/>
      <c r="X90" s="413"/>
      <c r="Y90" s="413"/>
      <c r="Z90" s="413"/>
      <c r="AA90" s="413"/>
      <c r="AB90" s="413"/>
      <c r="AC90" s="413"/>
      <c r="AD90" s="413"/>
      <c r="AE90" s="413"/>
      <c r="AF90" s="413"/>
      <c r="AG90" s="413"/>
    </row>
    <row r="91" spans="2:33">
      <c r="B91" s="140"/>
      <c r="C91" s="151" t="s">
        <v>1002</v>
      </c>
      <c r="D91" s="412"/>
      <c r="E91" s="413"/>
      <c r="F91" s="413"/>
      <c r="G91" s="413"/>
      <c r="H91" s="413"/>
      <c r="I91" s="413"/>
      <c r="J91" s="413"/>
      <c r="K91" s="413"/>
      <c r="L91" s="413"/>
      <c r="M91" s="413"/>
      <c r="N91" s="413"/>
      <c r="O91" s="413"/>
      <c r="P91" s="413"/>
      <c r="Q91" s="413"/>
      <c r="R91" s="413"/>
      <c r="S91" s="413"/>
      <c r="T91" s="413"/>
      <c r="U91" s="413"/>
      <c r="V91" s="413"/>
      <c r="W91" s="413"/>
      <c r="X91" s="413"/>
      <c r="Y91" s="413"/>
      <c r="Z91" s="413"/>
      <c r="AA91" s="413"/>
      <c r="AB91" s="413"/>
      <c r="AC91" s="413"/>
      <c r="AD91" s="413"/>
      <c r="AE91" s="413"/>
      <c r="AF91" s="413"/>
      <c r="AG91" s="413"/>
    </row>
    <row r="92" spans="2:33">
      <c r="B92" s="140">
        <v>4</v>
      </c>
      <c r="C92" s="151" t="s">
        <v>1003</v>
      </c>
      <c r="D92" s="84"/>
      <c r="E92" s="84"/>
      <c r="F92" s="84"/>
      <c r="G92" s="84"/>
      <c r="H92" s="84"/>
      <c r="I92" s="84"/>
      <c r="J92" s="84"/>
      <c r="K92" s="84"/>
      <c r="L92" s="84"/>
      <c r="M92" s="84"/>
      <c r="N92" s="84"/>
      <c r="O92" s="84"/>
      <c r="P92" s="84"/>
      <c r="Q92" s="84"/>
      <c r="R92" s="84"/>
      <c r="S92" s="84"/>
      <c r="T92" s="84"/>
      <c r="U92" s="84"/>
      <c r="V92" s="84"/>
      <c r="W92" s="84"/>
      <c r="X92" s="84"/>
      <c r="Y92" s="84"/>
      <c r="Z92" s="84"/>
      <c r="AA92" s="84"/>
      <c r="AB92" s="84"/>
      <c r="AC92" s="84"/>
      <c r="AD92" s="84"/>
      <c r="AE92" s="84"/>
      <c r="AF92" s="84"/>
      <c r="AG92" s="84"/>
    </row>
    <row r="93" spans="2:33" hidden="1">
      <c r="C93" s="147"/>
      <c r="D93" s="322" t="str">
        <f>IF(COUNTIF(D92,"C")&gt;0,"A",IF(COUNTIF(D92,"C")&gt;0,"P"," "))</f>
        <v xml:space="preserve"> </v>
      </c>
      <c r="E93" s="322" t="str">
        <f t="shared" ref="E93" si="66">IF(COUNTIF(E92,"C")&gt;0,"A",IF(COUNTIF(E92,"C")&gt;0,"P"," "))</f>
        <v xml:space="preserve"> </v>
      </c>
      <c r="F93" s="322" t="str">
        <f t="shared" ref="F93" si="67">IF(COUNTIF(F92,"C")&gt;0,"A",IF(COUNTIF(F92,"C")&gt;0,"P"," "))</f>
        <v xml:space="preserve"> </v>
      </c>
      <c r="G93" s="322" t="str">
        <f t="shared" ref="G93" si="68">IF(COUNTIF(G92,"C")&gt;0,"A",IF(COUNTIF(G92,"C")&gt;0,"P"," "))</f>
        <v xml:space="preserve"> </v>
      </c>
      <c r="H93" s="322" t="str">
        <f t="shared" ref="H93" si="69">IF(COUNTIF(H92,"C")&gt;0,"A",IF(COUNTIF(H92,"C")&gt;0,"P"," "))</f>
        <v xml:space="preserve"> </v>
      </c>
      <c r="I93" s="322" t="str">
        <f t="shared" ref="I93" si="70">IF(COUNTIF(I92,"C")&gt;0,"A",IF(COUNTIF(I92,"C")&gt;0,"P"," "))</f>
        <v xml:space="preserve"> </v>
      </c>
      <c r="J93" s="322" t="str">
        <f t="shared" ref="J93" si="71">IF(COUNTIF(J92,"C")&gt;0,"A",IF(COUNTIF(J92,"C")&gt;0,"P"," "))</f>
        <v xml:space="preserve"> </v>
      </c>
      <c r="K93" s="322" t="str">
        <f t="shared" ref="K93" si="72">IF(COUNTIF(K92,"C")&gt;0,"A",IF(COUNTIF(K92,"C")&gt;0,"P"," "))</f>
        <v xml:space="preserve"> </v>
      </c>
      <c r="L93" s="322" t="str">
        <f t="shared" ref="L93" si="73">IF(COUNTIF(L92,"C")&gt;0,"A",IF(COUNTIF(L92,"C")&gt;0,"P"," "))</f>
        <v xml:space="preserve"> </v>
      </c>
      <c r="M93" s="322" t="str">
        <f t="shared" ref="M93" si="74">IF(COUNTIF(M92,"C")&gt;0,"A",IF(COUNTIF(M92,"C")&gt;0,"P"," "))</f>
        <v xml:space="preserve"> </v>
      </c>
      <c r="N93" s="322" t="str">
        <f t="shared" ref="N93" si="75">IF(COUNTIF(N92,"C")&gt;0,"A",IF(COUNTIF(N92,"C")&gt;0,"P"," "))</f>
        <v xml:space="preserve"> </v>
      </c>
      <c r="O93" s="322" t="str">
        <f t="shared" ref="O93" si="76">IF(COUNTIF(O92,"C")&gt;0,"A",IF(COUNTIF(O92,"C")&gt;0,"P"," "))</f>
        <v xml:space="preserve"> </v>
      </c>
      <c r="P93" s="322" t="str">
        <f t="shared" ref="P93" si="77">IF(COUNTIF(P92,"C")&gt;0,"A",IF(COUNTIF(P92,"C")&gt;0,"P"," "))</f>
        <v xml:space="preserve"> </v>
      </c>
      <c r="Q93" s="322" t="str">
        <f t="shared" ref="Q93" si="78">IF(COUNTIF(Q92,"C")&gt;0,"A",IF(COUNTIF(Q92,"C")&gt;0,"P"," "))</f>
        <v xml:space="preserve"> </v>
      </c>
      <c r="R93" s="322" t="str">
        <f t="shared" ref="R93" si="79">IF(COUNTIF(R92,"C")&gt;0,"A",IF(COUNTIF(R92,"C")&gt;0,"P"," "))</f>
        <v xml:space="preserve"> </v>
      </c>
      <c r="S93" s="322" t="str">
        <f t="shared" ref="S93" si="80">IF(COUNTIF(S92,"C")&gt;0,"A",IF(COUNTIF(S92,"C")&gt;0,"P"," "))</f>
        <v xml:space="preserve"> </v>
      </c>
      <c r="T93" s="322" t="str">
        <f t="shared" ref="T93" si="81">IF(COUNTIF(T92,"C")&gt;0,"A",IF(COUNTIF(T92,"C")&gt;0,"P"," "))</f>
        <v xml:space="preserve"> </v>
      </c>
      <c r="U93" s="322" t="str">
        <f t="shared" ref="U93" si="82">IF(COUNTIF(U92,"C")&gt;0,"A",IF(COUNTIF(U92,"C")&gt;0,"P"," "))</f>
        <v xml:space="preserve"> </v>
      </c>
      <c r="V93" s="322" t="str">
        <f t="shared" ref="V93" si="83">IF(COUNTIF(V92,"C")&gt;0,"A",IF(COUNTIF(V92,"C")&gt;0,"P"," "))</f>
        <v xml:space="preserve"> </v>
      </c>
      <c r="W93" s="322" t="str">
        <f t="shared" ref="W93" si="84">IF(COUNTIF(W92,"C")&gt;0,"A",IF(COUNTIF(W92,"C")&gt;0,"P"," "))</f>
        <v xml:space="preserve"> </v>
      </c>
      <c r="X93" s="322" t="str">
        <f t="shared" ref="X93" si="85">IF(COUNTIF(X92,"C")&gt;0,"A",IF(COUNTIF(X92,"C")&gt;0,"P"," "))</f>
        <v xml:space="preserve"> </v>
      </c>
      <c r="Y93" s="322" t="str">
        <f t="shared" ref="Y93" si="86">IF(COUNTIF(Y92,"C")&gt;0,"A",IF(COUNTIF(Y92,"C")&gt;0,"P"," "))</f>
        <v xml:space="preserve"> </v>
      </c>
      <c r="Z93" s="322" t="str">
        <f t="shared" ref="Z93" si="87">IF(COUNTIF(Z92,"C")&gt;0,"A",IF(COUNTIF(Z92,"C")&gt;0,"P"," "))</f>
        <v xml:space="preserve"> </v>
      </c>
      <c r="AA93" s="322" t="str">
        <f t="shared" ref="AA93" si="88">IF(COUNTIF(AA92,"C")&gt;0,"A",IF(COUNTIF(AA92,"C")&gt;0,"P"," "))</f>
        <v xml:space="preserve"> </v>
      </c>
      <c r="AB93" s="322" t="str">
        <f t="shared" ref="AB93" si="89">IF(COUNTIF(AB92,"C")&gt;0,"A",IF(COUNTIF(AB92,"C")&gt;0,"P"," "))</f>
        <v xml:space="preserve"> </v>
      </c>
      <c r="AC93" s="322" t="str">
        <f t="shared" ref="AC93" si="90">IF(COUNTIF(AC92,"C")&gt;0,"A",IF(COUNTIF(AC92,"C")&gt;0,"P"," "))</f>
        <v xml:space="preserve"> </v>
      </c>
      <c r="AD93" s="322" t="str">
        <f t="shared" ref="AD93" si="91">IF(COUNTIF(AD92,"C")&gt;0,"A",IF(COUNTIF(AD92,"C")&gt;0,"P"," "))</f>
        <v xml:space="preserve"> </v>
      </c>
      <c r="AE93" s="322" t="str">
        <f t="shared" ref="AE93" si="92">IF(COUNTIF(AE92,"C")&gt;0,"A",IF(COUNTIF(AE92,"C")&gt;0,"P"," "))</f>
        <v xml:space="preserve"> </v>
      </c>
      <c r="AF93" s="322" t="str">
        <f t="shared" ref="AF93" si="93">IF(COUNTIF(AF92,"C")&gt;0,"A",IF(COUNTIF(AF92,"C")&gt;0,"P"," "))</f>
        <v xml:space="preserve"> </v>
      </c>
      <c r="AG93" s="322" t="str">
        <f t="shared" ref="AG93" si="94">IF(COUNTIF(AG92,"C")&gt;0,"A",IF(COUNTIF(AG92,"C")&gt;0,"P"," "))</f>
        <v xml:space="preserve"> </v>
      </c>
    </row>
    <row r="94" spans="2:33" ht="13.5" thickBot="1">
      <c r="B94" s="140">
        <v>5</v>
      </c>
      <c r="C94" s="151" t="s">
        <v>1004</v>
      </c>
      <c r="D94" s="84"/>
      <c r="E94" s="84"/>
      <c r="F94" s="84"/>
      <c r="G94" s="84"/>
      <c r="H94" s="84"/>
      <c r="I94" s="84"/>
      <c r="J94" s="84"/>
      <c r="K94" s="84"/>
      <c r="L94" s="84"/>
      <c r="M94" s="84"/>
      <c r="N94" s="84"/>
      <c r="O94" s="84"/>
      <c r="P94" s="84"/>
      <c r="Q94" s="84"/>
      <c r="R94" s="84"/>
      <c r="S94" s="84"/>
      <c r="T94" s="84"/>
      <c r="U94" s="84"/>
      <c r="V94" s="84"/>
      <c r="W94" s="84"/>
      <c r="X94" s="84"/>
      <c r="Y94" s="84"/>
      <c r="Z94" s="84"/>
      <c r="AA94" s="84"/>
      <c r="AB94" s="84"/>
      <c r="AC94" s="84"/>
      <c r="AD94" s="84"/>
      <c r="AE94" s="84"/>
      <c r="AF94" s="84"/>
      <c r="AG94" s="84"/>
    </row>
    <row r="95" spans="2:33" ht="13.5" hidden="1" thickBot="1">
      <c r="D95" s="322" t="str">
        <f>IF(COUNTIF(D94,"C")&gt;0,"A",IF(COUNTIF(D94,"C")&gt;0,"P"," "))</f>
        <v xml:space="preserve"> </v>
      </c>
      <c r="E95" s="322" t="str">
        <f t="shared" ref="E95:R95" si="95">IF(COUNTIF(E94,"C")&gt;0,"A",IF(COUNTIF(E94,"C")&gt;0,"P"," "))</f>
        <v xml:space="preserve"> </v>
      </c>
      <c r="F95" s="322" t="str">
        <f t="shared" si="95"/>
        <v xml:space="preserve"> </v>
      </c>
      <c r="G95" s="322" t="str">
        <f t="shared" si="95"/>
        <v xml:space="preserve"> </v>
      </c>
      <c r="H95" s="322" t="str">
        <f t="shared" si="95"/>
        <v xml:space="preserve"> </v>
      </c>
      <c r="I95" s="322" t="str">
        <f t="shared" si="95"/>
        <v xml:space="preserve"> </v>
      </c>
      <c r="J95" s="322" t="str">
        <f t="shared" si="95"/>
        <v xml:space="preserve"> </v>
      </c>
      <c r="K95" s="322" t="str">
        <f t="shared" si="95"/>
        <v xml:space="preserve"> </v>
      </c>
      <c r="L95" s="322" t="str">
        <f t="shared" si="95"/>
        <v xml:space="preserve"> </v>
      </c>
      <c r="M95" s="322" t="str">
        <f t="shared" si="95"/>
        <v xml:space="preserve"> </v>
      </c>
      <c r="N95" s="322" t="str">
        <f t="shared" si="95"/>
        <v xml:space="preserve"> </v>
      </c>
      <c r="O95" s="322" t="str">
        <f t="shared" si="95"/>
        <v xml:space="preserve"> </v>
      </c>
      <c r="P95" s="322" t="str">
        <f t="shared" si="95"/>
        <v xml:space="preserve"> </v>
      </c>
      <c r="Q95" s="322" t="str">
        <f t="shared" si="95"/>
        <v xml:space="preserve"> </v>
      </c>
      <c r="R95" s="322" t="str">
        <f t="shared" si="95"/>
        <v xml:space="preserve"> </v>
      </c>
      <c r="S95" s="322" t="str">
        <f t="shared" ref="S95:AG95" si="96">IF(COUNTIF(S94,"C")&gt;0,"A",IF(COUNTIF(S94,"C")&gt;0,"P"," "))</f>
        <v xml:space="preserve"> </v>
      </c>
      <c r="T95" s="322" t="str">
        <f t="shared" si="96"/>
        <v xml:space="preserve"> </v>
      </c>
      <c r="U95" s="322" t="str">
        <f t="shared" si="96"/>
        <v xml:space="preserve"> </v>
      </c>
      <c r="V95" s="322" t="str">
        <f>IF(COUNTIF(V94,"C")&gt;0,"A",IF(COUNTIF(V94,"C")&gt;0,"P"," "))</f>
        <v xml:space="preserve"> </v>
      </c>
      <c r="W95" s="322" t="str">
        <f t="shared" si="96"/>
        <v xml:space="preserve"> </v>
      </c>
      <c r="X95" s="322" t="str">
        <f t="shared" si="96"/>
        <v xml:space="preserve"> </v>
      </c>
      <c r="Y95" s="322" t="str">
        <f t="shared" si="96"/>
        <v xml:space="preserve"> </v>
      </c>
      <c r="Z95" s="322" t="str">
        <f t="shared" si="96"/>
        <v xml:space="preserve"> </v>
      </c>
      <c r="AA95" s="322" t="str">
        <f t="shared" si="96"/>
        <v xml:space="preserve"> </v>
      </c>
      <c r="AB95" s="322" t="str">
        <f t="shared" si="96"/>
        <v xml:space="preserve"> </v>
      </c>
      <c r="AC95" s="322" t="str">
        <f t="shared" si="96"/>
        <v xml:space="preserve"> </v>
      </c>
      <c r="AD95" s="322" t="str">
        <f t="shared" si="96"/>
        <v xml:space="preserve"> </v>
      </c>
      <c r="AE95" s="322" t="str">
        <f t="shared" si="96"/>
        <v xml:space="preserve"> </v>
      </c>
      <c r="AF95" s="322" t="str">
        <f t="shared" si="96"/>
        <v xml:space="preserve"> </v>
      </c>
      <c r="AG95" s="322" t="str">
        <f t="shared" si="96"/>
        <v xml:space="preserve"> </v>
      </c>
    </row>
    <row r="96" spans="2:33" ht="12" customHeight="1" thickBot="1">
      <c r="C96" s="251" t="s">
        <v>49</v>
      </c>
      <c r="D96" s="157" t="str">
        <f>IF(COUNTIF(D80:D95,"A")&gt;4,"C",IF(COUNTIF(D80:D95,"P")&gt;0,"P",IF(COUNTIF(D80:D95,"A")&gt;0,"P"," ")))</f>
        <v xml:space="preserve"> </v>
      </c>
      <c r="E96" s="157" t="str">
        <f t="shared" ref="E96:AG96" si="97">IF(COUNTIF(E80:E95,"A")&gt;4,"C",IF(COUNTIF(E80:E95,"P")&gt;0,"P",IF(COUNTIF(E80:E95,"A")&gt;0,"P"," ")))</f>
        <v xml:space="preserve"> </v>
      </c>
      <c r="F96" s="157" t="str">
        <f t="shared" si="97"/>
        <v xml:space="preserve"> </v>
      </c>
      <c r="G96" s="157" t="str">
        <f t="shared" si="97"/>
        <v xml:space="preserve"> </v>
      </c>
      <c r="H96" s="157" t="str">
        <f t="shared" si="97"/>
        <v xml:space="preserve"> </v>
      </c>
      <c r="I96" s="157" t="str">
        <f t="shared" si="97"/>
        <v xml:space="preserve"> </v>
      </c>
      <c r="J96" s="157" t="str">
        <f t="shared" si="97"/>
        <v xml:space="preserve"> </v>
      </c>
      <c r="K96" s="157" t="str">
        <f t="shared" si="97"/>
        <v xml:space="preserve"> </v>
      </c>
      <c r="L96" s="157" t="str">
        <f t="shared" si="97"/>
        <v xml:space="preserve"> </v>
      </c>
      <c r="M96" s="157" t="str">
        <f t="shared" si="97"/>
        <v xml:space="preserve"> </v>
      </c>
      <c r="N96" s="157" t="str">
        <f t="shared" si="97"/>
        <v xml:space="preserve"> </v>
      </c>
      <c r="O96" s="157" t="str">
        <f t="shared" si="97"/>
        <v xml:space="preserve"> </v>
      </c>
      <c r="P96" s="157" t="str">
        <f t="shared" si="97"/>
        <v xml:space="preserve"> </v>
      </c>
      <c r="Q96" s="157" t="str">
        <f t="shared" si="97"/>
        <v xml:space="preserve"> </v>
      </c>
      <c r="R96" s="157" t="str">
        <f t="shared" si="97"/>
        <v xml:space="preserve"> </v>
      </c>
      <c r="S96" s="157" t="str">
        <f t="shared" si="97"/>
        <v xml:space="preserve"> </v>
      </c>
      <c r="T96" s="157" t="str">
        <f t="shared" si="97"/>
        <v xml:space="preserve"> </v>
      </c>
      <c r="U96" s="157" t="str">
        <f t="shared" si="97"/>
        <v xml:space="preserve"> </v>
      </c>
      <c r="V96" s="157" t="str">
        <f t="shared" si="97"/>
        <v xml:space="preserve"> </v>
      </c>
      <c r="W96" s="157" t="str">
        <f t="shared" si="97"/>
        <v xml:space="preserve"> </v>
      </c>
      <c r="X96" s="157" t="str">
        <f t="shared" si="97"/>
        <v xml:space="preserve"> </v>
      </c>
      <c r="Y96" s="157" t="str">
        <f t="shared" si="97"/>
        <v xml:space="preserve"> </v>
      </c>
      <c r="Z96" s="157" t="str">
        <f t="shared" si="97"/>
        <v xml:space="preserve"> </v>
      </c>
      <c r="AA96" s="157" t="str">
        <f t="shared" si="97"/>
        <v xml:space="preserve"> </v>
      </c>
      <c r="AB96" s="157" t="str">
        <f t="shared" si="97"/>
        <v xml:space="preserve"> </v>
      </c>
      <c r="AC96" s="157" t="str">
        <f t="shared" si="97"/>
        <v xml:space="preserve"> </v>
      </c>
      <c r="AD96" s="157" t="str">
        <f t="shared" si="97"/>
        <v xml:space="preserve"> </v>
      </c>
      <c r="AE96" s="157" t="str">
        <f t="shared" si="97"/>
        <v xml:space="preserve"> </v>
      </c>
      <c r="AF96" s="157" t="str">
        <f t="shared" si="97"/>
        <v xml:space="preserve"> </v>
      </c>
      <c r="AG96" s="157" t="str">
        <f t="shared" si="97"/>
        <v xml:space="preserve"> </v>
      </c>
    </row>
    <row r="97" spans="1:33">
      <c r="A97" s="318"/>
      <c r="B97" s="249" t="s">
        <v>1005</v>
      </c>
      <c r="C97" s="252"/>
      <c r="D97" s="319"/>
      <c r="E97" s="320"/>
      <c r="F97" s="320"/>
      <c r="G97" s="320"/>
      <c r="H97" s="320"/>
      <c r="I97" s="320"/>
      <c r="J97" s="320"/>
      <c r="K97" s="320"/>
      <c r="L97" s="320"/>
      <c r="M97" s="320"/>
      <c r="N97" s="320"/>
      <c r="O97" s="320"/>
      <c r="P97" s="320"/>
      <c r="Q97" s="320"/>
      <c r="R97" s="320"/>
      <c r="S97" s="320"/>
      <c r="T97" s="320"/>
      <c r="U97" s="320"/>
      <c r="V97" s="320"/>
      <c r="W97" s="320"/>
      <c r="X97" s="320"/>
      <c r="Y97" s="320"/>
      <c r="Z97" s="320"/>
      <c r="AA97" s="320"/>
      <c r="AB97" s="320"/>
      <c r="AC97" s="320"/>
      <c r="AD97" s="320"/>
      <c r="AE97" s="320"/>
      <c r="AF97" s="320"/>
      <c r="AG97" s="320"/>
    </row>
    <row r="98" spans="1:33">
      <c r="B98">
        <v>1</v>
      </c>
      <c r="C98" s="250" t="s">
        <v>991</v>
      </c>
      <c r="D98" s="321" t="str">
        <f t="shared" ref="D98:AG98" si="98">IF(COUNTIF(D99:D101,"C")&gt;=1,"A",IF(COUNTIF(D99:D101,"C")&gt;0,"P"," "))</f>
        <v xml:space="preserve"> </v>
      </c>
      <c r="E98" s="321" t="str">
        <f t="shared" ref="E98:R98" si="99">IF(COUNTIF(E99:E101,"C")&gt;=1,"A",IF(COUNTIF(E99:E101,"C")&gt;0,"P"," "))</f>
        <v xml:space="preserve"> </v>
      </c>
      <c r="F98" s="321" t="str">
        <f t="shared" si="99"/>
        <v xml:space="preserve"> </v>
      </c>
      <c r="G98" s="321" t="str">
        <f t="shared" si="99"/>
        <v xml:space="preserve"> </v>
      </c>
      <c r="H98" s="321" t="str">
        <f t="shared" si="99"/>
        <v xml:space="preserve"> </v>
      </c>
      <c r="I98" s="321" t="str">
        <f t="shared" si="99"/>
        <v xml:space="preserve"> </v>
      </c>
      <c r="J98" s="321" t="str">
        <f t="shared" si="99"/>
        <v xml:space="preserve"> </v>
      </c>
      <c r="K98" s="321" t="str">
        <f t="shared" si="99"/>
        <v xml:space="preserve"> </v>
      </c>
      <c r="L98" s="321" t="str">
        <f t="shared" si="99"/>
        <v xml:space="preserve"> </v>
      </c>
      <c r="M98" s="321" t="str">
        <f t="shared" si="99"/>
        <v xml:space="preserve"> </v>
      </c>
      <c r="N98" s="321" t="str">
        <f t="shared" si="99"/>
        <v xml:space="preserve"> </v>
      </c>
      <c r="O98" s="321" t="str">
        <f t="shared" si="99"/>
        <v xml:space="preserve"> </v>
      </c>
      <c r="P98" s="321" t="str">
        <f t="shared" si="99"/>
        <v xml:space="preserve"> </v>
      </c>
      <c r="Q98" s="321" t="str">
        <f t="shared" si="99"/>
        <v xml:space="preserve"> </v>
      </c>
      <c r="R98" s="321" t="str">
        <f t="shared" si="99"/>
        <v xml:space="preserve"> </v>
      </c>
      <c r="S98" s="321" t="str">
        <f t="shared" si="98"/>
        <v xml:space="preserve"> </v>
      </c>
      <c r="T98" s="321" t="str">
        <f t="shared" si="98"/>
        <v xml:space="preserve"> </v>
      </c>
      <c r="U98" s="321" t="str">
        <f t="shared" si="98"/>
        <v xml:space="preserve"> </v>
      </c>
      <c r="V98" s="321" t="str">
        <f>IF(COUNTIF(V99:V101,"C")&gt;=1,"A",IF(COUNTIF(V99:V101,"C")&gt;0,"P"," "))</f>
        <v xml:space="preserve"> </v>
      </c>
      <c r="W98" s="321" t="str">
        <f t="shared" si="98"/>
        <v xml:space="preserve"> </v>
      </c>
      <c r="X98" s="321" t="str">
        <f t="shared" si="98"/>
        <v xml:space="preserve"> </v>
      </c>
      <c r="Y98" s="321" t="str">
        <f t="shared" si="98"/>
        <v xml:space="preserve"> </v>
      </c>
      <c r="Z98" s="321" t="str">
        <f t="shared" si="98"/>
        <v xml:space="preserve"> </v>
      </c>
      <c r="AA98" s="321" t="str">
        <f t="shared" si="98"/>
        <v xml:space="preserve"> </v>
      </c>
      <c r="AB98" s="321" t="str">
        <f t="shared" si="98"/>
        <v xml:space="preserve"> </v>
      </c>
      <c r="AC98" s="321" t="str">
        <f t="shared" si="98"/>
        <v xml:space="preserve"> </v>
      </c>
      <c r="AD98" s="321" t="str">
        <f t="shared" si="98"/>
        <v xml:space="preserve"> </v>
      </c>
      <c r="AE98" s="321" t="str">
        <f t="shared" si="98"/>
        <v xml:space="preserve"> </v>
      </c>
      <c r="AF98" s="321" t="str">
        <f t="shared" si="98"/>
        <v xml:space="preserve"> </v>
      </c>
      <c r="AG98" s="321" t="str">
        <f t="shared" si="98"/>
        <v xml:space="preserve"> </v>
      </c>
    </row>
    <row r="99" spans="1:33">
      <c r="B99" s="140"/>
      <c r="C99" s="151" t="s">
        <v>992</v>
      </c>
      <c r="D99" s="84"/>
      <c r="E99" s="411"/>
      <c r="F99" s="411"/>
      <c r="G99" s="411"/>
      <c r="H99" s="411"/>
      <c r="I99" s="411"/>
      <c r="J99" s="411"/>
      <c r="K99" s="411"/>
      <c r="L99" s="411"/>
      <c r="M99" s="411"/>
      <c r="N99" s="411"/>
      <c r="O99" s="411"/>
      <c r="P99" s="411"/>
      <c r="Q99" s="411"/>
      <c r="R99" s="411"/>
      <c r="S99" s="411"/>
      <c r="T99" s="411"/>
      <c r="U99" s="411"/>
      <c r="V99" s="411"/>
      <c r="W99" s="411"/>
      <c r="X99" s="411"/>
      <c r="Y99" s="411"/>
      <c r="Z99" s="411"/>
      <c r="AA99" s="411"/>
      <c r="AB99" s="411"/>
      <c r="AC99" s="411"/>
      <c r="AD99" s="411"/>
      <c r="AE99" s="411"/>
      <c r="AF99" s="411"/>
      <c r="AG99" s="411"/>
    </row>
    <row r="100" spans="1:33">
      <c r="B100" s="140"/>
      <c r="C100" s="151" t="s">
        <v>993</v>
      </c>
      <c r="D100" s="412"/>
      <c r="E100" s="413"/>
      <c r="F100" s="413"/>
      <c r="G100" s="413"/>
      <c r="H100" s="413"/>
      <c r="I100" s="413"/>
      <c r="J100" s="413"/>
      <c r="K100" s="413"/>
      <c r="L100" s="413"/>
      <c r="M100" s="413"/>
      <c r="N100" s="413"/>
      <c r="O100" s="413"/>
      <c r="P100" s="413"/>
      <c r="Q100" s="413"/>
      <c r="R100" s="413"/>
      <c r="S100" s="413"/>
      <c r="T100" s="413"/>
      <c r="U100" s="413"/>
      <c r="V100" s="413"/>
      <c r="W100" s="413"/>
      <c r="X100" s="413"/>
      <c r="Y100" s="413"/>
      <c r="Z100" s="413"/>
      <c r="AA100" s="413"/>
      <c r="AB100" s="413"/>
      <c r="AC100" s="413"/>
      <c r="AD100" s="413"/>
      <c r="AE100" s="413"/>
      <c r="AF100" s="413"/>
      <c r="AG100" s="413"/>
    </row>
    <row r="101" spans="1:33">
      <c r="B101" s="140"/>
      <c r="C101" s="151" t="s">
        <v>994</v>
      </c>
      <c r="D101" s="412"/>
      <c r="E101" s="413"/>
      <c r="F101" s="413"/>
      <c r="G101" s="413"/>
      <c r="H101" s="413"/>
      <c r="I101" s="413"/>
      <c r="J101" s="413"/>
      <c r="K101" s="413"/>
      <c r="L101" s="413"/>
      <c r="M101" s="413"/>
      <c r="N101" s="413"/>
      <c r="O101" s="413"/>
      <c r="P101" s="413"/>
      <c r="Q101" s="413"/>
      <c r="R101" s="413"/>
      <c r="S101" s="413"/>
      <c r="T101" s="413"/>
      <c r="U101" s="413"/>
      <c r="V101" s="413"/>
      <c r="W101" s="413"/>
      <c r="X101" s="413"/>
      <c r="Y101" s="413"/>
      <c r="Z101" s="413"/>
      <c r="AA101" s="413"/>
      <c r="AB101" s="413"/>
      <c r="AC101" s="413"/>
      <c r="AD101" s="413"/>
      <c r="AE101" s="413"/>
      <c r="AF101" s="413"/>
      <c r="AG101" s="413"/>
    </row>
    <row r="102" spans="1:33">
      <c r="B102">
        <v>2</v>
      </c>
      <c r="C102" s="147" t="s">
        <v>995</v>
      </c>
      <c r="D102" s="312" t="str">
        <f>IF(COUNTIF(D103:D105,"C")&gt;=1,"A",IF(COUNTIF(D103:D105,"C")&gt;0,"P"," "))</f>
        <v xml:space="preserve"> </v>
      </c>
      <c r="E102" s="312" t="str">
        <f t="shared" ref="E102:R102" si="100">IF(COUNTIF(E103:E105,"C")&gt;=1,"A",IF(COUNTIF(E103:E105,"C")&gt;0,"P"," "))</f>
        <v xml:space="preserve"> </v>
      </c>
      <c r="F102" s="312" t="str">
        <f t="shared" si="100"/>
        <v xml:space="preserve"> </v>
      </c>
      <c r="G102" s="312" t="str">
        <f t="shared" si="100"/>
        <v xml:space="preserve"> </v>
      </c>
      <c r="H102" s="312" t="str">
        <f t="shared" si="100"/>
        <v xml:space="preserve"> </v>
      </c>
      <c r="I102" s="312" t="str">
        <f t="shared" si="100"/>
        <v xml:space="preserve"> </v>
      </c>
      <c r="J102" s="312" t="str">
        <f t="shared" si="100"/>
        <v xml:space="preserve"> </v>
      </c>
      <c r="K102" s="312" t="str">
        <f t="shared" si="100"/>
        <v xml:space="preserve"> </v>
      </c>
      <c r="L102" s="312" t="str">
        <f t="shared" si="100"/>
        <v xml:space="preserve"> </v>
      </c>
      <c r="M102" s="312" t="str">
        <f t="shared" si="100"/>
        <v xml:space="preserve"> </v>
      </c>
      <c r="N102" s="312" t="str">
        <f t="shared" si="100"/>
        <v xml:space="preserve"> </v>
      </c>
      <c r="O102" s="312" t="str">
        <f t="shared" si="100"/>
        <v xml:space="preserve"> </v>
      </c>
      <c r="P102" s="312" t="str">
        <f t="shared" si="100"/>
        <v xml:space="preserve"> </v>
      </c>
      <c r="Q102" s="312" t="str">
        <f t="shared" si="100"/>
        <v xml:space="preserve"> </v>
      </c>
      <c r="R102" s="312" t="str">
        <f t="shared" si="100"/>
        <v xml:space="preserve"> </v>
      </c>
      <c r="S102" s="312" t="str">
        <f t="shared" ref="S102:AG102" si="101">IF(COUNTIF(S103:S105,"C")&gt;=1,"A",IF(COUNTIF(S103:S105,"C")&gt;0,"P"," "))</f>
        <v xml:space="preserve"> </v>
      </c>
      <c r="T102" s="312" t="str">
        <f t="shared" si="101"/>
        <v xml:space="preserve"> </v>
      </c>
      <c r="U102" s="312" t="str">
        <f t="shared" si="101"/>
        <v xml:space="preserve"> </v>
      </c>
      <c r="V102" s="312" t="str">
        <f>IF(COUNTIF(V103:V105,"C")&gt;=1,"A",IF(COUNTIF(V103:V105,"C")&gt;0,"P"," "))</f>
        <v xml:space="preserve"> </v>
      </c>
      <c r="W102" s="312" t="str">
        <f t="shared" si="101"/>
        <v xml:space="preserve"> </v>
      </c>
      <c r="X102" s="312" t="str">
        <f t="shared" si="101"/>
        <v xml:space="preserve"> </v>
      </c>
      <c r="Y102" s="312" t="str">
        <f t="shared" si="101"/>
        <v xml:space="preserve"> </v>
      </c>
      <c r="Z102" s="312" t="str">
        <f t="shared" si="101"/>
        <v xml:space="preserve"> </v>
      </c>
      <c r="AA102" s="312" t="str">
        <f t="shared" si="101"/>
        <v xml:space="preserve"> </v>
      </c>
      <c r="AB102" s="312" t="str">
        <f t="shared" si="101"/>
        <v xml:space="preserve"> </v>
      </c>
      <c r="AC102" s="312" t="str">
        <f t="shared" si="101"/>
        <v xml:space="preserve"> </v>
      </c>
      <c r="AD102" s="312" t="str">
        <f t="shared" si="101"/>
        <v xml:space="preserve"> </v>
      </c>
      <c r="AE102" s="312" t="str">
        <f t="shared" si="101"/>
        <v xml:space="preserve"> </v>
      </c>
      <c r="AF102" s="312" t="str">
        <f t="shared" si="101"/>
        <v xml:space="preserve"> </v>
      </c>
      <c r="AG102" s="312" t="str">
        <f t="shared" si="101"/>
        <v xml:space="preserve"> </v>
      </c>
    </row>
    <row r="103" spans="1:33">
      <c r="B103" s="140"/>
      <c r="C103" s="151" t="s">
        <v>996</v>
      </c>
      <c r="D103" s="84"/>
      <c r="E103" s="411"/>
      <c r="F103" s="411"/>
      <c r="G103" s="411"/>
      <c r="H103" s="411"/>
      <c r="I103" s="411"/>
      <c r="J103" s="411"/>
      <c r="K103" s="411"/>
      <c r="L103" s="411"/>
      <c r="M103" s="411"/>
      <c r="N103" s="411"/>
      <c r="O103" s="411"/>
      <c r="P103" s="411"/>
      <c r="Q103" s="411"/>
      <c r="R103" s="411"/>
      <c r="S103" s="411"/>
      <c r="T103" s="411"/>
      <c r="U103" s="411"/>
      <c r="V103" s="411"/>
      <c r="W103" s="411"/>
      <c r="X103" s="411"/>
      <c r="Y103" s="411"/>
      <c r="Z103" s="411"/>
      <c r="AA103" s="411"/>
      <c r="AB103" s="411"/>
      <c r="AC103" s="411"/>
      <c r="AD103" s="411"/>
      <c r="AE103" s="411"/>
      <c r="AF103" s="411"/>
      <c r="AG103" s="411"/>
    </row>
    <row r="104" spans="1:33">
      <c r="B104" s="140"/>
      <c r="C104" s="151" t="s">
        <v>997</v>
      </c>
      <c r="D104" s="412"/>
      <c r="E104" s="413"/>
      <c r="F104" s="413"/>
      <c r="G104" s="413"/>
      <c r="H104" s="413"/>
      <c r="I104" s="413"/>
      <c r="J104" s="413"/>
      <c r="K104" s="413"/>
      <c r="L104" s="413"/>
      <c r="M104" s="413"/>
      <c r="N104" s="413"/>
      <c r="O104" s="413"/>
      <c r="P104" s="413"/>
      <c r="Q104" s="413"/>
      <c r="R104" s="413"/>
      <c r="S104" s="413"/>
      <c r="T104" s="413"/>
      <c r="U104" s="413"/>
      <c r="V104" s="413"/>
      <c r="W104" s="413"/>
      <c r="X104" s="413"/>
      <c r="Y104" s="413"/>
      <c r="Z104" s="413"/>
      <c r="AA104" s="413"/>
      <c r="AB104" s="413"/>
      <c r="AC104" s="413"/>
      <c r="AD104" s="413"/>
      <c r="AE104" s="413"/>
      <c r="AF104" s="413"/>
      <c r="AG104" s="413"/>
    </row>
    <row r="105" spans="1:33">
      <c r="B105" s="140"/>
      <c r="C105" s="151" t="s">
        <v>998</v>
      </c>
      <c r="D105" s="412"/>
      <c r="E105" s="413"/>
      <c r="F105" s="413"/>
      <c r="G105" s="413"/>
      <c r="H105" s="413"/>
      <c r="I105" s="413"/>
      <c r="J105" s="413"/>
      <c r="K105" s="413"/>
      <c r="L105" s="413"/>
      <c r="M105" s="413"/>
      <c r="N105" s="413"/>
      <c r="O105" s="413"/>
      <c r="P105" s="413"/>
      <c r="Q105" s="413"/>
      <c r="R105" s="413"/>
      <c r="S105" s="413"/>
      <c r="T105" s="413"/>
      <c r="U105" s="413"/>
      <c r="V105" s="413"/>
      <c r="W105" s="413"/>
      <c r="X105" s="413"/>
      <c r="Y105" s="413"/>
      <c r="Z105" s="413"/>
      <c r="AA105" s="413"/>
      <c r="AB105" s="413"/>
      <c r="AC105" s="413"/>
      <c r="AD105" s="413"/>
      <c r="AE105" s="413"/>
      <c r="AF105" s="413"/>
      <c r="AG105" s="413"/>
    </row>
    <row r="106" spans="1:33">
      <c r="B106">
        <v>3</v>
      </c>
      <c r="C106" s="147" t="s">
        <v>999</v>
      </c>
      <c r="D106" s="312" t="str">
        <f t="shared" ref="D106:AG106" si="102">IF(COUNTIF(D107:D109,"C")&gt;=1,"A",IF(COUNTIF(D107:D109,"C")&gt;0,"P"," "))</f>
        <v xml:space="preserve"> </v>
      </c>
      <c r="E106" s="312" t="str">
        <f t="shared" ref="E106:R106" si="103">IF(COUNTIF(E107:E109,"C")&gt;=1,"A",IF(COUNTIF(E107:E109,"C")&gt;0,"P"," "))</f>
        <v xml:space="preserve"> </v>
      </c>
      <c r="F106" s="312" t="str">
        <f t="shared" si="103"/>
        <v xml:space="preserve"> </v>
      </c>
      <c r="G106" s="312" t="str">
        <f t="shared" si="103"/>
        <v xml:space="preserve"> </v>
      </c>
      <c r="H106" s="312" t="str">
        <f t="shared" si="103"/>
        <v xml:space="preserve"> </v>
      </c>
      <c r="I106" s="312" t="str">
        <f t="shared" si="103"/>
        <v xml:space="preserve"> </v>
      </c>
      <c r="J106" s="312" t="str">
        <f t="shared" si="103"/>
        <v xml:space="preserve"> </v>
      </c>
      <c r="K106" s="312" t="str">
        <f t="shared" si="103"/>
        <v xml:space="preserve"> </v>
      </c>
      <c r="L106" s="312" t="str">
        <f t="shared" si="103"/>
        <v xml:space="preserve"> </v>
      </c>
      <c r="M106" s="312" t="str">
        <f t="shared" si="103"/>
        <v xml:space="preserve"> </v>
      </c>
      <c r="N106" s="312" t="str">
        <f t="shared" si="103"/>
        <v xml:space="preserve"> </v>
      </c>
      <c r="O106" s="312" t="str">
        <f t="shared" si="103"/>
        <v xml:space="preserve"> </v>
      </c>
      <c r="P106" s="312" t="str">
        <f t="shared" si="103"/>
        <v xml:space="preserve"> </v>
      </c>
      <c r="Q106" s="312" t="str">
        <f t="shared" si="103"/>
        <v xml:space="preserve"> </v>
      </c>
      <c r="R106" s="312" t="str">
        <f t="shared" si="103"/>
        <v xml:space="preserve"> </v>
      </c>
      <c r="S106" s="312" t="str">
        <f t="shared" si="102"/>
        <v xml:space="preserve"> </v>
      </c>
      <c r="T106" s="312" t="str">
        <f t="shared" si="102"/>
        <v xml:space="preserve"> </v>
      </c>
      <c r="U106" s="312" t="str">
        <f t="shared" si="102"/>
        <v xml:space="preserve"> </v>
      </c>
      <c r="V106" s="312" t="str">
        <f>IF(COUNTIF(V107:V109,"C")&gt;=1,"A",IF(COUNTIF(V107:V109,"C")&gt;0,"P"," "))</f>
        <v xml:space="preserve"> </v>
      </c>
      <c r="W106" s="312" t="str">
        <f t="shared" si="102"/>
        <v xml:space="preserve"> </v>
      </c>
      <c r="X106" s="312" t="str">
        <f t="shared" si="102"/>
        <v xml:space="preserve"> </v>
      </c>
      <c r="Y106" s="312" t="str">
        <f t="shared" si="102"/>
        <v xml:space="preserve"> </v>
      </c>
      <c r="Z106" s="312" t="str">
        <f t="shared" si="102"/>
        <v xml:space="preserve"> </v>
      </c>
      <c r="AA106" s="312" t="str">
        <f t="shared" si="102"/>
        <v xml:space="preserve"> </v>
      </c>
      <c r="AB106" s="312" t="str">
        <f t="shared" si="102"/>
        <v xml:space="preserve"> </v>
      </c>
      <c r="AC106" s="312" t="str">
        <f t="shared" si="102"/>
        <v xml:space="preserve"> </v>
      </c>
      <c r="AD106" s="312" t="str">
        <f t="shared" si="102"/>
        <v xml:space="preserve"> </v>
      </c>
      <c r="AE106" s="312" t="str">
        <f t="shared" si="102"/>
        <v xml:space="preserve"> </v>
      </c>
      <c r="AF106" s="312" t="str">
        <f t="shared" si="102"/>
        <v xml:space="preserve"> </v>
      </c>
      <c r="AG106" s="312" t="str">
        <f t="shared" si="102"/>
        <v xml:space="preserve"> </v>
      </c>
    </row>
    <row r="107" spans="1:33">
      <c r="B107" s="140"/>
      <c r="C107" s="151" t="s">
        <v>1000</v>
      </c>
      <c r="D107" s="84"/>
      <c r="E107" s="411"/>
      <c r="F107" s="411"/>
      <c r="G107" s="411"/>
      <c r="H107" s="411"/>
      <c r="I107" s="411"/>
      <c r="J107" s="411"/>
      <c r="K107" s="411"/>
      <c r="L107" s="411"/>
      <c r="M107" s="411"/>
      <c r="N107" s="411"/>
      <c r="O107" s="411"/>
      <c r="P107" s="411"/>
      <c r="Q107" s="411"/>
      <c r="R107" s="411"/>
      <c r="S107" s="411"/>
      <c r="T107" s="411"/>
      <c r="U107" s="411"/>
      <c r="V107" s="411"/>
      <c r="W107" s="411"/>
      <c r="X107" s="411"/>
      <c r="Y107" s="411"/>
      <c r="Z107" s="411"/>
      <c r="AA107" s="411"/>
      <c r="AB107" s="411"/>
      <c r="AC107" s="411"/>
      <c r="AD107" s="411"/>
      <c r="AE107" s="411"/>
      <c r="AF107" s="411"/>
      <c r="AG107" s="411"/>
    </row>
    <row r="108" spans="1:33">
      <c r="B108" s="140"/>
      <c r="C108" s="151" t="s">
        <v>1001</v>
      </c>
      <c r="D108" s="412"/>
      <c r="E108" s="413"/>
      <c r="F108" s="413"/>
      <c r="G108" s="413"/>
      <c r="H108" s="413"/>
      <c r="I108" s="413"/>
      <c r="J108" s="413"/>
      <c r="K108" s="413"/>
      <c r="L108" s="413"/>
      <c r="M108" s="413"/>
      <c r="N108" s="413"/>
      <c r="O108" s="413"/>
      <c r="P108" s="413"/>
      <c r="Q108" s="413"/>
      <c r="R108" s="413"/>
      <c r="S108" s="413"/>
      <c r="T108" s="413"/>
      <c r="U108" s="413"/>
      <c r="V108" s="413"/>
      <c r="W108" s="413"/>
      <c r="X108" s="413"/>
      <c r="Y108" s="413"/>
      <c r="Z108" s="413"/>
      <c r="AA108" s="413"/>
      <c r="AB108" s="413"/>
      <c r="AC108" s="413"/>
      <c r="AD108" s="413"/>
      <c r="AE108" s="413"/>
      <c r="AF108" s="413"/>
      <c r="AG108" s="413"/>
    </row>
    <row r="109" spans="1:33">
      <c r="B109" s="140"/>
      <c r="C109" s="151" t="s">
        <v>1002</v>
      </c>
      <c r="D109" s="412"/>
      <c r="E109" s="413"/>
      <c r="F109" s="413"/>
      <c r="G109" s="413"/>
      <c r="H109" s="413"/>
      <c r="I109" s="413"/>
      <c r="J109" s="413"/>
      <c r="K109" s="413"/>
      <c r="L109" s="413"/>
      <c r="M109" s="413"/>
      <c r="N109" s="413"/>
      <c r="O109" s="413"/>
      <c r="P109" s="413"/>
      <c r="Q109" s="413"/>
      <c r="R109" s="413"/>
      <c r="S109" s="413"/>
      <c r="T109" s="413"/>
      <c r="U109" s="413"/>
      <c r="V109" s="413"/>
      <c r="W109" s="413"/>
      <c r="X109" s="413"/>
      <c r="Y109" s="413"/>
      <c r="Z109" s="413"/>
      <c r="AA109" s="413"/>
      <c r="AB109" s="413"/>
      <c r="AC109" s="413"/>
      <c r="AD109" s="413"/>
      <c r="AE109" s="413"/>
      <c r="AF109" s="413"/>
      <c r="AG109" s="413"/>
    </row>
    <row r="110" spans="1:33">
      <c r="B110" s="140">
        <v>4</v>
      </c>
      <c r="C110" s="151" t="s">
        <v>1003</v>
      </c>
      <c r="D110" s="84"/>
      <c r="E110" s="84"/>
      <c r="F110" s="84"/>
      <c r="G110" s="84"/>
      <c r="H110" s="84"/>
      <c r="I110" s="84"/>
      <c r="J110" s="84"/>
      <c r="K110" s="84"/>
      <c r="L110" s="84"/>
      <c r="M110" s="84"/>
      <c r="N110" s="84"/>
      <c r="O110" s="84"/>
      <c r="P110" s="84"/>
      <c r="Q110" s="84"/>
      <c r="R110" s="84"/>
      <c r="S110" s="84"/>
      <c r="T110" s="84"/>
      <c r="U110" s="84"/>
      <c r="V110" s="84"/>
      <c r="W110" s="84"/>
      <c r="X110" s="84"/>
      <c r="Y110" s="84"/>
      <c r="Z110" s="84"/>
      <c r="AA110" s="84"/>
      <c r="AB110" s="84"/>
      <c r="AC110" s="84"/>
      <c r="AD110" s="84"/>
      <c r="AE110" s="84"/>
      <c r="AF110" s="84"/>
      <c r="AG110" s="84"/>
    </row>
    <row r="111" spans="1:33" hidden="1">
      <c r="C111" s="147"/>
      <c r="D111" s="322" t="str">
        <f>IF(COUNTIF(D110,"C")&gt;0,"A",IF(COUNTIF(D110,"C")&gt;0,"P"," "))</f>
        <v xml:space="preserve"> </v>
      </c>
      <c r="E111" s="322" t="str">
        <f t="shared" ref="E111" si="104">IF(COUNTIF(E110,"C")&gt;0,"A",IF(COUNTIF(E110,"C")&gt;0,"P"," "))</f>
        <v xml:space="preserve"> </v>
      </c>
      <c r="F111" s="322" t="str">
        <f t="shared" ref="F111" si="105">IF(COUNTIF(F110,"C")&gt;0,"A",IF(COUNTIF(F110,"C")&gt;0,"P"," "))</f>
        <v xml:space="preserve"> </v>
      </c>
      <c r="G111" s="322" t="str">
        <f t="shared" ref="G111" si="106">IF(COUNTIF(G110,"C")&gt;0,"A",IF(COUNTIF(G110,"C")&gt;0,"P"," "))</f>
        <v xml:space="preserve"> </v>
      </c>
      <c r="H111" s="322" t="str">
        <f t="shared" ref="H111" si="107">IF(COUNTIF(H110,"C")&gt;0,"A",IF(COUNTIF(H110,"C")&gt;0,"P"," "))</f>
        <v xml:space="preserve"> </v>
      </c>
      <c r="I111" s="322" t="str">
        <f t="shared" ref="I111" si="108">IF(COUNTIF(I110,"C")&gt;0,"A",IF(COUNTIF(I110,"C")&gt;0,"P"," "))</f>
        <v xml:space="preserve"> </v>
      </c>
      <c r="J111" s="322" t="str">
        <f t="shared" ref="J111" si="109">IF(COUNTIF(J110,"C")&gt;0,"A",IF(COUNTIF(J110,"C")&gt;0,"P"," "))</f>
        <v xml:space="preserve"> </v>
      </c>
      <c r="K111" s="322" t="str">
        <f t="shared" ref="K111" si="110">IF(COUNTIF(K110,"C")&gt;0,"A",IF(COUNTIF(K110,"C")&gt;0,"P"," "))</f>
        <v xml:space="preserve"> </v>
      </c>
      <c r="L111" s="322" t="str">
        <f t="shared" ref="L111" si="111">IF(COUNTIF(L110,"C")&gt;0,"A",IF(COUNTIF(L110,"C")&gt;0,"P"," "))</f>
        <v xml:space="preserve"> </v>
      </c>
      <c r="M111" s="322" t="str">
        <f t="shared" ref="M111" si="112">IF(COUNTIF(M110,"C")&gt;0,"A",IF(COUNTIF(M110,"C")&gt;0,"P"," "))</f>
        <v xml:space="preserve"> </v>
      </c>
      <c r="N111" s="322" t="str">
        <f t="shared" ref="N111" si="113">IF(COUNTIF(N110,"C")&gt;0,"A",IF(COUNTIF(N110,"C")&gt;0,"P"," "))</f>
        <v xml:space="preserve"> </v>
      </c>
      <c r="O111" s="322" t="str">
        <f t="shared" ref="O111" si="114">IF(COUNTIF(O110,"C")&gt;0,"A",IF(COUNTIF(O110,"C")&gt;0,"P"," "))</f>
        <v xml:space="preserve"> </v>
      </c>
      <c r="P111" s="322" t="str">
        <f t="shared" ref="P111" si="115">IF(COUNTIF(P110,"C")&gt;0,"A",IF(COUNTIF(P110,"C")&gt;0,"P"," "))</f>
        <v xml:space="preserve"> </v>
      </c>
      <c r="Q111" s="322" t="str">
        <f t="shared" ref="Q111" si="116">IF(COUNTIF(Q110,"C")&gt;0,"A",IF(COUNTIF(Q110,"C")&gt;0,"P"," "))</f>
        <v xml:space="preserve"> </v>
      </c>
      <c r="R111" s="322" t="str">
        <f t="shared" ref="R111" si="117">IF(COUNTIF(R110,"C")&gt;0,"A",IF(COUNTIF(R110,"C")&gt;0,"P"," "))</f>
        <v xml:space="preserve"> </v>
      </c>
      <c r="S111" s="322" t="str">
        <f t="shared" ref="S111" si="118">IF(COUNTIF(S110,"C")&gt;0,"A",IF(COUNTIF(S110,"C")&gt;0,"P"," "))</f>
        <v xml:space="preserve"> </v>
      </c>
      <c r="T111" s="322" t="str">
        <f t="shared" ref="T111" si="119">IF(COUNTIF(T110,"C")&gt;0,"A",IF(COUNTIF(T110,"C")&gt;0,"P"," "))</f>
        <v xml:space="preserve"> </v>
      </c>
      <c r="U111" s="322" t="str">
        <f t="shared" ref="U111" si="120">IF(COUNTIF(U110,"C")&gt;0,"A",IF(COUNTIF(U110,"C")&gt;0,"P"," "))</f>
        <v xml:space="preserve"> </v>
      </c>
      <c r="V111" s="322" t="str">
        <f t="shared" ref="V111" si="121">IF(COUNTIF(V110,"C")&gt;0,"A",IF(COUNTIF(V110,"C")&gt;0,"P"," "))</f>
        <v xml:space="preserve"> </v>
      </c>
      <c r="W111" s="322" t="str">
        <f t="shared" ref="W111" si="122">IF(COUNTIF(W110,"C")&gt;0,"A",IF(COUNTIF(W110,"C")&gt;0,"P"," "))</f>
        <v xml:space="preserve"> </v>
      </c>
      <c r="X111" s="322" t="str">
        <f t="shared" ref="X111" si="123">IF(COUNTIF(X110,"C")&gt;0,"A",IF(COUNTIF(X110,"C")&gt;0,"P"," "))</f>
        <v xml:space="preserve"> </v>
      </c>
      <c r="Y111" s="322" t="str">
        <f t="shared" ref="Y111" si="124">IF(COUNTIF(Y110,"C")&gt;0,"A",IF(COUNTIF(Y110,"C")&gt;0,"P"," "))</f>
        <v xml:space="preserve"> </v>
      </c>
      <c r="Z111" s="322" t="str">
        <f t="shared" ref="Z111" si="125">IF(COUNTIF(Z110,"C")&gt;0,"A",IF(COUNTIF(Z110,"C")&gt;0,"P"," "))</f>
        <v xml:space="preserve"> </v>
      </c>
      <c r="AA111" s="322" t="str">
        <f t="shared" ref="AA111" si="126">IF(COUNTIF(AA110,"C")&gt;0,"A",IF(COUNTIF(AA110,"C")&gt;0,"P"," "))</f>
        <v xml:space="preserve"> </v>
      </c>
      <c r="AB111" s="322" t="str">
        <f t="shared" ref="AB111" si="127">IF(COUNTIF(AB110,"C")&gt;0,"A",IF(COUNTIF(AB110,"C")&gt;0,"P"," "))</f>
        <v xml:space="preserve"> </v>
      </c>
      <c r="AC111" s="322" t="str">
        <f t="shared" ref="AC111" si="128">IF(COUNTIF(AC110,"C")&gt;0,"A",IF(COUNTIF(AC110,"C")&gt;0,"P"," "))</f>
        <v xml:space="preserve"> </v>
      </c>
      <c r="AD111" s="322" t="str">
        <f t="shared" ref="AD111" si="129">IF(COUNTIF(AD110,"C")&gt;0,"A",IF(COUNTIF(AD110,"C")&gt;0,"P"," "))</f>
        <v xml:space="preserve"> </v>
      </c>
      <c r="AE111" s="322" t="str">
        <f t="shared" ref="AE111" si="130">IF(COUNTIF(AE110,"C")&gt;0,"A",IF(COUNTIF(AE110,"C")&gt;0,"P"," "))</f>
        <v xml:space="preserve"> </v>
      </c>
      <c r="AF111" s="322" t="str">
        <f t="shared" ref="AF111" si="131">IF(COUNTIF(AF110,"C")&gt;0,"A",IF(COUNTIF(AF110,"C")&gt;0,"P"," "))</f>
        <v xml:space="preserve"> </v>
      </c>
      <c r="AG111" s="322" t="str">
        <f t="shared" ref="AG111" si="132">IF(COUNTIF(AG110,"C")&gt;0,"A",IF(COUNTIF(AG110,"C")&gt;0,"P"," "))</f>
        <v xml:space="preserve"> </v>
      </c>
    </row>
    <row r="112" spans="1:33" ht="13.5" thickBot="1">
      <c r="B112" s="140">
        <v>5</v>
      </c>
      <c r="C112" s="151" t="s">
        <v>1004</v>
      </c>
      <c r="D112" s="84"/>
      <c r="E112" s="84"/>
      <c r="F112" s="84"/>
      <c r="G112" s="84"/>
      <c r="H112" s="84"/>
      <c r="I112" s="84"/>
      <c r="J112" s="84"/>
      <c r="K112" s="84"/>
      <c r="L112" s="84"/>
      <c r="M112" s="84"/>
      <c r="N112" s="84"/>
      <c r="O112" s="84"/>
      <c r="P112" s="84"/>
      <c r="Q112" s="84"/>
      <c r="R112" s="84"/>
      <c r="S112" s="84"/>
      <c r="T112" s="84"/>
      <c r="U112" s="84"/>
      <c r="V112" s="84"/>
      <c r="W112" s="84"/>
      <c r="X112" s="84"/>
      <c r="Y112" s="84"/>
      <c r="Z112" s="84"/>
      <c r="AA112" s="84"/>
      <c r="AB112" s="84"/>
      <c r="AC112" s="84"/>
      <c r="AD112" s="84"/>
      <c r="AE112" s="84"/>
      <c r="AF112" s="84"/>
      <c r="AG112" s="84"/>
    </row>
    <row r="113" spans="1:33" ht="13.5" hidden="1" thickBot="1">
      <c r="D113" s="322" t="str">
        <f>IF(COUNTIF(D112,"C")&gt;0,"A",IF(COUNTIF(D112,"C")&gt;0,"P"," "))</f>
        <v xml:space="preserve"> </v>
      </c>
      <c r="E113" s="322" t="str">
        <f t="shared" ref="E113:R113" si="133">IF(COUNTIF(E112,"C")&gt;0,"A",IF(COUNTIF(E112,"C")&gt;0,"P"," "))</f>
        <v xml:space="preserve"> </v>
      </c>
      <c r="F113" s="322" t="str">
        <f t="shared" si="133"/>
        <v xml:space="preserve"> </v>
      </c>
      <c r="G113" s="322" t="str">
        <f t="shared" si="133"/>
        <v xml:space="preserve"> </v>
      </c>
      <c r="H113" s="322" t="str">
        <f t="shared" si="133"/>
        <v xml:space="preserve"> </v>
      </c>
      <c r="I113" s="322" t="str">
        <f t="shared" si="133"/>
        <v xml:space="preserve"> </v>
      </c>
      <c r="J113" s="322" t="str">
        <f t="shared" si="133"/>
        <v xml:space="preserve"> </v>
      </c>
      <c r="K113" s="322" t="str">
        <f t="shared" si="133"/>
        <v xml:space="preserve"> </v>
      </c>
      <c r="L113" s="322" t="str">
        <f t="shared" si="133"/>
        <v xml:space="preserve"> </v>
      </c>
      <c r="M113" s="322" t="str">
        <f t="shared" si="133"/>
        <v xml:space="preserve"> </v>
      </c>
      <c r="N113" s="322" t="str">
        <f t="shared" si="133"/>
        <v xml:space="preserve"> </v>
      </c>
      <c r="O113" s="322" t="str">
        <f t="shared" si="133"/>
        <v xml:space="preserve"> </v>
      </c>
      <c r="P113" s="322" t="str">
        <f t="shared" si="133"/>
        <v xml:space="preserve"> </v>
      </c>
      <c r="Q113" s="322" t="str">
        <f t="shared" si="133"/>
        <v xml:space="preserve"> </v>
      </c>
      <c r="R113" s="322" t="str">
        <f t="shared" si="133"/>
        <v xml:space="preserve"> </v>
      </c>
      <c r="S113" s="322" t="str">
        <f t="shared" ref="S113:AG113" si="134">IF(COUNTIF(S112,"C")&gt;0,"A",IF(COUNTIF(S112,"C")&gt;0,"P"," "))</f>
        <v xml:space="preserve"> </v>
      </c>
      <c r="T113" s="322" t="str">
        <f t="shared" si="134"/>
        <v xml:space="preserve"> </v>
      </c>
      <c r="U113" s="322" t="str">
        <f t="shared" si="134"/>
        <v xml:space="preserve"> </v>
      </c>
      <c r="V113" s="322" t="str">
        <f t="shared" si="134"/>
        <v xml:space="preserve"> </v>
      </c>
      <c r="W113" s="322" t="str">
        <f t="shared" si="134"/>
        <v xml:space="preserve"> </v>
      </c>
      <c r="X113" s="322" t="str">
        <f t="shared" si="134"/>
        <v xml:space="preserve"> </v>
      </c>
      <c r="Y113" s="322" t="str">
        <f t="shared" si="134"/>
        <v xml:space="preserve"> </v>
      </c>
      <c r="Z113" s="322" t="str">
        <f t="shared" si="134"/>
        <v xml:space="preserve"> </v>
      </c>
      <c r="AA113" s="322" t="str">
        <f t="shared" si="134"/>
        <v xml:space="preserve"> </v>
      </c>
      <c r="AB113" s="322" t="str">
        <f t="shared" si="134"/>
        <v xml:space="preserve"> </v>
      </c>
      <c r="AC113" s="322" t="str">
        <f t="shared" si="134"/>
        <v xml:space="preserve"> </v>
      </c>
      <c r="AD113" s="322" t="str">
        <f t="shared" si="134"/>
        <v xml:space="preserve"> </v>
      </c>
      <c r="AE113" s="322" t="str">
        <f t="shared" si="134"/>
        <v xml:space="preserve"> </v>
      </c>
      <c r="AF113" s="322" t="str">
        <f t="shared" si="134"/>
        <v xml:space="preserve"> </v>
      </c>
      <c r="AG113" s="322" t="str">
        <f t="shared" si="134"/>
        <v xml:space="preserve"> </v>
      </c>
    </row>
    <row r="114" spans="1:33" ht="12" customHeight="1" thickBot="1">
      <c r="C114" s="251" t="s">
        <v>49</v>
      </c>
      <c r="D114" s="157" t="str">
        <f>IF(COUNTIF(D98:D113,"A")&gt;4,"C",IF(COUNTIF(D98:D113,"P")&gt;0,"P",IF(COUNTIF(D98:D113,"A")&gt;0,"P"," ")))</f>
        <v xml:space="preserve"> </v>
      </c>
      <c r="E114" s="157" t="str">
        <f t="shared" ref="E114" si="135">IF(COUNTIF(E98:E113,"A")&gt;4,"C",IF(COUNTIF(E98:E113,"P")&gt;0,"P",IF(COUNTIF(E98:E113,"A")&gt;0,"P"," ")))</f>
        <v xml:space="preserve"> </v>
      </c>
      <c r="F114" s="157" t="str">
        <f t="shared" ref="F114" si="136">IF(COUNTIF(F98:F113,"A")&gt;4,"C",IF(COUNTIF(F98:F113,"P")&gt;0,"P",IF(COUNTIF(F98:F113,"A")&gt;0,"P"," ")))</f>
        <v xml:space="preserve"> </v>
      </c>
      <c r="G114" s="157" t="str">
        <f t="shared" ref="G114" si="137">IF(COUNTIF(G98:G113,"A")&gt;4,"C",IF(COUNTIF(G98:G113,"P")&gt;0,"P",IF(COUNTIF(G98:G113,"A")&gt;0,"P"," ")))</f>
        <v xml:space="preserve"> </v>
      </c>
      <c r="H114" s="157" t="str">
        <f t="shared" ref="H114" si="138">IF(COUNTIF(H98:H113,"A")&gt;4,"C",IF(COUNTIF(H98:H113,"P")&gt;0,"P",IF(COUNTIF(H98:H113,"A")&gt;0,"P"," ")))</f>
        <v xml:space="preserve"> </v>
      </c>
      <c r="I114" s="157" t="str">
        <f t="shared" ref="I114" si="139">IF(COUNTIF(I98:I113,"A")&gt;4,"C",IF(COUNTIF(I98:I113,"P")&gt;0,"P",IF(COUNTIF(I98:I113,"A")&gt;0,"P"," ")))</f>
        <v xml:space="preserve"> </v>
      </c>
      <c r="J114" s="157" t="str">
        <f t="shared" ref="J114" si="140">IF(COUNTIF(J98:J113,"A")&gt;4,"C",IF(COUNTIF(J98:J113,"P")&gt;0,"P",IF(COUNTIF(J98:J113,"A")&gt;0,"P"," ")))</f>
        <v xml:space="preserve"> </v>
      </c>
      <c r="K114" s="157" t="str">
        <f t="shared" ref="K114" si="141">IF(COUNTIF(K98:K113,"A")&gt;4,"C",IF(COUNTIF(K98:K113,"P")&gt;0,"P",IF(COUNTIF(K98:K113,"A")&gt;0,"P"," ")))</f>
        <v xml:space="preserve"> </v>
      </c>
      <c r="L114" s="157" t="str">
        <f t="shared" ref="L114" si="142">IF(COUNTIF(L98:L113,"A")&gt;4,"C",IF(COUNTIF(L98:L113,"P")&gt;0,"P",IF(COUNTIF(L98:L113,"A")&gt;0,"P"," ")))</f>
        <v xml:space="preserve"> </v>
      </c>
      <c r="M114" s="157" t="str">
        <f t="shared" ref="M114" si="143">IF(COUNTIF(M98:M113,"A")&gt;4,"C",IF(COUNTIF(M98:M113,"P")&gt;0,"P",IF(COUNTIF(M98:M113,"A")&gt;0,"P"," ")))</f>
        <v xml:space="preserve"> </v>
      </c>
      <c r="N114" s="157" t="str">
        <f t="shared" ref="N114" si="144">IF(COUNTIF(N98:N113,"A")&gt;4,"C",IF(COUNTIF(N98:N113,"P")&gt;0,"P",IF(COUNTIF(N98:N113,"A")&gt;0,"P"," ")))</f>
        <v xml:space="preserve"> </v>
      </c>
      <c r="O114" s="157" t="str">
        <f t="shared" ref="O114" si="145">IF(COUNTIF(O98:O113,"A")&gt;4,"C",IF(COUNTIF(O98:O113,"P")&gt;0,"P",IF(COUNTIF(O98:O113,"A")&gt;0,"P"," ")))</f>
        <v xml:space="preserve"> </v>
      </c>
      <c r="P114" s="157" t="str">
        <f t="shared" ref="P114" si="146">IF(COUNTIF(P98:P113,"A")&gt;4,"C",IF(COUNTIF(P98:P113,"P")&gt;0,"P",IF(COUNTIF(P98:P113,"A")&gt;0,"P"," ")))</f>
        <v xml:space="preserve"> </v>
      </c>
      <c r="Q114" s="157" t="str">
        <f t="shared" ref="Q114" si="147">IF(COUNTIF(Q98:Q113,"A")&gt;4,"C",IF(COUNTIF(Q98:Q113,"P")&gt;0,"P",IF(COUNTIF(Q98:Q113,"A")&gt;0,"P"," ")))</f>
        <v xml:space="preserve"> </v>
      </c>
      <c r="R114" s="157" t="str">
        <f t="shared" ref="R114" si="148">IF(COUNTIF(R98:R113,"A")&gt;4,"C",IF(COUNTIF(R98:R113,"P")&gt;0,"P",IF(COUNTIF(R98:R113,"A")&gt;0,"P"," ")))</f>
        <v xml:space="preserve"> </v>
      </c>
      <c r="S114" s="157" t="str">
        <f t="shared" ref="S114" si="149">IF(COUNTIF(S98:S113,"A")&gt;4,"C",IF(COUNTIF(S98:S113,"P")&gt;0,"P",IF(COUNTIF(S98:S113,"A")&gt;0,"P"," ")))</f>
        <v xml:space="preserve"> </v>
      </c>
      <c r="T114" s="157" t="str">
        <f t="shared" ref="T114" si="150">IF(COUNTIF(T98:T113,"A")&gt;4,"C",IF(COUNTIF(T98:T113,"P")&gt;0,"P",IF(COUNTIF(T98:T113,"A")&gt;0,"P"," ")))</f>
        <v xml:space="preserve"> </v>
      </c>
      <c r="U114" s="157" t="str">
        <f t="shared" ref="U114" si="151">IF(COUNTIF(U98:U113,"A")&gt;4,"C",IF(COUNTIF(U98:U113,"P")&gt;0,"P",IF(COUNTIF(U98:U113,"A")&gt;0,"P"," ")))</f>
        <v xml:space="preserve"> </v>
      </c>
      <c r="V114" s="157" t="str">
        <f t="shared" ref="V114" si="152">IF(COUNTIF(V98:V113,"A")&gt;4,"C",IF(COUNTIF(V98:V113,"P")&gt;0,"P",IF(COUNTIF(V98:V113,"A")&gt;0,"P"," ")))</f>
        <v xml:space="preserve"> </v>
      </c>
      <c r="W114" s="157" t="str">
        <f t="shared" ref="W114" si="153">IF(COUNTIF(W98:W113,"A")&gt;4,"C",IF(COUNTIF(W98:W113,"P")&gt;0,"P",IF(COUNTIF(W98:W113,"A")&gt;0,"P"," ")))</f>
        <v xml:space="preserve"> </v>
      </c>
      <c r="X114" s="157" t="str">
        <f t="shared" ref="X114" si="154">IF(COUNTIF(X98:X113,"A")&gt;4,"C",IF(COUNTIF(X98:X113,"P")&gt;0,"P",IF(COUNTIF(X98:X113,"A")&gt;0,"P"," ")))</f>
        <v xml:space="preserve"> </v>
      </c>
      <c r="Y114" s="157" t="str">
        <f t="shared" ref="Y114" si="155">IF(COUNTIF(Y98:Y113,"A")&gt;4,"C",IF(COUNTIF(Y98:Y113,"P")&gt;0,"P",IF(COUNTIF(Y98:Y113,"A")&gt;0,"P"," ")))</f>
        <v xml:space="preserve"> </v>
      </c>
      <c r="Z114" s="157" t="str">
        <f t="shared" ref="Z114" si="156">IF(COUNTIF(Z98:Z113,"A")&gt;4,"C",IF(COUNTIF(Z98:Z113,"P")&gt;0,"P",IF(COUNTIF(Z98:Z113,"A")&gt;0,"P"," ")))</f>
        <v xml:space="preserve"> </v>
      </c>
      <c r="AA114" s="157" t="str">
        <f t="shared" ref="AA114" si="157">IF(COUNTIF(AA98:AA113,"A")&gt;4,"C",IF(COUNTIF(AA98:AA113,"P")&gt;0,"P",IF(COUNTIF(AA98:AA113,"A")&gt;0,"P"," ")))</f>
        <v xml:space="preserve"> </v>
      </c>
      <c r="AB114" s="157" t="str">
        <f t="shared" ref="AB114" si="158">IF(COUNTIF(AB98:AB113,"A")&gt;4,"C",IF(COUNTIF(AB98:AB113,"P")&gt;0,"P",IF(COUNTIF(AB98:AB113,"A")&gt;0,"P"," ")))</f>
        <v xml:space="preserve"> </v>
      </c>
      <c r="AC114" s="157" t="str">
        <f t="shared" ref="AC114" si="159">IF(COUNTIF(AC98:AC113,"A")&gt;4,"C",IF(COUNTIF(AC98:AC113,"P")&gt;0,"P",IF(COUNTIF(AC98:AC113,"A")&gt;0,"P"," ")))</f>
        <v xml:space="preserve"> </v>
      </c>
      <c r="AD114" s="157" t="str">
        <f t="shared" ref="AD114" si="160">IF(COUNTIF(AD98:AD113,"A")&gt;4,"C",IF(COUNTIF(AD98:AD113,"P")&gt;0,"P",IF(COUNTIF(AD98:AD113,"A")&gt;0,"P"," ")))</f>
        <v xml:space="preserve"> </v>
      </c>
      <c r="AE114" s="157" t="str">
        <f t="shared" ref="AE114" si="161">IF(COUNTIF(AE98:AE113,"A")&gt;4,"C",IF(COUNTIF(AE98:AE113,"P")&gt;0,"P",IF(COUNTIF(AE98:AE113,"A")&gt;0,"P"," ")))</f>
        <v xml:space="preserve"> </v>
      </c>
      <c r="AF114" s="157" t="str">
        <f t="shared" ref="AF114" si="162">IF(COUNTIF(AF98:AF113,"A")&gt;4,"C",IF(COUNTIF(AF98:AF113,"P")&gt;0,"P",IF(COUNTIF(AF98:AF113,"A")&gt;0,"P"," ")))</f>
        <v xml:space="preserve"> </v>
      </c>
      <c r="AG114" s="157" t="str">
        <f t="shared" ref="AG114" si="163">IF(COUNTIF(AG98:AG113,"A")&gt;4,"C",IF(COUNTIF(AG98:AG113,"P")&gt;0,"P",IF(COUNTIF(AG98:AG113,"A")&gt;0,"P"," ")))</f>
        <v xml:space="preserve"> </v>
      </c>
    </row>
    <row r="115" spans="1:33">
      <c r="B115" s="567" t="s">
        <v>95</v>
      </c>
      <c r="C115" s="529"/>
      <c r="D115" s="569" t="s">
        <v>985</v>
      </c>
      <c r="E115" s="569"/>
      <c r="F115" s="569"/>
      <c r="G115" s="569"/>
      <c r="H115" s="569"/>
      <c r="I115" s="569"/>
      <c r="J115" s="569"/>
      <c r="K115" s="569"/>
      <c r="L115" s="569"/>
      <c r="M115" s="569"/>
      <c r="N115" s="569"/>
      <c r="O115" s="569"/>
      <c r="P115" s="569"/>
      <c r="Q115" s="569"/>
      <c r="R115" s="569"/>
      <c r="S115" s="569"/>
      <c r="T115" s="569"/>
      <c r="U115" s="569"/>
      <c r="V115" s="569"/>
      <c r="W115" s="569"/>
      <c r="X115" s="569"/>
      <c r="Y115" s="569"/>
      <c r="Z115" s="569"/>
      <c r="AA115" s="569"/>
      <c r="AB115" s="569"/>
      <c r="AC115" s="569"/>
      <c r="AD115" s="569"/>
      <c r="AE115" s="569"/>
      <c r="AF115" s="569"/>
      <c r="AG115" s="569"/>
    </row>
    <row r="116" spans="1:33">
      <c r="A116" s="5"/>
      <c r="B116" s="3">
        <v>1</v>
      </c>
      <c r="C116" s="48" t="s">
        <v>39</v>
      </c>
      <c r="D116" s="84"/>
      <c r="E116" s="411"/>
      <c r="F116" s="411"/>
      <c r="G116" s="411"/>
      <c r="H116" s="411"/>
      <c r="I116" s="411"/>
      <c r="J116" s="411"/>
      <c r="K116" s="411"/>
      <c r="L116" s="411"/>
      <c r="M116" s="411"/>
      <c r="N116" s="411"/>
      <c r="O116" s="411"/>
      <c r="P116" s="411"/>
      <c r="Q116" s="411"/>
      <c r="R116" s="411"/>
      <c r="S116" s="411"/>
      <c r="T116" s="411"/>
      <c r="U116" s="411"/>
      <c r="V116" s="411"/>
      <c r="W116" s="411"/>
      <c r="X116" s="411"/>
      <c r="Y116" s="411"/>
      <c r="Z116" s="411"/>
      <c r="AA116" s="411"/>
      <c r="AB116" s="411"/>
      <c r="AC116" s="411"/>
      <c r="AD116" s="411"/>
      <c r="AE116" s="411"/>
      <c r="AF116" s="411"/>
      <c r="AG116" s="411"/>
    </row>
    <row r="117" spans="1:33">
      <c r="A117" s="3"/>
      <c r="B117" s="3">
        <v>2</v>
      </c>
      <c r="C117" s="48" t="s">
        <v>40</v>
      </c>
      <c r="D117" s="412"/>
      <c r="E117" s="413"/>
      <c r="F117" s="413"/>
      <c r="G117" s="413"/>
      <c r="H117" s="413"/>
      <c r="I117" s="413"/>
      <c r="J117" s="413"/>
      <c r="K117" s="413"/>
      <c r="L117" s="413"/>
      <c r="M117" s="413"/>
      <c r="N117" s="413"/>
      <c r="O117" s="413"/>
      <c r="P117" s="413"/>
      <c r="Q117" s="413"/>
      <c r="R117" s="413"/>
      <c r="S117" s="413"/>
      <c r="T117" s="413"/>
      <c r="U117" s="413"/>
      <c r="V117" s="413"/>
      <c r="W117" s="413"/>
      <c r="X117" s="413"/>
      <c r="Y117" s="413"/>
      <c r="Z117" s="413"/>
      <c r="AA117" s="413"/>
      <c r="AB117" s="413"/>
      <c r="AC117" s="413"/>
      <c r="AD117" s="413"/>
      <c r="AE117" s="413"/>
      <c r="AF117" s="413"/>
      <c r="AG117" s="413"/>
    </row>
    <row r="118" spans="1:33" ht="13.5" thickBot="1">
      <c r="A118" s="3"/>
      <c r="B118" s="3">
        <v>3</v>
      </c>
      <c r="C118" s="48" t="s">
        <v>41</v>
      </c>
      <c r="D118" s="412"/>
      <c r="E118" s="413"/>
      <c r="F118" s="413"/>
      <c r="G118" s="413"/>
      <c r="H118" s="413"/>
      <c r="I118" s="413"/>
      <c r="J118" s="413"/>
      <c r="K118" s="413"/>
      <c r="L118" s="413"/>
      <c r="M118" s="413"/>
      <c r="N118" s="413"/>
      <c r="O118" s="413"/>
      <c r="P118" s="413"/>
      <c r="Q118" s="413"/>
      <c r="R118" s="413"/>
      <c r="S118" s="413"/>
      <c r="T118" s="413"/>
      <c r="U118" s="413"/>
      <c r="V118" s="413"/>
      <c r="W118" s="413"/>
      <c r="X118" s="413"/>
      <c r="Y118" s="413"/>
      <c r="Z118" s="413"/>
      <c r="AA118" s="413"/>
      <c r="AB118" s="413"/>
      <c r="AC118" s="413"/>
      <c r="AD118" s="413"/>
      <c r="AE118" s="413"/>
      <c r="AF118" s="413"/>
      <c r="AG118" s="413"/>
    </row>
    <row r="119" spans="1:33" ht="13.5" customHeight="1" thickBot="1">
      <c r="C119" s="51" t="s">
        <v>49</v>
      </c>
      <c r="D119" s="35" t="str">
        <f t="shared" ref="D119:AG119" si="164">IF(COUNTIF(D116:D118,"C")=3,"C",IF(COUNTIF(D116:D118,"C")&gt;0,"P"," "))</f>
        <v xml:space="preserve"> </v>
      </c>
      <c r="E119" s="35" t="str">
        <f t="shared" ref="E119:R119" si="165">IF(COUNTIF(E116:E118,"C")=3,"C",IF(COUNTIF(E116:E118,"C")&gt;0,"P"," "))</f>
        <v xml:space="preserve"> </v>
      </c>
      <c r="F119" s="35" t="str">
        <f t="shared" si="165"/>
        <v xml:space="preserve"> </v>
      </c>
      <c r="G119" s="35" t="str">
        <f t="shared" si="165"/>
        <v xml:space="preserve"> </v>
      </c>
      <c r="H119" s="35" t="str">
        <f t="shared" si="165"/>
        <v xml:space="preserve"> </v>
      </c>
      <c r="I119" s="35" t="str">
        <f t="shared" si="165"/>
        <v xml:space="preserve"> </v>
      </c>
      <c r="J119" s="35" t="str">
        <f t="shared" si="165"/>
        <v xml:space="preserve"> </v>
      </c>
      <c r="K119" s="35" t="str">
        <f t="shared" si="165"/>
        <v xml:space="preserve"> </v>
      </c>
      <c r="L119" s="35" t="str">
        <f t="shared" si="165"/>
        <v xml:space="preserve"> </v>
      </c>
      <c r="M119" s="35" t="str">
        <f t="shared" si="165"/>
        <v xml:space="preserve"> </v>
      </c>
      <c r="N119" s="35" t="str">
        <f t="shared" si="165"/>
        <v xml:space="preserve"> </v>
      </c>
      <c r="O119" s="35" t="str">
        <f t="shared" si="165"/>
        <v xml:space="preserve"> </v>
      </c>
      <c r="P119" s="35" t="str">
        <f t="shared" si="165"/>
        <v xml:space="preserve"> </v>
      </c>
      <c r="Q119" s="35" t="str">
        <f t="shared" si="165"/>
        <v xml:space="preserve"> </v>
      </c>
      <c r="R119" s="35" t="str">
        <f t="shared" si="165"/>
        <v xml:space="preserve"> </v>
      </c>
      <c r="S119" s="35" t="str">
        <f t="shared" si="164"/>
        <v xml:space="preserve"> </v>
      </c>
      <c r="T119" s="35" t="str">
        <f t="shared" si="164"/>
        <v xml:space="preserve"> </v>
      </c>
      <c r="U119" s="35" t="str">
        <f t="shared" si="164"/>
        <v xml:space="preserve"> </v>
      </c>
      <c r="V119" s="35" t="str">
        <f>IF(COUNTIF(V116:V118,"C")=3,"C",IF(COUNTIF(V116:V118,"C")&gt;0,"P"," "))</f>
        <v xml:space="preserve"> </v>
      </c>
      <c r="W119" s="35" t="str">
        <f t="shared" si="164"/>
        <v xml:space="preserve"> </v>
      </c>
      <c r="X119" s="35" t="str">
        <f t="shared" si="164"/>
        <v xml:space="preserve"> </v>
      </c>
      <c r="Y119" s="35" t="str">
        <f t="shared" si="164"/>
        <v xml:space="preserve"> </v>
      </c>
      <c r="Z119" s="35" t="str">
        <f t="shared" si="164"/>
        <v xml:space="preserve"> </v>
      </c>
      <c r="AA119" s="35" t="str">
        <f t="shared" si="164"/>
        <v xml:space="preserve"> </v>
      </c>
      <c r="AB119" s="35" t="str">
        <f t="shared" si="164"/>
        <v xml:space="preserve"> </v>
      </c>
      <c r="AC119" s="35" t="str">
        <f t="shared" si="164"/>
        <v xml:space="preserve"> </v>
      </c>
      <c r="AD119" s="35" t="str">
        <f t="shared" si="164"/>
        <v xml:space="preserve"> </v>
      </c>
      <c r="AE119" s="35" t="str">
        <f t="shared" si="164"/>
        <v xml:space="preserve"> </v>
      </c>
      <c r="AF119" s="35" t="str">
        <f t="shared" si="164"/>
        <v xml:space="preserve"> </v>
      </c>
      <c r="AG119" s="35" t="str">
        <f t="shared" si="164"/>
        <v xml:space="preserve"> </v>
      </c>
    </row>
    <row r="120" spans="1:33" ht="13.5" customHeight="1">
      <c r="C120" s="385"/>
      <c r="D120" s="389"/>
      <c r="E120" s="389"/>
      <c r="F120" s="389"/>
      <c r="G120" s="389"/>
      <c r="H120" s="389"/>
      <c r="I120" s="389"/>
      <c r="J120" s="389"/>
      <c r="K120" s="389"/>
      <c r="L120" s="389"/>
      <c r="M120" s="389"/>
      <c r="N120" s="389"/>
      <c r="O120" s="389"/>
      <c r="P120" s="389"/>
      <c r="Q120" s="389"/>
      <c r="R120" s="389"/>
      <c r="S120" s="389"/>
      <c r="T120" s="389"/>
      <c r="U120" s="390"/>
      <c r="V120" s="390"/>
      <c r="W120" s="390"/>
      <c r="X120" s="390"/>
      <c r="Y120" s="390"/>
      <c r="Z120" s="390"/>
      <c r="AA120" s="390"/>
      <c r="AB120" s="390"/>
      <c r="AC120" s="390"/>
      <c r="AD120" s="390"/>
      <c r="AE120" s="390"/>
      <c r="AF120" s="390"/>
      <c r="AG120" s="390"/>
    </row>
    <row r="121" spans="1:33">
      <c r="B121" s="1" t="s">
        <v>107</v>
      </c>
      <c r="D121" s="6"/>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6"/>
      <c r="AE121" s="6"/>
      <c r="AF121" s="6"/>
      <c r="AG121" s="6"/>
    </row>
    <row r="122" spans="1:33">
      <c r="C122" s="59" t="s">
        <v>33</v>
      </c>
      <c r="D122" s="84"/>
      <c r="E122" s="411"/>
      <c r="F122" s="411"/>
      <c r="G122" s="411"/>
      <c r="H122" s="411"/>
      <c r="I122" s="411"/>
      <c r="J122" s="411"/>
      <c r="K122" s="411"/>
      <c r="L122" s="411"/>
      <c r="M122" s="411"/>
      <c r="N122" s="411"/>
      <c r="O122" s="411"/>
      <c r="P122" s="411"/>
      <c r="Q122" s="411"/>
      <c r="R122" s="411"/>
      <c r="S122" s="411"/>
      <c r="T122" s="411"/>
      <c r="U122" s="411"/>
      <c r="V122" s="411"/>
      <c r="W122" s="411"/>
      <c r="X122" s="411"/>
      <c r="Y122" s="411"/>
      <c r="Z122" s="411"/>
      <c r="AA122" s="411"/>
      <c r="AB122" s="411"/>
      <c r="AC122" s="411"/>
      <c r="AD122" s="411"/>
      <c r="AE122" s="411"/>
      <c r="AF122" s="411"/>
      <c r="AG122" s="411"/>
    </row>
    <row r="123" spans="1:33">
      <c r="C123" s="151" t="s">
        <v>185</v>
      </c>
      <c r="D123" s="412"/>
      <c r="E123" s="413"/>
      <c r="F123" s="413"/>
      <c r="G123" s="413"/>
      <c r="H123" s="413"/>
      <c r="I123" s="413"/>
      <c r="J123" s="413"/>
      <c r="K123" s="413"/>
      <c r="L123" s="413"/>
      <c r="M123" s="413"/>
      <c r="N123" s="413"/>
      <c r="O123" s="413"/>
      <c r="P123" s="413"/>
      <c r="Q123" s="413"/>
      <c r="R123" s="413"/>
      <c r="S123" s="413"/>
      <c r="T123" s="413"/>
      <c r="U123" s="413"/>
      <c r="V123" s="413"/>
      <c r="W123" s="413"/>
      <c r="X123" s="413"/>
      <c r="Y123" s="413"/>
      <c r="Z123" s="413"/>
      <c r="AA123" s="413"/>
      <c r="AB123" s="413"/>
      <c r="AC123" s="413"/>
      <c r="AD123" s="413"/>
      <c r="AE123" s="413"/>
      <c r="AF123" s="413"/>
      <c r="AG123" s="413"/>
    </row>
    <row r="124" spans="1:33">
      <c r="C124" s="151" t="s">
        <v>186</v>
      </c>
      <c r="D124" s="412"/>
      <c r="E124" s="413"/>
      <c r="F124" s="413"/>
      <c r="G124" s="413"/>
      <c r="H124" s="413"/>
      <c r="I124" s="413"/>
      <c r="J124" s="413"/>
      <c r="K124" s="413"/>
      <c r="L124" s="413"/>
      <c r="M124" s="413"/>
      <c r="N124" s="413"/>
      <c r="O124" s="413"/>
      <c r="P124" s="413"/>
      <c r="Q124" s="413"/>
      <c r="R124" s="413"/>
      <c r="S124" s="413"/>
      <c r="T124" s="413"/>
      <c r="U124" s="413"/>
      <c r="V124" s="413"/>
      <c r="W124" s="413"/>
      <c r="X124" s="413"/>
      <c r="Y124" s="413"/>
      <c r="Z124" s="413"/>
      <c r="AA124" s="413"/>
      <c r="AB124" s="413"/>
      <c r="AC124" s="413"/>
      <c r="AD124" s="413"/>
      <c r="AE124" s="413"/>
      <c r="AF124" s="413"/>
      <c r="AG124" s="413"/>
    </row>
    <row r="125" spans="1:33">
      <c r="C125" s="151" t="s">
        <v>187</v>
      </c>
      <c r="D125" s="84"/>
      <c r="E125" s="411"/>
      <c r="F125" s="411"/>
      <c r="G125" s="411"/>
      <c r="H125" s="411"/>
      <c r="I125" s="411"/>
      <c r="J125" s="411"/>
      <c r="K125" s="411"/>
      <c r="L125" s="411"/>
      <c r="M125" s="411"/>
      <c r="N125" s="411"/>
      <c r="O125" s="411"/>
      <c r="P125" s="411"/>
      <c r="Q125" s="411"/>
      <c r="R125" s="411"/>
      <c r="S125" s="411"/>
      <c r="T125" s="411"/>
      <c r="U125" s="411"/>
      <c r="V125" s="411"/>
      <c r="W125" s="411"/>
      <c r="X125" s="411"/>
      <c r="Y125" s="411"/>
      <c r="Z125" s="411"/>
      <c r="AA125" s="411"/>
      <c r="AB125" s="411"/>
      <c r="AC125" s="411"/>
      <c r="AD125" s="411"/>
      <c r="AE125" s="411"/>
      <c r="AF125" s="411"/>
      <c r="AG125" s="411"/>
    </row>
    <row r="126" spans="1:33">
      <c r="C126" s="151" t="s">
        <v>188</v>
      </c>
      <c r="D126" s="412"/>
      <c r="E126" s="413"/>
      <c r="F126" s="413"/>
      <c r="G126" s="413"/>
      <c r="H126" s="413"/>
      <c r="I126" s="413"/>
      <c r="J126" s="413"/>
      <c r="K126" s="413"/>
      <c r="L126" s="413"/>
      <c r="M126" s="413"/>
      <c r="N126" s="413"/>
      <c r="O126" s="413"/>
      <c r="P126" s="413"/>
      <c r="Q126" s="413"/>
      <c r="R126" s="413"/>
      <c r="S126" s="413"/>
      <c r="T126" s="413"/>
      <c r="U126" s="413"/>
      <c r="V126" s="413"/>
      <c r="W126" s="413"/>
      <c r="X126" s="413"/>
      <c r="Y126" s="413"/>
      <c r="Z126" s="413"/>
      <c r="AA126" s="413"/>
      <c r="AB126" s="413"/>
      <c r="AC126" s="413"/>
      <c r="AD126" s="413"/>
      <c r="AE126" s="413"/>
      <c r="AF126" s="413"/>
      <c r="AG126" s="413"/>
    </row>
    <row r="127" spans="1:33">
      <c r="C127" s="151" t="s">
        <v>189</v>
      </c>
      <c r="D127" s="412"/>
      <c r="E127" s="413"/>
      <c r="F127" s="413"/>
      <c r="G127" s="413"/>
      <c r="H127" s="413"/>
      <c r="I127" s="413"/>
      <c r="J127" s="413"/>
      <c r="K127" s="413"/>
      <c r="L127" s="413"/>
      <c r="M127" s="413"/>
      <c r="N127" s="413"/>
      <c r="O127" s="413"/>
      <c r="P127" s="413"/>
      <c r="Q127" s="413"/>
      <c r="R127" s="413"/>
      <c r="S127" s="413"/>
      <c r="T127" s="413"/>
      <c r="U127" s="413"/>
      <c r="V127" s="413"/>
      <c r="W127" s="413"/>
      <c r="X127" s="413"/>
      <c r="Y127" s="413"/>
      <c r="Z127" s="413"/>
      <c r="AA127" s="413"/>
      <c r="AB127" s="413"/>
      <c r="AC127" s="413"/>
      <c r="AD127" s="413"/>
      <c r="AE127" s="413"/>
      <c r="AF127" s="413"/>
      <c r="AG127" s="413"/>
    </row>
    <row r="128" spans="1:33" ht="12.75" customHeight="1">
      <c r="A128" s="3"/>
      <c r="B128" s="90"/>
      <c r="C128" s="20"/>
      <c r="D128" s="20"/>
      <c r="E128" s="366"/>
      <c r="F128" s="366"/>
      <c r="G128" s="366"/>
      <c r="H128" s="366"/>
      <c r="I128" s="366"/>
      <c r="J128" s="366"/>
      <c r="K128" s="366"/>
      <c r="L128" s="366"/>
      <c r="M128" s="366"/>
      <c r="N128" s="366"/>
      <c r="O128" s="366"/>
      <c r="P128" s="366"/>
      <c r="Q128" s="366"/>
      <c r="R128" s="366"/>
      <c r="S128" s="20"/>
      <c r="T128" s="20"/>
      <c r="U128" s="20"/>
      <c r="V128" s="366"/>
      <c r="W128" s="20"/>
      <c r="X128" s="20"/>
      <c r="Y128" s="20"/>
      <c r="Z128" s="20"/>
      <c r="AA128" s="20"/>
      <c r="AB128" s="20"/>
      <c r="AC128" s="20"/>
      <c r="AD128" s="20"/>
      <c r="AE128" s="20"/>
      <c r="AF128" s="20"/>
      <c r="AG128" s="20"/>
    </row>
  </sheetData>
  <sheetProtection algorithmName="SHA-512" hashValue="udOmwB/2X0G61l/PGw+aae5GNUp/DbsGCLbh054QH0DYoTTRFGwVnfH1iCOns7ZgWD4puKNvnrBxMjOH0gWbMw==" saltValue="Td4t+brHSUG7bYzyj7zmZQ==" spinCount="100000" sheet="1" objects="1" scenarios="1" selectLockedCells="1"/>
  <mergeCells count="34">
    <mergeCell ref="A4:C4"/>
    <mergeCell ref="T1:T4"/>
    <mergeCell ref="B115:C115"/>
    <mergeCell ref="B3:C3"/>
    <mergeCell ref="G1:G4"/>
    <mergeCell ref="H1:H4"/>
    <mergeCell ref="I1:I4"/>
    <mergeCell ref="J1:J4"/>
    <mergeCell ref="K1:K4"/>
    <mergeCell ref="L1:L4"/>
    <mergeCell ref="M1:M4"/>
    <mergeCell ref="N1:N4"/>
    <mergeCell ref="R1:R4"/>
    <mergeCell ref="D115:AG115"/>
    <mergeCell ref="S1:S4"/>
    <mergeCell ref="AB1:AB4"/>
    <mergeCell ref="AG1:AG4"/>
    <mergeCell ref="AC1:AC4"/>
    <mergeCell ref="AD1:AD4"/>
    <mergeCell ref="Z1:Z4"/>
    <mergeCell ref="AE1:AE4"/>
    <mergeCell ref="AF1:AF4"/>
    <mergeCell ref="AA1:AA4"/>
    <mergeCell ref="Y1:Y4"/>
    <mergeCell ref="D1:D4"/>
    <mergeCell ref="X1:X4"/>
    <mergeCell ref="W1:W4"/>
    <mergeCell ref="E1:E4"/>
    <mergeCell ref="F1:F4"/>
    <mergeCell ref="P1:P4"/>
    <mergeCell ref="Q1:Q4"/>
    <mergeCell ref="V1:V4"/>
    <mergeCell ref="U1:U4"/>
    <mergeCell ref="O1:O4"/>
  </mergeCells>
  <phoneticPr fontId="2" type="noConversion"/>
  <conditionalFormatting sqref="D6:AG10 D13:AG17 D20:AG24 D27:AG31 D34:AG38 D45:AG58 D63:AG76 D81:AG94 D99:AG112 D116:AG118">
    <cfRule type="containsText" dxfId="133" priority="2" operator="containsText" text="C">
      <formula>NOT(ISERROR(SEARCH("C",D6)))</formula>
    </cfRule>
  </conditionalFormatting>
  <conditionalFormatting sqref="D119:AG119 D114:AG114 D96:AG96 D78:AG78 D60:AG60 D41:AG41 D39:AG39 D32:AG32 D25:AG25 D18:AG18 D11:AG11">
    <cfRule type="containsText" dxfId="132" priority="1" operator="containsText" text="C">
      <formula>NOT(ISERROR(SEARCH("C",D11)))</formula>
    </cfRule>
  </conditionalFormatting>
  <hyperlinks>
    <hyperlink ref="D115" r:id="rId1" display="http://trax.boy-scouts.net/pdf/JrAide.pdf" xr:uid="{00000000-0004-0000-0A00-000000000000}"/>
    <hyperlink ref="AE115" r:id="rId2" display="http://trax.boy-scouts.net/pdf/JrAide.pdf" xr:uid="{00000000-0004-0000-0A00-000001000000}"/>
    <hyperlink ref="D79" r:id="rId3" xr:uid="{0D8B4569-E39C-474F-9FA9-6D81E1E2EDA7}"/>
    <hyperlink ref="D43" r:id="rId4" xr:uid="{AB27FF65-8AB2-4B05-A142-587661EB9696}"/>
    <hyperlink ref="P115" r:id="rId5" display="http://trax.boy-scouts.net/pdf/JrAide.pdf" xr:uid="{E495C239-BD90-4BDA-B5DC-A0E07CE0F7EE}"/>
    <hyperlink ref="D115:AG115" r:id="rId6" display="Junior Aide" xr:uid="{82A1470B-834B-40AD-8D1A-AEBC383D8868}"/>
  </hyperlinks>
  <pageMargins left="0.5" right="0.25" top="1" bottom="1" header="0.5" footer="0.5"/>
  <pageSetup scale="89" orientation="portrait" r:id="rId7"/>
  <headerFooter alignWithMargins="0">
    <oddHeader>&amp;C&amp;"Arial,Bold"&amp;14JuniorTrax&amp;12
Age-Level Awards - &amp;D</oddHeader>
    <oddFooter>Page &amp;P</oddFooter>
  </headerFooter>
  <drawing r:id="rId8"/>
  <legacyDrawing r:id="rId9"/>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7">
    <tabColor indexed="52"/>
    <pageSetUpPr fitToPage="1"/>
  </sheetPr>
  <dimension ref="A1:AG15"/>
  <sheetViews>
    <sheetView showGridLines="0" workbookViewId="0">
      <selection activeCell="D7" sqref="D7"/>
    </sheetView>
  </sheetViews>
  <sheetFormatPr defaultColWidth="8.85546875" defaultRowHeight="12.75"/>
  <cols>
    <col min="1" max="1" width="11.85546875" customWidth="1"/>
    <col min="2" max="2" width="3.42578125" customWidth="1"/>
    <col min="3" max="3" width="32" customWidth="1"/>
    <col min="4" max="33" width="3.28515625" customWidth="1"/>
  </cols>
  <sheetData>
    <row r="1" spans="1:33" ht="12.75" customHeight="1">
      <c r="A1" s="198"/>
      <c r="B1" s="49" t="s">
        <v>43</v>
      </c>
      <c r="C1" s="199" t="str">
        <f>Instructions!E4</f>
        <v xml:space="preserve"> </v>
      </c>
      <c r="D1" s="508" t="str">
        <f ca="1">Junior_1!$U$1</f>
        <v>Junior_1</v>
      </c>
      <c r="E1" s="508" t="str">
        <f ca="1">Junior_2!$U$1</f>
        <v>Junior_2</v>
      </c>
      <c r="F1" s="508" t="str">
        <f ca="1">Junior_3!$U$1</f>
        <v>Junior_3</v>
      </c>
      <c r="G1" s="508" t="str">
        <f ca="1">Junior_4!$U$1</f>
        <v>Junior_4</v>
      </c>
      <c r="H1" s="508" t="str">
        <f ca="1">Junior_5!$U$1</f>
        <v>Junior_5</v>
      </c>
      <c r="I1" s="508" t="str">
        <f ca="1">Junior_6!$U$1</f>
        <v>Junior_6</v>
      </c>
      <c r="J1" s="508" t="str">
        <f ca="1">Junior_7!$U$1</f>
        <v>Junior_7</v>
      </c>
      <c r="K1" s="508" t="str">
        <f ca="1">Junior_8!$U$1</f>
        <v>Junior_8</v>
      </c>
      <c r="L1" s="508" t="str">
        <f ca="1">Junior_9!$U$1</f>
        <v>Junior_9</v>
      </c>
      <c r="M1" s="508" t="str">
        <f ca="1">Junior_10!$U$1</f>
        <v>Junior_10</v>
      </c>
      <c r="N1" s="508" t="str">
        <f ca="1">Junior_11!$U$1</f>
        <v>Junior_11</v>
      </c>
      <c r="O1" s="508" t="str">
        <f ca="1">Junior_12!$U$1</f>
        <v>Junior_12</v>
      </c>
      <c r="P1" s="508" t="str">
        <f ca="1">Junior_13!$U$1</f>
        <v>Junior_13</v>
      </c>
      <c r="Q1" s="508" t="str">
        <f ca="1">Junior_14!$U$1</f>
        <v>Junior_14</v>
      </c>
      <c r="R1" s="508" t="str">
        <f ca="1">Junior_15!$U$1</f>
        <v>Junior_15</v>
      </c>
      <c r="S1" s="508" t="str">
        <f ca="1">Junior_16!$U$1</f>
        <v>Junior_16</v>
      </c>
      <c r="T1" s="508" t="str">
        <f ca="1">Junior_17!$U$1</f>
        <v>Junior_17</v>
      </c>
      <c r="U1" s="508" t="str">
        <f ca="1">Junior_18!$U$1</f>
        <v>Junior_18</v>
      </c>
      <c r="V1" s="508" t="str">
        <f ca="1">Junior_19!$U$1</f>
        <v>Junior_19</v>
      </c>
      <c r="W1" s="508" t="str">
        <f ca="1">Junior_20!$U$1</f>
        <v>Junior_20</v>
      </c>
      <c r="X1" s="508" t="str">
        <f ca="1">Junior_21!$U$1</f>
        <v>Junior_21</v>
      </c>
      <c r="Y1" s="508" t="str">
        <f ca="1">Junior_22!$U$1</f>
        <v>Junior_22</v>
      </c>
      <c r="Z1" s="508" t="str">
        <f ca="1">Junior_23!$U$1</f>
        <v>Junior_23</v>
      </c>
      <c r="AA1" s="508" t="str">
        <f ca="1">Junior_24!$U$1</f>
        <v>Junior_24</v>
      </c>
      <c r="AB1" s="508" t="str">
        <f ca="1">Junior_25!$U$1</f>
        <v>Junior_25</v>
      </c>
      <c r="AC1" s="508" t="str">
        <f ca="1">Junior_26!$U$1</f>
        <v>Junior_26</v>
      </c>
      <c r="AD1" s="508" t="str">
        <f ca="1">Junior_27!$U$1</f>
        <v>Junior_27</v>
      </c>
      <c r="AE1" s="508" t="str">
        <f ca="1">Junior_28!$U$1</f>
        <v>Junior_28</v>
      </c>
      <c r="AF1" s="508" t="str">
        <f ca="1">Junior_29!$U$1</f>
        <v>Junior_29</v>
      </c>
      <c r="AG1" s="508" t="str">
        <f ca="1">Junior_30!$U$1</f>
        <v>Junior_30</v>
      </c>
    </row>
    <row r="2" spans="1:33" ht="12.75" customHeight="1">
      <c r="B2" s="92" t="s">
        <v>44</v>
      </c>
      <c r="C2" s="94">
        <f>Instructions!E6</f>
        <v>0</v>
      </c>
      <c r="D2" s="509"/>
      <c r="E2" s="509"/>
      <c r="F2" s="509"/>
      <c r="G2" s="509"/>
      <c r="H2" s="509"/>
      <c r="I2" s="509"/>
      <c r="J2" s="509"/>
      <c r="K2" s="509"/>
      <c r="L2" s="509"/>
      <c r="M2" s="509"/>
      <c r="N2" s="509"/>
      <c r="O2" s="509"/>
      <c r="P2" s="509"/>
      <c r="Q2" s="509"/>
      <c r="R2" s="509"/>
      <c r="S2" s="509"/>
      <c r="T2" s="509"/>
      <c r="U2" s="509"/>
      <c r="V2" s="509"/>
      <c r="W2" s="509"/>
      <c r="X2" s="509"/>
      <c r="Y2" s="509"/>
      <c r="Z2" s="509"/>
      <c r="AA2" s="509"/>
      <c r="AB2" s="509"/>
      <c r="AC2" s="509"/>
      <c r="AD2" s="509"/>
      <c r="AE2" s="509"/>
      <c r="AF2" s="509"/>
      <c r="AG2" s="509"/>
    </row>
    <row r="3" spans="1:33">
      <c r="A3" s="572" t="s">
        <v>790</v>
      </c>
      <c r="B3" s="514"/>
      <c r="C3" s="515"/>
      <c r="D3" s="509"/>
      <c r="E3" s="509"/>
      <c r="F3" s="509"/>
      <c r="G3" s="509"/>
      <c r="H3" s="509"/>
      <c r="I3" s="509"/>
      <c r="J3" s="509"/>
      <c r="K3" s="509"/>
      <c r="L3" s="509"/>
      <c r="M3" s="509"/>
      <c r="N3" s="509"/>
      <c r="O3" s="509"/>
      <c r="P3" s="509"/>
      <c r="Q3" s="509"/>
      <c r="R3" s="509"/>
      <c r="S3" s="509"/>
      <c r="T3" s="509"/>
      <c r="U3" s="509"/>
      <c r="V3" s="509"/>
      <c r="W3" s="509"/>
      <c r="X3" s="509"/>
      <c r="Y3" s="509"/>
      <c r="Z3" s="509"/>
      <c r="AA3" s="509"/>
      <c r="AB3" s="509"/>
      <c r="AC3" s="509"/>
      <c r="AD3" s="509"/>
      <c r="AE3" s="509"/>
      <c r="AF3" s="509"/>
      <c r="AG3" s="509"/>
    </row>
    <row r="4" spans="1:33" ht="12.75" customHeight="1">
      <c r="A4" s="570"/>
      <c r="B4" s="570"/>
      <c r="C4" s="571"/>
      <c r="D4" s="510"/>
      <c r="E4" s="510"/>
      <c r="F4" s="510"/>
      <c r="G4" s="510"/>
      <c r="H4" s="510"/>
      <c r="I4" s="510"/>
      <c r="J4" s="510"/>
      <c r="K4" s="510"/>
      <c r="L4" s="510"/>
      <c r="M4" s="510"/>
      <c r="N4" s="510"/>
      <c r="O4" s="510"/>
      <c r="P4" s="510"/>
      <c r="Q4" s="510"/>
      <c r="R4" s="510"/>
      <c r="S4" s="510"/>
      <c r="T4" s="510"/>
      <c r="U4" s="510"/>
      <c r="V4" s="510"/>
      <c r="W4" s="510"/>
      <c r="X4" s="510"/>
      <c r="Y4" s="510"/>
      <c r="Z4" s="510"/>
      <c r="AA4" s="510"/>
      <c r="AB4" s="510"/>
      <c r="AC4" s="510"/>
      <c r="AD4" s="510"/>
      <c r="AE4" s="510"/>
      <c r="AF4" s="510"/>
      <c r="AG4" s="510"/>
    </row>
    <row r="5" spans="1:33" ht="12.75" customHeight="1">
      <c r="A5" s="6"/>
      <c r="B5" s="6"/>
      <c r="C5" s="6"/>
      <c r="D5" s="127"/>
      <c r="E5" s="127"/>
      <c r="F5" s="127"/>
      <c r="G5" s="127"/>
      <c r="H5" s="127"/>
      <c r="I5" s="127"/>
      <c r="J5" s="127"/>
      <c r="K5" s="127"/>
      <c r="L5" s="127"/>
      <c r="M5" s="127"/>
      <c r="N5" s="127"/>
      <c r="O5" s="127"/>
      <c r="P5" s="127"/>
      <c r="Q5" s="127"/>
      <c r="R5" s="127"/>
      <c r="S5" s="127"/>
      <c r="T5" s="127"/>
      <c r="U5" s="127"/>
      <c r="V5" s="127"/>
      <c r="W5" s="127"/>
      <c r="X5" s="127"/>
      <c r="Y5" s="127"/>
      <c r="Z5" s="127"/>
      <c r="AA5" s="127"/>
      <c r="AB5" s="127"/>
      <c r="AC5" s="127"/>
      <c r="AD5" s="127"/>
      <c r="AE5" s="127"/>
      <c r="AF5" s="127"/>
      <c r="AG5" s="127"/>
    </row>
    <row r="6" spans="1:33" ht="12.75" customHeight="1">
      <c r="A6" s="6"/>
      <c r="B6" s="80"/>
      <c r="C6" s="6"/>
      <c r="D6" s="372" t="s">
        <v>211</v>
      </c>
      <c r="E6" s="372"/>
      <c r="F6" s="372"/>
      <c r="G6" s="372"/>
      <c r="H6" s="372"/>
      <c r="I6" s="372"/>
      <c r="J6" s="372"/>
      <c r="K6" s="372"/>
      <c r="L6" s="372"/>
      <c r="M6" s="372"/>
      <c r="N6" s="372"/>
      <c r="O6" s="372"/>
      <c r="P6" s="372"/>
      <c r="Q6" s="372"/>
      <c r="R6" s="372"/>
      <c r="S6" s="372"/>
      <c r="T6" s="372"/>
      <c r="U6" s="372"/>
      <c r="V6" s="372"/>
      <c r="W6" s="128"/>
      <c r="Y6" s="127"/>
      <c r="Z6" s="127"/>
      <c r="AA6" s="127"/>
      <c r="AB6" s="127"/>
      <c r="AC6" s="127"/>
      <c r="AD6" s="127"/>
      <c r="AE6" s="127"/>
      <c r="AF6" s="127"/>
      <c r="AG6" s="127"/>
    </row>
    <row r="7" spans="1:33" ht="12.75" customHeight="1">
      <c r="A7" s="6"/>
      <c r="B7" s="6">
        <v>1</v>
      </c>
      <c r="C7" s="48" t="s">
        <v>122</v>
      </c>
      <c r="D7" s="84"/>
      <c r="E7" s="411"/>
      <c r="F7" s="411"/>
      <c r="G7" s="411"/>
      <c r="H7" s="411"/>
      <c r="I7" s="411"/>
      <c r="J7" s="411"/>
      <c r="K7" s="411"/>
      <c r="L7" s="411"/>
      <c r="M7" s="411"/>
      <c r="N7" s="411"/>
      <c r="O7" s="411"/>
      <c r="P7" s="411"/>
      <c r="Q7" s="411"/>
      <c r="R7" s="411"/>
      <c r="S7" s="411"/>
      <c r="T7" s="411"/>
      <c r="U7" s="411"/>
      <c r="V7" s="411"/>
      <c r="W7" s="411"/>
      <c r="X7" s="411"/>
      <c r="Y7" s="411"/>
      <c r="Z7" s="411"/>
      <c r="AA7" s="411"/>
      <c r="AB7" s="411"/>
      <c r="AC7" s="411"/>
      <c r="AD7" s="411"/>
      <c r="AE7" s="411"/>
      <c r="AF7" s="411"/>
      <c r="AG7" s="411"/>
    </row>
    <row r="8" spans="1:33" ht="12.75" customHeight="1">
      <c r="A8" s="6"/>
      <c r="B8" s="6">
        <v>2</v>
      </c>
      <c r="C8" s="48" t="s">
        <v>123</v>
      </c>
      <c r="D8" s="412"/>
      <c r="E8" s="413"/>
      <c r="F8" s="413"/>
      <c r="G8" s="413"/>
      <c r="H8" s="413"/>
      <c r="I8" s="413"/>
      <c r="J8" s="413"/>
      <c r="K8" s="413"/>
      <c r="L8" s="413"/>
      <c r="M8" s="413"/>
      <c r="N8" s="413"/>
      <c r="O8" s="413"/>
      <c r="P8" s="413"/>
      <c r="Q8" s="413"/>
      <c r="R8" s="413"/>
      <c r="S8" s="413"/>
      <c r="T8" s="413"/>
      <c r="U8" s="413"/>
      <c r="V8" s="413"/>
      <c r="W8" s="413"/>
      <c r="X8" s="413"/>
      <c r="Y8" s="413"/>
      <c r="Z8" s="413"/>
      <c r="AA8" s="413"/>
      <c r="AB8" s="413"/>
      <c r="AC8" s="413"/>
      <c r="AD8" s="413"/>
      <c r="AE8" s="413"/>
      <c r="AF8" s="413"/>
      <c r="AG8" s="413"/>
    </row>
    <row r="9" spans="1:33" ht="12.75" customHeight="1">
      <c r="A9" s="6"/>
      <c r="B9" s="6">
        <v>3</v>
      </c>
      <c r="C9" s="248" t="s">
        <v>942</v>
      </c>
      <c r="D9" s="412"/>
      <c r="E9" s="413"/>
      <c r="F9" s="413"/>
      <c r="G9" s="413"/>
      <c r="H9" s="413"/>
      <c r="I9" s="413"/>
      <c r="J9" s="413"/>
      <c r="K9" s="413"/>
      <c r="L9" s="413"/>
      <c r="M9" s="413"/>
      <c r="N9" s="413"/>
      <c r="O9" s="413"/>
      <c r="P9" s="413"/>
      <c r="Q9" s="413"/>
      <c r="R9" s="413"/>
      <c r="S9" s="413"/>
      <c r="T9" s="413"/>
      <c r="U9" s="413"/>
      <c r="V9" s="413"/>
      <c r="W9" s="413"/>
      <c r="X9" s="413"/>
      <c r="Y9" s="413"/>
      <c r="Z9" s="413"/>
      <c r="AA9" s="413"/>
      <c r="AB9" s="413"/>
      <c r="AC9" s="413"/>
      <c r="AD9" s="413"/>
      <c r="AE9" s="413"/>
      <c r="AF9" s="413"/>
      <c r="AG9" s="413"/>
    </row>
    <row r="10" spans="1:33" ht="12.75" customHeight="1">
      <c r="A10" s="6"/>
      <c r="B10" s="6">
        <v>4</v>
      </c>
      <c r="C10" s="48" t="s">
        <v>124</v>
      </c>
      <c r="D10" s="84"/>
      <c r="E10" s="411"/>
      <c r="F10" s="411"/>
      <c r="G10" s="411"/>
      <c r="H10" s="411"/>
      <c r="I10" s="411"/>
      <c r="J10" s="411"/>
      <c r="K10" s="411"/>
      <c r="L10" s="411"/>
      <c r="M10" s="411"/>
      <c r="N10" s="411"/>
      <c r="O10" s="411"/>
      <c r="P10" s="411"/>
      <c r="Q10" s="411"/>
      <c r="R10" s="411"/>
      <c r="S10" s="411"/>
      <c r="T10" s="411"/>
      <c r="U10" s="411"/>
      <c r="V10" s="411"/>
      <c r="W10" s="411"/>
      <c r="X10" s="411"/>
      <c r="Y10" s="411"/>
      <c r="Z10" s="411"/>
      <c r="AA10" s="411"/>
      <c r="AB10" s="411"/>
      <c r="AC10" s="411"/>
      <c r="AD10" s="411"/>
      <c r="AE10" s="411"/>
      <c r="AF10" s="411"/>
      <c r="AG10" s="411"/>
    </row>
    <row r="11" spans="1:33" ht="12.75" customHeight="1">
      <c r="A11" s="6"/>
      <c r="B11" s="6">
        <v>5</v>
      </c>
      <c r="C11" s="48" t="s">
        <v>125</v>
      </c>
      <c r="D11" s="412"/>
      <c r="E11" s="413"/>
      <c r="F11" s="413"/>
      <c r="G11" s="413"/>
      <c r="H11" s="413"/>
      <c r="I11" s="413"/>
      <c r="J11" s="413"/>
      <c r="K11" s="413"/>
      <c r="L11" s="413"/>
      <c r="M11" s="413"/>
      <c r="N11" s="413"/>
      <c r="O11" s="413"/>
      <c r="P11" s="413"/>
      <c r="Q11" s="413"/>
      <c r="R11" s="413"/>
      <c r="S11" s="413"/>
      <c r="T11" s="413"/>
      <c r="U11" s="413"/>
      <c r="V11" s="413"/>
      <c r="W11" s="413"/>
      <c r="X11" s="413"/>
      <c r="Y11" s="413"/>
      <c r="Z11" s="413"/>
      <c r="AA11" s="413"/>
      <c r="AB11" s="413"/>
      <c r="AC11" s="413"/>
      <c r="AD11" s="413"/>
      <c r="AE11" s="413"/>
      <c r="AF11" s="413"/>
      <c r="AG11" s="413"/>
    </row>
    <row r="12" spans="1:33" ht="12.75" customHeight="1">
      <c r="A12" s="6"/>
      <c r="B12" s="6">
        <v>6</v>
      </c>
      <c r="C12" s="48" t="s">
        <v>126</v>
      </c>
      <c r="D12" s="412"/>
      <c r="E12" s="413"/>
      <c r="F12" s="413"/>
      <c r="G12" s="413"/>
      <c r="H12" s="413"/>
      <c r="I12" s="413"/>
      <c r="J12" s="413"/>
      <c r="K12" s="413"/>
      <c r="L12" s="413"/>
      <c r="M12" s="413"/>
      <c r="N12" s="413"/>
      <c r="O12" s="413"/>
      <c r="P12" s="413"/>
      <c r="Q12" s="413"/>
      <c r="R12" s="413"/>
      <c r="S12" s="413"/>
      <c r="T12" s="413"/>
      <c r="U12" s="413"/>
      <c r="V12" s="413"/>
      <c r="W12" s="413"/>
      <c r="X12" s="413"/>
      <c r="Y12" s="413"/>
      <c r="Z12" s="413"/>
      <c r="AA12" s="413"/>
      <c r="AB12" s="413"/>
      <c r="AC12" s="413"/>
      <c r="AD12" s="413"/>
      <c r="AE12" s="413"/>
      <c r="AF12" s="413"/>
      <c r="AG12" s="413"/>
    </row>
    <row r="13" spans="1:33" ht="12.75" customHeight="1" thickBot="1">
      <c r="A13" s="6"/>
      <c r="B13" s="6">
        <v>7</v>
      </c>
      <c r="C13" s="48" t="s">
        <v>127</v>
      </c>
      <c r="D13" s="238"/>
      <c r="E13" s="238"/>
      <c r="F13" s="238"/>
      <c r="G13" s="238"/>
      <c r="H13" s="238"/>
      <c r="I13" s="238"/>
      <c r="J13" s="238"/>
      <c r="K13" s="238"/>
      <c r="L13" s="238"/>
      <c r="M13" s="238"/>
      <c r="N13" s="238"/>
      <c r="O13" s="238"/>
      <c r="P13" s="238"/>
      <c r="Q13" s="238"/>
      <c r="R13" s="238"/>
      <c r="S13" s="238"/>
      <c r="T13" s="238"/>
      <c r="U13" s="238"/>
      <c r="V13" s="238"/>
      <c r="W13" s="238"/>
      <c r="X13" s="238"/>
      <c r="Y13" s="238"/>
      <c r="Z13" s="238"/>
      <c r="AA13" s="238"/>
      <c r="AB13" s="238"/>
      <c r="AC13" s="238"/>
      <c r="AD13" s="238"/>
      <c r="AE13" s="238"/>
      <c r="AF13" s="238"/>
      <c r="AG13" s="238"/>
    </row>
    <row r="14" spans="1:33" ht="12.75" customHeight="1" thickBot="1">
      <c r="A14" s="6"/>
      <c r="B14" s="6"/>
      <c r="C14" s="51" t="s">
        <v>49</v>
      </c>
      <c r="D14" s="35" t="str">
        <f t="shared" ref="D14:AG14" si="0">IF(COUNTIF(D7:D13,"C")=7,"C",IF(COUNTIF(D7:D13,"C")&gt;0,"P"," "))</f>
        <v xml:space="preserve"> </v>
      </c>
      <c r="E14" s="35" t="str">
        <f t="shared" si="0"/>
        <v xml:space="preserve"> </v>
      </c>
      <c r="F14" s="35" t="str">
        <f t="shared" ref="F14:S14" si="1">IF(COUNTIF(F7:F13,"C")=7,"C",IF(COUNTIF(F7:F13,"C")&gt;0,"P"," "))</f>
        <v xml:space="preserve"> </v>
      </c>
      <c r="G14" s="35" t="str">
        <f t="shared" si="1"/>
        <v xml:space="preserve"> </v>
      </c>
      <c r="H14" s="35" t="str">
        <f t="shared" si="1"/>
        <v xml:space="preserve"> </v>
      </c>
      <c r="I14" s="35" t="str">
        <f t="shared" si="1"/>
        <v xml:space="preserve"> </v>
      </c>
      <c r="J14" s="35" t="str">
        <f t="shared" si="1"/>
        <v xml:space="preserve"> </v>
      </c>
      <c r="K14" s="35" t="str">
        <f t="shared" si="1"/>
        <v xml:space="preserve"> </v>
      </c>
      <c r="L14" s="35" t="str">
        <f t="shared" si="1"/>
        <v xml:space="preserve"> </v>
      </c>
      <c r="M14" s="35" t="str">
        <f t="shared" si="1"/>
        <v xml:space="preserve"> </v>
      </c>
      <c r="N14" s="35" t="str">
        <f t="shared" si="1"/>
        <v xml:space="preserve"> </v>
      </c>
      <c r="O14" s="35" t="str">
        <f t="shared" si="1"/>
        <v xml:space="preserve"> </v>
      </c>
      <c r="P14" s="35" t="str">
        <f t="shared" si="1"/>
        <v xml:space="preserve"> </v>
      </c>
      <c r="Q14" s="35" t="str">
        <f t="shared" si="1"/>
        <v xml:space="preserve"> </v>
      </c>
      <c r="R14" s="35" t="str">
        <f t="shared" si="1"/>
        <v xml:space="preserve"> </v>
      </c>
      <c r="S14" s="35" t="str">
        <f t="shared" si="1"/>
        <v xml:space="preserve"> </v>
      </c>
      <c r="T14" s="35" t="str">
        <f t="shared" si="0"/>
        <v xml:space="preserve"> </v>
      </c>
      <c r="U14" s="35" t="str">
        <f t="shared" si="0"/>
        <v xml:space="preserve"> </v>
      </c>
      <c r="V14" s="35" t="str">
        <f t="shared" si="0"/>
        <v xml:space="preserve"> </v>
      </c>
      <c r="W14" s="35" t="str">
        <f t="shared" si="0"/>
        <v xml:space="preserve"> </v>
      </c>
      <c r="X14" s="35" t="str">
        <f t="shared" si="0"/>
        <v xml:space="preserve"> </v>
      </c>
      <c r="Y14" s="35" t="str">
        <f t="shared" si="0"/>
        <v xml:space="preserve"> </v>
      </c>
      <c r="Z14" s="35" t="str">
        <f t="shared" si="0"/>
        <v xml:space="preserve"> </v>
      </c>
      <c r="AA14" s="35" t="str">
        <f t="shared" si="0"/>
        <v xml:space="preserve"> </v>
      </c>
      <c r="AB14" s="35" t="str">
        <f t="shared" si="0"/>
        <v xml:space="preserve"> </v>
      </c>
      <c r="AC14" s="35" t="str">
        <f t="shared" si="0"/>
        <v xml:space="preserve"> </v>
      </c>
      <c r="AD14" s="35" t="str">
        <f t="shared" si="0"/>
        <v xml:space="preserve"> </v>
      </c>
      <c r="AE14" s="35" t="str">
        <f t="shared" si="0"/>
        <v xml:space="preserve"> </v>
      </c>
      <c r="AF14" s="35" t="str">
        <f t="shared" si="0"/>
        <v xml:space="preserve"> </v>
      </c>
      <c r="AG14" s="35" t="str">
        <f t="shared" si="0"/>
        <v xml:space="preserve"> </v>
      </c>
    </row>
    <row r="15" spans="1:33">
      <c r="B15" s="5"/>
    </row>
  </sheetData>
  <sheetProtection algorithmName="SHA-512" hashValue="XmFea9OhP3C40Zp33K9MIvTS5VNf3wb3bEBN+LZX8Cjfd/GEXnZ3NAzD0AaQ6mBWaHav/R4lATcdTm6MTz0EQA==" saltValue="yRla9SViPXJSOPXEsHPbqQ==" spinCount="100000" sheet="1" objects="1" scenarios="1" selectLockedCells="1"/>
  <mergeCells count="32">
    <mergeCell ref="E1:E4"/>
    <mergeCell ref="AG1:AG4"/>
    <mergeCell ref="AC1:AC4"/>
    <mergeCell ref="AD1:AD4"/>
    <mergeCell ref="AE1:AE4"/>
    <mergeCell ref="AF1:AF4"/>
    <mergeCell ref="X1:X4"/>
    <mergeCell ref="F1:F4"/>
    <mergeCell ref="G1:G4"/>
    <mergeCell ref="H1:H4"/>
    <mergeCell ref="I1:I4"/>
    <mergeCell ref="J1:J4"/>
    <mergeCell ref="K1:K4"/>
    <mergeCell ref="L1:L4"/>
    <mergeCell ref="M1:M4"/>
    <mergeCell ref="N1:N4"/>
    <mergeCell ref="A4:C4"/>
    <mergeCell ref="Z1:Z4"/>
    <mergeCell ref="W1:W4"/>
    <mergeCell ref="AB1:AB4"/>
    <mergeCell ref="T1:T4"/>
    <mergeCell ref="D1:D4"/>
    <mergeCell ref="V1:V4"/>
    <mergeCell ref="A3:C3"/>
    <mergeCell ref="U1:U4"/>
    <mergeCell ref="AA1:AA4"/>
    <mergeCell ref="Y1:Y4"/>
    <mergeCell ref="O1:O4"/>
    <mergeCell ref="P1:P4"/>
    <mergeCell ref="Q1:Q4"/>
    <mergeCell ref="R1:R4"/>
    <mergeCell ref="S1:S4"/>
  </mergeCells>
  <phoneticPr fontId="2" type="noConversion"/>
  <hyperlinks>
    <hyperlink ref="D6" r:id="rId1" xr:uid="{00000000-0004-0000-0800-000000000000}"/>
  </hyperlinks>
  <pageMargins left="0.5" right="0.25" top="1" bottom="1" header="0.5" footer="0.5"/>
  <pageSetup scale="91" orientation="landscape" r:id="rId2"/>
  <headerFooter alignWithMargins="0">
    <oddHeader>&amp;C&amp;"Arial,Bold"&amp;14JuniorTrax&amp;12
Bronze Award - &amp;D</oddHeader>
    <oddFooter>Page &amp;P</oddFooter>
  </headerFooter>
  <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indexed="17"/>
    <pageSetUpPr fitToPage="1"/>
  </sheetPr>
  <dimension ref="A1:AG17"/>
  <sheetViews>
    <sheetView showGridLines="0" zoomScaleNormal="100" workbookViewId="0">
      <selection activeCell="D7" sqref="D7"/>
    </sheetView>
  </sheetViews>
  <sheetFormatPr defaultColWidth="9.140625" defaultRowHeight="12.75"/>
  <cols>
    <col min="1" max="1" width="14.42578125" style="130" customWidth="1"/>
    <col min="2" max="2" width="2.28515625" style="130" customWidth="1"/>
    <col min="3" max="3" width="34.7109375" style="130" bestFit="1" customWidth="1"/>
    <col min="4" max="4" width="3.28515625" style="130" bestFit="1" customWidth="1"/>
    <col min="5" max="19" width="3.28515625" style="367" bestFit="1" customWidth="1"/>
    <col min="20" max="33" width="3.28515625" style="130" bestFit="1" customWidth="1"/>
    <col min="34" max="16384" width="9.140625" style="130"/>
  </cols>
  <sheetData>
    <row r="1" spans="1:33" ht="12.75" customHeight="1">
      <c r="B1" s="168" t="s">
        <v>133</v>
      </c>
      <c r="C1" s="200">
        <v>0</v>
      </c>
      <c r="D1" s="508" t="str">
        <f ca="1">Junior_1!$U$1</f>
        <v>Junior_1</v>
      </c>
      <c r="E1" s="508" t="str">
        <f ca="1">Junior_2!$U$1</f>
        <v>Junior_2</v>
      </c>
      <c r="F1" s="508" t="str">
        <f ca="1">Junior_3!$U$1</f>
        <v>Junior_3</v>
      </c>
      <c r="G1" s="508" t="str">
        <f ca="1">Junior_4!$U$1</f>
        <v>Junior_4</v>
      </c>
      <c r="H1" s="508" t="str">
        <f ca="1">Junior_5!$U$1</f>
        <v>Junior_5</v>
      </c>
      <c r="I1" s="508" t="str">
        <f ca="1">Junior_6!$U$1</f>
        <v>Junior_6</v>
      </c>
      <c r="J1" s="508" t="str">
        <f ca="1">Junior_7!$U$1</f>
        <v>Junior_7</v>
      </c>
      <c r="K1" s="508" t="str">
        <f ca="1">Junior_8!$U$1</f>
        <v>Junior_8</v>
      </c>
      <c r="L1" s="508" t="str">
        <f ca="1">Junior_9!$U$1</f>
        <v>Junior_9</v>
      </c>
      <c r="M1" s="508" t="str">
        <f ca="1">Junior_10!$U$1</f>
        <v>Junior_10</v>
      </c>
      <c r="N1" s="508" t="str">
        <f ca="1">Junior_11!$U$1</f>
        <v>Junior_11</v>
      </c>
      <c r="O1" s="508" t="str">
        <f ca="1">Junior_12!$U$1</f>
        <v>Junior_12</v>
      </c>
      <c r="P1" s="508" t="str">
        <f ca="1">Junior_13!$U$1</f>
        <v>Junior_13</v>
      </c>
      <c r="Q1" s="508" t="str">
        <f ca="1">Junior_14!$U$1</f>
        <v>Junior_14</v>
      </c>
      <c r="R1" s="508" t="str">
        <f ca="1">Junior_15!$U$1</f>
        <v>Junior_15</v>
      </c>
      <c r="S1" s="508" t="str">
        <f ca="1">Junior_16!$U$1</f>
        <v>Junior_16</v>
      </c>
      <c r="T1" s="508" t="str">
        <f ca="1">Junior_17!$U$1</f>
        <v>Junior_17</v>
      </c>
      <c r="U1" s="508" t="str">
        <f ca="1">Junior_18!$U$1</f>
        <v>Junior_18</v>
      </c>
      <c r="V1" s="508" t="str">
        <f ca="1">Junior_19!$U$1</f>
        <v>Junior_19</v>
      </c>
      <c r="W1" s="508" t="str">
        <f ca="1">Junior_20!$U$1</f>
        <v>Junior_20</v>
      </c>
      <c r="X1" s="508" t="str">
        <f ca="1">Junior_21!$U$1</f>
        <v>Junior_21</v>
      </c>
      <c r="Y1" s="508" t="str">
        <f ca="1">Junior_22!$U$1</f>
        <v>Junior_22</v>
      </c>
      <c r="Z1" s="508" t="str">
        <f ca="1">Junior_23!$U$1</f>
        <v>Junior_23</v>
      </c>
      <c r="AA1" s="508" t="str">
        <f ca="1">Junior_24!$U$1</f>
        <v>Junior_24</v>
      </c>
      <c r="AB1" s="508" t="str">
        <f ca="1">Junior_25!$U$1</f>
        <v>Junior_25</v>
      </c>
      <c r="AC1" s="508" t="str">
        <f ca="1">Junior_26!$U$1</f>
        <v>Junior_26</v>
      </c>
      <c r="AD1" s="508" t="str">
        <f ca="1">Junior_27!$U$1</f>
        <v>Junior_27</v>
      </c>
      <c r="AE1" s="508" t="str">
        <f ca="1">Junior_28!$U$1</f>
        <v>Junior_28</v>
      </c>
      <c r="AF1" s="508" t="str">
        <f ca="1">Junior_29!$U$1</f>
        <v>Junior_29</v>
      </c>
      <c r="AG1" s="508" t="str">
        <f ca="1">Junior_30!$U$1</f>
        <v>Junior_30</v>
      </c>
    </row>
    <row r="2" spans="1:33" ht="15.75">
      <c r="A2" s="201"/>
      <c r="B2" s="159" t="s">
        <v>134</v>
      </c>
      <c r="C2" s="160">
        <v>0</v>
      </c>
      <c r="D2" s="509"/>
      <c r="E2" s="509"/>
      <c r="F2" s="509"/>
      <c r="G2" s="509"/>
      <c r="H2" s="509"/>
      <c r="I2" s="509"/>
      <c r="J2" s="509"/>
      <c r="K2" s="509"/>
      <c r="L2" s="509"/>
      <c r="M2" s="509"/>
      <c r="N2" s="509"/>
      <c r="O2" s="509"/>
      <c r="P2" s="509"/>
      <c r="Q2" s="509"/>
      <c r="R2" s="509"/>
      <c r="S2" s="509"/>
      <c r="T2" s="509"/>
      <c r="U2" s="509"/>
      <c r="V2" s="509"/>
      <c r="W2" s="509"/>
      <c r="X2" s="509"/>
      <c r="Y2" s="509"/>
      <c r="Z2" s="509"/>
      <c r="AA2" s="509"/>
      <c r="AB2" s="509"/>
      <c r="AC2" s="509"/>
      <c r="AD2" s="509"/>
      <c r="AE2" s="509"/>
      <c r="AF2" s="509"/>
      <c r="AG2" s="509"/>
    </row>
    <row r="3" spans="1:33">
      <c r="A3" s="557"/>
      <c r="B3" s="557"/>
      <c r="C3" s="575"/>
      <c r="D3" s="509"/>
      <c r="E3" s="509"/>
      <c r="F3" s="509"/>
      <c r="G3" s="509"/>
      <c r="H3" s="509"/>
      <c r="I3" s="509"/>
      <c r="J3" s="509"/>
      <c r="K3" s="509"/>
      <c r="L3" s="509"/>
      <c r="M3" s="509"/>
      <c r="N3" s="509"/>
      <c r="O3" s="509"/>
      <c r="P3" s="509"/>
      <c r="Q3" s="509"/>
      <c r="R3" s="509"/>
      <c r="S3" s="509"/>
      <c r="T3" s="509"/>
      <c r="U3" s="509"/>
      <c r="V3" s="509"/>
      <c r="W3" s="509"/>
      <c r="X3" s="509"/>
      <c r="Y3" s="509"/>
      <c r="Z3" s="509"/>
      <c r="AA3" s="509"/>
      <c r="AB3" s="509"/>
      <c r="AC3" s="509"/>
      <c r="AD3" s="509"/>
      <c r="AE3" s="509"/>
      <c r="AF3" s="509"/>
      <c r="AG3" s="509"/>
    </row>
    <row r="4" spans="1:33">
      <c r="A4" s="576" t="s">
        <v>790</v>
      </c>
      <c r="B4" s="576"/>
      <c r="C4" s="577"/>
      <c r="D4" s="510"/>
      <c r="E4" s="510"/>
      <c r="F4" s="510"/>
      <c r="G4" s="510"/>
      <c r="H4" s="510"/>
      <c r="I4" s="510"/>
      <c r="J4" s="510"/>
      <c r="K4" s="510"/>
      <c r="L4" s="510"/>
      <c r="M4" s="510"/>
      <c r="N4" s="510"/>
      <c r="O4" s="510"/>
      <c r="P4" s="510"/>
      <c r="Q4" s="510"/>
      <c r="R4" s="510"/>
      <c r="S4" s="510"/>
      <c r="T4" s="510"/>
      <c r="U4" s="510"/>
      <c r="V4" s="510"/>
      <c r="W4" s="510"/>
      <c r="X4" s="510"/>
      <c r="Y4" s="510"/>
      <c r="Z4" s="510"/>
      <c r="AA4" s="510"/>
      <c r="AB4" s="510"/>
      <c r="AC4" s="510"/>
      <c r="AD4" s="510"/>
      <c r="AE4" s="510"/>
      <c r="AF4" s="510"/>
      <c r="AG4" s="510"/>
    </row>
    <row r="5" spans="1:33">
      <c r="A5" s="161"/>
      <c r="B5" s="161"/>
      <c r="C5" s="161"/>
      <c r="D5" s="162"/>
      <c r="E5" s="162"/>
      <c r="F5" s="162"/>
      <c r="G5" s="161"/>
      <c r="H5" s="161"/>
      <c r="I5" s="161"/>
      <c r="J5" s="161"/>
      <c r="K5" s="573"/>
      <c r="L5" s="574"/>
      <c r="M5" s="574"/>
      <c r="N5" s="574"/>
      <c r="O5" s="574"/>
      <c r="P5" s="574"/>
      <c r="Q5" s="574"/>
      <c r="R5" s="574"/>
      <c r="S5" s="574"/>
      <c r="T5" s="162"/>
      <c r="U5" s="161"/>
      <c r="V5" s="161"/>
      <c r="W5" s="161"/>
      <c r="X5" s="161"/>
      <c r="Y5" s="573"/>
      <c r="Z5" s="574"/>
      <c r="AA5" s="574"/>
      <c r="AB5" s="574"/>
      <c r="AC5" s="574"/>
      <c r="AD5" s="574"/>
      <c r="AE5" s="574"/>
      <c r="AF5" s="574"/>
      <c r="AG5" s="574"/>
    </row>
    <row r="6" spans="1:33">
      <c r="A6" s="163"/>
      <c r="B6" s="130" t="s">
        <v>202</v>
      </c>
      <c r="C6" s="164"/>
      <c r="D6" s="165"/>
      <c r="E6" s="165"/>
      <c r="F6" s="165"/>
      <c r="G6" s="164"/>
      <c r="H6" s="164"/>
      <c r="I6" s="164"/>
      <c r="J6" s="164"/>
      <c r="K6" s="166"/>
      <c r="L6" s="167"/>
      <c r="M6" s="167"/>
      <c r="N6" s="167"/>
      <c r="O6" s="167"/>
      <c r="P6" s="167"/>
      <c r="Q6" s="167"/>
      <c r="R6" s="167"/>
      <c r="S6" s="167"/>
      <c r="T6" s="165"/>
      <c r="U6" s="164"/>
      <c r="V6" s="164"/>
      <c r="W6" s="164"/>
      <c r="X6" s="164"/>
      <c r="Y6" s="166"/>
      <c r="Z6" s="167"/>
      <c r="AA6" s="167"/>
      <c r="AB6" s="167"/>
      <c r="AC6" s="167"/>
      <c r="AD6" s="167"/>
      <c r="AE6" s="167"/>
      <c r="AF6" s="167"/>
      <c r="AG6" s="167"/>
    </row>
    <row r="7" spans="1:33">
      <c r="A7" s="168"/>
      <c r="B7" s="169">
        <v>1</v>
      </c>
      <c r="C7" s="170" t="s">
        <v>205</v>
      </c>
      <c r="D7" s="84"/>
      <c r="E7" s="411"/>
      <c r="F7" s="411"/>
      <c r="G7" s="411"/>
      <c r="H7" s="411"/>
      <c r="I7" s="411"/>
      <c r="J7" s="411"/>
      <c r="K7" s="411"/>
      <c r="L7" s="411"/>
      <c r="M7" s="411"/>
      <c r="N7" s="411"/>
      <c r="O7" s="411"/>
      <c r="P7" s="411"/>
      <c r="Q7" s="411"/>
      <c r="R7" s="411"/>
      <c r="S7" s="411"/>
      <c r="T7" s="411"/>
      <c r="U7" s="411"/>
      <c r="V7" s="411"/>
      <c r="W7" s="411"/>
      <c r="X7" s="411"/>
      <c r="Y7" s="411"/>
      <c r="Z7" s="411"/>
      <c r="AA7" s="411"/>
      <c r="AB7" s="411"/>
      <c r="AC7" s="411"/>
      <c r="AD7" s="411"/>
      <c r="AE7" s="411"/>
      <c r="AF7" s="411"/>
      <c r="AG7" s="411"/>
    </row>
    <row r="8" spans="1:33">
      <c r="A8" s="168"/>
      <c r="B8" s="169">
        <v>2</v>
      </c>
      <c r="C8" s="170" t="s">
        <v>206</v>
      </c>
      <c r="D8" s="412"/>
      <c r="E8" s="413"/>
      <c r="F8" s="413"/>
      <c r="G8" s="413"/>
      <c r="H8" s="413"/>
      <c r="I8" s="413"/>
      <c r="J8" s="413"/>
      <c r="K8" s="413"/>
      <c r="L8" s="413"/>
      <c r="M8" s="413"/>
      <c r="N8" s="413"/>
      <c r="O8" s="413"/>
      <c r="P8" s="413"/>
      <c r="Q8" s="413"/>
      <c r="R8" s="413"/>
      <c r="S8" s="413"/>
      <c r="T8" s="413"/>
      <c r="U8" s="413"/>
      <c r="V8" s="413"/>
      <c r="W8" s="413"/>
      <c r="X8" s="413"/>
      <c r="Y8" s="413"/>
      <c r="Z8" s="413"/>
      <c r="AA8" s="413"/>
      <c r="AB8" s="413"/>
      <c r="AC8" s="413"/>
      <c r="AD8" s="413"/>
      <c r="AE8" s="413"/>
      <c r="AF8" s="413"/>
      <c r="AG8" s="413"/>
    </row>
    <row r="9" spans="1:33">
      <c r="A9" s="204"/>
      <c r="B9" s="169">
        <v>3</v>
      </c>
      <c r="C9" s="170" t="s">
        <v>207</v>
      </c>
      <c r="D9" s="412"/>
      <c r="E9" s="413"/>
      <c r="F9" s="413"/>
      <c r="G9" s="413"/>
      <c r="H9" s="413"/>
      <c r="I9" s="413"/>
      <c r="J9" s="413"/>
      <c r="K9" s="413"/>
      <c r="L9" s="413"/>
      <c r="M9" s="413"/>
      <c r="N9" s="413"/>
      <c r="O9" s="413"/>
      <c r="P9" s="413"/>
      <c r="Q9" s="413"/>
      <c r="R9" s="413"/>
      <c r="S9" s="413"/>
      <c r="T9" s="413"/>
      <c r="U9" s="413"/>
      <c r="V9" s="413"/>
      <c r="W9" s="413"/>
      <c r="X9" s="413"/>
      <c r="Y9" s="413"/>
      <c r="Z9" s="413"/>
      <c r="AA9" s="413"/>
      <c r="AB9" s="413"/>
      <c r="AC9" s="413"/>
      <c r="AD9" s="413"/>
      <c r="AE9" s="413"/>
      <c r="AF9" s="413"/>
      <c r="AG9" s="413"/>
    </row>
    <row r="10" spans="1:33">
      <c r="B10" s="130" t="s">
        <v>203</v>
      </c>
      <c r="C10" s="164"/>
      <c r="D10" s="172" t="str">
        <f>IF(COUNTIF(D7:D9,"C")&gt;=1,"A",IF(COUNTIF(D7:D9,"C")&gt;0,"P"," "))</f>
        <v xml:space="preserve"> </v>
      </c>
      <c r="E10" s="172" t="str">
        <f>IF(COUNTIF(E7:E9,"C")&gt;=1,"A",IF(COUNTIF(E7:E9,"C")&gt;0,"P"," "))</f>
        <v xml:space="preserve"> </v>
      </c>
      <c r="F10" s="172" t="str">
        <f t="shared" ref="F10:S10" si="0">IF(COUNTIF(F7:F9,"C")&gt;=1,"A",IF(COUNTIF(F7:F9,"C")&gt;0,"P"," "))</f>
        <v xml:space="preserve"> </v>
      </c>
      <c r="G10" s="172" t="str">
        <f t="shared" si="0"/>
        <v xml:space="preserve"> </v>
      </c>
      <c r="H10" s="172" t="str">
        <f t="shared" si="0"/>
        <v xml:space="preserve"> </v>
      </c>
      <c r="I10" s="172" t="str">
        <f t="shared" si="0"/>
        <v xml:space="preserve"> </v>
      </c>
      <c r="J10" s="172" t="str">
        <f t="shared" si="0"/>
        <v xml:space="preserve"> </v>
      </c>
      <c r="K10" s="172" t="str">
        <f t="shared" si="0"/>
        <v xml:space="preserve"> </v>
      </c>
      <c r="L10" s="172" t="str">
        <f t="shared" si="0"/>
        <v xml:space="preserve"> </v>
      </c>
      <c r="M10" s="172" t="str">
        <f t="shared" si="0"/>
        <v xml:space="preserve"> </v>
      </c>
      <c r="N10" s="172" t="str">
        <f t="shared" si="0"/>
        <v xml:space="preserve"> </v>
      </c>
      <c r="O10" s="172" t="str">
        <f t="shared" si="0"/>
        <v xml:space="preserve"> </v>
      </c>
      <c r="P10" s="172" t="str">
        <f t="shared" si="0"/>
        <v xml:space="preserve"> </v>
      </c>
      <c r="Q10" s="172" t="str">
        <f t="shared" si="0"/>
        <v xml:space="preserve"> </v>
      </c>
      <c r="R10" s="172" t="str">
        <f t="shared" si="0"/>
        <v xml:space="preserve"> </v>
      </c>
      <c r="S10" s="172" t="str">
        <f t="shared" si="0"/>
        <v xml:space="preserve"> </v>
      </c>
      <c r="T10" s="172" t="str">
        <f t="shared" ref="T10:AG10" si="1">IF(COUNTIF(T7:T9,"C")&gt;=1,"A",IF(COUNTIF(T7:T9,"C")&gt;0,"P"," "))</f>
        <v xml:space="preserve"> </v>
      </c>
      <c r="U10" s="172" t="str">
        <f t="shared" si="1"/>
        <v xml:space="preserve"> </v>
      </c>
      <c r="V10" s="172" t="str">
        <f t="shared" si="1"/>
        <v xml:space="preserve"> </v>
      </c>
      <c r="W10" s="172" t="str">
        <f t="shared" si="1"/>
        <v xml:space="preserve"> </v>
      </c>
      <c r="X10" s="172" t="str">
        <f t="shared" si="1"/>
        <v xml:space="preserve"> </v>
      </c>
      <c r="Y10" s="172" t="str">
        <f t="shared" si="1"/>
        <v xml:space="preserve"> </v>
      </c>
      <c r="Z10" s="172" t="str">
        <f t="shared" si="1"/>
        <v xml:space="preserve"> </v>
      </c>
      <c r="AA10" s="172" t="str">
        <f t="shared" si="1"/>
        <v xml:space="preserve"> </v>
      </c>
      <c r="AB10" s="172" t="str">
        <f t="shared" si="1"/>
        <v xml:space="preserve"> </v>
      </c>
      <c r="AC10" s="172" t="str">
        <f t="shared" si="1"/>
        <v xml:space="preserve"> </v>
      </c>
      <c r="AD10" s="172" t="str">
        <f t="shared" si="1"/>
        <v xml:space="preserve"> </v>
      </c>
      <c r="AE10" s="172" t="str">
        <f t="shared" si="1"/>
        <v xml:space="preserve"> </v>
      </c>
      <c r="AF10" s="172" t="str">
        <f t="shared" si="1"/>
        <v xml:space="preserve"> </v>
      </c>
      <c r="AG10" s="172" t="str">
        <f t="shared" si="1"/>
        <v xml:space="preserve"> </v>
      </c>
    </row>
    <row r="11" spans="1:33">
      <c r="B11" s="169">
        <v>1</v>
      </c>
      <c r="C11" s="170" t="s">
        <v>208</v>
      </c>
      <c r="D11" s="84"/>
      <c r="E11" s="411"/>
      <c r="F11" s="411"/>
      <c r="G11" s="411"/>
      <c r="H11" s="411"/>
      <c r="I11" s="411"/>
      <c r="J11" s="411"/>
      <c r="K11" s="411"/>
      <c r="L11" s="411"/>
      <c r="M11" s="411"/>
      <c r="N11" s="411"/>
      <c r="O11" s="411"/>
      <c r="P11" s="411"/>
      <c r="Q11" s="411"/>
      <c r="R11" s="411"/>
      <c r="S11" s="411"/>
      <c r="T11" s="411"/>
      <c r="U11" s="411"/>
      <c r="V11" s="411"/>
      <c r="W11" s="411"/>
      <c r="X11" s="411"/>
      <c r="Y11" s="411"/>
      <c r="Z11" s="411"/>
      <c r="AA11" s="411"/>
      <c r="AB11" s="411"/>
      <c r="AC11" s="411"/>
      <c r="AD11" s="411"/>
      <c r="AE11" s="411"/>
      <c r="AF11" s="411"/>
      <c r="AG11" s="411"/>
    </row>
    <row r="12" spans="1:33">
      <c r="B12" s="169">
        <v>2</v>
      </c>
      <c r="C12" s="170" t="s">
        <v>209</v>
      </c>
      <c r="D12" s="412"/>
      <c r="E12" s="413"/>
      <c r="F12" s="413"/>
      <c r="G12" s="413"/>
      <c r="H12" s="413"/>
      <c r="I12" s="413"/>
      <c r="J12" s="413"/>
      <c r="K12" s="413"/>
      <c r="L12" s="413"/>
      <c r="M12" s="413"/>
      <c r="N12" s="413"/>
      <c r="O12" s="413"/>
      <c r="P12" s="413"/>
      <c r="Q12" s="413"/>
      <c r="R12" s="413"/>
      <c r="S12" s="413"/>
      <c r="T12" s="413"/>
      <c r="U12" s="413"/>
      <c r="V12" s="413"/>
      <c r="W12" s="413"/>
      <c r="X12" s="413"/>
      <c r="Y12" s="413"/>
      <c r="Z12" s="413"/>
      <c r="AA12" s="413"/>
      <c r="AB12" s="413"/>
      <c r="AC12" s="413"/>
      <c r="AD12" s="413"/>
      <c r="AE12" s="413"/>
      <c r="AF12" s="413"/>
      <c r="AG12" s="413"/>
    </row>
    <row r="13" spans="1:33">
      <c r="B13" s="169">
        <v>3</v>
      </c>
      <c r="C13" s="170" t="s">
        <v>210</v>
      </c>
      <c r="D13" s="412"/>
      <c r="E13" s="413"/>
      <c r="F13" s="413"/>
      <c r="G13" s="413"/>
      <c r="H13" s="413"/>
      <c r="I13" s="413"/>
      <c r="J13" s="413"/>
      <c r="K13" s="413"/>
      <c r="L13" s="413"/>
      <c r="M13" s="413"/>
      <c r="N13" s="413"/>
      <c r="O13" s="413"/>
      <c r="P13" s="413"/>
      <c r="Q13" s="413"/>
      <c r="R13" s="413"/>
      <c r="S13" s="413"/>
      <c r="T13" s="413"/>
      <c r="U13" s="413"/>
      <c r="V13" s="413"/>
      <c r="W13" s="413"/>
      <c r="X13" s="413"/>
      <c r="Y13" s="413"/>
      <c r="Z13" s="413"/>
      <c r="AA13" s="413"/>
      <c r="AB13" s="413"/>
      <c r="AC13" s="413"/>
      <c r="AD13" s="413"/>
      <c r="AE13" s="413"/>
      <c r="AF13" s="413"/>
      <c r="AG13" s="413"/>
    </row>
    <row r="14" spans="1:33" s="171" customFormat="1" ht="11.25" hidden="1">
      <c r="D14" s="172"/>
      <c r="E14" s="172"/>
      <c r="F14" s="172"/>
      <c r="G14" s="172"/>
      <c r="H14" s="172"/>
      <c r="I14" s="172"/>
      <c r="J14" s="172"/>
      <c r="K14" s="172"/>
      <c r="L14" s="172"/>
      <c r="M14" s="172"/>
      <c r="N14" s="172"/>
      <c r="O14" s="172"/>
      <c r="P14" s="172"/>
      <c r="Q14" s="172"/>
      <c r="R14" s="172"/>
      <c r="S14" s="172"/>
      <c r="T14" s="172"/>
      <c r="U14" s="172"/>
      <c r="V14" s="172"/>
      <c r="W14" s="172"/>
      <c r="X14" s="172"/>
      <c r="Y14" s="172"/>
      <c r="Z14" s="172"/>
      <c r="AA14" s="172"/>
      <c r="AB14" s="172"/>
      <c r="AC14" s="172"/>
      <c r="AD14" s="172"/>
      <c r="AE14" s="172"/>
      <c r="AF14" s="172"/>
      <c r="AG14" s="172"/>
    </row>
    <row r="15" spans="1:33" ht="13.5" thickBot="1">
      <c r="B15" s="169"/>
      <c r="C15" s="170" t="s">
        <v>204</v>
      </c>
      <c r="D15" s="156"/>
      <c r="E15" s="156"/>
      <c r="F15" s="156"/>
      <c r="G15" s="156"/>
      <c r="H15" s="156"/>
      <c r="I15" s="156"/>
      <c r="J15" s="156"/>
      <c r="K15" s="156"/>
      <c r="L15" s="156"/>
      <c r="M15" s="156"/>
      <c r="N15" s="156"/>
      <c r="O15" s="156"/>
      <c r="P15" s="156"/>
      <c r="Q15" s="156"/>
      <c r="R15" s="156"/>
      <c r="S15" s="156"/>
      <c r="T15" s="156"/>
      <c r="U15" s="156"/>
      <c r="V15" s="156"/>
      <c r="W15" s="156"/>
      <c r="X15" s="156"/>
      <c r="Y15" s="156"/>
      <c r="Z15" s="156"/>
      <c r="AA15" s="156"/>
      <c r="AB15" s="156"/>
      <c r="AC15" s="156"/>
      <c r="AD15" s="156"/>
      <c r="AE15" s="156"/>
      <c r="AF15" s="156"/>
      <c r="AG15" s="156"/>
    </row>
    <row r="16" spans="1:33" s="171" customFormat="1" ht="12" hidden="1" thickBot="1">
      <c r="B16" s="173"/>
      <c r="C16" s="174"/>
      <c r="D16" s="172" t="str">
        <f>IF(COUNTIF(D15:D15,"C")=1,"A",IF(COUNTIF(D15:D15,"C")&gt;0,"P"," "))</f>
        <v xml:space="preserve"> </v>
      </c>
      <c r="E16" s="172" t="str">
        <f>IF(COUNTIF(E15:E15,"C")=1,"A",IF(COUNTIF(E15:E15,"C")&gt;0,"P"," "))</f>
        <v xml:space="preserve"> </v>
      </c>
      <c r="F16" s="172" t="str">
        <f t="shared" ref="F16:S16" si="2">IF(COUNTIF(F15:F15,"C")=1,"A",IF(COUNTIF(F15:F15,"C")&gt;0,"P"," "))</f>
        <v xml:space="preserve"> </v>
      </c>
      <c r="G16" s="172" t="str">
        <f t="shared" si="2"/>
        <v xml:space="preserve"> </v>
      </c>
      <c r="H16" s="172" t="str">
        <f t="shared" si="2"/>
        <v xml:space="preserve"> </v>
      </c>
      <c r="I16" s="172" t="str">
        <f t="shared" si="2"/>
        <v xml:space="preserve"> </v>
      </c>
      <c r="J16" s="172" t="str">
        <f t="shared" si="2"/>
        <v xml:space="preserve"> </v>
      </c>
      <c r="K16" s="172" t="str">
        <f t="shared" si="2"/>
        <v xml:space="preserve"> </v>
      </c>
      <c r="L16" s="172" t="str">
        <f t="shared" si="2"/>
        <v xml:space="preserve"> </v>
      </c>
      <c r="M16" s="172" t="str">
        <f t="shared" si="2"/>
        <v xml:space="preserve"> </v>
      </c>
      <c r="N16" s="172" t="str">
        <f t="shared" si="2"/>
        <v xml:space="preserve"> </v>
      </c>
      <c r="O16" s="172" t="str">
        <f t="shared" si="2"/>
        <v xml:space="preserve"> </v>
      </c>
      <c r="P16" s="172" t="str">
        <f t="shared" si="2"/>
        <v xml:space="preserve"> </v>
      </c>
      <c r="Q16" s="172" t="str">
        <f t="shared" si="2"/>
        <v xml:space="preserve"> </v>
      </c>
      <c r="R16" s="172" t="str">
        <f t="shared" si="2"/>
        <v xml:space="preserve"> </v>
      </c>
      <c r="S16" s="172" t="str">
        <f t="shared" si="2"/>
        <v xml:space="preserve"> </v>
      </c>
      <c r="T16" s="172" t="str">
        <f t="shared" ref="T16:AG16" si="3">IF(COUNTIF(T15:T15,"C")=1,"A",IF(COUNTIF(T15:T15,"C")&gt;0,"P"," "))</f>
        <v xml:space="preserve"> </v>
      </c>
      <c r="U16" s="172" t="str">
        <f t="shared" si="3"/>
        <v xml:space="preserve"> </v>
      </c>
      <c r="V16" s="172" t="str">
        <f t="shared" si="3"/>
        <v xml:space="preserve"> </v>
      </c>
      <c r="W16" s="172" t="str">
        <f t="shared" si="3"/>
        <v xml:space="preserve"> </v>
      </c>
      <c r="X16" s="172" t="str">
        <f t="shared" si="3"/>
        <v xml:space="preserve"> </v>
      </c>
      <c r="Y16" s="172" t="str">
        <f t="shared" si="3"/>
        <v xml:space="preserve"> </v>
      </c>
      <c r="Z16" s="172" t="str">
        <f t="shared" si="3"/>
        <v xml:space="preserve"> </v>
      </c>
      <c r="AA16" s="172" t="str">
        <f t="shared" si="3"/>
        <v xml:space="preserve"> </v>
      </c>
      <c r="AB16" s="172" t="str">
        <f t="shared" si="3"/>
        <v xml:space="preserve"> </v>
      </c>
      <c r="AC16" s="172" t="str">
        <f t="shared" si="3"/>
        <v xml:space="preserve"> </v>
      </c>
      <c r="AD16" s="172" t="str">
        <f t="shared" si="3"/>
        <v xml:space="preserve"> </v>
      </c>
      <c r="AE16" s="172" t="str">
        <f t="shared" si="3"/>
        <v xml:space="preserve"> </v>
      </c>
      <c r="AF16" s="172" t="str">
        <f t="shared" si="3"/>
        <v xml:space="preserve"> </v>
      </c>
      <c r="AG16" s="172" t="str">
        <f t="shared" si="3"/>
        <v xml:space="preserve"> </v>
      </c>
    </row>
    <row r="17" spans="3:33" ht="13.5" thickBot="1">
      <c r="C17" s="131" t="s">
        <v>49</v>
      </c>
      <c r="D17" s="157" t="str">
        <f>IF(COUNTIF(D10:D16,"A")=3,"C",IF(COUNTIF(D10:D16,"A")&gt;0,"P"," "))</f>
        <v xml:space="preserve"> </v>
      </c>
      <c r="E17" s="157" t="str">
        <f>IF(COUNTIF(E10:E16,"A")=3,"C",IF(COUNTIF(E10:E16,"A")&gt;0,"P"," "))</f>
        <v xml:space="preserve"> </v>
      </c>
      <c r="F17" s="157" t="str">
        <f t="shared" ref="F17:S17" si="4">IF(COUNTIF(F10:F16,"A")=3,"C",IF(COUNTIF(F10:F16,"A")&gt;0,"P"," "))</f>
        <v xml:space="preserve"> </v>
      </c>
      <c r="G17" s="157" t="str">
        <f t="shared" si="4"/>
        <v xml:space="preserve"> </v>
      </c>
      <c r="H17" s="157" t="str">
        <f t="shared" si="4"/>
        <v xml:space="preserve"> </v>
      </c>
      <c r="I17" s="157" t="str">
        <f t="shared" si="4"/>
        <v xml:space="preserve"> </v>
      </c>
      <c r="J17" s="157" t="str">
        <f t="shared" si="4"/>
        <v xml:space="preserve"> </v>
      </c>
      <c r="K17" s="157" t="str">
        <f t="shared" si="4"/>
        <v xml:space="preserve"> </v>
      </c>
      <c r="L17" s="157" t="str">
        <f t="shared" si="4"/>
        <v xml:space="preserve"> </v>
      </c>
      <c r="M17" s="157" t="str">
        <f t="shared" si="4"/>
        <v xml:space="preserve"> </v>
      </c>
      <c r="N17" s="157" t="str">
        <f t="shared" si="4"/>
        <v xml:space="preserve"> </v>
      </c>
      <c r="O17" s="157" t="str">
        <f t="shared" si="4"/>
        <v xml:space="preserve"> </v>
      </c>
      <c r="P17" s="157" t="str">
        <f t="shared" si="4"/>
        <v xml:space="preserve"> </v>
      </c>
      <c r="Q17" s="157" t="str">
        <f t="shared" si="4"/>
        <v xml:space="preserve"> </v>
      </c>
      <c r="R17" s="157" t="str">
        <f t="shared" si="4"/>
        <v xml:space="preserve"> </v>
      </c>
      <c r="S17" s="157" t="str">
        <f t="shared" si="4"/>
        <v xml:space="preserve"> </v>
      </c>
      <c r="T17" s="157" t="str">
        <f t="shared" ref="T17:AG17" si="5">IF(COUNTIF(T10:T16,"A")=3,"C",IF(COUNTIF(T10:T16,"A")&gt;0,"P"," "))</f>
        <v xml:space="preserve"> </v>
      </c>
      <c r="U17" s="157" t="str">
        <f t="shared" si="5"/>
        <v xml:space="preserve"> </v>
      </c>
      <c r="V17" s="157" t="str">
        <f t="shared" si="5"/>
        <v xml:space="preserve"> </v>
      </c>
      <c r="W17" s="157" t="str">
        <f t="shared" si="5"/>
        <v xml:space="preserve"> </v>
      </c>
      <c r="X17" s="157" t="str">
        <f t="shared" si="5"/>
        <v xml:space="preserve"> </v>
      </c>
      <c r="Y17" s="157" t="str">
        <f t="shared" si="5"/>
        <v xml:space="preserve"> </v>
      </c>
      <c r="Z17" s="157" t="str">
        <f t="shared" si="5"/>
        <v xml:space="preserve"> </v>
      </c>
      <c r="AA17" s="157" t="str">
        <f t="shared" si="5"/>
        <v xml:space="preserve"> </v>
      </c>
      <c r="AB17" s="157" t="str">
        <f t="shared" si="5"/>
        <v xml:space="preserve"> </v>
      </c>
      <c r="AC17" s="157" t="str">
        <f t="shared" si="5"/>
        <v xml:space="preserve"> </v>
      </c>
      <c r="AD17" s="157" t="str">
        <f t="shared" si="5"/>
        <v xml:space="preserve"> </v>
      </c>
      <c r="AE17" s="157" t="str">
        <f t="shared" si="5"/>
        <v xml:space="preserve"> </v>
      </c>
      <c r="AF17" s="157" t="str">
        <f t="shared" si="5"/>
        <v xml:space="preserve"> </v>
      </c>
      <c r="AG17" s="157" t="str">
        <f t="shared" si="5"/>
        <v xml:space="preserve"> </v>
      </c>
    </row>
  </sheetData>
  <sheetProtection algorithmName="SHA-512" hashValue="4MYxmaxEq7F3ggp99JePmMkxL5qMCp/NqKioAsMDm8hfH8VTLRWPGPODJtQmPns+YzFByBrUkdXyHpqtmrwo3A==" saltValue="0Euw60gMpEgbrq/Wn6hljA==" spinCount="100000" sheet="1" objects="1" scenarios="1" selectLockedCells="1"/>
  <mergeCells count="34">
    <mergeCell ref="K5:S5"/>
    <mergeCell ref="D1:D4"/>
    <mergeCell ref="T1:T4"/>
    <mergeCell ref="U1:U4"/>
    <mergeCell ref="E1:E4"/>
    <mergeCell ref="V1:V4"/>
    <mergeCell ref="I1:I4"/>
    <mergeCell ref="J1:J4"/>
    <mergeCell ref="K1:K4"/>
    <mergeCell ref="L1:L4"/>
    <mergeCell ref="M1:M4"/>
    <mergeCell ref="N1:N4"/>
    <mergeCell ref="O1:O4"/>
    <mergeCell ref="P1:P4"/>
    <mergeCell ref="Q1:Q4"/>
    <mergeCell ref="R1:R4"/>
    <mergeCell ref="S1:S4"/>
    <mergeCell ref="A3:C3"/>
    <mergeCell ref="A4:C4"/>
    <mergeCell ref="F1:F4"/>
    <mergeCell ref="G1:G4"/>
    <mergeCell ref="H1:H4"/>
    <mergeCell ref="Y5:AG5"/>
    <mergeCell ref="X1:X4"/>
    <mergeCell ref="Y1:Y4"/>
    <mergeCell ref="Z1:Z4"/>
    <mergeCell ref="AA1:AA4"/>
    <mergeCell ref="AB1:AB4"/>
    <mergeCell ref="AC1:AC4"/>
    <mergeCell ref="W1:W4"/>
    <mergeCell ref="AD1:AD4"/>
    <mergeCell ref="AE1:AE4"/>
    <mergeCell ref="AF1:AF4"/>
    <mergeCell ref="AG1:AG4"/>
  </mergeCells>
  <pageMargins left="0.75" right="0.75" top="1" bottom="0.5" header="0.25" footer="0.25"/>
  <pageSetup scale="82" orientation="landscape" horizontalDpi="300" verticalDpi="300" r:id="rId1"/>
  <headerFooter alignWithMargins="0">
    <oddHeader>&amp;C&amp;"Arial,Bold"&amp;14JuniorTrax
&amp;12Bridging page - &amp;D</oddHeader>
  </headerFooter>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indexed="62"/>
    <pageSetUpPr fitToPage="1"/>
  </sheetPr>
  <dimension ref="A1:AG54"/>
  <sheetViews>
    <sheetView showGridLines="0" zoomScaleNormal="100" workbookViewId="0">
      <pane ySplit="4" topLeftCell="A5" activePane="bottomLeft" state="frozen"/>
      <selection pane="bottomLeft" activeCell="C5" sqref="C5"/>
    </sheetView>
  </sheetViews>
  <sheetFormatPr defaultColWidth="8.85546875" defaultRowHeight="12.75"/>
  <cols>
    <col min="1" max="1" width="9" customWidth="1"/>
    <col min="2" max="2" width="2.7109375" customWidth="1"/>
    <col min="3" max="3" width="32.7109375" customWidth="1"/>
    <col min="4" max="33" width="3.28515625" customWidth="1"/>
  </cols>
  <sheetData>
    <row r="1" spans="1:33" ht="12.75" customHeight="1">
      <c r="A1" s="32"/>
      <c r="B1" s="49" t="s">
        <v>102</v>
      </c>
      <c r="C1" s="199" t="str">
        <f>Instructions!E4</f>
        <v xml:space="preserve"> </v>
      </c>
      <c r="D1" s="508" t="str">
        <f ca="1">Junior_1!$U$1</f>
        <v>Junior_1</v>
      </c>
      <c r="E1" s="508" t="str">
        <f ca="1">Junior_2!$U$1</f>
        <v>Junior_2</v>
      </c>
      <c r="F1" s="508" t="str">
        <f ca="1">Junior_3!$U$1</f>
        <v>Junior_3</v>
      </c>
      <c r="G1" s="508" t="str">
        <f ca="1">Junior_4!$U$1</f>
        <v>Junior_4</v>
      </c>
      <c r="H1" s="508" t="str">
        <f ca="1">Junior_5!$U$1</f>
        <v>Junior_5</v>
      </c>
      <c r="I1" s="508" t="str">
        <f ca="1">Junior_6!$U$1</f>
        <v>Junior_6</v>
      </c>
      <c r="J1" s="508" t="str">
        <f ca="1">Junior_7!$U$1</f>
        <v>Junior_7</v>
      </c>
      <c r="K1" s="508" t="str">
        <f ca="1">Junior_8!$U$1</f>
        <v>Junior_8</v>
      </c>
      <c r="L1" s="508" t="str">
        <f ca="1">Junior_9!$U$1</f>
        <v>Junior_9</v>
      </c>
      <c r="M1" s="508" t="str">
        <f ca="1">Junior_10!$U$1</f>
        <v>Junior_10</v>
      </c>
      <c r="N1" s="508" t="str">
        <f ca="1">Junior_11!$U$1</f>
        <v>Junior_11</v>
      </c>
      <c r="O1" s="508" t="str">
        <f ca="1">Junior_12!$U$1</f>
        <v>Junior_12</v>
      </c>
      <c r="P1" s="508" t="str">
        <f ca="1">Junior_13!$U$1</f>
        <v>Junior_13</v>
      </c>
      <c r="Q1" s="508" t="str">
        <f ca="1">Junior_14!$U$1</f>
        <v>Junior_14</v>
      </c>
      <c r="R1" s="508" t="str">
        <f ca="1">Junior_15!$U$1</f>
        <v>Junior_15</v>
      </c>
      <c r="S1" s="508" t="str">
        <f ca="1">Junior_16!$U$1</f>
        <v>Junior_16</v>
      </c>
      <c r="T1" s="508" t="str">
        <f ca="1">Junior_17!$U$1</f>
        <v>Junior_17</v>
      </c>
      <c r="U1" s="508" t="str">
        <f ca="1">Junior_18!$U$1</f>
        <v>Junior_18</v>
      </c>
      <c r="V1" s="508" t="str">
        <f ca="1">Junior_19!$U$1</f>
        <v>Junior_19</v>
      </c>
      <c r="W1" s="508" t="str">
        <f ca="1">Junior_20!$U$1</f>
        <v>Junior_20</v>
      </c>
      <c r="X1" s="508" t="str">
        <f ca="1">Junior_21!$U$1</f>
        <v>Junior_21</v>
      </c>
      <c r="Y1" s="508" t="str">
        <f ca="1">Junior_22!$U$1</f>
        <v>Junior_22</v>
      </c>
      <c r="Z1" s="508" t="str">
        <f ca="1">Junior_23!$U$1</f>
        <v>Junior_23</v>
      </c>
      <c r="AA1" s="508" t="str">
        <f ca="1">Junior_24!$U$1</f>
        <v>Junior_24</v>
      </c>
      <c r="AB1" s="508" t="str">
        <f ca="1">Junior_25!$U$1</f>
        <v>Junior_25</v>
      </c>
      <c r="AC1" s="508" t="str">
        <f ca="1">Junior_26!$U$1</f>
        <v>Junior_26</v>
      </c>
      <c r="AD1" s="508" t="str">
        <f ca="1">Junior_27!$U$1</f>
        <v>Junior_27</v>
      </c>
      <c r="AE1" s="508" t="str">
        <f ca="1">Junior_28!$U$1</f>
        <v>Junior_28</v>
      </c>
      <c r="AF1" s="508" t="str">
        <f ca="1">Junior_29!$U$1</f>
        <v>Junior_29</v>
      </c>
      <c r="AG1" s="508" t="str">
        <f ca="1">Junior_30!$U$1</f>
        <v>Junior_30</v>
      </c>
    </row>
    <row r="2" spans="1:33" ht="12.75" customHeight="1">
      <c r="A2" s="82"/>
      <c r="B2" s="92" t="s">
        <v>103</v>
      </c>
      <c r="C2" s="94">
        <f>Instructions!E6</f>
        <v>0</v>
      </c>
      <c r="D2" s="509"/>
      <c r="E2" s="509"/>
      <c r="F2" s="509"/>
      <c r="G2" s="509"/>
      <c r="H2" s="509"/>
      <c r="I2" s="509"/>
      <c r="J2" s="509"/>
      <c r="K2" s="509"/>
      <c r="L2" s="509"/>
      <c r="M2" s="509"/>
      <c r="N2" s="509"/>
      <c r="O2" s="509"/>
      <c r="P2" s="509"/>
      <c r="Q2" s="509"/>
      <c r="R2" s="509"/>
      <c r="S2" s="509"/>
      <c r="T2" s="509"/>
      <c r="U2" s="509"/>
      <c r="V2" s="509"/>
      <c r="W2" s="509"/>
      <c r="X2" s="509"/>
      <c r="Y2" s="509"/>
      <c r="Z2" s="509"/>
      <c r="AA2" s="509"/>
      <c r="AB2" s="509"/>
      <c r="AC2" s="509"/>
      <c r="AD2" s="509"/>
      <c r="AE2" s="509"/>
      <c r="AF2" s="509"/>
      <c r="AG2" s="509"/>
    </row>
    <row r="3" spans="1:33">
      <c r="A3" s="32"/>
      <c r="B3" s="551"/>
      <c r="C3" s="568"/>
      <c r="D3" s="509"/>
      <c r="E3" s="509"/>
      <c r="F3" s="509"/>
      <c r="G3" s="509"/>
      <c r="H3" s="509"/>
      <c r="I3" s="509"/>
      <c r="J3" s="509"/>
      <c r="K3" s="509"/>
      <c r="L3" s="509"/>
      <c r="M3" s="509"/>
      <c r="N3" s="509"/>
      <c r="O3" s="509"/>
      <c r="P3" s="509"/>
      <c r="Q3" s="509"/>
      <c r="R3" s="509"/>
      <c r="S3" s="509"/>
      <c r="T3" s="509"/>
      <c r="U3" s="509"/>
      <c r="V3" s="509"/>
      <c r="W3" s="509"/>
      <c r="X3" s="509"/>
      <c r="Y3" s="509"/>
      <c r="Z3" s="509"/>
      <c r="AA3" s="509"/>
      <c r="AB3" s="509"/>
      <c r="AC3" s="509"/>
      <c r="AD3" s="509"/>
      <c r="AE3" s="509"/>
      <c r="AF3" s="509"/>
      <c r="AG3" s="509"/>
    </row>
    <row r="4" spans="1:33">
      <c r="A4" s="566" t="s">
        <v>769</v>
      </c>
      <c r="B4" s="553"/>
      <c r="C4" s="554"/>
      <c r="D4" s="510"/>
      <c r="E4" s="510"/>
      <c r="F4" s="510"/>
      <c r="G4" s="510"/>
      <c r="H4" s="510"/>
      <c r="I4" s="510"/>
      <c r="J4" s="510"/>
      <c r="K4" s="510"/>
      <c r="L4" s="510"/>
      <c r="M4" s="510"/>
      <c r="N4" s="510"/>
      <c r="O4" s="510"/>
      <c r="P4" s="510"/>
      <c r="Q4" s="510"/>
      <c r="R4" s="510"/>
      <c r="S4" s="510"/>
      <c r="T4" s="510"/>
      <c r="U4" s="510"/>
      <c r="V4" s="510"/>
      <c r="W4" s="510"/>
      <c r="X4" s="510"/>
      <c r="Y4" s="510"/>
      <c r="Z4" s="510"/>
      <c r="AA4" s="510"/>
      <c r="AB4" s="510"/>
      <c r="AC4" s="510"/>
      <c r="AD4" s="510"/>
      <c r="AE4" s="510"/>
      <c r="AF4" s="510"/>
      <c r="AG4" s="510"/>
    </row>
    <row r="5" spans="1:33">
      <c r="A5" s="5"/>
      <c r="B5" s="3"/>
      <c r="C5" s="113" t="s">
        <v>75</v>
      </c>
      <c r="D5" s="112"/>
      <c r="E5" s="8"/>
      <c r="F5" s="8"/>
      <c r="G5" s="8"/>
      <c r="H5" s="8"/>
      <c r="I5" s="8"/>
      <c r="J5" s="8"/>
      <c r="K5" s="8"/>
      <c r="L5" s="8"/>
      <c r="M5" s="8"/>
      <c r="N5" s="8"/>
      <c r="O5" s="8"/>
      <c r="P5" s="112"/>
      <c r="Q5" s="8"/>
      <c r="R5" s="8"/>
      <c r="S5" s="8"/>
      <c r="T5" s="8"/>
      <c r="U5" s="8"/>
      <c r="V5" s="8"/>
      <c r="W5" s="8"/>
      <c r="X5" s="8"/>
      <c r="Y5" s="8"/>
      <c r="Z5" s="8"/>
      <c r="AA5" s="8"/>
      <c r="AB5" s="8"/>
      <c r="AC5" s="8"/>
      <c r="AD5" s="112"/>
      <c r="AE5" s="8"/>
      <c r="AF5" s="8"/>
      <c r="AG5" s="8"/>
    </row>
    <row r="6" spans="1:33">
      <c r="A6" s="3"/>
      <c r="B6" s="3"/>
      <c r="C6" s="113" t="s">
        <v>75</v>
      </c>
      <c r="D6" s="8"/>
      <c r="E6" s="8"/>
      <c r="F6" s="8"/>
      <c r="G6" s="8"/>
      <c r="H6" s="8"/>
      <c r="I6" s="8"/>
      <c r="J6" s="8"/>
      <c r="K6" s="8"/>
      <c r="L6" s="8"/>
      <c r="M6" s="8"/>
      <c r="N6" s="8"/>
      <c r="O6" s="8"/>
      <c r="P6" s="8"/>
      <c r="Q6" s="8"/>
      <c r="R6" s="8"/>
      <c r="S6" s="8"/>
      <c r="T6" s="8"/>
      <c r="U6" s="8"/>
      <c r="V6" s="8"/>
      <c r="W6" s="8"/>
      <c r="X6" s="8"/>
      <c r="Y6" s="8"/>
      <c r="Z6" s="8"/>
      <c r="AA6" s="8"/>
      <c r="AB6" s="8"/>
      <c r="AC6" s="8"/>
      <c r="AD6" s="8"/>
      <c r="AE6" s="8"/>
      <c r="AF6" s="8"/>
      <c r="AG6" s="8"/>
    </row>
    <row r="7" spans="1:33">
      <c r="A7" s="3"/>
      <c r="B7" s="3"/>
      <c r="C7" s="113" t="s">
        <v>75</v>
      </c>
      <c r="D7" s="8"/>
      <c r="E7" s="8"/>
      <c r="F7" s="8"/>
      <c r="G7" s="8"/>
      <c r="H7" s="8"/>
      <c r="I7" s="8"/>
      <c r="J7" s="8"/>
      <c r="K7" s="8"/>
      <c r="L7" s="8"/>
      <c r="M7" s="8"/>
      <c r="N7" s="8"/>
      <c r="O7" s="8"/>
      <c r="P7" s="8"/>
      <c r="Q7" s="8"/>
      <c r="R7" s="8"/>
      <c r="S7" s="8"/>
      <c r="T7" s="8"/>
      <c r="U7" s="8"/>
      <c r="V7" s="8"/>
      <c r="W7" s="8"/>
      <c r="X7" s="8"/>
      <c r="Y7" s="8"/>
      <c r="Z7" s="8"/>
      <c r="AA7" s="8"/>
      <c r="AB7" s="8"/>
      <c r="AC7" s="8"/>
      <c r="AD7" s="8"/>
      <c r="AE7" s="8"/>
      <c r="AF7" s="8"/>
      <c r="AG7" s="8"/>
    </row>
    <row r="8" spans="1:33">
      <c r="B8" s="3"/>
      <c r="C8" s="113" t="s">
        <v>75</v>
      </c>
      <c r="D8" s="8"/>
      <c r="E8" s="8"/>
      <c r="F8" s="8"/>
      <c r="G8" s="8"/>
      <c r="H8" s="8"/>
      <c r="I8" s="8"/>
      <c r="J8" s="8"/>
      <c r="K8" s="8"/>
      <c r="L8" s="8"/>
      <c r="M8" s="8"/>
      <c r="N8" s="8"/>
      <c r="O8" s="8"/>
      <c r="P8" s="8"/>
      <c r="Q8" s="8"/>
      <c r="R8" s="8"/>
      <c r="S8" s="8"/>
      <c r="T8" s="8"/>
      <c r="U8" s="8"/>
      <c r="V8" s="8"/>
      <c r="W8" s="8"/>
      <c r="X8" s="8"/>
      <c r="Y8" s="8"/>
      <c r="Z8" s="8"/>
      <c r="AA8" s="8"/>
      <c r="AB8" s="8"/>
      <c r="AC8" s="8"/>
      <c r="AD8" s="8"/>
      <c r="AE8" s="8"/>
      <c r="AF8" s="8"/>
      <c r="AG8" s="8"/>
    </row>
    <row r="9" spans="1:33">
      <c r="A9" s="3"/>
      <c r="B9" s="3"/>
      <c r="C9" s="113" t="s">
        <v>75</v>
      </c>
      <c r="D9" s="8"/>
      <c r="E9" s="8"/>
      <c r="F9" s="8"/>
      <c r="G9" s="8"/>
      <c r="H9" s="8"/>
      <c r="I9" s="8"/>
      <c r="J9" s="8"/>
      <c r="K9" s="8"/>
      <c r="L9" s="8"/>
      <c r="M9" s="8"/>
      <c r="N9" s="8"/>
      <c r="O9" s="8"/>
      <c r="P9" s="8"/>
      <c r="Q9" s="8"/>
      <c r="R9" s="8"/>
      <c r="S9" s="8"/>
      <c r="T9" s="8"/>
      <c r="U9" s="8"/>
      <c r="V9" s="8"/>
      <c r="W9" s="8"/>
      <c r="X9" s="8"/>
      <c r="Y9" s="8"/>
      <c r="Z9" s="8"/>
      <c r="AA9" s="8"/>
      <c r="AB9" s="8"/>
      <c r="AC9" s="8"/>
      <c r="AD9" s="8"/>
      <c r="AE9" s="8"/>
      <c r="AF9" s="8"/>
      <c r="AG9" s="8"/>
    </row>
    <row r="10" spans="1:33">
      <c r="A10" s="3"/>
      <c r="B10" s="3"/>
      <c r="C10" s="113" t="s">
        <v>75</v>
      </c>
      <c r="D10" s="8"/>
      <c r="E10" s="8"/>
      <c r="F10" s="8"/>
      <c r="G10" s="8"/>
      <c r="H10" s="8"/>
      <c r="I10" s="8"/>
      <c r="J10" s="8"/>
      <c r="K10" s="8"/>
      <c r="L10" s="8"/>
      <c r="M10" s="8"/>
      <c r="N10" s="8"/>
      <c r="O10" s="8"/>
      <c r="P10" s="8"/>
      <c r="Q10" s="8"/>
      <c r="R10" s="8"/>
      <c r="S10" s="8"/>
      <c r="T10" s="8"/>
      <c r="U10" s="8"/>
      <c r="V10" s="8"/>
      <c r="W10" s="8"/>
      <c r="X10" s="8"/>
      <c r="Y10" s="8"/>
      <c r="Z10" s="8"/>
      <c r="AA10" s="8"/>
      <c r="AB10" s="8"/>
      <c r="AC10" s="8"/>
      <c r="AD10" s="8"/>
      <c r="AE10" s="8"/>
      <c r="AF10" s="8"/>
      <c r="AG10" s="8"/>
    </row>
    <row r="11" spans="1:33">
      <c r="A11" s="5"/>
      <c r="B11" s="3"/>
      <c r="C11" s="113" t="s">
        <v>75</v>
      </c>
      <c r="D11" s="8"/>
      <c r="E11" s="8"/>
      <c r="F11" s="8"/>
      <c r="G11" s="8"/>
      <c r="H11" s="8"/>
      <c r="I11" s="8"/>
      <c r="J11" s="8"/>
      <c r="K11" s="8"/>
      <c r="L11" s="8"/>
      <c r="M11" s="8"/>
      <c r="N11" s="8"/>
      <c r="O11" s="8"/>
      <c r="P11" s="8"/>
      <c r="Q11" s="8"/>
      <c r="R11" s="8"/>
      <c r="S11" s="8"/>
      <c r="T11" s="8"/>
      <c r="U11" s="8"/>
      <c r="V11" s="8"/>
      <c r="W11" s="8"/>
      <c r="X11" s="8"/>
      <c r="Y11" s="8"/>
      <c r="Z11" s="8"/>
      <c r="AA11" s="8"/>
      <c r="AB11" s="8"/>
      <c r="AC11" s="8"/>
      <c r="AD11" s="8"/>
      <c r="AE11" s="8"/>
      <c r="AF11" s="8"/>
      <c r="AG11" s="8"/>
    </row>
    <row r="12" spans="1:33">
      <c r="A12" s="5"/>
      <c r="B12" s="86"/>
      <c r="C12" s="113" t="s">
        <v>75</v>
      </c>
      <c r="D12" s="83"/>
      <c r="E12" s="83"/>
      <c r="F12" s="83"/>
      <c r="G12" s="83"/>
      <c r="H12" s="83"/>
      <c r="I12" s="83"/>
      <c r="J12" s="83"/>
      <c r="K12" s="83"/>
      <c r="L12" s="83"/>
      <c r="M12" s="83"/>
      <c r="N12" s="83"/>
      <c r="O12" s="83"/>
      <c r="P12" s="83"/>
      <c r="Q12" s="83"/>
      <c r="R12" s="83"/>
      <c r="S12" s="83"/>
      <c r="T12" s="83"/>
      <c r="U12" s="83"/>
      <c r="V12" s="83"/>
      <c r="W12" s="83"/>
      <c r="X12" s="83"/>
      <c r="Y12" s="83"/>
      <c r="Z12" s="83"/>
      <c r="AA12" s="83"/>
      <c r="AB12" s="83"/>
      <c r="AC12" s="83"/>
      <c r="AD12" s="83"/>
      <c r="AE12" s="83"/>
      <c r="AF12" s="83"/>
      <c r="AG12" s="83"/>
    </row>
    <row r="13" spans="1:33" ht="12.75" customHeight="1">
      <c r="A13" s="87"/>
      <c r="B13" s="86"/>
      <c r="C13" s="113" t="s">
        <v>75</v>
      </c>
      <c r="D13" s="83"/>
      <c r="E13" s="83"/>
      <c r="F13" s="83"/>
      <c r="G13" s="83"/>
      <c r="H13" s="83"/>
      <c r="I13" s="83"/>
      <c r="J13" s="83"/>
      <c r="K13" s="83"/>
      <c r="L13" s="83"/>
      <c r="M13" s="83"/>
      <c r="N13" s="83"/>
      <c r="O13" s="83"/>
      <c r="P13" s="83"/>
      <c r="Q13" s="83"/>
      <c r="R13" s="83"/>
      <c r="S13" s="83"/>
      <c r="T13" s="83"/>
      <c r="U13" s="83"/>
      <c r="V13" s="83"/>
      <c r="W13" s="83"/>
      <c r="X13" s="83"/>
      <c r="Y13" s="83"/>
      <c r="Z13" s="83"/>
      <c r="AA13" s="83"/>
      <c r="AB13" s="83"/>
      <c r="AC13" s="83"/>
      <c r="AD13" s="83"/>
      <c r="AE13" s="83"/>
      <c r="AF13" s="83"/>
      <c r="AG13" s="83"/>
    </row>
    <row r="14" spans="1:33">
      <c r="A14" s="88"/>
      <c r="B14" s="86"/>
      <c r="C14" s="113" t="s">
        <v>75</v>
      </c>
      <c r="D14" s="83"/>
      <c r="E14" s="83"/>
      <c r="F14" s="83"/>
      <c r="G14" s="83"/>
      <c r="H14" s="83"/>
      <c r="I14" s="83"/>
      <c r="J14" s="83"/>
      <c r="K14" s="83"/>
      <c r="L14" s="83"/>
      <c r="M14" s="83"/>
      <c r="N14" s="83"/>
      <c r="O14" s="83"/>
      <c r="P14" s="83"/>
      <c r="Q14" s="83"/>
      <c r="R14" s="83"/>
      <c r="S14" s="83"/>
      <c r="T14" s="83"/>
      <c r="U14" s="83"/>
      <c r="V14" s="83"/>
      <c r="W14" s="83"/>
      <c r="X14" s="83"/>
      <c r="Y14" s="83"/>
      <c r="Z14" s="83"/>
      <c r="AA14" s="83"/>
      <c r="AB14" s="83"/>
      <c r="AC14" s="83"/>
      <c r="AD14" s="83"/>
      <c r="AE14" s="83"/>
      <c r="AF14" s="83"/>
      <c r="AG14" s="83"/>
    </row>
    <row r="15" spans="1:33">
      <c r="A15" s="87"/>
      <c r="B15" s="86"/>
      <c r="C15" s="113" t="s">
        <v>75</v>
      </c>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row>
    <row r="16" spans="1:33" ht="12" customHeight="1">
      <c r="A16" s="87"/>
      <c r="B16" s="86"/>
      <c r="C16" s="113" t="s">
        <v>75</v>
      </c>
      <c r="D16" s="83"/>
      <c r="E16" s="83"/>
      <c r="F16" s="83"/>
      <c r="G16" s="83"/>
      <c r="H16" s="83"/>
      <c r="I16" s="83"/>
      <c r="J16" s="83"/>
      <c r="K16" s="83"/>
      <c r="L16" s="83"/>
      <c r="M16" s="83"/>
      <c r="N16" s="83"/>
      <c r="O16" s="83"/>
      <c r="P16" s="83"/>
      <c r="Q16" s="83"/>
      <c r="R16" s="83"/>
      <c r="S16" s="83"/>
      <c r="T16" s="83"/>
      <c r="U16" s="83"/>
      <c r="V16" s="83"/>
      <c r="W16" s="83"/>
      <c r="X16" s="83"/>
      <c r="Y16" s="83"/>
      <c r="Z16" s="83"/>
      <c r="AA16" s="83"/>
      <c r="AB16" s="83"/>
      <c r="AC16" s="83"/>
      <c r="AD16" s="83"/>
      <c r="AE16" s="83"/>
      <c r="AF16" s="83"/>
      <c r="AG16" s="83"/>
    </row>
    <row r="17" spans="1:33">
      <c r="A17" s="87"/>
      <c r="B17" s="86"/>
      <c r="C17" s="113" t="s">
        <v>75</v>
      </c>
      <c r="D17" s="83"/>
      <c r="E17" s="83"/>
      <c r="F17" s="83"/>
      <c r="G17" s="83"/>
      <c r="H17" s="83"/>
      <c r="I17" s="83"/>
      <c r="J17" s="83"/>
      <c r="K17" s="83"/>
      <c r="L17" s="83"/>
      <c r="M17" s="83"/>
      <c r="N17" s="83"/>
      <c r="O17" s="83"/>
      <c r="P17" s="83"/>
      <c r="Q17" s="83"/>
      <c r="R17" s="83"/>
      <c r="S17" s="83"/>
      <c r="T17" s="83"/>
      <c r="U17" s="83"/>
      <c r="V17" s="83"/>
      <c r="W17" s="83"/>
      <c r="X17" s="83"/>
      <c r="Y17" s="83"/>
      <c r="Z17" s="83"/>
      <c r="AA17" s="83"/>
      <c r="AB17" s="83"/>
      <c r="AC17" s="83"/>
      <c r="AD17" s="83"/>
      <c r="AE17" s="83"/>
      <c r="AF17" s="83"/>
      <c r="AG17" s="83"/>
    </row>
    <row r="18" spans="1:33">
      <c r="A18" s="87"/>
      <c r="B18" s="86"/>
      <c r="C18" s="113" t="s">
        <v>75</v>
      </c>
      <c r="D18" s="84"/>
      <c r="E18" s="84"/>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row>
    <row r="19" spans="1:33">
      <c r="A19" s="87"/>
      <c r="B19" s="86"/>
      <c r="C19" s="113" t="s">
        <v>75</v>
      </c>
      <c r="D19" s="8"/>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row>
    <row r="20" spans="1:33">
      <c r="A20" s="87"/>
      <c r="B20" s="86"/>
      <c r="C20" s="113" t="s">
        <v>75</v>
      </c>
      <c r="D20" s="83"/>
      <c r="E20" s="83"/>
      <c r="F20" s="83"/>
      <c r="G20" s="83"/>
      <c r="H20" s="83"/>
      <c r="I20" s="83"/>
      <c r="J20" s="83"/>
      <c r="K20" s="83"/>
      <c r="L20" s="83"/>
      <c r="M20" s="83"/>
      <c r="N20" s="83"/>
      <c r="O20" s="83"/>
      <c r="P20" s="83"/>
      <c r="Q20" s="83"/>
      <c r="R20" s="83"/>
      <c r="S20" s="83"/>
      <c r="T20" s="83"/>
      <c r="U20" s="83"/>
      <c r="V20" s="83"/>
      <c r="W20" s="83"/>
      <c r="X20" s="83"/>
      <c r="Y20" s="83"/>
      <c r="Z20" s="83"/>
      <c r="AA20" s="83"/>
      <c r="AB20" s="83"/>
      <c r="AC20" s="83"/>
      <c r="AD20" s="83"/>
      <c r="AE20" s="83"/>
      <c r="AF20" s="83"/>
      <c r="AG20" s="83"/>
    </row>
    <row r="21" spans="1:33" s="5" customFormat="1">
      <c r="B21" s="86"/>
      <c r="C21" s="113" t="s">
        <v>75</v>
      </c>
      <c r="D21" s="22"/>
      <c r="E21" s="22"/>
      <c r="F21" s="22"/>
      <c r="G21" s="22"/>
      <c r="H21" s="22"/>
      <c r="I21" s="22"/>
      <c r="J21" s="22"/>
      <c r="K21" s="22"/>
      <c r="L21" s="22"/>
      <c r="M21" s="22"/>
      <c r="N21" s="22"/>
      <c r="O21" s="22"/>
      <c r="P21" s="22"/>
      <c r="Q21" s="22"/>
      <c r="R21" s="22"/>
      <c r="S21" s="22"/>
      <c r="T21" s="22"/>
      <c r="U21" s="22"/>
      <c r="V21" s="22"/>
      <c r="W21" s="22"/>
      <c r="X21" s="22"/>
      <c r="Y21" s="22"/>
      <c r="Z21" s="22"/>
      <c r="AA21" s="22"/>
      <c r="AB21" s="22"/>
      <c r="AC21" s="22"/>
      <c r="AD21" s="22"/>
      <c r="AE21" s="22"/>
      <c r="AF21" s="22"/>
      <c r="AG21" s="22"/>
    </row>
    <row r="22" spans="1:33" ht="12" customHeight="1">
      <c r="A22" s="87"/>
      <c r="B22" s="86"/>
      <c r="C22" s="113" t="s">
        <v>75</v>
      </c>
      <c r="D22" s="8"/>
      <c r="E22" s="8"/>
      <c r="F22" s="8"/>
      <c r="G22" s="8"/>
      <c r="H22" s="8"/>
      <c r="I22" s="8"/>
      <c r="J22" s="8"/>
      <c r="K22" s="8"/>
      <c r="L22" s="8"/>
      <c r="M22" s="8"/>
      <c r="N22" s="8"/>
      <c r="O22" s="8"/>
      <c r="P22" s="8"/>
      <c r="Q22" s="8"/>
      <c r="R22" s="8"/>
      <c r="S22" s="8"/>
      <c r="T22" s="8"/>
      <c r="U22" s="8"/>
      <c r="V22" s="8"/>
      <c r="W22" s="8"/>
      <c r="X22" s="8"/>
      <c r="Y22" s="8"/>
      <c r="Z22" s="8"/>
      <c r="AA22" s="8"/>
      <c r="AB22" s="8"/>
      <c r="AC22" s="8"/>
      <c r="AD22" s="8"/>
      <c r="AE22" s="8"/>
      <c r="AF22" s="8"/>
      <c r="AG22" s="8"/>
    </row>
    <row r="23" spans="1:33">
      <c r="A23" s="87"/>
      <c r="B23" s="86"/>
      <c r="C23" s="113" t="s">
        <v>75</v>
      </c>
      <c r="D23" s="8"/>
      <c r="E23" s="8"/>
      <c r="F23" s="8"/>
      <c r="G23" s="8"/>
      <c r="H23" s="8"/>
      <c r="I23" s="8"/>
      <c r="J23" s="8"/>
      <c r="K23" s="8"/>
      <c r="L23" s="8"/>
      <c r="M23" s="8"/>
      <c r="N23" s="8"/>
      <c r="O23" s="8"/>
      <c r="P23" s="8"/>
      <c r="Q23" s="8"/>
      <c r="R23" s="8"/>
      <c r="S23" s="8"/>
      <c r="T23" s="8"/>
      <c r="U23" s="8"/>
      <c r="V23" s="8"/>
      <c r="W23" s="8"/>
      <c r="X23" s="8"/>
      <c r="Y23" s="8"/>
      <c r="Z23" s="8"/>
      <c r="AA23" s="8"/>
      <c r="AB23" s="8"/>
      <c r="AC23" s="8"/>
      <c r="AD23" s="8"/>
      <c r="AE23" s="8"/>
      <c r="AF23" s="8"/>
      <c r="AG23" s="8"/>
    </row>
    <row r="24" spans="1:33">
      <c r="A24" s="87"/>
      <c r="B24" s="86"/>
      <c r="C24" s="113" t="s">
        <v>75</v>
      </c>
      <c r="D24" s="8"/>
      <c r="E24" s="8"/>
      <c r="F24" s="8"/>
      <c r="G24" s="8"/>
      <c r="H24" s="8"/>
      <c r="I24" s="8"/>
      <c r="J24" s="8"/>
      <c r="K24" s="8"/>
      <c r="L24" s="8"/>
      <c r="M24" s="8"/>
      <c r="N24" s="8"/>
      <c r="O24" s="8"/>
      <c r="P24" s="8"/>
      <c r="Q24" s="8"/>
      <c r="R24" s="8"/>
      <c r="S24" s="8"/>
      <c r="T24" s="8"/>
      <c r="U24" s="8"/>
      <c r="V24" s="8"/>
      <c r="W24" s="8"/>
      <c r="X24" s="8"/>
      <c r="Y24" s="8"/>
      <c r="Z24" s="8"/>
      <c r="AA24" s="8"/>
      <c r="AB24" s="8"/>
      <c r="AC24" s="8"/>
      <c r="AD24" s="8"/>
      <c r="AE24" s="8"/>
      <c r="AF24" s="8"/>
      <c r="AG24" s="8"/>
    </row>
    <row r="25" spans="1:33">
      <c r="A25" s="87"/>
      <c r="B25" s="86"/>
      <c r="C25" s="113" t="s">
        <v>75</v>
      </c>
      <c r="D25" s="8"/>
      <c r="E25" s="8"/>
      <c r="F25" s="8"/>
      <c r="G25" s="8"/>
      <c r="H25" s="8"/>
      <c r="I25" s="8"/>
      <c r="J25" s="8"/>
      <c r="K25" s="8"/>
      <c r="L25" s="8"/>
      <c r="M25" s="8"/>
      <c r="N25" s="8"/>
      <c r="O25" s="8"/>
      <c r="P25" s="8"/>
      <c r="Q25" s="8"/>
      <c r="R25" s="8"/>
      <c r="S25" s="8"/>
      <c r="T25" s="8"/>
      <c r="U25" s="8"/>
      <c r="V25" s="8"/>
      <c r="W25" s="8"/>
      <c r="X25" s="8"/>
      <c r="Y25" s="8"/>
      <c r="Z25" s="8"/>
      <c r="AA25" s="8"/>
      <c r="AB25" s="8"/>
      <c r="AC25" s="8"/>
      <c r="AD25" s="8"/>
      <c r="AE25" s="8"/>
      <c r="AF25" s="8"/>
      <c r="AG25" s="8"/>
    </row>
    <row r="26" spans="1:33">
      <c r="C26" s="113" t="s">
        <v>75</v>
      </c>
      <c r="D26" s="23"/>
      <c r="E26" s="23"/>
      <c r="F26" s="23"/>
      <c r="G26" s="23"/>
      <c r="H26" s="23"/>
      <c r="I26" s="23"/>
      <c r="J26" s="23"/>
      <c r="K26" s="23"/>
      <c r="L26" s="23"/>
      <c r="M26" s="23"/>
      <c r="N26" s="23"/>
      <c r="O26" s="23"/>
      <c r="P26" s="23"/>
      <c r="Q26" s="23"/>
      <c r="R26" s="23"/>
      <c r="S26" s="23"/>
      <c r="T26" s="23"/>
      <c r="U26" s="23"/>
      <c r="V26" s="23"/>
      <c r="W26" s="23"/>
      <c r="X26" s="23"/>
      <c r="Y26" s="23"/>
      <c r="Z26" s="23"/>
      <c r="AA26" s="23"/>
      <c r="AB26" s="23"/>
      <c r="AC26" s="23"/>
      <c r="AD26" s="23"/>
      <c r="AE26" s="23"/>
      <c r="AF26" s="23"/>
      <c r="AG26" s="23"/>
    </row>
    <row r="27" spans="1:33">
      <c r="C27" s="113" t="s">
        <v>75</v>
      </c>
      <c r="D27" s="23"/>
      <c r="E27" s="23"/>
      <c r="F27" s="23"/>
      <c r="G27" s="23"/>
      <c r="H27" s="23"/>
      <c r="I27" s="23"/>
      <c r="J27" s="23"/>
      <c r="K27" s="23"/>
      <c r="L27" s="23"/>
      <c r="M27" s="23"/>
      <c r="N27" s="23"/>
      <c r="O27" s="23"/>
      <c r="P27" s="23"/>
      <c r="Q27" s="23"/>
      <c r="R27" s="23"/>
      <c r="S27" s="23"/>
      <c r="T27" s="23"/>
      <c r="U27" s="23"/>
      <c r="V27" s="23"/>
      <c r="W27" s="23"/>
      <c r="X27" s="23"/>
      <c r="Y27" s="23"/>
      <c r="Z27" s="23"/>
      <c r="AA27" s="23"/>
      <c r="AB27" s="23"/>
      <c r="AC27" s="23"/>
      <c r="AD27" s="23"/>
      <c r="AE27" s="23"/>
      <c r="AF27" s="23"/>
      <c r="AG27" s="23"/>
    </row>
    <row r="28" spans="1:33">
      <c r="C28" s="113" t="s">
        <v>75</v>
      </c>
      <c r="D28" s="23"/>
      <c r="E28" s="23"/>
      <c r="F28" s="23"/>
      <c r="G28" s="23"/>
      <c r="H28" s="23"/>
      <c r="I28" s="23"/>
      <c r="J28" s="23"/>
      <c r="K28" s="23"/>
      <c r="L28" s="23"/>
      <c r="M28" s="23"/>
      <c r="N28" s="23"/>
      <c r="O28" s="23"/>
      <c r="P28" s="23"/>
      <c r="Q28" s="23"/>
      <c r="R28" s="23"/>
      <c r="S28" s="23"/>
      <c r="T28" s="23"/>
      <c r="U28" s="23"/>
      <c r="V28" s="23"/>
      <c r="W28" s="23"/>
      <c r="X28" s="23"/>
      <c r="Y28" s="23"/>
      <c r="Z28" s="23"/>
      <c r="AA28" s="23"/>
      <c r="AB28" s="23"/>
      <c r="AC28" s="23"/>
      <c r="AD28" s="23"/>
      <c r="AE28" s="23"/>
      <c r="AF28" s="23"/>
      <c r="AG28" s="23"/>
    </row>
    <row r="29" spans="1:33">
      <c r="C29" s="113" t="s">
        <v>75</v>
      </c>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c r="AG29" s="23"/>
    </row>
    <row r="30" spans="1:33">
      <c r="C30" s="113" t="s">
        <v>75</v>
      </c>
      <c r="D30" s="23"/>
      <c r="E30" s="23"/>
      <c r="F30" s="23"/>
      <c r="G30" s="23"/>
      <c r="H30" s="23"/>
      <c r="I30" s="23"/>
      <c r="J30" s="23"/>
      <c r="K30" s="23"/>
      <c r="L30" s="23"/>
      <c r="M30" s="23"/>
      <c r="N30" s="23"/>
      <c r="O30" s="23"/>
      <c r="P30" s="23"/>
      <c r="Q30" s="23"/>
      <c r="R30" s="23"/>
      <c r="S30" s="23"/>
      <c r="T30" s="23"/>
      <c r="U30" s="23"/>
      <c r="V30" s="23"/>
      <c r="W30" s="23"/>
      <c r="X30" s="23"/>
      <c r="Y30" s="23"/>
      <c r="Z30" s="23"/>
      <c r="AA30" s="23"/>
      <c r="AB30" s="23"/>
      <c r="AC30" s="23"/>
      <c r="AD30" s="23"/>
      <c r="AE30" s="23"/>
      <c r="AF30" s="23"/>
      <c r="AG30" s="23"/>
    </row>
    <row r="31" spans="1:33">
      <c r="C31" s="113" t="s">
        <v>75</v>
      </c>
      <c r="D31" s="23"/>
      <c r="E31" s="23"/>
      <c r="F31" s="23"/>
      <c r="G31" s="23"/>
      <c r="H31" s="23"/>
      <c r="I31" s="23"/>
      <c r="J31" s="23"/>
      <c r="K31" s="23"/>
      <c r="L31" s="23"/>
      <c r="M31" s="23"/>
      <c r="N31" s="23"/>
      <c r="O31" s="23"/>
      <c r="P31" s="23"/>
      <c r="Q31" s="23"/>
      <c r="R31" s="23"/>
      <c r="S31" s="23"/>
      <c r="T31" s="23"/>
      <c r="U31" s="23"/>
      <c r="V31" s="23"/>
      <c r="W31" s="23"/>
      <c r="X31" s="23"/>
      <c r="Y31" s="23"/>
      <c r="Z31" s="23"/>
      <c r="AA31" s="23"/>
      <c r="AB31" s="23"/>
      <c r="AC31" s="23"/>
      <c r="AD31" s="23"/>
      <c r="AE31" s="23"/>
      <c r="AF31" s="23"/>
      <c r="AG31" s="23"/>
    </row>
    <row r="32" spans="1:33">
      <c r="C32" s="113" t="s">
        <v>75</v>
      </c>
      <c r="D32" s="23"/>
      <c r="E32" s="23"/>
      <c r="F32" s="23"/>
      <c r="G32" s="23"/>
      <c r="H32" s="23"/>
      <c r="I32" s="23"/>
      <c r="J32" s="23"/>
      <c r="K32" s="23"/>
      <c r="L32" s="23"/>
      <c r="M32" s="23"/>
      <c r="N32" s="23"/>
      <c r="O32" s="23"/>
      <c r="P32" s="23"/>
      <c r="Q32" s="23"/>
      <c r="R32" s="23"/>
      <c r="S32" s="23"/>
      <c r="T32" s="23"/>
      <c r="U32" s="23"/>
      <c r="V32" s="23"/>
      <c r="W32" s="23"/>
      <c r="X32" s="23"/>
      <c r="Y32" s="23"/>
      <c r="Z32" s="23"/>
      <c r="AA32" s="23"/>
      <c r="AB32" s="23"/>
      <c r="AC32" s="23"/>
      <c r="AD32" s="23"/>
      <c r="AE32" s="23"/>
      <c r="AF32" s="23"/>
      <c r="AG32" s="23"/>
    </row>
    <row r="33" spans="3:33">
      <c r="C33" s="113" t="s">
        <v>75</v>
      </c>
      <c r="D33" s="23"/>
      <c r="E33" s="23"/>
      <c r="F33" s="23"/>
      <c r="G33" s="23"/>
      <c r="H33" s="23"/>
      <c r="I33" s="23"/>
      <c r="J33" s="23"/>
      <c r="K33" s="23"/>
      <c r="L33" s="23"/>
      <c r="M33" s="23"/>
      <c r="N33" s="23"/>
      <c r="O33" s="23"/>
      <c r="P33" s="23"/>
      <c r="Q33" s="23"/>
      <c r="R33" s="23"/>
      <c r="S33" s="23"/>
      <c r="T33" s="23"/>
      <c r="U33" s="23"/>
      <c r="V33" s="23"/>
      <c r="W33" s="23"/>
      <c r="X33" s="23"/>
      <c r="Y33" s="23"/>
      <c r="Z33" s="23"/>
      <c r="AA33" s="23"/>
      <c r="AB33" s="23"/>
      <c r="AC33" s="23"/>
      <c r="AD33" s="23"/>
      <c r="AE33" s="23"/>
      <c r="AF33" s="23"/>
      <c r="AG33" s="23"/>
    </row>
    <row r="34" spans="3:33">
      <c r="C34" s="113" t="s">
        <v>75</v>
      </c>
      <c r="D34" s="23"/>
      <c r="E34" s="23"/>
      <c r="F34" s="23"/>
      <c r="G34" s="23"/>
      <c r="H34" s="23"/>
      <c r="I34" s="23"/>
      <c r="J34" s="23"/>
      <c r="K34" s="23"/>
      <c r="L34" s="23"/>
      <c r="M34" s="23"/>
      <c r="N34" s="23"/>
      <c r="O34" s="23"/>
      <c r="P34" s="23"/>
      <c r="Q34" s="23"/>
      <c r="R34" s="23"/>
      <c r="S34" s="23"/>
      <c r="T34" s="23"/>
      <c r="U34" s="23"/>
      <c r="V34" s="23"/>
      <c r="W34" s="23"/>
      <c r="X34" s="23"/>
      <c r="Y34" s="23"/>
      <c r="Z34" s="23"/>
      <c r="AA34" s="23"/>
      <c r="AB34" s="23"/>
      <c r="AC34" s="23"/>
      <c r="AD34" s="23"/>
      <c r="AE34" s="23"/>
      <c r="AF34" s="23"/>
      <c r="AG34" s="23"/>
    </row>
    <row r="35" spans="3:33">
      <c r="C35" s="113" t="s">
        <v>75</v>
      </c>
      <c r="D35" s="23"/>
      <c r="E35" s="23"/>
      <c r="F35" s="23"/>
      <c r="G35" s="23"/>
      <c r="H35" s="23"/>
      <c r="I35" s="23"/>
      <c r="J35" s="23"/>
      <c r="K35" s="23"/>
      <c r="L35" s="23"/>
      <c r="M35" s="23"/>
      <c r="N35" s="23"/>
      <c r="O35" s="23"/>
      <c r="P35" s="23"/>
      <c r="Q35" s="23"/>
      <c r="R35" s="23"/>
      <c r="S35" s="23"/>
      <c r="T35" s="23"/>
      <c r="U35" s="23"/>
      <c r="V35" s="23"/>
      <c r="W35" s="23"/>
      <c r="X35" s="23"/>
      <c r="Y35" s="23"/>
      <c r="Z35" s="23"/>
      <c r="AA35" s="23"/>
      <c r="AB35" s="23"/>
      <c r="AC35" s="23"/>
      <c r="AD35" s="23"/>
      <c r="AE35" s="23"/>
      <c r="AF35" s="23"/>
      <c r="AG35" s="23"/>
    </row>
    <row r="36" spans="3:33">
      <c r="C36" s="113" t="s">
        <v>75</v>
      </c>
      <c r="D36" s="23"/>
      <c r="E36" s="23"/>
      <c r="F36" s="23"/>
      <c r="G36" s="23"/>
      <c r="H36" s="23"/>
      <c r="I36" s="23"/>
      <c r="J36" s="23"/>
      <c r="K36" s="23"/>
      <c r="L36" s="23"/>
      <c r="M36" s="23"/>
      <c r="N36" s="23"/>
      <c r="O36" s="23"/>
      <c r="P36" s="23"/>
      <c r="Q36" s="23"/>
      <c r="R36" s="23"/>
      <c r="S36" s="23"/>
      <c r="T36" s="23"/>
      <c r="U36" s="23"/>
      <c r="V36" s="23"/>
      <c r="W36" s="23"/>
      <c r="X36" s="23"/>
      <c r="Y36" s="23"/>
      <c r="Z36" s="23"/>
      <c r="AA36" s="23"/>
      <c r="AB36" s="23"/>
      <c r="AC36" s="23"/>
      <c r="AD36" s="23"/>
      <c r="AE36" s="23"/>
      <c r="AF36" s="23"/>
      <c r="AG36" s="23"/>
    </row>
    <row r="37" spans="3:33">
      <c r="C37" s="113" t="s">
        <v>75</v>
      </c>
      <c r="D37" s="23"/>
      <c r="E37" s="23"/>
      <c r="F37" s="23"/>
      <c r="G37" s="23"/>
      <c r="H37" s="23"/>
      <c r="I37" s="23"/>
      <c r="J37" s="23"/>
      <c r="K37" s="23"/>
      <c r="L37" s="23"/>
      <c r="M37" s="23"/>
      <c r="N37" s="23"/>
      <c r="O37" s="23"/>
      <c r="P37" s="23"/>
      <c r="Q37" s="23"/>
      <c r="R37" s="23"/>
      <c r="S37" s="23"/>
      <c r="T37" s="23"/>
      <c r="U37" s="23"/>
      <c r="V37" s="23"/>
      <c r="W37" s="23"/>
      <c r="X37" s="23"/>
      <c r="Y37" s="23"/>
      <c r="Z37" s="23"/>
      <c r="AA37" s="23"/>
      <c r="AB37" s="23"/>
      <c r="AC37" s="23"/>
      <c r="AD37" s="23"/>
      <c r="AE37" s="23"/>
      <c r="AF37" s="23"/>
      <c r="AG37" s="23"/>
    </row>
    <row r="38" spans="3:33">
      <c r="C38" s="113" t="s">
        <v>75</v>
      </c>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c r="AD38" s="23"/>
      <c r="AE38" s="23"/>
      <c r="AF38" s="23"/>
      <c r="AG38" s="23"/>
    </row>
    <row r="39" spans="3:33">
      <c r="C39" s="113" t="s">
        <v>75</v>
      </c>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c r="AD39" s="23"/>
      <c r="AE39" s="23"/>
      <c r="AF39" s="23"/>
      <c r="AG39" s="23"/>
    </row>
    <row r="40" spans="3:33">
      <c r="C40" s="113" t="s">
        <v>75</v>
      </c>
      <c r="D40" s="23"/>
      <c r="E40" s="23"/>
      <c r="F40" s="23"/>
      <c r="G40" s="23"/>
      <c r="H40" s="23"/>
      <c r="I40" s="23"/>
      <c r="J40" s="23"/>
      <c r="K40" s="23"/>
      <c r="L40" s="23"/>
      <c r="M40" s="23"/>
      <c r="N40" s="23"/>
      <c r="O40" s="23"/>
      <c r="P40" s="23"/>
      <c r="Q40" s="23"/>
      <c r="R40" s="23"/>
      <c r="S40" s="23"/>
      <c r="T40" s="23"/>
      <c r="U40" s="23"/>
      <c r="V40" s="23"/>
      <c r="W40" s="23"/>
      <c r="X40" s="23"/>
      <c r="Y40" s="23"/>
      <c r="Z40" s="23"/>
      <c r="AA40" s="23"/>
      <c r="AB40" s="23"/>
      <c r="AC40" s="23"/>
      <c r="AD40" s="23"/>
      <c r="AE40" s="23"/>
      <c r="AF40" s="23"/>
      <c r="AG40" s="23"/>
    </row>
    <row r="41" spans="3:33">
      <c r="C41" s="113" t="s">
        <v>75</v>
      </c>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c r="AD41" s="23"/>
      <c r="AE41" s="23"/>
      <c r="AF41" s="23"/>
      <c r="AG41" s="23"/>
    </row>
    <row r="42" spans="3:33">
      <c r="C42" s="113" t="s">
        <v>75</v>
      </c>
      <c r="D42" s="2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row>
    <row r="43" spans="3:33">
      <c r="C43" s="113" t="s">
        <v>75</v>
      </c>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row>
    <row r="44" spans="3:33">
      <c r="C44" s="113" t="s">
        <v>75</v>
      </c>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row>
    <row r="45" spans="3:33">
      <c r="C45" s="113" t="s">
        <v>75</v>
      </c>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c r="AD45" s="23"/>
      <c r="AE45" s="23"/>
      <c r="AF45" s="23"/>
      <c r="AG45" s="23"/>
    </row>
    <row r="46" spans="3:33">
      <c r="C46" s="113" t="s">
        <v>75</v>
      </c>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row>
    <row r="47" spans="3:33">
      <c r="C47" s="113" t="s">
        <v>75</v>
      </c>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c r="AD47" s="23"/>
      <c r="AE47" s="23"/>
      <c r="AF47" s="23"/>
      <c r="AG47" s="23"/>
    </row>
    <row r="48" spans="3:33">
      <c r="C48" s="113" t="s">
        <v>75</v>
      </c>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row>
    <row r="49" spans="3:33">
      <c r="C49" s="113" t="s">
        <v>75</v>
      </c>
      <c r="D49" s="23"/>
      <c r="E49" s="23"/>
      <c r="F49" s="23"/>
      <c r="G49" s="23"/>
      <c r="H49" s="23"/>
      <c r="I49" s="23"/>
      <c r="J49" s="23"/>
      <c r="K49" s="23"/>
      <c r="L49" s="23"/>
      <c r="M49" s="23"/>
      <c r="N49" s="23"/>
      <c r="O49" s="23"/>
      <c r="P49" s="23"/>
      <c r="Q49" s="23"/>
      <c r="R49" s="23"/>
      <c r="S49" s="23"/>
      <c r="T49" s="23"/>
      <c r="U49" s="23"/>
      <c r="V49" s="23"/>
      <c r="W49" s="23"/>
      <c r="X49" s="23"/>
      <c r="Y49" s="23"/>
      <c r="Z49" s="23"/>
      <c r="AA49" s="23"/>
      <c r="AB49" s="23"/>
      <c r="AC49" s="23"/>
      <c r="AD49" s="23"/>
      <c r="AE49" s="23"/>
      <c r="AF49" s="23"/>
      <c r="AG49" s="23"/>
    </row>
    <row r="50" spans="3:33">
      <c r="C50" s="113" t="s">
        <v>75</v>
      </c>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c r="AD50" s="23"/>
      <c r="AE50" s="23"/>
      <c r="AF50" s="23"/>
      <c r="AG50" s="23"/>
    </row>
    <row r="51" spans="3:33">
      <c r="C51" s="113" t="s">
        <v>75</v>
      </c>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c r="AD51" s="23"/>
      <c r="AE51" s="23"/>
      <c r="AF51" s="23"/>
      <c r="AG51" s="23"/>
    </row>
    <row r="52" spans="3:33">
      <c r="C52" s="113" t="s">
        <v>75</v>
      </c>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c r="AD52" s="23"/>
      <c r="AE52" s="23"/>
      <c r="AF52" s="23"/>
      <c r="AG52" s="23"/>
    </row>
    <row r="53" spans="3:33">
      <c r="C53" s="113" t="s">
        <v>75</v>
      </c>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c r="AD53" s="23"/>
      <c r="AE53" s="23"/>
      <c r="AF53" s="23"/>
      <c r="AG53" s="23"/>
    </row>
    <row r="54" spans="3:33">
      <c r="C54" s="113" t="s">
        <v>75</v>
      </c>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c r="AD54" s="23"/>
      <c r="AE54" s="23"/>
      <c r="AF54" s="23"/>
      <c r="AG54" s="23"/>
    </row>
  </sheetData>
  <sheetProtection algorithmName="SHA-512" hashValue="AP7OS/M34DoP4PfTSy69RziiWdUnDr8QVfKFC0mZYeglK0xsI+dHpxQ/jZNkmwoyTZpGDc+7prHNRMpNYlSEVA==" saltValue="ge/98vsM1+fLzWoyTUeMbA==" spinCount="100000" sheet="1" objects="1" scenarios="1" selectLockedCells="1"/>
  <mergeCells count="32">
    <mergeCell ref="AE1:AE4"/>
    <mergeCell ref="AF1:AF4"/>
    <mergeCell ref="E1:E4"/>
    <mergeCell ref="F1:F4"/>
    <mergeCell ref="G1:G4"/>
    <mergeCell ref="H1:H4"/>
    <mergeCell ref="I1:I4"/>
    <mergeCell ref="O1:O4"/>
    <mergeCell ref="P1:P4"/>
    <mergeCell ref="Q1:Q4"/>
    <mergeCell ref="R1:R4"/>
    <mergeCell ref="J1:J4"/>
    <mergeCell ref="K1:K4"/>
    <mergeCell ref="L1:L4"/>
    <mergeCell ref="M1:M4"/>
    <mergeCell ref="N1:N4"/>
    <mergeCell ref="A4:C4"/>
    <mergeCell ref="B3:C3"/>
    <mergeCell ref="AG1:AG4"/>
    <mergeCell ref="D1:D4"/>
    <mergeCell ref="S1:S4"/>
    <mergeCell ref="T1:T4"/>
    <mergeCell ref="U1:U4"/>
    <mergeCell ref="V1:V4"/>
    <mergeCell ref="W1:W4"/>
    <mergeCell ref="X1:X4"/>
    <mergeCell ref="Y1:Y4"/>
    <mergeCell ref="Z1:Z4"/>
    <mergeCell ref="AA1:AA4"/>
    <mergeCell ref="AB1:AB4"/>
    <mergeCell ref="AC1:AC4"/>
    <mergeCell ref="AD1:AD4"/>
  </mergeCells>
  <phoneticPr fontId="2" type="noConversion"/>
  <pageMargins left="0.5" right="0.25" top="1" bottom="1" header="0.5" footer="0.5"/>
  <pageSetup scale="70" orientation="portrait" r:id="rId1"/>
  <headerFooter alignWithMargins="0">
    <oddHeader>&amp;C&amp;"Arial,Bold"&amp;14JuniorTrax&amp;12
Fun Patches - &amp;D</oddHeader>
    <oddFooter>Page &amp;P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CC99FF"/>
  </sheetPr>
  <dimension ref="A1:BI163"/>
  <sheetViews>
    <sheetView showGridLines="0" zoomScaleNormal="100" workbookViewId="0">
      <pane ySplit="2" topLeftCell="A3" activePane="bottomLeft" state="frozen"/>
      <selection pane="bottomLeft" activeCell="C4" sqref="C4"/>
    </sheetView>
  </sheetViews>
  <sheetFormatPr defaultColWidth="8.85546875" defaultRowHeight="12.75"/>
  <cols>
    <col min="1" max="1" width="34.140625" customWidth="1"/>
    <col min="2" max="61" width="3.140625" customWidth="1"/>
  </cols>
  <sheetData>
    <row r="1" spans="1:61" ht="57.75" customHeight="1" thickTop="1">
      <c r="A1" s="63" t="s">
        <v>55</v>
      </c>
      <c r="B1" s="578" t="str">
        <f ca="1">Junior_1!$U$1</f>
        <v>Junior_1</v>
      </c>
      <c r="C1" s="578"/>
      <c r="D1" s="578" t="str">
        <f ca="1">Junior_2!$U$1</f>
        <v>Junior_2</v>
      </c>
      <c r="E1" s="578"/>
      <c r="F1" s="578" t="str">
        <f ca="1">Junior_3!$U$1</f>
        <v>Junior_3</v>
      </c>
      <c r="G1" s="578"/>
      <c r="H1" s="578" t="str">
        <f ca="1">Junior_4!$U$1</f>
        <v>Junior_4</v>
      </c>
      <c r="I1" s="578"/>
      <c r="J1" s="578" t="str">
        <f ca="1">Junior_5!$U$1</f>
        <v>Junior_5</v>
      </c>
      <c r="K1" s="578"/>
      <c r="L1" s="578" t="str">
        <f ca="1">Junior_6!$U$1</f>
        <v>Junior_6</v>
      </c>
      <c r="M1" s="578"/>
      <c r="N1" s="578" t="str">
        <f ca="1">Junior_7!$U$1</f>
        <v>Junior_7</v>
      </c>
      <c r="O1" s="578"/>
      <c r="P1" s="578" t="str">
        <f ca="1">Junior_8!$U$1</f>
        <v>Junior_8</v>
      </c>
      <c r="Q1" s="578"/>
      <c r="R1" s="578" t="str">
        <f ca="1">Junior_9!$U$1</f>
        <v>Junior_9</v>
      </c>
      <c r="S1" s="578"/>
      <c r="T1" s="578" t="str">
        <f ca="1">Junior_10!$U$1</f>
        <v>Junior_10</v>
      </c>
      <c r="U1" s="578"/>
      <c r="V1" s="578" t="str">
        <f ca="1">Junior_11!$U$1</f>
        <v>Junior_11</v>
      </c>
      <c r="W1" s="578"/>
      <c r="X1" s="578" t="str">
        <f ca="1">Junior_12!$U$1</f>
        <v>Junior_12</v>
      </c>
      <c r="Y1" s="578"/>
      <c r="Z1" s="578" t="str">
        <f ca="1">Junior_13!$U$1</f>
        <v>Junior_13</v>
      </c>
      <c r="AA1" s="578"/>
      <c r="AB1" s="578" t="str">
        <f ca="1">Junior_14!$U$1</f>
        <v>Junior_14</v>
      </c>
      <c r="AC1" s="578"/>
      <c r="AD1" s="578" t="str">
        <f ca="1">Junior_15!$U$1</f>
        <v>Junior_15</v>
      </c>
      <c r="AE1" s="578"/>
      <c r="AF1" s="578" t="str">
        <f ca="1">Junior_16!$U$1</f>
        <v>Junior_16</v>
      </c>
      <c r="AG1" s="578"/>
      <c r="AH1" s="578" t="str">
        <f ca="1">Junior_17!$U$1</f>
        <v>Junior_17</v>
      </c>
      <c r="AI1" s="578"/>
      <c r="AJ1" s="578" t="str">
        <f ca="1">Junior_18!$U$1</f>
        <v>Junior_18</v>
      </c>
      <c r="AK1" s="578"/>
      <c r="AL1" s="578" t="str">
        <f ca="1">Junior_19!$U$1</f>
        <v>Junior_19</v>
      </c>
      <c r="AM1" s="578"/>
      <c r="AN1" s="578" t="str">
        <f ca="1">Junior_20!$U$1</f>
        <v>Junior_20</v>
      </c>
      <c r="AO1" s="578"/>
      <c r="AP1" s="578" t="str">
        <f ca="1">Junior_21!$U$1</f>
        <v>Junior_21</v>
      </c>
      <c r="AQ1" s="578"/>
      <c r="AR1" s="578" t="str">
        <f ca="1">Junior_22!$U$1</f>
        <v>Junior_22</v>
      </c>
      <c r="AS1" s="578"/>
      <c r="AT1" s="578" t="str">
        <f ca="1">Junior_23!$U$1</f>
        <v>Junior_23</v>
      </c>
      <c r="AU1" s="578"/>
      <c r="AV1" s="578" t="str">
        <f ca="1">Junior_24!$U$1</f>
        <v>Junior_24</v>
      </c>
      <c r="AW1" s="578"/>
      <c r="AX1" s="578" t="str">
        <f ca="1">Junior_25!$U$1</f>
        <v>Junior_25</v>
      </c>
      <c r="AY1" s="578"/>
      <c r="AZ1" s="578" t="str">
        <f ca="1">Junior_26!$U$1</f>
        <v>Junior_26</v>
      </c>
      <c r="BA1" s="578"/>
      <c r="BB1" s="578" t="str">
        <f ca="1">Junior_27!$U$1</f>
        <v>Junior_27</v>
      </c>
      <c r="BC1" s="578"/>
      <c r="BD1" s="578" t="str">
        <f ca="1">Junior_28!$U$1</f>
        <v>Junior_28</v>
      </c>
      <c r="BE1" s="578"/>
      <c r="BF1" s="578" t="str">
        <f ca="1">Junior_29!$U$1</f>
        <v>Junior_29</v>
      </c>
      <c r="BG1" s="578"/>
      <c r="BH1" s="578" t="str">
        <f ca="1">Junior_30!$U$1</f>
        <v>Junior_30</v>
      </c>
      <c r="BI1" s="579"/>
    </row>
    <row r="2" spans="1:61" ht="45.75">
      <c r="A2" s="205" t="s">
        <v>711</v>
      </c>
      <c r="B2" s="71" t="s">
        <v>91</v>
      </c>
      <c r="C2" s="72" t="s">
        <v>92</v>
      </c>
      <c r="D2" s="71" t="s">
        <v>91</v>
      </c>
      <c r="E2" s="72" t="s">
        <v>92</v>
      </c>
      <c r="F2" s="71" t="s">
        <v>91</v>
      </c>
      <c r="G2" s="72" t="s">
        <v>92</v>
      </c>
      <c r="H2" s="71" t="s">
        <v>91</v>
      </c>
      <c r="I2" s="72" t="s">
        <v>92</v>
      </c>
      <c r="J2" s="71" t="s">
        <v>91</v>
      </c>
      <c r="K2" s="72" t="s">
        <v>92</v>
      </c>
      <c r="L2" s="71" t="s">
        <v>91</v>
      </c>
      <c r="M2" s="72" t="s">
        <v>92</v>
      </c>
      <c r="N2" s="71" t="s">
        <v>91</v>
      </c>
      <c r="O2" s="72" t="s">
        <v>92</v>
      </c>
      <c r="P2" s="71" t="s">
        <v>91</v>
      </c>
      <c r="Q2" s="72" t="s">
        <v>92</v>
      </c>
      <c r="R2" s="71" t="s">
        <v>91</v>
      </c>
      <c r="S2" s="72" t="s">
        <v>92</v>
      </c>
      <c r="T2" s="71" t="s">
        <v>91</v>
      </c>
      <c r="U2" s="72" t="s">
        <v>92</v>
      </c>
      <c r="V2" s="71" t="s">
        <v>91</v>
      </c>
      <c r="W2" s="72" t="s">
        <v>92</v>
      </c>
      <c r="X2" s="71" t="s">
        <v>91</v>
      </c>
      <c r="Y2" s="72" t="s">
        <v>92</v>
      </c>
      <c r="Z2" s="71" t="s">
        <v>91</v>
      </c>
      <c r="AA2" s="72" t="s">
        <v>92</v>
      </c>
      <c r="AB2" s="71" t="s">
        <v>91</v>
      </c>
      <c r="AC2" s="72" t="s">
        <v>92</v>
      </c>
      <c r="AD2" s="71" t="s">
        <v>91</v>
      </c>
      <c r="AE2" s="72" t="s">
        <v>92</v>
      </c>
      <c r="AF2" s="71" t="s">
        <v>91</v>
      </c>
      <c r="AG2" s="72" t="s">
        <v>92</v>
      </c>
      <c r="AH2" s="71" t="s">
        <v>91</v>
      </c>
      <c r="AI2" s="72" t="s">
        <v>92</v>
      </c>
      <c r="AJ2" s="71" t="s">
        <v>91</v>
      </c>
      <c r="AK2" s="72" t="s">
        <v>92</v>
      </c>
      <c r="AL2" s="71" t="s">
        <v>91</v>
      </c>
      <c r="AM2" s="72" t="s">
        <v>92</v>
      </c>
      <c r="AN2" s="71" t="s">
        <v>91</v>
      </c>
      <c r="AO2" s="72" t="s">
        <v>92</v>
      </c>
      <c r="AP2" s="71" t="s">
        <v>91</v>
      </c>
      <c r="AQ2" s="72" t="s">
        <v>92</v>
      </c>
      <c r="AR2" s="71" t="s">
        <v>91</v>
      </c>
      <c r="AS2" s="72" t="s">
        <v>92</v>
      </c>
      <c r="AT2" s="71" t="s">
        <v>91</v>
      </c>
      <c r="AU2" s="72" t="s">
        <v>92</v>
      </c>
      <c r="AV2" s="71" t="s">
        <v>91</v>
      </c>
      <c r="AW2" s="72" t="s">
        <v>92</v>
      </c>
      <c r="AX2" s="71" t="s">
        <v>91</v>
      </c>
      <c r="AY2" s="72" t="s">
        <v>92</v>
      </c>
      <c r="AZ2" s="71" t="s">
        <v>91</v>
      </c>
      <c r="BA2" s="72" t="s">
        <v>92</v>
      </c>
      <c r="BB2" s="71" t="s">
        <v>91</v>
      </c>
      <c r="BC2" s="72" t="s">
        <v>92</v>
      </c>
      <c r="BD2" s="71" t="s">
        <v>91</v>
      </c>
      <c r="BE2" s="72" t="s">
        <v>92</v>
      </c>
      <c r="BF2" s="71" t="s">
        <v>91</v>
      </c>
      <c r="BG2" s="72" t="s">
        <v>92</v>
      </c>
      <c r="BH2" s="71" t="s">
        <v>91</v>
      </c>
      <c r="BI2" s="105" t="s">
        <v>92</v>
      </c>
    </row>
    <row r="3" spans="1:61" s="218" customFormat="1" ht="15">
      <c r="A3" s="214" t="s">
        <v>21</v>
      </c>
      <c r="B3" s="215"/>
      <c r="C3" s="216"/>
      <c r="D3" s="215"/>
      <c r="E3" s="216"/>
      <c r="F3" s="215"/>
      <c r="G3" s="216"/>
      <c r="H3" s="215"/>
      <c r="I3" s="216"/>
      <c r="J3" s="215"/>
      <c r="K3" s="216"/>
      <c r="L3" s="215"/>
      <c r="M3" s="216"/>
      <c r="N3" s="215"/>
      <c r="O3" s="216"/>
      <c r="P3" s="215"/>
      <c r="Q3" s="216"/>
      <c r="R3" s="215"/>
      <c r="S3" s="216"/>
      <c r="T3" s="215"/>
      <c r="U3" s="216"/>
      <c r="V3" s="215"/>
      <c r="W3" s="216"/>
      <c r="X3" s="215"/>
      <c r="Y3" s="216"/>
      <c r="Z3" s="215"/>
      <c r="AA3" s="216"/>
      <c r="AB3" s="215"/>
      <c r="AC3" s="216"/>
      <c r="AD3" s="215"/>
      <c r="AE3" s="216"/>
      <c r="AF3" s="215"/>
      <c r="AG3" s="216"/>
      <c r="AH3" s="215"/>
      <c r="AI3" s="216"/>
      <c r="AJ3" s="215"/>
      <c r="AK3" s="216"/>
      <c r="AL3" s="215"/>
      <c r="AM3" s="216"/>
      <c r="AN3" s="215"/>
      <c r="AO3" s="216"/>
      <c r="AP3" s="215"/>
      <c r="AQ3" s="216"/>
      <c r="AR3" s="215"/>
      <c r="AS3" s="216"/>
      <c r="AT3" s="215"/>
      <c r="AU3" s="216"/>
      <c r="AV3" s="215"/>
      <c r="AW3" s="216"/>
      <c r="AX3" s="215"/>
      <c r="AY3" s="216"/>
      <c r="AZ3" s="215"/>
      <c r="BA3" s="216"/>
      <c r="BB3" s="215"/>
      <c r="BC3" s="216"/>
      <c r="BD3" s="215"/>
      <c r="BE3" s="216"/>
      <c r="BF3" s="215"/>
      <c r="BG3" s="216"/>
      <c r="BH3" s="215"/>
      <c r="BI3" s="217"/>
    </row>
    <row r="4" spans="1:61">
      <c r="A4" s="65" t="str">
        <f>Badges!B5</f>
        <v>Animal Habitats</v>
      </c>
      <c r="B4" s="477" t="str">
        <f>IF(Badges!D27="C","E","")</f>
        <v/>
      </c>
      <c r="C4" s="96"/>
      <c r="D4" s="74" t="str">
        <f>IF(Badges!E27="C","E","")</f>
        <v/>
      </c>
      <c r="E4" s="96"/>
      <c r="F4" s="74" t="str">
        <f>IF(Badges!F27="C","E","")</f>
        <v/>
      </c>
      <c r="G4" s="96"/>
      <c r="H4" s="74" t="str">
        <f>IF(Badges!G27="C","E","")</f>
        <v/>
      </c>
      <c r="I4" s="96"/>
      <c r="J4" s="74" t="str">
        <f>IF(Badges!H27="C","E","")</f>
        <v/>
      </c>
      <c r="K4" s="96"/>
      <c r="L4" s="74" t="str">
        <f>IF(Badges!I27="C","E","")</f>
        <v/>
      </c>
      <c r="M4" s="96"/>
      <c r="N4" s="74" t="str">
        <f>IF(Badges!J27="C","E","")</f>
        <v/>
      </c>
      <c r="O4" s="96"/>
      <c r="P4" s="74" t="str">
        <f>IF(Badges!K27="C","E","")</f>
        <v/>
      </c>
      <c r="Q4" s="96"/>
      <c r="R4" s="74" t="str">
        <f>IF(Badges!L27="C","E","")</f>
        <v/>
      </c>
      <c r="S4" s="96"/>
      <c r="T4" s="74" t="str">
        <f>IF(Badges!M27="C","E","")</f>
        <v/>
      </c>
      <c r="U4" s="96"/>
      <c r="V4" s="74" t="str">
        <f>IF(Badges!N27="C","E","")</f>
        <v/>
      </c>
      <c r="W4" s="96"/>
      <c r="X4" s="74" t="str">
        <f>IF(Badges!O27="C","E","")</f>
        <v/>
      </c>
      <c r="Y4" s="96"/>
      <c r="Z4" s="74" t="str">
        <f>IF(Badges!P27="C","E","")</f>
        <v/>
      </c>
      <c r="AA4" s="96"/>
      <c r="AB4" s="74" t="str">
        <f>IF(Badges!Q27="C","E","")</f>
        <v/>
      </c>
      <c r="AC4" s="96"/>
      <c r="AD4" s="74" t="str">
        <f>IF(Badges!R27="C","E","")</f>
        <v/>
      </c>
      <c r="AE4" s="96"/>
      <c r="AF4" s="74" t="str">
        <f>IF(Badges!S27="C","E","")</f>
        <v/>
      </c>
      <c r="AG4" s="96"/>
      <c r="AH4" s="74" t="str">
        <f>IF(Badges!T27="C","E","")</f>
        <v/>
      </c>
      <c r="AI4" s="96"/>
      <c r="AJ4" s="74" t="str">
        <f>IF(Badges!U27="C","E","")</f>
        <v/>
      </c>
      <c r="AK4" s="96"/>
      <c r="AL4" s="74" t="str">
        <f>IF(Badges!V27="C","E","")</f>
        <v/>
      </c>
      <c r="AM4" s="96"/>
      <c r="AN4" s="74" t="str">
        <f>IF(Badges!W27="C","E","")</f>
        <v/>
      </c>
      <c r="AO4" s="96"/>
      <c r="AP4" s="74" t="str">
        <f>IF(Badges!X27="C","E","")</f>
        <v/>
      </c>
      <c r="AQ4" s="96"/>
      <c r="AR4" s="74" t="str">
        <f>IF(Badges!Y27="C","E","")</f>
        <v/>
      </c>
      <c r="AS4" s="96"/>
      <c r="AT4" s="74" t="str">
        <f>IF(Badges!Z27="C","E","")</f>
        <v/>
      </c>
      <c r="AU4" s="96"/>
      <c r="AV4" s="74" t="str">
        <f>IF(Badges!AA27="C","E","")</f>
        <v/>
      </c>
      <c r="AW4" s="96"/>
      <c r="AX4" s="74" t="str">
        <f>IF(Badges!AB27="C","E","")</f>
        <v/>
      </c>
      <c r="AY4" s="96"/>
      <c r="AZ4" s="74" t="str">
        <f>IF(Badges!AC27="C","E","")</f>
        <v/>
      </c>
      <c r="BA4" s="96"/>
      <c r="BB4" s="74" t="str">
        <f>IF(Badges!AD27="C","E","")</f>
        <v/>
      </c>
      <c r="BC4" s="96"/>
      <c r="BD4" s="74" t="str">
        <f>IF(Badges!AE27="C","E","")</f>
        <v/>
      </c>
      <c r="BE4" s="96"/>
      <c r="BF4" s="74" t="str">
        <f>IF(Badges!AF27="C","E","")</f>
        <v/>
      </c>
      <c r="BG4" s="96"/>
      <c r="BH4" s="74" t="str">
        <f>IF(Badges!AG27="C","E","")</f>
        <v/>
      </c>
      <c r="BI4" s="95"/>
    </row>
    <row r="5" spans="1:61">
      <c r="A5" s="65" t="str">
        <f>Badges!B28</f>
        <v>Business Jumpstart</v>
      </c>
      <c r="B5" s="74" t="str">
        <f>IF(Badges!D50="C","E","")</f>
        <v/>
      </c>
      <c r="C5" s="96"/>
      <c r="D5" s="74" t="str">
        <f>IF(Badges!E50="C","E","")</f>
        <v/>
      </c>
      <c r="E5" s="96"/>
      <c r="F5" s="74" t="str">
        <f>IF(Badges!F50="C","E","")</f>
        <v/>
      </c>
      <c r="G5" s="96"/>
      <c r="H5" s="74" t="str">
        <f>IF(Badges!G50="C","E","")</f>
        <v/>
      </c>
      <c r="I5" s="96"/>
      <c r="J5" s="74" t="str">
        <f>IF(Badges!H50="C","E","")</f>
        <v/>
      </c>
      <c r="K5" s="96"/>
      <c r="L5" s="74" t="str">
        <f>IF(Badges!I50="C","E","")</f>
        <v/>
      </c>
      <c r="M5" s="96"/>
      <c r="N5" s="74" t="str">
        <f>IF(Badges!J50="C","E","")</f>
        <v/>
      </c>
      <c r="O5" s="96"/>
      <c r="P5" s="74" t="str">
        <f>IF(Badges!K50="C","E","")</f>
        <v/>
      </c>
      <c r="Q5" s="96"/>
      <c r="R5" s="74" t="str">
        <f>IF(Badges!L50="C","E","")</f>
        <v/>
      </c>
      <c r="S5" s="96"/>
      <c r="T5" s="74" t="str">
        <f>IF(Badges!M50="C","E","")</f>
        <v/>
      </c>
      <c r="U5" s="96"/>
      <c r="V5" s="74" t="str">
        <f>IF(Badges!N50="C","E","")</f>
        <v/>
      </c>
      <c r="W5" s="96"/>
      <c r="X5" s="74" t="str">
        <f>IF(Badges!O50="C","E","")</f>
        <v/>
      </c>
      <c r="Y5" s="96"/>
      <c r="Z5" s="74" t="str">
        <f>IF(Badges!P50="C","E","")</f>
        <v/>
      </c>
      <c r="AA5" s="96"/>
      <c r="AB5" s="74" t="str">
        <f>IF(Badges!Q50="C","E","")</f>
        <v/>
      </c>
      <c r="AC5" s="96"/>
      <c r="AD5" s="74" t="str">
        <f>IF(Badges!R50="C","E","")</f>
        <v/>
      </c>
      <c r="AE5" s="96"/>
      <c r="AF5" s="74" t="str">
        <f>IF(Badges!S50="C","E","")</f>
        <v/>
      </c>
      <c r="AG5" s="96"/>
      <c r="AH5" s="74" t="str">
        <f>IF(Badges!T50="C","E","")</f>
        <v/>
      </c>
      <c r="AI5" s="96"/>
      <c r="AJ5" s="74" t="str">
        <f>IF(Badges!U50="C","E","")</f>
        <v/>
      </c>
      <c r="AK5" s="96"/>
      <c r="AL5" s="74" t="str">
        <f>IF(Badges!V50="C","E","")</f>
        <v/>
      </c>
      <c r="AM5" s="96"/>
      <c r="AN5" s="74" t="str">
        <f>IF(Badges!W50="C","E","")</f>
        <v/>
      </c>
      <c r="AO5" s="96"/>
      <c r="AP5" s="74" t="str">
        <f>IF(Badges!X50="C","E","")</f>
        <v/>
      </c>
      <c r="AQ5" s="96"/>
      <c r="AR5" s="74" t="str">
        <f>IF(Badges!Y50="C","E","")</f>
        <v/>
      </c>
      <c r="AS5" s="96"/>
      <c r="AT5" s="74" t="str">
        <f>IF(Badges!Z50="C","E","")</f>
        <v/>
      </c>
      <c r="AU5" s="96"/>
      <c r="AV5" s="74" t="str">
        <f>IF(Badges!AA50="C","E","")</f>
        <v/>
      </c>
      <c r="AW5" s="96"/>
      <c r="AX5" s="74" t="str">
        <f>IF(Badges!AB50="C","E","")</f>
        <v/>
      </c>
      <c r="AY5" s="96"/>
      <c r="AZ5" s="74" t="str">
        <f>IF(Badges!AC50="C","E","")</f>
        <v/>
      </c>
      <c r="BA5" s="96"/>
      <c r="BB5" s="74" t="str">
        <f>IF(Badges!AD50="C","E","")</f>
        <v/>
      </c>
      <c r="BC5" s="96"/>
      <c r="BD5" s="74" t="str">
        <f>IF(Badges!AE50="C","E","")</f>
        <v/>
      </c>
      <c r="BE5" s="96"/>
      <c r="BF5" s="74" t="str">
        <f>IF(Badges!AF50="C","E","")</f>
        <v/>
      </c>
      <c r="BG5" s="96"/>
      <c r="BH5" s="74" t="str">
        <f>IF(Badges!AG50="C","E","")</f>
        <v/>
      </c>
      <c r="BI5" s="95"/>
    </row>
    <row r="6" spans="1:61">
      <c r="A6" s="65" t="str">
        <f>Badges!B51</f>
        <v>Business Owner</v>
      </c>
      <c r="B6" s="74" t="str">
        <f>IF(Badges!D73="C","E","")</f>
        <v/>
      </c>
      <c r="C6" s="96"/>
      <c r="D6" s="74" t="str">
        <f>IF(Badges!E73="C","E","")</f>
        <v/>
      </c>
      <c r="E6" s="96"/>
      <c r="F6" s="74" t="str">
        <f>IF(Badges!F73="C","E","")</f>
        <v/>
      </c>
      <c r="G6" s="96"/>
      <c r="H6" s="74" t="str">
        <f>IF(Badges!G73="C","E","")</f>
        <v/>
      </c>
      <c r="I6" s="96"/>
      <c r="J6" s="74" t="str">
        <f>IF(Badges!H73="C","E","")</f>
        <v/>
      </c>
      <c r="K6" s="96"/>
      <c r="L6" s="74" t="str">
        <f>IF(Badges!I73="C","E","")</f>
        <v/>
      </c>
      <c r="M6" s="96"/>
      <c r="N6" s="74" t="str">
        <f>IF(Badges!J73="C","E","")</f>
        <v/>
      </c>
      <c r="O6" s="96"/>
      <c r="P6" s="74" t="str">
        <f>IF(Badges!K73="C","E","")</f>
        <v/>
      </c>
      <c r="Q6" s="96"/>
      <c r="R6" s="74" t="str">
        <f>IF(Badges!L73="C","E","")</f>
        <v/>
      </c>
      <c r="S6" s="96"/>
      <c r="T6" s="74" t="str">
        <f>IF(Badges!M73="C","E","")</f>
        <v/>
      </c>
      <c r="U6" s="96"/>
      <c r="V6" s="74" t="str">
        <f>IF(Badges!N73="C","E","")</f>
        <v/>
      </c>
      <c r="W6" s="96"/>
      <c r="X6" s="74" t="str">
        <f>IF(Badges!O73="C","E","")</f>
        <v/>
      </c>
      <c r="Y6" s="96"/>
      <c r="Z6" s="74" t="str">
        <f>IF(Badges!P73="C","E","")</f>
        <v/>
      </c>
      <c r="AA6" s="96"/>
      <c r="AB6" s="74" t="str">
        <f>IF(Badges!Q73="C","E","")</f>
        <v/>
      </c>
      <c r="AC6" s="96"/>
      <c r="AD6" s="74" t="str">
        <f>IF(Badges!R73="C","E","")</f>
        <v/>
      </c>
      <c r="AE6" s="96"/>
      <c r="AF6" s="74" t="str">
        <f>IF(Badges!S73="C","E","")</f>
        <v/>
      </c>
      <c r="AG6" s="96"/>
      <c r="AH6" s="74" t="str">
        <f>IF(Badges!T73="C","E","")</f>
        <v/>
      </c>
      <c r="AI6" s="96"/>
      <c r="AJ6" s="74" t="str">
        <f>IF(Badges!U73="C","E","")</f>
        <v/>
      </c>
      <c r="AK6" s="96"/>
      <c r="AL6" s="74" t="str">
        <f>IF(Badges!V73="C","E","")</f>
        <v/>
      </c>
      <c r="AM6" s="96"/>
      <c r="AN6" s="74" t="str">
        <f>IF(Badges!W73="C","E","")</f>
        <v/>
      </c>
      <c r="AO6" s="96"/>
      <c r="AP6" s="74" t="str">
        <f>IF(Badges!X73="C","E","")</f>
        <v/>
      </c>
      <c r="AQ6" s="96"/>
      <c r="AR6" s="74" t="str">
        <f>IF(Badges!Y73="C","E","")</f>
        <v/>
      </c>
      <c r="AS6" s="96"/>
      <c r="AT6" s="74" t="str">
        <f>IF(Badges!Z73="C","E","")</f>
        <v/>
      </c>
      <c r="AU6" s="96"/>
      <c r="AV6" s="74" t="str">
        <f>IF(Badges!AA73="C","E","")</f>
        <v/>
      </c>
      <c r="AW6" s="96"/>
      <c r="AX6" s="74" t="str">
        <f>IF(Badges!AB73="C","E","")</f>
        <v/>
      </c>
      <c r="AY6" s="96"/>
      <c r="AZ6" s="74" t="str">
        <f>IF(Badges!AC73="C","E","")</f>
        <v/>
      </c>
      <c r="BA6" s="96"/>
      <c r="BB6" s="74" t="str">
        <f>IF(Badges!AD73="C","E","")</f>
        <v/>
      </c>
      <c r="BC6" s="96"/>
      <c r="BD6" s="74" t="str">
        <f>IF(Badges!AE73="C","E","")</f>
        <v/>
      </c>
      <c r="BE6" s="96"/>
      <c r="BF6" s="74" t="str">
        <f>IF(Badges!AF73="C","E","")</f>
        <v/>
      </c>
      <c r="BG6" s="96"/>
      <c r="BH6" s="74" t="str">
        <f>IF(Badges!AG73="C","E","")</f>
        <v/>
      </c>
      <c r="BI6" s="95"/>
    </row>
    <row r="7" spans="1:61">
      <c r="A7" s="65" t="str">
        <f>Badges!B74</f>
        <v>Camper</v>
      </c>
      <c r="B7" s="74" t="str">
        <f>IF(Badges!D96="C","E","")</f>
        <v/>
      </c>
      <c r="C7" s="96"/>
      <c r="D7" s="74" t="str">
        <f>IF(Badges!E96="C","E","")</f>
        <v/>
      </c>
      <c r="E7" s="96"/>
      <c r="F7" s="74" t="str">
        <f>IF(Badges!F96="C","E","")</f>
        <v/>
      </c>
      <c r="G7" s="96"/>
      <c r="H7" s="74" t="str">
        <f>IF(Badges!G96="C","E","")</f>
        <v/>
      </c>
      <c r="I7" s="96"/>
      <c r="J7" s="74" t="str">
        <f>IF(Badges!H96="C","E","")</f>
        <v/>
      </c>
      <c r="K7" s="96"/>
      <c r="L7" s="74" t="str">
        <f>IF(Badges!I96="C","E","")</f>
        <v/>
      </c>
      <c r="M7" s="96"/>
      <c r="N7" s="74" t="str">
        <f>IF(Badges!J96="C","E","")</f>
        <v/>
      </c>
      <c r="O7" s="96"/>
      <c r="P7" s="74" t="str">
        <f>IF(Badges!K96="C","E","")</f>
        <v/>
      </c>
      <c r="Q7" s="96"/>
      <c r="R7" s="74" t="str">
        <f>IF(Badges!L96="C","E","")</f>
        <v/>
      </c>
      <c r="S7" s="96"/>
      <c r="T7" s="74" t="str">
        <f>IF(Badges!M96="C","E","")</f>
        <v/>
      </c>
      <c r="U7" s="96"/>
      <c r="V7" s="74" t="str">
        <f>IF(Badges!N96="C","E","")</f>
        <v/>
      </c>
      <c r="W7" s="96"/>
      <c r="X7" s="74" t="str">
        <f>IF(Badges!O96="C","E","")</f>
        <v/>
      </c>
      <c r="Y7" s="96"/>
      <c r="Z7" s="74" t="str">
        <f>IF(Badges!P96="C","E","")</f>
        <v/>
      </c>
      <c r="AA7" s="96"/>
      <c r="AB7" s="74" t="str">
        <f>IF(Badges!Q96="C","E","")</f>
        <v/>
      </c>
      <c r="AC7" s="96"/>
      <c r="AD7" s="74" t="str">
        <f>IF(Badges!R96="C","E","")</f>
        <v/>
      </c>
      <c r="AE7" s="96"/>
      <c r="AF7" s="74" t="str">
        <f>IF(Badges!S96="C","E","")</f>
        <v/>
      </c>
      <c r="AG7" s="96"/>
      <c r="AH7" s="74" t="str">
        <f>IF(Badges!T96="C","E","")</f>
        <v/>
      </c>
      <c r="AI7" s="96"/>
      <c r="AJ7" s="74" t="str">
        <f>IF(Badges!U96="C","E","")</f>
        <v/>
      </c>
      <c r="AK7" s="96"/>
      <c r="AL7" s="74" t="str">
        <f>IF(Badges!V96="C","E","")</f>
        <v/>
      </c>
      <c r="AM7" s="96"/>
      <c r="AN7" s="74" t="str">
        <f>IF(Badges!W96="C","E","")</f>
        <v/>
      </c>
      <c r="AO7" s="96"/>
      <c r="AP7" s="74" t="str">
        <f>IF(Badges!X96="C","E","")</f>
        <v/>
      </c>
      <c r="AQ7" s="96"/>
      <c r="AR7" s="74" t="str">
        <f>IF(Badges!Y96="C","E","")</f>
        <v/>
      </c>
      <c r="AS7" s="96"/>
      <c r="AT7" s="74" t="str">
        <f>IF(Badges!Z96="C","E","")</f>
        <v/>
      </c>
      <c r="AU7" s="96"/>
      <c r="AV7" s="74" t="str">
        <f>IF(Badges!AA96="C","E","")</f>
        <v/>
      </c>
      <c r="AW7" s="96"/>
      <c r="AX7" s="74" t="str">
        <f>IF(Badges!AB96="C","E","")</f>
        <v/>
      </c>
      <c r="AY7" s="96"/>
      <c r="AZ7" s="74" t="str">
        <f>IF(Badges!AC96="C","E","")</f>
        <v/>
      </c>
      <c r="BA7" s="96"/>
      <c r="BB7" s="74" t="str">
        <f>IF(Badges!AD96="C","E","")</f>
        <v/>
      </c>
      <c r="BC7" s="96"/>
      <c r="BD7" s="74" t="str">
        <f>IF(Badges!AE96="C","E","")</f>
        <v/>
      </c>
      <c r="BE7" s="96"/>
      <c r="BF7" s="74" t="str">
        <f>IF(Badges!AF96="C","E","")</f>
        <v/>
      </c>
      <c r="BG7" s="96"/>
      <c r="BH7" s="74" t="str">
        <f>IF(Badges!AG96="C","E","")</f>
        <v/>
      </c>
      <c r="BI7" s="95"/>
    </row>
    <row r="8" spans="1:61">
      <c r="A8" s="246" t="s">
        <v>925</v>
      </c>
      <c r="B8" s="74" t="str">
        <f>IF(Badges!D119="C","E","")</f>
        <v/>
      </c>
      <c r="C8" s="96"/>
      <c r="D8" s="74" t="str">
        <f>IF(Badges!E119="C","E","")</f>
        <v/>
      </c>
      <c r="E8" s="96"/>
      <c r="F8" s="74" t="str">
        <f>IF(Badges!F119="C","E","")</f>
        <v/>
      </c>
      <c r="G8" s="96"/>
      <c r="H8" s="74" t="str">
        <f>IF(Badges!G119="C","E","")</f>
        <v/>
      </c>
      <c r="I8" s="96"/>
      <c r="J8" s="74" t="str">
        <f>IF(Badges!H119="C","E","")</f>
        <v/>
      </c>
      <c r="K8" s="96"/>
      <c r="L8" s="74" t="str">
        <f>IF(Badges!I119="C","E","")</f>
        <v/>
      </c>
      <c r="M8" s="96"/>
      <c r="N8" s="74" t="str">
        <f>IF(Badges!J119="C","E","")</f>
        <v/>
      </c>
      <c r="O8" s="96"/>
      <c r="P8" s="74" t="str">
        <f>IF(Badges!K119="C","E","")</f>
        <v/>
      </c>
      <c r="Q8" s="96"/>
      <c r="R8" s="74" t="str">
        <f>IF(Badges!L119="C","E","")</f>
        <v/>
      </c>
      <c r="S8" s="96"/>
      <c r="T8" s="74" t="str">
        <f>IF(Badges!M119="C","E","")</f>
        <v/>
      </c>
      <c r="U8" s="96"/>
      <c r="V8" s="74" t="str">
        <f>IF(Badges!N119="C","E","")</f>
        <v/>
      </c>
      <c r="W8" s="96"/>
      <c r="X8" s="74" t="str">
        <f>IF(Badges!O119="C","E","")</f>
        <v/>
      </c>
      <c r="Y8" s="96"/>
      <c r="Z8" s="74" t="str">
        <f>IF(Badges!P119="C","E","")</f>
        <v/>
      </c>
      <c r="AA8" s="96"/>
      <c r="AB8" s="74" t="str">
        <f>IF(Badges!Q119="C","E","")</f>
        <v/>
      </c>
      <c r="AC8" s="96"/>
      <c r="AD8" s="74" t="str">
        <f>IF(Badges!R119="C","E","")</f>
        <v/>
      </c>
      <c r="AE8" s="96"/>
      <c r="AF8" s="74" t="str">
        <f>IF(Badges!S119="C","E","")</f>
        <v/>
      </c>
      <c r="AG8" s="96"/>
      <c r="AH8" s="74" t="str">
        <f>IF(Badges!T119="C","E","")</f>
        <v/>
      </c>
      <c r="AI8" s="96"/>
      <c r="AJ8" s="74" t="str">
        <f>IF(Badges!U119="C","E","")</f>
        <v/>
      </c>
      <c r="AK8" s="96"/>
      <c r="AL8" s="74" t="str">
        <f>IF(Badges!V119="C","E","")</f>
        <v/>
      </c>
      <c r="AM8" s="96"/>
      <c r="AN8" s="74" t="str">
        <f>IF(Badges!W119="C","E","")</f>
        <v/>
      </c>
      <c r="AO8" s="96"/>
      <c r="AP8" s="74" t="str">
        <f>IF(Badges!X119="C","E","")</f>
        <v/>
      </c>
      <c r="AQ8" s="96"/>
      <c r="AR8" s="74" t="str">
        <f>IF(Badges!Y119="C","E","")</f>
        <v/>
      </c>
      <c r="AS8" s="96"/>
      <c r="AT8" s="74" t="str">
        <f>IF(Badges!Z119="C","E","")</f>
        <v/>
      </c>
      <c r="AU8" s="96"/>
      <c r="AV8" s="74" t="str">
        <f>IF(Badges!AA119="C","E","")</f>
        <v/>
      </c>
      <c r="AW8" s="96"/>
      <c r="AX8" s="74" t="str">
        <f>IF(Badges!AB119="C","E","")</f>
        <v/>
      </c>
      <c r="AY8" s="96"/>
      <c r="AZ8" s="74" t="str">
        <f>IF(Badges!AC119="C","E","")</f>
        <v/>
      </c>
      <c r="BA8" s="96"/>
      <c r="BB8" s="74" t="str">
        <f>IF(Badges!AD119="C","E","")</f>
        <v/>
      </c>
      <c r="BC8" s="96"/>
      <c r="BD8" s="74" t="str">
        <f>IF(Badges!AE119="C","E","")</f>
        <v/>
      </c>
      <c r="BE8" s="96"/>
      <c r="BF8" s="74" t="str">
        <f>IF(Badges!AF119="C","E","")</f>
        <v/>
      </c>
      <c r="BG8" s="96"/>
      <c r="BH8" s="74" t="str">
        <f>IF(Badges!AG119="C","E","")</f>
        <v/>
      </c>
      <c r="BI8" s="95"/>
    </row>
    <row r="9" spans="1:61">
      <c r="A9" s="65" t="str">
        <f>Badges!B120</f>
        <v>Cookie CEO</v>
      </c>
      <c r="B9" s="74" t="str">
        <f>IF(Badges!D132="C","E","")</f>
        <v/>
      </c>
      <c r="C9" s="96"/>
      <c r="D9" s="74" t="str">
        <f>IF(Badges!E132="C","E","")</f>
        <v/>
      </c>
      <c r="E9" s="96"/>
      <c r="F9" s="74" t="str">
        <f>IF(Badges!F132="C","E","")</f>
        <v/>
      </c>
      <c r="G9" s="96"/>
      <c r="H9" s="74" t="str">
        <f>IF(Badges!G132="C","E","")</f>
        <v/>
      </c>
      <c r="I9" s="96"/>
      <c r="J9" s="74" t="str">
        <f>IF(Badges!H132="C","E","")</f>
        <v/>
      </c>
      <c r="K9" s="96"/>
      <c r="L9" s="74" t="str">
        <f>IF(Badges!I132="C","E","")</f>
        <v/>
      </c>
      <c r="M9" s="96"/>
      <c r="N9" s="74" t="str">
        <f>IF(Badges!J132="C","E","")</f>
        <v/>
      </c>
      <c r="O9" s="96"/>
      <c r="P9" s="74" t="str">
        <f>IF(Badges!K132="C","E","")</f>
        <v/>
      </c>
      <c r="Q9" s="96"/>
      <c r="R9" s="74" t="str">
        <f>IF(Badges!L132="C","E","")</f>
        <v/>
      </c>
      <c r="S9" s="96"/>
      <c r="T9" s="74" t="str">
        <f>IF(Badges!M132="C","E","")</f>
        <v/>
      </c>
      <c r="U9" s="96"/>
      <c r="V9" s="74" t="str">
        <f>IF(Badges!N132="C","E","")</f>
        <v/>
      </c>
      <c r="W9" s="96"/>
      <c r="X9" s="74" t="str">
        <f>IF(Badges!O132="C","E","")</f>
        <v/>
      </c>
      <c r="Y9" s="96"/>
      <c r="Z9" s="74" t="str">
        <f>IF(Badges!P132="C","E","")</f>
        <v/>
      </c>
      <c r="AA9" s="96"/>
      <c r="AB9" s="74" t="str">
        <f>IF(Badges!Q132="C","E","")</f>
        <v/>
      </c>
      <c r="AC9" s="96"/>
      <c r="AD9" s="74" t="str">
        <f>IF(Badges!R132="C","E","")</f>
        <v/>
      </c>
      <c r="AE9" s="96"/>
      <c r="AF9" s="74" t="str">
        <f>IF(Badges!S132="C","E","")</f>
        <v/>
      </c>
      <c r="AG9" s="96"/>
      <c r="AH9" s="74" t="str">
        <f>IF(Badges!T132="C","E","")</f>
        <v/>
      </c>
      <c r="AI9" s="96"/>
      <c r="AJ9" s="74" t="str">
        <f>IF(Badges!U132="C","E","")</f>
        <v/>
      </c>
      <c r="AK9" s="96"/>
      <c r="AL9" s="74" t="str">
        <f>IF(Badges!V132="C","E","")</f>
        <v/>
      </c>
      <c r="AM9" s="96"/>
      <c r="AN9" s="74" t="str">
        <f>IF(Badges!W132="C","E","")</f>
        <v/>
      </c>
      <c r="AO9" s="96"/>
      <c r="AP9" s="74" t="str">
        <f>IF(Badges!X132="C","E","")</f>
        <v/>
      </c>
      <c r="AQ9" s="96"/>
      <c r="AR9" s="74" t="str">
        <f>IF(Badges!Y132="C","E","")</f>
        <v/>
      </c>
      <c r="AS9" s="96"/>
      <c r="AT9" s="74" t="str">
        <f>IF(Badges!Z132="C","E","")</f>
        <v/>
      </c>
      <c r="AU9" s="96"/>
      <c r="AV9" s="74" t="str">
        <f>IF(Badges!AA132="C","E","")</f>
        <v/>
      </c>
      <c r="AW9" s="96"/>
      <c r="AX9" s="74" t="str">
        <f>IF(Badges!AB132="C","E","")</f>
        <v/>
      </c>
      <c r="AY9" s="96"/>
      <c r="AZ9" s="74" t="str">
        <f>IF(Badges!AC132="C","E","")</f>
        <v/>
      </c>
      <c r="BA9" s="96"/>
      <c r="BB9" s="74" t="str">
        <f>IF(Badges!AD132="C","E","")</f>
        <v/>
      </c>
      <c r="BC9" s="96"/>
      <c r="BD9" s="74" t="str">
        <f>IF(Badges!AE132="C","E","")</f>
        <v/>
      </c>
      <c r="BE9" s="96"/>
      <c r="BF9" s="74" t="str">
        <f>IF(Badges!AF132="C","E","")</f>
        <v/>
      </c>
      <c r="BG9" s="96"/>
      <c r="BH9" s="74" t="str">
        <f>IF(Badges!AG132="C","E","")</f>
        <v/>
      </c>
      <c r="BI9" s="95"/>
    </row>
    <row r="10" spans="1:61">
      <c r="A10" s="65" t="str">
        <f>Badges!B133</f>
        <v>Customer Insights</v>
      </c>
      <c r="B10" s="74" t="str">
        <f>IF(Badges!D145="C","E","")</f>
        <v/>
      </c>
      <c r="C10" s="96"/>
      <c r="D10" s="74" t="str">
        <f>IF(Badges!E145="C","E","")</f>
        <v/>
      </c>
      <c r="E10" s="96"/>
      <c r="F10" s="74" t="str">
        <f>IF(Badges!F145="C","E","")</f>
        <v/>
      </c>
      <c r="G10" s="96"/>
      <c r="H10" s="74" t="str">
        <f>IF(Badges!G145="C","E","")</f>
        <v/>
      </c>
      <c r="I10" s="96"/>
      <c r="J10" s="74" t="str">
        <f>IF(Badges!H145="C","E","")</f>
        <v/>
      </c>
      <c r="K10" s="96"/>
      <c r="L10" s="74" t="str">
        <f>IF(Badges!I145="C","E","")</f>
        <v/>
      </c>
      <c r="M10" s="96"/>
      <c r="N10" s="74" t="str">
        <f>IF(Badges!J145="C","E","")</f>
        <v/>
      </c>
      <c r="O10" s="96"/>
      <c r="P10" s="74" t="str">
        <f>IF(Badges!K145="C","E","")</f>
        <v/>
      </c>
      <c r="Q10" s="96"/>
      <c r="R10" s="74" t="str">
        <f>IF(Badges!L145="C","E","")</f>
        <v/>
      </c>
      <c r="S10" s="96"/>
      <c r="T10" s="74" t="str">
        <f>IF(Badges!M145="C","E","")</f>
        <v/>
      </c>
      <c r="U10" s="96"/>
      <c r="V10" s="74" t="str">
        <f>IF(Badges!N145="C","E","")</f>
        <v/>
      </c>
      <c r="W10" s="96"/>
      <c r="X10" s="74" t="str">
        <f>IF(Badges!O145="C","E","")</f>
        <v/>
      </c>
      <c r="Y10" s="96"/>
      <c r="Z10" s="74" t="str">
        <f>IF(Badges!P145="C","E","")</f>
        <v/>
      </c>
      <c r="AA10" s="96"/>
      <c r="AB10" s="74" t="str">
        <f>IF(Badges!Q145="C","E","")</f>
        <v/>
      </c>
      <c r="AC10" s="96"/>
      <c r="AD10" s="74" t="str">
        <f>IF(Badges!R145="C","E","")</f>
        <v/>
      </c>
      <c r="AE10" s="96"/>
      <c r="AF10" s="74" t="str">
        <f>IF(Badges!S145="C","E","")</f>
        <v/>
      </c>
      <c r="AG10" s="96"/>
      <c r="AH10" s="74" t="str">
        <f>IF(Badges!T145="C","E","")</f>
        <v/>
      </c>
      <c r="AI10" s="96"/>
      <c r="AJ10" s="74" t="str">
        <f>IF(Badges!U145="C","E","")</f>
        <v/>
      </c>
      <c r="AK10" s="96"/>
      <c r="AL10" s="74" t="str">
        <f>IF(Badges!V145="C","E","")</f>
        <v/>
      </c>
      <c r="AM10" s="96"/>
      <c r="AN10" s="74" t="str">
        <f>IF(Badges!W145="C","E","")</f>
        <v/>
      </c>
      <c r="AO10" s="96"/>
      <c r="AP10" s="74" t="str">
        <f>IF(Badges!X145="C","E","")</f>
        <v/>
      </c>
      <c r="AQ10" s="96"/>
      <c r="AR10" s="74" t="str">
        <f>IF(Badges!Y145="C","E","")</f>
        <v/>
      </c>
      <c r="AS10" s="96"/>
      <c r="AT10" s="74" t="str">
        <f>IF(Badges!Z145="C","E","")</f>
        <v/>
      </c>
      <c r="AU10" s="96"/>
      <c r="AV10" s="74" t="str">
        <f>IF(Badges!AA145="C","E","")</f>
        <v/>
      </c>
      <c r="AW10" s="96"/>
      <c r="AX10" s="74" t="str">
        <f>IF(Badges!AB145="C","E","")</f>
        <v/>
      </c>
      <c r="AY10" s="96"/>
      <c r="AZ10" s="74" t="str">
        <f>IF(Badges!AC145="C","E","")</f>
        <v/>
      </c>
      <c r="BA10" s="96"/>
      <c r="BB10" s="74" t="str">
        <f>IF(Badges!AD145="C","E","")</f>
        <v/>
      </c>
      <c r="BC10" s="96"/>
      <c r="BD10" s="74" t="str">
        <f>IF(Badges!AE145="C","E","")</f>
        <v/>
      </c>
      <c r="BE10" s="96"/>
      <c r="BF10" s="74" t="str">
        <f>IF(Badges!AF145="C","E","")</f>
        <v/>
      </c>
      <c r="BG10" s="96"/>
      <c r="BH10" s="74" t="str">
        <f>IF(Badges!AG145="C","E","")</f>
        <v/>
      </c>
      <c r="BI10" s="95"/>
    </row>
    <row r="11" spans="1:61">
      <c r="A11" s="65" t="str">
        <f>Badges!B146</f>
        <v>Democracy for Juniors</v>
      </c>
      <c r="B11" s="74" t="str">
        <f>IF(Badges!D168="C","E","")</f>
        <v/>
      </c>
      <c r="C11" s="96"/>
      <c r="D11" s="74" t="str">
        <f>IF(Badges!E168="C","E","")</f>
        <v/>
      </c>
      <c r="E11" s="96"/>
      <c r="F11" s="74" t="str">
        <f>IF(Badges!F168="C","E","")</f>
        <v/>
      </c>
      <c r="G11" s="96"/>
      <c r="H11" s="74" t="str">
        <f>IF(Badges!G168="C","E","")</f>
        <v/>
      </c>
      <c r="I11" s="96"/>
      <c r="J11" s="74" t="str">
        <f>IF(Badges!H168="C","E","")</f>
        <v/>
      </c>
      <c r="K11" s="96"/>
      <c r="L11" s="74" t="str">
        <f>IF(Badges!I168="C","E","")</f>
        <v/>
      </c>
      <c r="M11" s="96"/>
      <c r="N11" s="74" t="str">
        <f>IF(Badges!J168="C","E","")</f>
        <v/>
      </c>
      <c r="O11" s="96"/>
      <c r="P11" s="74" t="str">
        <f>IF(Badges!K168="C","E","")</f>
        <v/>
      </c>
      <c r="Q11" s="96"/>
      <c r="R11" s="74" t="str">
        <f>IF(Badges!L168="C","E","")</f>
        <v/>
      </c>
      <c r="S11" s="96"/>
      <c r="T11" s="74" t="str">
        <f>IF(Badges!M168="C","E","")</f>
        <v/>
      </c>
      <c r="U11" s="96"/>
      <c r="V11" s="74" t="str">
        <f>IF(Badges!N168="C","E","")</f>
        <v/>
      </c>
      <c r="W11" s="96"/>
      <c r="X11" s="74" t="str">
        <f>IF(Badges!O168="C","E","")</f>
        <v/>
      </c>
      <c r="Y11" s="96"/>
      <c r="Z11" s="74" t="str">
        <f>IF(Badges!P168="C","E","")</f>
        <v/>
      </c>
      <c r="AA11" s="96"/>
      <c r="AB11" s="74" t="str">
        <f>IF(Badges!Q168="C","E","")</f>
        <v/>
      </c>
      <c r="AC11" s="96"/>
      <c r="AD11" s="74" t="str">
        <f>IF(Badges!R168="C","E","")</f>
        <v/>
      </c>
      <c r="AE11" s="96"/>
      <c r="AF11" s="74" t="str">
        <f>IF(Badges!S168="C","E","")</f>
        <v/>
      </c>
      <c r="AG11" s="96"/>
      <c r="AH11" s="74" t="str">
        <f>IF(Badges!T168="C","E","")</f>
        <v/>
      </c>
      <c r="AI11" s="96"/>
      <c r="AJ11" s="74" t="str">
        <f>IF(Badges!U168="C","E","")</f>
        <v/>
      </c>
      <c r="AK11" s="96"/>
      <c r="AL11" s="74" t="str">
        <f>IF(Badges!V168="C","E","")</f>
        <v/>
      </c>
      <c r="AM11" s="96"/>
      <c r="AN11" s="74" t="str">
        <f>IF(Badges!W168="C","E","")</f>
        <v/>
      </c>
      <c r="AO11" s="96"/>
      <c r="AP11" s="74" t="str">
        <f>IF(Badges!X168="C","E","")</f>
        <v/>
      </c>
      <c r="AQ11" s="96"/>
      <c r="AR11" s="74" t="str">
        <f>IF(Badges!Y168="C","E","")</f>
        <v/>
      </c>
      <c r="AS11" s="96"/>
      <c r="AT11" s="74" t="str">
        <f>IF(Badges!Z168="C","E","")</f>
        <v/>
      </c>
      <c r="AU11" s="96"/>
      <c r="AV11" s="74" t="str">
        <f>IF(Badges!AA168="C","E","")</f>
        <v/>
      </c>
      <c r="AW11" s="96"/>
      <c r="AX11" s="74" t="str">
        <f>IF(Badges!AB168="C","E","")</f>
        <v/>
      </c>
      <c r="AY11" s="96"/>
      <c r="AZ11" s="74" t="str">
        <f>IF(Badges!AC168="C","E","")</f>
        <v/>
      </c>
      <c r="BA11" s="96"/>
      <c r="BB11" s="74" t="str">
        <f>IF(Badges!AD168="C","E","")</f>
        <v/>
      </c>
      <c r="BC11" s="96"/>
      <c r="BD11" s="74" t="str">
        <f>IF(Badges!AE168="C","E","")</f>
        <v/>
      </c>
      <c r="BE11" s="96"/>
      <c r="BF11" s="74" t="str">
        <f>IF(Badges!AF168="C","E","")</f>
        <v/>
      </c>
      <c r="BG11" s="96"/>
      <c r="BH11" s="74" t="str">
        <f>IF(Badges!AG168="C","E","")</f>
        <v/>
      </c>
      <c r="BI11" s="95"/>
    </row>
    <row r="12" spans="1:61">
      <c r="A12" s="65" t="str">
        <f>Badges!B169</f>
        <v>Detective</v>
      </c>
      <c r="B12" s="74" t="str">
        <f>IF(Badges!D191="C","E","")</f>
        <v/>
      </c>
      <c r="C12" s="96"/>
      <c r="D12" s="74" t="str">
        <f>IF(Badges!E191="C","E","")</f>
        <v/>
      </c>
      <c r="E12" s="96"/>
      <c r="F12" s="74" t="str">
        <f>IF(Badges!F191="C","E","")</f>
        <v/>
      </c>
      <c r="G12" s="96"/>
      <c r="H12" s="74" t="str">
        <f>IF(Badges!G191="C","E","")</f>
        <v/>
      </c>
      <c r="I12" s="96"/>
      <c r="J12" s="74" t="str">
        <f>IF(Badges!H191="C","E","")</f>
        <v/>
      </c>
      <c r="K12" s="96"/>
      <c r="L12" s="74" t="str">
        <f>IF(Badges!I191="C","E","")</f>
        <v/>
      </c>
      <c r="M12" s="96"/>
      <c r="N12" s="74" t="str">
        <f>IF(Badges!J191="C","E","")</f>
        <v/>
      </c>
      <c r="O12" s="96"/>
      <c r="P12" s="74" t="str">
        <f>IF(Badges!K191="C","E","")</f>
        <v/>
      </c>
      <c r="Q12" s="96"/>
      <c r="R12" s="74" t="str">
        <f>IF(Badges!L191="C","E","")</f>
        <v/>
      </c>
      <c r="S12" s="96"/>
      <c r="T12" s="74" t="str">
        <f>IF(Badges!M191="C","E","")</f>
        <v/>
      </c>
      <c r="U12" s="96"/>
      <c r="V12" s="74" t="str">
        <f>IF(Badges!N191="C","E","")</f>
        <v/>
      </c>
      <c r="W12" s="96"/>
      <c r="X12" s="74" t="str">
        <f>IF(Badges!O191="C","E","")</f>
        <v/>
      </c>
      <c r="Y12" s="96"/>
      <c r="Z12" s="74" t="str">
        <f>IF(Badges!P191="C","E","")</f>
        <v/>
      </c>
      <c r="AA12" s="96"/>
      <c r="AB12" s="74" t="str">
        <f>IF(Badges!Q191="C","E","")</f>
        <v/>
      </c>
      <c r="AC12" s="96"/>
      <c r="AD12" s="74" t="str">
        <f>IF(Badges!R191="C","E","")</f>
        <v/>
      </c>
      <c r="AE12" s="96"/>
      <c r="AF12" s="74" t="str">
        <f>IF(Badges!S191="C","E","")</f>
        <v/>
      </c>
      <c r="AG12" s="96"/>
      <c r="AH12" s="74" t="str">
        <f>IF(Badges!T191="C","E","")</f>
        <v/>
      </c>
      <c r="AI12" s="96"/>
      <c r="AJ12" s="74" t="str">
        <f>IF(Badges!U191="C","E","")</f>
        <v/>
      </c>
      <c r="AK12" s="96"/>
      <c r="AL12" s="74" t="str">
        <f>IF(Badges!V191="C","E","")</f>
        <v/>
      </c>
      <c r="AM12" s="96"/>
      <c r="AN12" s="74" t="str">
        <f>IF(Badges!W191="C","E","")</f>
        <v/>
      </c>
      <c r="AO12" s="96"/>
      <c r="AP12" s="74" t="str">
        <f>IF(Badges!X191="C","E","")</f>
        <v/>
      </c>
      <c r="AQ12" s="96"/>
      <c r="AR12" s="74" t="str">
        <f>IF(Badges!Y191="C","E","")</f>
        <v/>
      </c>
      <c r="AS12" s="96"/>
      <c r="AT12" s="74" t="str">
        <f>IF(Badges!Z191="C","E","")</f>
        <v/>
      </c>
      <c r="AU12" s="96"/>
      <c r="AV12" s="74" t="str">
        <f>IF(Badges!AA191="C","E","")</f>
        <v/>
      </c>
      <c r="AW12" s="96"/>
      <c r="AX12" s="74" t="str">
        <f>IF(Badges!AB191="C","E","")</f>
        <v/>
      </c>
      <c r="AY12" s="96"/>
      <c r="AZ12" s="74" t="str">
        <f>IF(Badges!AC191="C","E","")</f>
        <v/>
      </c>
      <c r="BA12" s="96"/>
      <c r="BB12" s="74" t="str">
        <f>IF(Badges!AD191="C","E","")</f>
        <v/>
      </c>
      <c r="BC12" s="96"/>
      <c r="BD12" s="74" t="str">
        <f>IF(Badges!AE191="C","E","")</f>
        <v/>
      </c>
      <c r="BE12" s="96"/>
      <c r="BF12" s="74" t="str">
        <f>IF(Badges!AF191="C","E","")</f>
        <v/>
      </c>
      <c r="BG12" s="96"/>
      <c r="BH12" s="74" t="str">
        <f>IF(Badges!AG191="C","E","")</f>
        <v/>
      </c>
      <c r="BI12" s="95"/>
    </row>
    <row r="13" spans="1:61">
      <c r="A13" s="65" t="str">
        <f>Badges!$B$192</f>
        <v>Digital Photographer</v>
      </c>
      <c r="B13" s="74" t="str">
        <f>IF(Badges!D214="C","E","")</f>
        <v/>
      </c>
      <c r="C13" s="96"/>
      <c r="D13" s="74" t="str">
        <f>IF(Badges!E214="C","E","")</f>
        <v/>
      </c>
      <c r="E13" s="96"/>
      <c r="F13" s="74" t="str">
        <f>IF(Badges!F214="C","E","")</f>
        <v/>
      </c>
      <c r="G13" s="96"/>
      <c r="H13" s="74" t="str">
        <f>IF(Badges!G214="C","E","")</f>
        <v/>
      </c>
      <c r="I13" s="96"/>
      <c r="J13" s="74" t="str">
        <f>IF(Badges!H214="C","E","")</f>
        <v/>
      </c>
      <c r="K13" s="96"/>
      <c r="L13" s="74" t="str">
        <f>IF(Badges!I214="C","E","")</f>
        <v/>
      </c>
      <c r="M13" s="96"/>
      <c r="N13" s="74" t="str">
        <f>IF(Badges!J214="C","E","")</f>
        <v/>
      </c>
      <c r="O13" s="96"/>
      <c r="P13" s="74" t="str">
        <f>IF(Badges!K214="C","E","")</f>
        <v/>
      </c>
      <c r="Q13" s="96"/>
      <c r="R13" s="74" t="str">
        <f>IF(Badges!L214="C","E","")</f>
        <v/>
      </c>
      <c r="S13" s="96"/>
      <c r="T13" s="74" t="str">
        <f>IF(Badges!M214="C","E","")</f>
        <v/>
      </c>
      <c r="U13" s="96"/>
      <c r="V13" s="74" t="str">
        <f>IF(Badges!N214="C","E","")</f>
        <v/>
      </c>
      <c r="W13" s="96"/>
      <c r="X13" s="74" t="str">
        <f>IF(Badges!O214="C","E","")</f>
        <v/>
      </c>
      <c r="Y13" s="96"/>
      <c r="Z13" s="74" t="str">
        <f>IF(Badges!P214="C","E","")</f>
        <v/>
      </c>
      <c r="AA13" s="96"/>
      <c r="AB13" s="74" t="str">
        <f>IF(Badges!Q214="C","E","")</f>
        <v/>
      </c>
      <c r="AC13" s="96"/>
      <c r="AD13" s="74" t="str">
        <f>IF(Badges!R214="C","E","")</f>
        <v/>
      </c>
      <c r="AE13" s="96"/>
      <c r="AF13" s="74" t="str">
        <f>IF(Badges!S214="C","E","")</f>
        <v/>
      </c>
      <c r="AG13" s="96"/>
      <c r="AH13" s="74" t="str">
        <f>IF(Badges!T214="C","E","")</f>
        <v/>
      </c>
      <c r="AI13" s="96"/>
      <c r="AJ13" s="74" t="str">
        <f>IF(Badges!U214="C","E","")</f>
        <v/>
      </c>
      <c r="AK13" s="96"/>
      <c r="AL13" s="74" t="str">
        <f>IF(Badges!V214="C","E","")</f>
        <v/>
      </c>
      <c r="AM13" s="96"/>
      <c r="AN13" s="74" t="str">
        <f>IF(Badges!W214="C","E","")</f>
        <v/>
      </c>
      <c r="AO13" s="96"/>
      <c r="AP13" s="74" t="str">
        <f>IF(Badges!X214="C","E","")</f>
        <v/>
      </c>
      <c r="AQ13" s="96"/>
      <c r="AR13" s="74" t="str">
        <f>IF(Badges!Y214="C","E","")</f>
        <v/>
      </c>
      <c r="AS13" s="96"/>
      <c r="AT13" s="74" t="str">
        <f>IF(Badges!Z214="C","E","")</f>
        <v/>
      </c>
      <c r="AU13" s="96"/>
      <c r="AV13" s="74" t="str">
        <f>IF(Badges!AA214="C","E","")</f>
        <v/>
      </c>
      <c r="AW13" s="96"/>
      <c r="AX13" s="74" t="str">
        <f>IF(Badges!AB214="C","E","")</f>
        <v/>
      </c>
      <c r="AY13" s="96"/>
      <c r="AZ13" s="74" t="str">
        <f>IF(Badges!AC214="C","E","")</f>
        <v/>
      </c>
      <c r="BA13" s="96"/>
      <c r="BB13" s="74" t="str">
        <f>IF(Badges!AD214="C","E","")</f>
        <v/>
      </c>
      <c r="BC13" s="96"/>
      <c r="BD13" s="74" t="str">
        <f>IF(Badges!AE214="C","E","")</f>
        <v/>
      </c>
      <c r="BE13" s="96"/>
      <c r="BF13" s="74" t="str">
        <f>IF(Badges!AF214="C","E","")</f>
        <v/>
      </c>
      <c r="BG13" s="96"/>
      <c r="BH13" s="74" t="str">
        <f>IF(Badges!AG214="C","E","")</f>
        <v/>
      </c>
      <c r="BI13" s="95"/>
    </row>
    <row r="14" spans="1:61">
      <c r="A14" s="65" t="str">
        <f>Badges!B215</f>
        <v>Drawing</v>
      </c>
      <c r="B14" s="74" t="str">
        <f>IF(Badges!D237="C","E","")</f>
        <v/>
      </c>
      <c r="C14" s="96"/>
      <c r="D14" s="74" t="str">
        <f>IF(Badges!E237="C","E","")</f>
        <v/>
      </c>
      <c r="E14" s="96"/>
      <c r="F14" s="74" t="str">
        <f>IF(Badges!F237="C","E","")</f>
        <v/>
      </c>
      <c r="G14" s="96"/>
      <c r="H14" s="74" t="str">
        <f>IF(Badges!G237="C","E","")</f>
        <v/>
      </c>
      <c r="I14" s="96"/>
      <c r="J14" s="74" t="str">
        <f>IF(Badges!H237="C","E","")</f>
        <v/>
      </c>
      <c r="K14" s="96"/>
      <c r="L14" s="74" t="str">
        <f>IF(Badges!I237="C","E","")</f>
        <v/>
      </c>
      <c r="M14" s="96"/>
      <c r="N14" s="74" t="str">
        <f>IF(Badges!J237="C","E","")</f>
        <v/>
      </c>
      <c r="O14" s="96"/>
      <c r="P14" s="74" t="str">
        <f>IF(Badges!K237="C","E","")</f>
        <v/>
      </c>
      <c r="Q14" s="96"/>
      <c r="R14" s="74" t="str">
        <f>IF(Badges!L237="C","E","")</f>
        <v/>
      </c>
      <c r="S14" s="96"/>
      <c r="T14" s="74" t="str">
        <f>IF(Badges!M237="C","E","")</f>
        <v/>
      </c>
      <c r="U14" s="96"/>
      <c r="V14" s="74" t="str">
        <f>IF(Badges!N237="C","E","")</f>
        <v/>
      </c>
      <c r="W14" s="96"/>
      <c r="X14" s="74" t="str">
        <f>IF(Badges!O237="C","E","")</f>
        <v/>
      </c>
      <c r="Y14" s="96"/>
      <c r="Z14" s="74" t="str">
        <f>IF(Badges!P237="C","E","")</f>
        <v/>
      </c>
      <c r="AA14" s="96"/>
      <c r="AB14" s="74" t="str">
        <f>IF(Badges!Q237="C","E","")</f>
        <v/>
      </c>
      <c r="AC14" s="96"/>
      <c r="AD14" s="74" t="str">
        <f>IF(Badges!R237="C","E","")</f>
        <v/>
      </c>
      <c r="AE14" s="96"/>
      <c r="AF14" s="74" t="str">
        <f>IF(Badges!S237="C","E","")</f>
        <v/>
      </c>
      <c r="AG14" s="96"/>
      <c r="AH14" s="74" t="str">
        <f>IF(Badges!T237="C","E","")</f>
        <v/>
      </c>
      <c r="AI14" s="96"/>
      <c r="AJ14" s="74" t="str">
        <f>IF(Badges!U237="C","E","")</f>
        <v/>
      </c>
      <c r="AK14" s="96"/>
      <c r="AL14" s="74" t="str">
        <f>IF(Badges!V237="C","E","")</f>
        <v/>
      </c>
      <c r="AM14" s="96"/>
      <c r="AN14" s="74" t="str">
        <f>IF(Badges!W237="C","E","")</f>
        <v/>
      </c>
      <c r="AO14" s="96"/>
      <c r="AP14" s="74" t="str">
        <f>IF(Badges!X237="C","E","")</f>
        <v/>
      </c>
      <c r="AQ14" s="96"/>
      <c r="AR14" s="74" t="str">
        <f>IF(Badges!Y237="C","E","")</f>
        <v/>
      </c>
      <c r="AS14" s="96"/>
      <c r="AT14" s="74" t="str">
        <f>IF(Badges!Z237="C","E","")</f>
        <v/>
      </c>
      <c r="AU14" s="96"/>
      <c r="AV14" s="74" t="str">
        <f>IF(Badges!AA237="C","E","")</f>
        <v/>
      </c>
      <c r="AW14" s="96"/>
      <c r="AX14" s="74" t="str">
        <f>IF(Badges!AB237="C","E","")</f>
        <v/>
      </c>
      <c r="AY14" s="96"/>
      <c r="AZ14" s="74" t="str">
        <f>IF(Badges!AC237="C","E","")</f>
        <v/>
      </c>
      <c r="BA14" s="96"/>
      <c r="BB14" s="74" t="str">
        <f>IF(Badges!AD237="C","E","")</f>
        <v/>
      </c>
      <c r="BC14" s="96"/>
      <c r="BD14" s="74" t="str">
        <f>IF(Badges!AE237="C","E","")</f>
        <v/>
      </c>
      <c r="BE14" s="96"/>
      <c r="BF14" s="74" t="str">
        <f>IF(Badges!AF237="C","E","")</f>
        <v/>
      </c>
      <c r="BG14" s="96"/>
      <c r="BH14" s="74" t="str">
        <f>IF(Badges!AG237="C","E","")</f>
        <v/>
      </c>
      <c r="BI14" s="95"/>
    </row>
    <row r="15" spans="1:61">
      <c r="A15" s="65" t="str">
        <f>Badges!B238</f>
        <v>Eco Camper</v>
      </c>
      <c r="B15" s="74" t="str">
        <f>IF(Badges!D260="C","E","")</f>
        <v/>
      </c>
      <c r="C15" s="96"/>
      <c r="D15" s="74" t="str">
        <f>IF(Badges!E260="C","E","")</f>
        <v/>
      </c>
      <c r="E15" s="96"/>
      <c r="F15" s="74" t="str">
        <f>IF(Badges!F260="C","E","")</f>
        <v/>
      </c>
      <c r="G15" s="96"/>
      <c r="H15" s="74" t="str">
        <f>IF(Badges!G260="C","E","")</f>
        <v/>
      </c>
      <c r="I15" s="96"/>
      <c r="J15" s="74" t="str">
        <f>IF(Badges!H260="C","E","")</f>
        <v/>
      </c>
      <c r="K15" s="96"/>
      <c r="L15" s="74" t="str">
        <f>IF(Badges!I260="C","E","")</f>
        <v/>
      </c>
      <c r="M15" s="96"/>
      <c r="N15" s="74" t="str">
        <f>IF(Badges!J260="C","E","")</f>
        <v/>
      </c>
      <c r="O15" s="96"/>
      <c r="P15" s="74" t="str">
        <f>IF(Badges!K260="C","E","")</f>
        <v/>
      </c>
      <c r="Q15" s="96"/>
      <c r="R15" s="74" t="str">
        <f>IF(Badges!L260="C","E","")</f>
        <v/>
      </c>
      <c r="S15" s="96"/>
      <c r="T15" s="74" t="str">
        <f>IF(Badges!M260="C","E","")</f>
        <v/>
      </c>
      <c r="U15" s="96"/>
      <c r="V15" s="74" t="str">
        <f>IF(Badges!N260="C","E","")</f>
        <v/>
      </c>
      <c r="W15" s="96"/>
      <c r="X15" s="74" t="str">
        <f>IF(Badges!O260="C","E","")</f>
        <v/>
      </c>
      <c r="Y15" s="96"/>
      <c r="Z15" s="74" t="str">
        <f>IF(Badges!P260="C","E","")</f>
        <v/>
      </c>
      <c r="AA15" s="96"/>
      <c r="AB15" s="74" t="str">
        <f>IF(Badges!Q260="C","E","")</f>
        <v/>
      </c>
      <c r="AC15" s="96"/>
      <c r="AD15" s="74" t="str">
        <f>IF(Badges!R260="C","E","")</f>
        <v/>
      </c>
      <c r="AE15" s="96"/>
      <c r="AF15" s="74" t="str">
        <f>IF(Badges!S260="C","E","")</f>
        <v/>
      </c>
      <c r="AG15" s="96"/>
      <c r="AH15" s="74" t="str">
        <f>IF(Badges!T260="C","E","")</f>
        <v/>
      </c>
      <c r="AI15" s="96"/>
      <c r="AJ15" s="74" t="str">
        <f>IF(Badges!U260="C","E","")</f>
        <v/>
      </c>
      <c r="AK15" s="96"/>
      <c r="AL15" s="74" t="str">
        <f>IF(Badges!V260="C","E","")</f>
        <v/>
      </c>
      <c r="AM15" s="96"/>
      <c r="AN15" s="74" t="str">
        <f>IF(Badges!W260="C","E","")</f>
        <v/>
      </c>
      <c r="AO15" s="96"/>
      <c r="AP15" s="74" t="str">
        <f>IF(Badges!X260="C","E","")</f>
        <v/>
      </c>
      <c r="AQ15" s="96"/>
      <c r="AR15" s="74" t="str">
        <f>IF(Badges!Y260="C","E","")</f>
        <v/>
      </c>
      <c r="AS15" s="96"/>
      <c r="AT15" s="74" t="str">
        <f>IF(Badges!Z260="C","E","")</f>
        <v/>
      </c>
      <c r="AU15" s="96"/>
      <c r="AV15" s="74" t="str">
        <f>IF(Badges!AA260="C","E","")</f>
        <v/>
      </c>
      <c r="AW15" s="96"/>
      <c r="AX15" s="74" t="str">
        <f>IF(Badges!AB260="C","E","")</f>
        <v/>
      </c>
      <c r="AY15" s="96"/>
      <c r="AZ15" s="74" t="str">
        <f>IF(Badges!AC260="C","E","")</f>
        <v/>
      </c>
      <c r="BA15" s="96"/>
      <c r="BB15" s="74" t="str">
        <f>IF(Badges!AD260="C","E","")</f>
        <v/>
      </c>
      <c r="BC15" s="96"/>
      <c r="BD15" s="74" t="str">
        <f>IF(Badges!AE260="C","E","")</f>
        <v/>
      </c>
      <c r="BE15" s="96"/>
      <c r="BF15" s="74" t="str">
        <f>IF(Badges!AF260="C","E","")</f>
        <v/>
      </c>
      <c r="BG15" s="96"/>
      <c r="BH15" s="74" t="str">
        <f>IF(Badges!AG260="C","E","")</f>
        <v/>
      </c>
      <c r="BI15" s="95"/>
    </row>
    <row r="16" spans="1:61">
      <c r="A16" s="65" t="str">
        <f>Badges!B261</f>
        <v>Entertainment Technology</v>
      </c>
      <c r="B16" s="74" t="str">
        <f>IF(Badges!D283="C","E","")</f>
        <v/>
      </c>
      <c r="C16" s="96"/>
      <c r="D16" s="74" t="str">
        <f>IF(Badges!E283="C","E","")</f>
        <v/>
      </c>
      <c r="E16" s="96"/>
      <c r="F16" s="74" t="str">
        <f>IF(Badges!F283="C","E","")</f>
        <v/>
      </c>
      <c r="G16" s="96"/>
      <c r="H16" s="74" t="str">
        <f>IF(Badges!G283="C","E","")</f>
        <v/>
      </c>
      <c r="I16" s="96"/>
      <c r="J16" s="74" t="str">
        <f>IF(Badges!H283="C","E","")</f>
        <v/>
      </c>
      <c r="K16" s="96"/>
      <c r="L16" s="74" t="str">
        <f>IF(Badges!I283="C","E","")</f>
        <v/>
      </c>
      <c r="M16" s="96"/>
      <c r="N16" s="74" t="str">
        <f>IF(Badges!J283="C","E","")</f>
        <v/>
      </c>
      <c r="O16" s="96"/>
      <c r="P16" s="74" t="str">
        <f>IF(Badges!K283="C","E","")</f>
        <v/>
      </c>
      <c r="Q16" s="96"/>
      <c r="R16" s="74" t="str">
        <f>IF(Badges!L283="C","E","")</f>
        <v/>
      </c>
      <c r="S16" s="96"/>
      <c r="T16" s="74" t="str">
        <f>IF(Badges!M283="C","E","")</f>
        <v/>
      </c>
      <c r="U16" s="96"/>
      <c r="V16" s="74" t="str">
        <f>IF(Badges!N283="C","E","")</f>
        <v/>
      </c>
      <c r="W16" s="96"/>
      <c r="X16" s="74" t="str">
        <f>IF(Badges!O283="C","E","")</f>
        <v/>
      </c>
      <c r="Y16" s="96"/>
      <c r="Z16" s="74" t="str">
        <f>IF(Badges!P283="C","E","")</f>
        <v/>
      </c>
      <c r="AA16" s="96"/>
      <c r="AB16" s="74" t="str">
        <f>IF(Badges!Q283="C","E","")</f>
        <v/>
      </c>
      <c r="AC16" s="96"/>
      <c r="AD16" s="74" t="str">
        <f>IF(Badges!R283="C","E","")</f>
        <v/>
      </c>
      <c r="AE16" s="96"/>
      <c r="AF16" s="74" t="str">
        <f>IF(Badges!S283="C","E","")</f>
        <v/>
      </c>
      <c r="AG16" s="96"/>
      <c r="AH16" s="74" t="str">
        <f>IF(Badges!T283="C","E","")</f>
        <v/>
      </c>
      <c r="AI16" s="96"/>
      <c r="AJ16" s="74" t="str">
        <f>IF(Badges!U283="C","E","")</f>
        <v/>
      </c>
      <c r="AK16" s="96"/>
      <c r="AL16" s="74" t="str">
        <f>IF(Badges!V283="C","E","")</f>
        <v/>
      </c>
      <c r="AM16" s="96"/>
      <c r="AN16" s="74" t="str">
        <f>IF(Badges!W283="C","E","")</f>
        <v/>
      </c>
      <c r="AO16" s="96"/>
      <c r="AP16" s="74" t="str">
        <f>IF(Badges!X283="C","E","")</f>
        <v/>
      </c>
      <c r="AQ16" s="96"/>
      <c r="AR16" s="74" t="str">
        <f>IF(Badges!Y283="C","E","")</f>
        <v/>
      </c>
      <c r="AS16" s="96"/>
      <c r="AT16" s="74" t="str">
        <f>IF(Badges!Z283="C","E","")</f>
        <v/>
      </c>
      <c r="AU16" s="96"/>
      <c r="AV16" s="74" t="str">
        <f>IF(Badges!AA283="C","E","")</f>
        <v/>
      </c>
      <c r="AW16" s="96"/>
      <c r="AX16" s="74" t="str">
        <f>IF(Badges!AB283="C","E","")</f>
        <v/>
      </c>
      <c r="AY16" s="96"/>
      <c r="AZ16" s="74" t="str">
        <f>IF(Badges!AC283="C","E","")</f>
        <v/>
      </c>
      <c r="BA16" s="96"/>
      <c r="BB16" s="74" t="str">
        <f>IF(Badges!AD283="C","E","")</f>
        <v/>
      </c>
      <c r="BC16" s="96"/>
      <c r="BD16" s="74" t="str">
        <f>IF(Badges!AE283="C","E","")</f>
        <v/>
      </c>
      <c r="BE16" s="96"/>
      <c r="BF16" s="74" t="str">
        <f>IF(Badges!AF283="C","E","")</f>
        <v/>
      </c>
      <c r="BG16" s="96"/>
      <c r="BH16" s="74" t="str">
        <f>IF(Badges!AG283="C","E","")</f>
        <v/>
      </c>
      <c r="BI16" s="95"/>
    </row>
    <row r="17" spans="1:61">
      <c r="A17" s="65" t="str">
        <f>Badges!B284</f>
        <v>First Aid</v>
      </c>
      <c r="B17" s="74" t="str">
        <f>IF(Badges!D306="C","E","")</f>
        <v/>
      </c>
      <c r="C17" s="96"/>
      <c r="D17" s="74" t="str">
        <f>IF(Badges!E306="C","E","")</f>
        <v/>
      </c>
      <c r="E17" s="96"/>
      <c r="F17" s="74" t="str">
        <f>IF(Badges!F306="C","E","")</f>
        <v/>
      </c>
      <c r="G17" s="96"/>
      <c r="H17" s="74" t="str">
        <f>IF(Badges!G306="C","E","")</f>
        <v/>
      </c>
      <c r="I17" s="96"/>
      <c r="J17" s="74" t="str">
        <f>IF(Badges!H306="C","E","")</f>
        <v/>
      </c>
      <c r="K17" s="96"/>
      <c r="L17" s="74" t="str">
        <f>IF(Badges!I306="C","E","")</f>
        <v/>
      </c>
      <c r="M17" s="96"/>
      <c r="N17" s="74" t="str">
        <f>IF(Badges!J306="C","E","")</f>
        <v/>
      </c>
      <c r="O17" s="96"/>
      <c r="P17" s="74" t="str">
        <f>IF(Badges!K306="C","E","")</f>
        <v/>
      </c>
      <c r="Q17" s="96"/>
      <c r="R17" s="74" t="str">
        <f>IF(Badges!L306="C","E","")</f>
        <v/>
      </c>
      <c r="S17" s="96"/>
      <c r="T17" s="74" t="str">
        <f>IF(Badges!M306="C","E","")</f>
        <v/>
      </c>
      <c r="U17" s="96"/>
      <c r="V17" s="74" t="str">
        <f>IF(Badges!N306="C","E","")</f>
        <v/>
      </c>
      <c r="W17" s="96"/>
      <c r="X17" s="74" t="str">
        <f>IF(Badges!O306="C","E","")</f>
        <v/>
      </c>
      <c r="Y17" s="96"/>
      <c r="Z17" s="74" t="str">
        <f>IF(Badges!P306="C","E","")</f>
        <v/>
      </c>
      <c r="AA17" s="96"/>
      <c r="AB17" s="74" t="str">
        <f>IF(Badges!Q306="C","E","")</f>
        <v/>
      </c>
      <c r="AC17" s="96"/>
      <c r="AD17" s="74" t="str">
        <f>IF(Badges!R306="C","E","")</f>
        <v/>
      </c>
      <c r="AE17" s="96"/>
      <c r="AF17" s="74" t="str">
        <f>IF(Badges!S306="C","E","")</f>
        <v/>
      </c>
      <c r="AG17" s="96"/>
      <c r="AH17" s="74" t="str">
        <f>IF(Badges!T306="C","E","")</f>
        <v/>
      </c>
      <c r="AI17" s="96"/>
      <c r="AJ17" s="74" t="str">
        <f>IF(Badges!U306="C","E","")</f>
        <v/>
      </c>
      <c r="AK17" s="96"/>
      <c r="AL17" s="74" t="str">
        <f>IF(Badges!V306="C","E","")</f>
        <v/>
      </c>
      <c r="AM17" s="96"/>
      <c r="AN17" s="74" t="str">
        <f>IF(Badges!W306="C","E","")</f>
        <v/>
      </c>
      <c r="AO17" s="96"/>
      <c r="AP17" s="74" t="str">
        <f>IF(Badges!X306="C","E","")</f>
        <v/>
      </c>
      <c r="AQ17" s="96"/>
      <c r="AR17" s="74" t="str">
        <f>IF(Badges!Y306="C","E","")</f>
        <v/>
      </c>
      <c r="AS17" s="96"/>
      <c r="AT17" s="74" t="str">
        <f>IF(Badges!Z306="C","E","")</f>
        <v/>
      </c>
      <c r="AU17" s="96"/>
      <c r="AV17" s="74" t="str">
        <f>IF(Badges!AA306="C","E","")</f>
        <v/>
      </c>
      <c r="AW17" s="96"/>
      <c r="AX17" s="74" t="str">
        <f>IF(Badges!AB306="C","E","")</f>
        <v/>
      </c>
      <c r="AY17" s="96"/>
      <c r="AZ17" s="74" t="str">
        <f>IF(Badges!AC306="C","E","")</f>
        <v/>
      </c>
      <c r="BA17" s="96"/>
      <c r="BB17" s="74" t="str">
        <f>IF(Badges!AD306="C","E","")</f>
        <v/>
      </c>
      <c r="BC17" s="96"/>
      <c r="BD17" s="74" t="str">
        <f>IF(Badges!AE306="C","E","")</f>
        <v/>
      </c>
      <c r="BE17" s="96"/>
      <c r="BF17" s="74" t="str">
        <f>IF(Badges!AF306="C","E","")</f>
        <v/>
      </c>
      <c r="BG17" s="96"/>
      <c r="BH17" s="74" t="str">
        <f>IF(Badges!AG306="C","E","")</f>
        <v/>
      </c>
      <c r="BI17" s="95"/>
    </row>
    <row r="18" spans="1:61">
      <c r="A18" s="65" t="str">
        <f>Badges!B307</f>
        <v>Flowers</v>
      </c>
      <c r="B18" s="74" t="str">
        <f>IF(Badges!D329="C","E","")</f>
        <v/>
      </c>
      <c r="C18" s="96"/>
      <c r="D18" s="74" t="str">
        <f>IF(Badges!E329="C","E","")</f>
        <v/>
      </c>
      <c r="E18" s="96"/>
      <c r="F18" s="74" t="str">
        <f>IF(Badges!F329="C","E","")</f>
        <v/>
      </c>
      <c r="G18" s="96"/>
      <c r="H18" s="74" t="str">
        <f>IF(Badges!G329="C","E","")</f>
        <v/>
      </c>
      <c r="I18" s="96"/>
      <c r="J18" s="74" t="str">
        <f>IF(Badges!H329="C","E","")</f>
        <v/>
      </c>
      <c r="K18" s="96"/>
      <c r="L18" s="74" t="str">
        <f>IF(Badges!I329="C","E","")</f>
        <v/>
      </c>
      <c r="M18" s="96"/>
      <c r="N18" s="74" t="str">
        <f>IF(Badges!J329="C","E","")</f>
        <v/>
      </c>
      <c r="O18" s="96"/>
      <c r="P18" s="74" t="str">
        <f>IF(Badges!K329="C","E","")</f>
        <v/>
      </c>
      <c r="Q18" s="96"/>
      <c r="R18" s="74" t="str">
        <f>IF(Badges!L329="C","E","")</f>
        <v/>
      </c>
      <c r="S18" s="96"/>
      <c r="T18" s="74" t="str">
        <f>IF(Badges!M329="C","E","")</f>
        <v/>
      </c>
      <c r="U18" s="96"/>
      <c r="V18" s="74" t="str">
        <f>IF(Badges!N329="C","E","")</f>
        <v/>
      </c>
      <c r="W18" s="96"/>
      <c r="X18" s="74" t="str">
        <f>IF(Badges!O329="C","E","")</f>
        <v/>
      </c>
      <c r="Y18" s="96"/>
      <c r="Z18" s="74" t="str">
        <f>IF(Badges!P329="C","E","")</f>
        <v/>
      </c>
      <c r="AA18" s="96"/>
      <c r="AB18" s="74" t="str">
        <f>IF(Badges!Q329="C","E","")</f>
        <v/>
      </c>
      <c r="AC18" s="96"/>
      <c r="AD18" s="74" t="str">
        <f>IF(Badges!R329="C","E","")</f>
        <v/>
      </c>
      <c r="AE18" s="96"/>
      <c r="AF18" s="74" t="str">
        <f>IF(Badges!S329="C","E","")</f>
        <v/>
      </c>
      <c r="AG18" s="96"/>
      <c r="AH18" s="74" t="str">
        <f>IF(Badges!T329="C","E","")</f>
        <v/>
      </c>
      <c r="AI18" s="96"/>
      <c r="AJ18" s="74" t="str">
        <f>IF(Badges!U329="C","E","")</f>
        <v/>
      </c>
      <c r="AK18" s="96"/>
      <c r="AL18" s="74" t="str">
        <f>IF(Badges!V329="C","E","")</f>
        <v/>
      </c>
      <c r="AM18" s="96"/>
      <c r="AN18" s="74" t="str">
        <f>IF(Badges!W329="C","E","")</f>
        <v/>
      </c>
      <c r="AO18" s="96"/>
      <c r="AP18" s="74" t="str">
        <f>IF(Badges!X329="C","E","")</f>
        <v/>
      </c>
      <c r="AQ18" s="96"/>
      <c r="AR18" s="74" t="str">
        <f>IF(Badges!Y329="C","E","")</f>
        <v/>
      </c>
      <c r="AS18" s="96"/>
      <c r="AT18" s="74" t="str">
        <f>IF(Badges!Z329="C","E","")</f>
        <v/>
      </c>
      <c r="AU18" s="96"/>
      <c r="AV18" s="74" t="str">
        <f>IF(Badges!AA329="C","E","")</f>
        <v/>
      </c>
      <c r="AW18" s="96"/>
      <c r="AX18" s="74" t="str">
        <f>IF(Badges!AB329="C","E","")</f>
        <v/>
      </c>
      <c r="AY18" s="96"/>
      <c r="AZ18" s="74" t="str">
        <f>IF(Badges!AC329="C","E","")</f>
        <v/>
      </c>
      <c r="BA18" s="96"/>
      <c r="BB18" s="74" t="str">
        <f>IF(Badges!AD329="C","E","")</f>
        <v/>
      </c>
      <c r="BC18" s="96"/>
      <c r="BD18" s="74" t="str">
        <f>IF(Badges!AE329="C","E","")</f>
        <v/>
      </c>
      <c r="BE18" s="96"/>
      <c r="BF18" s="74" t="str">
        <f>IF(Badges!AF329="C","E","")</f>
        <v/>
      </c>
      <c r="BG18" s="96"/>
      <c r="BH18" s="74" t="str">
        <f>IF(Badges!AG329="C","E","")</f>
        <v/>
      </c>
      <c r="BI18" s="95"/>
    </row>
    <row r="19" spans="1:61">
      <c r="A19" s="65" t="str">
        <f>Badges!B330</f>
        <v>Gardener</v>
      </c>
      <c r="B19" s="74" t="str">
        <f>IF(Badges!D352="C","E","")</f>
        <v/>
      </c>
      <c r="C19" s="96"/>
      <c r="D19" s="74" t="str">
        <f>IF(Badges!E352="C","E","")</f>
        <v/>
      </c>
      <c r="E19" s="96"/>
      <c r="F19" s="74" t="str">
        <f>IF(Badges!F352="C","E","")</f>
        <v/>
      </c>
      <c r="G19" s="96"/>
      <c r="H19" s="74" t="str">
        <f>IF(Badges!G352="C","E","")</f>
        <v/>
      </c>
      <c r="I19" s="96"/>
      <c r="J19" s="74" t="str">
        <f>IF(Badges!H352="C","E","")</f>
        <v/>
      </c>
      <c r="K19" s="96"/>
      <c r="L19" s="74" t="str">
        <f>IF(Badges!I352="C","E","")</f>
        <v/>
      </c>
      <c r="M19" s="96"/>
      <c r="N19" s="74" t="str">
        <f>IF(Badges!J352="C","E","")</f>
        <v/>
      </c>
      <c r="O19" s="96"/>
      <c r="P19" s="74" t="str">
        <f>IF(Badges!K352="C","E","")</f>
        <v/>
      </c>
      <c r="Q19" s="96"/>
      <c r="R19" s="74" t="str">
        <f>IF(Badges!L352="C","E","")</f>
        <v/>
      </c>
      <c r="S19" s="96"/>
      <c r="T19" s="74" t="str">
        <f>IF(Badges!M352="C","E","")</f>
        <v/>
      </c>
      <c r="U19" s="96"/>
      <c r="V19" s="74" t="str">
        <f>IF(Badges!N352="C","E","")</f>
        <v/>
      </c>
      <c r="W19" s="96"/>
      <c r="X19" s="74" t="str">
        <f>IF(Badges!O352="C","E","")</f>
        <v/>
      </c>
      <c r="Y19" s="96"/>
      <c r="Z19" s="74" t="str">
        <f>IF(Badges!P352="C","E","")</f>
        <v/>
      </c>
      <c r="AA19" s="96"/>
      <c r="AB19" s="74" t="str">
        <f>IF(Badges!Q352="C","E","")</f>
        <v/>
      </c>
      <c r="AC19" s="96"/>
      <c r="AD19" s="74" t="str">
        <f>IF(Badges!R352="C","E","")</f>
        <v/>
      </c>
      <c r="AE19" s="96"/>
      <c r="AF19" s="74" t="str">
        <f>IF(Badges!S352="C","E","")</f>
        <v/>
      </c>
      <c r="AG19" s="96"/>
      <c r="AH19" s="74" t="str">
        <f>IF(Badges!T352="C","E","")</f>
        <v/>
      </c>
      <c r="AI19" s="96"/>
      <c r="AJ19" s="74" t="str">
        <f>IF(Badges!U352="C","E","")</f>
        <v/>
      </c>
      <c r="AK19" s="96"/>
      <c r="AL19" s="74" t="str">
        <f>IF(Badges!V352="C","E","")</f>
        <v/>
      </c>
      <c r="AM19" s="96"/>
      <c r="AN19" s="74" t="str">
        <f>IF(Badges!W352="C","E","")</f>
        <v/>
      </c>
      <c r="AO19" s="96"/>
      <c r="AP19" s="74" t="str">
        <f>IF(Badges!X352="C","E","")</f>
        <v/>
      </c>
      <c r="AQ19" s="96"/>
      <c r="AR19" s="74" t="str">
        <f>IF(Badges!Y352="C","E","")</f>
        <v/>
      </c>
      <c r="AS19" s="96"/>
      <c r="AT19" s="74" t="str">
        <f>IF(Badges!Z352="C","E","")</f>
        <v/>
      </c>
      <c r="AU19" s="96"/>
      <c r="AV19" s="74" t="str">
        <f>IF(Badges!AA352="C","E","")</f>
        <v/>
      </c>
      <c r="AW19" s="96"/>
      <c r="AX19" s="74" t="str">
        <f>IF(Badges!AB352="C","E","")</f>
        <v/>
      </c>
      <c r="AY19" s="96"/>
      <c r="AZ19" s="74" t="str">
        <f>IF(Badges!AC352="C","E","")</f>
        <v/>
      </c>
      <c r="BA19" s="96"/>
      <c r="BB19" s="74" t="str">
        <f>IF(Badges!AD352="C","E","")</f>
        <v/>
      </c>
      <c r="BC19" s="96"/>
      <c r="BD19" s="74" t="str">
        <f>IF(Badges!AE352="C","E","")</f>
        <v/>
      </c>
      <c r="BE19" s="96"/>
      <c r="BF19" s="74" t="str">
        <f>IF(Badges!AF352="C","E","")</f>
        <v/>
      </c>
      <c r="BG19" s="96"/>
      <c r="BH19" s="74" t="str">
        <f>IF(Badges!AG352="C","E","")</f>
        <v/>
      </c>
      <c r="BI19" s="95"/>
    </row>
    <row r="20" spans="1:61">
      <c r="A20" s="65" t="str">
        <f>Badges!B353</f>
        <v>Geocacher</v>
      </c>
      <c r="B20" s="74" t="str">
        <f>IF(Badges!D375="C","E","")</f>
        <v/>
      </c>
      <c r="C20" s="96"/>
      <c r="D20" s="74" t="str">
        <f>IF(Badges!E375="C","E","")</f>
        <v/>
      </c>
      <c r="E20" s="96"/>
      <c r="F20" s="74" t="str">
        <f>IF(Badges!F375="C","E","")</f>
        <v/>
      </c>
      <c r="G20" s="96"/>
      <c r="H20" s="74" t="str">
        <f>IF(Badges!G375="C","E","")</f>
        <v/>
      </c>
      <c r="I20" s="96"/>
      <c r="J20" s="74" t="str">
        <f>IF(Badges!H375="C","E","")</f>
        <v/>
      </c>
      <c r="K20" s="96"/>
      <c r="L20" s="74" t="str">
        <f>IF(Badges!I375="C","E","")</f>
        <v/>
      </c>
      <c r="M20" s="96"/>
      <c r="N20" s="74" t="str">
        <f>IF(Badges!J375="C","E","")</f>
        <v/>
      </c>
      <c r="O20" s="96"/>
      <c r="P20" s="74" t="str">
        <f>IF(Badges!K375="C","E","")</f>
        <v/>
      </c>
      <c r="Q20" s="96"/>
      <c r="R20" s="74" t="str">
        <f>IF(Badges!L375="C","E","")</f>
        <v/>
      </c>
      <c r="S20" s="96"/>
      <c r="T20" s="74" t="str">
        <f>IF(Badges!M375="C","E","")</f>
        <v/>
      </c>
      <c r="U20" s="96"/>
      <c r="V20" s="74" t="str">
        <f>IF(Badges!N375="C","E","")</f>
        <v/>
      </c>
      <c r="W20" s="96"/>
      <c r="X20" s="74" t="str">
        <f>IF(Badges!O375="C","E","")</f>
        <v/>
      </c>
      <c r="Y20" s="96"/>
      <c r="Z20" s="74" t="str">
        <f>IF(Badges!P375="C","E","")</f>
        <v/>
      </c>
      <c r="AA20" s="96"/>
      <c r="AB20" s="74" t="str">
        <f>IF(Badges!Q375="C","E","")</f>
        <v/>
      </c>
      <c r="AC20" s="96"/>
      <c r="AD20" s="74" t="str">
        <f>IF(Badges!R375="C","E","")</f>
        <v/>
      </c>
      <c r="AE20" s="96"/>
      <c r="AF20" s="74" t="str">
        <f>IF(Badges!S375="C","E","")</f>
        <v/>
      </c>
      <c r="AG20" s="96"/>
      <c r="AH20" s="74" t="str">
        <f>IF(Badges!T375="C","E","")</f>
        <v/>
      </c>
      <c r="AI20" s="96"/>
      <c r="AJ20" s="74" t="str">
        <f>IF(Badges!U375="C","E","")</f>
        <v/>
      </c>
      <c r="AK20" s="96"/>
      <c r="AL20" s="74" t="str">
        <f>IF(Badges!V375="C","E","")</f>
        <v/>
      </c>
      <c r="AM20" s="96"/>
      <c r="AN20" s="74" t="str">
        <f>IF(Badges!W375="C","E","")</f>
        <v/>
      </c>
      <c r="AO20" s="96"/>
      <c r="AP20" s="74" t="str">
        <f>IF(Badges!X375="C","E","")</f>
        <v/>
      </c>
      <c r="AQ20" s="96"/>
      <c r="AR20" s="74" t="str">
        <f>IF(Badges!Y375="C","E","")</f>
        <v/>
      </c>
      <c r="AS20" s="96"/>
      <c r="AT20" s="74" t="str">
        <f>IF(Badges!Z375="C","E","")</f>
        <v/>
      </c>
      <c r="AU20" s="96"/>
      <c r="AV20" s="74" t="str">
        <f>IF(Badges!AA375="C","E","")</f>
        <v/>
      </c>
      <c r="AW20" s="96"/>
      <c r="AX20" s="74" t="str">
        <f>IF(Badges!AB375="C","E","")</f>
        <v/>
      </c>
      <c r="AY20" s="96"/>
      <c r="AZ20" s="74" t="str">
        <f>IF(Badges!AC375="C","E","")</f>
        <v/>
      </c>
      <c r="BA20" s="96"/>
      <c r="BB20" s="74" t="str">
        <f>IF(Badges!AD375="C","E","")</f>
        <v/>
      </c>
      <c r="BC20" s="96"/>
      <c r="BD20" s="74" t="str">
        <f>IF(Badges!AE375="C","E","")</f>
        <v/>
      </c>
      <c r="BE20" s="96"/>
      <c r="BF20" s="74" t="str">
        <f>IF(Badges!AF375="C","E","")</f>
        <v/>
      </c>
      <c r="BG20" s="96"/>
      <c r="BH20" s="74" t="str">
        <f>IF(Badges!AG375="C","E","")</f>
        <v/>
      </c>
      <c r="BI20" s="95"/>
    </row>
    <row r="21" spans="1:61">
      <c r="A21" s="65" t="str">
        <f>Badges!B376</f>
        <v>Girl Scout Way</v>
      </c>
      <c r="B21" s="74" t="str">
        <f>IF(Badges!D398="C","E","")</f>
        <v/>
      </c>
      <c r="C21" s="96"/>
      <c r="D21" s="74" t="str">
        <f>IF(Badges!E398="C","E","")</f>
        <v/>
      </c>
      <c r="E21" s="96"/>
      <c r="F21" s="74" t="str">
        <f>IF(Badges!F398="C","E","")</f>
        <v/>
      </c>
      <c r="G21" s="96"/>
      <c r="H21" s="74" t="str">
        <f>IF(Badges!G398="C","E","")</f>
        <v/>
      </c>
      <c r="I21" s="96"/>
      <c r="J21" s="74" t="str">
        <f>IF(Badges!H398="C","E","")</f>
        <v/>
      </c>
      <c r="K21" s="96"/>
      <c r="L21" s="74" t="str">
        <f>IF(Badges!I398="C","E","")</f>
        <v/>
      </c>
      <c r="M21" s="96"/>
      <c r="N21" s="74" t="str">
        <f>IF(Badges!J398="C","E","")</f>
        <v/>
      </c>
      <c r="O21" s="96"/>
      <c r="P21" s="74" t="str">
        <f>IF(Badges!K398="C","E","")</f>
        <v/>
      </c>
      <c r="Q21" s="96"/>
      <c r="R21" s="74" t="str">
        <f>IF(Badges!L398="C","E","")</f>
        <v/>
      </c>
      <c r="S21" s="96"/>
      <c r="T21" s="74" t="str">
        <f>IF(Badges!M398="C","E","")</f>
        <v/>
      </c>
      <c r="U21" s="96"/>
      <c r="V21" s="74" t="str">
        <f>IF(Badges!N398="C","E","")</f>
        <v/>
      </c>
      <c r="W21" s="96"/>
      <c r="X21" s="74" t="str">
        <f>IF(Badges!O398="C","E","")</f>
        <v/>
      </c>
      <c r="Y21" s="96"/>
      <c r="Z21" s="74" t="str">
        <f>IF(Badges!P398="C","E","")</f>
        <v/>
      </c>
      <c r="AA21" s="96"/>
      <c r="AB21" s="74" t="str">
        <f>IF(Badges!Q398="C","E","")</f>
        <v/>
      </c>
      <c r="AC21" s="96"/>
      <c r="AD21" s="74" t="str">
        <f>IF(Badges!R398="C","E","")</f>
        <v/>
      </c>
      <c r="AE21" s="96"/>
      <c r="AF21" s="74" t="str">
        <f>IF(Badges!S398="C","E","")</f>
        <v/>
      </c>
      <c r="AG21" s="96"/>
      <c r="AH21" s="74" t="str">
        <f>IF(Badges!T398="C","E","")</f>
        <v/>
      </c>
      <c r="AI21" s="96"/>
      <c r="AJ21" s="74" t="str">
        <f>IF(Badges!U398="C","E","")</f>
        <v/>
      </c>
      <c r="AK21" s="96"/>
      <c r="AL21" s="74" t="str">
        <f>IF(Badges!V398="C","E","")</f>
        <v/>
      </c>
      <c r="AM21" s="96"/>
      <c r="AN21" s="74" t="str">
        <f>IF(Badges!W398="C","E","")</f>
        <v/>
      </c>
      <c r="AO21" s="96"/>
      <c r="AP21" s="74" t="str">
        <f>IF(Badges!X398="C","E","")</f>
        <v/>
      </c>
      <c r="AQ21" s="96"/>
      <c r="AR21" s="74" t="str">
        <f>IF(Badges!Y398="C","E","")</f>
        <v/>
      </c>
      <c r="AS21" s="96"/>
      <c r="AT21" s="74" t="str">
        <f>IF(Badges!Z398="C","E","")</f>
        <v/>
      </c>
      <c r="AU21" s="96"/>
      <c r="AV21" s="74" t="str">
        <f>IF(Badges!AA398="C","E","")</f>
        <v/>
      </c>
      <c r="AW21" s="96"/>
      <c r="AX21" s="74" t="str">
        <f>IF(Badges!AB398="C","E","")</f>
        <v/>
      </c>
      <c r="AY21" s="96"/>
      <c r="AZ21" s="74" t="str">
        <f>IF(Badges!AC398="C","E","")</f>
        <v/>
      </c>
      <c r="BA21" s="96"/>
      <c r="BB21" s="74" t="str">
        <f>IF(Badges!AD398="C","E","")</f>
        <v/>
      </c>
      <c r="BC21" s="96"/>
      <c r="BD21" s="74" t="str">
        <f>IF(Badges!AE398="C","E","")</f>
        <v/>
      </c>
      <c r="BE21" s="96"/>
      <c r="BF21" s="74" t="str">
        <f>IF(Badges!AF398="C","E","")</f>
        <v/>
      </c>
      <c r="BG21" s="96"/>
      <c r="BH21" s="74" t="str">
        <f>IF(Badges!AG398="C","E","")</f>
        <v/>
      </c>
      <c r="BI21" s="95"/>
    </row>
    <row r="22" spans="1:61">
      <c r="A22" s="65" t="str">
        <f>Badges!B399</f>
        <v>Horseback Riding</v>
      </c>
      <c r="B22" s="74" t="str">
        <f>IF(Badges!D421="C","E","")</f>
        <v/>
      </c>
      <c r="C22" s="96"/>
      <c r="D22" s="74" t="str">
        <f>IF(Badges!E421="C","E","")</f>
        <v/>
      </c>
      <c r="E22" s="96"/>
      <c r="F22" s="74" t="str">
        <f>IF(Badges!F421="C","E","")</f>
        <v/>
      </c>
      <c r="G22" s="96"/>
      <c r="H22" s="74" t="str">
        <f>IF(Badges!G421="C","E","")</f>
        <v/>
      </c>
      <c r="I22" s="96"/>
      <c r="J22" s="74" t="str">
        <f>IF(Badges!H421="C","E","")</f>
        <v/>
      </c>
      <c r="K22" s="96"/>
      <c r="L22" s="74" t="str">
        <f>IF(Badges!I421="C","E","")</f>
        <v/>
      </c>
      <c r="M22" s="96"/>
      <c r="N22" s="74" t="str">
        <f>IF(Badges!J421="C","E","")</f>
        <v/>
      </c>
      <c r="O22" s="96"/>
      <c r="P22" s="74" t="str">
        <f>IF(Badges!K421="C","E","")</f>
        <v/>
      </c>
      <c r="Q22" s="96"/>
      <c r="R22" s="74" t="str">
        <f>IF(Badges!L421="C","E","")</f>
        <v/>
      </c>
      <c r="S22" s="96"/>
      <c r="T22" s="74" t="str">
        <f>IF(Badges!M421="C","E","")</f>
        <v/>
      </c>
      <c r="U22" s="96"/>
      <c r="V22" s="74" t="str">
        <f>IF(Badges!N421="C","E","")</f>
        <v/>
      </c>
      <c r="W22" s="96"/>
      <c r="X22" s="74" t="str">
        <f>IF(Badges!O421="C","E","")</f>
        <v/>
      </c>
      <c r="Y22" s="96"/>
      <c r="Z22" s="74" t="str">
        <f>IF(Badges!P421="C","E","")</f>
        <v/>
      </c>
      <c r="AA22" s="96"/>
      <c r="AB22" s="74" t="str">
        <f>IF(Badges!Q421="C","E","")</f>
        <v/>
      </c>
      <c r="AC22" s="96"/>
      <c r="AD22" s="74" t="str">
        <f>IF(Badges!R421="C","E","")</f>
        <v/>
      </c>
      <c r="AE22" s="96"/>
      <c r="AF22" s="74" t="str">
        <f>IF(Badges!S421="C","E","")</f>
        <v/>
      </c>
      <c r="AG22" s="96"/>
      <c r="AH22" s="74" t="str">
        <f>IF(Badges!T421="C","E","")</f>
        <v/>
      </c>
      <c r="AI22" s="96"/>
      <c r="AJ22" s="74" t="str">
        <f>IF(Badges!U421="C","E","")</f>
        <v/>
      </c>
      <c r="AK22" s="96"/>
      <c r="AL22" s="74" t="str">
        <f>IF(Badges!V421="C","E","")</f>
        <v/>
      </c>
      <c r="AM22" s="96"/>
      <c r="AN22" s="74" t="str">
        <f>IF(Badges!W421="C","E","")</f>
        <v/>
      </c>
      <c r="AO22" s="96"/>
      <c r="AP22" s="74" t="str">
        <f>IF(Badges!X421="C","E","")</f>
        <v/>
      </c>
      <c r="AQ22" s="96"/>
      <c r="AR22" s="74" t="str">
        <f>IF(Badges!Y421="C","E","")</f>
        <v/>
      </c>
      <c r="AS22" s="96"/>
      <c r="AT22" s="74" t="str">
        <f>IF(Badges!Z421="C","E","")</f>
        <v/>
      </c>
      <c r="AU22" s="96"/>
      <c r="AV22" s="74" t="str">
        <f>IF(Badges!AA421="C","E","")</f>
        <v/>
      </c>
      <c r="AW22" s="96"/>
      <c r="AX22" s="74" t="str">
        <f>IF(Badges!AB421="C","E","")</f>
        <v/>
      </c>
      <c r="AY22" s="96"/>
      <c r="AZ22" s="74" t="str">
        <f>IF(Badges!AC421="C","E","")</f>
        <v/>
      </c>
      <c r="BA22" s="96"/>
      <c r="BB22" s="74" t="str">
        <f>IF(Badges!AD421="C","E","")</f>
        <v/>
      </c>
      <c r="BC22" s="96"/>
      <c r="BD22" s="74" t="str">
        <f>IF(Badges!AE421="C","E","")</f>
        <v/>
      </c>
      <c r="BE22" s="96"/>
      <c r="BF22" s="74" t="str">
        <f>IF(Badges!AF421="C","E","")</f>
        <v/>
      </c>
      <c r="BG22" s="96"/>
      <c r="BH22" s="74" t="str">
        <f>IF(Badges!AG421="C","E","")</f>
        <v/>
      </c>
      <c r="BI22" s="95"/>
    </row>
    <row r="23" spans="1:61">
      <c r="A23" s="65" t="str">
        <f>Badges!B422</f>
        <v>Independence</v>
      </c>
      <c r="B23" s="74" t="str">
        <f>IF(Badges!D444="C","E","")</f>
        <v/>
      </c>
      <c r="C23" s="96"/>
      <c r="D23" s="74" t="str">
        <f>IF(Badges!E444="C","E","")</f>
        <v/>
      </c>
      <c r="E23" s="96"/>
      <c r="F23" s="74" t="str">
        <f>IF(Badges!F444="C","E","")</f>
        <v/>
      </c>
      <c r="G23" s="96"/>
      <c r="H23" s="74" t="str">
        <f>IF(Badges!G444="C","E","")</f>
        <v/>
      </c>
      <c r="I23" s="96"/>
      <c r="J23" s="74" t="str">
        <f>IF(Badges!H444="C","E","")</f>
        <v/>
      </c>
      <c r="K23" s="96"/>
      <c r="L23" s="74" t="str">
        <f>IF(Badges!I444="C","E","")</f>
        <v/>
      </c>
      <c r="M23" s="96"/>
      <c r="N23" s="74" t="str">
        <f>IF(Badges!J444="C","E","")</f>
        <v/>
      </c>
      <c r="O23" s="96"/>
      <c r="P23" s="74" t="str">
        <f>IF(Badges!K444="C","E","")</f>
        <v/>
      </c>
      <c r="Q23" s="96"/>
      <c r="R23" s="74" t="str">
        <f>IF(Badges!L444="C","E","")</f>
        <v/>
      </c>
      <c r="S23" s="96"/>
      <c r="T23" s="74" t="str">
        <f>IF(Badges!M444="C","E","")</f>
        <v/>
      </c>
      <c r="U23" s="96"/>
      <c r="V23" s="74" t="str">
        <f>IF(Badges!N444="C","E","")</f>
        <v/>
      </c>
      <c r="W23" s="96"/>
      <c r="X23" s="74" t="str">
        <f>IF(Badges!O444="C","E","")</f>
        <v/>
      </c>
      <c r="Y23" s="96"/>
      <c r="Z23" s="74" t="str">
        <f>IF(Badges!P444="C","E","")</f>
        <v/>
      </c>
      <c r="AA23" s="96"/>
      <c r="AB23" s="74" t="str">
        <f>IF(Badges!Q444="C","E","")</f>
        <v/>
      </c>
      <c r="AC23" s="96"/>
      <c r="AD23" s="74" t="str">
        <f>IF(Badges!R444="C","E","")</f>
        <v/>
      </c>
      <c r="AE23" s="96"/>
      <c r="AF23" s="74" t="str">
        <f>IF(Badges!S444="C","E","")</f>
        <v/>
      </c>
      <c r="AG23" s="96"/>
      <c r="AH23" s="74" t="str">
        <f>IF(Badges!T444="C","E","")</f>
        <v/>
      </c>
      <c r="AI23" s="96"/>
      <c r="AJ23" s="74" t="str">
        <f>IF(Badges!U444="C","E","")</f>
        <v/>
      </c>
      <c r="AK23" s="96"/>
      <c r="AL23" s="74" t="str">
        <f>IF(Badges!V444="C","E","")</f>
        <v/>
      </c>
      <c r="AM23" s="96"/>
      <c r="AN23" s="74" t="str">
        <f>IF(Badges!W444="C","E","")</f>
        <v/>
      </c>
      <c r="AO23" s="96"/>
      <c r="AP23" s="74" t="str">
        <f>IF(Badges!X444="C","E","")</f>
        <v/>
      </c>
      <c r="AQ23" s="96"/>
      <c r="AR23" s="74" t="str">
        <f>IF(Badges!Y444="C","E","")</f>
        <v/>
      </c>
      <c r="AS23" s="96"/>
      <c r="AT23" s="74" t="str">
        <f>IF(Badges!Z444="C","E","")</f>
        <v/>
      </c>
      <c r="AU23" s="96"/>
      <c r="AV23" s="74" t="str">
        <f>IF(Badges!AA444="C","E","")</f>
        <v/>
      </c>
      <c r="AW23" s="96"/>
      <c r="AX23" s="74" t="str">
        <f>IF(Badges!AB444="C","E","")</f>
        <v/>
      </c>
      <c r="AY23" s="96"/>
      <c r="AZ23" s="74" t="str">
        <f>IF(Badges!AC444="C","E","")</f>
        <v/>
      </c>
      <c r="BA23" s="96"/>
      <c r="BB23" s="74" t="str">
        <f>IF(Badges!AD444="C","E","")</f>
        <v/>
      </c>
      <c r="BC23" s="96"/>
      <c r="BD23" s="74" t="str">
        <f>IF(Badges!AE444="C","E","")</f>
        <v/>
      </c>
      <c r="BE23" s="96"/>
      <c r="BF23" s="74" t="str">
        <f>IF(Badges!AF444="C","E","")</f>
        <v/>
      </c>
      <c r="BG23" s="96"/>
      <c r="BH23" s="74" t="str">
        <f>IF(Badges!AG444="C","E","")</f>
        <v/>
      </c>
      <c r="BI23" s="95"/>
    </row>
    <row r="24" spans="1:61">
      <c r="A24" s="65" t="str">
        <f>Badges!B445</f>
        <v>Inside Government</v>
      </c>
      <c r="B24" s="74" t="str">
        <f>IF(Badges!D467="C","E","")</f>
        <v/>
      </c>
      <c r="C24" s="96"/>
      <c r="D24" s="74" t="str">
        <f>IF(Badges!E467="C","E","")</f>
        <v/>
      </c>
      <c r="E24" s="96"/>
      <c r="F24" s="74" t="str">
        <f>IF(Badges!F467="C","E","")</f>
        <v/>
      </c>
      <c r="G24" s="96"/>
      <c r="H24" s="74" t="str">
        <f>IF(Badges!G467="C","E","")</f>
        <v/>
      </c>
      <c r="I24" s="96"/>
      <c r="J24" s="74" t="str">
        <f>IF(Badges!H467="C","E","")</f>
        <v/>
      </c>
      <c r="K24" s="96"/>
      <c r="L24" s="74" t="str">
        <f>IF(Badges!I467="C","E","")</f>
        <v/>
      </c>
      <c r="M24" s="96"/>
      <c r="N24" s="74" t="str">
        <f>IF(Badges!J467="C","E","")</f>
        <v/>
      </c>
      <c r="O24" s="96"/>
      <c r="P24" s="74" t="str">
        <f>IF(Badges!K467="C","E","")</f>
        <v/>
      </c>
      <c r="Q24" s="96"/>
      <c r="R24" s="74" t="str">
        <f>IF(Badges!L467="C","E","")</f>
        <v/>
      </c>
      <c r="S24" s="96"/>
      <c r="T24" s="74" t="str">
        <f>IF(Badges!M467="C","E","")</f>
        <v/>
      </c>
      <c r="U24" s="96"/>
      <c r="V24" s="74" t="str">
        <f>IF(Badges!N467="C","E","")</f>
        <v/>
      </c>
      <c r="W24" s="96"/>
      <c r="X24" s="74" t="str">
        <f>IF(Badges!O467="C","E","")</f>
        <v/>
      </c>
      <c r="Y24" s="96"/>
      <c r="Z24" s="74" t="str">
        <f>IF(Badges!P467="C","E","")</f>
        <v/>
      </c>
      <c r="AA24" s="96"/>
      <c r="AB24" s="74" t="str">
        <f>IF(Badges!Q467="C","E","")</f>
        <v/>
      </c>
      <c r="AC24" s="96"/>
      <c r="AD24" s="74" t="str">
        <f>IF(Badges!R467="C","E","")</f>
        <v/>
      </c>
      <c r="AE24" s="96"/>
      <c r="AF24" s="74" t="str">
        <f>IF(Badges!S467="C","E","")</f>
        <v/>
      </c>
      <c r="AG24" s="96"/>
      <c r="AH24" s="74" t="str">
        <f>IF(Badges!T467="C","E","")</f>
        <v/>
      </c>
      <c r="AI24" s="96"/>
      <c r="AJ24" s="74" t="str">
        <f>IF(Badges!U467="C","E","")</f>
        <v/>
      </c>
      <c r="AK24" s="96"/>
      <c r="AL24" s="74" t="str">
        <f>IF(Badges!V467="C","E","")</f>
        <v/>
      </c>
      <c r="AM24" s="96"/>
      <c r="AN24" s="74" t="str">
        <f>IF(Badges!W467="C","E","")</f>
        <v/>
      </c>
      <c r="AO24" s="96"/>
      <c r="AP24" s="74" t="str">
        <f>IF(Badges!X467="C","E","")</f>
        <v/>
      </c>
      <c r="AQ24" s="96"/>
      <c r="AR24" s="74" t="str">
        <f>IF(Badges!Y467="C","E","")</f>
        <v/>
      </c>
      <c r="AS24" s="96"/>
      <c r="AT24" s="74" t="str">
        <f>IF(Badges!Z467="C","E","")</f>
        <v/>
      </c>
      <c r="AU24" s="96"/>
      <c r="AV24" s="74" t="str">
        <f>IF(Badges!AA467="C","E","")</f>
        <v/>
      </c>
      <c r="AW24" s="96"/>
      <c r="AX24" s="74" t="str">
        <f>IF(Badges!AB467="C","E","")</f>
        <v/>
      </c>
      <c r="AY24" s="96"/>
      <c r="AZ24" s="74" t="str">
        <f>IF(Badges!AC467="C","E","")</f>
        <v/>
      </c>
      <c r="BA24" s="96"/>
      <c r="BB24" s="74" t="str">
        <f>IF(Badges!AD467="C","E","")</f>
        <v/>
      </c>
      <c r="BC24" s="96"/>
      <c r="BD24" s="74" t="str">
        <f>IF(Badges!AE467="C","E","")</f>
        <v/>
      </c>
      <c r="BE24" s="96"/>
      <c r="BF24" s="74" t="str">
        <f>IF(Badges!AF467="C","E","")</f>
        <v/>
      </c>
      <c r="BG24" s="96"/>
      <c r="BH24" s="74" t="str">
        <f>IF(Badges!AG467="C","E","")</f>
        <v/>
      </c>
      <c r="BI24" s="95"/>
    </row>
    <row r="25" spans="1:61">
      <c r="A25" s="65" t="str">
        <f>Badges!B468</f>
        <v>Jeweler</v>
      </c>
      <c r="B25" s="74" t="str">
        <f>IF(Badges!D490="C","E","")</f>
        <v/>
      </c>
      <c r="C25" s="96"/>
      <c r="D25" s="74" t="str">
        <f>IF(Badges!E490="C","E","")</f>
        <v/>
      </c>
      <c r="E25" s="96"/>
      <c r="F25" s="74" t="str">
        <f>IF(Badges!F490="C","E","")</f>
        <v/>
      </c>
      <c r="G25" s="96"/>
      <c r="H25" s="74" t="str">
        <f>IF(Badges!G490="C","E","")</f>
        <v/>
      </c>
      <c r="I25" s="96"/>
      <c r="J25" s="74" t="str">
        <f>IF(Badges!H490="C","E","")</f>
        <v/>
      </c>
      <c r="K25" s="96"/>
      <c r="L25" s="74" t="str">
        <f>IF(Badges!I490="C","E","")</f>
        <v/>
      </c>
      <c r="M25" s="96"/>
      <c r="N25" s="74" t="str">
        <f>IF(Badges!J490="C","E","")</f>
        <v/>
      </c>
      <c r="O25" s="96"/>
      <c r="P25" s="74" t="str">
        <f>IF(Badges!K490="C","E","")</f>
        <v/>
      </c>
      <c r="Q25" s="96"/>
      <c r="R25" s="74" t="str">
        <f>IF(Badges!L490="C","E","")</f>
        <v/>
      </c>
      <c r="S25" s="96"/>
      <c r="T25" s="74" t="str">
        <f>IF(Badges!M490="C","E","")</f>
        <v/>
      </c>
      <c r="U25" s="96"/>
      <c r="V25" s="74" t="str">
        <f>IF(Badges!N490="C","E","")</f>
        <v/>
      </c>
      <c r="W25" s="96"/>
      <c r="X25" s="74" t="str">
        <f>IF(Badges!O490="C","E","")</f>
        <v/>
      </c>
      <c r="Y25" s="96"/>
      <c r="Z25" s="74" t="str">
        <f>IF(Badges!P490="C","E","")</f>
        <v/>
      </c>
      <c r="AA25" s="96"/>
      <c r="AB25" s="74" t="str">
        <f>IF(Badges!Q490="C","E","")</f>
        <v/>
      </c>
      <c r="AC25" s="96"/>
      <c r="AD25" s="74" t="str">
        <f>IF(Badges!R490="C","E","")</f>
        <v/>
      </c>
      <c r="AE25" s="96"/>
      <c r="AF25" s="74" t="str">
        <f>IF(Badges!S490="C","E","")</f>
        <v/>
      </c>
      <c r="AG25" s="96"/>
      <c r="AH25" s="74" t="str">
        <f>IF(Badges!T490="C","E","")</f>
        <v/>
      </c>
      <c r="AI25" s="96"/>
      <c r="AJ25" s="74" t="str">
        <f>IF(Badges!U490="C","E","")</f>
        <v/>
      </c>
      <c r="AK25" s="96"/>
      <c r="AL25" s="74" t="str">
        <f>IF(Badges!V490="C","E","")</f>
        <v/>
      </c>
      <c r="AM25" s="96"/>
      <c r="AN25" s="74" t="str">
        <f>IF(Badges!W490="C","E","")</f>
        <v/>
      </c>
      <c r="AO25" s="96"/>
      <c r="AP25" s="74" t="str">
        <f>IF(Badges!X490="C","E","")</f>
        <v/>
      </c>
      <c r="AQ25" s="96"/>
      <c r="AR25" s="74" t="str">
        <f>IF(Badges!Y490="C","E","")</f>
        <v/>
      </c>
      <c r="AS25" s="96"/>
      <c r="AT25" s="74" t="str">
        <f>IF(Badges!Z490="C","E","")</f>
        <v/>
      </c>
      <c r="AU25" s="96"/>
      <c r="AV25" s="74" t="str">
        <f>IF(Badges!AA490="C","E","")</f>
        <v/>
      </c>
      <c r="AW25" s="96"/>
      <c r="AX25" s="74" t="str">
        <f>IF(Badges!AB490="C","E","")</f>
        <v/>
      </c>
      <c r="AY25" s="96"/>
      <c r="AZ25" s="74" t="str">
        <f>IF(Badges!AC490="C","E","")</f>
        <v/>
      </c>
      <c r="BA25" s="96"/>
      <c r="BB25" s="74" t="str">
        <f>IF(Badges!AD490="C","E","")</f>
        <v/>
      </c>
      <c r="BC25" s="96"/>
      <c r="BD25" s="74" t="str">
        <f>IF(Badges!AE490="C","E","")</f>
        <v/>
      </c>
      <c r="BE25" s="96"/>
      <c r="BF25" s="74" t="str">
        <f>IF(Badges!AF490="C","E","")</f>
        <v/>
      </c>
      <c r="BG25" s="96"/>
      <c r="BH25" s="74" t="str">
        <f>IF(Badges!AG490="C","E","")</f>
        <v/>
      </c>
      <c r="BI25" s="95"/>
    </row>
    <row r="26" spans="1:61">
      <c r="A26" s="65" t="str">
        <f>Badges!B491</f>
        <v>Musician</v>
      </c>
      <c r="B26" s="74" t="str">
        <f>IF(Badges!D513="C","E","")</f>
        <v/>
      </c>
      <c r="C26" s="96"/>
      <c r="D26" s="74" t="str">
        <f>IF(Badges!E513="C","E","")</f>
        <v/>
      </c>
      <c r="E26" s="96"/>
      <c r="F26" s="74" t="str">
        <f>IF(Badges!F513="C","E","")</f>
        <v/>
      </c>
      <c r="G26" s="96"/>
      <c r="H26" s="74" t="str">
        <f>IF(Badges!G513="C","E","")</f>
        <v/>
      </c>
      <c r="I26" s="96"/>
      <c r="J26" s="74" t="str">
        <f>IF(Badges!H513="C","E","")</f>
        <v/>
      </c>
      <c r="K26" s="96"/>
      <c r="L26" s="74" t="str">
        <f>IF(Badges!I513="C","E","")</f>
        <v/>
      </c>
      <c r="M26" s="96"/>
      <c r="N26" s="74" t="str">
        <f>IF(Badges!J513="C","E","")</f>
        <v/>
      </c>
      <c r="O26" s="96"/>
      <c r="P26" s="74" t="str">
        <f>IF(Badges!K513="C","E","")</f>
        <v/>
      </c>
      <c r="Q26" s="96"/>
      <c r="R26" s="74" t="str">
        <f>IF(Badges!L513="C","E","")</f>
        <v/>
      </c>
      <c r="S26" s="96"/>
      <c r="T26" s="74" t="str">
        <f>IF(Badges!M513="C","E","")</f>
        <v/>
      </c>
      <c r="U26" s="96"/>
      <c r="V26" s="74" t="str">
        <f>IF(Badges!N513="C","E","")</f>
        <v/>
      </c>
      <c r="W26" s="96"/>
      <c r="X26" s="74" t="str">
        <f>IF(Badges!O513="C","E","")</f>
        <v/>
      </c>
      <c r="Y26" s="96"/>
      <c r="Z26" s="74" t="str">
        <f>IF(Badges!P513="C","E","")</f>
        <v/>
      </c>
      <c r="AA26" s="96"/>
      <c r="AB26" s="74" t="str">
        <f>IF(Badges!Q513="C","E","")</f>
        <v/>
      </c>
      <c r="AC26" s="96"/>
      <c r="AD26" s="74" t="str">
        <f>IF(Badges!R513="C","E","")</f>
        <v/>
      </c>
      <c r="AE26" s="96"/>
      <c r="AF26" s="74" t="str">
        <f>IF(Badges!S513="C","E","")</f>
        <v/>
      </c>
      <c r="AG26" s="96"/>
      <c r="AH26" s="74" t="str">
        <f>IF(Badges!T513="C","E","")</f>
        <v/>
      </c>
      <c r="AI26" s="96"/>
      <c r="AJ26" s="74" t="str">
        <f>IF(Badges!U513="C","E","")</f>
        <v/>
      </c>
      <c r="AK26" s="96"/>
      <c r="AL26" s="74" t="str">
        <f>IF(Badges!V513="C","E","")</f>
        <v/>
      </c>
      <c r="AM26" s="96"/>
      <c r="AN26" s="74" t="str">
        <f>IF(Badges!W513="C","E","")</f>
        <v/>
      </c>
      <c r="AO26" s="96"/>
      <c r="AP26" s="74" t="str">
        <f>IF(Badges!X513="C","E","")</f>
        <v/>
      </c>
      <c r="AQ26" s="96"/>
      <c r="AR26" s="74" t="str">
        <f>IF(Badges!Y513="C","E","")</f>
        <v/>
      </c>
      <c r="AS26" s="96"/>
      <c r="AT26" s="74" t="str">
        <f>IF(Badges!Z513="C","E","")</f>
        <v/>
      </c>
      <c r="AU26" s="96"/>
      <c r="AV26" s="74" t="str">
        <f>IF(Badges!AA513="C","E","")</f>
        <v/>
      </c>
      <c r="AW26" s="96"/>
      <c r="AX26" s="74" t="str">
        <f>IF(Badges!AB513="C","E","")</f>
        <v/>
      </c>
      <c r="AY26" s="96"/>
      <c r="AZ26" s="74" t="str">
        <f>IF(Badges!AC513="C","E","")</f>
        <v/>
      </c>
      <c r="BA26" s="96"/>
      <c r="BB26" s="74" t="str">
        <f>IF(Badges!AD513="C","E","")</f>
        <v/>
      </c>
      <c r="BC26" s="96"/>
      <c r="BD26" s="74" t="str">
        <f>IF(Badges!AE513="C","E","")</f>
        <v/>
      </c>
      <c r="BE26" s="96"/>
      <c r="BF26" s="74" t="str">
        <f>IF(Badges!AF513="C","E","")</f>
        <v/>
      </c>
      <c r="BG26" s="96"/>
      <c r="BH26" s="74" t="str">
        <f>IF(Badges!AG513="C","E","")</f>
        <v/>
      </c>
      <c r="BI26" s="95"/>
    </row>
    <row r="27" spans="1:61">
      <c r="A27" s="65" t="str">
        <f>Badges!B514</f>
        <v>Outdoor Art Explorer</v>
      </c>
      <c r="B27" s="74" t="str">
        <f>IF(Badges!D536="C","E","")</f>
        <v/>
      </c>
      <c r="C27" s="96"/>
      <c r="D27" s="74" t="str">
        <f>IF(Badges!E536="C","E","")</f>
        <v/>
      </c>
      <c r="E27" s="96"/>
      <c r="F27" s="74" t="str">
        <f>IF(Badges!F536="C","E","")</f>
        <v/>
      </c>
      <c r="G27" s="96"/>
      <c r="H27" s="74" t="str">
        <f>IF(Badges!G536="C","E","")</f>
        <v/>
      </c>
      <c r="I27" s="96"/>
      <c r="J27" s="74" t="str">
        <f>IF(Badges!H536="C","E","")</f>
        <v/>
      </c>
      <c r="K27" s="96"/>
      <c r="L27" s="74" t="str">
        <f>IF(Badges!I536="C","E","")</f>
        <v/>
      </c>
      <c r="M27" s="96"/>
      <c r="N27" s="74" t="str">
        <f>IF(Badges!J536="C","E","")</f>
        <v/>
      </c>
      <c r="O27" s="96"/>
      <c r="P27" s="74" t="str">
        <f>IF(Badges!K536="C","E","")</f>
        <v/>
      </c>
      <c r="Q27" s="96"/>
      <c r="R27" s="74" t="str">
        <f>IF(Badges!L536="C","E","")</f>
        <v/>
      </c>
      <c r="S27" s="96"/>
      <c r="T27" s="74" t="str">
        <f>IF(Badges!M536="C","E","")</f>
        <v/>
      </c>
      <c r="U27" s="96"/>
      <c r="V27" s="74" t="str">
        <f>IF(Badges!N536="C","E","")</f>
        <v/>
      </c>
      <c r="W27" s="96"/>
      <c r="X27" s="74" t="str">
        <f>IF(Badges!O536="C","E","")</f>
        <v/>
      </c>
      <c r="Y27" s="96"/>
      <c r="Z27" s="74" t="str">
        <f>IF(Badges!P536="C","E","")</f>
        <v/>
      </c>
      <c r="AA27" s="96"/>
      <c r="AB27" s="74" t="str">
        <f>IF(Badges!Q536="C","E","")</f>
        <v/>
      </c>
      <c r="AC27" s="96"/>
      <c r="AD27" s="74" t="str">
        <f>IF(Badges!R536="C","E","")</f>
        <v/>
      </c>
      <c r="AE27" s="96"/>
      <c r="AF27" s="74" t="str">
        <f>IF(Badges!S536="C","E","")</f>
        <v/>
      </c>
      <c r="AG27" s="96"/>
      <c r="AH27" s="74" t="str">
        <f>IF(Badges!T536="C","E","")</f>
        <v/>
      </c>
      <c r="AI27" s="96"/>
      <c r="AJ27" s="74" t="str">
        <f>IF(Badges!U536="C","E","")</f>
        <v/>
      </c>
      <c r="AK27" s="96"/>
      <c r="AL27" s="74" t="str">
        <f>IF(Badges!V536="C","E","")</f>
        <v/>
      </c>
      <c r="AM27" s="96"/>
      <c r="AN27" s="74" t="str">
        <f>IF(Badges!W536="C","E","")</f>
        <v/>
      </c>
      <c r="AO27" s="96"/>
      <c r="AP27" s="74" t="str">
        <f>IF(Badges!X536="C","E","")</f>
        <v/>
      </c>
      <c r="AQ27" s="96"/>
      <c r="AR27" s="74" t="str">
        <f>IF(Badges!Y536="C","E","")</f>
        <v/>
      </c>
      <c r="AS27" s="96"/>
      <c r="AT27" s="74" t="str">
        <f>IF(Badges!Z536="C","E","")</f>
        <v/>
      </c>
      <c r="AU27" s="96"/>
      <c r="AV27" s="74" t="str">
        <f>IF(Badges!AA536="C","E","")</f>
        <v/>
      </c>
      <c r="AW27" s="96"/>
      <c r="AX27" s="74" t="str">
        <f>IF(Badges!AB536="C","E","")</f>
        <v/>
      </c>
      <c r="AY27" s="96"/>
      <c r="AZ27" s="74" t="str">
        <f>IF(Badges!AC536="C","E","")</f>
        <v/>
      </c>
      <c r="BA27" s="96"/>
      <c r="BB27" s="74" t="str">
        <f>IF(Badges!AD536="C","E","")</f>
        <v/>
      </c>
      <c r="BC27" s="96"/>
      <c r="BD27" s="74" t="str">
        <f>IF(Badges!AE536="C","E","")</f>
        <v/>
      </c>
      <c r="BE27" s="96"/>
      <c r="BF27" s="74" t="str">
        <f>IF(Badges!AF536="C","E","")</f>
        <v/>
      </c>
      <c r="BG27" s="96"/>
      <c r="BH27" s="74" t="str">
        <f>IF(Badges!AG536="C","E","")</f>
        <v/>
      </c>
      <c r="BI27" s="95"/>
    </row>
    <row r="28" spans="1:61">
      <c r="A28" s="65" t="str">
        <f>Badges!B537</f>
        <v>Playing the Past</v>
      </c>
      <c r="B28" s="74" t="str">
        <f>IF(Badges!D559="C","E","")</f>
        <v/>
      </c>
      <c r="C28" s="96"/>
      <c r="D28" s="74" t="str">
        <f>IF(Badges!E559="C","E","")</f>
        <v/>
      </c>
      <c r="E28" s="96"/>
      <c r="F28" s="74" t="str">
        <f>IF(Badges!F559="C","E","")</f>
        <v/>
      </c>
      <c r="G28" s="96"/>
      <c r="H28" s="74" t="str">
        <f>IF(Badges!G559="C","E","")</f>
        <v/>
      </c>
      <c r="I28" s="96"/>
      <c r="J28" s="74" t="str">
        <f>IF(Badges!H559="C","E","")</f>
        <v/>
      </c>
      <c r="K28" s="96"/>
      <c r="L28" s="74" t="str">
        <f>IF(Badges!I559="C","E","")</f>
        <v/>
      </c>
      <c r="M28" s="96"/>
      <c r="N28" s="74" t="str">
        <f>IF(Badges!J559="C","E","")</f>
        <v/>
      </c>
      <c r="O28" s="96"/>
      <c r="P28" s="74" t="str">
        <f>IF(Badges!K559="C","E","")</f>
        <v/>
      </c>
      <c r="Q28" s="96"/>
      <c r="R28" s="74" t="str">
        <f>IF(Badges!L559="C","E","")</f>
        <v/>
      </c>
      <c r="S28" s="96"/>
      <c r="T28" s="74" t="str">
        <f>IF(Badges!M559="C","E","")</f>
        <v/>
      </c>
      <c r="U28" s="96"/>
      <c r="V28" s="74" t="str">
        <f>IF(Badges!N559="C","E","")</f>
        <v/>
      </c>
      <c r="W28" s="96"/>
      <c r="X28" s="74" t="str">
        <f>IF(Badges!O559="C","E","")</f>
        <v/>
      </c>
      <c r="Y28" s="96"/>
      <c r="Z28" s="74" t="str">
        <f>IF(Badges!P559="C","E","")</f>
        <v/>
      </c>
      <c r="AA28" s="96"/>
      <c r="AB28" s="74" t="str">
        <f>IF(Badges!Q559="C","E","")</f>
        <v/>
      </c>
      <c r="AC28" s="96"/>
      <c r="AD28" s="74" t="str">
        <f>IF(Badges!R559="C","E","")</f>
        <v/>
      </c>
      <c r="AE28" s="96"/>
      <c r="AF28" s="74" t="str">
        <f>IF(Badges!S559="C","E","")</f>
        <v/>
      </c>
      <c r="AG28" s="96"/>
      <c r="AH28" s="74" t="str">
        <f>IF(Badges!T559="C","E","")</f>
        <v/>
      </c>
      <c r="AI28" s="96"/>
      <c r="AJ28" s="74" t="str">
        <f>IF(Badges!U559="C","E","")</f>
        <v/>
      </c>
      <c r="AK28" s="96"/>
      <c r="AL28" s="74" t="str">
        <f>IF(Badges!V559="C","E","")</f>
        <v/>
      </c>
      <c r="AM28" s="96"/>
      <c r="AN28" s="74" t="str">
        <f>IF(Badges!W559="C","E","")</f>
        <v/>
      </c>
      <c r="AO28" s="96"/>
      <c r="AP28" s="74" t="str">
        <f>IF(Badges!X559="C","E","")</f>
        <v/>
      </c>
      <c r="AQ28" s="96"/>
      <c r="AR28" s="74" t="str">
        <f>IF(Badges!Y559="C","E","")</f>
        <v/>
      </c>
      <c r="AS28" s="96"/>
      <c r="AT28" s="74" t="str">
        <f>IF(Badges!Z559="C","E","")</f>
        <v/>
      </c>
      <c r="AU28" s="96"/>
      <c r="AV28" s="74" t="str">
        <f>IF(Badges!AA559="C","E","")</f>
        <v/>
      </c>
      <c r="AW28" s="96"/>
      <c r="AX28" s="74" t="str">
        <f>IF(Badges!AB559="C","E","")</f>
        <v/>
      </c>
      <c r="AY28" s="96"/>
      <c r="AZ28" s="74" t="str">
        <f>IF(Badges!AC559="C","E","")</f>
        <v/>
      </c>
      <c r="BA28" s="96"/>
      <c r="BB28" s="74" t="str">
        <f>IF(Badges!AD559="C","E","")</f>
        <v/>
      </c>
      <c r="BC28" s="96"/>
      <c r="BD28" s="74" t="str">
        <f>IF(Badges!AE559="C","E","")</f>
        <v/>
      </c>
      <c r="BE28" s="96"/>
      <c r="BF28" s="74" t="str">
        <f>IF(Badges!AF559="C","E","")</f>
        <v/>
      </c>
      <c r="BG28" s="96"/>
      <c r="BH28" s="74" t="str">
        <f>IF(Badges!AG559="C","E","")</f>
        <v/>
      </c>
      <c r="BI28" s="95"/>
    </row>
    <row r="29" spans="1:61">
      <c r="A29" s="65" t="str">
        <f>Badges!B560</f>
        <v>Practice with Purpose</v>
      </c>
      <c r="B29" s="74" t="str">
        <f>IF(Badges!D582="C","E","")</f>
        <v/>
      </c>
      <c r="C29" s="96"/>
      <c r="D29" s="74" t="str">
        <f>IF(Badges!E582="C","E","")</f>
        <v/>
      </c>
      <c r="E29" s="96"/>
      <c r="F29" s="74" t="str">
        <f>IF(Badges!F582="C","E","")</f>
        <v/>
      </c>
      <c r="G29" s="96"/>
      <c r="H29" s="74" t="str">
        <f>IF(Badges!G582="C","E","")</f>
        <v/>
      </c>
      <c r="I29" s="96"/>
      <c r="J29" s="74" t="str">
        <f>IF(Badges!H582="C","E","")</f>
        <v/>
      </c>
      <c r="K29" s="96"/>
      <c r="L29" s="74" t="str">
        <f>IF(Badges!I582="C","E","")</f>
        <v/>
      </c>
      <c r="M29" s="96"/>
      <c r="N29" s="74" t="str">
        <f>IF(Badges!J582="C","E","")</f>
        <v/>
      </c>
      <c r="O29" s="96"/>
      <c r="P29" s="74" t="str">
        <f>IF(Badges!K582="C","E","")</f>
        <v/>
      </c>
      <c r="Q29" s="96"/>
      <c r="R29" s="74" t="str">
        <f>IF(Badges!L582="C","E","")</f>
        <v/>
      </c>
      <c r="S29" s="96"/>
      <c r="T29" s="74" t="str">
        <f>IF(Badges!M582="C","E","")</f>
        <v/>
      </c>
      <c r="U29" s="96"/>
      <c r="V29" s="74" t="str">
        <f>IF(Badges!N582="C","E","")</f>
        <v/>
      </c>
      <c r="W29" s="96"/>
      <c r="X29" s="74" t="str">
        <f>IF(Badges!O582="C","E","")</f>
        <v/>
      </c>
      <c r="Y29" s="96"/>
      <c r="Z29" s="74" t="str">
        <f>IF(Badges!P582="C","E","")</f>
        <v/>
      </c>
      <c r="AA29" s="96"/>
      <c r="AB29" s="74" t="str">
        <f>IF(Badges!Q582="C","E","")</f>
        <v/>
      </c>
      <c r="AC29" s="96"/>
      <c r="AD29" s="74" t="str">
        <f>IF(Badges!R582="C","E","")</f>
        <v/>
      </c>
      <c r="AE29" s="96"/>
      <c r="AF29" s="74" t="str">
        <f>IF(Badges!S582="C","E","")</f>
        <v/>
      </c>
      <c r="AG29" s="96"/>
      <c r="AH29" s="74" t="str">
        <f>IF(Badges!T582="C","E","")</f>
        <v/>
      </c>
      <c r="AI29" s="96"/>
      <c r="AJ29" s="74" t="str">
        <f>IF(Badges!U582="C","E","")</f>
        <v/>
      </c>
      <c r="AK29" s="96"/>
      <c r="AL29" s="74" t="str">
        <f>IF(Badges!V582="C","E","")</f>
        <v/>
      </c>
      <c r="AM29" s="96"/>
      <c r="AN29" s="74" t="str">
        <f>IF(Badges!W582="C","E","")</f>
        <v/>
      </c>
      <c r="AO29" s="96"/>
      <c r="AP29" s="74" t="str">
        <f>IF(Badges!X582="C","E","")</f>
        <v/>
      </c>
      <c r="AQ29" s="96"/>
      <c r="AR29" s="74" t="str">
        <f>IF(Badges!Y582="C","E","")</f>
        <v/>
      </c>
      <c r="AS29" s="96"/>
      <c r="AT29" s="74" t="str">
        <f>IF(Badges!Z582="C","E","")</f>
        <v/>
      </c>
      <c r="AU29" s="96"/>
      <c r="AV29" s="74" t="str">
        <f>IF(Badges!AA582="C","E","")</f>
        <v/>
      </c>
      <c r="AW29" s="96"/>
      <c r="AX29" s="74" t="str">
        <f>IF(Badges!AB582="C","E","")</f>
        <v/>
      </c>
      <c r="AY29" s="96"/>
      <c r="AZ29" s="74" t="str">
        <f>IF(Badges!AC582="C","E","")</f>
        <v/>
      </c>
      <c r="BA29" s="96"/>
      <c r="BB29" s="74" t="str">
        <f>IF(Badges!AD582="C","E","")</f>
        <v/>
      </c>
      <c r="BC29" s="96"/>
      <c r="BD29" s="74" t="str">
        <f>IF(Badges!AE582="C","E","")</f>
        <v/>
      </c>
      <c r="BE29" s="96"/>
      <c r="BF29" s="74" t="str">
        <f>IF(Badges!AF582="C","E","")</f>
        <v/>
      </c>
      <c r="BG29" s="96"/>
      <c r="BH29" s="74" t="str">
        <f>IF(Badges!AG582="C","E","")</f>
        <v/>
      </c>
      <c r="BI29" s="95"/>
    </row>
    <row r="30" spans="1:61">
      <c r="A30" s="65" t="str">
        <f>Badges!B583</f>
        <v>Product Designer</v>
      </c>
      <c r="B30" s="74" t="str">
        <f>IF(Badges!D605="C","E","")</f>
        <v/>
      </c>
      <c r="C30" s="96"/>
      <c r="D30" s="74" t="str">
        <f>IF(Badges!E605="C","E","")</f>
        <v/>
      </c>
      <c r="E30" s="96"/>
      <c r="F30" s="74" t="str">
        <f>IF(Badges!F605="C","E","")</f>
        <v/>
      </c>
      <c r="G30" s="96"/>
      <c r="H30" s="74" t="str">
        <f>IF(Badges!G605="C","E","")</f>
        <v/>
      </c>
      <c r="I30" s="96"/>
      <c r="J30" s="74" t="str">
        <f>IF(Badges!H605="C","E","")</f>
        <v/>
      </c>
      <c r="K30" s="96"/>
      <c r="L30" s="74" t="str">
        <f>IF(Badges!I605="C","E","")</f>
        <v/>
      </c>
      <c r="M30" s="96"/>
      <c r="N30" s="74" t="str">
        <f>IF(Badges!J605="C","E","")</f>
        <v/>
      </c>
      <c r="O30" s="96"/>
      <c r="P30" s="74" t="str">
        <f>IF(Badges!K605="C","E","")</f>
        <v/>
      </c>
      <c r="Q30" s="96"/>
      <c r="R30" s="74" t="str">
        <f>IF(Badges!L605="C","E","")</f>
        <v/>
      </c>
      <c r="S30" s="96"/>
      <c r="T30" s="74" t="str">
        <f>IF(Badges!M605="C","E","")</f>
        <v/>
      </c>
      <c r="U30" s="96"/>
      <c r="V30" s="74" t="str">
        <f>IF(Badges!N605="C","E","")</f>
        <v/>
      </c>
      <c r="W30" s="96"/>
      <c r="X30" s="74" t="str">
        <f>IF(Badges!O605="C","E","")</f>
        <v/>
      </c>
      <c r="Y30" s="96"/>
      <c r="Z30" s="74" t="str">
        <f>IF(Badges!P605="C","E","")</f>
        <v/>
      </c>
      <c r="AA30" s="96"/>
      <c r="AB30" s="74" t="str">
        <f>IF(Badges!Q605="C","E","")</f>
        <v/>
      </c>
      <c r="AC30" s="96"/>
      <c r="AD30" s="74" t="str">
        <f>IF(Badges!R605="C","E","")</f>
        <v/>
      </c>
      <c r="AE30" s="96"/>
      <c r="AF30" s="74" t="str">
        <f>IF(Badges!S605="C","E","")</f>
        <v/>
      </c>
      <c r="AG30" s="96"/>
      <c r="AH30" s="74" t="str">
        <f>IF(Badges!T605="C","E","")</f>
        <v/>
      </c>
      <c r="AI30" s="96"/>
      <c r="AJ30" s="74" t="str">
        <f>IF(Badges!U605="C","E","")</f>
        <v/>
      </c>
      <c r="AK30" s="96"/>
      <c r="AL30" s="74" t="str">
        <f>IF(Badges!V605="C","E","")</f>
        <v/>
      </c>
      <c r="AM30" s="96"/>
      <c r="AN30" s="74" t="str">
        <f>IF(Badges!W605="C","E","")</f>
        <v/>
      </c>
      <c r="AO30" s="96"/>
      <c r="AP30" s="74" t="str">
        <f>IF(Badges!X605="C","E","")</f>
        <v/>
      </c>
      <c r="AQ30" s="96"/>
      <c r="AR30" s="74" t="str">
        <f>IF(Badges!Y605="C","E","")</f>
        <v/>
      </c>
      <c r="AS30" s="96"/>
      <c r="AT30" s="74" t="str">
        <f>IF(Badges!Z605="C","E","")</f>
        <v/>
      </c>
      <c r="AU30" s="96"/>
      <c r="AV30" s="74" t="str">
        <f>IF(Badges!AA605="C","E","")</f>
        <v/>
      </c>
      <c r="AW30" s="96"/>
      <c r="AX30" s="74" t="str">
        <f>IF(Badges!AB605="C","E","")</f>
        <v/>
      </c>
      <c r="AY30" s="96"/>
      <c r="AZ30" s="74" t="str">
        <f>IF(Badges!AC605="C","E","")</f>
        <v/>
      </c>
      <c r="BA30" s="96"/>
      <c r="BB30" s="74" t="str">
        <f>IF(Badges!AD605="C","E","")</f>
        <v/>
      </c>
      <c r="BC30" s="96"/>
      <c r="BD30" s="74" t="str">
        <f>IF(Badges!AE605="C","E","")</f>
        <v/>
      </c>
      <c r="BE30" s="96"/>
      <c r="BF30" s="74" t="str">
        <f>IF(Badges!AF605="C","E","")</f>
        <v/>
      </c>
      <c r="BG30" s="96"/>
      <c r="BH30" s="74" t="str">
        <f>IF(Badges!AG605="C","E","")</f>
        <v/>
      </c>
      <c r="BI30" s="95"/>
    </row>
    <row r="31" spans="1:61">
      <c r="A31" s="65" t="str">
        <f>Badges!B606</f>
        <v>Savvy Shopper</v>
      </c>
      <c r="B31" s="74" t="str">
        <f>IF(Badges!D628="C","E","")</f>
        <v/>
      </c>
      <c r="C31" s="96"/>
      <c r="D31" s="74" t="str">
        <f>IF(Badges!E628="C","E","")</f>
        <v/>
      </c>
      <c r="E31" s="96"/>
      <c r="F31" s="74" t="str">
        <f>IF(Badges!F628="C","E","")</f>
        <v/>
      </c>
      <c r="G31" s="96"/>
      <c r="H31" s="74" t="str">
        <f>IF(Badges!G628="C","E","")</f>
        <v/>
      </c>
      <c r="I31" s="96"/>
      <c r="J31" s="74" t="str">
        <f>IF(Badges!H628="C","E","")</f>
        <v/>
      </c>
      <c r="K31" s="96"/>
      <c r="L31" s="74" t="str">
        <f>IF(Badges!I628="C","E","")</f>
        <v/>
      </c>
      <c r="M31" s="96"/>
      <c r="N31" s="74" t="str">
        <f>IF(Badges!J628="C","E","")</f>
        <v/>
      </c>
      <c r="O31" s="96"/>
      <c r="P31" s="74" t="str">
        <f>IF(Badges!K628="C","E","")</f>
        <v/>
      </c>
      <c r="Q31" s="96"/>
      <c r="R31" s="74" t="str">
        <f>IF(Badges!L628="C","E","")</f>
        <v/>
      </c>
      <c r="S31" s="96"/>
      <c r="T31" s="74" t="str">
        <f>IF(Badges!M628="C","E","")</f>
        <v/>
      </c>
      <c r="U31" s="96"/>
      <c r="V31" s="74" t="str">
        <f>IF(Badges!N628="C","E","")</f>
        <v/>
      </c>
      <c r="W31" s="96"/>
      <c r="X31" s="74" t="str">
        <f>IF(Badges!O628="C","E","")</f>
        <v/>
      </c>
      <c r="Y31" s="96"/>
      <c r="Z31" s="74" t="str">
        <f>IF(Badges!P628="C","E","")</f>
        <v/>
      </c>
      <c r="AA31" s="96"/>
      <c r="AB31" s="74" t="str">
        <f>IF(Badges!Q628="C","E","")</f>
        <v/>
      </c>
      <c r="AC31" s="96"/>
      <c r="AD31" s="74" t="str">
        <f>IF(Badges!R628="C","E","")</f>
        <v/>
      </c>
      <c r="AE31" s="96"/>
      <c r="AF31" s="74" t="str">
        <f>IF(Badges!S628="C","E","")</f>
        <v/>
      </c>
      <c r="AG31" s="96"/>
      <c r="AH31" s="74" t="str">
        <f>IF(Badges!T628="C","E","")</f>
        <v/>
      </c>
      <c r="AI31" s="96"/>
      <c r="AJ31" s="74" t="str">
        <f>IF(Badges!U628="C","E","")</f>
        <v/>
      </c>
      <c r="AK31" s="96"/>
      <c r="AL31" s="74" t="str">
        <f>IF(Badges!V628="C","E","")</f>
        <v/>
      </c>
      <c r="AM31" s="96"/>
      <c r="AN31" s="74" t="str">
        <f>IF(Badges!W628="C","E","")</f>
        <v/>
      </c>
      <c r="AO31" s="96"/>
      <c r="AP31" s="74" t="str">
        <f>IF(Badges!X628="C","E","")</f>
        <v/>
      </c>
      <c r="AQ31" s="96"/>
      <c r="AR31" s="74" t="str">
        <f>IF(Badges!Y628="C","E","")</f>
        <v/>
      </c>
      <c r="AS31" s="96"/>
      <c r="AT31" s="74" t="str">
        <f>IF(Badges!Z628="C","E","")</f>
        <v/>
      </c>
      <c r="AU31" s="96"/>
      <c r="AV31" s="74" t="str">
        <f>IF(Badges!AA628="C","E","")</f>
        <v/>
      </c>
      <c r="AW31" s="96"/>
      <c r="AX31" s="74" t="str">
        <f>IF(Badges!AB628="C","E","")</f>
        <v/>
      </c>
      <c r="AY31" s="96"/>
      <c r="AZ31" s="74" t="str">
        <f>IF(Badges!AC628="C","E","")</f>
        <v/>
      </c>
      <c r="BA31" s="96"/>
      <c r="BB31" s="74" t="str">
        <f>IF(Badges!AD628="C","E","")</f>
        <v/>
      </c>
      <c r="BC31" s="96"/>
      <c r="BD31" s="74" t="str">
        <f>IF(Badges!AE628="C","E","")</f>
        <v/>
      </c>
      <c r="BE31" s="96"/>
      <c r="BF31" s="74" t="str">
        <f>IF(Badges!AF628="C","E","")</f>
        <v/>
      </c>
      <c r="BG31" s="96"/>
      <c r="BH31" s="74" t="str">
        <f>IF(Badges!AG628="C","E","")</f>
        <v/>
      </c>
      <c r="BI31" s="95"/>
    </row>
    <row r="32" spans="1:61">
      <c r="A32" s="65" t="str">
        <f>Badges!B629</f>
        <v>Scribe</v>
      </c>
      <c r="B32" s="74" t="str">
        <f>IF(Badges!D651="C","E","")</f>
        <v/>
      </c>
      <c r="C32" s="96"/>
      <c r="D32" s="74" t="str">
        <f>IF(Badges!E651="C","E","")</f>
        <v/>
      </c>
      <c r="E32" s="96"/>
      <c r="F32" s="74" t="str">
        <f>IF(Badges!F651="C","E","")</f>
        <v/>
      </c>
      <c r="G32" s="96"/>
      <c r="H32" s="74" t="str">
        <f>IF(Badges!G651="C","E","")</f>
        <v/>
      </c>
      <c r="I32" s="96"/>
      <c r="J32" s="74" t="str">
        <f>IF(Badges!H651="C","E","")</f>
        <v/>
      </c>
      <c r="K32" s="96"/>
      <c r="L32" s="74" t="str">
        <f>IF(Badges!I651="C","E","")</f>
        <v/>
      </c>
      <c r="M32" s="96"/>
      <c r="N32" s="74" t="str">
        <f>IF(Badges!J651="C","E","")</f>
        <v/>
      </c>
      <c r="O32" s="96"/>
      <c r="P32" s="74" t="str">
        <f>IF(Badges!K651="C","E","")</f>
        <v/>
      </c>
      <c r="Q32" s="96"/>
      <c r="R32" s="74" t="str">
        <f>IF(Badges!L651="C","E","")</f>
        <v/>
      </c>
      <c r="S32" s="96"/>
      <c r="T32" s="74" t="str">
        <f>IF(Badges!M651="C","E","")</f>
        <v/>
      </c>
      <c r="U32" s="96"/>
      <c r="V32" s="74" t="str">
        <f>IF(Badges!N651="C","E","")</f>
        <v/>
      </c>
      <c r="W32" s="96"/>
      <c r="X32" s="74" t="str">
        <f>IF(Badges!O651="C","E","")</f>
        <v/>
      </c>
      <c r="Y32" s="96"/>
      <c r="Z32" s="74" t="str">
        <f>IF(Badges!P651="C","E","")</f>
        <v/>
      </c>
      <c r="AA32" s="96"/>
      <c r="AB32" s="74" t="str">
        <f>IF(Badges!Q651="C","E","")</f>
        <v/>
      </c>
      <c r="AC32" s="96"/>
      <c r="AD32" s="74" t="str">
        <f>IF(Badges!R651="C","E","")</f>
        <v/>
      </c>
      <c r="AE32" s="96"/>
      <c r="AF32" s="74" t="str">
        <f>IF(Badges!S651="C","E","")</f>
        <v/>
      </c>
      <c r="AG32" s="96"/>
      <c r="AH32" s="74" t="str">
        <f>IF(Badges!T651="C","E","")</f>
        <v/>
      </c>
      <c r="AI32" s="96"/>
      <c r="AJ32" s="74" t="str">
        <f>IF(Badges!U651="C","E","")</f>
        <v/>
      </c>
      <c r="AK32" s="96"/>
      <c r="AL32" s="74" t="str">
        <f>IF(Badges!V651="C","E","")</f>
        <v/>
      </c>
      <c r="AM32" s="96"/>
      <c r="AN32" s="74" t="str">
        <f>IF(Badges!W651="C","E","")</f>
        <v/>
      </c>
      <c r="AO32" s="96"/>
      <c r="AP32" s="74" t="str">
        <f>IF(Badges!X651="C","E","")</f>
        <v/>
      </c>
      <c r="AQ32" s="96"/>
      <c r="AR32" s="74" t="str">
        <f>IF(Badges!Y651="C","E","")</f>
        <v/>
      </c>
      <c r="AS32" s="96"/>
      <c r="AT32" s="74" t="str">
        <f>IF(Badges!Z651="C","E","")</f>
        <v/>
      </c>
      <c r="AU32" s="96"/>
      <c r="AV32" s="74" t="str">
        <f>IF(Badges!AA651="C","E","")</f>
        <v/>
      </c>
      <c r="AW32" s="96"/>
      <c r="AX32" s="74" t="str">
        <f>IF(Badges!AB651="C","E","")</f>
        <v/>
      </c>
      <c r="AY32" s="96"/>
      <c r="AZ32" s="74" t="str">
        <f>IF(Badges!AC651="C","E","")</f>
        <v/>
      </c>
      <c r="BA32" s="96"/>
      <c r="BB32" s="74" t="str">
        <f>IF(Badges!AD651="C","E","")</f>
        <v/>
      </c>
      <c r="BC32" s="96"/>
      <c r="BD32" s="74" t="str">
        <f>IF(Badges!AE651="C","E","")</f>
        <v/>
      </c>
      <c r="BE32" s="96"/>
      <c r="BF32" s="74" t="str">
        <f>IF(Badges!AF651="C","E","")</f>
        <v/>
      </c>
      <c r="BG32" s="96"/>
      <c r="BH32" s="74" t="str">
        <f>IF(Badges!AG651="C","E","")</f>
        <v/>
      </c>
      <c r="BI32" s="95"/>
    </row>
    <row r="33" spans="1:61">
      <c r="A33" s="65" t="str">
        <f>Badges!B652</f>
        <v>Simple Meals</v>
      </c>
      <c r="B33" s="74" t="str">
        <f>IF(Badges!D674="C","E","")</f>
        <v/>
      </c>
      <c r="C33" s="96"/>
      <c r="D33" s="74" t="str">
        <f>IF(Badges!E674="C","E","")</f>
        <v/>
      </c>
      <c r="E33" s="96"/>
      <c r="F33" s="74" t="str">
        <f>IF(Badges!F674="C","E","")</f>
        <v/>
      </c>
      <c r="G33" s="96"/>
      <c r="H33" s="74" t="str">
        <f>IF(Badges!G674="C","E","")</f>
        <v/>
      </c>
      <c r="I33" s="96"/>
      <c r="J33" s="74" t="str">
        <f>IF(Badges!H674="C","E","")</f>
        <v/>
      </c>
      <c r="K33" s="96"/>
      <c r="L33" s="74" t="str">
        <f>IF(Badges!I674="C","E","")</f>
        <v/>
      </c>
      <c r="M33" s="96"/>
      <c r="N33" s="74" t="str">
        <f>IF(Badges!J674="C","E","")</f>
        <v/>
      </c>
      <c r="O33" s="96"/>
      <c r="P33" s="74" t="str">
        <f>IF(Badges!K674="C","E","")</f>
        <v/>
      </c>
      <c r="Q33" s="96"/>
      <c r="R33" s="74" t="str">
        <f>IF(Badges!L674="C","E","")</f>
        <v/>
      </c>
      <c r="S33" s="96"/>
      <c r="T33" s="74" t="str">
        <f>IF(Badges!M674="C","E","")</f>
        <v/>
      </c>
      <c r="U33" s="96"/>
      <c r="V33" s="74" t="str">
        <f>IF(Badges!N674="C","E","")</f>
        <v/>
      </c>
      <c r="W33" s="96"/>
      <c r="X33" s="74" t="str">
        <f>IF(Badges!O674="C","E","")</f>
        <v/>
      </c>
      <c r="Y33" s="96"/>
      <c r="Z33" s="74" t="str">
        <f>IF(Badges!P674="C","E","")</f>
        <v/>
      </c>
      <c r="AA33" s="96"/>
      <c r="AB33" s="74" t="str">
        <f>IF(Badges!Q674="C","E","")</f>
        <v/>
      </c>
      <c r="AC33" s="96"/>
      <c r="AD33" s="74" t="str">
        <f>IF(Badges!R674="C","E","")</f>
        <v/>
      </c>
      <c r="AE33" s="96"/>
      <c r="AF33" s="74" t="str">
        <f>IF(Badges!S674="C","E","")</f>
        <v/>
      </c>
      <c r="AG33" s="96"/>
      <c r="AH33" s="74" t="str">
        <f>IF(Badges!T674="C","E","")</f>
        <v/>
      </c>
      <c r="AI33" s="96"/>
      <c r="AJ33" s="74" t="str">
        <f>IF(Badges!U674="C","E","")</f>
        <v/>
      </c>
      <c r="AK33" s="96"/>
      <c r="AL33" s="74" t="str">
        <f>IF(Badges!V674="C","E","")</f>
        <v/>
      </c>
      <c r="AM33" s="96"/>
      <c r="AN33" s="74" t="str">
        <f>IF(Badges!W674="C","E","")</f>
        <v/>
      </c>
      <c r="AO33" s="96"/>
      <c r="AP33" s="74" t="str">
        <f>IF(Badges!X674="C","E","")</f>
        <v/>
      </c>
      <c r="AQ33" s="96"/>
      <c r="AR33" s="74" t="str">
        <f>IF(Badges!Y674="C","E","")</f>
        <v/>
      </c>
      <c r="AS33" s="96"/>
      <c r="AT33" s="74" t="str">
        <f>IF(Badges!Z674="C","E","")</f>
        <v/>
      </c>
      <c r="AU33" s="96"/>
      <c r="AV33" s="74" t="str">
        <f>IF(Badges!AA674="C","E","")</f>
        <v/>
      </c>
      <c r="AW33" s="96"/>
      <c r="AX33" s="74" t="str">
        <f>IF(Badges!AB674="C","E","")</f>
        <v/>
      </c>
      <c r="AY33" s="96"/>
      <c r="AZ33" s="74" t="str">
        <f>IF(Badges!AC674="C","E","")</f>
        <v/>
      </c>
      <c r="BA33" s="96"/>
      <c r="BB33" s="74" t="str">
        <f>IF(Badges!AD674="C","E","")</f>
        <v/>
      </c>
      <c r="BC33" s="96"/>
      <c r="BD33" s="74" t="str">
        <f>IF(Badges!AE674="C","E","")</f>
        <v/>
      </c>
      <c r="BE33" s="96"/>
      <c r="BF33" s="74" t="str">
        <f>IF(Badges!AF674="C","E","")</f>
        <v/>
      </c>
      <c r="BG33" s="96"/>
      <c r="BH33" s="74" t="str">
        <f>IF(Badges!AG674="C","E","")</f>
        <v/>
      </c>
      <c r="BI33" s="95"/>
    </row>
    <row r="34" spans="1:61">
      <c r="A34" s="247" t="s">
        <v>926</v>
      </c>
      <c r="B34" s="74" t="str">
        <f>IF(Badges!D697="C","E","")</f>
        <v/>
      </c>
      <c r="C34" s="96"/>
      <c r="D34" s="74" t="str">
        <f>IF(Badges!E697="C","E","")</f>
        <v/>
      </c>
      <c r="E34" s="96"/>
      <c r="F34" s="74" t="str">
        <f>IF(Badges!F697="C","E","")</f>
        <v/>
      </c>
      <c r="G34" s="96"/>
      <c r="H34" s="74" t="str">
        <f>IF(Badges!G697="C","E","")</f>
        <v/>
      </c>
      <c r="I34" s="96"/>
      <c r="J34" s="74" t="str">
        <f>IF(Badges!H697="C","E","")</f>
        <v/>
      </c>
      <c r="K34" s="96"/>
      <c r="L34" s="74" t="str">
        <f>IF(Badges!I697="C","E","")</f>
        <v/>
      </c>
      <c r="M34" s="96"/>
      <c r="N34" s="74" t="str">
        <f>IF(Badges!J697="C","E","")</f>
        <v/>
      </c>
      <c r="O34" s="96"/>
      <c r="P34" s="74" t="str">
        <f>IF(Badges!K697="C","E","")</f>
        <v/>
      </c>
      <c r="Q34" s="96"/>
      <c r="R34" s="74" t="str">
        <f>IF(Badges!L697="C","E","")</f>
        <v/>
      </c>
      <c r="S34" s="96"/>
      <c r="T34" s="74" t="str">
        <f>IF(Badges!M697="C","E","")</f>
        <v/>
      </c>
      <c r="U34" s="96"/>
      <c r="V34" s="74" t="str">
        <f>IF(Badges!N697="C","E","")</f>
        <v/>
      </c>
      <c r="W34" s="96"/>
      <c r="X34" s="74" t="str">
        <f>IF(Badges!O697="C","E","")</f>
        <v/>
      </c>
      <c r="Y34" s="96"/>
      <c r="Z34" s="74" t="str">
        <f>IF(Badges!P697="C","E","")</f>
        <v/>
      </c>
      <c r="AA34" s="96"/>
      <c r="AB34" s="74" t="str">
        <f>IF(Badges!Q697="C","E","")</f>
        <v/>
      </c>
      <c r="AC34" s="96"/>
      <c r="AD34" s="74" t="str">
        <f>IF(Badges!R697="C","E","")</f>
        <v/>
      </c>
      <c r="AE34" s="96"/>
      <c r="AF34" s="74" t="str">
        <f>IF(Badges!S697="C","E","")</f>
        <v/>
      </c>
      <c r="AG34" s="96"/>
      <c r="AH34" s="74" t="str">
        <f>IF(Badges!T697="C","E","")</f>
        <v/>
      </c>
      <c r="AI34" s="96"/>
      <c r="AJ34" s="74" t="str">
        <f>IF(Badges!U697="C","E","")</f>
        <v/>
      </c>
      <c r="AK34" s="96"/>
      <c r="AL34" s="74" t="str">
        <f>IF(Badges!V697="C","E","")</f>
        <v/>
      </c>
      <c r="AM34" s="96"/>
      <c r="AN34" s="74" t="str">
        <f>IF(Badges!W697="C","E","")</f>
        <v/>
      </c>
      <c r="AO34" s="96"/>
      <c r="AP34" s="74" t="str">
        <f>IF(Badges!X697="C","E","")</f>
        <v/>
      </c>
      <c r="AQ34" s="96"/>
      <c r="AR34" s="74" t="str">
        <f>IF(Badges!Y697="C","E","")</f>
        <v/>
      </c>
      <c r="AS34" s="96"/>
      <c r="AT34" s="74" t="str">
        <f>IF(Badges!Z697="C","E","")</f>
        <v/>
      </c>
      <c r="AU34" s="96"/>
      <c r="AV34" s="74" t="str">
        <f>IF(Badges!AA697="C","E","")</f>
        <v/>
      </c>
      <c r="AW34" s="96"/>
      <c r="AX34" s="74" t="str">
        <f>IF(Badges!AB697="C","E","")</f>
        <v/>
      </c>
      <c r="AY34" s="96"/>
      <c r="AZ34" s="74" t="str">
        <f>IF(Badges!AC697="C","E","")</f>
        <v/>
      </c>
      <c r="BA34" s="96"/>
      <c r="BB34" s="74" t="str">
        <f>IF(Badges!AD697="C","E","")</f>
        <v/>
      </c>
      <c r="BC34" s="96"/>
      <c r="BD34" s="74" t="str">
        <f>IF(Badges!AE697="C","E","")</f>
        <v/>
      </c>
      <c r="BE34" s="96"/>
      <c r="BF34" s="74" t="str">
        <f>IF(Badges!AF697="C","E","")</f>
        <v/>
      </c>
      <c r="BG34" s="96"/>
      <c r="BH34" s="74" t="str">
        <f>IF(Badges!AG697="C","E","")</f>
        <v/>
      </c>
      <c r="BI34" s="95"/>
    </row>
    <row r="35" spans="1:61">
      <c r="A35" s="65" t="str">
        <f>Badges!B698</f>
        <v>Social Butterfly</v>
      </c>
      <c r="B35" s="74" t="str">
        <f>IF(Badges!D720="C","E","")</f>
        <v/>
      </c>
      <c r="C35" s="96"/>
      <c r="D35" s="74" t="str">
        <f>IF(Badges!E720="C","E","")</f>
        <v/>
      </c>
      <c r="E35" s="96"/>
      <c r="F35" s="74" t="str">
        <f>IF(Badges!F720="C","E","")</f>
        <v/>
      </c>
      <c r="G35" s="96"/>
      <c r="H35" s="74" t="str">
        <f>IF(Badges!G720="C","E","")</f>
        <v/>
      </c>
      <c r="I35" s="96"/>
      <c r="J35" s="74" t="str">
        <f>IF(Badges!H720="C","E","")</f>
        <v/>
      </c>
      <c r="K35" s="96"/>
      <c r="L35" s="74" t="str">
        <f>IF(Badges!I720="C","E","")</f>
        <v/>
      </c>
      <c r="M35" s="96"/>
      <c r="N35" s="74" t="str">
        <f>IF(Badges!J720="C","E","")</f>
        <v/>
      </c>
      <c r="O35" s="96"/>
      <c r="P35" s="74" t="str">
        <f>IF(Badges!K720="C","E","")</f>
        <v/>
      </c>
      <c r="Q35" s="96"/>
      <c r="R35" s="74" t="str">
        <f>IF(Badges!L720="C","E","")</f>
        <v/>
      </c>
      <c r="S35" s="96"/>
      <c r="T35" s="74" t="str">
        <f>IF(Badges!M720="C","E","")</f>
        <v/>
      </c>
      <c r="U35" s="96"/>
      <c r="V35" s="74" t="str">
        <f>IF(Badges!N720="C","E","")</f>
        <v/>
      </c>
      <c r="W35" s="96"/>
      <c r="X35" s="74" t="str">
        <f>IF(Badges!O720="C","E","")</f>
        <v/>
      </c>
      <c r="Y35" s="96"/>
      <c r="Z35" s="74" t="str">
        <f>IF(Badges!P720="C","E","")</f>
        <v/>
      </c>
      <c r="AA35" s="96"/>
      <c r="AB35" s="74" t="str">
        <f>IF(Badges!Q720="C","E","")</f>
        <v/>
      </c>
      <c r="AC35" s="96"/>
      <c r="AD35" s="74" t="str">
        <f>IF(Badges!R720="C","E","")</f>
        <v/>
      </c>
      <c r="AE35" s="96"/>
      <c r="AF35" s="74" t="str">
        <f>IF(Badges!S720="C","E","")</f>
        <v/>
      </c>
      <c r="AG35" s="96"/>
      <c r="AH35" s="74" t="str">
        <f>IF(Badges!T720="C","E","")</f>
        <v/>
      </c>
      <c r="AI35" s="96"/>
      <c r="AJ35" s="74" t="str">
        <f>IF(Badges!U720="C","E","")</f>
        <v/>
      </c>
      <c r="AK35" s="96"/>
      <c r="AL35" s="74" t="str">
        <f>IF(Badges!V720="C","E","")</f>
        <v/>
      </c>
      <c r="AM35" s="96"/>
      <c r="AN35" s="74" t="str">
        <f>IF(Badges!W720="C","E","")</f>
        <v/>
      </c>
      <c r="AO35" s="96"/>
      <c r="AP35" s="74" t="str">
        <f>IF(Badges!X720="C","E","")</f>
        <v/>
      </c>
      <c r="AQ35" s="96"/>
      <c r="AR35" s="74" t="str">
        <f>IF(Badges!Y720="C","E","")</f>
        <v/>
      </c>
      <c r="AS35" s="96"/>
      <c r="AT35" s="74" t="str">
        <f>IF(Badges!Z720="C","E","")</f>
        <v/>
      </c>
      <c r="AU35" s="96"/>
      <c r="AV35" s="74" t="str">
        <f>IF(Badges!AA720="C","E","")</f>
        <v/>
      </c>
      <c r="AW35" s="96"/>
      <c r="AX35" s="74" t="str">
        <f>IF(Badges!AB720="C","E","")</f>
        <v/>
      </c>
      <c r="AY35" s="96"/>
      <c r="AZ35" s="74" t="str">
        <f>IF(Badges!AC720="C","E","")</f>
        <v/>
      </c>
      <c r="BA35" s="96"/>
      <c r="BB35" s="74" t="str">
        <f>IF(Badges!AD720="C","E","")</f>
        <v/>
      </c>
      <c r="BC35" s="96"/>
      <c r="BD35" s="74" t="str">
        <f>IF(Badges!AE720="C","E","")</f>
        <v/>
      </c>
      <c r="BE35" s="96"/>
      <c r="BF35" s="74" t="str">
        <f>IF(Badges!AF720="C","E","")</f>
        <v/>
      </c>
      <c r="BG35" s="96"/>
      <c r="BH35" s="74" t="str">
        <f>IF(Badges!AG720="C","E","")</f>
        <v/>
      </c>
      <c r="BI35" s="95"/>
    </row>
    <row r="36" spans="1:61">
      <c r="A36" s="65" t="str">
        <f>Badges!B721</f>
        <v>Space Science Investigator</v>
      </c>
      <c r="B36" s="74" t="str">
        <f>IF(Badges!D743="C","E","")</f>
        <v/>
      </c>
      <c r="C36" s="96"/>
      <c r="D36" s="74" t="str">
        <f>IF(Badges!E743="C","E","")</f>
        <v/>
      </c>
      <c r="E36" s="96"/>
      <c r="F36" s="74" t="str">
        <f>IF(Badges!F743="C","E","")</f>
        <v/>
      </c>
      <c r="G36" s="96"/>
      <c r="H36" s="74" t="str">
        <f>IF(Badges!G743="C","E","")</f>
        <v/>
      </c>
      <c r="I36" s="96"/>
      <c r="J36" s="74" t="str">
        <f>IF(Badges!H743="C","E","")</f>
        <v/>
      </c>
      <c r="K36" s="96"/>
      <c r="L36" s="74" t="str">
        <f>IF(Badges!I743="C","E","")</f>
        <v/>
      </c>
      <c r="M36" s="96"/>
      <c r="N36" s="74" t="str">
        <f>IF(Badges!J743="C","E","")</f>
        <v/>
      </c>
      <c r="O36" s="96"/>
      <c r="P36" s="74" t="str">
        <f>IF(Badges!K743="C","E","")</f>
        <v/>
      </c>
      <c r="Q36" s="96"/>
      <c r="R36" s="74" t="str">
        <f>IF(Badges!L743="C","E","")</f>
        <v/>
      </c>
      <c r="S36" s="96"/>
      <c r="T36" s="74" t="str">
        <f>IF(Badges!M743="C","E","")</f>
        <v/>
      </c>
      <c r="U36" s="96"/>
      <c r="V36" s="74" t="str">
        <f>IF(Badges!N743="C","E","")</f>
        <v/>
      </c>
      <c r="W36" s="96"/>
      <c r="X36" s="74" t="str">
        <f>IF(Badges!O743="C","E","")</f>
        <v/>
      </c>
      <c r="Y36" s="96"/>
      <c r="Z36" s="74" t="str">
        <f>IF(Badges!P743="C","E","")</f>
        <v/>
      </c>
      <c r="AA36" s="96"/>
      <c r="AB36" s="74" t="str">
        <f>IF(Badges!Q743="C","E","")</f>
        <v/>
      </c>
      <c r="AC36" s="96"/>
      <c r="AD36" s="74" t="str">
        <f>IF(Badges!R743="C","E","")</f>
        <v/>
      </c>
      <c r="AE36" s="96"/>
      <c r="AF36" s="74" t="str">
        <f>IF(Badges!S743="C","E","")</f>
        <v/>
      </c>
      <c r="AG36" s="96"/>
      <c r="AH36" s="74" t="str">
        <f>IF(Badges!T743="C","E","")</f>
        <v/>
      </c>
      <c r="AI36" s="96"/>
      <c r="AJ36" s="74" t="str">
        <f>IF(Badges!U743="C","E","")</f>
        <v/>
      </c>
      <c r="AK36" s="96"/>
      <c r="AL36" s="74" t="str">
        <f>IF(Badges!V743="C","E","")</f>
        <v/>
      </c>
      <c r="AM36" s="96"/>
      <c r="AN36" s="74" t="str">
        <f>IF(Badges!W743="C","E","")</f>
        <v/>
      </c>
      <c r="AO36" s="96"/>
      <c r="AP36" s="74" t="str">
        <f>IF(Badges!X743="C","E","")</f>
        <v/>
      </c>
      <c r="AQ36" s="96"/>
      <c r="AR36" s="74" t="str">
        <f>IF(Badges!Y743="C","E","")</f>
        <v/>
      </c>
      <c r="AS36" s="96"/>
      <c r="AT36" s="74" t="str">
        <f>IF(Badges!Z743="C","E","")</f>
        <v/>
      </c>
      <c r="AU36" s="96"/>
      <c r="AV36" s="74" t="str">
        <f>IF(Badges!AA743="C","E","")</f>
        <v/>
      </c>
      <c r="AW36" s="96"/>
      <c r="AX36" s="74" t="str">
        <f>IF(Badges!AB743="C","E","")</f>
        <v/>
      </c>
      <c r="AY36" s="96"/>
      <c r="AZ36" s="74" t="str">
        <f>IF(Badges!AC743="C","E","")</f>
        <v/>
      </c>
      <c r="BA36" s="96"/>
      <c r="BB36" s="74" t="str">
        <f>IF(Badges!AD743="C","E","")</f>
        <v/>
      </c>
      <c r="BC36" s="96"/>
      <c r="BD36" s="74" t="str">
        <f>IF(Badges!AE743="C","E","")</f>
        <v/>
      </c>
      <c r="BE36" s="96"/>
      <c r="BF36" s="74" t="str">
        <f>IF(Badges!AF743="C","E","")</f>
        <v/>
      </c>
      <c r="BG36" s="96"/>
      <c r="BH36" s="74" t="str">
        <f>IF(Badges!AG743="C","E","")</f>
        <v/>
      </c>
      <c r="BI36" s="95"/>
    </row>
    <row r="37" spans="1:61">
      <c r="A37" s="65" t="str">
        <f>Badges!B744</f>
        <v>Staying Fit</v>
      </c>
      <c r="B37" s="74" t="str">
        <f>IF(Badges!D766="C","E","")</f>
        <v/>
      </c>
      <c r="C37" s="96"/>
      <c r="D37" s="74" t="str">
        <f>IF(Badges!E766="C","E","")</f>
        <v/>
      </c>
      <c r="E37" s="96"/>
      <c r="F37" s="74" t="str">
        <f>IF(Badges!F766="C","E","")</f>
        <v/>
      </c>
      <c r="G37" s="96"/>
      <c r="H37" s="74" t="str">
        <f>IF(Badges!G766="C","E","")</f>
        <v/>
      </c>
      <c r="I37" s="96"/>
      <c r="J37" s="74" t="str">
        <f>IF(Badges!H766="C","E","")</f>
        <v/>
      </c>
      <c r="K37" s="96"/>
      <c r="L37" s="74" t="str">
        <f>IF(Badges!I766="C","E","")</f>
        <v/>
      </c>
      <c r="M37" s="96"/>
      <c r="N37" s="74" t="str">
        <f>IF(Badges!J766="C","E","")</f>
        <v/>
      </c>
      <c r="O37" s="96"/>
      <c r="P37" s="74" t="str">
        <f>IF(Badges!K766="C","E","")</f>
        <v/>
      </c>
      <c r="Q37" s="96"/>
      <c r="R37" s="74" t="str">
        <f>IF(Badges!L766="C","E","")</f>
        <v/>
      </c>
      <c r="S37" s="96"/>
      <c r="T37" s="74" t="str">
        <f>IF(Badges!M766="C","E","")</f>
        <v/>
      </c>
      <c r="U37" s="96"/>
      <c r="V37" s="74" t="str">
        <f>IF(Badges!N766="C","E","")</f>
        <v/>
      </c>
      <c r="W37" s="96"/>
      <c r="X37" s="74" t="str">
        <f>IF(Badges!O766="C","E","")</f>
        <v/>
      </c>
      <c r="Y37" s="96"/>
      <c r="Z37" s="74" t="str">
        <f>IF(Badges!P766="C","E","")</f>
        <v/>
      </c>
      <c r="AA37" s="96"/>
      <c r="AB37" s="74" t="str">
        <f>IF(Badges!Q766="C","E","")</f>
        <v/>
      </c>
      <c r="AC37" s="96"/>
      <c r="AD37" s="74" t="str">
        <f>IF(Badges!R766="C","E","")</f>
        <v/>
      </c>
      <c r="AE37" s="96"/>
      <c r="AF37" s="74" t="str">
        <f>IF(Badges!S766="C","E","")</f>
        <v/>
      </c>
      <c r="AG37" s="96"/>
      <c r="AH37" s="74" t="str">
        <f>IF(Badges!T766="C","E","")</f>
        <v/>
      </c>
      <c r="AI37" s="96"/>
      <c r="AJ37" s="74" t="str">
        <f>IF(Badges!U766="C","E","")</f>
        <v/>
      </c>
      <c r="AK37" s="96"/>
      <c r="AL37" s="74" t="str">
        <f>IF(Badges!V766="C","E","")</f>
        <v/>
      </c>
      <c r="AM37" s="96"/>
      <c r="AN37" s="74" t="str">
        <f>IF(Badges!W766="C","E","")</f>
        <v/>
      </c>
      <c r="AO37" s="96"/>
      <c r="AP37" s="74" t="str">
        <f>IF(Badges!X766="C","E","")</f>
        <v/>
      </c>
      <c r="AQ37" s="96"/>
      <c r="AR37" s="74" t="str">
        <f>IF(Badges!Y766="C","E","")</f>
        <v/>
      </c>
      <c r="AS37" s="96"/>
      <c r="AT37" s="74" t="str">
        <f>IF(Badges!Z766="C","E","")</f>
        <v/>
      </c>
      <c r="AU37" s="96"/>
      <c r="AV37" s="74" t="str">
        <f>IF(Badges!AA766="C","E","")</f>
        <v/>
      </c>
      <c r="AW37" s="96"/>
      <c r="AX37" s="74" t="str">
        <f>IF(Badges!AB766="C","E","")</f>
        <v/>
      </c>
      <c r="AY37" s="96"/>
      <c r="AZ37" s="74" t="str">
        <f>IF(Badges!AC766="C","E","")</f>
        <v/>
      </c>
      <c r="BA37" s="96"/>
      <c r="BB37" s="74" t="str">
        <f>IF(Badges!AD766="C","E","")</f>
        <v/>
      </c>
      <c r="BC37" s="96"/>
      <c r="BD37" s="74" t="str">
        <f>IF(Badges!AE766="C","E","")</f>
        <v/>
      </c>
      <c r="BE37" s="96"/>
      <c r="BF37" s="74" t="str">
        <f>IF(Badges!AF766="C","E","")</f>
        <v/>
      </c>
      <c r="BG37" s="96"/>
      <c r="BH37" s="74" t="str">
        <f>IF(Badges!AG766="C","E","")</f>
        <v/>
      </c>
      <c r="BI37" s="95"/>
    </row>
    <row r="38" spans="1:61">
      <c r="A38" s="65" t="str">
        <f>Badges!B767</f>
        <v>STEM Career Exploration</v>
      </c>
      <c r="B38" s="74" t="str">
        <f>IF(Badges!D773="C","E","")</f>
        <v/>
      </c>
      <c r="C38" s="96"/>
      <c r="D38" s="74" t="str">
        <f>IF(Badges!E773="C","E","")</f>
        <v/>
      </c>
      <c r="E38" s="96"/>
      <c r="F38" s="74" t="str">
        <f>IF(Badges!F773="C","E","")</f>
        <v/>
      </c>
      <c r="G38" s="96"/>
      <c r="H38" s="74" t="str">
        <f>IF(Badges!G773="C","E","")</f>
        <v/>
      </c>
      <c r="I38" s="96"/>
      <c r="J38" s="74" t="str">
        <f>IF(Badges!H773="C","E","")</f>
        <v/>
      </c>
      <c r="K38" s="96"/>
      <c r="L38" s="74" t="str">
        <f>IF(Badges!I773="C","E","")</f>
        <v/>
      </c>
      <c r="M38" s="96"/>
      <c r="N38" s="74" t="str">
        <f>IF(Badges!J773="C","E","")</f>
        <v/>
      </c>
      <c r="O38" s="96"/>
      <c r="P38" s="74" t="str">
        <f>IF(Badges!K773="C","E","")</f>
        <v/>
      </c>
      <c r="Q38" s="96"/>
      <c r="R38" s="74" t="str">
        <f>IF(Badges!L773="C","E","")</f>
        <v/>
      </c>
      <c r="S38" s="96"/>
      <c r="T38" s="74" t="str">
        <f>IF(Badges!M773="C","E","")</f>
        <v/>
      </c>
      <c r="U38" s="96"/>
      <c r="V38" s="74" t="str">
        <f>IF(Badges!N773="C","E","")</f>
        <v/>
      </c>
      <c r="W38" s="96"/>
      <c r="X38" s="74" t="str">
        <f>IF(Badges!O773="C","E","")</f>
        <v/>
      </c>
      <c r="Y38" s="96"/>
      <c r="Z38" s="74" t="str">
        <f>IF(Badges!P773="C","E","")</f>
        <v/>
      </c>
      <c r="AA38" s="96"/>
      <c r="AB38" s="74" t="str">
        <f>IF(Badges!Q773="C","E","")</f>
        <v/>
      </c>
      <c r="AC38" s="96"/>
      <c r="AD38" s="74" t="str">
        <f>IF(Badges!R773="C","E","")</f>
        <v/>
      </c>
      <c r="AE38" s="96"/>
      <c r="AF38" s="74" t="str">
        <f>IF(Badges!S773="C","E","")</f>
        <v/>
      </c>
      <c r="AG38" s="96"/>
      <c r="AH38" s="74" t="str">
        <f>IF(Badges!T773="C","E","")</f>
        <v/>
      </c>
      <c r="AI38" s="96"/>
      <c r="AJ38" s="74" t="str">
        <f>IF(Badges!U773="C","E","")</f>
        <v/>
      </c>
      <c r="AK38" s="96"/>
      <c r="AL38" s="74" t="str">
        <f>IF(Badges!V773="C","E","")</f>
        <v/>
      </c>
      <c r="AM38" s="96"/>
      <c r="AN38" s="74" t="str">
        <f>IF(Badges!W773="C","E","")</f>
        <v/>
      </c>
      <c r="AO38" s="96"/>
      <c r="AP38" s="74" t="str">
        <f>IF(Badges!X773="C","E","")</f>
        <v/>
      </c>
      <c r="AQ38" s="96"/>
      <c r="AR38" s="74" t="str">
        <f>IF(Badges!Y773="C","E","")</f>
        <v/>
      </c>
      <c r="AS38" s="96"/>
      <c r="AT38" s="74" t="str">
        <f>IF(Badges!Z773="C","E","")</f>
        <v/>
      </c>
      <c r="AU38" s="96"/>
      <c r="AV38" s="74" t="str">
        <f>IF(Badges!AA773="C","E","")</f>
        <v/>
      </c>
      <c r="AW38" s="96"/>
      <c r="AX38" s="74" t="str">
        <f>IF(Badges!AB773="C","E","")</f>
        <v/>
      </c>
      <c r="AY38" s="96"/>
      <c r="AZ38" s="74" t="str">
        <f>IF(Badges!AC773="C","E","")</f>
        <v/>
      </c>
      <c r="BA38" s="96"/>
      <c r="BB38" s="74" t="str">
        <f>IF(Badges!AD773="C","E","")</f>
        <v/>
      </c>
      <c r="BC38" s="96"/>
      <c r="BD38" s="74" t="str">
        <f>IF(Badges!AE773="C","E","")</f>
        <v/>
      </c>
      <c r="BE38" s="96"/>
      <c r="BF38" s="74" t="str">
        <f>IF(Badges!AF773="C","E","")</f>
        <v/>
      </c>
      <c r="BG38" s="96"/>
      <c r="BH38" s="74" t="str">
        <f>IF(Badges!AG773="C","E","")</f>
        <v/>
      </c>
      <c r="BI38" s="95"/>
    </row>
    <row r="39" spans="1:61">
      <c r="A39" s="221" t="str">
        <f>Badges!B774</f>
        <v>Trail (Hiking) Adventure</v>
      </c>
      <c r="B39" s="74" t="str">
        <f>IF(Badges!D796="C","E","")</f>
        <v/>
      </c>
      <c r="C39" s="96"/>
      <c r="D39" s="74" t="str">
        <f>IF(Badges!E796="C","E","")</f>
        <v/>
      </c>
      <c r="E39" s="96"/>
      <c r="F39" s="74" t="str">
        <f>IF(Badges!F796="C","E","")</f>
        <v/>
      </c>
      <c r="G39" s="96"/>
      <c r="H39" s="74" t="str">
        <f>IF(Badges!G796="C","E","")</f>
        <v/>
      </c>
      <c r="I39" s="96"/>
      <c r="J39" s="74" t="str">
        <f>IF(Badges!H796="C","E","")</f>
        <v/>
      </c>
      <c r="K39" s="96"/>
      <c r="L39" s="74" t="str">
        <f>IF(Badges!I796="C","E","")</f>
        <v/>
      </c>
      <c r="M39" s="96"/>
      <c r="N39" s="74" t="str">
        <f>IF(Badges!J796="C","E","")</f>
        <v/>
      </c>
      <c r="O39" s="96"/>
      <c r="P39" s="74" t="str">
        <f>IF(Badges!K796="C","E","")</f>
        <v/>
      </c>
      <c r="Q39" s="96"/>
      <c r="R39" s="74" t="str">
        <f>IF(Badges!L796="C","E","")</f>
        <v/>
      </c>
      <c r="S39" s="96"/>
      <c r="T39" s="74" t="str">
        <f>IF(Badges!M796="C","E","")</f>
        <v/>
      </c>
      <c r="U39" s="96"/>
      <c r="V39" s="74" t="str">
        <f>IF(Badges!N796="C","E","")</f>
        <v/>
      </c>
      <c r="W39" s="96"/>
      <c r="X39" s="74" t="str">
        <f>IF(Badges!O796="C","E","")</f>
        <v/>
      </c>
      <c r="Y39" s="96"/>
      <c r="Z39" s="74" t="str">
        <f>IF(Badges!P796="C","E","")</f>
        <v/>
      </c>
      <c r="AA39" s="96"/>
      <c r="AB39" s="74" t="str">
        <f>IF(Badges!Q796="C","E","")</f>
        <v/>
      </c>
      <c r="AC39" s="96"/>
      <c r="AD39" s="74" t="str">
        <f>IF(Badges!R796="C","E","")</f>
        <v/>
      </c>
      <c r="AE39" s="96"/>
      <c r="AF39" s="74" t="str">
        <f>IF(Badges!S796="C","E","")</f>
        <v/>
      </c>
      <c r="AG39" s="96"/>
      <c r="AH39" s="74" t="str">
        <f>IF(Badges!T796="C","E","")</f>
        <v/>
      </c>
      <c r="AI39" s="96"/>
      <c r="AJ39" s="74" t="str">
        <f>IF(Badges!U796="C","E","")</f>
        <v/>
      </c>
      <c r="AK39" s="96"/>
      <c r="AL39" s="74" t="str">
        <f>IF(Badges!V796="C","E","")</f>
        <v/>
      </c>
      <c r="AM39" s="96"/>
      <c r="AN39" s="74" t="str">
        <f>IF(Badges!W796="C","E","")</f>
        <v/>
      </c>
      <c r="AO39" s="96"/>
      <c r="AP39" s="74" t="str">
        <f>IF(Badges!X796="C","E","")</f>
        <v/>
      </c>
      <c r="AQ39" s="96"/>
      <c r="AR39" s="74" t="str">
        <f>IF(Badges!Y796="C","E","")</f>
        <v/>
      </c>
      <c r="AS39" s="96"/>
      <c r="AT39" s="74" t="str">
        <f>IF(Badges!Z796="C","E","")</f>
        <v/>
      </c>
      <c r="AU39" s="96"/>
      <c r="AV39" s="74" t="str">
        <f>IF(Badges!AA796="C","E","")</f>
        <v/>
      </c>
      <c r="AW39" s="96"/>
      <c r="AX39" s="74" t="str">
        <f>IF(Badges!AB796="C","E","")</f>
        <v/>
      </c>
      <c r="AY39" s="96"/>
      <c r="AZ39" s="74" t="str">
        <f>IF(Badges!AC796="C","E","")</f>
        <v/>
      </c>
      <c r="BA39" s="96"/>
      <c r="BB39" s="74" t="str">
        <f>IF(Badges!AD796="C","E","")</f>
        <v/>
      </c>
      <c r="BC39" s="96"/>
      <c r="BD39" s="74" t="str">
        <f>IF(Badges!AE796="C","E","")</f>
        <v/>
      </c>
      <c r="BE39" s="96"/>
      <c r="BF39" s="74" t="str">
        <f>IF(Badges!AF796="C","E","")</f>
        <v/>
      </c>
      <c r="BG39" s="96"/>
      <c r="BH39" s="74" t="str">
        <f>IF(Badges!AG796="C","E","")</f>
        <v/>
      </c>
      <c r="BI39" s="95"/>
    </row>
    <row r="40" spans="1:61">
      <c r="A40" s="221" t="str">
        <f>Badges!B797</f>
        <v>Trail (Running) Adventure</v>
      </c>
      <c r="B40" s="74" t="str">
        <f>IF(Badges!D819="C","E","")</f>
        <v/>
      </c>
      <c r="C40" s="96"/>
      <c r="D40" s="74" t="str">
        <f>IF(Badges!E819="C","E","")</f>
        <v/>
      </c>
      <c r="E40" s="96"/>
      <c r="F40" s="74" t="str">
        <f>IF(Badges!F819="C","E","")</f>
        <v/>
      </c>
      <c r="G40" s="96"/>
      <c r="H40" s="74" t="str">
        <f>IF(Badges!G819="C","E","")</f>
        <v/>
      </c>
      <c r="I40" s="96"/>
      <c r="J40" s="74" t="str">
        <f>IF(Badges!H819="C","E","")</f>
        <v/>
      </c>
      <c r="K40" s="96"/>
      <c r="L40" s="74" t="str">
        <f>IF(Badges!I819="C","E","")</f>
        <v/>
      </c>
      <c r="M40" s="96"/>
      <c r="N40" s="74" t="str">
        <f>IF(Badges!J819="C","E","")</f>
        <v/>
      </c>
      <c r="O40" s="96"/>
      <c r="P40" s="74" t="str">
        <f>IF(Badges!K819="C","E","")</f>
        <v/>
      </c>
      <c r="Q40" s="96"/>
      <c r="R40" s="74" t="str">
        <f>IF(Badges!L819="C","E","")</f>
        <v/>
      </c>
      <c r="S40" s="96"/>
      <c r="T40" s="74" t="str">
        <f>IF(Badges!M819="C","E","")</f>
        <v/>
      </c>
      <c r="U40" s="96"/>
      <c r="V40" s="74" t="str">
        <f>IF(Badges!N819="C","E","")</f>
        <v/>
      </c>
      <c r="W40" s="96"/>
      <c r="X40" s="74" t="str">
        <f>IF(Badges!O819="C","E","")</f>
        <v/>
      </c>
      <c r="Y40" s="96"/>
      <c r="Z40" s="74" t="str">
        <f>IF(Badges!P819="C","E","")</f>
        <v/>
      </c>
      <c r="AA40" s="96"/>
      <c r="AB40" s="74" t="str">
        <f>IF(Badges!Q819="C","E","")</f>
        <v/>
      </c>
      <c r="AC40" s="96"/>
      <c r="AD40" s="74" t="str">
        <f>IF(Badges!R819="C","E","")</f>
        <v/>
      </c>
      <c r="AE40" s="96"/>
      <c r="AF40" s="74" t="str">
        <f>IF(Badges!S819="C","E","")</f>
        <v/>
      </c>
      <c r="AG40" s="96"/>
      <c r="AH40" s="74" t="str">
        <f>IF(Badges!T819="C","E","")</f>
        <v/>
      </c>
      <c r="AI40" s="96"/>
      <c r="AJ40" s="74" t="str">
        <f>IF(Badges!U819="C","E","")</f>
        <v/>
      </c>
      <c r="AK40" s="96"/>
      <c r="AL40" s="74" t="str">
        <f>IF(Badges!V819="C","E","")</f>
        <v/>
      </c>
      <c r="AM40" s="96"/>
      <c r="AN40" s="74" t="str">
        <f>IF(Badges!W819="C","E","")</f>
        <v/>
      </c>
      <c r="AO40" s="96"/>
      <c r="AP40" s="74" t="str">
        <f>IF(Badges!X819="C","E","")</f>
        <v/>
      </c>
      <c r="AQ40" s="96"/>
      <c r="AR40" s="74" t="str">
        <f>IF(Badges!Y819="C","E","")</f>
        <v/>
      </c>
      <c r="AS40" s="96"/>
      <c r="AT40" s="74" t="str">
        <f>IF(Badges!Z819="C","E","")</f>
        <v/>
      </c>
      <c r="AU40" s="96"/>
      <c r="AV40" s="74" t="str">
        <f>IF(Badges!AA819="C","E","")</f>
        <v/>
      </c>
      <c r="AW40" s="96"/>
      <c r="AX40" s="74" t="str">
        <f>IF(Badges!AB819="C","E","")</f>
        <v/>
      </c>
      <c r="AY40" s="96"/>
      <c r="AZ40" s="74" t="str">
        <f>IF(Badges!AC819="C","E","")</f>
        <v/>
      </c>
      <c r="BA40" s="96"/>
      <c r="BB40" s="74" t="str">
        <f>IF(Badges!AD819="C","E","")</f>
        <v/>
      </c>
      <c r="BC40" s="96"/>
      <c r="BD40" s="74" t="str">
        <f>IF(Badges!AE819="C","E","")</f>
        <v/>
      </c>
      <c r="BE40" s="96"/>
      <c r="BF40" s="74" t="str">
        <f>IF(Badges!AF819="C","E","")</f>
        <v/>
      </c>
      <c r="BG40" s="96"/>
      <c r="BH40" s="74" t="str">
        <f>IF(Badges!AG819="C","E","")</f>
        <v/>
      </c>
      <c r="BI40" s="95"/>
    </row>
    <row r="41" spans="1:61">
      <c r="A41" s="221" t="str">
        <f>Badges!A821</f>
        <v>Automotive</v>
      </c>
      <c r="B41" s="76"/>
      <c r="C41" s="219"/>
      <c r="D41" s="76"/>
      <c r="E41" s="219"/>
      <c r="F41" s="76"/>
      <c r="G41" s="219"/>
      <c r="H41" s="76"/>
      <c r="I41" s="219"/>
      <c r="J41" s="76"/>
      <c r="K41" s="219"/>
      <c r="L41" s="76"/>
      <c r="M41" s="219"/>
      <c r="N41" s="76"/>
      <c r="O41" s="219"/>
      <c r="P41" s="76"/>
      <c r="Q41" s="219"/>
      <c r="R41" s="76"/>
      <c r="S41" s="219"/>
      <c r="T41" s="76"/>
      <c r="U41" s="219"/>
      <c r="V41" s="76"/>
      <c r="W41" s="219"/>
      <c r="X41" s="76"/>
      <c r="Y41" s="219"/>
      <c r="Z41" s="76"/>
      <c r="AA41" s="219"/>
      <c r="AB41" s="76"/>
      <c r="AC41" s="219"/>
      <c r="AD41" s="76"/>
      <c r="AE41" s="219"/>
      <c r="AF41" s="76"/>
      <c r="AG41" s="219"/>
      <c r="AH41" s="76"/>
      <c r="AI41" s="219"/>
      <c r="AJ41" s="76"/>
      <c r="AK41" s="219"/>
      <c r="AL41" s="76"/>
      <c r="AM41" s="219"/>
      <c r="AN41" s="76"/>
      <c r="AO41" s="219"/>
      <c r="AP41" s="76"/>
      <c r="AQ41" s="219"/>
      <c r="AR41" s="76"/>
      <c r="AS41" s="219"/>
      <c r="AT41" s="76"/>
      <c r="AU41" s="219"/>
      <c r="AV41" s="76"/>
      <c r="AW41" s="219"/>
      <c r="AX41" s="76"/>
      <c r="AY41" s="219"/>
      <c r="AZ41" s="76"/>
      <c r="BA41" s="219"/>
      <c r="BB41" s="76"/>
      <c r="BC41" s="219"/>
      <c r="BD41" s="76"/>
      <c r="BE41" s="219"/>
      <c r="BF41" s="76"/>
      <c r="BG41" s="219"/>
      <c r="BH41" s="76"/>
      <c r="BI41" s="220"/>
    </row>
    <row r="42" spans="1:61">
      <c r="A42" s="370" t="str">
        <f>Badges!B822</f>
        <v>Automotive Design</v>
      </c>
      <c r="B42" s="74" t="str">
        <f>IF(Badges!D828="C","E","")</f>
        <v/>
      </c>
      <c r="C42" s="96"/>
      <c r="D42" s="74" t="str">
        <f>IF(Badges!E828="C","E","")</f>
        <v/>
      </c>
      <c r="E42" s="96"/>
      <c r="F42" s="74" t="str">
        <f>IF(Badges!F828="C","E","")</f>
        <v/>
      </c>
      <c r="G42" s="96"/>
      <c r="H42" s="74" t="str">
        <f>IF(Badges!G828="C","E","")</f>
        <v/>
      </c>
      <c r="I42" s="96"/>
      <c r="J42" s="74" t="str">
        <f>IF(Badges!H828="C","E","")</f>
        <v/>
      </c>
      <c r="K42" s="96"/>
      <c r="L42" s="74" t="str">
        <f>IF(Badges!I828="C","E","")</f>
        <v/>
      </c>
      <c r="M42" s="96"/>
      <c r="N42" s="74" t="str">
        <f>IF(Badges!J828="C","E","")</f>
        <v/>
      </c>
      <c r="O42" s="96"/>
      <c r="P42" s="74" t="str">
        <f>IF(Badges!K828="C","E","")</f>
        <v/>
      </c>
      <c r="Q42" s="96"/>
      <c r="R42" s="74" t="str">
        <f>IF(Badges!L828="C","E","")</f>
        <v/>
      </c>
      <c r="S42" s="96"/>
      <c r="T42" s="74" t="str">
        <f>IF(Badges!M828="C","E","")</f>
        <v/>
      </c>
      <c r="U42" s="96"/>
      <c r="V42" s="74" t="str">
        <f>IF(Badges!N828="C","E","")</f>
        <v/>
      </c>
      <c r="W42" s="96"/>
      <c r="X42" s="74" t="str">
        <f>IF(Badges!O828="C","E","")</f>
        <v/>
      </c>
      <c r="Y42" s="96"/>
      <c r="Z42" s="74" t="str">
        <f>IF(Badges!P828="C","E","")</f>
        <v/>
      </c>
      <c r="AA42" s="96"/>
      <c r="AB42" s="74" t="str">
        <f>IF(Badges!Q828="C","E","")</f>
        <v/>
      </c>
      <c r="AC42" s="96"/>
      <c r="AD42" s="74" t="str">
        <f>IF(Badges!R828="C","E","")</f>
        <v/>
      </c>
      <c r="AE42" s="96"/>
      <c r="AF42" s="74" t="str">
        <f>IF(Badges!S828="C","E","")</f>
        <v/>
      </c>
      <c r="AG42" s="96"/>
      <c r="AH42" s="74" t="str">
        <f>IF(Badges!T828="C","E","")</f>
        <v/>
      </c>
      <c r="AI42" s="96"/>
      <c r="AJ42" s="74" t="str">
        <f>IF(Badges!U828="C","E","")</f>
        <v/>
      </c>
      <c r="AK42" s="96"/>
      <c r="AL42" s="74" t="str">
        <f>IF(Badges!V828="C","E","")</f>
        <v/>
      </c>
      <c r="AM42" s="96"/>
      <c r="AN42" s="74" t="str">
        <f>IF(Badges!W828="C","E","")</f>
        <v/>
      </c>
      <c r="AO42" s="96"/>
      <c r="AP42" s="74" t="str">
        <f>IF(Badges!X828="C","E","")</f>
        <v/>
      </c>
      <c r="AQ42" s="96"/>
      <c r="AR42" s="74" t="str">
        <f>IF(Badges!Y828="C","E","")</f>
        <v/>
      </c>
      <c r="AS42" s="96"/>
      <c r="AT42" s="74" t="str">
        <f>IF(Badges!Z828="C","E","")</f>
        <v/>
      </c>
      <c r="AU42" s="96"/>
      <c r="AV42" s="74" t="str">
        <f>IF(Badges!AA828="C","E","")</f>
        <v/>
      </c>
      <c r="AW42" s="96"/>
      <c r="AX42" s="74" t="str">
        <f>IF(Badges!AB828="C","E","")</f>
        <v/>
      </c>
      <c r="AY42" s="96"/>
      <c r="AZ42" s="74" t="str">
        <f>IF(Badges!AC828="C","E","")</f>
        <v/>
      </c>
      <c r="BA42" s="96"/>
      <c r="BB42" s="74" t="str">
        <f>IF(Badges!AD828="C","E","")</f>
        <v/>
      </c>
      <c r="BC42" s="96"/>
      <c r="BD42" s="74" t="str">
        <f>IF(Badges!AE828="C","E","")</f>
        <v/>
      </c>
      <c r="BE42" s="96"/>
      <c r="BF42" s="74" t="str">
        <f>IF(Badges!AF828="C","E","")</f>
        <v/>
      </c>
      <c r="BG42" s="96"/>
      <c r="BH42" s="74" t="str">
        <f>IF(Badges!AG828="C","E","")</f>
        <v/>
      </c>
      <c r="BI42" s="95"/>
    </row>
    <row r="43" spans="1:61">
      <c r="A43" s="370" t="str">
        <f>Badges!B829</f>
        <v>Automotive Engineering</v>
      </c>
      <c r="B43" s="74" t="str">
        <f>IF(Badges!D835="C","E","")</f>
        <v/>
      </c>
      <c r="C43" s="96"/>
      <c r="D43" s="74" t="str">
        <f>IF(Badges!E835="C","E","")</f>
        <v/>
      </c>
      <c r="E43" s="96"/>
      <c r="F43" s="74" t="str">
        <f>IF(Badges!F835="C","E","")</f>
        <v/>
      </c>
      <c r="G43" s="96"/>
      <c r="H43" s="74" t="str">
        <f>IF(Badges!G835="C","E","")</f>
        <v/>
      </c>
      <c r="I43" s="96"/>
      <c r="J43" s="74" t="str">
        <f>IF(Badges!H835="C","E","")</f>
        <v/>
      </c>
      <c r="K43" s="96"/>
      <c r="L43" s="74" t="str">
        <f>IF(Badges!I835="C","E","")</f>
        <v/>
      </c>
      <c r="M43" s="96"/>
      <c r="N43" s="74" t="str">
        <f>IF(Badges!J835="C","E","")</f>
        <v/>
      </c>
      <c r="O43" s="96"/>
      <c r="P43" s="74" t="str">
        <f>IF(Badges!K835="C","E","")</f>
        <v/>
      </c>
      <c r="Q43" s="96"/>
      <c r="R43" s="74" t="str">
        <f>IF(Badges!L835="C","E","")</f>
        <v/>
      </c>
      <c r="S43" s="96"/>
      <c r="T43" s="74" t="str">
        <f>IF(Badges!M835="C","E","")</f>
        <v/>
      </c>
      <c r="U43" s="96"/>
      <c r="V43" s="74" t="str">
        <f>IF(Badges!N835="C","E","")</f>
        <v/>
      </c>
      <c r="W43" s="96"/>
      <c r="X43" s="74" t="str">
        <f>IF(Badges!O835="C","E","")</f>
        <v/>
      </c>
      <c r="Y43" s="96"/>
      <c r="Z43" s="74" t="str">
        <f>IF(Badges!P835="C","E","")</f>
        <v/>
      </c>
      <c r="AA43" s="96"/>
      <c r="AB43" s="74" t="str">
        <f>IF(Badges!Q835="C","E","")</f>
        <v/>
      </c>
      <c r="AC43" s="96"/>
      <c r="AD43" s="74" t="str">
        <f>IF(Badges!R835="C","E","")</f>
        <v/>
      </c>
      <c r="AE43" s="96"/>
      <c r="AF43" s="74" t="str">
        <f>IF(Badges!S835="C","E","")</f>
        <v/>
      </c>
      <c r="AG43" s="96"/>
      <c r="AH43" s="74" t="str">
        <f>IF(Badges!T835="C","E","")</f>
        <v/>
      </c>
      <c r="AI43" s="96"/>
      <c r="AJ43" s="74" t="str">
        <f>IF(Badges!U835="C","E","")</f>
        <v/>
      </c>
      <c r="AK43" s="96"/>
      <c r="AL43" s="74" t="str">
        <f>IF(Badges!V835="C","E","")</f>
        <v/>
      </c>
      <c r="AM43" s="96"/>
      <c r="AN43" s="74" t="str">
        <f>IF(Badges!W835="C","E","")</f>
        <v/>
      </c>
      <c r="AO43" s="96"/>
      <c r="AP43" s="74" t="str">
        <f>IF(Badges!X835="C","E","")</f>
        <v/>
      </c>
      <c r="AQ43" s="96"/>
      <c r="AR43" s="74" t="str">
        <f>IF(Badges!Y835="C","E","")</f>
        <v/>
      </c>
      <c r="AS43" s="96"/>
      <c r="AT43" s="74" t="str">
        <f>IF(Badges!Z835="C","E","")</f>
        <v/>
      </c>
      <c r="AU43" s="96"/>
      <c r="AV43" s="74" t="str">
        <f>IF(Badges!AA835="C","E","")</f>
        <v/>
      </c>
      <c r="AW43" s="96"/>
      <c r="AX43" s="74" t="str">
        <f>IF(Badges!AB835="C","E","")</f>
        <v/>
      </c>
      <c r="AY43" s="96"/>
      <c r="AZ43" s="74" t="str">
        <f>IF(Badges!AC835="C","E","")</f>
        <v/>
      </c>
      <c r="BA43" s="96"/>
      <c r="BB43" s="74" t="str">
        <f>IF(Badges!AD835="C","E","")</f>
        <v/>
      </c>
      <c r="BC43" s="96"/>
      <c r="BD43" s="74" t="str">
        <f>IF(Badges!AE835="C","E","")</f>
        <v/>
      </c>
      <c r="BE43" s="96"/>
      <c r="BF43" s="74" t="str">
        <f>IF(Badges!AF835="C","E","")</f>
        <v/>
      </c>
      <c r="BG43" s="96"/>
      <c r="BH43" s="74" t="str">
        <f>IF(Badges!AG835="C","E","")</f>
        <v/>
      </c>
      <c r="BI43" s="95"/>
    </row>
    <row r="44" spans="1:61">
      <c r="A44" s="370" t="str">
        <f>Badges!B836</f>
        <v>Automotive Manufacturing</v>
      </c>
      <c r="B44" s="74" t="str">
        <f>IF(Badges!D842="C","E","")</f>
        <v/>
      </c>
      <c r="C44" s="96"/>
      <c r="D44" s="74" t="str">
        <f>IF(Badges!E842="C","E","")</f>
        <v/>
      </c>
      <c r="E44" s="96"/>
      <c r="F44" s="74" t="str">
        <f>IF(Badges!F842="C","E","")</f>
        <v/>
      </c>
      <c r="G44" s="96"/>
      <c r="H44" s="74" t="str">
        <f>IF(Badges!G842="C","E","")</f>
        <v/>
      </c>
      <c r="I44" s="96"/>
      <c r="J44" s="74" t="str">
        <f>IF(Badges!H842="C","E","")</f>
        <v/>
      </c>
      <c r="K44" s="96"/>
      <c r="L44" s="74" t="str">
        <f>IF(Badges!I842="C","E","")</f>
        <v/>
      </c>
      <c r="M44" s="96"/>
      <c r="N44" s="74" t="str">
        <f>IF(Badges!J842="C","E","")</f>
        <v/>
      </c>
      <c r="O44" s="96"/>
      <c r="P44" s="74" t="str">
        <f>IF(Badges!K842="C","E","")</f>
        <v/>
      </c>
      <c r="Q44" s="96"/>
      <c r="R44" s="74" t="str">
        <f>IF(Badges!L842="C","E","")</f>
        <v/>
      </c>
      <c r="S44" s="96"/>
      <c r="T44" s="74" t="str">
        <f>IF(Badges!M842="C","E","")</f>
        <v/>
      </c>
      <c r="U44" s="96"/>
      <c r="V44" s="74" t="str">
        <f>IF(Badges!N842="C","E","")</f>
        <v/>
      </c>
      <c r="W44" s="96"/>
      <c r="X44" s="74" t="str">
        <f>IF(Badges!O842="C","E","")</f>
        <v/>
      </c>
      <c r="Y44" s="96"/>
      <c r="Z44" s="74" t="str">
        <f>IF(Badges!P842="C","E","")</f>
        <v/>
      </c>
      <c r="AA44" s="96"/>
      <c r="AB44" s="74" t="str">
        <f>IF(Badges!Q842="C","E","")</f>
        <v/>
      </c>
      <c r="AC44" s="96"/>
      <c r="AD44" s="74" t="str">
        <f>IF(Badges!R842="C","E","")</f>
        <v/>
      </c>
      <c r="AE44" s="96"/>
      <c r="AF44" s="74" t="str">
        <f>IF(Badges!S842="C","E","")</f>
        <v/>
      </c>
      <c r="AG44" s="96"/>
      <c r="AH44" s="74" t="str">
        <f>IF(Badges!T842="C","E","")</f>
        <v/>
      </c>
      <c r="AI44" s="96"/>
      <c r="AJ44" s="74" t="str">
        <f>IF(Badges!U842="C","E","")</f>
        <v/>
      </c>
      <c r="AK44" s="96"/>
      <c r="AL44" s="74" t="str">
        <f>IF(Badges!V842="C","E","")</f>
        <v/>
      </c>
      <c r="AM44" s="96"/>
      <c r="AN44" s="74" t="str">
        <f>IF(Badges!W842="C","E","")</f>
        <v/>
      </c>
      <c r="AO44" s="96"/>
      <c r="AP44" s="74" t="str">
        <f>IF(Badges!X842="C","E","")</f>
        <v/>
      </c>
      <c r="AQ44" s="96"/>
      <c r="AR44" s="74" t="str">
        <f>IF(Badges!Y842="C","E","")</f>
        <v/>
      </c>
      <c r="AS44" s="96"/>
      <c r="AT44" s="74" t="str">
        <f>IF(Badges!Z842="C","E","")</f>
        <v/>
      </c>
      <c r="AU44" s="96"/>
      <c r="AV44" s="74" t="str">
        <f>IF(Badges!AA842="C","E","")</f>
        <v/>
      </c>
      <c r="AW44" s="96"/>
      <c r="AX44" s="74" t="str">
        <f>IF(Badges!AB842="C","E","")</f>
        <v/>
      </c>
      <c r="AY44" s="96"/>
      <c r="AZ44" s="74" t="str">
        <f>IF(Badges!AC842="C","E","")</f>
        <v/>
      </c>
      <c r="BA44" s="96"/>
      <c r="BB44" s="74" t="str">
        <f>IF(Badges!AD842="C","E","")</f>
        <v/>
      </c>
      <c r="BC44" s="96"/>
      <c r="BD44" s="74" t="str">
        <f>IF(Badges!AE842="C","E","")</f>
        <v/>
      </c>
      <c r="BE44" s="96"/>
      <c r="BF44" s="74" t="str">
        <f>IF(Badges!AF842="C","E","")</f>
        <v/>
      </c>
      <c r="BG44" s="96"/>
      <c r="BH44" s="74" t="str">
        <f>IF(Badges!AG842="C","E","")</f>
        <v/>
      </c>
      <c r="BI44" s="95"/>
    </row>
    <row r="45" spans="1:61">
      <c r="A45" s="221" t="str">
        <f>Badges!A843</f>
        <v>Coding for Good</v>
      </c>
      <c r="B45" s="76"/>
      <c r="C45" s="219"/>
      <c r="D45" s="76"/>
      <c r="E45" s="219"/>
      <c r="F45" s="76"/>
      <c r="G45" s="219"/>
      <c r="H45" s="76"/>
      <c r="I45" s="219"/>
      <c r="J45" s="76"/>
      <c r="K45" s="219"/>
      <c r="L45" s="76"/>
      <c r="M45" s="219"/>
      <c r="N45" s="76"/>
      <c r="O45" s="219"/>
      <c r="P45" s="76"/>
      <c r="Q45" s="219"/>
      <c r="R45" s="76"/>
      <c r="S45" s="219"/>
      <c r="T45" s="76"/>
      <c r="U45" s="219"/>
      <c r="V45" s="76"/>
      <c r="W45" s="219"/>
      <c r="X45" s="76"/>
      <c r="Y45" s="219"/>
      <c r="Z45" s="76"/>
      <c r="AA45" s="219"/>
      <c r="AB45" s="76"/>
      <c r="AC45" s="219"/>
      <c r="AD45" s="76"/>
      <c r="AE45" s="219"/>
      <c r="AF45" s="76"/>
      <c r="AG45" s="219"/>
      <c r="AH45" s="76"/>
      <c r="AI45" s="219"/>
      <c r="AJ45" s="76"/>
      <c r="AK45" s="219"/>
      <c r="AL45" s="76"/>
      <c r="AM45" s="219"/>
      <c r="AN45" s="76"/>
      <c r="AO45" s="219"/>
      <c r="AP45" s="76"/>
      <c r="AQ45" s="219"/>
      <c r="AR45" s="76"/>
      <c r="AS45" s="219"/>
      <c r="AT45" s="76"/>
      <c r="AU45" s="219"/>
      <c r="AV45" s="76"/>
      <c r="AW45" s="219"/>
      <c r="AX45" s="76"/>
      <c r="AY45" s="219"/>
      <c r="AZ45" s="76"/>
      <c r="BA45" s="219"/>
      <c r="BB45" s="76"/>
      <c r="BC45" s="219"/>
      <c r="BD45" s="76"/>
      <c r="BE45" s="219"/>
      <c r="BF45" s="76"/>
      <c r="BG45" s="219"/>
      <c r="BH45" s="76"/>
      <c r="BI45" s="220"/>
    </row>
    <row r="46" spans="1:61">
      <c r="A46" s="222" t="str">
        <f>Badges!B844</f>
        <v>Coding Basics</v>
      </c>
      <c r="B46" s="74" t="str">
        <f>IF(Badges!D850="C","E","")</f>
        <v/>
      </c>
      <c r="C46" s="96"/>
      <c r="D46" s="74" t="str">
        <f>IF(Badges!E850="C","E","")</f>
        <v/>
      </c>
      <c r="E46" s="96"/>
      <c r="F46" s="74" t="str">
        <f>IF(Badges!F850="C","E","")</f>
        <v/>
      </c>
      <c r="G46" s="96"/>
      <c r="H46" s="74" t="str">
        <f>IF(Badges!G850="C","E","")</f>
        <v/>
      </c>
      <c r="I46" s="96"/>
      <c r="J46" s="74" t="str">
        <f>IF(Badges!H850="C","E","")</f>
        <v/>
      </c>
      <c r="K46" s="96"/>
      <c r="L46" s="74" t="str">
        <f>IF(Badges!I850="C","E","")</f>
        <v/>
      </c>
      <c r="M46" s="96"/>
      <c r="N46" s="74" t="str">
        <f>IF(Badges!J850="C","E","")</f>
        <v/>
      </c>
      <c r="O46" s="96"/>
      <c r="P46" s="74" t="str">
        <f>IF(Badges!K850="C","E","")</f>
        <v/>
      </c>
      <c r="Q46" s="96"/>
      <c r="R46" s="74" t="str">
        <f>IF(Badges!L850="C","E","")</f>
        <v/>
      </c>
      <c r="S46" s="96"/>
      <c r="T46" s="74" t="str">
        <f>IF(Badges!M850="C","E","")</f>
        <v/>
      </c>
      <c r="U46" s="96"/>
      <c r="V46" s="74" t="str">
        <f>IF(Badges!N850="C","E","")</f>
        <v/>
      </c>
      <c r="W46" s="96"/>
      <c r="X46" s="74" t="str">
        <f>IF(Badges!O850="C","E","")</f>
        <v/>
      </c>
      <c r="Y46" s="96"/>
      <c r="Z46" s="74" t="str">
        <f>IF(Badges!P850="C","E","")</f>
        <v/>
      </c>
      <c r="AA46" s="96"/>
      <c r="AB46" s="74" t="str">
        <f>IF(Badges!Q850="C","E","")</f>
        <v/>
      </c>
      <c r="AC46" s="96"/>
      <c r="AD46" s="74" t="str">
        <f>IF(Badges!R850="C","E","")</f>
        <v/>
      </c>
      <c r="AE46" s="96"/>
      <c r="AF46" s="74" t="str">
        <f>IF(Badges!S850="C","E","")</f>
        <v/>
      </c>
      <c r="AG46" s="96"/>
      <c r="AH46" s="74" t="str">
        <f>IF(Badges!T850="C","E","")</f>
        <v/>
      </c>
      <c r="AI46" s="96"/>
      <c r="AJ46" s="74" t="str">
        <f>IF(Badges!U850="C","E","")</f>
        <v/>
      </c>
      <c r="AK46" s="96"/>
      <c r="AL46" s="74" t="str">
        <f>IF(Badges!V850="C","E","")</f>
        <v/>
      </c>
      <c r="AM46" s="96"/>
      <c r="AN46" s="74" t="str">
        <f>IF(Badges!W850="C","E","")</f>
        <v/>
      </c>
      <c r="AO46" s="96"/>
      <c r="AP46" s="74" t="str">
        <f>IF(Badges!X850="C","E","")</f>
        <v/>
      </c>
      <c r="AQ46" s="96"/>
      <c r="AR46" s="74" t="str">
        <f>IF(Badges!Y850="C","E","")</f>
        <v/>
      </c>
      <c r="AS46" s="96"/>
      <c r="AT46" s="74" t="str">
        <f>IF(Badges!Z850="C","E","")</f>
        <v/>
      </c>
      <c r="AU46" s="96"/>
      <c r="AV46" s="74" t="str">
        <f>IF(Badges!AA850="C","E","")</f>
        <v/>
      </c>
      <c r="AW46" s="96"/>
      <c r="AX46" s="74" t="str">
        <f>IF(Badges!AB850="C","E","")</f>
        <v/>
      </c>
      <c r="AY46" s="96"/>
      <c r="AZ46" s="74" t="str">
        <f>IF(Badges!AC850="C","E","")</f>
        <v/>
      </c>
      <c r="BA46" s="96"/>
      <c r="BB46" s="74" t="str">
        <f>IF(Badges!AD850="C","E","")</f>
        <v/>
      </c>
      <c r="BC46" s="96"/>
      <c r="BD46" s="74" t="str">
        <f>IF(Badges!AE850="C","E","")</f>
        <v/>
      </c>
      <c r="BE46" s="96"/>
      <c r="BF46" s="74" t="str">
        <f>IF(Badges!AF850="C","E","")</f>
        <v/>
      </c>
      <c r="BG46" s="96"/>
      <c r="BH46" s="74" t="str">
        <f>IF(Badges!AG850="C","E","")</f>
        <v/>
      </c>
      <c r="BI46" s="95"/>
    </row>
    <row r="47" spans="1:61">
      <c r="A47" s="222" t="str">
        <f>Badges!B851</f>
        <v>Digital Game Design</v>
      </c>
      <c r="B47" s="74" t="str">
        <f>IF(Badges!D857="C","E","")</f>
        <v/>
      </c>
      <c r="C47" s="96"/>
      <c r="D47" s="74" t="str">
        <f>IF(Badges!E857="C","E","")</f>
        <v/>
      </c>
      <c r="E47" s="96"/>
      <c r="F47" s="74" t="str">
        <f>IF(Badges!F857="C","E","")</f>
        <v/>
      </c>
      <c r="G47" s="96"/>
      <c r="H47" s="74" t="str">
        <f>IF(Badges!G857="C","E","")</f>
        <v/>
      </c>
      <c r="I47" s="96"/>
      <c r="J47" s="74" t="str">
        <f>IF(Badges!H857="C","E","")</f>
        <v/>
      </c>
      <c r="K47" s="96"/>
      <c r="L47" s="74" t="str">
        <f>IF(Badges!I857="C","E","")</f>
        <v/>
      </c>
      <c r="M47" s="96"/>
      <c r="N47" s="74" t="str">
        <f>IF(Badges!J857="C","E","")</f>
        <v/>
      </c>
      <c r="O47" s="96"/>
      <c r="P47" s="74" t="str">
        <f>IF(Badges!K857="C","E","")</f>
        <v/>
      </c>
      <c r="Q47" s="96"/>
      <c r="R47" s="74" t="str">
        <f>IF(Badges!L857="C","E","")</f>
        <v/>
      </c>
      <c r="S47" s="96"/>
      <c r="T47" s="74" t="str">
        <f>IF(Badges!M857="C","E","")</f>
        <v/>
      </c>
      <c r="U47" s="96"/>
      <c r="V47" s="74" t="str">
        <f>IF(Badges!N857="C","E","")</f>
        <v/>
      </c>
      <c r="W47" s="96"/>
      <c r="X47" s="74" t="str">
        <f>IF(Badges!O857="C","E","")</f>
        <v/>
      </c>
      <c r="Y47" s="96"/>
      <c r="Z47" s="74" t="str">
        <f>IF(Badges!P857="C","E","")</f>
        <v/>
      </c>
      <c r="AA47" s="96"/>
      <c r="AB47" s="74" t="str">
        <f>IF(Badges!Q857="C","E","")</f>
        <v/>
      </c>
      <c r="AC47" s="96"/>
      <c r="AD47" s="74" t="str">
        <f>IF(Badges!R857="C","E","")</f>
        <v/>
      </c>
      <c r="AE47" s="96"/>
      <c r="AF47" s="74" t="str">
        <f>IF(Badges!S857="C","E","")</f>
        <v/>
      </c>
      <c r="AG47" s="96"/>
      <c r="AH47" s="74" t="str">
        <f>IF(Badges!T857="C","E","")</f>
        <v/>
      </c>
      <c r="AI47" s="96"/>
      <c r="AJ47" s="74" t="str">
        <f>IF(Badges!U857="C","E","")</f>
        <v/>
      </c>
      <c r="AK47" s="96"/>
      <c r="AL47" s="74" t="str">
        <f>IF(Badges!V857="C","E","")</f>
        <v/>
      </c>
      <c r="AM47" s="96"/>
      <c r="AN47" s="74" t="str">
        <f>IF(Badges!W857="C","E","")</f>
        <v/>
      </c>
      <c r="AO47" s="96"/>
      <c r="AP47" s="74" t="str">
        <f>IF(Badges!X857="C","E","")</f>
        <v/>
      </c>
      <c r="AQ47" s="96"/>
      <c r="AR47" s="74" t="str">
        <f>IF(Badges!Y857="C","E","")</f>
        <v/>
      </c>
      <c r="AS47" s="96"/>
      <c r="AT47" s="74" t="str">
        <f>IF(Badges!Z857="C","E","")</f>
        <v/>
      </c>
      <c r="AU47" s="96"/>
      <c r="AV47" s="74" t="str">
        <f>IF(Badges!AA857="C","E","")</f>
        <v/>
      </c>
      <c r="AW47" s="96"/>
      <c r="AX47" s="74" t="str">
        <f>IF(Badges!AB857="C","E","")</f>
        <v/>
      </c>
      <c r="AY47" s="96"/>
      <c r="AZ47" s="74" t="str">
        <f>IF(Badges!AC857="C","E","")</f>
        <v/>
      </c>
      <c r="BA47" s="96"/>
      <c r="BB47" s="74" t="str">
        <f>IF(Badges!AD857="C","E","")</f>
        <v/>
      </c>
      <c r="BC47" s="96"/>
      <c r="BD47" s="74" t="str">
        <f>IF(Badges!AE857="C","E","")</f>
        <v/>
      </c>
      <c r="BE47" s="96"/>
      <c r="BF47" s="74" t="str">
        <f>IF(Badges!AF857="C","E","")</f>
        <v/>
      </c>
      <c r="BG47" s="96"/>
      <c r="BH47" s="74" t="str">
        <f>IF(Badges!AG857="C","E","")</f>
        <v/>
      </c>
      <c r="BI47" s="95"/>
    </row>
    <row r="48" spans="1:61">
      <c r="A48" s="222" t="str">
        <f>Badges!B858</f>
        <v>App Development</v>
      </c>
      <c r="B48" s="74" t="str">
        <f>IF(Badges!D864="C","E","")</f>
        <v/>
      </c>
      <c r="C48" s="96"/>
      <c r="D48" s="74" t="str">
        <f>IF(Badges!E864="C","E","")</f>
        <v/>
      </c>
      <c r="E48" s="96"/>
      <c r="F48" s="74" t="str">
        <f>IF(Badges!F864="C","E","")</f>
        <v/>
      </c>
      <c r="G48" s="96"/>
      <c r="H48" s="74" t="str">
        <f>IF(Badges!G864="C","E","")</f>
        <v/>
      </c>
      <c r="I48" s="96"/>
      <c r="J48" s="74" t="str">
        <f>IF(Badges!H864="C","E","")</f>
        <v/>
      </c>
      <c r="K48" s="96"/>
      <c r="L48" s="74" t="str">
        <f>IF(Badges!I864="C","E","")</f>
        <v/>
      </c>
      <c r="M48" s="96"/>
      <c r="N48" s="74" t="str">
        <f>IF(Badges!J864="C","E","")</f>
        <v/>
      </c>
      <c r="O48" s="96"/>
      <c r="P48" s="74" t="str">
        <f>IF(Badges!K864="C","E","")</f>
        <v/>
      </c>
      <c r="Q48" s="96"/>
      <c r="R48" s="74" t="str">
        <f>IF(Badges!L864="C","E","")</f>
        <v/>
      </c>
      <c r="S48" s="96"/>
      <c r="T48" s="74" t="str">
        <f>IF(Badges!M864="C","E","")</f>
        <v/>
      </c>
      <c r="U48" s="96"/>
      <c r="V48" s="74" t="str">
        <f>IF(Badges!N864="C","E","")</f>
        <v/>
      </c>
      <c r="W48" s="96"/>
      <c r="X48" s="74" t="str">
        <f>IF(Badges!O864="C","E","")</f>
        <v/>
      </c>
      <c r="Y48" s="96"/>
      <c r="Z48" s="74" t="str">
        <f>IF(Badges!P864="C","E","")</f>
        <v/>
      </c>
      <c r="AA48" s="96"/>
      <c r="AB48" s="74" t="str">
        <f>IF(Badges!Q864="C","E","")</f>
        <v/>
      </c>
      <c r="AC48" s="96"/>
      <c r="AD48" s="74" t="str">
        <f>IF(Badges!R864="C","E","")</f>
        <v/>
      </c>
      <c r="AE48" s="96"/>
      <c r="AF48" s="74" t="str">
        <f>IF(Badges!S864="C","E","")</f>
        <v/>
      </c>
      <c r="AG48" s="96"/>
      <c r="AH48" s="74" t="str">
        <f>IF(Badges!T864="C","E","")</f>
        <v/>
      </c>
      <c r="AI48" s="96"/>
      <c r="AJ48" s="74" t="str">
        <f>IF(Badges!U864="C","E","")</f>
        <v/>
      </c>
      <c r="AK48" s="96"/>
      <c r="AL48" s="74" t="str">
        <f>IF(Badges!V864="C","E","")</f>
        <v/>
      </c>
      <c r="AM48" s="96"/>
      <c r="AN48" s="74" t="str">
        <f>IF(Badges!W864="C","E","")</f>
        <v/>
      </c>
      <c r="AO48" s="96"/>
      <c r="AP48" s="74" t="str">
        <f>IF(Badges!X864="C","E","")</f>
        <v/>
      </c>
      <c r="AQ48" s="96"/>
      <c r="AR48" s="74" t="str">
        <f>IF(Badges!Y864="C","E","")</f>
        <v/>
      </c>
      <c r="AS48" s="96"/>
      <c r="AT48" s="74" t="str">
        <f>IF(Badges!Z864="C","E","")</f>
        <v/>
      </c>
      <c r="AU48" s="96"/>
      <c r="AV48" s="74" t="str">
        <f>IF(Badges!AA864="C","E","")</f>
        <v/>
      </c>
      <c r="AW48" s="96"/>
      <c r="AX48" s="74" t="str">
        <f>IF(Badges!AB864="C","E","")</f>
        <v/>
      </c>
      <c r="AY48" s="96"/>
      <c r="AZ48" s="74" t="str">
        <f>IF(Badges!AC864="C","E","")</f>
        <v/>
      </c>
      <c r="BA48" s="96"/>
      <c r="BB48" s="74" t="str">
        <f>IF(Badges!AD864="C","E","")</f>
        <v/>
      </c>
      <c r="BC48" s="96"/>
      <c r="BD48" s="74" t="str">
        <f>IF(Badges!AE864="C","E","")</f>
        <v/>
      </c>
      <c r="BE48" s="96"/>
      <c r="BF48" s="74" t="str">
        <f>IF(Badges!AF864="C","E","")</f>
        <v/>
      </c>
      <c r="BG48" s="96"/>
      <c r="BH48" s="74" t="str">
        <f>IF(Badges!AG864="C","E","")</f>
        <v/>
      </c>
      <c r="BI48" s="95"/>
    </row>
    <row r="49" spans="1:61">
      <c r="A49" s="221" t="str">
        <f>Badges!A865</f>
        <v>Cybersecurity</v>
      </c>
      <c r="B49" s="76"/>
      <c r="C49" s="219"/>
      <c r="D49" s="76"/>
      <c r="E49" s="219"/>
      <c r="F49" s="76"/>
      <c r="G49" s="219"/>
      <c r="H49" s="76"/>
      <c r="I49" s="219"/>
      <c r="J49" s="76"/>
      <c r="K49" s="219"/>
      <c r="L49" s="76"/>
      <c r="M49" s="219"/>
      <c r="N49" s="76"/>
      <c r="O49" s="219"/>
      <c r="P49" s="76"/>
      <c r="Q49" s="219"/>
      <c r="R49" s="76"/>
      <c r="S49" s="219"/>
      <c r="T49" s="76"/>
      <c r="U49" s="219"/>
      <c r="V49" s="76"/>
      <c r="W49" s="219"/>
      <c r="X49" s="76"/>
      <c r="Y49" s="219"/>
      <c r="Z49" s="76"/>
      <c r="AA49" s="219"/>
      <c r="AB49" s="76"/>
      <c r="AC49" s="219"/>
      <c r="AD49" s="76"/>
      <c r="AE49" s="219"/>
      <c r="AF49" s="76"/>
      <c r="AG49" s="219"/>
      <c r="AH49" s="76"/>
      <c r="AI49" s="219"/>
      <c r="AJ49" s="76"/>
      <c r="AK49" s="219"/>
      <c r="AL49" s="76"/>
      <c r="AM49" s="219"/>
      <c r="AN49" s="76"/>
      <c r="AO49" s="219"/>
      <c r="AP49" s="76"/>
      <c r="AQ49" s="219"/>
      <c r="AR49" s="76"/>
      <c r="AS49" s="219"/>
      <c r="AT49" s="76"/>
      <c r="AU49" s="219"/>
      <c r="AV49" s="76"/>
      <c r="AW49" s="219"/>
      <c r="AX49" s="76"/>
      <c r="AY49" s="219"/>
      <c r="AZ49" s="76"/>
      <c r="BA49" s="219"/>
      <c r="BB49" s="76"/>
      <c r="BC49" s="219"/>
      <c r="BD49" s="76"/>
      <c r="BE49" s="219"/>
      <c r="BF49" s="76"/>
      <c r="BG49" s="219"/>
      <c r="BH49" s="76"/>
      <c r="BI49" s="220"/>
    </row>
    <row r="50" spans="1:61">
      <c r="A50" s="222" t="str">
        <f>Badges!B866</f>
        <v>Cybersecurity Basics</v>
      </c>
      <c r="B50" s="74" t="str">
        <f>IF(Badges!D872="C","E","")</f>
        <v/>
      </c>
      <c r="C50" s="96"/>
      <c r="D50" s="74" t="str">
        <f>IF(Badges!E872="C","E","")</f>
        <v/>
      </c>
      <c r="E50" s="96"/>
      <c r="F50" s="74" t="str">
        <f>IF(Badges!F872="C","E","")</f>
        <v/>
      </c>
      <c r="G50" s="96"/>
      <c r="H50" s="74" t="str">
        <f>IF(Badges!G872="C","E","")</f>
        <v/>
      </c>
      <c r="I50" s="96"/>
      <c r="J50" s="74" t="str">
        <f>IF(Badges!H872="C","E","")</f>
        <v/>
      </c>
      <c r="K50" s="96"/>
      <c r="L50" s="74" t="str">
        <f>IF(Badges!I872="C","E","")</f>
        <v/>
      </c>
      <c r="M50" s="96"/>
      <c r="N50" s="74" t="str">
        <f>IF(Badges!J872="C","E","")</f>
        <v/>
      </c>
      <c r="O50" s="96"/>
      <c r="P50" s="74" t="str">
        <f>IF(Badges!K872="C","E","")</f>
        <v/>
      </c>
      <c r="Q50" s="96"/>
      <c r="R50" s="74" t="str">
        <f>IF(Badges!L872="C","E","")</f>
        <v/>
      </c>
      <c r="S50" s="96"/>
      <c r="T50" s="74" t="str">
        <f>IF(Badges!M872="C","E","")</f>
        <v/>
      </c>
      <c r="U50" s="96"/>
      <c r="V50" s="74" t="str">
        <f>IF(Badges!N872="C","E","")</f>
        <v/>
      </c>
      <c r="W50" s="96"/>
      <c r="X50" s="74" t="str">
        <f>IF(Badges!O872="C","E","")</f>
        <v/>
      </c>
      <c r="Y50" s="96"/>
      <c r="Z50" s="74" t="str">
        <f>IF(Badges!P872="C","E","")</f>
        <v/>
      </c>
      <c r="AA50" s="96"/>
      <c r="AB50" s="74" t="str">
        <f>IF(Badges!Q872="C","E","")</f>
        <v/>
      </c>
      <c r="AC50" s="96"/>
      <c r="AD50" s="74" t="str">
        <f>IF(Badges!R872="C","E","")</f>
        <v/>
      </c>
      <c r="AE50" s="96"/>
      <c r="AF50" s="74" t="str">
        <f>IF(Badges!S872="C","E","")</f>
        <v/>
      </c>
      <c r="AG50" s="96"/>
      <c r="AH50" s="74" t="str">
        <f>IF(Badges!T872="C","E","")</f>
        <v/>
      </c>
      <c r="AI50" s="96"/>
      <c r="AJ50" s="74" t="str">
        <f>IF(Badges!U872="C","E","")</f>
        <v/>
      </c>
      <c r="AK50" s="96"/>
      <c r="AL50" s="74" t="str">
        <f>IF(Badges!V872="C","E","")</f>
        <v/>
      </c>
      <c r="AM50" s="96"/>
      <c r="AN50" s="74" t="str">
        <f>IF(Badges!W872="C","E","")</f>
        <v/>
      </c>
      <c r="AO50" s="96"/>
      <c r="AP50" s="74" t="str">
        <f>IF(Badges!X872="C","E","")</f>
        <v/>
      </c>
      <c r="AQ50" s="96"/>
      <c r="AR50" s="74" t="str">
        <f>IF(Badges!Y872="C","E","")</f>
        <v/>
      </c>
      <c r="AS50" s="96"/>
      <c r="AT50" s="74" t="str">
        <f>IF(Badges!Z872="C","E","")</f>
        <v/>
      </c>
      <c r="AU50" s="96"/>
      <c r="AV50" s="74" t="str">
        <f>IF(Badges!AA872="C","E","")</f>
        <v/>
      </c>
      <c r="AW50" s="96"/>
      <c r="AX50" s="74" t="str">
        <f>IF(Badges!AB872="C","E","")</f>
        <v/>
      </c>
      <c r="AY50" s="96"/>
      <c r="AZ50" s="74" t="str">
        <f>IF(Badges!AC872="C","E","")</f>
        <v/>
      </c>
      <c r="BA50" s="96"/>
      <c r="BB50" s="74" t="str">
        <f>IF(Badges!AD872="C","E","")</f>
        <v/>
      </c>
      <c r="BC50" s="96"/>
      <c r="BD50" s="74" t="str">
        <f>IF(Badges!AE872="C","E","")</f>
        <v/>
      </c>
      <c r="BE50" s="96"/>
      <c r="BF50" s="74" t="str">
        <f>IF(Badges!AF872="C","E","")</f>
        <v/>
      </c>
      <c r="BG50" s="96"/>
      <c r="BH50" s="74" t="str">
        <f>IF(Badges!AG872="C","E","")</f>
        <v/>
      </c>
      <c r="BI50" s="95"/>
    </row>
    <row r="51" spans="1:61">
      <c r="A51" s="222" t="str">
        <f>Badges!B873</f>
        <v>Cybersecurity Safeguards</v>
      </c>
      <c r="B51" s="74" t="str">
        <f>IF(Badges!D879="C","E","")</f>
        <v/>
      </c>
      <c r="C51" s="96"/>
      <c r="D51" s="74" t="str">
        <f>IF(Badges!E879="C","E","")</f>
        <v/>
      </c>
      <c r="E51" s="96"/>
      <c r="F51" s="74" t="str">
        <f>IF(Badges!F879="C","E","")</f>
        <v/>
      </c>
      <c r="G51" s="96"/>
      <c r="H51" s="74" t="str">
        <f>IF(Badges!G879="C","E","")</f>
        <v/>
      </c>
      <c r="I51" s="96"/>
      <c r="J51" s="74" t="str">
        <f>IF(Badges!H879="C","E","")</f>
        <v/>
      </c>
      <c r="K51" s="96"/>
      <c r="L51" s="74" t="str">
        <f>IF(Badges!I879="C","E","")</f>
        <v/>
      </c>
      <c r="M51" s="96"/>
      <c r="N51" s="74" t="str">
        <f>IF(Badges!J879="C","E","")</f>
        <v/>
      </c>
      <c r="O51" s="96"/>
      <c r="P51" s="74" t="str">
        <f>IF(Badges!K879="C","E","")</f>
        <v/>
      </c>
      <c r="Q51" s="96"/>
      <c r="R51" s="74" t="str">
        <f>IF(Badges!L879="C","E","")</f>
        <v/>
      </c>
      <c r="S51" s="96"/>
      <c r="T51" s="74" t="str">
        <f>IF(Badges!M879="C","E","")</f>
        <v/>
      </c>
      <c r="U51" s="96"/>
      <c r="V51" s="74" t="str">
        <f>IF(Badges!N879="C","E","")</f>
        <v/>
      </c>
      <c r="W51" s="96"/>
      <c r="X51" s="74" t="str">
        <f>IF(Badges!O879="C","E","")</f>
        <v/>
      </c>
      <c r="Y51" s="96"/>
      <c r="Z51" s="74" t="str">
        <f>IF(Badges!P879="C","E","")</f>
        <v/>
      </c>
      <c r="AA51" s="96"/>
      <c r="AB51" s="74" t="str">
        <f>IF(Badges!Q879="C","E","")</f>
        <v/>
      </c>
      <c r="AC51" s="96"/>
      <c r="AD51" s="74" t="str">
        <f>IF(Badges!R879="C","E","")</f>
        <v/>
      </c>
      <c r="AE51" s="96"/>
      <c r="AF51" s="74" t="str">
        <f>IF(Badges!S879="C","E","")</f>
        <v/>
      </c>
      <c r="AG51" s="96"/>
      <c r="AH51" s="74" t="str">
        <f>IF(Badges!T879="C","E","")</f>
        <v/>
      </c>
      <c r="AI51" s="96"/>
      <c r="AJ51" s="74" t="str">
        <f>IF(Badges!U879="C","E","")</f>
        <v/>
      </c>
      <c r="AK51" s="96"/>
      <c r="AL51" s="74" t="str">
        <f>IF(Badges!V879="C","E","")</f>
        <v/>
      </c>
      <c r="AM51" s="96"/>
      <c r="AN51" s="74" t="str">
        <f>IF(Badges!W879="C","E","")</f>
        <v/>
      </c>
      <c r="AO51" s="96"/>
      <c r="AP51" s="74" t="str">
        <f>IF(Badges!X879="C","E","")</f>
        <v/>
      </c>
      <c r="AQ51" s="96"/>
      <c r="AR51" s="74" t="str">
        <f>IF(Badges!Y879="C","E","")</f>
        <v/>
      </c>
      <c r="AS51" s="96"/>
      <c r="AT51" s="74" t="str">
        <f>IF(Badges!Z879="C","E","")</f>
        <v/>
      </c>
      <c r="AU51" s="96"/>
      <c r="AV51" s="74" t="str">
        <f>IF(Badges!AA879="C","E","")</f>
        <v/>
      </c>
      <c r="AW51" s="96"/>
      <c r="AX51" s="74" t="str">
        <f>IF(Badges!AB879="C","E","")</f>
        <v/>
      </c>
      <c r="AY51" s="96"/>
      <c r="AZ51" s="74" t="str">
        <f>IF(Badges!AC879="C","E","")</f>
        <v/>
      </c>
      <c r="BA51" s="96"/>
      <c r="BB51" s="74" t="str">
        <f>IF(Badges!AD879="C","E","")</f>
        <v/>
      </c>
      <c r="BC51" s="96"/>
      <c r="BD51" s="74" t="str">
        <f>IF(Badges!AE879="C","E","")</f>
        <v/>
      </c>
      <c r="BE51" s="96"/>
      <c r="BF51" s="74" t="str">
        <f>IF(Badges!AF879="C","E","")</f>
        <v/>
      </c>
      <c r="BG51" s="96"/>
      <c r="BH51" s="74" t="str">
        <f>IF(Badges!AG879="C","E","")</f>
        <v/>
      </c>
      <c r="BI51" s="95"/>
    </row>
    <row r="52" spans="1:61">
      <c r="A52" s="222" t="str">
        <f>Badges!B880</f>
        <v>Cybersecurity Investigator</v>
      </c>
      <c r="B52" s="74" t="str">
        <f>IF(Badges!D886="C","E","")</f>
        <v/>
      </c>
      <c r="C52" s="96"/>
      <c r="D52" s="74" t="str">
        <f>IF(Badges!E886="C","E","")</f>
        <v/>
      </c>
      <c r="E52" s="96"/>
      <c r="F52" s="74" t="str">
        <f>IF(Badges!F886="C","E","")</f>
        <v/>
      </c>
      <c r="G52" s="96"/>
      <c r="H52" s="74" t="str">
        <f>IF(Badges!G886="C","E","")</f>
        <v/>
      </c>
      <c r="I52" s="96"/>
      <c r="J52" s="74" t="str">
        <f>IF(Badges!H886="C","E","")</f>
        <v/>
      </c>
      <c r="K52" s="96"/>
      <c r="L52" s="74" t="str">
        <f>IF(Badges!I886="C","E","")</f>
        <v/>
      </c>
      <c r="M52" s="96"/>
      <c r="N52" s="74" t="str">
        <f>IF(Badges!J886="C","E","")</f>
        <v/>
      </c>
      <c r="O52" s="96"/>
      <c r="P52" s="74" t="str">
        <f>IF(Badges!K886="C","E","")</f>
        <v/>
      </c>
      <c r="Q52" s="96"/>
      <c r="R52" s="74" t="str">
        <f>IF(Badges!L886="C","E","")</f>
        <v/>
      </c>
      <c r="S52" s="96"/>
      <c r="T52" s="74" t="str">
        <f>IF(Badges!M886="C","E","")</f>
        <v/>
      </c>
      <c r="U52" s="96"/>
      <c r="V52" s="74" t="str">
        <f>IF(Badges!N886="C","E","")</f>
        <v/>
      </c>
      <c r="W52" s="96"/>
      <c r="X52" s="74" t="str">
        <f>IF(Badges!O886="C","E","")</f>
        <v/>
      </c>
      <c r="Y52" s="96"/>
      <c r="Z52" s="74" t="str">
        <f>IF(Badges!P886="C","E","")</f>
        <v/>
      </c>
      <c r="AA52" s="96"/>
      <c r="AB52" s="74" t="str">
        <f>IF(Badges!Q886="C","E","")</f>
        <v/>
      </c>
      <c r="AC52" s="96"/>
      <c r="AD52" s="74" t="str">
        <f>IF(Badges!R886="C","E","")</f>
        <v/>
      </c>
      <c r="AE52" s="96"/>
      <c r="AF52" s="74" t="str">
        <f>IF(Badges!S886="C","E","")</f>
        <v/>
      </c>
      <c r="AG52" s="96"/>
      <c r="AH52" s="74" t="str">
        <f>IF(Badges!T886="C","E","")</f>
        <v/>
      </c>
      <c r="AI52" s="96"/>
      <c r="AJ52" s="74" t="str">
        <f>IF(Badges!U886="C","E","")</f>
        <v/>
      </c>
      <c r="AK52" s="96"/>
      <c r="AL52" s="74" t="str">
        <f>IF(Badges!V886="C","E","")</f>
        <v/>
      </c>
      <c r="AM52" s="96"/>
      <c r="AN52" s="74" t="str">
        <f>IF(Badges!W886="C","E","")</f>
        <v/>
      </c>
      <c r="AO52" s="96"/>
      <c r="AP52" s="74" t="str">
        <f>IF(Badges!X886="C","E","")</f>
        <v/>
      </c>
      <c r="AQ52" s="96"/>
      <c r="AR52" s="74" t="str">
        <f>IF(Badges!Y886="C","E","")</f>
        <v/>
      </c>
      <c r="AS52" s="96"/>
      <c r="AT52" s="74" t="str">
        <f>IF(Badges!Z886="C","E","")</f>
        <v/>
      </c>
      <c r="AU52" s="96"/>
      <c r="AV52" s="74" t="str">
        <f>IF(Badges!AA886="C","E","")</f>
        <v/>
      </c>
      <c r="AW52" s="96"/>
      <c r="AX52" s="74" t="str">
        <f>IF(Badges!AB886="C","E","")</f>
        <v/>
      </c>
      <c r="AY52" s="96"/>
      <c r="AZ52" s="74" t="str">
        <f>IF(Badges!AC886="C","E","")</f>
        <v/>
      </c>
      <c r="BA52" s="96"/>
      <c r="BB52" s="74" t="str">
        <f>IF(Badges!AD886="C","E","")</f>
        <v/>
      </c>
      <c r="BC52" s="96"/>
      <c r="BD52" s="74" t="str">
        <f>IF(Badges!AE886="C","E","")</f>
        <v/>
      </c>
      <c r="BE52" s="96"/>
      <c r="BF52" s="74" t="str">
        <f>IF(Badges!AF886="C","E","")</f>
        <v/>
      </c>
      <c r="BG52" s="96"/>
      <c r="BH52" s="74" t="str">
        <f>IF(Badges!AG886="C","E","")</f>
        <v/>
      </c>
      <c r="BI52" s="95"/>
    </row>
    <row r="53" spans="1:61">
      <c r="A53" s="221" t="str">
        <f>Badges!A887</f>
        <v>Mechanical Engineering</v>
      </c>
      <c r="B53" s="76"/>
      <c r="C53" s="219"/>
      <c r="D53" s="76"/>
      <c r="E53" s="219"/>
      <c r="F53" s="76"/>
      <c r="G53" s="219"/>
      <c r="H53" s="76"/>
      <c r="I53" s="219"/>
      <c r="J53" s="76"/>
      <c r="K53" s="219"/>
      <c r="L53" s="76"/>
      <c r="M53" s="219"/>
      <c r="N53" s="76"/>
      <c r="O53" s="219"/>
      <c r="P53" s="76"/>
      <c r="Q53" s="219"/>
      <c r="R53" s="76"/>
      <c r="S53" s="219"/>
      <c r="T53" s="76"/>
      <c r="U53" s="219"/>
      <c r="V53" s="76"/>
      <c r="W53" s="219"/>
      <c r="X53" s="76"/>
      <c r="Y53" s="219"/>
      <c r="Z53" s="76"/>
      <c r="AA53" s="219"/>
      <c r="AB53" s="76"/>
      <c r="AC53" s="219"/>
      <c r="AD53" s="76"/>
      <c r="AE53" s="219"/>
      <c r="AF53" s="76"/>
      <c r="AG53" s="219"/>
      <c r="AH53" s="76"/>
      <c r="AI53" s="219"/>
      <c r="AJ53" s="76"/>
      <c r="AK53" s="219"/>
      <c r="AL53" s="76"/>
      <c r="AM53" s="219"/>
      <c r="AN53" s="76"/>
      <c r="AO53" s="219"/>
      <c r="AP53" s="76"/>
      <c r="AQ53" s="219"/>
      <c r="AR53" s="76"/>
      <c r="AS53" s="219"/>
      <c r="AT53" s="76"/>
      <c r="AU53" s="219"/>
      <c r="AV53" s="76"/>
      <c r="AW53" s="219"/>
      <c r="AX53" s="76"/>
      <c r="AY53" s="219"/>
      <c r="AZ53" s="76"/>
      <c r="BA53" s="219"/>
      <c r="BB53" s="76"/>
      <c r="BC53" s="219"/>
      <c r="BD53" s="76"/>
      <c r="BE53" s="219"/>
      <c r="BF53" s="76"/>
      <c r="BG53" s="219"/>
      <c r="BH53" s="76"/>
      <c r="BI53" s="220"/>
    </row>
    <row r="54" spans="1:61">
      <c r="A54" s="222" t="str">
        <f>Badges!B888</f>
        <v>Balloon Car Design</v>
      </c>
      <c r="B54" s="74" t="str">
        <f>IF(Badges!D894="C","E","")</f>
        <v/>
      </c>
      <c r="C54" s="96"/>
      <c r="D54" s="74" t="str">
        <f>IF(Badges!E894="C","E","")</f>
        <v/>
      </c>
      <c r="E54" s="96"/>
      <c r="F54" s="74" t="str">
        <f>IF(Badges!F894="C","E","")</f>
        <v/>
      </c>
      <c r="G54" s="96"/>
      <c r="H54" s="74" t="str">
        <f>IF(Badges!G894="C","E","")</f>
        <v/>
      </c>
      <c r="I54" s="96"/>
      <c r="J54" s="74" t="str">
        <f>IF(Badges!H894="C","E","")</f>
        <v/>
      </c>
      <c r="K54" s="96"/>
      <c r="L54" s="74" t="str">
        <f>IF(Badges!I894="C","E","")</f>
        <v/>
      </c>
      <c r="M54" s="96"/>
      <c r="N54" s="74" t="str">
        <f>IF(Badges!J894="C","E","")</f>
        <v/>
      </c>
      <c r="O54" s="96"/>
      <c r="P54" s="74" t="str">
        <f>IF(Badges!K894="C","E","")</f>
        <v/>
      </c>
      <c r="Q54" s="96"/>
      <c r="R54" s="74" t="str">
        <f>IF(Badges!L894="C","E","")</f>
        <v/>
      </c>
      <c r="S54" s="96"/>
      <c r="T54" s="74" t="str">
        <f>IF(Badges!M894="C","E","")</f>
        <v/>
      </c>
      <c r="U54" s="96"/>
      <c r="V54" s="74" t="str">
        <f>IF(Badges!N894="C","E","")</f>
        <v/>
      </c>
      <c r="W54" s="96"/>
      <c r="X54" s="74" t="str">
        <f>IF(Badges!O894="C","E","")</f>
        <v/>
      </c>
      <c r="Y54" s="96"/>
      <c r="Z54" s="74" t="str">
        <f>IF(Badges!P894="C","E","")</f>
        <v/>
      </c>
      <c r="AA54" s="96"/>
      <c r="AB54" s="74" t="str">
        <f>IF(Badges!Q894="C","E","")</f>
        <v/>
      </c>
      <c r="AC54" s="96"/>
      <c r="AD54" s="74" t="str">
        <f>IF(Badges!R894="C","E","")</f>
        <v/>
      </c>
      <c r="AE54" s="96"/>
      <c r="AF54" s="74" t="str">
        <f>IF(Badges!S894="C","E","")</f>
        <v/>
      </c>
      <c r="AG54" s="96"/>
      <c r="AH54" s="74" t="str">
        <f>IF(Badges!T894="C","E","")</f>
        <v/>
      </c>
      <c r="AI54" s="96"/>
      <c r="AJ54" s="74" t="str">
        <f>IF(Badges!U894="C","E","")</f>
        <v/>
      </c>
      <c r="AK54" s="96"/>
      <c r="AL54" s="74" t="str">
        <f>IF(Badges!V894="C","E","")</f>
        <v/>
      </c>
      <c r="AM54" s="96"/>
      <c r="AN54" s="74" t="str">
        <f>IF(Badges!W894="C","E","")</f>
        <v/>
      </c>
      <c r="AO54" s="96"/>
      <c r="AP54" s="74" t="str">
        <f>IF(Badges!X894="C","E","")</f>
        <v/>
      </c>
      <c r="AQ54" s="96"/>
      <c r="AR54" s="74" t="str">
        <f>IF(Badges!Y894="C","E","")</f>
        <v/>
      </c>
      <c r="AS54" s="96"/>
      <c r="AT54" s="74" t="str">
        <f>IF(Badges!Z894="C","E","")</f>
        <v/>
      </c>
      <c r="AU54" s="96"/>
      <c r="AV54" s="74" t="str">
        <f>IF(Badges!AA894="C","E","")</f>
        <v/>
      </c>
      <c r="AW54" s="96"/>
      <c r="AX54" s="74" t="str">
        <f>IF(Badges!AB894="C","E","")</f>
        <v/>
      </c>
      <c r="AY54" s="96"/>
      <c r="AZ54" s="74" t="str">
        <f>IF(Badges!AC894="C","E","")</f>
        <v/>
      </c>
      <c r="BA54" s="96"/>
      <c r="BB54" s="74" t="str">
        <f>IF(Badges!AD894="C","E","")</f>
        <v/>
      </c>
      <c r="BC54" s="96"/>
      <c r="BD54" s="74" t="str">
        <f>IF(Badges!AE894="C","E","")</f>
        <v/>
      </c>
      <c r="BE54" s="96"/>
      <c r="BF54" s="74" t="str">
        <f>IF(Badges!AF894="C","E","")</f>
        <v/>
      </c>
      <c r="BG54" s="96"/>
      <c r="BH54" s="74" t="str">
        <f>IF(Badges!AG894="C","E","")</f>
        <v/>
      </c>
      <c r="BI54" s="95"/>
    </row>
    <row r="55" spans="1:61">
      <c r="A55" s="222" t="str">
        <f>Badges!B895</f>
        <v>Crane Design</v>
      </c>
      <c r="B55" s="74" t="str">
        <f>IF(Badges!D901="C","E","")</f>
        <v/>
      </c>
      <c r="C55" s="96"/>
      <c r="D55" s="74" t="str">
        <f>IF(Badges!E901="C","E","")</f>
        <v/>
      </c>
      <c r="E55" s="96"/>
      <c r="F55" s="74" t="str">
        <f>IF(Badges!F901="C","E","")</f>
        <v/>
      </c>
      <c r="G55" s="96"/>
      <c r="H55" s="74" t="str">
        <f>IF(Badges!G901="C","E","")</f>
        <v/>
      </c>
      <c r="I55" s="96"/>
      <c r="J55" s="74" t="str">
        <f>IF(Badges!H901="C","E","")</f>
        <v/>
      </c>
      <c r="K55" s="96"/>
      <c r="L55" s="74" t="str">
        <f>IF(Badges!I901="C","E","")</f>
        <v/>
      </c>
      <c r="M55" s="96"/>
      <c r="N55" s="74" t="str">
        <f>IF(Badges!J901="C","E","")</f>
        <v/>
      </c>
      <c r="O55" s="96"/>
      <c r="P55" s="74" t="str">
        <f>IF(Badges!K901="C","E","")</f>
        <v/>
      </c>
      <c r="Q55" s="96"/>
      <c r="R55" s="74" t="str">
        <f>IF(Badges!L901="C","E","")</f>
        <v/>
      </c>
      <c r="S55" s="96"/>
      <c r="T55" s="74" t="str">
        <f>IF(Badges!M901="C","E","")</f>
        <v/>
      </c>
      <c r="U55" s="96"/>
      <c r="V55" s="74" t="str">
        <f>IF(Badges!N901="C","E","")</f>
        <v/>
      </c>
      <c r="W55" s="96"/>
      <c r="X55" s="74" t="str">
        <f>IF(Badges!O901="C","E","")</f>
        <v/>
      </c>
      <c r="Y55" s="96"/>
      <c r="Z55" s="74" t="str">
        <f>IF(Badges!P901="C","E","")</f>
        <v/>
      </c>
      <c r="AA55" s="96"/>
      <c r="AB55" s="74" t="str">
        <f>IF(Badges!Q901="C","E","")</f>
        <v/>
      </c>
      <c r="AC55" s="96"/>
      <c r="AD55" s="74" t="str">
        <f>IF(Badges!R901="C","E","")</f>
        <v/>
      </c>
      <c r="AE55" s="96"/>
      <c r="AF55" s="74" t="str">
        <f>IF(Badges!S901="C","E","")</f>
        <v/>
      </c>
      <c r="AG55" s="96"/>
      <c r="AH55" s="74" t="str">
        <f>IF(Badges!T901="C","E","")</f>
        <v/>
      </c>
      <c r="AI55" s="96"/>
      <c r="AJ55" s="74" t="str">
        <f>IF(Badges!U901="C","E","")</f>
        <v/>
      </c>
      <c r="AK55" s="96"/>
      <c r="AL55" s="74" t="str">
        <f>IF(Badges!V901="C","E","")</f>
        <v/>
      </c>
      <c r="AM55" s="96"/>
      <c r="AN55" s="74" t="str">
        <f>IF(Badges!W901="C","E","")</f>
        <v/>
      </c>
      <c r="AO55" s="96"/>
      <c r="AP55" s="74" t="str">
        <f>IF(Badges!X901="C","E","")</f>
        <v/>
      </c>
      <c r="AQ55" s="96"/>
      <c r="AR55" s="74" t="str">
        <f>IF(Badges!Y901="C","E","")</f>
        <v/>
      </c>
      <c r="AS55" s="96"/>
      <c r="AT55" s="74" t="str">
        <f>IF(Badges!Z901="C","E","")</f>
        <v/>
      </c>
      <c r="AU55" s="96"/>
      <c r="AV55" s="74" t="str">
        <f>IF(Badges!AA901="C","E","")</f>
        <v/>
      </c>
      <c r="AW55" s="96"/>
      <c r="AX55" s="74" t="str">
        <f>IF(Badges!AB901="C","E","")</f>
        <v/>
      </c>
      <c r="AY55" s="96"/>
      <c r="AZ55" s="74" t="str">
        <f>IF(Badges!AC901="C","E","")</f>
        <v/>
      </c>
      <c r="BA55" s="96"/>
      <c r="BB55" s="74" t="str">
        <f>IF(Badges!AD901="C","E","")</f>
        <v/>
      </c>
      <c r="BC55" s="96"/>
      <c r="BD55" s="74" t="str">
        <f>IF(Badges!AE901="C","E","")</f>
        <v/>
      </c>
      <c r="BE55" s="96"/>
      <c r="BF55" s="74" t="str">
        <f>IF(Badges!AF901="C","E","")</f>
        <v/>
      </c>
      <c r="BG55" s="96"/>
      <c r="BH55" s="74" t="str">
        <f>IF(Badges!AG901="C","E","")</f>
        <v/>
      </c>
      <c r="BI55" s="95"/>
    </row>
    <row r="56" spans="1:61">
      <c r="A56" s="222" t="str">
        <f>Badges!B902</f>
        <v>Paddle Boat Design</v>
      </c>
      <c r="B56" s="74" t="str">
        <f>IF(Badges!D908="C","E","")</f>
        <v/>
      </c>
      <c r="C56" s="96"/>
      <c r="D56" s="74" t="str">
        <f>IF(Badges!E908="C","E","")</f>
        <v/>
      </c>
      <c r="E56" s="96"/>
      <c r="F56" s="74" t="str">
        <f>IF(Badges!F908="C","E","")</f>
        <v/>
      </c>
      <c r="G56" s="96"/>
      <c r="H56" s="74" t="str">
        <f>IF(Badges!G908="C","E","")</f>
        <v/>
      </c>
      <c r="I56" s="96"/>
      <c r="J56" s="74" t="str">
        <f>IF(Badges!H908="C","E","")</f>
        <v/>
      </c>
      <c r="K56" s="96"/>
      <c r="L56" s="74" t="str">
        <f>IF(Badges!I908="C","E","")</f>
        <v/>
      </c>
      <c r="M56" s="96"/>
      <c r="N56" s="74" t="str">
        <f>IF(Badges!J908="C","E","")</f>
        <v/>
      </c>
      <c r="O56" s="96"/>
      <c r="P56" s="74" t="str">
        <f>IF(Badges!K908="C","E","")</f>
        <v/>
      </c>
      <c r="Q56" s="96"/>
      <c r="R56" s="74" t="str">
        <f>IF(Badges!L908="C","E","")</f>
        <v/>
      </c>
      <c r="S56" s="96"/>
      <c r="T56" s="74" t="str">
        <f>IF(Badges!M908="C","E","")</f>
        <v/>
      </c>
      <c r="U56" s="96"/>
      <c r="V56" s="74" t="str">
        <f>IF(Badges!N908="C","E","")</f>
        <v/>
      </c>
      <c r="W56" s="96"/>
      <c r="X56" s="74" t="str">
        <f>IF(Badges!O908="C","E","")</f>
        <v/>
      </c>
      <c r="Y56" s="96"/>
      <c r="Z56" s="74" t="str">
        <f>IF(Badges!P908="C","E","")</f>
        <v/>
      </c>
      <c r="AA56" s="96"/>
      <c r="AB56" s="74" t="str">
        <f>IF(Badges!Q908="C","E","")</f>
        <v/>
      </c>
      <c r="AC56" s="96"/>
      <c r="AD56" s="74" t="str">
        <f>IF(Badges!R908="C","E","")</f>
        <v/>
      </c>
      <c r="AE56" s="96"/>
      <c r="AF56" s="74" t="str">
        <f>IF(Badges!S908="C","E","")</f>
        <v/>
      </c>
      <c r="AG56" s="96"/>
      <c r="AH56" s="74" t="str">
        <f>IF(Badges!T908="C","E","")</f>
        <v/>
      </c>
      <c r="AI56" s="96"/>
      <c r="AJ56" s="74" t="str">
        <f>IF(Badges!U908="C","E","")</f>
        <v/>
      </c>
      <c r="AK56" s="96"/>
      <c r="AL56" s="74" t="str">
        <f>IF(Badges!V908="C","E","")</f>
        <v/>
      </c>
      <c r="AM56" s="96"/>
      <c r="AN56" s="74" t="str">
        <f>IF(Badges!W908="C","E","")</f>
        <v/>
      </c>
      <c r="AO56" s="96"/>
      <c r="AP56" s="74" t="str">
        <f>IF(Badges!X908="C","E","")</f>
        <v/>
      </c>
      <c r="AQ56" s="96"/>
      <c r="AR56" s="74" t="str">
        <f>IF(Badges!Y908="C","E","")</f>
        <v/>
      </c>
      <c r="AS56" s="96"/>
      <c r="AT56" s="74" t="str">
        <f>IF(Badges!Z908="C","E","")</f>
        <v/>
      </c>
      <c r="AU56" s="96"/>
      <c r="AV56" s="74" t="str">
        <f>IF(Badges!AA908="C","E","")</f>
        <v/>
      </c>
      <c r="AW56" s="96"/>
      <c r="AX56" s="74" t="str">
        <f>IF(Badges!AB908="C","E","")</f>
        <v/>
      </c>
      <c r="AY56" s="96"/>
      <c r="AZ56" s="74" t="str">
        <f>IF(Badges!AC908="C","E","")</f>
        <v/>
      </c>
      <c r="BA56" s="96"/>
      <c r="BB56" s="74" t="str">
        <f>IF(Badges!AD908="C","E","")</f>
        <v/>
      </c>
      <c r="BC56" s="96"/>
      <c r="BD56" s="74" t="str">
        <f>IF(Badges!AE908="C","E","")</f>
        <v/>
      </c>
      <c r="BE56" s="96"/>
      <c r="BF56" s="74" t="str">
        <f>IF(Badges!AF908="C","E","")</f>
        <v/>
      </c>
      <c r="BG56" s="96"/>
      <c r="BH56" s="74" t="str">
        <f>IF(Badges!AG908="C","E","")</f>
        <v/>
      </c>
      <c r="BI56" s="95"/>
    </row>
    <row r="57" spans="1:61">
      <c r="A57" s="221" t="str">
        <f>Badges!A909</f>
        <v>Robotics</v>
      </c>
      <c r="B57" s="76"/>
      <c r="C57" s="219"/>
      <c r="D57" s="76"/>
      <c r="E57" s="219"/>
      <c r="F57" s="76"/>
      <c r="G57" s="219"/>
      <c r="H57" s="76"/>
      <c r="I57" s="219"/>
      <c r="J57" s="76"/>
      <c r="K57" s="219"/>
      <c r="L57" s="76"/>
      <c r="M57" s="219"/>
      <c r="N57" s="76"/>
      <c r="O57" s="219"/>
      <c r="P57" s="76"/>
      <c r="Q57" s="219"/>
      <c r="R57" s="76"/>
      <c r="S57" s="219"/>
      <c r="T57" s="76"/>
      <c r="U57" s="219"/>
      <c r="V57" s="76"/>
      <c r="W57" s="219"/>
      <c r="X57" s="76"/>
      <c r="Y57" s="219"/>
      <c r="Z57" s="76"/>
      <c r="AA57" s="219"/>
      <c r="AB57" s="76"/>
      <c r="AC57" s="219"/>
      <c r="AD57" s="76"/>
      <c r="AE57" s="219"/>
      <c r="AF57" s="76"/>
      <c r="AG57" s="219"/>
      <c r="AH57" s="76"/>
      <c r="AI57" s="219"/>
      <c r="AJ57" s="76"/>
      <c r="AK57" s="219"/>
      <c r="AL57" s="76"/>
      <c r="AM57" s="219"/>
      <c r="AN57" s="76"/>
      <c r="AO57" s="219"/>
      <c r="AP57" s="76"/>
      <c r="AQ57" s="219"/>
      <c r="AR57" s="76"/>
      <c r="AS57" s="219"/>
      <c r="AT57" s="76"/>
      <c r="AU57" s="219"/>
      <c r="AV57" s="76"/>
      <c r="AW57" s="219"/>
      <c r="AX57" s="76"/>
      <c r="AY57" s="219"/>
      <c r="AZ57" s="76"/>
      <c r="BA57" s="219"/>
      <c r="BB57" s="76"/>
      <c r="BC57" s="219"/>
      <c r="BD57" s="76"/>
      <c r="BE57" s="219"/>
      <c r="BF57" s="76"/>
      <c r="BG57" s="219"/>
      <c r="BH57" s="76"/>
      <c r="BI57" s="220"/>
    </row>
    <row r="58" spans="1:61">
      <c r="A58" s="222" t="str">
        <f>Badges!B910</f>
        <v>Programming Robots</v>
      </c>
      <c r="B58" s="74" t="str">
        <f>IF(Badges!D916="C","E","")</f>
        <v/>
      </c>
      <c r="C58" s="96"/>
      <c r="D58" s="74" t="str">
        <f>IF(Badges!E916="C","E","")</f>
        <v/>
      </c>
      <c r="E58" s="96"/>
      <c r="F58" s="74" t="str">
        <f>IF(Badges!F916="C","E","")</f>
        <v/>
      </c>
      <c r="G58" s="96"/>
      <c r="H58" s="74" t="str">
        <f>IF(Badges!G916="C","E","")</f>
        <v/>
      </c>
      <c r="I58" s="96"/>
      <c r="J58" s="74" t="str">
        <f>IF(Badges!H916="C","E","")</f>
        <v/>
      </c>
      <c r="K58" s="96"/>
      <c r="L58" s="74" t="str">
        <f>IF(Badges!I916="C","E","")</f>
        <v/>
      </c>
      <c r="M58" s="96"/>
      <c r="N58" s="74" t="str">
        <f>IF(Badges!J916="C","E","")</f>
        <v/>
      </c>
      <c r="O58" s="96"/>
      <c r="P58" s="74" t="str">
        <f>IF(Badges!K916="C","E","")</f>
        <v/>
      </c>
      <c r="Q58" s="96"/>
      <c r="R58" s="74" t="str">
        <f>IF(Badges!L916="C","E","")</f>
        <v/>
      </c>
      <c r="S58" s="96"/>
      <c r="T58" s="74" t="str">
        <f>IF(Badges!M916="C","E","")</f>
        <v/>
      </c>
      <c r="U58" s="96"/>
      <c r="V58" s="74" t="str">
        <f>IF(Badges!N916="C","E","")</f>
        <v/>
      </c>
      <c r="W58" s="96"/>
      <c r="X58" s="74" t="str">
        <f>IF(Badges!O916="C","E","")</f>
        <v/>
      </c>
      <c r="Y58" s="96"/>
      <c r="Z58" s="74" t="str">
        <f>IF(Badges!P916="C","E","")</f>
        <v/>
      </c>
      <c r="AA58" s="96"/>
      <c r="AB58" s="74" t="str">
        <f>IF(Badges!Q916="C","E","")</f>
        <v/>
      </c>
      <c r="AC58" s="96"/>
      <c r="AD58" s="74" t="str">
        <f>IF(Badges!R916="C","E","")</f>
        <v/>
      </c>
      <c r="AE58" s="96"/>
      <c r="AF58" s="74" t="str">
        <f>IF(Badges!S916="C","E","")</f>
        <v/>
      </c>
      <c r="AG58" s="96"/>
      <c r="AH58" s="74" t="str">
        <f>IF(Badges!T916="C","E","")</f>
        <v/>
      </c>
      <c r="AI58" s="96"/>
      <c r="AJ58" s="74" t="str">
        <f>IF(Badges!U916="C","E","")</f>
        <v/>
      </c>
      <c r="AK58" s="96"/>
      <c r="AL58" s="74" t="str">
        <f>IF(Badges!V916="C","E","")</f>
        <v/>
      </c>
      <c r="AM58" s="96"/>
      <c r="AN58" s="74" t="str">
        <f>IF(Badges!W916="C","E","")</f>
        <v/>
      </c>
      <c r="AO58" s="96"/>
      <c r="AP58" s="74" t="str">
        <f>IF(Badges!X916="C","E","")</f>
        <v/>
      </c>
      <c r="AQ58" s="96"/>
      <c r="AR58" s="74" t="str">
        <f>IF(Badges!Y916="C","E","")</f>
        <v/>
      </c>
      <c r="AS58" s="96"/>
      <c r="AT58" s="74" t="str">
        <f>IF(Badges!Z916="C","E","")</f>
        <v/>
      </c>
      <c r="AU58" s="96"/>
      <c r="AV58" s="74" t="str">
        <f>IF(Badges!AA916="C","E","")</f>
        <v/>
      </c>
      <c r="AW58" s="96"/>
      <c r="AX58" s="74" t="str">
        <f>IF(Badges!AB916="C","E","")</f>
        <v/>
      </c>
      <c r="AY58" s="96"/>
      <c r="AZ58" s="74" t="str">
        <f>IF(Badges!AC916="C","E","")</f>
        <v/>
      </c>
      <c r="BA58" s="96"/>
      <c r="BB58" s="74" t="str">
        <f>IF(Badges!AD916="C","E","")</f>
        <v/>
      </c>
      <c r="BC58" s="96"/>
      <c r="BD58" s="74" t="str">
        <f>IF(Badges!AE916="C","E","")</f>
        <v/>
      </c>
      <c r="BE58" s="96"/>
      <c r="BF58" s="74" t="str">
        <f>IF(Badges!AF916="C","E","")</f>
        <v/>
      </c>
      <c r="BG58" s="96"/>
      <c r="BH58" s="74" t="str">
        <f>IF(Badges!AG916="C","E","")</f>
        <v/>
      </c>
      <c r="BI58" s="95"/>
    </row>
    <row r="59" spans="1:61">
      <c r="A59" s="222" t="str">
        <f>Badges!B917</f>
        <v>Designing Robots</v>
      </c>
      <c r="B59" s="74" t="str">
        <f>IF(Badges!D923="C","E","")</f>
        <v/>
      </c>
      <c r="C59" s="96"/>
      <c r="D59" s="74" t="str">
        <f>IF(Badges!E923="C","E","")</f>
        <v/>
      </c>
      <c r="E59" s="96"/>
      <c r="F59" s="74" t="str">
        <f>IF(Badges!F923="C","E","")</f>
        <v/>
      </c>
      <c r="G59" s="96"/>
      <c r="H59" s="74" t="str">
        <f>IF(Badges!G923="C","E","")</f>
        <v/>
      </c>
      <c r="I59" s="96"/>
      <c r="J59" s="74" t="str">
        <f>IF(Badges!H923="C","E","")</f>
        <v/>
      </c>
      <c r="K59" s="96"/>
      <c r="L59" s="74" t="str">
        <f>IF(Badges!I923="C","E","")</f>
        <v/>
      </c>
      <c r="M59" s="96"/>
      <c r="N59" s="74" t="str">
        <f>IF(Badges!J923="C","E","")</f>
        <v/>
      </c>
      <c r="O59" s="96"/>
      <c r="P59" s="74" t="str">
        <f>IF(Badges!K923="C","E","")</f>
        <v/>
      </c>
      <c r="Q59" s="96"/>
      <c r="R59" s="74" t="str">
        <f>IF(Badges!L923="C","E","")</f>
        <v/>
      </c>
      <c r="S59" s="96"/>
      <c r="T59" s="74" t="str">
        <f>IF(Badges!M923="C","E","")</f>
        <v/>
      </c>
      <c r="U59" s="96"/>
      <c r="V59" s="74" t="str">
        <f>IF(Badges!N923="C","E","")</f>
        <v/>
      </c>
      <c r="W59" s="96"/>
      <c r="X59" s="74" t="str">
        <f>IF(Badges!O923="C","E","")</f>
        <v/>
      </c>
      <c r="Y59" s="96"/>
      <c r="Z59" s="74" t="str">
        <f>IF(Badges!P923="C","E","")</f>
        <v/>
      </c>
      <c r="AA59" s="96"/>
      <c r="AB59" s="74" t="str">
        <f>IF(Badges!Q923="C","E","")</f>
        <v/>
      </c>
      <c r="AC59" s="96"/>
      <c r="AD59" s="74" t="str">
        <f>IF(Badges!R923="C","E","")</f>
        <v/>
      </c>
      <c r="AE59" s="96"/>
      <c r="AF59" s="74" t="str">
        <f>IF(Badges!S923="C","E","")</f>
        <v/>
      </c>
      <c r="AG59" s="96"/>
      <c r="AH59" s="74" t="str">
        <f>IF(Badges!T923="C","E","")</f>
        <v/>
      </c>
      <c r="AI59" s="96"/>
      <c r="AJ59" s="74" t="str">
        <f>IF(Badges!U923="C","E","")</f>
        <v/>
      </c>
      <c r="AK59" s="96"/>
      <c r="AL59" s="74" t="str">
        <f>IF(Badges!V923="C","E","")</f>
        <v/>
      </c>
      <c r="AM59" s="96"/>
      <c r="AN59" s="74" t="str">
        <f>IF(Badges!W923="C","E","")</f>
        <v/>
      </c>
      <c r="AO59" s="96"/>
      <c r="AP59" s="74" t="str">
        <f>IF(Badges!X923="C","E","")</f>
        <v/>
      </c>
      <c r="AQ59" s="96"/>
      <c r="AR59" s="74" t="str">
        <f>IF(Badges!Y923="C","E","")</f>
        <v/>
      </c>
      <c r="AS59" s="96"/>
      <c r="AT59" s="74" t="str">
        <f>IF(Badges!Z923="C","E","")</f>
        <v/>
      </c>
      <c r="AU59" s="96"/>
      <c r="AV59" s="74" t="str">
        <f>IF(Badges!AA923="C","E","")</f>
        <v/>
      </c>
      <c r="AW59" s="96"/>
      <c r="AX59" s="74" t="str">
        <f>IF(Badges!AB923="C","E","")</f>
        <v/>
      </c>
      <c r="AY59" s="96"/>
      <c r="AZ59" s="74" t="str">
        <f>IF(Badges!AC923="C","E","")</f>
        <v/>
      </c>
      <c r="BA59" s="96"/>
      <c r="BB59" s="74" t="str">
        <f>IF(Badges!AD923="C","E","")</f>
        <v/>
      </c>
      <c r="BC59" s="96"/>
      <c r="BD59" s="74" t="str">
        <f>IF(Badges!AE923="C","E","")</f>
        <v/>
      </c>
      <c r="BE59" s="96"/>
      <c r="BF59" s="74" t="str">
        <f>IF(Badges!AF923="C","E","")</f>
        <v/>
      </c>
      <c r="BG59" s="96"/>
      <c r="BH59" s="74" t="str">
        <f>IF(Badges!AG923="C","E","")</f>
        <v/>
      </c>
      <c r="BI59" s="95"/>
    </row>
    <row r="60" spans="1:61">
      <c r="A60" s="222" t="str">
        <f>Badges!B924</f>
        <v>Showcasing Robots</v>
      </c>
      <c r="B60" s="74" t="str">
        <f>IF(Badges!D944="C","E","")</f>
        <v/>
      </c>
      <c r="C60" s="96"/>
      <c r="D60" s="74" t="str">
        <f>IF(Badges!E944="C","E","")</f>
        <v/>
      </c>
      <c r="E60" s="96"/>
      <c r="F60" s="74" t="str">
        <f>IF(Badges!F944="C","E","")</f>
        <v/>
      </c>
      <c r="G60" s="96"/>
      <c r="H60" s="74" t="str">
        <f>IF(Badges!G944="C","E","")</f>
        <v/>
      </c>
      <c r="I60" s="96"/>
      <c r="J60" s="74" t="str">
        <f>IF(Badges!H944="C","E","")</f>
        <v/>
      </c>
      <c r="K60" s="96"/>
      <c r="L60" s="74" t="str">
        <f>IF(Badges!I944="C","E","")</f>
        <v/>
      </c>
      <c r="M60" s="96"/>
      <c r="N60" s="74" t="str">
        <f>IF(Badges!J944="C","E","")</f>
        <v/>
      </c>
      <c r="O60" s="96"/>
      <c r="P60" s="74" t="str">
        <f>IF(Badges!K944="C","E","")</f>
        <v/>
      </c>
      <c r="Q60" s="96"/>
      <c r="R60" s="74" t="str">
        <f>IF(Badges!L944="C","E","")</f>
        <v/>
      </c>
      <c r="S60" s="96"/>
      <c r="T60" s="74" t="str">
        <f>IF(Badges!M944="C","E","")</f>
        <v/>
      </c>
      <c r="U60" s="96"/>
      <c r="V60" s="74" t="str">
        <f>IF(Badges!N944="C","E","")</f>
        <v/>
      </c>
      <c r="W60" s="96"/>
      <c r="X60" s="74" t="str">
        <f>IF(Badges!O944="C","E","")</f>
        <v/>
      </c>
      <c r="Y60" s="96"/>
      <c r="Z60" s="74" t="str">
        <f>IF(Badges!P944="C","E","")</f>
        <v/>
      </c>
      <c r="AA60" s="96"/>
      <c r="AB60" s="74" t="str">
        <f>IF(Badges!Q944="C","E","")</f>
        <v/>
      </c>
      <c r="AC60" s="96"/>
      <c r="AD60" s="74" t="str">
        <f>IF(Badges!R944="C","E","")</f>
        <v/>
      </c>
      <c r="AE60" s="96"/>
      <c r="AF60" s="74" t="str">
        <f>IF(Badges!S944="C","E","")</f>
        <v/>
      </c>
      <c r="AG60" s="96"/>
      <c r="AH60" s="74" t="str">
        <f>IF(Badges!T944="C","E","")</f>
        <v/>
      </c>
      <c r="AI60" s="96"/>
      <c r="AJ60" s="74" t="str">
        <f>IF(Badges!U944="C","E","")</f>
        <v/>
      </c>
      <c r="AK60" s="96"/>
      <c r="AL60" s="74" t="str">
        <f>IF(Badges!V944="C","E","")</f>
        <v/>
      </c>
      <c r="AM60" s="96"/>
      <c r="AN60" s="74" t="str">
        <f>IF(Badges!W944="C","E","")</f>
        <v/>
      </c>
      <c r="AO60" s="96"/>
      <c r="AP60" s="74" t="str">
        <f>IF(Badges!X944="C","E","")</f>
        <v/>
      </c>
      <c r="AQ60" s="96"/>
      <c r="AR60" s="74" t="str">
        <f>IF(Badges!Y944="C","E","")</f>
        <v/>
      </c>
      <c r="AS60" s="96"/>
      <c r="AT60" s="74" t="str">
        <f>IF(Badges!Z944="C","E","")</f>
        <v/>
      </c>
      <c r="AU60" s="96"/>
      <c r="AV60" s="74" t="str">
        <f>IF(Badges!AA944="C","E","")</f>
        <v/>
      </c>
      <c r="AW60" s="96"/>
      <c r="AX60" s="74" t="str">
        <f>IF(Badges!AB944="C","E","")</f>
        <v/>
      </c>
      <c r="AY60" s="96"/>
      <c r="AZ60" s="74" t="str">
        <f>IF(Badges!AC944="C","E","")</f>
        <v/>
      </c>
      <c r="BA60" s="96"/>
      <c r="BB60" s="74" t="str">
        <f>IF(Badges!AD944="C","E","")</f>
        <v/>
      </c>
      <c r="BC60" s="96"/>
      <c r="BD60" s="74" t="str">
        <f>IF(Badges!AE944="C","E","")</f>
        <v/>
      </c>
      <c r="BE60" s="96"/>
      <c r="BF60" s="74" t="str">
        <f>IF(Badges!AF944="C","E","")</f>
        <v/>
      </c>
      <c r="BG60" s="96"/>
      <c r="BH60" s="74" t="str">
        <f>IF(Badges!AG944="C","E","")</f>
        <v/>
      </c>
      <c r="BI60" s="95"/>
    </row>
    <row r="61" spans="1:61">
      <c r="A61" s="77" t="s">
        <v>109</v>
      </c>
      <c r="B61" s="76"/>
      <c r="C61" s="119"/>
      <c r="D61" s="76"/>
      <c r="E61" s="119"/>
      <c r="F61" s="76"/>
      <c r="G61" s="119"/>
      <c r="H61" s="76"/>
      <c r="I61" s="119"/>
      <c r="J61" s="76"/>
      <c r="K61" s="119"/>
      <c r="L61" s="76"/>
      <c r="M61" s="119"/>
      <c r="N61" s="76"/>
      <c r="O61" s="119"/>
      <c r="P61" s="76"/>
      <c r="Q61" s="119"/>
      <c r="R61" s="76"/>
      <c r="S61" s="119"/>
      <c r="T61" s="76"/>
      <c r="U61" s="119"/>
      <c r="V61" s="76"/>
      <c r="W61" s="119"/>
      <c r="X61" s="76"/>
      <c r="Y61" s="119"/>
      <c r="Z61" s="76"/>
      <c r="AA61" s="119"/>
      <c r="AB61" s="76"/>
      <c r="AC61" s="119"/>
      <c r="AD61" s="76"/>
      <c r="AE61" s="119"/>
      <c r="AF61" s="76"/>
      <c r="AG61" s="119"/>
      <c r="AH61" s="76"/>
      <c r="AI61" s="119"/>
      <c r="AJ61" s="76"/>
      <c r="AK61" s="119"/>
      <c r="AL61" s="76"/>
      <c r="AM61" s="119"/>
      <c r="AN61" s="76"/>
      <c r="AO61" s="119"/>
      <c r="AP61" s="76"/>
      <c r="AQ61" s="119"/>
      <c r="AR61" s="76"/>
      <c r="AS61" s="119"/>
      <c r="AT61" s="76"/>
      <c r="AU61" s="119"/>
      <c r="AV61" s="76"/>
      <c r="AW61" s="119"/>
      <c r="AX61" s="76"/>
      <c r="AY61" s="119"/>
      <c r="AZ61" s="76"/>
      <c r="BA61" s="119"/>
      <c r="BB61" s="76"/>
      <c r="BC61" s="119"/>
      <c r="BD61" s="76"/>
      <c r="BE61" s="119"/>
      <c r="BF61" s="76"/>
      <c r="BG61" s="119"/>
      <c r="BH61" s="76"/>
      <c r="BI61" s="120"/>
    </row>
    <row r="62" spans="1:61">
      <c r="A62" s="78" t="str">
        <f>Journey!A6</f>
        <v>Agent of Change</v>
      </c>
      <c r="B62" s="79"/>
      <c r="C62" s="121"/>
      <c r="D62" s="79"/>
      <c r="E62" s="121"/>
      <c r="F62" s="79"/>
      <c r="G62" s="121"/>
      <c r="H62" s="79"/>
      <c r="I62" s="121"/>
      <c r="J62" s="79"/>
      <c r="K62" s="121"/>
      <c r="L62" s="79"/>
      <c r="M62" s="121"/>
      <c r="N62" s="79"/>
      <c r="O62" s="121"/>
      <c r="P62" s="79"/>
      <c r="Q62" s="121"/>
      <c r="R62" s="79"/>
      <c r="S62" s="121"/>
      <c r="T62" s="79"/>
      <c r="U62" s="121"/>
      <c r="V62" s="79"/>
      <c r="W62" s="121"/>
      <c r="X62" s="79"/>
      <c r="Y62" s="121"/>
      <c r="Z62" s="79"/>
      <c r="AA62" s="121"/>
      <c r="AB62" s="79"/>
      <c r="AC62" s="121"/>
      <c r="AD62" s="79"/>
      <c r="AE62" s="121"/>
      <c r="AF62" s="79"/>
      <c r="AG62" s="121"/>
      <c r="AH62" s="79"/>
      <c r="AI62" s="121"/>
      <c r="AJ62" s="79"/>
      <c r="AK62" s="121"/>
      <c r="AL62" s="79"/>
      <c r="AM62" s="121"/>
      <c r="AN62" s="79"/>
      <c r="AO62" s="121"/>
      <c r="AP62" s="79"/>
      <c r="AQ62" s="121"/>
      <c r="AR62" s="79"/>
      <c r="AS62" s="121"/>
      <c r="AT62" s="79"/>
      <c r="AU62" s="121"/>
      <c r="AV62" s="79"/>
      <c r="AW62" s="121"/>
      <c r="AX62" s="79"/>
      <c r="AY62" s="121"/>
      <c r="AZ62" s="79"/>
      <c r="BA62" s="121"/>
      <c r="BB62" s="79"/>
      <c r="BC62" s="121"/>
      <c r="BD62" s="79"/>
      <c r="BE62" s="121"/>
      <c r="BF62" s="79"/>
      <c r="BG62" s="121"/>
      <c r="BH62" s="79"/>
      <c r="BI62" s="122"/>
    </row>
    <row r="63" spans="1:61">
      <c r="A63" s="70" t="str">
        <f>Journey!C7</f>
        <v>The Power of One Award</v>
      </c>
      <c r="B63" s="74" t="str">
        <f>IF(Journey!D11="C","E","")</f>
        <v/>
      </c>
      <c r="C63" s="96"/>
      <c r="D63" s="74" t="str">
        <f>IF(Journey!E11="C","E","")</f>
        <v/>
      </c>
      <c r="E63" s="96"/>
      <c r="F63" s="74" t="str">
        <f>IF(Journey!F11="C","E","")</f>
        <v/>
      </c>
      <c r="G63" s="96"/>
      <c r="H63" s="74" t="str">
        <f>IF(Journey!G11="C","E","")</f>
        <v/>
      </c>
      <c r="I63" s="96"/>
      <c r="J63" s="74" t="str">
        <f>IF(Journey!H11="C","E","")</f>
        <v/>
      </c>
      <c r="K63" s="96"/>
      <c r="L63" s="74" t="str">
        <f>IF(Journey!I11="C","E","")</f>
        <v/>
      </c>
      <c r="M63" s="96"/>
      <c r="N63" s="74" t="str">
        <f>IF(Journey!J11="C","E","")</f>
        <v/>
      </c>
      <c r="O63" s="96"/>
      <c r="P63" s="74" t="str">
        <f>IF(Journey!K11="C","E","")</f>
        <v/>
      </c>
      <c r="Q63" s="96"/>
      <c r="R63" s="74" t="str">
        <f>IF(Journey!L11="C","E","")</f>
        <v/>
      </c>
      <c r="S63" s="96"/>
      <c r="T63" s="74" t="str">
        <f>IF(Journey!M11="C","E","")</f>
        <v/>
      </c>
      <c r="U63" s="96"/>
      <c r="V63" s="74" t="str">
        <f>IF(Journey!N11="C","E","")</f>
        <v/>
      </c>
      <c r="W63" s="96"/>
      <c r="X63" s="74" t="str">
        <f>IF(Journey!O11="C","E","")</f>
        <v/>
      </c>
      <c r="Y63" s="96"/>
      <c r="Z63" s="74" t="str">
        <f>IF(Journey!P11="C","E","")</f>
        <v/>
      </c>
      <c r="AA63" s="96"/>
      <c r="AB63" s="74" t="str">
        <f>IF(Journey!Q11="C","E","")</f>
        <v/>
      </c>
      <c r="AC63" s="96"/>
      <c r="AD63" s="74" t="str">
        <f>IF(Journey!R11="C","E","")</f>
        <v/>
      </c>
      <c r="AE63" s="96"/>
      <c r="AF63" s="74" t="str">
        <f>IF(Journey!S11="C","E","")</f>
        <v/>
      </c>
      <c r="AG63" s="96"/>
      <c r="AH63" s="74" t="str">
        <f>IF(Journey!T11="C","E","")</f>
        <v/>
      </c>
      <c r="AI63" s="96"/>
      <c r="AJ63" s="74" t="str">
        <f>IF(Journey!U11="C","E","")</f>
        <v/>
      </c>
      <c r="AK63" s="96"/>
      <c r="AL63" s="74" t="str">
        <f>IF(Journey!V11="C","E","")</f>
        <v/>
      </c>
      <c r="AM63" s="96"/>
      <c r="AN63" s="74" t="str">
        <f>IF(Journey!W11="C","E","")</f>
        <v/>
      </c>
      <c r="AO63" s="96"/>
      <c r="AP63" s="74" t="str">
        <f>IF(Journey!X11="C","E","")</f>
        <v/>
      </c>
      <c r="AQ63" s="96"/>
      <c r="AR63" s="74" t="str">
        <f>IF(Journey!Y11="C","E","")</f>
        <v/>
      </c>
      <c r="AS63" s="96"/>
      <c r="AT63" s="74" t="str">
        <f>IF(Journey!Z11="C","E","")</f>
        <v/>
      </c>
      <c r="AU63" s="96"/>
      <c r="AV63" s="74" t="str">
        <f>IF(Journey!AA11="C","E","")</f>
        <v/>
      </c>
      <c r="AW63" s="96"/>
      <c r="AX63" s="74" t="str">
        <f>IF(Journey!AB11="C","E","")</f>
        <v/>
      </c>
      <c r="AY63" s="96"/>
      <c r="AZ63" s="74" t="str">
        <f>IF(Journey!AC11="C","E","")</f>
        <v/>
      </c>
      <c r="BA63" s="96"/>
      <c r="BB63" s="74" t="str">
        <f>IF(Journey!AD11="C","E","")</f>
        <v/>
      </c>
      <c r="BC63" s="96"/>
      <c r="BD63" s="74" t="str">
        <f>IF(Journey!AE11="C","E","")</f>
        <v/>
      </c>
      <c r="BE63" s="96"/>
      <c r="BF63" s="74" t="str">
        <f>IF(Journey!AF11="C","E","")</f>
        <v/>
      </c>
      <c r="BG63" s="96"/>
      <c r="BH63" s="74" t="str">
        <f>IF(Journey!AG11="C","E","")</f>
        <v/>
      </c>
      <c r="BI63" s="95"/>
    </row>
    <row r="64" spans="1:61">
      <c r="A64" s="70" t="str">
        <f>Journey!C12</f>
        <v>The Power of Team Award</v>
      </c>
      <c r="B64" s="74" t="str">
        <f>IF(Journey!D15="C","E","")</f>
        <v/>
      </c>
      <c r="C64" s="96"/>
      <c r="D64" s="74" t="str">
        <f>IF(Journey!E15="C","E","")</f>
        <v/>
      </c>
      <c r="E64" s="96"/>
      <c r="F64" s="74" t="str">
        <f>IF(Journey!F15="C","E","")</f>
        <v/>
      </c>
      <c r="G64" s="96"/>
      <c r="H64" s="74" t="str">
        <f>IF(Journey!G15="C","E","")</f>
        <v/>
      </c>
      <c r="I64" s="96"/>
      <c r="J64" s="74" t="str">
        <f>IF(Journey!H15="C","E","")</f>
        <v/>
      </c>
      <c r="K64" s="96"/>
      <c r="L64" s="74" t="str">
        <f>IF(Journey!I15="C","E","")</f>
        <v/>
      </c>
      <c r="M64" s="96"/>
      <c r="N64" s="74" t="str">
        <f>IF(Journey!J15="C","E","")</f>
        <v/>
      </c>
      <c r="O64" s="96"/>
      <c r="P64" s="74" t="str">
        <f>IF(Journey!K15="C","E","")</f>
        <v/>
      </c>
      <c r="Q64" s="96"/>
      <c r="R64" s="74" t="str">
        <f>IF(Journey!L15="C","E","")</f>
        <v/>
      </c>
      <c r="S64" s="96"/>
      <c r="T64" s="74" t="str">
        <f>IF(Journey!M15="C","E","")</f>
        <v/>
      </c>
      <c r="U64" s="96"/>
      <c r="V64" s="74" t="str">
        <f>IF(Journey!N15="C","E","")</f>
        <v/>
      </c>
      <c r="W64" s="96"/>
      <c r="X64" s="74" t="str">
        <f>IF(Journey!O15="C","E","")</f>
        <v/>
      </c>
      <c r="Y64" s="96"/>
      <c r="Z64" s="74" t="str">
        <f>IF(Journey!P15="C","E","")</f>
        <v/>
      </c>
      <c r="AA64" s="96"/>
      <c r="AB64" s="74" t="str">
        <f>IF(Journey!Q15="C","E","")</f>
        <v/>
      </c>
      <c r="AC64" s="96"/>
      <c r="AD64" s="74" t="str">
        <f>IF(Journey!R15="C","E","")</f>
        <v/>
      </c>
      <c r="AE64" s="96"/>
      <c r="AF64" s="74" t="str">
        <f>IF(Journey!S15="C","E","")</f>
        <v/>
      </c>
      <c r="AG64" s="96"/>
      <c r="AH64" s="74" t="str">
        <f>IF(Journey!T15="C","E","")</f>
        <v/>
      </c>
      <c r="AI64" s="96"/>
      <c r="AJ64" s="74" t="str">
        <f>IF(Journey!U15="C","E","")</f>
        <v/>
      </c>
      <c r="AK64" s="96"/>
      <c r="AL64" s="74" t="str">
        <f>IF(Journey!V15="C","E","")</f>
        <v/>
      </c>
      <c r="AM64" s="96"/>
      <c r="AN64" s="74" t="str">
        <f>IF(Journey!W15="C","E","")</f>
        <v/>
      </c>
      <c r="AO64" s="96"/>
      <c r="AP64" s="74" t="str">
        <f>IF(Journey!X15="C","E","")</f>
        <v/>
      </c>
      <c r="AQ64" s="96"/>
      <c r="AR64" s="74" t="str">
        <f>IF(Journey!Y15="C","E","")</f>
        <v/>
      </c>
      <c r="AS64" s="96"/>
      <c r="AT64" s="74" t="str">
        <f>IF(Journey!Z15="C","E","")</f>
        <v/>
      </c>
      <c r="AU64" s="96"/>
      <c r="AV64" s="74" t="str">
        <f>IF(Journey!AA15="C","E","")</f>
        <v/>
      </c>
      <c r="AW64" s="96"/>
      <c r="AX64" s="74" t="str">
        <f>IF(Journey!AB15="C","E","")</f>
        <v/>
      </c>
      <c r="AY64" s="96"/>
      <c r="AZ64" s="74" t="str">
        <f>IF(Journey!AC15="C","E","")</f>
        <v/>
      </c>
      <c r="BA64" s="96"/>
      <c r="BB64" s="74" t="str">
        <f>IF(Journey!AD15="C","E","")</f>
        <v/>
      </c>
      <c r="BC64" s="96"/>
      <c r="BD64" s="74" t="str">
        <f>IF(Journey!AE15="C","E","")</f>
        <v/>
      </c>
      <c r="BE64" s="96"/>
      <c r="BF64" s="74" t="str">
        <f>IF(Journey!AF15="C","E","")</f>
        <v/>
      </c>
      <c r="BG64" s="96"/>
      <c r="BH64" s="74" t="str">
        <f>IF(Journey!AG15="C","E","")</f>
        <v/>
      </c>
      <c r="BI64" s="95"/>
    </row>
    <row r="65" spans="1:61">
      <c r="A65" s="70" t="str">
        <f>Journey!C16</f>
        <v>The Power of Community Award</v>
      </c>
      <c r="B65" s="74" t="str">
        <f>IF(Journey!D19="C","E","")</f>
        <v/>
      </c>
      <c r="C65" s="96"/>
      <c r="D65" s="74" t="str">
        <f>IF(Journey!E19="C","E","")</f>
        <v/>
      </c>
      <c r="E65" s="96"/>
      <c r="F65" s="74" t="str">
        <f>IF(Journey!F19="C","E","")</f>
        <v/>
      </c>
      <c r="G65" s="96"/>
      <c r="H65" s="74" t="str">
        <f>IF(Journey!G19="C","E","")</f>
        <v/>
      </c>
      <c r="I65" s="96"/>
      <c r="J65" s="74" t="str">
        <f>IF(Journey!H19="C","E","")</f>
        <v/>
      </c>
      <c r="K65" s="96"/>
      <c r="L65" s="74" t="str">
        <f>IF(Journey!I19="C","E","")</f>
        <v/>
      </c>
      <c r="M65" s="96"/>
      <c r="N65" s="74" t="str">
        <f>IF(Journey!J19="C","E","")</f>
        <v/>
      </c>
      <c r="O65" s="96"/>
      <c r="P65" s="74" t="str">
        <f>IF(Journey!K19="C","E","")</f>
        <v/>
      </c>
      <c r="Q65" s="96"/>
      <c r="R65" s="74" t="str">
        <f>IF(Journey!L19="C","E","")</f>
        <v/>
      </c>
      <c r="S65" s="96"/>
      <c r="T65" s="74" t="str">
        <f>IF(Journey!M19="C","E","")</f>
        <v/>
      </c>
      <c r="U65" s="96"/>
      <c r="V65" s="74" t="str">
        <f>IF(Journey!N19="C","E","")</f>
        <v/>
      </c>
      <c r="W65" s="96"/>
      <c r="X65" s="74" t="str">
        <f>IF(Journey!O19="C","E","")</f>
        <v/>
      </c>
      <c r="Y65" s="96"/>
      <c r="Z65" s="74" t="str">
        <f>IF(Journey!P19="C","E","")</f>
        <v/>
      </c>
      <c r="AA65" s="96"/>
      <c r="AB65" s="74" t="str">
        <f>IF(Journey!Q19="C","E","")</f>
        <v/>
      </c>
      <c r="AC65" s="96"/>
      <c r="AD65" s="74" t="str">
        <f>IF(Journey!R19="C","E","")</f>
        <v/>
      </c>
      <c r="AE65" s="96"/>
      <c r="AF65" s="74" t="str">
        <f>IF(Journey!S19="C","E","")</f>
        <v/>
      </c>
      <c r="AG65" s="96"/>
      <c r="AH65" s="74" t="str">
        <f>IF(Journey!T19="C","E","")</f>
        <v/>
      </c>
      <c r="AI65" s="96"/>
      <c r="AJ65" s="74" t="str">
        <f>IF(Journey!U19="C","E","")</f>
        <v/>
      </c>
      <c r="AK65" s="96"/>
      <c r="AL65" s="74" t="str">
        <f>IF(Journey!V19="C","E","")</f>
        <v/>
      </c>
      <c r="AM65" s="96"/>
      <c r="AN65" s="74" t="str">
        <f>IF(Journey!W19="C","E","")</f>
        <v/>
      </c>
      <c r="AO65" s="96"/>
      <c r="AP65" s="74" t="str">
        <f>IF(Journey!X19="C","E","")</f>
        <v/>
      </c>
      <c r="AQ65" s="96"/>
      <c r="AR65" s="74" t="str">
        <f>IF(Journey!Y19="C","E","")</f>
        <v/>
      </c>
      <c r="AS65" s="96"/>
      <c r="AT65" s="74" t="str">
        <f>IF(Journey!Z19="C","E","")</f>
        <v/>
      </c>
      <c r="AU65" s="96"/>
      <c r="AV65" s="74" t="str">
        <f>IF(Journey!AA19="C","E","")</f>
        <v/>
      </c>
      <c r="AW65" s="96"/>
      <c r="AX65" s="74" t="str">
        <f>IF(Journey!AB19="C","E","")</f>
        <v/>
      </c>
      <c r="AY65" s="96"/>
      <c r="AZ65" s="74" t="str">
        <f>IF(Journey!AC19="C","E","")</f>
        <v/>
      </c>
      <c r="BA65" s="96"/>
      <c r="BB65" s="74" t="str">
        <f>IF(Journey!AD19="C","E","")</f>
        <v/>
      </c>
      <c r="BC65" s="96"/>
      <c r="BD65" s="74" t="str">
        <f>IF(Journey!AE19="C","E","")</f>
        <v/>
      </c>
      <c r="BE65" s="96"/>
      <c r="BF65" s="74" t="str">
        <f>IF(Journey!AF19="C","E","")</f>
        <v/>
      </c>
      <c r="BG65" s="96"/>
      <c r="BH65" s="74" t="str">
        <f>IF(Journey!AG19="C","E","")</f>
        <v/>
      </c>
      <c r="BI65" s="95"/>
    </row>
    <row r="66" spans="1:61">
      <c r="A66" s="69" t="str">
        <f>Journey!A23</f>
        <v>GET MOVING!</v>
      </c>
      <c r="B66" s="73"/>
      <c r="C66" s="103"/>
      <c r="D66" s="73"/>
      <c r="E66" s="103"/>
      <c r="F66" s="73"/>
      <c r="G66" s="103"/>
      <c r="H66" s="73"/>
      <c r="I66" s="103"/>
      <c r="J66" s="73"/>
      <c r="K66" s="103"/>
      <c r="L66" s="73"/>
      <c r="M66" s="103"/>
      <c r="N66" s="73"/>
      <c r="O66" s="103"/>
      <c r="P66" s="73"/>
      <c r="Q66" s="103"/>
      <c r="R66" s="73"/>
      <c r="S66" s="103"/>
      <c r="T66" s="73"/>
      <c r="U66" s="103"/>
      <c r="V66" s="73"/>
      <c r="W66" s="103"/>
      <c r="X66" s="73"/>
      <c r="Y66" s="103"/>
      <c r="Z66" s="73"/>
      <c r="AA66" s="103"/>
      <c r="AB66" s="73"/>
      <c r="AC66" s="103"/>
      <c r="AD66" s="73"/>
      <c r="AE66" s="103"/>
      <c r="AF66" s="73"/>
      <c r="AG66" s="103"/>
      <c r="AH66" s="73"/>
      <c r="AI66" s="103"/>
      <c r="AJ66" s="73"/>
      <c r="AK66" s="103"/>
      <c r="AL66" s="73"/>
      <c r="AM66" s="103"/>
      <c r="AN66" s="73"/>
      <c r="AO66" s="103"/>
      <c r="AP66" s="73"/>
      <c r="AQ66" s="103"/>
      <c r="AR66" s="73"/>
      <c r="AS66" s="103"/>
      <c r="AT66" s="73"/>
      <c r="AU66" s="103"/>
      <c r="AV66" s="73"/>
      <c r="AW66" s="103"/>
      <c r="AX66" s="73"/>
      <c r="AY66" s="103"/>
      <c r="AZ66" s="73"/>
      <c r="BA66" s="103"/>
      <c r="BB66" s="73"/>
      <c r="BC66" s="103"/>
      <c r="BD66" s="73"/>
      <c r="BE66" s="103"/>
      <c r="BF66" s="73"/>
      <c r="BG66" s="103"/>
      <c r="BH66" s="73"/>
      <c r="BI66" s="118"/>
    </row>
    <row r="67" spans="1:61">
      <c r="A67" s="70" t="str">
        <f>Journey!C24</f>
        <v>Energize Award</v>
      </c>
      <c r="B67" s="74" t="str">
        <f>IF(Journey!D28="C","E","")</f>
        <v/>
      </c>
      <c r="C67" s="96"/>
      <c r="D67" s="74" t="str">
        <f>IF(Journey!E28="C","E","")</f>
        <v/>
      </c>
      <c r="E67" s="96"/>
      <c r="F67" s="74" t="str">
        <f>IF(Journey!F28="C","E","")</f>
        <v/>
      </c>
      <c r="G67" s="96"/>
      <c r="H67" s="74" t="str">
        <f>IF(Journey!G28="C","E","")</f>
        <v/>
      </c>
      <c r="I67" s="96"/>
      <c r="J67" s="74" t="str">
        <f>IF(Journey!H28="C","E","")</f>
        <v/>
      </c>
      <c r="K67" s="96"/>
      <c r="L67" s="74" t="str">
        <f>IF(Journey!I28="C","E","")</f>
        <v/>
      </c>
      <c r="M67" s="96"/>
      <c r="N67" s="74" t="str">
        <f>IF(Journey!J28="C","E","")</f>
        <v/>
      </c>
      <c r="O67" s="96"/>
      <c r="P67" s="74" t="str">
        <f>IF(Journey!K28="C","E","")</f>
        <v/>
      </c>
      <c r="Q67" s="96"/>
      <c r="R67" s="74" t="str">
        <f>IF(Journey!L28="C","E","")</f>
        <v/>
      </c>
      <c r="S67" s="96"/>
      <c r="T67" s="74" t="str">
        <f>IF(Journey!M28="C","E","")</f>
        <v/>
      </c>
      <c r="U67" s="96"/>
      <c r="V67" s="74" t="str">
        <f>IF(Journey!N28="C","E","")</f>
        <v/>
      </c>
      <c r="W67" s="96"/>
      <c r="X67" s="74" t="str">
        <f>IF(Journey!O28="C","E","")</f>
        <v/>
      </c>
      <c r="Y67" s="96"/>
      <c r="Z67" s="74" t="str">
        <f>IF(Journey!P28="C","E","")</f>
        <v/>
      </c>
      <c r="AA67" s="96"/>
      <c r="AB67" s="74" t="str">
        <f>IF(Journey!Q28="C","E","")</f>
        <v/>
      </c>
      <c r="AC67" s="96"/>
      <c r="AD67" s="74" t="str">
        <f>IF(Journey!R28="C","E","")</f>
        <v/>
      </c>
      <c r="AE67" s="96"/>
      <c r="AF67" s="74" t="str">
        <f>IF(Journey!S28="C","E","")</f>
        <v/>
      </c>
      <c r="AG67" s="96"/>
      <c r="AH67" s="74" t="str">
        <f>IF(Journey!T28="C","E","")</f>
        <v/>
      </c>
      <c r="AI67" s="96"/>
      <c r="AJ67" s="74" t="str">
        <f>IF(Journey!U28="C","E","")</f>
        <v/>
      </c>
      <c r="AK67" s="96"/>
      <c r="AL67" s="74" t="str">
        <f>IF(Journey!V28="C","E","")</f>
        <v/>
      </c>
      <c r="AM67" s="96"/>
      <c r="AN67" s="74" t="str">
        <f>IF(Journey!W28="C","E","")</f>
        <v/>
      </c>
      <c r="AO67" s="96"/>
      <c r="AP67" s="74" t="str">
        <f>IF(Journey!X28="C","E","")</f>
        <v/>
      </c>
      <c r="AQ67" s="96"/>
      <c r="AR67" s="74" t="str">
        <f>IF(Journey!Y28="C","E","")</f>
        <v/>
      </c>
      <c r="AS67" s="96"/>
      <c r="AT67" s="74" t="str">
        <f>IF(Journey!Z28="C","E","")</f>
        <v/>
      </c>
      <c r="AU67" s="96"/>
      <c r="AV67" s="74" t="str">
        <f>IF(Journey!AA28="C","E","")</f>
        <v/>
      </c>
      <c r="AW67" s="96"/>
      <c r="AX67" s="74" t="str">
        <f>IF(Journey!AB28="C","E","")</f>
        <v/>
      </c>
      <c r="AY67" s="96"/>
      <c r="AZ67" s="74" t="str">
        <f>IF(Journey!AC28="C","E","")</f>
        <v/>
      </c>
      <c r="BA67" s="96"/>
      <c r="BB67" s="74" t="str">
        <f>IF(Journey!AD28="C","E","")</f>
        <v/>
      </c>
      <c r="BC67" s="96"/>
      <c r="BD67" s="74" t="str">
        <f>IF(Journey!AE28="C","E","")</f>
        <v/>
      </c>
      <c r="BE67" s="96"/>
      <c r="BF67" s="74" t="str">
        <f>IF(Journey!AF28="C","E","")</f>
        <v/>
      </c>
      <c r="BG67" s="96"/>
      <c r="BH67" s="74" t="str">
        <f>IF(Journey!AG28="C","E","")</f>
        <v/>
      </c>
      <c r="BI67" s="95"/>
    </row>
    <row r="68" spans="1:61">
      <c r="A68" s="70" t="str">
        <f>Journey!C29</f>
        <v>Investigate Award</v>
      </c>
      <c r="B68" s="74" t="str">
        <f>IF(Journey!D33="C","E","")</f>
        <v/>
      </c>
      <c r="C68" s="96"/>
      <c r="D68" s="74" t="str">
        <f>IF(Journey!E33="C","E","")</f>
        <v/>
      </c>
      <c r="E68" s="96"/>
      <c r="F68" s="74" t="str">
        <f>IF(Journey!F33="C","E","")</f>
        <v/>
      </c>
      <c r="G68" s="96"/>
      <c r="H68" s="74" t="str">
        <f>IF(Journey!G33="C","E","")</f>
        <v/>
      </c>
      <c r="I68" s="96"/>
      <c r="J68" s="74" t="str">
        <f>IF(Journey!H33="C","E","")</f>
        <v/>
      </c>
      <c r="K68" s="96"/>
      <c r="L68" s="74" t="str">
        <f>IF(Journey!I33="C","E","")</f>
        <v/>
      </c>
      <c r="M68" s="96"/>
      <c r="N68" s="74" t="str">
        <f>IF(Journey!J33="C","E","")</f>
        <v/>
      </c>
      <c r="O68" s="96"/>
      <c r="P68" s="74" t="str">
        <f>IF(Journey!K33="C","E","")</f>
        <v/>
      </c>
      <c r="Q68" s="96"/>
      <c r="R68" s="74" t="str">
        <f>IF(Journey!L33="C","E","")</f>
        <v/>
      </c>
      <c r="S68" s="96"/>
      <c r="T68" s="74" t="str">
        <f>IF(Journey!M33="C","E","")</f>
        <v/>
      </c>
      <c r="U68" s="96"/>
      <c r="V68" s="74" t="str">
        <f>IF(Journey!N33="C","E","")</f>
        <v/>
      </c>
      <c r="W68" s="96"/>
      <c r="X68" s="74" t="str">
        <f>IF(Journey!O33="C","E","")</f>
        <v/>
      </c>
      <c r="Y68" s="96"/>
      <c r="Z68" s="74" t="str">
        <f>IF(Journey!P33="C","E","")</f>
        <v/>
      </c>
      <c r="AA68" s="96"/>
      <c r="AB68" s="74" t="str">
        <f>IF(Journey!Q33="C","E","")</f>
        <v/>
      </c>
      <c r="AC68" s="96"/>
      <c r="AD68" s="74" t="str">
        <f>IF(Journey!R33="C","E","")</f>
        <v/>
      </c>
      <c r="AE68" s="96"/>
      <c r="AF68" s="74" t="str">
        <f>IF(Journey!S33="C","E","")</f>
        <v/>
      </c>
      <c r="AG68" s="96"/>
      <c r="AH68" s="74" t="str">
        <f>IF(Journey!T33="C","E","")</f>
        <v/>
      </c>
      <c r="AI68" s="96"/>
      <c r="AJ68" s="74" t="str">
        <f>IF(Journey!U33="C","E","")</f>
        <v/>
      </c>
      <c r="AK68" s="96"/>
      <c r="AL68" s="74" t="str">
        <f>IF(Journey!V33="C","E","")</f>
        <v/>
      </c>
      <c r="AM68" s="96"/>
      <c r="AN68" s="74" t="str">
        <f>IF(Journey!W33="C","E","")</f>
        <v/>
      </c>
      <c r="AO68" s="96"/>
      <c r="AP68" s="74" t="str">
        <f>IF(Journey!X33="C","E","")</f>
        <v/>
      </c>
      <c r="AQ68" s="96"/>
      <c r="AR68" s="74" t="str">
        <f>IF(Journey!Y33="C","E","")</f>
        <v/>
      </c>
      <c r="AS68" s="96"/>
      <c r="AT68" s="74" t="str">
        <f>IF(Journey!Z33="C","E","")</f>
        <v/>
      </c>
      <c r="AU68" s="96"/>
      <c r="AV68" s="74" t="str">
        <f>IF(Journey!AA33="C","E","")</f>
        <v/>
      </c>
      <c r="AW68" s="96"/>
      <c r="AX68" s="74" t="str">
        <f>IF(Journey!AB33="C","E","")</f>
        <v/>
      </c>
      <c r="AY68" s="96"/>
      <c r="AZ68" s="74" t="str">
        <f>IF(Journey!AC33="C","E","")</f>
        <v/>
      </c>
      <c r="BA68" s="96"/>
      <c r="BB68" s="74" t="str">
        <f>IF(Journey!AD33="C","E","")</f>
        <v/>
      </c>
      <c r="BC68" s="96"/>
      <c r="BD68" s="74" t="str">
        <f>IF(Journey!AE33="C","E","")</f>
        <v/>
      </c>
      <c r="BE68" s="96"/>
      <c r="BF68" s="74" t="str">
        <f>IF(Journey!AF33="C","E","")</f>
        <v/>
      </c>
      <c r="BG68" s="96"/>
      <c r="BH68" s="74" t="str">
        <f>IF(Journey!AG33="C","E","")</f>
        <v/>
      </c>
      <c r="BI68" s="95"/>
    </row>
    <row r="69" spans="1:61">
      <c r="A69" s="70" t="str">
        <f>Journey!C34</f>
        <v>Innovate Award</v>
      </c>
      <c r="B69" s="74" t="str">
        <f>IF(Journey!D37="C","E","")</f>
        <v/>
      </c>
      <c r="C69" s="96"/>
      <c r="D69" s="74" t="str">
        <f>IF(Journey!E37="C","E","")</f>
        <v/>
      </c>
      <c r="E69" s="96"/>
      <c r="F69" s="74" t="str">
        <f>IF(Journey!F37="C","E","")</f>
        <v/>
      </c>
      <c r="G69" s="96"/>
      <c r="H69" s="74" t="str">
        <f>IF(Journey!G37="C","E","")</f>
        <v/>
      </c>
      <c r="I69" s="96"/>
      <c r="J69" s="74" t="str">
        <f>IF(Journey!H37="C","E","")</f>
        <v/>
      </c>
      <c r="K69" s="96"/>
      <c r="L69" s="74" t="str">
        <f>IF(Journey!I37="C","E","")</f>
        <v/>
      </c>
      <c r="M69" s="96"/>
      <c r="N69" s="74" t="str">
        <f>IF(Journey!J37="C","E","")</f>
        <v/>
      </c>
      <c r="O69" s="96"/>
      <c r="P69" s="74" t="str">
        <f>IF(Journey!K37="C","E","")</f>
        <v/>
      </c>
      <c r="Q69" s="96"/>
      <c r="R69" s="74" t="str">
        <f>IF(Journey!L37="C","E","")</f>
        <v/>
      </c>
      <c r="S69" s="96"/>
      <c r="T69" s="74" t="str">
        <f>IF(Journey!M37="C","E","")</f>
        <v/>
      </c>
      <c r="U69" s="96"/>
      <c r="V69" s="74" t="str">
        <f>IF(Journey!N37="C","E","")</f>
        <v/>
      </c>
      <c r="W69" s="96"/>
      <c r="X69" s="74" t="str">
        <f>IF(Journey!O37="C","E","")</f>
        <v/>
      </c>
      <c r="Y69" s="96"/>
      <c r="Z69" s="74" t="str">
        <f>IF(Journey!P37="C","E","")</f>
        <v/>
      </c>
      <c r="AA69" s="96"/>
      <c r="AB69" s="74" t="str">
        <f>IF(Journey!Q37="C","E","")</f>
        <v/>
      </c>
      <c r="AC69" s="96"/>
      <c r="AD69" s="74" t="str">
        <f>IF(Journey!R37="C","E","")</f>
        <v/>
      </c>
      <c r="AE69" s="96"/>
      <c r="AF69" s="74" t="str">
        <f>IF(Journey!S37="C","E","")</f>
        <v/>
      </c>
      <c r="AG69" s="96"/>
      <c r="AH69" s="74" t="str">
        <f>IF(Journey!T37="C","E","")</f>
        <v/>
      </c>
      <c r="AI69" s="96"/>
      <c r="AJ69" s="74" t="str">
        <f>IF(Journey!U37="C","E","")</f>
        <v/>
      </c>
      <c r="AK69" s="96"/>
      <c r="AL69" s="74" t="str">
        <f>IF(Journey!V37="C","E","")</f>
        <v/>
      </c>
      <c r="AM69" s="96"/>
      <c r="AN69" s="74" t="str">
        <f>IF(Journey!W37="C","E","")</f>
        <v/>
      </c>
      <c r="AO69" s="96"/>
      <c r="AP69" s="74" t="str">
        <f>IF(Journey!X37="C","E","")</f>
        <v/>
      </c>
      <c r="AQ69" s="96"/>
      <c r="AR69" s="74" t="str">
        <f>IF(Journey!Y37="C","E","")</f>
        <v/>
      </c>
      <c r="AS69" s="96"/>
      <c r="AT69" s="74" t="str">
        <f>IF(Journey!Z37="C","E","")</f>
        <v/>
      </c>
      <c r="AU69" s="96"/>
      <c r="AV69" s="74" t="str">
        <f>IF(Journey!AA37="C","E","")</f>
        <v/>
      </c>
      <c r="AW69" s="96"/>
      <c r="AX69" s="74" t="str">
        <f>IF(Journey!AB37="C","E","")</f>
        <v/>
      </c>
      <c r="AY69" s="96"/>
      <c r="AZ69" s="74" t="str">
        <f>IF(Journey!AC37="C","E","")</f>
        <v/>
      </c>
      <c r="BA69" s="96"/>
      <c r="BB69" s="74" t="str">
        <f>IF(Journey!AD37="C","E","")</f>
        <v/>
      </c>
      <c r="BC69" s="96"/>
      <c r="BD69" s="74" t="str">
        <f>IF(Journey!AE37="C","E","")</f>
        <v/>
      </c>
      <c r="BE69" s="96"/>
      <c r="BF69" s="74" t="str">
        <f>IF(Journey!AF37="C","E","")</f>
        <v/>
      </c>
      <c r="BG69" s="96"/>
      <c r="BH69" s="74" t="str">
        <f>IF(Journey!AG37="C","E","")</f>
        <v/>
      </c>
      <c r="BI69" s="95"/>
    </row>
    <row r="70" spans="1:61">
      <c r="A70" s="69" t="str">
        <f>Journey!A41</f>
        <v>aMUSE</v>
      </c>
      <c r="B70" s="73"/>
      <c r="C70" s="103"/>
      <c r="D70" s="73"/>
      <c r="E70" s="103"/>
      <c r="F70" s="73"/>
      <c r="G70" s="103"/>
      <c r="H70" s="73"/>
      <c r="I70" s="103"/>
      <c r="J70" s="73"/>
      <c r="K70" s="103"/>
      <c r="L70" s="73"/>
      <c r="M70" s="103"/>
      <c r="N70" s="73"/>
      <c r="O70" s="103"/>
      <c r="P70" s="73"/>
      <c r="Q70" s="103"/>
      <c r="R70" s="73"/>
      <c r="S70" s="103"/>
      <c r="T70" s="73"/>
      <c r="U70" s="103"/>
      <c r="V70" s="73"/>
      <c r="W70" s="103"/>
      <c r="X70" s="73"/>
      <c r="Y70" s="103"/>
      <c r="Z70" s="73"/>
      <c r="AA70" s="103"/>
      <c r="AB70" s="73"/>
      <c r="AC70" s="103"/>
      <c r="AD70" s="73"/>
      <c r="AE70" s="103"/>
      <c r="AF70" s="73"/>
      <c r="AG70" s="103"/>
      <c r="AH70" s="73"/>
      <c r="AI70" s="103"/>
      <c r="AJ70" s="73"/>
      <c r="AK70" s="103"/>
      <c r="AL70" s="73"/>
      <c r="AM70" s="103"/>
      <c r="AN70" s="73"/>
      <c r="AO70" s="103"/>
      <c r="AP70" s="73"/>
      <c r="AQ70" s="103"/>
      <c r="AR70" s="73"/>
      <c r="AS70" s="103"/>
      <c r="AT70" s="73"/>
      <c r="AU70" s="103"/>
      <c r="AV70" s="73"/>
      <c r="AW70" s="103"/>
      <c r="AX70" s="73"/>
      <c r="AY70" s="103"/>
      <c r="AZ70" s="73"/>
      <c r="BA70" s="103"/>
      <c r="BB70" s="73"/>
      <c r="BC70" s="103"/>
      <c r="BD70" s="73"/>
      <c r="BE70" s="103"/>
      <c r="BF70" s="73"/>
      <c r="BG70" s="103"/>
      <c r="BH70" s="73"/>
      <c r="BI70" s="118"/>
    </row>
    <row r="71" spans="1:61">
      <c r="A71" s="70" t="str">
        <f>Journey!C43</f>
        <v>Reach Out</v>
      </c>
      <c r="B71" s="74" t="str">
        <f>IF(Journey!D44="C","E","")</f>
        <v/>
      </c>
      <c r="C71" s="96"/>
      <c r="D71" s="74" t="str">
        <f>IF(Journey!E44="C","E","")</f>
        <v/>
      </c>
      <c r="E71" s="96"/>
      <c r="F71" s="74" t="str">
        <f>IF(Journey!F44="C","E","")</f>
        <v/>
      </c>
      <c r="G71" s="96"/>
      <c r="H71" s="74" t="str">
        <f>IF(Journey!G44="C","E","")</f>
        <v/>
      </c>
      <c r="I71" s="96"/>
      <c r="J71" s="74" t="str">
        <f>IF(Journey!H44="C","E","")</f>
        <v/>
      </c>
      <c r="K71" s="96"/>
      <c r="L71" s="74" t="str">
        <f>IF(Journey!I44="C","E","")</f>
        <v/>
      </c>
      <c r="M71" s="96"/>
      <c r="N71" s="74" t="str">
        <f>IF(Journey!J44="C","E","")</f>
        <v/>
      </c>
      <c r="O71" s="96"/>
      <c r="P71" s="74" t="str">
        <f>IF(Journey!K44="C","E","")</f>
        <v/>
      </c>
      <c r="Q71" s="96"/>
      <c r="R71" s="74" t="str">
        <f>IF(Journey!L44="C","E","")</f>
        <v/>
      </c>
      <c r="S71" s="96"/>
      <c r="T71" s="74" t="str">
        <f>IF(Journey!M44="C","E","")</f>
        <v/>
      </c>
      <c r="U71" s="96"/>
      <c r="V71" s="74" t="str">
        <f>IF(Journey!N44="C","E","")</f>
        <v/>
      </c>
      <c r="W71" s="96"/>
      <c r="X71" s="74" t="str">
        <f>IF(Journey!O44="C","E","")</f>
        <v/>
      </c>
      <c r="Y71" s="96"/>
      <c r="Z71" s="74" t="str">
        <f>IF(Journey!P44="C","E","")</f>
        <v/>
      </c>
      <c r="AA71" s="96"/>
      <c r="AB71" s="74" t="str">
        <f>IF(Journey!Q44="C","E","")</f>
        <v/>
      </c>
      <c r="AC71" s="96"/>
      <c r="AD71" s="74" t="str">
        <f>IF(Journey!R44="C","E","")</f>
        <v/>
      </c>
      <c r="AE71" s="96"/>
      <c r="AF71" s="74" t="str">
        <f>IF(Journey!S44="C","E","")</f>
        <v/>
      </c>
      <c r="AG71" s="96"/>
      <c r="AH71" s="74" t="str">
        <f>IF(Journey!T44="C","E","")</f>
        <v/>
      </c>
      <c r="AI71" s="96"/>
      <c r="AJ71" s="74" t="str">
        <f>IF(Journey!U44="C","E","")</f>
        <v/>
      </c>
      <c r="AK71" s="96"/>
      <c r="AL71" s="74" t="str">
        <f>IF(Journey!V44="C","E","")</f>
        <v/>
      </c>
      <c r="AM71" s="96"/>
      <c r="AN71" s="74" t="str">
        <f>IF(Journey!W44="C","E","")</f>
        <v/>
      </c>
      <c r="AO71" s="96"/>
      <c r="AP71" s="74" t="str">
        <f>IF(Journey!X44="C","E","")</f>
        <v/>
      </c>
      <c r="AQ71" s="96"/>
      <c r="AR71" s="74" t="str">
        <f>IF(Journey!Y44="C","E","")</f>
        <v/>
      </c>
      <c r="AS71" s="96"/>
      <c r="AT71" s="74" t="str">
        <f>IF(Journey!Z44="C","E","")</f>
        <v/>
      </c>
      <c r="AU71" s="96"/>
      <c r="AV71" s="74" t="str">
        <f>IF(Journey!AA44="C","E","")</f>
        <v/>
      </c>
      <c r="AW71" s="96"/>
      <c r="AX71" s="74" t="str">
        <f>IF(Journey!AB44="C","E","")</f>
        <v/>
      </c>
      <c r="AY71" s="96"/>
      <c r="AZ71" s="74" t="str">
        <f>IF(Journey!AC44="C","E","")</f>
        <v/>
      </c>
      <c r="BA71" s="96"/>
      <c r="BB71" s="74" t="str">
        <f>IF(Journey!AD44="C","E","")</f>
        <v/>
      </c>
      <c r="BC71" s="96"/>
      <c r="BD71" s="74" t="str">
        <f>IF(Journey!AE44="C","E","")</f>
        <v/>
      </c>
      <c r="BE71" s="96"/>
      <c r="BF71" s="74" t="str">
        <f>IF(Journey!AF44="C","E","")</f>
        <v/>
      </c>
      <c r="BG71" s="96"/>
      <c r="BH71" s="74" t="str">
        <f>IF(Journey!AG44="C","E","")</f>
        <v/>
      </c>
      <c r="BI71" s="95"/>
    </row>
    <row r="72" spans="1:61">
      <c r="A72" s="70" t="str">
        <f>Journey!C46</f>
        <v>Speak Out</v>
      </c>
      <c r="B72" s="74" t="str">
        <f>IF(Journey!D47="C","E","")</f>
        <v/>
      </c>
      <c r="C72" s="96"/>
      <c r="D72" s="74" t="str">
        <f>IF(Journey!E47="C","E","")</f>
        <v/>
      </c>
      <c r="E72" s="96"/>
      <c r="F72" s="74" t="str">
        <f>IF(Journey!F47="C","E","")</f>
        <v/>
      </c>
      <c r="G72" s="96"/>
      <c r="H72" s="74" t="str">
        <f>IF(Journey!G47="C","E","")</f>
        <v/>
      </c>
      <c r="I72" s="96"/>
      <c r="J72" s="74" t="str">
        <f>IF(Journey!H47="C","E","")</f>
        <v/>
      </c>
      <c r="K72" s="96"/>
      <c r="L72" s="74" t="str">
        <f>IF(Journey!I47="C","E","")</f>
        <v/>
      </c>
      <c r="M72" s="96"/>
      <c r="N72" s="74" t="str">
        <f>IF(Journey!J47="C","E","")</f>
        <v/>
      </c>
      <c r="O72" s="96"/>
      <c r="P72" s="74" t="str">
        <f>IF(Journey!K47="C","E","")</f>
        <v/>
      </c>
      <c r="Q72" s="96"/>
      <c r="R72" s="74" t="str">
        <f>IF(Journey!L47="C","E","")</f>
        <v/>
      </c>
      <c r="S72" s="96"/>
      <c r="T72" s="74" t="str">
        <f>IF(Journey!M47="C","E","")</f>
        <v/>
      </c>
      <c r="U72" s="96"/>
      <c r="V72" s="74" t="str">
        <f>IF(Journey!N47="C","E","")</f>
        <v/>
      </c>
      <c r="W72" s="96"/>
      <c r="X72" s="74" t="str">
        <f>IF(Journey!O47="C","E","")</f>
        <v/>
      </c>
      <c r="Y72" s="96"/>
      <c r="Z72" s="74" t="str">
        <f>IF(Journey!P47="C","E","")</f>
        <v/>
      </c>
      <c r="AA72" s="96"/>
      <c r="AB72" s="74" t="str">
        <f>IF(Journey!Q47="C","E","")</f>
        <v/>
      </c>
      <c r="AC72" s="96"/>
      <c r="AD72" s="74" t="str">
        <f>IF(Journey!R47="C","E","")</f>
        <v/>
      </c>
      <c r="AE72" s="96"/>
      <c r="AF72" s="74" t="str">
        <f>IF(Journey!S47="C","E","")</f>
        <v/>
      </c>
      <c r="AG72" s="96"/>
      <c r="AH72" s="74" t="str">
        <f>IF(Journey!T47="C","E","")</f>
        <v/>
      </c>
      <c r="AI72" s="96"/>
      <c r="AJ72" s="74" t="str">
        <f>IF(Journey!U47="C","E","")</f>
        <v/>
      </c>
      <c r="AK72" s="96"/>
      <c r="AL72" s="74" t="str">
        <f>IF(Journey!V47="C","E","")</f>
        <v/>
      </c>
      <c r="AM72" s="96"/>
      <c r="AN72" s="74" t="str">
        <f>IF(Journey!W47="C","E","")</f>
        <v/>
      </c>
      <c r="AO72" s="96"/>
      <c r="AP72" s="74" t="str">
        <f>IF(Journey!X47="C","E","")</f>
        <v/>
      </c>
      <c r="AQ72" s="96"/>
      <c r="AR72" s="74" t="str">
        <f>IF(Journey!Y47="C","E","")</f>
        <v/>
      </c>
      <c r="AS72" s="96"/>
      <c r="AT72" s="74" t="str">
        <f>IF(Journey!Z47="C","E","")</f>
        <v/>
      </c>
      <c r="AU72" s="96"/>
      <c r="AV72" s="74" t="str">
        <f>IF(Journey!AA47="C","E","")</f>
        <v/>
      </c>
      <c r="AW72" s="96"/>
      <c r="AX72" s="74" t="str">
        <f>IF(Journey!AB47="C","E","")</f>
        <v/>
      </c>
      <c r="AY72" s="96"/>
      <c r="AZ72" s="74" t="str">
        <f>IF(Journey!AC47="C","E","")</f>
        <v/>
      </c>
      <c r="BA72" s="96"/>
      <c r="BB72" s="74" t="str">
        <f>IF(Journey!AD47="C","E","")</f>
        <v/>
      </c>
      <c r="BC72" s="96"/>
      <c r="BD72" s="74" t="str">
        <f>IF(Journey!AE47="C","E","")</f>
        <v/>
      </c>
      <c r="BE72" s="96"/>
      <c r="BF72" s="74" t="str">
        <f>IF(Journey!AF47="C","E","")</f>
        <v/>
      </c>
      <c r="BG72" s="96"/>
      <c r="BH72" s="74" t="str">
        <f>IF(Journey!AG47="C","E","")</f>
        <v/>
      </c>
      <c r="BI72" s="95"/>
    </row>
    <row r="73" spans="1:61">
      <c r="A73" s="70" t="str">
        <f>Journey!C49</f>
        <v>Try Out</v>
      </c>
      <c r="B73" s="74" t="str">
        <f>IF(Journey!D50="C","E","")</f>
        <v/>
      </c>
      <c r="C73" s="96"/>
      <c r="D73" s="74" t="str">
        <f>IF(Journey!E50="C","E","")</f>
        <v/>
      </c>
      <c r="E73" s="96"/>
      <c r="F73" s="74" t="str">
        <f>IF(Journey!F50="C","E","")</f>
        <v/>
      </c>
      <c r="G73" s="96"/>
      <c r="H73" s="74" t="str">
        <f>IF(Journey!G50="C","E","")</f>
        <v/>
      </c>
      <c r="I73" s="96"/>
      <c r="J73" s="74" t="str">
        <f>IF(Journey!H50="C","E","")</f>
        <v/>
      </c>
      <c r="K73" s="96"/>
      <c r="L73" s="74" t="str">
        <f>IF(Journey!I50="C","E","")</f>
        <v/>
      </c>
      <c r="M73" s="96"/>
      <c r="N73" s="74" t="str">
        <f>IF(Journey!J50="C","E","")</f>
        <v/>
      </c>
      <c r="O73" s="96"/>
      <c r="P73" s="74" t="str">
        <f>IF(Journey!K50="C","E","")</f>
        <v/>
      </c>
      <c r="Q73" s="96"/>
      <c r="R73" s="74" t="str">
        <f>IF(Journey!L50="C","E","")</f>
        <v/>
      </c>
      <c r="S73" s="96"/>
      <c r="T73" s="74" t="str">
        <f>IF(Journey!M50="C","E","")</f>
        <v/>
      </c>
      <c r="U73" s="96"/>
      <c r="V73" s="74" t="str">
        <f>IF(Journey!N50="C","E","")</f>
        <v/>
      </c>
      <c r="W73" s="96"/>
      <c r="X73" s="74" t="str">
        <f>IF(Journey!O50="C","E","")</f>
        <v/>
      </c>
      <c r="Y73" s="96"/>
      <c r="Z73" s="74" t="str">
        <f>IF(Journey!P50="C","E","")</f>
        <v/>
      </c>
      <c r="AA73" s="96"/>
      <c r="AB73" s="74" t="str">
        <f>IF(Journey!Q50="C","E","")</f>
        <v/>
      </c>
      <c r="AC73" s="96"/>
      <c r="AD73" s="74" t="str">
        <f>IF(Journey!R50="C","E","")</f>
        <v/>
      </c>
      <c r="AE73" s="96"/>
      <c r="AF73" s="74" t="str">
        <f>IF(Journey!S50="C","E","")</f>
        <v/>
      </c>
      <c r="AG73" s="96"/>
      <c r="AH73" s="74" t="str">
        <f>IF(Journey!T50="C","E","")</f>
        <v/>
      </c>
      <c r="AI73" s="96"/>
      <c r="AJ73" s="74" t="str">
        <f>IF(Journey!U50="C","E","")</f>
        <v/>
      </c>
      <c r="AK73" s="96"/>
      <c r="AL73" s="74" t="str">
        <f>IF(Journey!V50="C","E","")</f>
        <v/>
      </c>
      <c r="AM73" s="96"/>
      <c r="AN73" s="74" t="str">
        <f>IF(Journey!W50="C","E","")</f>
        <v/>
      </c>
      <c r="AO73" s="96"/>
      <c r="AP73" s="74" t="str">
        <f>IF(Journey!X50="C","E","")</f>
        <v/>
      </c>
      <c r="AQ73" s="96"/>
      <c r="AR73" s="74" t="str">
        <f>IF(Journey!Y50="C","E","")</f>
        <v/>
      </c>
      <c r="AS73" s="96"/>
      <c r="AT73" s="74" t="str">
        <f>IF(Journey!Z50="C","E","")</f>
        <v/>
      </c>
      <c r="AU73" s="96"/>
      <c r="AV73" s="74" t="str">
        <f>IF(Journey!AA50="C","E","")</f>
        <v/>
      </c>
      <c r="AW73" s="96"/>
      <c r="AX73" s="74" t="str">
        <f>IF(Journey!AB50="C","E","")</f>
        <v/>
      </c>
      <c r="AY73" s="96"/>
      <c r="AZ73" s="74" t="str">
        <f>IF(Journey!AC50="C","E","")</f>
        <v/>
      </c>
      <c r="BA73" s="96"/>
      <c r="BB73" s="74" t="str">
        <f>IF(Journey!AD50="C","E","")</f>
        <v/>
      </c>
      <c r="BC73" s="96"/>
      <c r="BD73" s="74" t="str">
        <f>IF(Journey!AE50="C","E","")</f>
        <v/>
      </c>
      <c r="BE73" s="96"/>
      <c r="BF73" s="74" t="str">
        <f>IF(Journey!AF50="C","E","")</f>
        <v/>
      </c>
      <c r="BG73" s="96"/>
      <c r="BH73" s="74" t="str">
        <f>IF(Journey!AG50="C","E","")</f>
        <v/>
      </c>
      <c r="BI73" s="95"/>
    </row>
    <row r="74" spans="1:61">
      <c r="A74" s="344" t="s">
        <v>1040</v>
      </c>
      <c r="B74" s="74" t="str">
        <f>IF(Journey!D58="C","E","")</f>
        <v/>
      </c>
      <c r="C74" s="96"/>
      <c r="D74" s="74" t="str">
        <f>IF(Journey!E58="C","E","")</f>
        <v/>
      </c>
      <c r="E74" s="96"/>
      <c r="F74" s="74" t="str">
        <f>IF(Journey!F58="C","E","")</f>
        <v/>
      </c>
      <c r="G74" s="96"/>
      <c r="H74" s="74" t="str">
        <f>IF(Journey!G58="C","E","")</f>
        <v/>
      </c>
      <c r="I74" s="96"/>
      <c r="J74" s="74" t="str">
        <f>IF(Journey!H58="C","E","")</f>
        <v/>
      </c>
      <c r="K74" s="96"/>
      <c r="L74" s="74" t="str">
        <f>IF(Journey!I58="C","E","")</f>
        <v/>
      </c>
      <c r="M74" s="96"/>
      <c r="N74" s="74" t="str">
        <f>IF(Journey!J58="C","E","")</f>
        <v/>
      </c>
      <c r="O74" s="96"/>
      <c r="P74" s="74" t="str">
        <f>IF(Journey!K58="C","E","")</f>
        <v/>
      </c>
      <c r="Q74" s="96"/>
      <c r="R74" s="74" t="str">
        <f>IF(Journey!L58="C","E","")</f>
        <v/>
      </c>
      <c r="S74" s="96"/>
      <c r="T74" s="74" t="str">
        <f>IF(Journey!M58="C","E","")</f>
        <v/>
      </c>
      <c r="U74" s="96"/>
      <c r="V74" s="74" t="str">
        <f>IF(Journey!N58="C","E","")</f>
        <v/>
      </c>
      <c r="W74" s="96"/>
      <c r="X74" s="74" t="str">
        <f>IF(Journey!O58="C","E","")</f>
        <v/>
      </c>
      <c r="Y74" s="96"/>
      <c r="Z74" s="74" t="str">
        <f>IF(Journey!P58="C","E","")</f>
        <v/>
      </c>
      <c r="AA74" s="96"/>
      <c r="AB74" s="74" t="str">
        <f>IF(Journey!Q58="C","E","")</f>
        <v/>
      </c>
      <c r="AC74" s="96"/>
      <c r="AD74" s="74" t="str">
        <f>IF(Journey!R58="C","E","")</f>
        <v/>
      </c>
      <c r="AE74" s="96"/>
      <c r="AF74" s="74" t="str">
        <f>IF(Journey!S58="C","E","")</f>
        <v/>
      </c>
      <c r="AG74" s="96"/>
      <c r="AH74" s="74" t="str">
        <f>IF(Journey!T58="C","E","")</f>
        <v/>
      </c>
      <c r="AI74" s="96"/>
      <c r="AJ74" s="74" t="str">
        <f>IF(Journey!U58="C","E","")</f>
        <v/>
      </c>
      <c r="AK74" s="96"/>
      <c r="AL74" s="74" t="str">
        <f>IF(Journey!V58="C","E","")</f>
        <v/>
      </c>
      <c r="AM74" s="96"/>
      <c r="AN74" s="74" t="str">
        <f>IF(Journey!W58="C","E","")</f>
        <v/>
      </c>
      <c r="AO74" s="96"/>
      <c r="AP74" s="74" t="str">
        <f>IF(Journey!X58="C","E","")</f>
        <v/>
      </c>
      <c r="AQ74" s="96"/>
      <c r="AR74" s="74" t="str">
        <f>IF(Journey!Y58="C","E","")</f>
        <v/>
      </c>
      <c r="AS74" s="96"/>
      <c r="AT74" s="74" t="str">
        <f>IF(Journey!Z58="C","E","")</f>
        <v/>
      </c>
      <c r="AU74" s="96"/>
      <c r="AV74" s="74" t="str">
        <f>IF(Journey!AA58="C","E","")</f>
        <v/>
      </c>
      <c r="AW74" s="96"/>
      <c r="AX74" s="74" t="str">
        <f>IF(Journey!AB58="C","E","")</f>
        <v/>
      </c>
      <c r="AY74" s="96"/>
      <c r="AZ74" s="74" t="str">
        <f>IF(Journey!AC58="C","E","")</f>
        <v/>
      </c>
      <c r="BA74" s="96"/>
      <c r="BB74" s="74" t="str">
        <f>IF(Journey!AD58="C","E","")</f>
        <v/>
      </c>
      <c r="BC74" s="96"/>
      <c r="BD74" s="74" t="str">
        <f>IF(Journey!AE58="C","E","")</f>
        <v/>
      </c>
      <c r="BE74" s="96"/>
      <c r="BF74" s="74" t="str">
        <f>IF(Journey!AF58="C","E","")</f>
        <v/>
      </c>
      <c r="BG74" s="96"/>
      <c r="BH74" s="74" t="str">
        <f>IF(Journey!AG58="C","E","")</f>
        <v/>
      </c>
      <c r="BI74" s="95"/>
    </row>
    <row r="75" spans="1:61">
      <c r="A75" s="69" t="str">
        <f>Journey!C62</f>
        <v>Think Like a Citizen Scientist</v>
      </c>
      <c r="B75" s="74" t="str">
        <f>IF(Journey!D68="A","E","")</f>
        <v/>
      </c>
      <c r="C75" s="96"/>
      <c r="D75" s="74" t="str">
        <f>IF(Journey!E68="A","E","")</f>
        <v/>
      </c>
      <c r="E75" s="96"/>
      <c r="F75" s="74" t="str">
        <f>IF(Journey!F68="A","E","")</f>
        <v/>
      </c>
      <c r="G75" s="96"/>
      <c r="H75" s="74" t="str">
        <f>IF(Journey!G68="A","E","")</f>
        <v/>
      </c>
      <c r="I75" s="96"/>
      <c r="J75" s="74" t="str">
        <f>IF(Journey!H68="A","E","")</f>
        <v/>
      </c>
      <c r="K75" s="96"/>
      <c r="L75" s="74" t="str">
        <f>IF(Journey!I68="A","E","")</f>
        <v/>
      </c>
      <c r="M75" s="96"/>
      <c r="N75" s="74" t="str">
        <f>IF(Journey!J68="A","E","")</f>
        <v/>
      </c>
      <c r="O75" s="96"/>
      <c r="P75" s="74" t="str">
        <f>IF(Journey!K68="A","E","")</f>
        <v/>
      </c>
      <c r="Q75" s="96"/>
      <c r="R75" s="74" t="str">
        <f>IF(Journey!L68="A","E","")</f>
        <v/>
      </c>
      <c r="S75" s="96"/>
      <c r="T75" s="74" t="str">
        <f>IF(Journey!M68="A","E","")</f>
        <v/>
      </c>
      <c r="U75" s="96"/>
      <c r="V75" s="74" t="str">
        <f>IF(Journey!N68="A","E","")</f>
        <v/>
      </c>
      <c r="W75" s="96"/>
      <c r="X75" s="74" t="str">
        <f>IF(Journey!O68="A","E","")</f>
        <v/>
      </c>
      <c r="Y75" s="96"/>
      <c r="Z75" s="74" t="str">
        <f>IF(Journey!P68="A","E","")</f>
        <v/>
      </c>
      <c r="AA75" s="96"/>
      <c r="AB75" s="74" t="str">
        <f>IF(Journey!Q68="A","E","")</f>
        <v/>
      </c>
      <c r="AC75" s="96"/>
      <c r="AD75" s="74" t="str">
        <f>IF(Journey!R68="A","E","")</f>
        <v/>
      </c>
      <c r="AE75" s="96"/>
      <c r="AF75" s="74" t="str">
        <f>IF(Journey!S68="A","E","")</f>
        <v/>
      </c>
      <c r="AG75" s="96"/>
      <c r="AH75" s="74" t="str">
        <f>IF(Journey!T68="A","E","")</f>
        <v/>
      </c>
      <c r="AI75" s="96"/>
      <c r="AJ75" s="74" t="str">
        <f>IF(Journey!U68="A","E","")</f>
        <v/>
      </c>
      <c r="AK75" s="96"/>
      <c r="AL75" s="74" t="str">
        <f>IF(Journey!V68="A","E","")</f>
        <v/>
      </c>
      <c r="AM75" s="96"/>
      <c r="AN75" s="74" t="str">
        <f>IF(Journey!W68="A","E","")</f>
        <v/>
      </c>
      <c r="AO75" s="96"/>
      <c r="AP75" s="74" t="str">
        <f>IF(Journey!X68="A","E","")</f>
        <v/>
      </c>
      <c r="AQ75" s="96"/>
      <c r="AR75" s="74" t="str">
        <f>IF(Journey!Y68="A","E","")</f>
        <v/>
      </c>
      <c r="AS75" s="96"/>
      <c r="AT75" s="74" t="str">
        <f>IF(Journey!Z68="A","E","")</f>
        <v/>
      </c>
      <c r="AU75" s="96"/>
      <c r="AV75" s="74" t="str">
        <f>IF(Journey!AA68="A","E","")</f>
        <v/>
      </c>
      <c r="AW75" s="96"/>
      <c r="AX75" s="74" t="str">
        <f>IF(Journey!AB68="A","E","")</f>
        <v/>
      </c>
      <c r="AY75" s="96"/>
      <c r="AZ75" s="74" t="str">
        <f>IF(Journey!AC68="A","E","")</f>
        <v/>
      </c>
      <c r="BA75" s="96"/>
      <c r="BB75" s="74" t="str">
        <f>IF(Journey!AD68="A","E","")</f>
        <v/>
      </c>
      <c r="BC75" s="96"/>
      <c r="BD75" s="74" t="str">
        <f>IF(Journey!AE68="A","E","")</f>
        <v/>
      </c>
      <c r="BE75" s="96"/>
      <c r="BF75" s="74" t="str">
        <f>IF(Journey!AF68="A","E","")</f>
        <v/>
      </c>
      <c r="BG75" s="96"/>
      <c r="BH75" s="74" t="str">
        <f>IF(Journey!AG68="A","E","")</f>
        <v/>
      </c>
      <c r="BI75" s="95"/>
    </row>
    <row r="76" spans="1:61">
      <c r="A76" s="345" t="s">
        <v>767</v>
      </c>
      <c r="B76" s="74" t="str">
        <f>IF(Journey!D71="A","E","")</f>
        <v/>
      </c>
      <c r="C76" s="96"/>
      <c r="D76" s="74" t="str">
        <f>IF(Journey!E71="A","E","")</f>
        <v/>
      </c>
      <c r="E76" s="96"/>
      <c r="F76" s="74" t="str">
        <f>IF(Journey!F71="A","E","")</f>
        <v/>
      </c>
      <c r="G76" s="96"/>
      <c r="H76" s="74" t="str">
        <f>IF(Journey!G71="A","E","")</f>
        <v/>
      </c>
      <c r="I76" s="96"/>
      <c r="J76" s="74" t="str">
        <f>IF(Journey!H71="A","E","")</f>
        <v/>
      </c>
      <c r="K76" s="96"/>
      <c r="L76" s="74" t="str">
        <f>IF(Journey!I71="A","E","")</f>
        <v/>
      </c>
      <c r="M76" s="96"/>
      <c r="N76" s="74" t="str">
        <f>IF(Journey!J71="A","E","")</f>
        <v/>
      </c>
      <c r="O76" s="96"/>
      <c r="P76" s="74" t="str">
        <f>IF(Journey!K71="A","E","")</f>
        <v/>
      </c>
      <c r="Q76" s="96"/>
      <c r="R76" s="74" t="str">
        <f>IF(Journey!L71="A","E","")</f>
        <v/>
      </c>
      <c r="S76" s="96"/>
      <c r="T76" s="74" t="str">
        <f>IF(Journey!M71="A","E","")</f>
        <v/>
      </c>
      <c r="U76" s="96"/>
      <c r="V76" s="74" t="str">
        <f>IF(Journey!N71="A","E","")</f>
        <v/>
      </c>
      <c r="W76" s="96"/>
      <c r="X76" s="74" t="str">
        <f>IF(Journey!O71="A","E","")</f>
        <v/>
      </c>
      <c r="Y76" s="96"/>
      <c r="Z76" s="74" t="str">
        <f>IF(Journey!P71="A","E","")</f>
        <v/>
      </c>
      <c r="AA76" s="96"/>
      <c r="AB76" s="74" t="str">
        <f>IF(Journey!Q71="A","E","")</f>
        <v/>
      </c>
      <c r="AC76" s="96"/>
      <c r="AD76" s="74" t="str">
        <f>IF(Journey!R71="A","E","")</f>
        <v/>
      </c>
      <c r="AE76" s="96"/>
      <c r="AF76" s="74" t="str">
        <f>IF(Journey!S71="A","E","")</f>
        <v/>
      </c>
      <c r="AG76" s="96"/>
      <c r="AH76" s="74" t="str">
        <f>IF(Journey!T71="A","E","")</f>
        <v/>
      </c>
      <c r="AI76" s="96"/>
      <c r="AJ76" s="74" t="str">
        <f>IF(Journey!U71="A","E","")</f>
        <v/>
      </c>
      <c r="AK76" s="96"/>
      <c r="AL76" s="74" t="str">
        <f>IF(Journey!V71="A","E","")</f>
        <v/>
      </c>
      <c r="AM76" s="96"/>
      <c r="AN76" s="74" t="str">
        <f>IF(Journey!W71="A","E","")</f>
        <v/>
      </c>
      <c r="AO76" s="96"/>
      <c r="AP76" s="74" t="str">
        <f>IF(Journey!X71="A","E","")</f>
        <v/>
      </c>
      <c r="AQ76" s="96"/>
      <c r="AR76" s="74" t="str">
        <f>IF(Journey!Y71="A","E","")</f>
        <v/>
      </c>
      <c r="AS76" s="96"/>
      <c r="AT76" s="74" t="str">
        <f>IF(Journey!Z71="A","E","")</f>
        <v/>
      </c>
      <c r="AU76" s="96"/>
      <c r="AV76" s="74" t="str">
        <f>IF(Journey!AA71="A","E","")</f>
        <v/>
      </c>
      <c r="AW76" s="96"/>
      <c r="AX76" s="74" t="str">
        <f>IF(Journey!AB71="A","E","")</f>
        <v/>
      </c>
      <c r="AY76" s="96"/>
      <c r="AZ76" s="74" t="str">
        <f>IF(Journey!AC71="A","E","")</f>
        <v/>
      </c>
      <c r="BA76" s="96"/>
      <c r="BB76" s="74" t="str">
        <f>IF(Journey!AD71="A","E","")</f>
        <v/>
      </c>
      <c r="BC76" s="96"/>
      <c r="BD76" s="74" t="str">
        <f>IF(Journey!AE71="A","E","")</f>
        <v/>
      </c>
      <c r="BE76" s="96"/>
      <c r="BF76" s="74" t="str">
        <f>IF(Journey!AF71="A","E","")</f>
        <v/>
      </c>
      <c r="BG76" s="96"/>
      <c r="BH76" s="74" t="str">
        <f>IF(Journey!AG71="A","E","")</f>
        <v/>
      </c>
      <c r="BI76" s="95"/>
    </row>
    <row r="77" spans="1:61">
      <c r="A77" s="69" t="str">
        <f>Journey!C73</f>
        <v>Think Like an Engineer</v>
      </c>
      <c r="B77" s="74" t="str">
        <f>IF(Journey!D79="A","E","")</f>
        <v/>
      </c>
      <c r="C77" s="96"/>
      <c r="D77" s="74" t="str">
        <f>IF(Journey!E79="A","E","")</f>
        <v/>
      </c>
      <c r="E77" s="96"/>
      <c r="F77" s="74" t="str">
        <f>IF(Journey!F79="A","E","")</f>
        <v/>
      </c>
      <c r="G77" s="96"/>
      <c r="H77" s="74" t="str">
        <f>IF(Journey!G79="A","E","")</f>
        <v/>
      </c>
      <c r="I77" s="96"/>
      <c r="J77" s="74" t="str">
        <f>IF(Journey!H79="A","E","")</f>
        <v/>
      </c>
      <c r="K77" s="96"/>
      <c r="L77" s="74" t="str">
        <f>IF(Journey!I79="A","E","")</f>
        <v/>
      </c>
      <c r="M77" s="96"/>
      <c r="N77" s="74" t="str">
        <f>IF(Journey!J79="A","E","")</f>
        <v/>
      </c>
      <c r="O77" s="96"/>
      <c r="P77" s="74" t="str">
        <f>IF(Journey!K79="A","E","")</f>
        <v/>
      </c>
      <c r="Q77" s="96"/>
      <c r="R77" s="74" t="str">
        <f>IF(Journey!L79="A","E","")</f>
        <v/>
      </c>
      <c r="S77" s="96"/>
      <c r="T77" s="74" t="str">
        <f>IF(Journey!M79="A","E","")</f>
        <v/>
      </c>
      <c r="U77" s="96"/>
      <c r="V77" s="74" t="str">
        <f>IF(Journey!N79="A","E","")</f>
        <v/>
      </c>
      <c r="W77" s="96"/>
      <c r="X77" s="74" t="str">
        <f>IF(Journey!O79="A","E","")</f>
        <v/>
      </c>
      <c r="Y77" s="96"/>
      <c r="Z77" s="74" t="str">
        <f>IF(Journey!P79="A","E","")</f>
        <v/>
      </c>
      <c r="AA77" s="96"/>
      <c r="AB77" s="74" t="str">
        <f>IF(Journey!Q79="A","E","")</f>
        <v/>
      </c>
      <c r="AC77" s="96"/>
      <c r="AD77" s="74" t="str">
        <f>IF(Journey!R79="A","E","")</f>
        <v/>
      </c>
      <c r="AE77" s="96"/>
      <c r="AF77" s="74" t="str">
        <f>IF(Journey!S79="A","E","")</f>
        <v/>
      </c>
      <c r="AG77" s="96"/>
      <c r="AH77" s="74" t="str">
        <f>IF(Journey!T79="A","E","")</f>
        <v/>
      </c>
      <c r="AI77" s="96"/>
      <c r="AJ77" s="74" t="str">
        <f>IF(Journey!U79="A","E","")</f>
        <v/>
      </c>
      <c r="AK77" s="96"/>
      <c r="AL77" s="74" t="str">
        <f>IF(Journey!V79="A","E","")</f>
        <v/>
      </c>
      <c r="AM77" s="96"/>
      <c r="AN77" s="74" t="str">
        <f>IF(Journey!W79="A","E","")</f>
        <v/>
      </c>
      <c r="AO77" s="96"/>
      <c r="AP77" s="74" t="str">
        <f>IF(Journey!X79="A","E","")</f>
        <v/>
      </c>
      <c r="AQ77" s="96"/>
      <c r="AR77" s="74" t="str">
        <f>IF(Journey!Y79="A","E","")</f>
        <v/>
      </c>
      <c r="AS77" s="96"/>
      <c r="AT77" s="74" t="str">
        <f>IF(Journey!Z79="A","E","")</f>
        <v/>
      </c>
      <c r="AU77" s="96"/>
      <c r="AV77" s="74" t="str">
        <f>IF(Journey!AA79="A","E","")</f>
        <v/>
      </c>
      <c r="AW77" s="96"/>
      <c r="AX77" s="74" t="str">
        <f>IF(Journey!AB79="A","E","")</f>
        <v/>
      </c>
      <c r="AY77" s="96"/>
      <c r="AZ77" s="74" t="str">
        <f>IF(Journey!AC79="A","E","")</f>
        <v/>
      </c>
      <c r="BA77" s="96"/>
      <c r="BB77" s="74" t="str">
        <f>IF(Journey!AD79="A","E","")</f>
        <v/>
      </c>
      <c r="BC77" s="96"/>
      <c r="BD77" s="74" t="str">
        <f>IF(Journey!AE79="A","E","")</f>
        <v/>
      </c>
      <c r="BE77" s="96"/>
      <c r="BF77" s="74" t="str">
        <f>IF(Journey!AF79="A","E","")</f>
        <v/>
      </c>
      <c r="BG77" s="96"/>
      <c r="BH77" s="74" t="str">
        <f>IF(Journey!AG79="A","E","")</f>
        <v/>
      </c>
      <c r="BI77" s="95"/>
    </row>
    <row r="78" spans="1:61">
      <c r="A78" s="345" t="s">
        <v>767</v>
      </c>
      <c r="B78" s="74" t="str">
        <f>IF(Journey!D82="A","E","")</f>
        <v/>
      </c>
      <c r="C78" s="96"/>
      <c r="D78" s="74" t="str">
        <f>IF(Journey!E82="A","E","")</f>
        <v/>
      </c>
      <c r="E78" s="96"/>
      <c r="F78" s="74" t="str">
        <f>IF(Journey!F82="A","E","")</f>
        <v/>
      </c>
      <c r="G78" s="96"/>
      <c r="H78" s="74" t="str">
        <f>IF(Journey!G82="A","E","")</f>
        <v/>
      </c>
      <c r="I78" s="96"/>
      <c r="J78" s="74" t="str">
        <f>IF(Journey!H82="A","E","")</f>
        <v/>
      </c>
      <c r="K78" s="96"/>
      <c r="L78" s="74" t="str">
        <f>IF(Journey!I82="A","E","")</f>
        <v/>
      </c>
      <c r="M78" s="96"/>
      <c r="N78" s="74" t="str">
        <f>IF(Journey!J82="A","E","")</f>
        <v/>
      </c>
      <c r="O78" s="96"/>
      <c r="P78" s="74" t="str">
        <f>IF(Journey!K82="A","E","")</f>
        <v/>
      </c>
      <c r="Q78" s="96"/>
      <c r="R78" s="74" t="str">
        <f>IF(Journey!L82="A","E","")</f>
        <v/>
      </c>
      <c r="S78" s="96"/>
      <c r="T78" s="74" t="str">
        <f>IF(Journey!M82="A","E","")</f>
        <v/>
      </c>
      <c r="U78" s="96"/>
      <c r="V78" s="74" t="str">
        <f>IF(Journey!N82="A","E","")</f>
        <v/>
      </c>
      <c r="W78" s="96"/>
      <c r="X78" s="74" t="str">
        <f>IF(Journey!O82="A","E","")</f>
        <v/>
      </c>
      <c r="Y78" s="96"/>
      <c r="Z78" s="74" t="str">
        <f>IF(Journey!P82="A","E","")</f>
        <v/>
      </c>
      <c r="AA78" s="96"/>
      <c r="AB78" s="74" t="str">
        <f>IF(Journey!Q82="A","E","")</f>
        <v/>
      </c>
      <c r="AC78" s="96"/>
      <c r="AD78" s="74" t="str">
        <f>IF(Journey!R82="A","E","")</f>
        <v/>
      </c>
      <c r="AE78" s="96"/>
      <c r="AF78" s="74" t="str">
        <f>IF(Journey!S82="A","E","")</f>
        <v/>
      </c>
      <c r="AG78" s="96"/>
      <c r="AH78" s="74" t="str">
        <f>IF(Journey!T82="A","E","")</f>
        <v/>
      </c>
      <c r="AI78" s="96"/>
      <c r="AJ78" s="74" t="str">
        <f>IF(Journey!U82="A","E","")</f>
        <v/>
      </c>
      <c r="AK78" s="96"/>
      <c r="AL78" s="74" t="str">
        <f>IF(Journey!V82="A","E","")</f>
        <v/>
      </c>
      <c r="AM78" s="96"/>
      <c r="AN78" s="74" t="str">
        <f>IF(Journey!W82="A","E","")</f>
        <v/>
      </c>
      <c r="AO78" s="96"/>
      <c r="AP78" s="74" t="str">
        <f>IF(Journey!X82="A","E","")</f>
        <v/>
      </c>
      <c r="AQ78" s="96"/>
      <c r="AR78" s="74" t="str">
        <f>IF(Journey!Y82="A","E","")</f>
        <v/>
      </c>
      <c r="AS78" s="96"/>
      <c r="AT78" s="74" t="str">
        <f>IF(Journey!Z82="A","E","")</f>
        <v/>
      </c>
      <c r="AU78" s="96"/>
      <c r="AV78" s="74" t="str">
        <f>IF(Journey!AA82="A","E","")</f>
        <v/>
      </c>
      <c r="AW78" s="96"/>
      <c r="AX78" s="74" t="str">
        <f>IF(Journey!AB82="A","E","")</f>
        <v/>
      </c>
      <c r="AY78" s="96"/>
      <c r="AZ78" s="74" t="str">
        <f>IF(Journey!AC82="A","E","")</f>
        <v/>
      </c>
      <c r="BA78" s="96"/>
      <c r="BB78" s="74" t="str">
        <f>IF(Journey!AD82="A","E","")</f>
        <v/>
      </c>
      <c r="BC78" s="96"/>
      <c r="BD78" s="74" t="str">
        <f>IF(Journey!AE82="A","E","")</f>
        <v/>
      </c>
      <c r="BE78" s="96"/>
      <c r="BF78" s="74" t="str">
        <f>IF(Journey!AF82="A","E","")</f>
        <v/>
      </c>
      <c r="BG78" s="96"/>
      <c r="BH78" s="74" t="str">
        <f>IF(Journey!AG82="A","E","")</f>
        <v/>
      </c>
      <c r="BI78" s="95"/>
    </row>
    <row r="79" spans="1:61">
      <c r="A79" s="69" t="str">
        <f>Journey!C84</f>
        <v>Think Like a Programmer</v>
      </c>
      <c r="B79" s="74" t="str">
        <f>IF(Journey!D90="A","E","")</f>
        <v/>
      </c>
      <c r="C79" s="96"/>
      <c r="D79" s="74" t="str">
        <f>IF(Journey!E90="A","E","")</f>
        <v/>
      </c>
      <c r="E79" s="96"/>
      <c r="F79" s="74" t="str">
        <f>IF(Journey!F90="A","E","")</f>
        <v/>
      </c>
      <c r="G79" s="96"/>
      <c r="H79" s="74" t="str">
        <f>IF(Journey!G90="A","E","")</f>
        <v/>
      </c>
      <c r="I79" s="96"/>
      <c r="J79" s="74" t="str">
        <f>IF(Journey!H90="A","E","")</f>
        <v/>
      </c>
      <c r="K79" s="96"/>
      <c r="L79" s="74" t="str">
        <f>IF(Journey!I90="A","E","")</f>
        <v/>
      </c>
      <c r="M79" s="96"/>
      <c r="N79" s="74" t="str">
        <f>IF(Journey!J90="A","E","")</f>
        <v/>
      </c>
      <c r="O79" s="96"/>
      <c r="P79" s="74" t="str">
        <f>IF(Journey!K90="A","E","")</f>
        <v/>
      </c>
      <c r="Q79" s="96"/>
      <c r="R79" s="74" t="str">
        <f>IF(Journey!L90="A","E","")</f>
        <v/>
      </c>
      <c r="S79" s="96"/>
      <c r="T79" s="74" t="str">
        <f>IF(Journey!M90="A","E","")</f>
        <v/>
      </c>
      <c r="U79" s="96"/>
      <c r="V79" s="74" t="str">
        <f>IF(Journey!N90="A","E","")</f>
        <v/>
      </c>
      <c r="W79" s="96"/>
      <c r="X79" s="74" t="str">
        <f>IF(Journey!O90="A","E","")</f>
        <v/>
      </c>
      <c r="Y79" s="96"/>
      <c r="Z79" s="74" t="str">
        <f>IF(Journey!P90="A","E","")</f>
        <v/>
      </c>
      <c r="AA79" s="96"/>
      <c r="AB79" s="74" t="str">
        <f>IF(Journey!Q90="A","E","")</f>
        <v/>
      </c>
      <c r="AC79" s="96"/>
      <c r="AD79" s="74" t="str">
        <f>IF(Journey!R90="A","E","")</f>
        <v/>
      </c>
      <c r="AE79" s="96"/>
      <c r="AF79" s="74" t="str">
        <f>IF(Journey!S90="A","E","")</f>
        <v/>
      </c>
      <c r="AG79" s="96"/>
      <c r="AH79" s="74" t="str">
        <f>IF(Journey!T90="A","E","")</f>
        <v/>
      </c>
      <c r="AI79" s="96"/>
      <c r="AJ79" s="74" t="str">
        <f>IF(Journey!U90="A","E","")</f>
        <v/>
      </c>
      <c r="AK79" s="96"/>
      <c r="AL79" s="74" t="str">
        <f>IF(Journey!V90="A","E","")</f>
        <v/>
      </c>
      <c r="AM79" s="96"/>
      <c r="AN79" s="74" t="str">
        <f>IF(Journey!W90="A","E","")</f>
        <v/>
      </c>
      <c r="AO79" s="96"/>
      <c r="AP79" s="74" t="str">
        <f>IF(Journey!X90="A","E","")</f>
        <v/>
      </c>
      <c r="AQ79" s="96"/>
      <c r="AR79" s="74" t="str">
        <f>IF(Journey!Y90="A","E","")</f>
        <v/>
      </c>
      <c r="AS79" s="96"/>
      <c r="AT79" s="74" t="str">
        <f>IF(Journey!Z90="A","E","")</f>
        <v/>
      </c>
      <c r="AU79" s="96"/>
      <c r="AV79" s="74" t="str">
        <f>IF(Journey!AA90="A","E","")</f>
        <v/>
      </c>
      <c r="AW79" s="96"/>
      <c r="AX79" s="74" t="str">
        <f>IF(Journey!AB90="A","E","")</f>
        <v/>
      </c>
      <c r="AY79" s="96"/>
      <c r="AZ79" s="74" t="str">
        <f>IF(Journey!AC90="A","E","")</f>
        <v/>
      </c>
      <c r="BA79" s="96"/>
      <c r="BB79" s="74" t="str">
        <f>IF(Journey!AD90="A","E","")</f>
        <v/>
      </c>
      <c r="BC79" s="96"/>
      <c r="BD79" s="74" t="str">
        <f>IF(Journey!AE90="A","E","")</f>
        <v/>
      </c>
      <c r="BE79" s="96"/>
      <c r="BF79" s="74" t="str">
        <f>IF(Journey!AF90="A","E","")</f>
        <v/>
      </c>
      <c r="BG79" s="96"/>
      <c r="BH79" s="74" t="str">
        <f>IF(Journey!AG90="A","E","")</f>
        <v/>
      </c>
      <c r="BI79" s="95"/>
    </row>
    <row r="80" spans="1:61">
      <c r="A80" s="345" t="s">
        <v>767</v>
      </c>
      <c r="B80" s="74" t="str">
        <f>IF(Journey!D93="A","E","")</f>
        <v/>
      </c>
      <c r="C80" s="96"/>
      <c r="D80" s="74" t="str">
        <f>IF(Journey!E93="A","E","")</f>
        <v/>
      </c>
      <c r="E80" s="96"/>
      <c r="F80" s="74" t="str">
        <f>IF(Journey!F93="A","E","")</f>
        <v/>
      </c>
      <c r="G80" s="96"/>
      <c r="H80" s="74" t="str">
        <f>IF(Journey!G93="A","E","")</f>
        <v/>
      </c>
      <c r="I80" s="96"/>
      <c r="J80" s="74" t="str">
        <f>IF(Journey!H93="A","E","")</f>
        <v/>
      </c>
      <c r="K80" s="96"/>
      <c r="L80" s="74" t="str">
        <f>IF(Journey!I93="A","E","")</f>
        <v/>
      </c>
      <c r="M80" s="96"/>
      <c r="N80" s="74" t="str">
        <f>IF(Journey!J93="A","E","")</f>
        <v/>
      </c>
      <c r="O80" s="96"/>
      <c r="P80" s="74" t="str">
        <f>IF(Journey!K93="A","E","")</f>
        <v/>
      </c>
      <c r="Q80" s="96"/>
      <c r="R80" s="74" t="str">
        <f>IF(Journey!L93="A","E","")</f>
        <v/>
      </c>
      <c r="S80" s="96"/>
      <c r="T80" s="74" t="str">
        <f>IF(Journey!M93="A","E","")</f>
        <v/>
      </c>
      <c r="U80" s="96"/>
      <c r="V80" s="74" t="str">
        <f>IF(Journey!N93="A","E","")</f>
        <v/>
      </c>
      <c r="W80" s="96"/>
      <c r="X80" s="74" t="str">
        <f>IF(Journey!O93="A","E","")</f>
        <v/>
      </c>
      <c r="Y80" s="96"/>
      <c r="Z80" s="74" t="str">
        <f>IF(Journey!P93="A","E","")</f>
        <v/>
      </c>
      <c r="AA80" s="96"/>
      <c r="AB80" s="74" t="str">
        <f>IF(Journey!Q93="A","E","")</f>
        <v/>
      </c>
      <c r="AC80" s="96"/>
      <c r="AD80" s="74" t="str">
        <f>IF(Journey!R93="A","E","")</f>
        <v/>
      </c>
      <c r="AE80" s="96"/>
      <c r="AF80" s="74" t="str">
        <f>IF(Journey!S93="A","E","")</f>
        <v/>
      </c>
      <c r="AG80" s="96"/>
      <c r="AH80" s="74" t="str">
        <f>IF(Journey!T93="A","E","")</f>
        <v/>
      </c>
      <c r="AI80" s="96"/>
      <c r="AJ80" s="74" t="str">
        <f>IF(Journey!U93="A","E","")</f>
        <v/>
      </c>
      <c r="AK80" s="96"/>
      <c r="AL80" s="74" t="str">
        <f>IF(Journey!V93="A","E","")</f>
        <v/>
      </c>
      <c r="AM80" s="96"/>
      <c r="AN80" s="74" t="str">
        <f>IF(Journey!W93="A","E","")</f>
        <v/>
      </c>
      <c r="AO80" s="96"/>
      <c r="AP80" s="74" t="str">
        <f>IF(Journey!X93="A","E","")</f>
        <v/>
      </c>
      <c r="AQ80" s="96"/>
      <c r="AR80" s="74" t="str">
        <f>IF(Journey!Y93="A","E","")</f>
        <v/>
      </c>
      <c r="AS80" s="96"/>
      <c r="AT80" s="74" t="str">
        <f>IF(Journey!Z93="A","E","")</f>
        <v/>
      </c>
      <c r="AU80" s="96"/>
      <c r="AV80" s="74" t="str">
        <f>IF(Journey!AA93="A","E","")</f>
        <v/>
      </c>
      <c r="AW80" s="96"/>
      <c r="AX80" s="74" t="str">
        <f>IF(Journey!AB93="A","E","")</f>
        <v/>
      </c>
      <c r="AY80" s="96"/>
      <c r="AZ80" s="74" t="str">
        <f>IF(Journey!AC93="A","E","")</f>
        <v/>
      </c>
      <c r="BA80" s="96"/>
      <c r="BB80" s="74" t="str">
        <f>IF(Journey!AD93="A","E","")</f>
        <v/>
      </c>
      <c r="BC80" s="96"/>
      <c r="BD80" s="74" t="str">
        <f>IF(Journey!AE93="A","E","")</f>
        <v/>
      </c>
      <c r="BE80" s="96"/>
      <c r="BF80" s="74" t="str">
        <f>IF(Journey!AF93="A","E","")</f>
        <v/>
      </c>
      <c r="BG80" s="96"/>
      <c r="BH80" s="74" t="str">
        <f>IF(Journey!AG93="A","E","")</f>
        <v/>
      </c>
      <c r="BI80" s="95"/>
    </row>
    <row r="81" spans="1:61">
      <c r="A81" s="64" t="str">
        <f>'Council Own'!A5:AG5</f>
        <v>Council's Own</v>
      </c>
      <c r="B81" s="73"/>
      <c r="C81" s="103"/>
      <c r="D81" s="73"/>
      <c r="E81" s="103"/>
      <c r="F81" s="73"/>
      <c r="G81" s="103"/>
      <c r="H81" s="73"/>
      <c r="I81" s="103"/>
      <c r="J81" s="73"/>
      <c r="K81" s="103"/>
      <c r="L81" s="73"/>
      <c r="M81" s="103"/>
      <c r="N81" s="73"/>
      <c r="O81" s="103"/>
      <c r="P81" s="73"/>
      <c r="Q81" s="103"/>
      <c r="R81" s="73"/>
      <c r="S81" s="103"/>
      <c r="T81" s="73"/>
      <c r="U81" s="103"/>
      <c r="V81" s="73"/>
      <c r="W81" s="103"/>
      <c r="X81" s="73"/>
      <c r="Y81" s="103"/>
      <c r="Z81" s="73"/>
      <c r="AA81" s="103"/>
      <c r="AB81" s="73"/>
      <c r="AC81" s="103"/>
      <c r="AD81" s="73"/>
      <c r="AE81" s="103"/>
      <c r="AF81" s="73"/>
      <c r="AG81" s="103"/>
      <c r="AH81" s="73"/>
      <c r="AI81" s="103"/>
      <c r="AJ81" s="73"/>
      <c r="AK81" s="103"/>
      <c r="AL81" s="73"/>
      <c r="AM81" s="103"/>
      <c r="AN81" s="73"/>
      <c r="AO81" s="103"/>
      <c r="AP81" s="73"/>
      <c r="AQ81" s="103"/>
      <c r="AR81" s="73"/>
      <c r="AS81" s="103"/>
      <c r="AT81" s="73"/>
      <c r="AU81" s="103"/>
      <c r="AV81" s="73"/>
      <c r="AW81" s="103"/>
      <c r="AX81" s="73"/>
      <c r="AY81" s="103"/>
      <c r="AZ81" s="73"/>
      <c r="BA81" s="103"/>
      <c r="BB81" s="73"/>
      <c r="BC81" s="103"/>
      <c r="BD81" s="73"/>
      <c r="BE81" s="103"/>
      <c r="BF81" s="73"/>
      <c r="BG81" s="103"/>
      <c r="BH81" s="73"/>
      <c r="BI81" s="118"/>
    </row>
    <row r="82" spans="1:61">
      <c r="A82" s="65" t="str">
        <f>'Council Own'!B6</f>
        <v>&lt;&lt;List Badge 1 Here&gt;&gt;</v>
      </c>
      <c r="B82" s="74" t="str">
        <f>IF('Council Own'!D28="C","E","")</f>
        <v/>
      </c>
      <c r="C82" s="96"/>
      <c r="D82" s="74" t="str">
        <f>IF('Council Own'!E28="C","E","")</f>
        <v/>
      </c>
      <c r="E82" s="96"/>
      <c r="F82" s="74" t="str">
        <f>IF('Council Own'!F28="C","E","")</f>
        <v/>
      </c>
      <c r="G82" s="96"/>
      <c r="H82" s="74" t="str">
        <f>IF('Council Own'!G28="C","E","")</f>
        <v/>
      </c>
      <c r="I82" s="96"/>
      <c r="J82" s="74" t="str">
        <f>IF('Council Own'!H28="C","E","")</f>
        <v/>
      </c>
      <c r="K82" s="96"/>
      <c r="L82" s="74" t="str">
        <f>IF('Council Own'!I28="C","E","")</f>
        <v/>
      </c>
      <c r="M82" s="96"/>
      <c r="N82" s="74" t="str">
        <f>IF('Council Own'!J28="C","E","")</f>
        <v/>
      </c>
      <c r="O82" s="96"/>
      <c r="P82" s="74" t="str">
        <f>IF('Council Own'!K28="C","E","")</f>
        <v/>
      </c>
      <c r="Q82" s="96"/>
      <c r="R82" s="74" t="str">
        <f>IF('Council Own'!L28="C","E","")</f>
        <v/>
      </c>
      <c r="S82" s="96"/>
      <c r="T82" s="74" t="str">
        <f>IF('Council Own'!M28="C","E","")</f>
        <v/>
      </c>
      <c r="U82" s="96"/>
      <c r="V82" s="74" t="str">
        <f>IF('Council Own'!N28="C","E","")</f>
        <v/>
      </c>
      <c r="W82" s="96"/>
      <c r="X82" s="74" t="str">
        <f>IF('Council Own'!O28="C","E","")</f>
        <v/>
      </c>
      <c r="Y82" s="96"/>
      <c r="Z82" s="74" t="str">
        <f>IF('Council Own'!P28="C","E","")</f>
        <v/>
      </c>
      <c r="AA82" s="96"/>
      <c r="AB82" s="74" t="str">
        <f>IF('Council Own'!Q28="C","E","")</f>
        <v/>
      </c>
      <c r="AC82" s="96"/>
      <c r="AD82" s="74" t="str">
        <f>IF('Council Own'!R28="C","E","")</f>
        <v/>
      </c>
      <c r="AE82" s="96"/>
      <c r="AF82" s="74" t="str">
        <f>IF('Council Own'!S28="C","E","")</f>
        <v/>
      </c>
      <c r="AG82" s="96"/>
      <c r="AH82" s="74" t="str">
        <f>IF('Council Own'!T28="C","E","")</f>
        <v/>
      </c>
      <c r="AI82" s="96"/>
      <c r="AJ82" s="74" t="str">
        <f>IF('Council Own'!U28="C","E","")</f>
        <v/>
      </c>
      <c r="AK82" s="96"/>
      <c r="AL82" s="74" t="str">
        <f>IF('Council Own'!V28="C","E","")</f>
        <v/>
      </c>
      <c r="AM82" s="96"/>
      <c r="AN82" s="74" t="str">
        <f>IF('Council Own'!W28="C","E","")</f>
        <v/>
      </c>
      <c r="AO82" s="96"/>
      <c r="AP82" s="74" t="str">
        <f>IF('Council Own'!X28="C","E","")</f>
        <v/>
      </c>
      <c r="AQ82" s="96"/>
      <c r="AR82" s="74" t="str">
        <f>IF('Council Own'!Y28="C","E","")</f>
        <v/>
      </c>
      <c r="AS82" s="96"/>
      <c r="AT82" s="74" t="str">
        <f>IF('Council Own'!Z28="C","E","")</f>
        <v/>
      </c>
      <c r="AU82" s="96"/>
      <c r="AV82" s="74" t="str">
        <f>IF('Council Own'!AA28="C","E","")</f>
        <v/>
      </c>
      <c r="AW82" s="96"/>
      <c r="AX82" s="74" t="str">
        <f>IF('Council Own'!AB28="C","E","")</f>
        <v/>
      </c>
      <c r="AY82" s="96"/>
      <c r="AZ82" s="74" t="str">
        <f>IF('Council Own'!AC28="C","E","")</f>
        <v/>
      </c>
      <c r="BA82" s="96"/>
      <c r="BB82" s="74" t="str">
        <f>IF('Council Own'!AD28="C","E","")</f>
        <v/>
      </c>
      <c r="BC82" s="96"/>
      <c r="BD82" s="74" t="str">
        <f>IF('Council Own'!AE28="C","E","")</f>
        <v/>
      </c>
      <c r="BE82" s="96"/>
      <c r="BF82" s="74" t="str">
        <f>IF('Council Own'!AF28="C","E","")</f>
        <v/>
      </c>
      <c r="BG82" s="96"/>
      <c r="BH82" s="74" t="str">
        <f>IF('Council Own'!AG28="C","E","")</f>
        <v/>
      </c>
      <c r="BI82" s="95"/>
    </row>
    <row r="83" spans="1:61">
      <c r="A83" s="65" t="str">
        <f>'Council Own'!B30</f>
        <v>&lt;&lt;List Badge 2 Here&gt;&gt;</v>
      </c>
      <c r="B83" s="74" t="str">
        <f>IF('Council Own'!D52="C","E","")</f>
        <v/>
      </c>
      <c r="C83" s="96"/>
      <c r="D83" s="74" t="str">
        <f>IF('Council Own'!E52="C","E","")</f>
        <v/>
      </c>
      <c r="E83" s="96"/>
      <c r="F83" s="74" t="str">
        <f>IF('Council Own'!F52="C","E","")</f>
        <v/>
      </c>
      <c r="G83" s="96"/>
      <c r="H83" s="74" t="str">
        <f>IF('Council Own'!G52="C","E","")</f>
        <v/>
      </c>
      <c r="I83" s="96"/>
      <c r="J83" s="74" t="str">
        <f>IF('Council Own'!H52="C","E","")</f>
        <v/>
      </c>
      <c r="K83" s="96"/>
      <c r="L83" s="74" t="str">
        <f>IF('Council Own'!I52="C","E","")</f>
        <v/>
      </c>
      <c r="M83" s="96"/>
      <c r="N83" s="74" t="str">
        <f>IF('Council Own'!J52="C","E","")</f>
        <v/>
      </c>
      <c r="O83" s="96"/>
      <c r="P83" s="74" t="str">
        <f>IF('Council Own'!K52="C","E","")</f>
        <v/>
      </c>
      <c r="Q83" s="96"/>
      <c r="R83" s="74" t="str">
        <f>IF('Council Own'!L52="C","E","")</f>
        <v/>
      </c>
      <c r="S83" s="96"/>
      <c r="T83" s="74" t="str">
        <f>IF('Council Own'!M52="C","E","")</f>
        <v/>
      </c>
      <c r="U83" s="96"/>
      <c r="V83" s="74" t="str">
        <f>IF('Council Own'!N52="C","E","")</f>
        <v/>
      </c>
      <c r="W83" s="96"/>
      <c r="X83" s="74" t="str">
        <f>IF('Council Own'!O52="C","E","")</f>
        <v/>
      </c>
      <c r="Y83" s="96"/>
      <c r="Z83" s="74" t="str">
        <f>IF('Council Own'!P52="C","E","")</f>
        <v/>
      </c>
      <c r="AA83" s="96"/>
      <c r="AB83" s="74" t="str">
        <f>IF('Council Own'!Q52="C","E","")</f>
        <v/>
      </c>
      <c r="AC83" s="96"/>
      <c r="AD83" s="74" t="str">
        <f>IF('Council Own'!R52="C","E","")</f>
        <v/>
      </c>
      <c r="AE83" s="96"/>
      <c r="AF83" s="74" t="str">
        <f>IF('Council Own'!S52="C","E","")</f>
        <v/>
      </c>
      <c r="AG83" s="96"/>
      <c r="AH83" s="74" t="str">
        <f>IF('Council Own'!T52="C","E","")</f>
        <v/>
      </c>
      <c r="AI83" s="96"/>
      <c r="AJ83" s="74" t="str">
        <f>IF('Council Own'!U52="C","E","")</f>
        <v/>
      </c>
      <c r="AK83" s="96"/>
      <c r="AL83" s="74" t="str">
        <f>IF('Council Own'!V52="C","E","")</f>
        <v/>
      </c>
      <c r="AM83" s="96"/>
      <c r="AN83" s="74" t="str">
        <f>IF('Council Own'!W52="C","E","")</f>
        <v/>
      </c>
      <c r="AO83" s="96"/>
      <c r="AP83" s="74" t="str">
        <f>IF('Council Own'!X52="C","E","")</f>
        <v/>
      </c>
      <c r="AQ83" s="96"/>
      <c r="AR83" s="74" t="str">
        <f>IF('Council Own'!Y52="C","E","")</f>
        <v/>
      </c>
      <c r="AS83" s="96"/>
      <c r="AT83" s="74" t="str">
        <f>IF('Council Own'!Z52="C","E","")</f>
        <v/>
      </c>
      <c r="AU83" s="96"/>
      <c r="AV83" s="74" t="str">
        <f>IF('Council Own'!AA52="C","E","")</f>
        <v/>
      </c>
      <c r="AW83" s="96"/>
      <c r="AX83" s="74" t="str">
        <f>IF('Council Own'!AB52="C","E","")</f>
        <v/>
      </c>
      <c r="AY83" s="96"/>
      <c r="AZ83" s="74" t="str">
        <f>IF('Council Own'!AC52="C","E","")</f>
        <v/>
      </c>
      <c r="BA83" s="96"/>
      <c r="BB83" s="74" t="str">
        <f>IF('Council Own'!AD52="C","E","")</f>
        <v/>
      </c>
      <c r="BC83" s="96"/>
      <c r="BD83" s="74" t="str">
        <f>IF('Council Own'!AE52="C","E","")</f>
        <v/>
      </c>
      <c r="BE83" s="96"/>
      <c r="BF83" s="74" t="str">
        <f>IF('Council Own'!AF52="C","E","")</f>
        <v/>
      </c>
      <c r="BG83" s="96"/>
      <c r="BH83" s="74" t="str">
        <f>IF('Council Own'!AG52="C","E","")</f>
        <v/>
      </c>
      <c r="BI83" s="95"/>
    </row>
    <row r="84" spans="1:61">
      <c r="A84" s="65" t="str">
        <f>'Council Own'!B54</f>
        <v>&lt;&lt;List Badge 3 Here&gt;&gt;</v>
      </c>
      <c r="B84" s="74" t="str">
        <f>IF('Council Own'!D76="C","E","")</f>
        <v/>
      </c>
      <c r="C84" s="96"/>
      <c r="D84" s="74" t="str">
        <f>IF('Council Own'!E76="C","E","")</f>
        <v/>
      </c>
      <c r="E84" s="96"/>
      <c r="F84" s="74" t="str">
        <f>IF('Council Own'!F76="C","E","")</f>
        <v/>
      </c>
      <c r="G84" s="96"/>
      <c r="H84" s="74" t="str">
        <f>IF('Council Own'!G76="C","E","")</f>
        <v/>
      </c>
      <c r="I84" s="96"/>
      <c r="J84" s="74" t="str">
        <f>IF('Council Own'!H76="C","E","")</f>
        <v/>
      </c>
      <c r="K84" s="96"/>
      <c r="L84" s="74" t="str">
        <f>IF('Council Own'!I76="C","E","")</f>
        <v/>
      </c>
      <c r="M84" s="96"/>
      <c r="N84" s="74" t="str">
        <f>IF('Council Own'!J76="C","E","")</f>
        <v/>
      </c>
      <c r="O84" s="96"/>
      <c r="P84" s="74" t="str">
        <f>IF('Council Own'!K76="C","E","")</f>
        <v/>
      </c>
      <c r="Q84" s="96"/>
      <c r="R84" s="74" t="str">
        <f>IF('Council Own'!L76="C","E","")</f>
        <v/>
      </c>
      <c r="S84" s="96"/>
      <c r="T84" s="74" t="str">
        <f>IF('Council Own'!M76="C","E","")</f>
        <v/>
      </c>
      <c r="U84" s="96"/>
      <c r="V84" s="74" t="str">
        <f>IF('Council Own'!N76="C","E","")</f>
        <v/>
      </c>
      <c r="W84" s="96"/>
      <c r="X84" s="74" t="str">
        <f>IF('Council Own'!O76="C","E","")</f>
        <v/>
      </c>
      <c r="Y84" s="96"/>
      <c r="Z84" s="74" t="str">
        <f>IF('Council Own'!P76="C","E","")</f>
        <v/>
      </c>
      <c r="AA84" s="96"/>
      <c r="AB84" s="74" t="str">
        <f>IF('Council Own'!Q76="C","E","")</f>
        <v/>
      </c>
      <c r="AC84" s="96"/>
      <c r="AD84" s="74" t="str">
        <f>IF('Council Own'!R76="C","E","")</f>
        <v/>
      </c>
      <c r="AE84" s="96"/>
      <c r="AF84" s="74" t="str">
        <f>IF('Council Own'!S76="C","E","")</f>
        <v/>
      </c>
      <c r="AG84" s="96"/>
      <c r="AH84" s="74" t="str">
        <f>IF('Council Own'!T76="C","E","")</f>
        <v/>
      </c>
      <c r="AI84" s="96"/>
      <c r="AJ84" s="74" t="str">
        <f>IF('Council Own'!U76="C","E","")</f>
        <v/>
      </c>
      <c r="AK84" s="96"/>
      <c r="AL84" s="74" t="str">
        <f>IF('Council Own'!V76="C","E","")</f>
        <v/>
      </c>
      <c r="AM84" s="96"/>
      <c r="AN84" s="74" t="str">
        <f>IF('Council Own'!W76="C","E","")</f>
        <v/>
      </c>
      <c r="AO84" s="96"/>
      <c r="AP84" s="74" t="str">
        <f>IF('Council Own'!X76="C","E","")</f>
        <v/>
      </c>
      <c r="AQ84" s="96"/>
      <c r="AR84" s="74" t="str">
        <f>IF('Council Own'!Y76="C","E","")</f>
        <v/>
      </c>
      <c r="AS84" s="96"/>
      <c r="AT84" s="74" t="str">
        <f>IF('Council Own'!Z76="C","E","")</f>
        <v/>
      </c>
      <c r="AU84" s="96"/>
      <c r="AV84" s="74" t="str">
        <f>IF('Council Own'!AA76="C","E","")</f>
        <v/>
      </c>
      <c r="AW84" s="96"/>
      <c r="AX84" s="74" t="str">
        <f>IF('Council Own'!AB76="C","E","")</f>
        <v/>
      </c>
      <c r="AY84" s="96"/>
      <c r="AZ84" s="74" t="str">
        <f>IF('Council Own'!AC76="C","E","")</f>
        <v/>
      </c>
      <c r="BA84" s="96"/>
      <c r="BB84" s="74" t="str">
        <f>IF('Council Own'!AD76="C","E","")</f>
        <v/>
      </c>
      <c r="BC84" s="96"/>
      <c r="BD84" s="74" t="str">
        <f>IF('Council Own'!AE76="C","E","")</f>
        <v/>
      </c>
      <c r="BE84" s="96"/>
      <c r="BF84" s="74" t="str">
        <f>IF('Council Own'!AF76="C","E","")</f>
        <v/>
      </c>
      <c r="BG84" s="96"/>
      <c r="BH84" s="74" t="str">
        <f>IF('Council Own'!AG76="C","E","")</f>
        <v/>
      </c>
      <c r="BI84" s="95"/>
    </row>
    <row r="85" spans="1:61">
      <c r="A85" s="65" t="str">
        <f>'Council Own'!B78</f>
        <v>&lt;&lt;List Badge 4 Here&gt;&gt;</v>
      </c>
      <c r="B85" s="74" t="str">
        <f>IF('Council Own'!D100="C","E","")</f>
        <v/>
      </c>
      <c r="C85" s="96"/>
      <c r="D85" s="74" t="str">
        <f>IF('Council Own'!E100="C","E","")</f>
        <v/>
      </c>
      <c r="E85" s="96"/>
      <c r="F85" s="74" t="str">
        <f>IF('Council Own'!F100="C","E","")</f>
        <v/>
      </c>
      <c r="G85" s="96"/>
      <c r="H85" s="74" t="str">
        <f>IF('Council Own'!G100="C","E","")</f>
        <v/>
      </c>
      <c r="I85" s="96"/>
      <c r="J85" s="74" t="str">
        <f>IF('Council Own'!H100="C","E","")</f>
        <v/>
      </c>
      <c r="K85" s="96"/>
      <c r="L85" s="74" t="str">
        <f>IF('Council Own'!I100="C","E","")</f>
        <v/>
      </c>
      <c r="M85" s="96"/>
      <c r="N85" s="74" t="str">
        <f>IF('Council Own'!J100="C","E","")</f>
        <v/>
      </c>
      <c r="O85" s="96"/>
      <c r="P85" s="74" t="str">
        <f>IF('Council Own'!K100="C","E","")</f>
        <v/>
      </c>
      <c r="Q85" s="96"/>
      <c r="R85" s="74" t="str">
        <f>IF('Council Own'!L100="C","E","")</f>
        <v/>
      </c>
      <c r="S85" s="96"/>
      <c r="T85" s="74" t="str">
        <f>IF('Council Own'!M100="C","E","")</f>
        <v/>
      </c>
      <c r="U85" s="96"/>
      <c r="V85" s="74" t="str">
        <f>IF('Council Own'!N100="C","E","")</f>
        <v/>
      </c>
      <c r="W85" s="96"/>
      <c r="X85" s="74" t="str">
        <f>IF('Council Own'!O100="C","E","")</f>
        <v/>
      </c>
      <c r="Y85" s="96"/>
      <c r="Z85" s="74" t="str">
        <f>IF('Council Own'!P100="C","E","")</f>
        <v/>
      </c>
      <c r="AA85" s="96"/>
      <c r="AB85" s="74" t="str">
        <f>IF('Council Own'!Q100="C","E","")</f>
        <v/>
      </c>
      <c r="AC85" s="96"/>
      <c r="AD85" s="74" t="str">
        <f>IF('Council Own'!R100="C","E","")</f>
        <v/>
      </c>
      <c r="AE85" s="96"/>
      <c r="AF85" s="74" t="str">
        <f>IF('Council Own'!S100="C","E","")</f>
        <v/>
      </c>
      <c r="AG85" s="96"/>
      <c r="AH85" s="74" t="str">
        <f>IF('Council Own'!T100="C","E","")</f>
        <v/>
      </c>
      <c r="AI85" s="96"/>
      <c r="AJ85" s="74" t="str">
        <f>IF('Council Own'!U100="C","E","")</f>
        <v/>
      </c>
      <c r="AK85" s="96"/>
      <c r="AL85" s="74" t="str">
        <f>IF('Council Own'!V100="C","E","")</f>
        <v/>
      </c>
      <c r="AM85" s="96"/>
      <c r="AN85" s="74" t="str">
        <f>IF('Council Own'!W100="C","E","")</f>
        <v/>
      </c>
      <c r="AO85" s="96"/>
      <c r="AP85" s="74" t="str">
        <f>IF('Council Own'!X100="C","E","")</f>
        <v/>
      </c>
      <c r="AQ85" s="96"/>
      <c r="AR85" s="74" t="str">
        <f>IF('Council Own'!Y100="C","E","")</f>
        <v/>
      </c>
      <c r="AS85" s="96"/>
      <c r="AT85" s="74" t="str">
        <f>IF('Council Own'!Z100="C","E","")</f>
        <v/>
      </c>
      <c r="AU85" s="96"/>
      <c r="AV85" s="74" t="str">
        <f>IF('Council Own'!AA100="C","E","")</f>
        <v/>
      </c>
      <c r="AW85" s="96"/>
      <c r="AX85" s="74" t="str">
        <f>IF('Council Own'!AB100="C","E","")</f>
        <v/>
      </c>
      <c r="AY85" s="96"/>
      <c r="AZ85" s="74" t="str">
        <f>IF('Council Own'!AC100="C","E","")</f>
        <v/>
      </c>
      <c r="BA85" s="96"/>
      <c r="BB85" s="74" t="str">
        <f>IF('Council Own'!AD100="C","E","")</f>
        <v/>
      </c>
      <c r="BC85" s="96"/>
      <c r="BD85" s="74" t="str">
        <f>IF('Council Own'!AE100="C","E","")</f>
        <v/>
      </c>
      <c r="BE85" s="96"/>
      <c r="BF85" s="74" t="str">
        <f>IF('Council Own'!AF100="C","E","")</f>
        <v/>
      </c>
      <c r="BG85" s="96"/>
      <c r="BH85" s="74" t="str">
        <f>IF('Council Own'!AG100="C","E","")</f>
        <v/>
      </c>
      <c r="BI85" s="95"/>
    </row>
    <row r="86" spans="1:61">
      <c r="A86" s="65" t="str">
        <f>'Council Own'!B102</f>
        <v>&lt;&lt;List Badge 5 Here&gt;&gt;</v>
      </c>
      <c r="B86" s="74" t="str">
        <f>IF('Council Own'!D124="C","E","")</f>
        <v/>
      </c>
      <c r="C86" s="97"/>
      <c r="D86" s="74" t="str">
        <f>IF('Council Own'!E124="C","E","")</f>
        <v/>
      </c>
      <c r="E86" s="97"/>
      <c r="F86" s="74" t="str">
        <f>IF('Council Own'!F124="C","E","")</f>
        <v/>
      </c>
      <c r="G86" s="97"/>
      <c r="H86" s="74" t="str">
        <f>IF('Council Own'!G124="C","E","")</f>
        <v/>
      </c>
      <c r="I86" s="97"/>
      <c r="J86" s="74" t="str">
        <f>IF('Council Own'!H124="C","E","")</f>
        <v/>
      </c>
      <c r="K86" s="97"/>
      <c r="L86" s="74" t="str">
        <f>IF('Council Own'!I124="C","E","")</f>
        <v/>
      </c>
      <c r="M86" s="97"/>
      <c r="N86" s="74" t="str">
        <f>IF('Council Own'!J124="C","E","")</f>
        <v/>
      </c>
      <c r="O86" s="97"/>
      <c r="P86" s="74" t="str">
        <f>IF('Council Own'!K124="C","E","")</f>
        <v/>
      </c>
      <c r="Q86" s="97"/>
      <c r="R86" s="74" t="str">
        <f>IF('Council Own'!L124="C","E","")</f>
        <v/>
      </c>
      <c r="S86" s="97"/>
      <c r="T86" s="74" t="str">
        <f>IF('Council Own'!M124="C","E","")</f>
        <v/>
      </c>
      <c r="U86" s="97"/>
      <c r="V86" s="74" t="str">
        <f>IF('Council Own'!N124="C","E","")</f>
        <v/>
      </c>
      <c r="W86" s="97"/>
      <c r="X86" s="74" t="str">
        <f>IF('Council Own'!O124="C","E","")</f>
        <v/>
      </c>
      <c r="Y86" s="97"/>
      <c r="Z86" s="74" t="str">
        <f>IF('Council Own'!P124="C","E","")</f>
        <v/>
      </c>
      <c r="AA86" s="97"/>
      <c r="AB86" s="74" t="str">
        <f>IF('Council Own'!Q124="C","E","")</f>
        <v/>
      </c>
      <c r="AC86" s="97"/>
      <c r="AD86" s="74" t="str">
        <f>IF('Council Own'!R124="C","E","")</f>
        <v/>
      </c>
      <c r="AE86" s="97"/>
      <c r="AF86" s="74" t="str">
        <f>IF('Council Own'!S124="C","E","")</f>
        <v/>
      </c>
      <c r="AG86" s="97"/>
      <c r="AH86" s="74" t="str">
        <f>IF('Council Own'!T124="C","E","")</f>
        <v/>
      </c>
      <c r="AI86" s="97"/>
      <c r="AJ86" s="74" t="str">
        <f>IF('Council Own'!U124="C","E","")</f>
        <v/>
      </c>
      <c r="AK86" s="97"/>
      <c r="AL86" s="74" t="str">
        <f>IF('Council Own'!V124="C","E","")</f>
        <v/>
      </c>
      <c r="AM86" s="97"/>
      <c r="AN86" s="74" t="str">
        <f>IF('Council Own'!W124="C","E","")</f>
        <v/>
      </c>
      <c r="AO86" s="97"/>
      <c r="AP86" s="74" t="str">
        <f>IF('Council Own'!X124="C","E","")</f>
        <v/>
      </c>
      <c r="AQ86" s="97"/>
      <c r="AR86" s="74" t="str">
        <f>IF('Council Own'!Y124="C","E","")</f>
        <v/>
      </c>
      <c r="AS86" s="97"/>
      <c r="AT86" s="74" t="str">
        <f>IF('Council Own'!Z124="C","E","")</f>
        <v/>
      </c>
      <c r="AU86" s="97"/>
      <c r="AV86" s="74" t="str">
        <f>IF('Council Own'!AA124="C","E","")</f>
        <v/>
      </c>
      <c r="AW86" s="97"/>
      <c r="AX86" s="74" t="str">
        <f>IF('Council Own'!AB124="C","E","")</f>
        <v/>
      </c>
      <c r="AY86" s="97"/>
      <c r="AZ86" s="74" t="str">
        <f>IF('Council Own'!AC124="C","E","")</f>
        <v/>
      </c>
      <c r="BA86" s="97"/>
      <c r="BB86" s="74" t="str">
        <f>IF('Council Own'!AD124="C","E","")</f>
        <v/>
      </c>
      <c r="BC86" s="97"/>
      <c r="BD86" s="74" t="str">
        <f>IF('Council Own'!AE124="C","E","")</f>
        <v/>
      </c>
      <c r="BE86" s="97"/>
      <c r="BF86" s="74" t="str">
        <f>IF('Council Own'!AF124="C","E","")</f>
        <v/>
      </c>
      <c r="BG86" s="97"/>
      <c r="BH86" s="74" t="str">
        <f>IF('Council Own'!AG124="C","E","")</f>
        <v/>
      </c>
      <c r="BI86" s="101"/>
    </row>
    <row r="87" spans="1:61">
      <c r="A87" s="65" t="str">
        <f>'Council Own'!B126</f>
        <v>&lt;&lt;List Badge 6 Here&gt;&gt;</v>
      </c>
      <c r="B87" s="74" t="str">
        <f>IF('Council Own'!D148="C","E","")</f>
        <v/>
      </c>
      <c r="C87" s="96"/>
      <c r="D87" s="74" t="str">
        <f>IF('Council Own'!E148="C","E","")</f>
        <v/>
      </c>
      <c r="E87" s="96"/>
      <c r="F87" s="74" t="str">
        <f>IF('Council Own'!F148="C","E","")</f>
        <v/>
      </c>
      <c r="G87" s="96"/>
      <c r="H87" s="74" t="str">
        <f>IF('Council Own'!G148="C","E","")</f>
        <v/>
      </c>
      <c r="I87" s="96"/>
      <c r="J87" s="74" t="str">
        <f>IF('Council Own'!H148="C","E","")</f>
        <v/>
      </c>
      <c r="K87" s="96"/>
      <c r="L87" s="74" t="str">
        <f>IF('Council Own'!I148="C","E","")</f>
        <v/>
      </c>
      <c r="M87" s="96"/>
      <c r="N87" s="74" t="str">
        <f>IF('Council Own'!J148="C","E","")</f>
        <v/>
      </c>
      <c r="O87" s="96"/>
      <c r="P87" s="74" t="str">
        <f>IF('Council Own'!K148="C","E","")</f>
        <v/>
      </c>
      <c r="Q87" s="96"/>
      <c r="R87" s="74" t="str">
        <f>IF('Council Own'!L148="C","E","")</f>
        <v/>
      </c>
      <c r="S87" s="96"/>
      <c r="T87" s="74" t="str">
        <f>IF('Council Own'!M148="C","E","")</f>
        <v/>
      </c>
      <c r="U87" s="96"/>
      <c r="V87" s="74" t="str">
        <f>IF('Council Own'!N148="C","E","")</f>
        <v/>
      </c>
      <c r="W87" s="96"/>
      <c r="X87" s="74" t="str">
        <f>IF('Council Own'!O148="C","E","")</f>
        <v/>
      </c>
      <c r="Y87" s="96"/>
      <c r="Z87" s="74" t="str">
        <f>IF('Council Own'!P148="C","E","")</f>
        <v/>
      </c>
      <c r="AA87" s="96"/>
      <c r="AB87" s="74" t="str">
        <f>IF('Council Own'!Q148="C","E","")</f>
        <v/>
      </c>
      <c r="AC87" s="96"/>
      <c r="AD87" s="74" t="str">
        <f>IF('Council Own'!R148="C","E","")</f>
        <v/>
      </c>
      <c r="AE87" s="96"/>
      <c r="AF87" s="74" t="str">
        <f>IF('Council Own'!S148="C","E","")</f>
        <v/>
      </c>
      <c r="AG87" s="96"/>
      <c r="AH87" s="74" t="str">
        <f>IF('Council Own'!T148="C","E","")</f>
        <v/>
      </c>
      <c r="AI87" s="96"/>
      <c r="AJ87" s="74" t="str">
        <f>IF('Council Own'!U148="C","E","")</f>
        <v/>
      </c>
      <c r="AK87" s="96"/>
      <c r="AL87" s="74" t="str">
        <f>IF('Council Own'!V148="C","E","")</f>
        <v/>
      </c>
      <c r="AM87" s="96"/>
      <c r="AN87" s="74" t="str">
        <f>IF('Council Own'!W148="C","E","")</f>
        <v/>
      </c>
      <c r="AO87" s="96"/>
      <c r="AP87" s="74" t="str">
        <f>IF('Council Own'!X148="C","E","")</f>
        <v/>
      </c>
      <c r="AQ87" s="96"/>
      <c r="AR87" s="74" t="str">
        <f>IF('Council Own'!Y148="C","E","")</f>
        <v/>
      </c>
      <c r="AS87" s="96"/>
      <c r="AT87" s="74" t="str">
        <f>IF('Council Own'!Z148="C","E","")</f>
        <v/>
      </c>
      <c r="AU87" s="96"/>
      <c r="AV87" s="74" t="str">
        <f>IF('Council Own'!AA148="C","E","")</f>
        <v/>
      </c>
      <c r="AW87" s="96"/>
      <c r="AX87" s="74" t="str">
        <f>IF('Council Own'!AB148="C","E","")</f>
        <v/>
      </c>
      <c r="AY87" s="96"/>
      <c r="AZ87" s="74" t="str">
        <f>IF('Council Own'!AC148="C","E","")</f>
        <v/>
      </c>
      <c r="BA87" s="96"/>
      <c r="BB87" s="74" t="str">
        <f>IF('Council Own'!AD148="C","E","")</f>
        <v/>
      </c>
      <c r="BC87" s="96"/>
      <c r="BD87" s="74" t="str">
        <f>IF('Council Own'!AE148="C","E","")</f>
        <v/>
      </c>
      <c r="BE87" s="96"/>
      <c r="BF87" s="74" t="str">
        <f>IF('Council Own'!AF148="C","E","")</f>
        <v/>
      </c>
      <c r="BG87" s="96"/>
      <c r="BH87" s="74" t="str">
        <f>IF('Council Own'!AG148="C","E","")</f>
        <v/>
      </c>
      <c r="BI87" s="95"/>
    </row>
    <row r="88" spans="1:61">
      <c r="A88" s="65" t="str">
        <f>'Council Own'!B150</f>
        <v>&lt;&lt;List Badge 7 Here&gt;&gt;</v>
      </c>
      <c r="B88" s="74" t="str">
        <f>IF('Council Own'!D172="C","E","")</f>
        <v/>
      </c>
      <c r="C88" s="96"/>
      <c r="D88" s="74" t="str">
        <f>IF('Council Own'!E172="C","E","")</f>
        <v/>
      </c>
      <c r="E88" s="96"/>
      <c r="F88" s="74" t="str">
        <f>IF('Council Own'!F172="C","E","")</f>
        <v/>
      </c>
      <c r="G88" s="96"/>
      <c r="H88" s="74" t="str">
        <f>IF('Council Own'!G172="C","E","")</f>
        <v/>
      </c>
      <c r="I88" s="96"/>
      <c r="J88" s="74" t="str">
        <f>IF('Council Own'!H172="C","E","")</f>
        <v/>
      </c>
      <c r="K88" s="96"/>
      <c r="L88" s="74" t="str">
        <f>IF('Council Own'!I172="C","E","")</f>
        <v/>
      </c>
      <c r="M88" s="96"/>
      <c r="N88" s="74" t="str">
        <f>IF('Council Own'!J172="C","E","")</f>
        <v/>
      </c>
      <c r="O88" s="96"/>
      <c r="P88" s="74" t="str">
        <f>IF('Council Own'!K172="C","E","")</f>
        <v/>
      </c>
      <c r="Q88" s="96"/>
      <c r="R88" s="74" t="str">
        <f>IF('Council Own'!L172="C","E","")</f>
        <v/>
      </c>
      <c r="S88" s="96"/>
      <c r="T88" s="74" t="str">
        <f>IF('Council Own'!M172="C","E","")</f>
        <v/>
      </c>
      <c r="U88" s="96"/>
      <c r="V88" s="74" t="str">
        <f>IF('Council Own'!N172="C","E","")</f>
        <v/>
      </c>
      <c r="W88" s="96"/>
      <c r="X88" s="74" t="str">
        <f>IF('Council Own'!O172="C","E","")</f>
        <v/>
      </c>
      <c r="Y88" s="96"/>
      <c r="Z88" s="74" t="str">
        <f>IF('Council Own'!P172="C","E","")</f>
        <v/>
      </c>
      <c r="AA88" s="96"/>
      <c r="AB88" s="74" t="str">
        <f>IF('Council Own'!Q172="C","E","")</f>
        <v/>
      </c>
      <c r="AC88" s="96"/>
      <c r="AD88" s="74" t="str">
        <f>IF('Council Own'!R172="C","E","")</f>
        <v/>
      </c>
      <c r="AE88" s="96"/>
      <c r="AF88" s="74" t="str">
        <f>IF('Council Own'!S172="C","E","")</f>
        <v/>
      </c>
      <c r="AG88" s="96"/>
      <c r="AH88" s="74" t="str">
        <f>IF('Council Own'!T172="C","E","")</f>
        <v/>
      </c>
      <c r="AI88" s="96"/>
      <c r="AJ88" s="74" t="str">
        <f>IF('Council Own'!U172="C","E","")</f>
        <v/>
      </c>
      <c r="AK88" s="96"/>
      <c r="AL88" s="74" t="str">
        <f>IF('Council Own'!V172="C","E","")</f>
        <v/>
      </c>
      <c r="AM88" s="96"/>
      <c r="AN88" s="74" t="str">
        <f>IF('Council Own'!W172="C","E","")</f>
        <v/>
      </c>
      <c r="AO88" s="96"/>
      <c r="AP88" s="74" t="str">
        <f>IF('Council Own'!X172="C","E","")</f>
        <v/>
      </c>
      <c r="AQ88" s="96"/>
      <c r="AR88" s="74" t="str">
        <f>IF('Council Own'!Y172="C","E","")</f>
        <v/>
      </c>
      <c r="AS88" s="96"/>
      <c r="AT88" s="74" t="str">
        <f>IF('Council Own'!Z172="C","E","")</f>
        <v/>
      </c>
      <c r="AU88" s="96"/>
      <c r="AV88" s="74" t="str">
        <f>IF('Council Own'!AA172="C","E","")</f>
        <v/>
      </c>
      <c r="AW88" s="96"/>
      <c r="AX88" s="74" t="str">
        <f>IF('Council Own'!AB172="C","E","")</f>
        <v/>
      </c>
      <c r="AY88" s="96"/>
      <c r="AZ88" s="74" t="str">
        <f>IF('Council Own'!AC172="C","E","")</f>
        <v/>
      </c>
      <c r="BA88" s="96"/>
      <c r="BB88" s="74" t="str">
        <f>IF('Council Own'!AD172="C","E","")</f>
        <v/>
      </c>
      <c r="BC88" s="96"/>
      <c r="BD88" s="74" t="str">
        <f>IF('Council Own'!AE172="C","E","")</f>
        <v/>
      </c>
      <c r="BE88" s="96"/>
      <c r="BF88" s="74" t="str">
        <f>IF('Council Own'!AF172="C","E","")</f>
        <v/>
      </c>
      <c r="BG88" s="96"/>
      <c r="BH88" s="74" t="str">
        <f>IF('Council Own'!AG172="C","E","")</f>
        <v/>
      </c>
      <c r="BI88" s="95"/>
    </row>
    <row r="89" spans="1:61">
      <c r="A89" s="65" t="str">
        <f>'Council Own'!B174</f>
        <v>&lt;&lt;List Badge 8 Here&gt;&gt;</v>
      </c>
      <c r="B89" s="74" t="str">
        <f>IF('Council Own'!D196="C","E","")</f>
        <v/>
      </c>
      <c r="C89" s="96"/>
      <c r="D89" s="74" t="str">
        <f>IF('Council Own'!E196="C","E","")</f>
        <v/>
      </c>
      <c r="E89" s="96"/>
      <c r="F89" s="74" t="str">
        <f>IF('Council Own'!F196="C","E","")</f>
        <v/>
      </c>
      <c r="G89" s="96"/>
      <c r="H89" s="74" t="str">
        <f>IF('Council Own'!G196="C","E","")</f>
        <v/>
      </c>
      <c r="I89" s="96"/>
      <c r="J89" s="74" t="str">
        <f>IF('Council Own'!H196="C","E","")</f>
        <v/>
      </c>
      <c r="K89" s="96"/>
      <c r="L89" s="74" t="str">
        <f>IF('Council Own'!I196="C","E","")</f>
        <v/>
      </c>
      <c r="M89" s="96"/>
      <c r="N89" s="74" t="str">
        <f>IF('Council Own'!J196="C","E","")</f>
        <v/>
      </c>
      <c r="O89" s="96"/>
      <c r="P89" s="74" t="str">
        <f>IF('Council Own'!K196="C","E","")</f>
        <v/>
      </c>
      <c r="Q89" s="96"/>
      <c r="R89" s="74" t="str">
        <f>IF('Council Own'!L196="C","E","")</f>
        <v/>
      </c>
      <c r="S89" s="96"/>
      <c r="T89" s="74" t="str">
        <f>IF('Council Own'!M196="C","E","")</f>
        <v/>
      </c>
      <c r="U89" s="96"/>
      <c r="V89" s="74" t="str">
        <f>IF('Council Own'!N196="C","E","")</f>
        <v/>
      </c>
      <c r="W89" s="96"/>
      <c r="X89" s="74" t="str">
        <f>IF('Council Own'!O196="C","E","")</f>
        <v/>
      </c>
      <c r="Y89" s="96"/>
      <c r="Z89" s="74" t="str">
        <f>IF('Council Own'!P196="C","E","")</f>
        <v/>
      </c>
      <c r="AA89" s="96"/>
      <c r="AB89" s="74" t="str">
        <f>IF('Council Own'!Q196="C","E","")</f>
        <v/>
      </c>
      <c r="AC89" s="96"/>
      <c r="AD89" s="74" t="str">
        <f>IF('Council Own'!R196="C","E","")</f>
        <v/>
      </c>
      <c r="AE89" s="96"/>
      <c r="AF89" s="74" t="str">
        <f>IF('Council Own'!S196="C","E","")</f>
        <v/>
      </c>
      <c r="AG89" s="96"/>
      <c r="AH89" s="74" t="str">
        <f>IF('Council Own'!T196="C","E","")</f>
        <v/>
      </c>
      <c r="AI89" s="96"/>
      <c r="AJ89" s="74" t="str">
        <f>IF('Council Own'!U196="C","E","")</f>
        <v/>
      </c>
      <c r="AK89" s="96"/>
      <c r="AL89" s="74" t="str">
        <f>IF('Council Own'!V196="C","E","")</f>
        <v/>
      </c>
      <c r="AM89" s="96"/>
      <c r="AN89" s="74" t="str">
        <f>IF('Council Own'!W196="C","E","")</f>
        <v/>
      </c>
      <c r="AO89" s="96"/>
      <c r="AP89" s="74" t="str">
        <f>IF('Council Own'!X196="C","E","")</f>
        <v/>
      </c>
      <c r="AQ89" s="96"/>
      <c r="AR89" s="74" t="str">
        <f>IF('Council Own'!Y196="C","E","")</f>
        <v/>
      </c>
      <c r="AS89" s="96"/>
      <c r="AT89" s="74" t="str">
        <f>IF('Council Own'!Z196="C","E","")</f>
        <v/>
      </c>
      <c r="AU89" s="96"/>
      <c r="AV89" s="74" t="str">
        <f>IF('Council Own'!AA196="C","E","")</f>
        <v/>
      </c>
      <c r="AW89" s="96"/>
      <c r="AX89" s="74" t="str">
        <f>IF('Council Own'!AB196="C","E","")</f>
        <v/>
      </c>
      <c r="AY89" s="96"/>
      <c r="AZ89" s="74" t="str">
        <f>IF('Council Own'!AC196="C","E","")</f>
        <v/>
      </c>
      <c r="BA89" s="96"/>
      <c r="BB89" s="74" t="str">
        <f>IF('Council Own'!AD196="C","E","")</f>
        <v/>
      </c>
      <c r="BC89" s="96"/>
      <c r="BD89" s="74" t="str">
        <f>IF('Council Own'!AE196="C","E","")</f>
        <v/>
      </c>
      <c r="BE89" s="96"/>
      <c r="BF89" s="74" t="str">
        <f>IF('Council Own'!AF196="C","E","")</f>
        <v/>
      </c>
      <c r="BG89" s="96"/>
      <c r="BH89" s="74" t="str">
        <f>IF('Council Own'!AG196="C","E","")</f>
        <v/>
      </c>
      <c r="BI89" s="95"/>
    </row>
    <row r="90" spans="1:61">
      <c r="A90" s="65" t="str">
        <f>'Council Own'!B198</f>
        <v>&lt;&lt;List Badge 9 Here&gt;&gt;</v>
      </c>
      <c r="B90" s="74" t="str">
        <f>IF('Council Own'!D220="C","E","")</f>
        <v/>
      </c>
      <c r="C90" s="96"/>
      <c r="D90" s="74" t="str">
        <f>IF('Council Own'!E220="C","E","")</f>
        <v/>
      </c>
      <c r="E90" s="96"/>
      <c r="F90" s="74" t="str">
        <f>IF('Council Own'!F220="C","E","")</f>
        <v/>
      </c>
      <c r="G90" s="96"/>
      <c r="H90" s="74" t="str">
        <f>IF('Council Own'!G220="C","E","")</f>
        <v/>
      </c>
      <c r="I90" s="96"/>
      <c r="J90" s="74" t="str">
        <f>IF('Council Own'!H220="C","E","")</f>
        <v/>
      </c>
      <c r="K90" s="96"/>
      <c r="L90" s="74" t="str">
        <f>IF('Council Own'!I220="C","E","")</f>
        <v/>
      </c>
      <c r="M90" s="96"/>
      <c r="N90" s="74" t="str">
        <f>IF('Council Own'!J220="C","E","")</f>
        <v/>
      </c>
      <c r="O90" s="96"/>
      <c r="P90" s="74" t="str">
        <f>IF('Council Own'!K220="C","E","")</f>
        <v/>
      </c>
      <c r="Q90" s="96"/>
      <c r="R90" s="74" t="str">
        <f>IF('Council Own'!L220="C","E","")</f>
        <v/>
      </c>
      <c r="S90" s="96"/>
      <c r="T90" s="74" t="str">
        <f>IF('Council Own'!M220="C","E","")</f>
        <v/>
      </c>
      <c r="U90" s="96"/>
      <c r="V90" s="74" t="str">
        <f>IF('Council Own'!N220="C","E","")</f>
        <v/>
      </c>
      <c r="W90" s="96"/>
      <c r="X90" s="74" t="str">
        <f>IF('Council Own'!O220="C","E","")</f>
        <v/>
      </c>
      <c r="Y90" s="96"/>
      <c r="Z90" s="74" t="str">
        <f>IF('Council Own'!P220="C","E","")</f>
        <v/>
      </c>
      <c r="AA90" s="96"/>
      <c r="AB90" s="74" t="str">
        <f>IF('Council Own'!Q220="C","E","")</f>
        <v/>
      </c>
      <c r="AC90" s="96"/>
      <c r="AD90" s="74" t="str">
        <f>IF('Council Own'!R220="C","E","")</f>
        <v/>
      </c>
      <c r="AE90" s="96"/>
      <c r="AF90" s="74" t="str">
        <f>IF('Council Own'!S220="C","E","")</f>
        <v/>
      </c>
      <c r="AG90" s="96"/>
      <c r="AH90" s="74" t="str">
        <f>IF('Council Own'!T220="C","E","")</f>
        <v/>
      </c>
      <c r="AI90" s="96"/>
      <c r="AJ90" s="74" t="str">
        <f>IF('Council Own'!U220="C","E","")</f>
        <v/>
      </c>
      <c r="AK90" s="96"/>
      <c r="AL90" s="74" t="str">
        <f>IF('Council Own'!V220="C","E","")</f>
        <v/>
      </c>
      <c r="AM90" s="96"/>
      <c r="AN90" s="74" t="str">
        <f>IF('Council Own'!W220="C","E","")</f>
        <v/>
      </c>
      <c r="AO90" s="96"/>
      <c r="AP90" s="74" t="str">
        <f>IF('Council Own'!X220="C","E","")</f>
        <v/>
      </c>
      <c r="AQ90" s="96"/>
      <c r="AR90" s="74" t="str">
        <f>IF('Council Own'!Y220="C","E","")</f>
        <v/>
      </c>
      <c r="AS90" s="96"/>
      <c r="AT90" s="74" t="str">
        <f>IF('Council Own'!Z220="C","E","")</f>
        <v/>
      </c>
      <c r="AU90" s="96"/>
      <c r="AV90" s="74" t="str">
        <f>IF('Council Own'!AA220="C","E","")</f>
        <v/>
      </c>
      <c r="AW90" s="96"/>
      <c r="AX90" s="74" t="str">
        <f>IF('Council Own'!AB220="C","E","")</f>
        <v/>
      </c>
      <c r="AY90" s="96"/>
      <c r="AZ90" s="74" t="str">
        <f>IF('Council Own'!AC220="C","E","")</f>
        <v/>
      </c>
      <c r="BA90" s="96"/>
      <c r="BB90" s="74" t="str">
        <f>IF('Council Own'!AD220="C","E","")</f>
        <v/>
      </c>
      <c r="BC90" s="96"/>
      <c r="BD90" s="74" t="str">
        <f>IF('Council Own'!AE220="C","E","")</f>
        <v/>
      </c>
      <c r="BE90" s="96"/>
      <c r="BF90" s="74" t="str">
        <f>IF('Council Own'!AF220="C","E","")</f>
        <v/>
      </c>
      <c r="BG90" s="96"/>
      <c r="BH90" s="74" t="str">
        <f>IF('Council Own'!AG220="C","E","")</f>
        <v/>
      </c>
      <c r="BI90" s="95"/>
    </row>
    <row r="91" spans="1:61">
      <c r="A91" s="65" t="str">
        <f>'Council Own'!B222</f>
        <v>&lt;&lt;List Badge 10 Here&gt;&gt;</v>
      </c>
      <c r="B91" s="74" t="str">
        <f>IF('Council Own'!D244="C","E","")</f>
        <v/>
      </c>
      <c r="C91" s="97"/>
      <c r="D91" s="74" t="str">
        <f>IF('Council Own'!E244="C","E","")</f>
        <v/>
      </c>
      <c r="E91" s="97"/>
      <c r="F91" s="74" t="str">
        <f>IF('Council Own'!F244="C","E","")</f>
        <v/>
      </c>
      <c r="G91" s="97"/>
      <c r="H91" s="74" t="str">
        <f>IF('Council Own'!G244="C","E","")</f>
        <v/>
      </c>
      <c r="I91" s="97"/>
      <c r="J91" s="74" t="str">
        <f>IF('Council Own'!H244="C","E","")</f>
        <v/>
      </c>
      <c r="K91" s="97"/>
      <c r="L91" s="74" t="str">
        <f>IF('Council Own'!I244="C","E","")</f>
        <v/>
      </c>
      <c r="M91" s="97"/>
      <c r="N91" s="74" t="str">
        <f>IF('Council Own'!J244="C","E","")</f>
        <v/>
      </c>
      <c r="O91" s="97"/>
      <c r="P91" s="74" t="str">
        <f>IF('Council Own'!K244="C","E","")</f>
        <v/>
      </c>
      <c r="Q91" s="97"/>
      <c r="R91" s="74" t="str">
        <f>IF('Council Own'!L244="C","E","")</f>
        <v/>
      </c>
      <c r="S91" s="97"/>
      <c r="T91" s="74" t="str">
        <f>IF('Council Own'!M244="C","E","")</f>
        <v/>
      </c>
      <c r="U91" s="97"/>
      <c r="V91" s="74" t="str">
        <f>IF('Council Own'!N244="C","E","")</f>
        <v/>
      </c>
      <c r="W91" s="97"/>
      <c r="X91" s="74" t="str">
        <f>IF('Council Own'!O244="C","E","")</f>
        <v/>
      </c>
      <c r="Y91" s="97"/>
      <c r="Z91" s="74" t="str">
        <f>IF('Council Own'!P244="C","E","")</f>
        <v/>
      </c>
      <c r="AA91" s="97"/>
      <c r="AB91" s="74" t="str">
        <f>IF('Council Own'!Q244="C","E","")</f>
        <v/>
      </c>
      <c r="AC91" s="97"/>
      <c r="AD91" s="74" t="str">
        <f>IF('Council Own'!R244="C","E","")</f>
        <v/>
      </c>
      <c r="AE91" s="97"/>
      <c r="AF91" s="74" t="str">
        <f>IF('Council Own'!S244="C","E","")</f>
        <v/>
      </c>
      <c r="AG91" s="97"/>
      <c r="AH91" s="74" t="str">
        <f>IF('Council Own'!T244="C","E","")</f>
        <v/>
      </c>
      <c r="AI91" s="97"/>
      <c r="AJ91" s="74" t="str">
        <f>IF('Council Own'!U244="C","E","")</f>
        <v/>
      </c>
      <c r="AK91" s="97"/>
      <c r="AL91" s="74" t="str">
        <f>IF('Council Own'!V244="C","E","")</f>
        <v/>
      </c>
      <c r="AM91" s="97"/>
      <c r="AN91" s="74" t="str">
        <f>IF('Council Own'!W244="C","E","")</f>
        <v/>
      </c>
      <c r="AO91" s="97"/>
      <c r="AP91" s="74" t="str">
        <f>IF('Council Own'!X244="C","E","")</f>
        <v/>
      </c>
      <c r="AQ91" s="97"/>
      <c r="AR91" s="74" t="str">
        <f>IF('Council Own'!Y244="C","E","")</f>
        <v/>
      </c>
      <c r="AS91" s="97"/>
      <c r="AT91" s="74" t="str">
        <f>IF('Council Own'!Z244="C","E","")</f>
        <v/>
      </c>
      <c r="AU91" s="97"/>
      <c r="AV91" s="74" t="str">
        <f>IF('Council Own'!AA244="C","E","")</f>
        <v/>
      </c>
      <c r="AW91" s="97"/>
      <c r="AX91" s="74" t="str">
        <f>IF('Council Own'!AB244="C","E","")</f>
        <v/>
      </c>
      <c r="AY91" s="97"/>
      <c r="AZ91" s="74" t="str">
        <f>IF('Council Own'!AC244="C","E","")</f>
        <v/>
      </c>
      <c r="BA91" s="97"/>
      <c r="BB91" s="74" t="str">
        <f>IF('Council Own'!AD244="C","E","")</f>
        <v/>
      </c>
      <c r="BC91" s="97"/>
      <c r="BD91" s="74" t="str">
        <f>IF('Council Own'!AE244="C","E","")</f>
        <v/>
      </c>
      <c r="BE91" s="97"/>
      <c r="BF91" s="74" t="str">
        <f>IF('Council Own'!AF244="C","E","")</f>
        <v/>
      </c>
      <c r="BG91" s="97"/>
      <c r="BH91" s="74" t="str">
        <f>IF('Council Own'!AG244="C","E","")</f>
        <v/>
      </c>
      <c r="BI91" s="101"/>
    </row>
    <row r="92" spans="1:61">
      <c r="A92" s="64" t="s">
        <v>128</v>
      </c>
      <c r="B92" s="74" t="str">
        <f>IF('Bronze Award'!D14="C","E","")</f>
        <v/>
      </c>
      <c r="C92" s="96"/>
      <c r="D92" s="74" t="str">
        <f>IF('Bronze Award'!E14="C","E","")</f>
        <v/>
      </c>
      <c r="E92" s="96"/>
      <c r="F92" s="74" t="str">
        <f>IF('Bronze Award'!F14="C","E","")</f>
        <v/>
      </c>
      <c r="G92" s="96"/>
      <c r="H92" s="74" t="str">
        <f>IF('Bronze Award'!G14="C","E","")</f>
        <v/>
      </c>
      <c r="I92" s="96"/>
      <c r="J92" s="74" t="str">
        <f>IF('Bronze Award'!H14="C","E","")</f>
        <v/>
      </c>
      <c r="K92" s="96"/>
      <c r="L92" s="74" t="str">
        <f>IF('Bronze Award'!I14="C","E","")</f>
        <v/>
      </c>
      <c r="M92" s="96"/>
      <c r="N92" s="74" t="str">
        <f>IF('Bronze Award'!J14="C","E","")</f>
        <v/>
      </c>
      <c r="O92" s="96"/>
      <c r="P92" s="74" t="str">
        <f>IF('Bronze Award'!K14="C","E","")</f>
        <v/>
      </c>
      <c r="Q92" s="96"/>
      <c r="R92" s="74" t="str">
        <f>IF('Bronze Award'!L14="C","E","")</f>
        <v/>
      </c>
      <c r="S92" s="96"/>
      <c r="T92" s="74" t="str">
        <f>IF('Bronze Award'!M14="C","E","")</f>
        <v/>
      </c>
      <c r="U92" s="96"/>
      <c r="V92" s="74" t="str">
        <f>IF('Bronze Award'!N14="C","E","")</f>
        <v/>
      </c>
      <c r="W92" s="96"/>
      <c r="X92" s="74" t="str">
        <f>IF('Bronze Award'!O14="C","E","")</f>
        <v/>
      </c>
      <c r="Y92" s="96"/>
      <c r="Z92" s="74" t="str">
        <f>IF('Bronze Award'!P14="C","E","")</f>
        <v/>
      </c>
      <c r="AA92" s="96"/>
      <c r="AB92" s="74" t="str">
        <f>IF('Bronze Award'!Q14="C","E","")</f>
        <v/>
      </c>
      <c r="AC92" s="96"/>
      <c r="AD92" s="74" t="str">
        <f>IF('Bronze Award'!R14="C","E","")</f>
        <v/>
      </c>
      <c r="AE92" s="96"/>
      <c r="AF92" s="74" t="str">
        <f>IF('Bronze Award'!S14="C","E","")</f>
        <v/>
      </c>
      <c r="AG92" s="96"/>
      <c r="AH92" s="74" t="str">
        <f>IF('Bronze Award'!T14="C","E","")</f>
        <v/>
      </c>
      <c r="AI92" s="96"/>
      <c r="AJ92" s="74" t="str">
        <f>IF('Bronze Award'!U14="C","E","")</f>
        <v/>
      </c>
      <c r="AK92" s="96"/>
      <c r="AL92" s="74" t="str">
        <f>IF('Bronze Award'!V14="C","E","")</f>
        <v/>
      </c>
      <c r="AM92" s="96"/>
      <c r="AN92" s="74" t="str">
        <f>IF('Bronze Award'!W14="C","E","")</f>
        <v/>
      </c>
      <c r="AO92" s="96"/>
      <c r="AP92" s="74" t="str">
        <f>IF('Bronze Award'!X14="C","E","")</f>
        <v/>
      </c>
      <c r="AQ92" s="96"/>
      <c r="AR92" s="74" t="str">
        <f>IF('Bronze Award'!Y14="C","E","")</f>
        <v/>
      </c>
      <c r="AS92" s="96"/>
      <c r="AT92" s="74" t="str">
        <f>IF('Bronze Award'!Z14="C","E","")</f>
        <v/>
      </c>
      <c r="AU92" s="96"/>
      <c r="AV92" s="74" t="str">
        <f>IF('Bronze Award'!AA14="C","E","")</f>
        <v/>
      </c>
      <c r="AW92" s="96"/>
      <c r="AX92" s="74" t="str">
        <f>IF('Bronze Award'!AB14="C","E","")</f>
        <v/>
      </c>
      <c r="AY92" s="96"/>
      <c r="AZ92" s="74" t="str">
        <f>IF('Bronze Award'!AC14="C","E","")</f>
        <v/>
      </c>
      <c r="BA92" s="96"/>
      <c r="BB92" s="74" t="str">
        <f>IF('Bronze Award'!AD14="C","E","")</f>
        <v/>
      </c>
      <c r="BC92" s="96"/>
      <c r="BD92" s="74" t="str">
        <f>IF('Bronze Award'!AE14="C","E","")</f>
        <v/>
      </c>
      <c r="BE92" s="96"/>
      <c r="BF92" s="74" t="str">
        <f>IF('Bronze Award'!AF14="C","E","")</f>
        <v/>
      </c>
      <c r="BG92" s="96"/>
      <c r="BH92" s="74" t="str">
        <f>IF('Bronze Award'!AG14="C","E","")</f>
        <v/>
      </c>
      <c r="BI92" s="95"/>
    </row>
    <row r="93" spans="1:61">
      <c r="A93" s="64" t="s">
        <v>108</v>
      </c>
      <c r="B93" s="74" t="str">
        <f>IF(Bridging!D17="C","E","")</f>
        <v/>
      </c>
      <c r="C93" s="96"/>
      <c r="D93" s="74" t="str">
        <f>IF(Bridging!E17="C","E","")</f>
        <v/>
      </c>
      <c r="E93" s="96"/>
      <c r="F93" s="74" t="str">
        <f>IF(Bridging!F17="C","E","")</f>
        <v/>
      </c>
      <c r="G93" s="96"/>
      <c r="H93" s="74" t="str">
        <f>IF(Bridging!G17="C","E","")</f>
        <v/>
      </c>
      <c r="I93" s="96"/>
      <c r="J93" s="74" t="str">
        <f>IF(Bridging!H17="C","E","")</f>
        <v/>
      </c>
      <c r="K93" s="96"/>
      <c r="L93" s="74" t="str">
        <f>IF(Bridging!I17="C","E","")</f>
        <v/>
      </c>
      <c r="M93" s="96"/>
      <c r="N93" s="74" t="str">
        <f>IF(Bridging!J17="C","E","")</f>
        <v/>
      </c>
      <c r="O93" s="96"/>
      <c r="P93" s="74" t="str">
        <f>IF(Bridging!K17="C","E","")</f>
        <v/>
      </c>
      <c r="Q93" s="96"/>
      <c r="R93" s="74" t="str">
        <f>IF(Bridging!L17="C","E","")</f>
        <v/>
      </c>
      <c r="S93" s="96"/>
      <c r="T93" s="74" t="str">
        <f>IF(Bridging!M17="C","E","")</f>
        <v/>
      </c>
      <c r="U93" s="96"/>
      <c r="V93" s="74" t="str">
        <f>IF(Bridging!N17="C","E","")</f>
        <v/>
      </c>
      <c r="W93" s="96"/>
      <c r="X93" s="74" t="str">
        <f>IF(Bridging!O17="C","E","")</f>
        <v/>
      </c>
      <c r="Y93" s="96"/>
      <c r="Z93" s="74" t="str">
        <f>IF(Bridging!P17="C","E","")</f>
        <v/>
      </c>
      <c r="AA93" s="96"/>
      <c r="AB93" s="74" t="str">
        <f>IF(Bridging!Q17="C","E","")</f>
        <v/>
      </c>
      <c r="AC93" s="96"/>
      <c r="AD93" s="74" t="str">
        <f>IF(Bridging!R17="C","E","")</f>
        <v/>
      </c>
      <c r="AE93" s="96"/>
      <c r="AF93" s="74" t="str">
        <f>IF(Bridging!S17="C","E","")</f>
        <v/>
      </c>
      <c r="AG93" s="96"/>
      <c r="AH93" s="74" t="str">
        <f>IF(Bridging!T17="C","E","")</f>
        <v/>
      </c>
      <c r="AI93" s="96"/>
      <c r="AJ93" s="74" t="str">
        <f>IF(Bridging!U17="C","E","")</f>
        <v/>
      </c>
      <c r="AK93" s="96"/>
      <c r="AL93" s="74" t="str">
        <f>IF(Bridging!V17="C","E","")</f>
        <v/>
      </c>
      <c r="AM93" s="96"/>
      <c r="AN93" s="74" t="str">
        <f>IF(Bridging!W17="C","E","")</f>
        <v/>
      </c>
      <c r="AO93" s="96"/>
      <c r="AP93" s="74" t="str">
        <f>IF(Bridging!X17="C","E","")</f>
        <v/>
      </c>
      <c r="AQ93" s="96"/>
      <c r="AR93" s="74" t="str">
        <f>IF(Bridging!Y17="C","E","")</f>
        <v/>
      </c>
      <c r="AS93" s="96"/>
      <c r="AT93" s="74" t="str">
        <f>IF(Bridging!Z17="C","E","")</f>
        <v/>
      </c>
      <c r="AU93" s="96"/>
      <c r="AV93" s="74" t="str">
        <f>IF(Bridging!AA17="C","E","")</f>
        <v/>
      </c>
      <c r="AW93" s="96"/>
      <c r="AX93" s="74" t="str">
        <f>IF(Bridging!AB17="C","E","")</f>
        <v/>
      </c>
      <c r="AY93" s="96"/>
      <c r="AZ93" s="74" t="str">
        <f>IF(Bridging!AC17="C","E","")</f>
        <v/>
      </c>
      <c r="BA93" s="96"/>
      <c r="BB93" s="74" t="str">
        <f>IF(Bridging!AD17="C","E","")</f>
        <v/>
      </c>
      <c r="BC93" s="96"/>
      <c r="BD93" s="74" t="str">
        <f>IF(Bridging!AE17="C","E","")</f>
        <v/>
      </c>
      <c r="BE93" s="96"/>
      <c r="BF93" s="74" t="str">
        <f>IF(Bridging!AF17="C","E","")</f>
        <v/>
      </c>
      <c r="BG93" s="96"/>
      <c r="BH93" s="74" t="str">
        <f>IF(Bridging!AG17="C","E","")</f>
        <v/>
      </c>
      <c r="BI93" s="95"/>
    </row>
    <row r="94" spans="1:61">
      <c r="A94" s="64" t="s">
        <v>540</v>
      </c>
      <c r="B94" s="75"/>
      <c r="C94" s="103"/>
      <c r="D94" s="75"/>
      <c r="E94" s="103"/>
      <c r="F94" s="75"/>
      <c r="G94" s="103"/>
      <c r="H94" s="75"/>
      <c r="I94" s="103"/>
      <c r="J94" s="75"/>
      <c r="K94" s="103"/>
      <c r="L94" s="75"/>
      <c r="M94" s="103"/>
      <c r="N94" s="75"/>
      <c r="O94" s="103"/>
      <c r="P94" s="75"/>
      <c r="Q94" s="103"/>
      <c r="R94" s="75"/>
      <c r="S94" s="103"/>
      <c r="T94" s="75"/>
      <c r="U94" s="103"/>
      <c r="V94" s="75"/>
      <c r="W94" s="103"/>
      <c r="X94" s="75"/>
      <c r="Y94" s="103"/>
      <c r="Z94" s="75"/>
      <c r="AA94" s="103"/>
      <c r="AB94" s="75"/>
      <c r="AC94" s="103"/>
      <c r="AD94" s="75"/>
      <c r="AE94" s="103"/>
      <c r="AF94" s="75"/>
      <c r="AG94" s="103"/>
      <c r="AH94" s="75"/>
      <c r="AI94" s="103"/>
      <c r="AJ94" s="75"/>
      <c r="AK94" s="103"/>
      <c r="AL94" s="75"/>
      <c r="AM94" s="103"/>
      <c r="AN94" s="75"/>
      <c r="AO94" s="103"/>
      <c r="AP94" s="75"/>
      <c r="AQ94" s="103"/>
      <c r="AR94" s="75"/>
      <c r="AS94" s="103"/>
      <c r="AT94" s="75"/>
      <c r="AU94" s="103"/>
      <c r="AV94" s="75"/>
      <c r="AW94" s="103"/>
      <c r="AX94" s="75"/>
      <c r="AY94" s="103"/>
      <c r="AZ94" s="75"/>
      <c r="BA94" s="103"/>
      <c r="BB94" s="75"/>
      <c r="BC94" s="103"/>
      <c r="BD94" s="75"/>
      <c r="BE94" s="103"/>
      <c r="BF94" s="75"/>
      <c r="BG94" s="103"/>
      <c r="BH94" s="75"/>
      <c r="BI94" s="118"/>
    </row>
    <row r="95" spans="1:61">
      <c r="A95" s="68" t="str">
        <f>'Age-Level'!B5</f>
        <v>Cookie Entrepreneur Family (Year 1)</v>
      </c>
      <c r="B95" s="74" t="str">
        <f>IF('Age-Level'!D11="C","E","")</f>
        <v/>
      </c>
      <c r="C95" s="96"/>
      <c r="D95" s="74" t="str">
        <f>IF('Age-Level'!E11="C","E","")</f>
        <v/>
      </c>
      <c r="E95" s="96"/>
      <c r="F95" s="74" t="str">
        <f>IF('Age-Level'!F11="C","E","")</f>
        <v/>
      </c>
      <c r="G95" s="96"/>
      <c r="H95" s="74" t="str">
        <f>IF('Age-Level'!G11="C","E","")</f>
        <v/>
      </c>
      <c r="I95" s="96"/>
      <c r="J95" s="74" t="str">
        <f>IF('Age-Level'!H11="C","E","")</f>
        <v/>
      </c>
      <c r="K95" s="96"/>
      <c r="L95" s="74" t="str">
        <f>IF('Age-Level'!I11="C","E","")</f>
        <v/>
      </c>
      <c r="M95" s="96"/>
      <c r="N95" s="74" t="str">
        <f>IF('Age-Level'!J11="C","E","")</f>
        <v/>
      </c>
      <c r="O95" s="96"/>
      <c r="P95" s="74" t="str">
        <f>IF('Age-Level'!K11="C","E","")</f>
        <v/>
      </c>
      <c r="Q95" s="96"/>
      <c r="R95" s="74" t="str">
        <f>IF('Age-Level'!L11="C","E","")</f>
        <v/>
      </c>
      <c r="S95" s="96"/>
      <c r="T95" s="74" t="str">
        <f>IF('Age-Level'!M11="C","E","")</f>
        <v/>
      </c>
      <c r="U95" s="96"/>
      <c r="V95" s="74" t="str">
        <f>IF('Age-Level'!N11="C","E","")</f>
        <v/>
      </c>
      <c r="W95" s="96"/>
      <c r="X95" s="74" t="str">
        <f>IF('Age-Level'!O11="C","E","")</f>
        <v/>
      </c>
      <c r="Y95" s="96"/>
      <c r="Z95" s="74" t="str">
        <f>IF('Age-Level'!P11="C","E","")</f>
        <v/>
      </c>
      <c r="AA95" s="96"/>
      <c r="AB95" s="74" t="str">
        <f>IF('Age-Level'!Q11="C","E","")</f>
        <v/>
      </c>
      <c r="AC95" s="96"/>
      <c r="AD95" s="74" t="str">
        <f>IF('Age-Level'!R11="C","E","")</f>
        <v/>
      </c>
      <c r="AE95" s="96"/>
      <c r="AF95" s="74" t="str">
        <f>IF('Age-Level'!S11="C","E","")</f>
        <v/>
      </c>
      <c r="AG95" s="96"/>
      <c r="AH95" s="74" t="str">
        <f>IF('Age-Level'!T11="C","E","")</f>
        <v/>
      </c>
      <c r="AI95" s="96"/>
      <c r="AJ95" s="74" t="str">
        <f>IF('Age-Level'!U11="C","E","")</f>
        <v/>
      </c>
      <c r="AK95" s="96"/>
      <c r="AL95" s="74" t="str">
        <f>IF('Age-Level'!V11="C","E","")</f>
        <v/>
      </c>
      <c r="AM95" s="96"/>
      <c r="AN95" s="74" t="str">
        <f>IF('Age-Level'!W11="C","E","")</f>
        <v/>
      </c>
      <c r="AO95" s="96"/>
      <c r="AP95" s="74" t="str">
        <f>IF('Age-Level'!X11="C","E","")</f>
        <v/>
      </c>
      <c r="AQ95" s="96"/>
      <c r="AR95" s="74" t="str">
        <f>IF('Age-Level'!Y11="C","E","")</f>
        <v/>
      </c>
      <c r="AS95" s="96"/>
      <c r="AT95" s="74" t="str">
        <f>IF('Age-Level'!Z11="C","E","")</f>
        <v/>
      </c>
      <c r="AU95" s="96"/>
      <c r="AV95" s="74" t="str">
        <f>IF('Age-Level'!AA11="C","E","")</f>
        <v/>
      </c>
      <c r="AW95" s="96"/>
      <c r="AX95" s="74" t="str">
        <f>IF('Age-Level'!AB11="C","E","")</f>
        <v/>
      </c>
      <c r="AY95" s="96"/>
      <c r="AZ95" s="74" t="str">
        <f>IF('Age-Level'!AC11="C","E","")</f>
        <v/>
      </c>
      <c r="BA95" s="96"/>
      <c r="BB95" s="74" t="str">
        <f>IF('Age-Level'!AD11="C","E","")</f>
        <v/>
      </c>
      <c r="BC95" s="96"/>
      <c r="BD95" s="74" t="str">
        <f>IF('Age-Level'!AE11="C","E","")</f>
        <v/>
      </c>
      <c r="BE95" s="96"/>
      <c r="BF95" s="74" t="str">
        <f>IF('Age-Level'!AF11="C","E","")</f>
        <v/>
      </c>
      <c r="BG95" s="96"/>
      <c r="BH95" s="74" t="str">
        <f>IF('Age-Level'!AG11="C","E","")</f>
        <v/>
      </c>
      <c r="BI95" s="95"/>
    </row>
    <row r="96" spans="1:61">
      <c r="A96" s="68" t="str">
        <f>'Age-Level'!B12</f>
        <v>Cookie Entrepreneur Family (Year 2)</v>
      </c>
      <c r="B96" s="74" t="str">
        <f>IF('Age-Level'!D18="C","E","")</f>
        <v/>
      </c>
      <c r="C96" s="96"/>
      <c r="D96" s="74" t="str">
        <f>IF('Age-Level'!E18="C","E","")</f>
        <v/>
      </c>
      <c r="E96" s="96"/>
      <c r="F96" s="74" t="str">
        <f>IF('Age-Level'!F18="C","E","")</f>
        <v/>
      </c>
      <c r="G96" s="96"/>
      <c r="H96" s="74" t="str">
        <f>IF('Age-Level'!G18="C","E","")</f>
        <v/>
      </c>
      <c r="I96" s="96"/>
      <c r="J96" s="74" t="str">
        <f>IF('Age-Level'!H18="C","E","")</f>
        <v/>
      </c>
      <c r="K96" s="96"/>
      <c r="L96" s="74" t="str">
        <f>IF('Age-Level'!I18="C","E","")</f>
        <v/>
      </c>
      <c r="M96" s="96"/>
      <c r="N96" s="74" t="str">
        <f>IF('Age-Level'!J18="C","E","")</f>
        <v/>
      </c>
      <c r="O96" s="96"/>
      <c r="P96" s="74" t="str">
        <f>IF('Age-Level'!K18="C","E","")</f>
        <v/>
      </c>
      <c r="Q96" s="96"/>
      <c r="R96" s="74" t="str">
        <f>IF('Age-Level'!L18="C","E","")</f>
        <v/>
      </c>
      <c r="S96" s="96"/>
      <c r="T96" s="74" t="str">
        <f>IF('Age-Level'!M18="C","E","")</f>
        <v/>
      </c>
      <c r="U96" s="96"/>
      <c r="V96" s="74" t="str">
        <f>IF('Age-Level'!N18="C","E","")</f>
        <v/>
      </c>
      <c r="W96" s="96"/>
      <c r="X96" s="74" t="str">
        <f>IF('Age-Level'!O18="C","E","")</f>
        <v/>
      </c>
      <c r="Y96" s="96"/>
      <c r="Z96" s="74" t="str">
        <f>IF('Age-Level'!P18="C","E","")</f>
        <v/>
      </c>
      <c r="AA96" s="96"/>
      <c r="AB96" s="74" t="str">
        <f>IF('Age-Level'!Q18="C","E","")</f>
        <v/>
      </c>
      <c r="AC96" s="96"/>
      <c r="AD96" s="74" t="str">
        <f>IF('Age-Level'!R18="C","E","")</f>
        <v/>
      </c>
      <c r="AE96" s="96"/>
      <c r="AF96" s="74" t="str">
        <f>IF('Age-Level'!S18="C","E","")</f>
        <v/>
      </c>
      <c r="AG96" s="96"/>
      <c r="AH96" s="74" t="str">
        <f>IF('Age-Level'!T18="C","E","")</f>
        <v/>
      </c>
      <c r="AI96" s="96"/>
      <c r="AJ96" s="74" t="str">
        <f>IF('Age-Level'!U18="C","E","")</f>
        <v/>
      </c>
      <c r="AK96" s="96"/>
      <c r="AL96" s="74" t="str">
        <f>IF('Age-Level'!V18="C","E","")</f>
        <v/>
      </c>
      <c r="AM96" s="96"/>
      <c r="AN96" s="74" t="str">
        <f>IF('Age-Level'!W18="C","E","")</f>
        <v/>
      </c>
      <c r="AO96" s="96"/>
      <c r="AP96" s="74" t="str">
        <f>IF('Age-Level'!X18="C","E","")</f>
        <v/>
      </c>
      <c r="AQ96" s="96"/>
      <c r="AR96" s="74" t="str">
        <f>IF('Age-Level'!Y18="C","E","")</f>
        <v/>
      </c>
      <c r="AS96" s="96"/>
      <c r="AT96" s="74" t="str">
        <f>IF('Age-Level'!Z18="C","E","")</f>
        <v/>
      </c>
      <c r="AU96" s="96"/>
      <c r="AV96" s="74" t="str">
        <f>IF('Age-Level'!AA18="C","E","")</f>
        <v/>
      </c>
      <c r="AW96" s="96"/>
      <c r="AX96" s="74" t="str">
        <f>IF('Age-Level'!AB18="C","E","")</f>
        <v/>
      </c>
      <c r="AY96" s="96"/>
      <c r="AZ96" s="74" t="str">
        <f>IF('Age-Level'!AC18="C","E","")</f>
        <v/>
      </c>
      <c r="BA96" s="96"/>
      <c r="BB96" s="74" t="str">
        <f>IF('Age-Level'!AD18="C","E","")</f>
        <v/>
      </c>
      <c r="BC96" s="96"/>
      <c r="BD96" s="74" t="str">
        <f>IF('Age-Level'!AE18="C","E","")</f>
        <v/>
      </c>
      <c r="BE96" s="96"/>
      <c r="BF96" s="74" t="str">
        <f>IF('Age-Level'!AF18="C","E","")</f>
        <v/>
      </c>
      <c r="BG96" s="96"/>
      <c r="BH96" s="74" t="str">
        <f>IF('Age-Level'!AG18="C","E","")</f>
        <v/>
      </c>
      <c r="BI96" s="95"/>
    </row>
    <row r="97" spans="1:61">
      <c r="A97" s="68" t="str">
        <f>'Age-Level'!B19</f>
        <v>My Promise, My Faith (Year 1)</v>
      </c>
      <c r="B97" s="74" t="str">
        <f>IF('Age-Level'!D25="C","E","")</f>
        <v/>
      </c>
      <c r="C97" s="97"/>
      <c r="D97" s="74" t="str">
        <f>IF('Age-Level'!E25="C","E","")</f>
        <v/>
      </c>
      <c r="E97" s="97"/>
      <c r="F97" s="74" t="str">
        <f>IF('Age-Level'!F25="C","E","")</f>
        <v/>
      </c>
      <c r="G97" s="97"/>
      <c r="H97" s="74" t="str">
        <f>IF('Age-Level'!G25="C","E","")</f>
        <v/>
      </c>
      <c r="I97" s="97"/>
      <c r="J97" s="74" t="str">
        <f>IF('Age-Level'!H25="C","E","")</f>
        <v/>
      </c>
      <c r="K97" s="97"/>
      <c r="L97" s="74" t="str">
        <f>IF('Age-Level'!I25="C","E","")</f>
        <v/>
      </c>
      <c r="M97" s="97"/>
      <c r="N97" s="74" t="str">
        <f>IF('Age-Level'!J25="C","E","")</f>
        <v/>
      </c>
      <c r="O97" s="97"/>
      <c r="P97" s="74" t="str">
        <f>IF('Age-Level'!K25="C","E","")</f>
        <v/>
      </c>
      <c r="Q97" s="97"/>
      <c r="R97" s="74" t="str">
        <f>IF('Age-Level'!L25="C","E","")</f>
        <v/>
      </c>
      <c r="S97" s="97"/>
      <c r="T97" s="74" t="str">
        <f>IF('Age-Level'!M25="C","E","")</f>
        <v/>
      </c>
      <c r="U97" s="97"/>
      <c r="V97" s="74" t="str">
        <f>IF('Age-Level'!N25="C","E","")</f>
        <v/>
      </c>
      <c r="W97" s="97"/>
      <c r="X97" s="74" t="str">
        <f>IF('Age-Level'!O25="C","E","")</f>
        <v/>
      </c>
      <c r="Y97" s="97"/>
      <c r="Z97" s="74" t="str">
        <f>IF('Age-Level'!P25="C","E","")</f>
        <v/>
      </c>
      <c r="AA97" s="97"/>
      <c r="AB97" s="74" t="str">
        <f>IF('Age-Level'!Q25="C","E","")</f>
        <v/>
      </c>
      <c r="AC97" s="97"/>
      <c r="AD97" s="74" t="str">
        <f>IF('Age-Level'!R25="C","E","")</f>
        <v/>
      </c>
      <c r="AE97" s="97"/>
      <c r="AF97" s="74" t="str">
        <f>IF('Age-Level'!S25="C","E","")</f>
        <v/>
      </c>
      <c r="AG97" s="97"/>
      <c r="AH97" s="74" t="str">
        <f>IF('Age-Level'!T25="C","E","")</f>
        <v/>
      </c>
      <c r="AI97" s="97"/>
      <c r="AJ97" s="74" t="str">
        <f>IF('Age-Level'!U25="C","E","")</f>
        <v/>
      </c>
      <c r="AK97" s="97"/>
      <c r="AL97" s="74" t="str">
        <f>IF('Age-Level'!V25="C","E","")</f>
        <v/>
      </c>
      <c r="AM97" s="97"/>
      <c r="AN97" s="74" t="str">
        <f>IF('Age-Level'!W25="C","E","")</f>
        <v/>
      </c>
      <c r="AO97" s="97"/>
      <c r="AP97" s="74" t="str">
        <f>IF('Age-Level'!X25="C","E","")</f>
        <v/>
      </c>
      <c r="AQ97" s="97"/>
      <c r="AR97" s="74" t="str">
        <f>IF('Age-Level'!Y25="C","E","")</f>
        <v/>
      </c>
      <c r="AS97" s="97"/>
      <c r="AT97" s="74" t="str">
        <f>IF('Age-Level'!Z25="C","E","")</f>
        <v/>
      </c>
      <c r="AU97" s="97"/>
      <c r="AV97" s="74" t="str">
        <f>IF('Age-Level'!AA25="C","E","")</f>
        <v/>
      </c>
      <c r="AW97" s="97"/>
      <c r="AX97" s="74" t="str">
        <f>IF('Age-Level'!AB25="C","E","")</f>
        <v/>
      </c>
      <c r="AY97" s="97"/>
      <c r="AZ97" s="74" t="str">
        <f>IF('Age-Level'!AC25="C","E","")</f>
        <v/>
      </c>
      <c r="BA97" s="97"/>
      <c r="BB97" s="74" t="str">
        <f>IF('Age-Level'!AD25="C","E","")</f>
        <v/>
      </c>
      <c r="BC97" s="97"/>
      <c r="BD97" s="74" t="str">
        <f>IF('Age-Level'!AE25="C","E","")</f>
        <v/>
      </c>
      <c r="BE97" s="97"/>
      <c r="BF97" s="74" t="str">
        <f>IF('Age-Level'!AF25="C","E","")</f>
        <v/>
      </c>
      <c r="BG97" s="97"/>
      <c r="BH97" s="74" t="str">
        <f>IF('Age-Level'!AG25="C","E","")</f>
        <v/>
      </c>
      <c r="BI97" s="101"/>
    </row>
    <row r="98" spans="1:61">
      <c r="A98" s="68" t="str">
        <f>'Age-Level'!B26</f>
        <v>My Promise, My Faith (Year 2)</v>
      </c>
      <c r="B98" s="74" t="str">
        <f>IF('Age-Level'!D32="C","E","")</f>
        <v/>
      </c>
      <c r="C98" s="97"/>
      <c r="D98" s="74" t="str">
        <f>IF('Age-Level'!E32="C","E","")</f>
        <v/>
      </c>
      <c r="E98" s="97"/>
      <c r="F98" s="74" t="str">
        <f>IF('Age-Level'!F32="C","E","")</f>
        <v/>
      </c>
      <c r="G98" s="97"/>
      <c r="H98" s="74" t="str">
        <f>IF('Age-Level'!G32="C","E","")</f>
        <v/>
      </c>
      <c r="I98" s="97"/>
      <c r="J98" s="74" t="str">
        <f>IF('Age-Level'!H32="C","E","")</f>
        <v/>
      </c>
      <c r="K98" s="97"/>
      <c r="L98" s="74" t="str">
        <f>IF('Age-Level'!I32="C","E","")</f>
        <v/>
      </c>
      <c r="M98" s="97"/>
      <c r="N98" s="74" t="str">
        <f>IF('Age-Level'!J32="C","E","")</f>
        <v/>
      </c>
      <c r="O98" s="97"/>
      <c r="P98" s="74" t="str">
        <f>IF('Age-Level'!K32="C","E","")</f>
        <v/>
      </c>
      <c r="Q98" s="97"/>
      <c r="R98" s="74" t="str">
        <f>IF('Age-Level'!L32="C","E","")</f>
        <v/>
      </c>
      <c r="S98" s="97"/>
      <c r="T98" s="74" t="str">
        <f>IF('Age-Level'!M32="C","E","")</f>
        <v/>
      </c>
      <c r="U98" s="97"/>
      <c r="V98" s="74" t="str">
        <f>IF('Age-Level'!N32="C","E","")</f>
        <v/>
      </c>
      <c r="W98" s="97"/>
      <c r="X98" s="74" t="str">
        <f>IF('Age-Level'!O32="C","E","")</f>
        <v/>
      </c>
      <c r="Y98" s="97"/>
      <c r="Z98" s="74" t="str">
        <f>IF('Age-Level'!P32="C","E","")</f>
        <v/>
      </c>
      <c r="AA98" s="97"/>
      <c r="AB98" s="74" t="str">
        <f>IF('Age-Level'!Q32="C","E","")</f>
        <v/>
      </c>
      <c r="AC98" s="97"/>
      <c r="AD98" s="74" t="str">
        <f>IF('Age-Level'!R32="C","E","")</f>
        <v/>
      </c>
      <c r="AE98" s="97"/>
      <c r="AF98" s="74" t="str">
        <f>IF('Age-Level'!S32="C","E","")</f>
        <v/>
      </c>
      <c r="AG98" s="97"/>
      <c r="AH98" s="74" t="str">
        <f>IF('Age-Level'!T32="C","E","")</f>
        <v/>
      </c>
      <c r="AI98" s="97"/>
      <c r="AJ98" s="74" t="str">
        <f>IF('Age-Level'!U32="C","E","")</f>
        <v/>
      </c>
      <c r="AK98" s="97"/>
      <c r="AL98" s="74" t="str">
        <f>IF('Age-Level'!V32="C","E","")</f>
        <v/>
      </c>
      <c r="AM98" s="97"/>
      <c r="AN98" s="74" t="str">
        <f>IF('Age-Level'!W32="C","E","")</f>
        <v/>
      </c>
      <c r="AO98" s="97"/>
      <c r="AP98" s="74" t="str">
        <f>IF('Age-Level'!X32="C","E","")</f>
        <v/>
      </c>
      <c r="AQ98" s="97"/>
      <c r="AR98" s="74" t="str">
        <f>IF('Age-Level'!Y32="C","E","")</f>
        <v/>
      </c>
      <c r="AS98" s="97"/>
      <c r="AT98" s="74" t="str">
        <f>IF('Age-Level'!Z32="C","E","")</f>
        <v/>
      </c>
      <c r="AU98" s="97"/>
      <c r="AV98" s="74" t="str">
        <f>IF('Age-Level'!AA32="C","E","")</f>
        <v/>
      </c>
      <c r="AW98" s="97"/>
      <c r="AX98" s="74" t="str">
        <f>IF('Age-Level'!AB32="C","E","")</f>
        <v/>
      </c>
      <c r="AY98" s="97"/>
      <c r="AZ98" s="74" t="str">
        <f>IF('Age-Level'!AC32="C","E","")</f>
        <v/>
      </c>
      <c r="BA98" s="97"/>
      <c r="BB98" s="74" t="str">
        <f>IF('Age-Level'!AD32="C","E","")</f>
        <v/>
      </c>
      <c r="BC98" s="97"/>
      <c r="BD98" s="74" t="str">
        <f>IF('Age-Level'!AE32="C","E","")</f>
        <v/>
      </c>
      <c r="BE98" s="97"/>
      <c r="BF98" s="74" t="str">
        <f>IF('Age-Level'!AF32="C","E","")</f>
        <v/>
      </c>
      <c r="BG98" s="97"/>
      <c r="BH98" s="74" t="str">
        <f>IF('Age-Level'!AG32="C","E","")</f>
        <v/>
      </c>
      <c r="BI98" s="101"/>
    </row>
    <row r="99" spans="1:61">
      <c r="A99" s="66" t="str">
        <f>'Age-Level'!B33</f>
        <v>Safety Award</v>
      </c>
      <c r="B99" s="74" t="str">
        <f>IF('Age-Level'!D39="C","E","")</f>
        <v/>
      </c>
      <c r="C99" s="97"/>
      <c r="D99" s="74" t="str">
        <f>IF('Age-Level'!E39="C","E","")</f>
        <v/>
      </c>
      <c r="E99" s="98"/>
      <c r="F99" s="74" t="str">
        <f>IF('Age-Level'!F39="C","E","")</f>
        <v/>
      </c>
      <c r="G99" s="98"/>
      <c r="H99" s="74" t="str">
        <f>IF('Age-Level'!G39="C","E","")</f>
        <v/>
      </c>
      <c r="I99" s="98"/>
      <c r="J99" s="74" t="str">
        <f>IF('Age-Level'!H39="C","E","")</f>
        <v/>
      </c>
      <c r="K99" s="98"/>
      <c r="L99" s="74" t="str">
        <f>IF('Age-Level'!I39="C","E","")</f>
        <v/>
      </c>
      <c r="M99" s="98"/>
      <c r="N99" s="74" t="str">
        <f>IF('Age-Level'!J39="C","E","")</f>
        <v/>
      </c>
      <c r="O99" s="98"/>
      <c r="P99" s="74" t="str">
        <f>IF('Age-Level'!K39="C","E","")</f>
        <v/>
      </c>
      <c r="Q99" s="98"/>
      <c r="R99" s="74" t="str">
        <f>IF('Age-Level'!L39="C","E","")</f>
        <v/>
      </c>
      <c r="S99" s="98"/>
      <c r="T99" s="74" t="str">
        <f>IF('Age-Level'!M39="C","E","")</f>
        <v/>
      </c>
      <c r="U99" s="98"/>
      <c r="V99" s="74" t="str">
        <f>IF('Age-Level'!N39="C","E","")</f>
        <v/>
      </c>
      <c r="W99" s="98"/>
      <c r="X99" s="74" t="str">
        <f>IF('Age-Level'!O39="C","E","")</f>
        <v/>
      </c>
      <c r="Y99" s="98"/>
      <c r="Z99" s="74" t="str">
        <f>IF('Age-Level'!P39="C","E","")</f>
        <v/>
      </c>
      <c r="AA99" s="97"/>
      <c r="AB99" s="74" t="str">
        <f>IF('Age-Level'!Q39="C","E","")</f>
        <v/>
      </c>
      <c r="AC99" s="98"/>
      <c r="AD99" s="74" t="str">
        <f>IF('Age-Level'!R39="C","E","")</f>
        <v/>
      </c>
      <c r="AE99" s="98"/>
      <c r="AF99" s="74" t="str">
        <f>IF('Age-Level'!S39="C","E","")</f>
        <v/>
      </c>
      <c r="AG99" s="98"/>
      <c r="AH99" s="74" t="str">
        <f>IF('Age-Level'!T39="C","E","")</f>
        <v/>
      </c>
      <c r="AI99" s="98"/>
      <c r="AJ99" s="74" t="str">
        <f>IF('Age-Level'!U39="C","E","")</f>
        <v/>
      </c>
      <c r="AK99" s="98"/>
      <c r="AL99" s="74" t="str">
        <f>IF('Age-Level'!V39="C","E","")</f>
        <v/>
      </c>
      <c r="AM99" s="98"/>
      <c r="AN99" s="74" t="str">
        <f>IF('Age-Level'!W39="C","E","")</f>
        <v/>
      </c>
      <c r="AO99" s="98"/>
      <c r="AP99" s="74" t="str">
        <f>IF('Age-Level'!X39="C","E","")</f>
        <v/>
      </c>
      <c r="AQ99" s="98"/>
      <c r="AR99" s="74" t="str">
        <f>IF('Age-Level'!Y39="C","E","")</f>
        <v/>
      </c>
      <c r="AS99" s="98"/>
      <c r="AT99" s="74" t="str">
        <f>IF('Age-Level'!Z39="C","E","")</f>
        <v/>
      </c>
      <c r="AU99" s="98"/>
      <c r="AV99" s="74" t="str">
        <f>IF('Age-Level'!AA39="C","E","")</f>
        <v/>
      </c>
      <c r="AW99" s="98"/>
      <c r="AX99" s="74" t="str">
        <f>IF('Age-Level'!AB39="C","E","")</f>
        <v/>
      </c>
      <c r="AY99" s="98"/>
      <c r="AZ99" s="74" t="str">
        <f>IF('Age-Level'!AC39="C","E","")</f>
        <v/>
      </c>
      <c r="BA99" s="97"/>
      <c r="BB99" s="74" t="str">
        <f>IF('Age-Level'!AD39="C","E","")</f>
        <v/>
      </c>
      <c r="BC99" s="98"/>
      <c r="BD99" s="74" t="str">
        <f>IF('Age-Level'!AE39="C","E","")</f>
        <v/>
      </c>
      <c r="BE99" s="97"/>
      <c r="BF99" s="74" t="str">
        <f>IF('Age-Level'!AF39="C","E","")</f>
        <v/>
      </c>
      <c r="BG99" s="98"/>
      <c r="BH99" s="74" t="str">
        <f>IF('Age-Level'!AG39="C","E","")</f>
        <v/>
      </c>
      <c r="BI99" s="100"/>
    </row>
    <row r="100" spans="1:61">
      <c r="A100" s="68" t="str">
        <f>'Age-Level'!C41</f>
        <v>Journey Summit Pin</v>
      </c>
      <c r="B100" s="74" t="str">
        <f>IF('Age-Level'!D41="C","E","")</f>
        <v/>
      </c>
      <c r="C100" s="96"/>
      <c r="D100" s="74" t="str">
        <f>IF('Age-Level'!E41="C","E","")</f>
        <v/>
      </c>
      <c r="E100" s="96"/>
      <c r="F100" s="74" t="str">
        <f>IF('Age-Level'!F41="C","E","")</f>
        <v/>
      </c>
      <c r="G100" s="96"/>
      <c r="H100" s="74" t="str">
        <f>IF('Age-Level'!G41="C","E","")</f>
        <v/>
      </c>
      <c r="I100" s="96"/>
      <c r="J100" s="74" t="str">
        <f>IF('Age-Level'!H41="C","E","")</f>
        <v/>
      </c>
      <c r="K100" s="96"/>
      <c r="L100" s="74" t="str">
        <f>IF('Age-Level'!I41="C","E","")</f>
        <v/>
      </c>
      <c r="M100" s="96"/>
      <c r="N100" s="74" t="str">
        <f>IF('Age-Level'!J41="C","E","")</f>
        <v/>
      </c>
      <c r="O100" s="96"/>
      <c r="P100" s="74" t="str">
        <f>IF('Age-Level'!K41="C","E","")</f>
        <v/>
      </c>
      <c r="Q100" s="96"/>
      <c r="R100" s="74" t="str">
        <f>IF('Age-Level'!L41="C","E","")</f>
        <v/>
      </c>
      <c r="S100" s="96"/>
      <c r="T100" s="74" t="str">
        <f>IF('Age-Level'!M41="C","E","")</f>
        <v/>
      </c>
      <c r="U100" s="96"/>
      <c r="V100" s="74" t="str">
        <f>IF('Age-Level'!N41="C","E","")</f>
        <v/>
      </c>
      <c r="W100" s="96"/>
      <c r="X100" s="74" t="str">
        <f>IF('Age-Level'!O41="C","E","")</f>
        <v/>
      </c>
      <c r="Y100" s="96"/>
      <c r="Z100" s="74" t="str">
        <f>IF('Age-Level'!P41="C","E","")</f>
        <v/>
      </c>
      <c r="AA100" s="96"/>
      <c r="AB100" s="74" t="str">
        <f>IF('Age-Level'!Q41="C","E","")</f>
        <v/>
      </c>
      <c r="AC100" s="96"/>
      <c r="AD100" s="74" t="str">
        <f>IF('Age-Level'!R41="C","E","")</f>
        <v/>
      </c>
      <c r="AE100" s="96"/>
      <c r="AF100" s="74" t="str">
        <f>IF('Age-Level'!S41="C","E","")</f>
        <v/>
      </c>
      <c r="AG100" s="96"/>
      <c r="AH100" s="74" t="str">
        <f>IF('Age-Level'!T41="C","E","")</f>
        <v/>
      </c>
      <c r="AI100" s="96"/>
      <c r="AJ100" s="74" t="str">
        <f>IF('Age-Level'!U41="C","E","")</f>
        <v/>
      </c>
      <c r="AK100" s="96"/>
      <c r="AL100" s="74" t="str">
        <f>IF('Age-Level'!V41="C","E","")</f>
        <v/>
      </c>
      <c r="AM100" s="96"/>
      <c r="AN100" s="74" t="str">
        <f>IF('Age-Level'!W41="C","E","")</f>
        <v/>
      </c>
      <c r="AO100" s="96"/>
      <c r="AP100" s="74" t="str">
        <f>IF('Age-Level'!X41="C","E","")</f>
        <v/>
      </c>
      <c r="AQ100" s="96"/>
      <c r="AR100" s="74" t="str">
        <f>IF('Age-Level'!Y41="C","E","")</f>
        <v/>
      </c>
      <c r="AS100" s="96"/>
      <c r="AT100" s="74" t="str">
        <f>IF('Age-Level'!Z41="C","E","")</f>
        <v/>
      </c>
      <c r="AU100" s="96"/>
      <c r="AV100" s="74" t="str">
        <f>IF('Age-Level'!AA41="C","E","")</f>
        <v/>
      </c>
      <c r="AW100" s="96"/>
      <c r="AX100" s="74" t="str">
        <f>IF('Age-Level'!AB41="C","E","")</f>
        <v/>
      </c>
      <c r="AY100" s="96"/>
      <c r="AZ100" s="74" t="str">
        <f>IF('Age-Level'!AC41="C","E","")</f>
        <v/>
      </c>
      <c r="BA100" s="96"/>
      <c r="BB100" s="74" t="str">
        <f>IF('Age-Level'!AD41="C","E","")</f>
        <v/>
      </c>
      <c r="BC100" s="96"/>
      <c r="BD100" s="74" t="str">
        <f>IF('Age-Level'!AE41="C","E","")</f>
        <v/>
      </c>
      <c r="BE100" s="96"/>
      <c r="BF100" s="74" t="str">
        <f>IF('Age-Level'!AF41="C","E","")</f>
        <v/>
      </c>
      <c r="BG100" s="96"/>
      <c r="BH100" s="74" t="str">
        <f>IF('Age-Level'!AG41="C","E","")</f>
        <v/>
      </c>
      <c r="BI100" s="95"/>
    </row>
    <row r="101" spans="1:61">
      <c r="A101" s="68" t="str">
        <f>'Age-Level'!B43</f>
        <v>Global Action Award (Year 1)</v>
      </c>
      <c r="B101" s="74" t="str">
        <f>IF('Age-Level'!D60="C","E","")</f>
        <v/>
      </c>
      <c r="C101" s="96"/>
      <c r="D101" s="74" t="str">
        <f>IF('Age-Level'!E60="C","E","")</f>
        <v/>
      </c>
      <c r="E101" s="96"/>
      <c r="F101" s="74" t="str">
        <f>IF('Age-Level'!F60="C","E","")</f>
        <v/>
      </c>
      <c r="G101" s="96"/>
      <c r="H101" s="74" t="str">
        <f>IF('Age-Level'!G60="C","E","")</f>
        <v/>
      </c>
      <c r="I101" s="96"/>
      <c r="J101" s="74" t="str">
        <f>IF('Age-Level'!H60="C","E","")</f>
        <v/>
      </c>
      <c r="K101" s="96"/>
      <c r="L101" s="74" t="str">
        <f>IF('Age-Level'!I60="C","E","")</f>
        <v/>
      </c>
      <c r="M101" s="96"/>
      <c r="N101" s="74" t="str">
        <f>IF('Age-Level'!J60="C","E","")</f>
        <v/>
      </c>
      <c r="O101" s="96"/>
      <c r="P101" s="74" t="str">
        <f>IF('Age-Level'!K60="C","E","")</f>
        <v/>
      </c>
      <c r="Q101" s="96"/>
      <c r="R101" s="74" t="str">
        <f>IF('Age-Level'!L60="C","E","")</f>
        <v/>
      </c>
      <c r="S101" s="96"/>
      <c r="T101" s="74" t="str">
        <f>IF('Age-Level'!M60="C","E","")</f>
        <v/>
      </c>
      <c r="U101" s="96"/>
      <c r="V101" s="74" t="str">
        <f>IF('Age-Level'!N60="C","E","")</f>
        <v/>
      </c>
      <c r="W101" s="96"/>
      <c r="X101" s="74" t="str">
        <f>IF('Age-Level'!O60="C","E","")</f>
        <v/>
      </c>
      <c r="Y101" s="96"/>
      <c r="Z101" s="74" t="str">
        <f>IF('Age-Level'!P60="C","E","")</f>
        <v/>
      </c>
      <c r="AA101" s="96"/>
      <c r="AB101" s="74" t="str">
        <f>IF('Age-Level'!Q60="C","E","")</f>
        <v/>
      </c>
      <c r="AC101" s="96"/>
      <c r="AD101" s="74" t="str">
        <f>IF('Age-Level'!R60="C","E","")</f>
        <v/>
      </c>
      <c r="AE101" s="96"/>
      <c r="AF101" s="74" t="str">
        <f>IF('Age-Level'!S60="C","E","")</f>
        <v/>
      </c>
      <c r="AG101" s="96"/>
      <c r="AH101" s="74" t="str">
        <f>IF('Age-Level'!T60="C","E","")</f>
        <v/>
      </c>
      <c r="AI101" s="96"/>
      <c r="AJ101" s="74" t="str">
        <f>IF('Age-Level'!U60="C","E","")</f>
        <v/>
      </c>
      <c r="AK101" s="96"/>
      <c r="AL101" s="74" t="str">
        <f>IF('Age-Level'!V60="C","E","")</f>
        <v/>
      </c>
      <c r="AM101" s="96"/>
      <c r="AN101" s="74" t="str">
        <f>IF('Age-Level'!W60="C","E","")</f>
        <v/>
      </c>
      <c r="AO101" s="96"/>
      <c r="AP101" s="74" t="str">
        <f>IF('Age-Level'!X60="C","E","")</f>
        <v/>
      </c>
      <c r="AQ101" s="96"/>
      <c r="AR101" s="74" t="str">
        <f>IF('Age-Level'!Y60="C","E","")</f>
        <v/>
      </c>
      <c r="AS101" s="96"/>
      <c r="AT101" s="74" t="str">
        <f>IF('Age-Level'!Z60="C","E","")</f>
        <v/>
      </c>
      <c r="AU101" s="96"/>
      <c r="AV101" s="74" t="str">
        <f>IF('Age-Level'!AA60="C","E","")</f>
        <v/>
      </c>
      <c r="AW101" s="96"/>
      <c r="AX101" s="74" t="str">
        <f>IF('Age-Level'!AB60="C","E","")</f>
        <v/>
      </c>
      <c r="AY101" s="96"/>
      <c r="AZ101" s="74" t="str">
        <f>IF('Age-Level'!AC60="C","E","")</f>
        <v/>
      </c>
      <c r="BA101" s="96"/>
      <c r="BB101" s="74" t="str">
        <f>IF('Age-Level'!AD60="C","E","")</f>
        <v/>
      </c>
      <c r="BC101" s="96"/>
      <c r="BD101" s="74" t="str">
        <f>IF('Age-Level'!AE60="C","E","")</f>
        <v/>
      </c>
      <c r="BE101" s="96"/>
      <c r="BF101" s="74" t="str">
        <f>IF('Age-Level'!AF60="C","E","")</f>
        <v/>
      </c>
      <c r="BG101" s="96"/>
      <c r="BH101" s="74" t="str">
        <f>IF('Age-Level'!AG60="C","E","")</f>
        <v/>
      </c>
      <c r="BI101" s="95"/>
    </row>
    <row r="102" spans="1:61">
      <c r="A102" s="68" t="str">
        <f>'Age-Level'!B61</f>
        <v>Global Action Award (Year 2)</v>
      </c>
      <c r="B102" s="74" t="str">
        <f>IF('Age-Level'!D78="C","E","")</f>
        <v/>
      </c>
      <c r="C102" s="96"/>
      <c r="D102" s="74" t="str">
        <f>IF('Age-Level'!E78="C","E","")</f>
        <v/>
      </c>
      <c r="E102" s="96"/>
      <c r="F102" s="74" t="str">
        <f>IF('Age-Level'!F78="C","E","")</f>
        <v/>
      </c>
      <c r="G102" s="96"/>
      <c r="H102" s="74" t="str">
        <f>IF('Age-Level'!G78="C","E","")</f>
        <v/>
      </c>
      <c r="I102" s="96"/>
      <c r="J102" s="74" t="str">
        <f>IF('Age-Level'!H78="C","E","")</f>
        <v/>
      </c>
      <c r="K102" s="96"/>
      <c r="L102" s="74" t="str">
        <f>IF('Age-Level'!I78="C","E","")</f>
        <v/>
      </c>
      <c r="M102" s="96"/>
      <c r="N102" s="74" t="str">
        <f>IF('Age-Level'!J78="C","E","")</f>
        <v/>
      </c>
      <c r="O102" s="96"/>
      <c r="P102" s="74" t="str">
        <f>IF('Age-Level'!K78="C","E","")</f>
        <v/>
      </c>
      <c r="Q102" s="96"/>
      <c r="R102" s="74" t="str">
        <f>IF('Age-Level'!L78="C","E","")</f>
        <v/>
      </c>
      <c r="S102" s="96"/>
      <c r="T102" s="74" t="str">
        <f>IF('Age-Level'!M78="C","E","")</f>
        <v/>
      </c>
      <c r="U102" s="96"/>
      <c r="V102" s="74" t="str">
        <f>IF('Age-Level'!N78="C","E","")</f>
        <v/>
      </c>
      <c r="W102" s="96"/>
      <c r="X102" s="74" t="str">
        <f>IF('Age-Level'!O78="C","E","")</f>
        <v/>
      </c>
      <c r="Y102" s="96"/>
      <c r="Z102" s="74" t="str">
        <f>IF('Age-Level'!P78="C","E","")</f>
        <v/>
      </c>
      <c r="AA102" s="96"/>
      <c r="AB102" s="74" t="str">
        <f>IF('Age-Level'!Q78="C","E","")</f>
        <v/>
      </c>
      <c r="AC102" s="96"/>
      <c r="AD102" s="74" t="str">
        <f>IF('Age-Level'!R78="C","E","")</f>
        <v/>
      </c>
      <c r="AE102" s="96"/>
      <c r="AF102" s="74" t="str">
        <f>IF('Age-Level'!S78="C","E","")</f>
        <v/>
      </c>
      <c r="AG102" s="96"/>
      <c r="AH102" s="74" t="str">
        <f>IF('Age-Level'!T78="C","E","")</f>
        <v/>
      </c>
      <c r="AI102" s="96"/>
      <c r="AJ102" s="74" t="str">
        <f>IF('Age-Level'!U78="C","E","")</f>
        <v/>
      </c>
      <c r="AK102" s="96"/>
      <c r="AL102" s="74" t="str">
        <f>IF('Age-Level'!V78="C","E","")</f>
        <v/>
      </c>
      <c r="AM102" s="96"/>
      <c r="AN102" s="74" t="str">
        <f>IF('Age-Level'!W78="C","E","")</f>
        <v/>
      </c>
      <c r="AO102" s="96"/>
      <c r="AP102" s="74" t="str">
        <f>IF('Age-Level'!X78="C","E","")</f>
        <v/>
      </c>
      <c r="AQ102" s="96"/>
      <c r="AR102" s="74" t="str">
        <f>IF('Age-Level'!Y78="C","E","")</f>
        <v/>
      </c>
      <c r="AS102" s="96"/>
      <c r="AT102" s="74" t="str">
        <f>IF('Age-Level'!Z78="C","E","")</f>
        <v/>
      </c>
      <c r="AU102" s="96"/>
      <c r="AV102" s="74" t="str">
        <f>IF('Age-Level'!AA78="C","E","")</f>
        <v/>
      </c>
      <c r="AW102" s="96"/>
      <c r="AX102" s="74" t="str">
        <f>IF('Age-Level'!AB78="C","E","")</f>
        <v/>
      </c>
      <c r="AY102" s="96"/>
      <c r="AZ102" s="74" t="str">
        <f>IF('Age-Level'!AC78="C","E","")</f>
        <v/>
      </c>
      <c r="BA102" s="96"/>
      <c r="BB102" s="74" t="str">
        <f>IF('Age-Level'!AD78="C","E","")</f>
        <v/>
      </c>
      <c r="BC102" s="96"/>
      <c r="BD102" s="74" t="str">
        <f>IF('Age-Level'!AE78="C","E","")</f>
        <v/>
      </c>
      <c r="BE102" s="96"/>
      <c r="BF102" s="74" t="str">
        <f>IF('Age-Level'!AF78="C","E","")</f>
        <v/>
      </c>
      <c r="BG102" s="96"/>
      <c r="BH102" s="74" t="str">
        <f>IF('Age-Level'!AG78="C","E","")</f>
        <v/>
      </c>
      <c r="BI102" s="95"/>
    </row>
    <row r="103" spans="1:61">
      <c r="A103" s="68" t="str">
        <f>'Age-Level'!B79</f>
        <v>Thinking Day (Year 1)</v>
      </c>
      <c r="B103" s="74" t="str">
        <f>IF('Age-Level'!D96="C","E","")</f>
        <v/>
      </c>
      <c r="C103" s="96"/>
      <c r="D103" s="74" t="str">
        <f>IF('Age-Level'!E96="C","E","")</f>
        <v/>
      </c>
      <c r="E103" s="96"/>
      <c r="F103" s="74" t="str">
        <f>IF('Age-Level'!F96="C","E","")</f>
        <v/>
      </c>
      <c r="G103" s="96"/>
      <c r="H103" s="74" t="str">
        <f>IF('Age-Level'!G96="C","E","")</f>
        <v/>
      </c>
      <c r="I103" s="96"/>
      <c r="J103" s="74" t="str">
        <f>IF('Age-Level'!H96="C","E","")</f>
        <v/>
      </c>
      <c r="K103" s="96"/>
      <c r="L103" s="74" t="str">
        <f>IF('Age-Level'!I96="C","E","")</f>
        <v/>
      </c>
      <c r="M103" s="96"/>
      <c r="N103" s="74" t="str">
        <f>IF('Age-Level'!J96="C","E","")</f>
        <v/>
      </c>
      <c r="O103" s="96"/>
      <c r="P103" s="74" t="str">
        <f>IF('Age-Level'!K96="C","E","")</f>
        <v/>
      </c>
      <c r="Q103" s="96"/>
      <c r="R103" s="74" t="str">
        <f>IF('Age-Level'!L96="C","E","")</f>
        <v/>
      </c>
      <c r="S103" s="96"/>
      <c r="T103" s="74" t="str">
        <f>IF('Age-Level'!M96="C","E","")</f>
        <v/>
      </c>
      <c r="U103" s="96"/>
      <c r="V103" s="74" t="str">
        <f>IF('Age-Level'!N96="C","E","")</f>
        <v/>
      </c>
      <c r="W103" s="96"/>
      <c r="X103" s="74" t="str">
        <f>IF('Age-Level'!O96="C","E","")</f>
        <v/>
      </c>
      <c r="Y103" s="96"/>
      <c r="Z103" s="74" t="str">
        <f>IF('Age-Level'!P96="C","E","")</f>
        <v/>
      </c>
      <c r="AA103" s="96"/>
      <c r="AB103" s="74" t="str">
        <f>IF('Age-Level'!Q96="C","E","")</f>
        <v/>
      </c>
      <c r="AC103" s="96"/>
      <c r="AD103" s="74" t="str">
        <f>IF('Age-Level'!R96="C","E","")</f>
        <v/>
      </c>
      <c r="AE103" s="96"/>
      <c r="AF103" s="74" t="str">
        <f>IF('Age-Level'!S96="C","E","")</f>
        <v/>
      </c>
      <c r="AG103" s="96"/>
      <c r="AH103" s="74" t="str">
        <f>IF('Age-Level'!T96="C","E","")</f>
        <v/>
      </c>
      <c r="AI103" s="96"/>
      <c r="AJ103" s="74" t="str">
        <f>IF('Age-Level'!U96="C","E","")</f>
        <v/>
      </c>
      <c r="AK103" s="96"/>
      <c r="AL103" s="74" t="str">
        <f>IF('Age-Level'!V96="C","E","")</f>
        <v/>
      </c>
      <c r="AM103" s="96"/>
      <c r="AN103" s="74" t="str">
        <f>IF('Age-Level'!W96="C","E","")</f>
        <v/>
      </c>
      <c r="AO103" s="96"/>
      <c r="AP103" s="74" t="str">
        <f>IF('Age-Level'!X96="C","E","")</f>
        <v/>
      </c>
      <c r="AQ103" s="96"/>
      <c r="AR103" s="74" t="str">
        <f>IF('Age-Level'!Y96="C","E","")</f>
        <v/>
      </c>
      <c r="AS103" s="96"/>
      <c r="AT103" s="74" t="str">
        <f>IF('Age-Level'!Z96="C","E","")</f>
        <v/>
      </c>
      <c r="AU103" s="96"/>
      <c r="AV103" s="74" t="str">
        <f>IF('Age-Level'!AA96="C","E","")</f>
        <v/>
      </c>
      <c r="AW103" s="96"/>
      <c r="AX103" s="74" t="str">
        <f>IF('Age-Level'!AB96="C","E","")</f>
        <v/>
      </c>
      <c r="AY103" s="96"/>
      <c r="AZ103" s="74" t="str">
        <f>IF('Age-Level'!AC96="C","E","")</f>
        <v/>
      </c>
      <c r="BA103" s="96"/>
      <c r="BB103" s="74" t="str">
        <f>IF('Age-Level'!AD96="C","E","")</f>
        <v/>
      </c>
      <c r="BC103" s="96"/>
      <c r="BD103" s="74" t="str">
        <f>IF('Age-Level'!AE96="C","E","")</f>
        <v/>
      </c>
      <c r="BE103" s="96"/>
      <c r="BF103" s="74" t="str">
        <f>IF('Age-Level'!AF96="C","E","")</f>
        <v/>
      </c>
      <c r="BG103" s="96"/>
      <c r="BH103" s="74" t="str">
        <f>IF('Age-Level'!AG96="C","E","")</f>
        <v/>
      </c>
      <c r="BI103" s="95"/>
    </row>
    <row r="104" spans="1:61">
      <c r="A104" s="68" t="str">
        <f>'Age-Level'!B97</f>
        <v>Thinking Day (Year 2)</v>
      </c>
      <c r="B104" s="74" t="str">
        <f>IF('Age-Level'!D114="C","E","")</f>
        <v/>
      </c>
      <c r="C104" s="96"/>
      <c r="D104" s="74" t="str">
        <f>IF('Age-Level'!E114="C","E","")</f>
        <v/>
      </c>
      <c r="E104" s="96"/>
      <c r="F104" s="74" t="str">
        <f>IF('Age-Level'!F114="C","E","")</f>
        <v/>
      </c>
      <c r="G104" s="96"/>
      <c r="H104" s="74" t="str">
        <f>IF('Age-Level'!G114="C","E","")</f>
        <v/>
      </c>
      <c r="I104" s="96"/>
      <c r="J104" s="74" t="str">
        <f>IF('Age-Level'!H114="C","E","")</f>
        <v/>
      </c>
      <c r="K104" s="96"/>
      <c r="L104" s="74" t="str">
        <f>IF('Age-Level'!I114="C","E","")</f>
        <v/>
      </c>
      <c r="M104" s="96"/>
      <c r="N104" s="74" t="str">
        <f>IF('Age-Level'!J114="C","E","")</f>
        <v/>
      </c>
      <c r="O104" s="96"/>
      <c r="P104" s="74" t="str">
        <f>IF('Age-Level'!K114="C","E","")</f>
        <v/>
      </c>
      <c r="Q104" s="96"/>
      <c r="R104" s="74" t="str">
        <f>IF('Age-Level'!L114="C","E","")</f>
        <v/>
      </c>
      <c r="S104" s="96"/>
      <c r="T104" s="74" t="str">
        <f>IF('Age-Level'!M114="C","E","")</f>
        <v/>
      </c>
      <c r="U104" s="96"/>
      <c r="V104" s="74" t="str">
        <f>IF('Age-Level'!N114="C","E","")</f>
        <v/>
      </c>
      <c r="W104" s="96"/>
      <c r="X104" s="74" t="str">
        <f>IF('Age-Level'!O114="C","E","")</f>
        <v/>
      </c>
      <c r="Y104" s="96"/>
      <c r="Z104" s="74" t="str">
        <f>IF('Age-Level'!P114="C","E","")</f>
        <v/>
      </c>
      <c r="AA104" s="96"/>
      <c r="AB104" s="74" t="str">
        <f>IF('Age-Level'!Q114="C","E","")</f>
        <v/>
      </c>
      <c r="AC104" s="96"/>
      <c r="AD104" s="74" t="str">
        <f>IF('Age-Level'!R114="C","E","")</f>
        <v/>
      </c>
      <c r="AE104" s="96"/>
      <c r="AF104" s="74" t="str">
        <f>IF('Age-Level'!S114="C","E","")</f>
        <v/>
      </c>
      <c r="AG104" s="96"/>
      <c r="AH104" s="74" t="str">
        <f>IF('Age-Level'!T114="C","E","")</f>
        <v/>
      </c>
      <c r="AI104" s="96"/>
      <c r="AJ104" s="74" t="str">
        <f>IF('Age-Level'!U114="C","E","")</f>
        <v/>
      </c>
      <c r="AK104" s="96"/>
      <c r="AL104" s="74" t="str">
        <f>IF('Age-Level'!V114="C","E","")</f>
        <v/>
      </c>
      <c r="AM104" s="96"/>
      <c r="AN104" s="74" t="str">
        <f>IF('Age-Level'!W114="C","E","")</f>
        <v/>
      </c>
      <c r="AO104" s="96"/>
      <c r="AP104" s="74" t="str">
        <f>IF('Age-Level'!X114="C","E","")</f>
        <v/>
      </c>
      <c r="AQ104" s="96"/>
      <c r="AR104" s="74" t="str">
        <f>IF('Age-Level'!Y114="C","E","")</f>
        <v/>
      </c>
      <c r="AS104" s="96"/>
      <c r="AT104" s="74" t="str">
        <f>IF('Age-Level'!Z114="C","E","")</f>
        <v/>
      </c>
      <c r="AU104" s="96"/>
      <c r="AV104" s="74" t="str">
        <f>IF('Age-Level'!AA114="C","E","")</f>
        <v/>
      </c>
      <c r="AW104" s="96"/>
      <c r="AX104" s="74" t="str">
        <f>IF('Age-Level'!AB114="C","E","")</f>
        <v/>
      </c>
      <c r="AY104" s="96"/>
      <c r="AZ104" s="74" t="str">
        <f>IF('Age-Level'!AC114="C","E","")</f>
        <v/>
      </c>
      <c r="BA104" s="96"/>
      <c r="BB104" s="74" t="str">
        <f>IF('Age-Level'!AD114="C","E","")</f>
        <v/>
      </c>
      <c r="BC104" s="96"/>
      <c r="BD104" s="74" t="str">
        <f>IF('Age-Level'!AE114="C","E","")</f>
        <v/>
      </c>
      <c r="BE104" s="96"/>
      <c r="BF104" s="74" t="str">
        <f>IF('Age-Level'!AF114="C","E","")</f>
        <v/>
      </c>
      <c r="BG104" s="96"/>
      <c r="BH104" s="74" t="str">
        <f>IF('Age-Level'!AG114="C","E","")</f>
        <v/>
      </c>
      <c r="BI104" s="95"/>
    </row>
    <row r="105" spans="1:61">
      <c r="A105" s="104" t="str">
        <f>'Age-Level'!B115</f>
        <v>Junior Aide Award</v>
      </c>
      <c r="B105" s="74" t="str">
        <f>IF('Age-Level'!D119="C","E","")</f>
        <v/>
      </c>
      <c r="C105" s="98"/>
      <c r="D105" s="74" t="str">
        <f>IF('Age-Level'!E119="C","E","")</f>
        <v/>
      </c>
      <c r="E105" s="98"/>
      <c r="F105" s="74" t="str">
        <f>IF('Age-Level'!F119="C","E","")</f>
        <v/>
      </c>
      <c r="G105" s="98"/>
      <c r="H105" s="74" t="str">
        <f>IF('Age-Level'!G119="C","E","")</f>
        <v/>
      </c>
      <c r="I105" s="98"/>
      <c r="J105" s="74" t="str">
        <f>IF('Age-Level'!H119="C","E","")</f>
        <v/>
      </c>
      <c r="K105" s="98"/>
      <c r="L105" s="74" t="str">
        <f>IF('Age-Level'!I119="C","E","")</f>
        <v/>
      </c>
      <c r="M105" s="98"/>
      <c r="N105" s="74" t="str">
        <f>IF('Age-Level'!J119="C","E","")</f>
        <v/>
      </c>
      <c r="O105" s="98"/>
      <c r="P105" s="74" t="str">
        <f>IF('Age-Level'!K119="C","E","")</f>
        <v/>
      </c>
      <c r="Q105" s="98"/>
      <c r="R105" s="74" t="str">
        <f>IF('Age-Level'!L119="C","E","")</f>
        <v/>
      </c>
      <c r="S105" s="98"/>
      <c r="T105" s="74" t="str">
        <f>IF('Age-Level'!M119="C","E","")</f>
        <v/>
      </c>
      <c r="U105" s="98"/>
      <c r="V105" s="74" t="str">
        <f>IF('Age-Level'!N119="C","E","")</f>
        <v/>
      </c>
      <c r="W105" s="98"/>
      <c r="X105" s="74" t="str">
        <f>IF('Age-Level'!O119="C","E","")</f>
        <v/>
      </c>
      <c r="Y105" s="98"/>
      <c r="Z105" s="74" t="str">
        <f>IF('Age-Level'!P119="C","E","")</f>
        <v/>
      </c>
      <c r="AA105" s="98"/>
      <c r="AB105" s="74" t="str">
        <f>IF('Age-Level'!Q119="C","E","")</f>
        <v/>
      </c>
      <c r="AC105" s="98"/>
      <c r="AD105" s="74" t="str">
        <f>IF('Age-Level'!R119="C","E","")</f>
        <v/>
      </c>
      <c r="AE105" s="98"/>
      <c r="AF105" s="74" t="str">
        <f>IF('Age-Level'!S119="C","E","")</f>
        <v/>
      </c>
      <c r="AG105" s="98"/>
      <c r="AH105" s="74" t="str">
        <f>IF('Age-Level'!T119="C","E","")</f>
        <v/>
      </c>
      <c r="AI105" s="98"/>
      <c r="AJ105" s="74" t="str">
        <f>IF('Age-Level'!U119="C","E","")</f>
        <v/>
      </c>
      <c r="AK105" s="98"/>
      <c r="AL105" s="74" t="str">
        <f>IF('Age-Level'!V119="C","E","")</f>
        <v/>
      </c>
      <c r="AM105" s="98"/>
      <c r="AN105" s="74" t="str">
        <f>IF('Age-Level'!W119="C","E","")</f>
        <v/>
      </c>
      <c r="AO105" s="98"/>
      <c r="AP105" s="74" t="str">
        <f>IF('Age-Level'!X119="C","E","")</f>
        <v/>
      </c>
      <c r="AQ105" s="98"/>
      <c r="AR105" s="74" t="str">
        <f>IF('Age-Level'!Y119="C","E","")</f>
        <v/>
      </c>
      <c r="AS105" s="98"/>
      <c r="AT105" s="74" t="str">
        <f>IF('Age-Level'!Z119="C","E","")</f>
        <v/>
      </c>
      <c r="AU105" s="98"/>
      <c r="AV105" s="74" t="str">
        <f>IF('Age-Level'!AA119="C","E","")</f>
        <v/>
      </c>
      <c r="AW105" s="98"/>
      <c r="AX105" s="74" t="str">
        <f>IF('Age-Level'!AB119="C","E","")</f>
        <v/>
      </c>
      <c r="AY105" s="98"/>
      <c r="AZ105" s="74" t="str">
        <f>IF('Age-Level'!AC119="C","E","")</f>
        <v/>
      </c>
      <c r="BA105" s="98"/>
      <c r="BB105" s="74" t="str">
        <f>IF('Age-Level'!AD119="C","E","")</f>
        <v/>
      </c>
      <c r="BC105" s="98"/>
      <c r="BD105" s="74" t="str">
        <f>IF('Age-Level'!AE119="C","E","")</f>
        <v/>
      </c>
      <c r="BE105" s="98"/>
      <c r="BF105" s="74" t="str">
        <f>IF('Age-Level'!AF119="C","E","")</f>
        <v/>
      </c>
      <c r="BG105" s="98"/>
      <c r="BH105" s="74" t="str">
        <f>IF('Age-Level'!AG119="C","E","")</f>
        <v/>
      </c>
      <c r="BI105" s="100"/>
    </row>
    <row r="106" spans="1:61">
      <c r="A106" s="68" t="str">
        <f>'Age-Level'!C122</f>
        <v>Investiture</v>
      </c>
      <c r="B106" s="74" t="str">
        <f>IF('Age-Level'!D122="C","E","")</f>
        <v/>
      </c>
      <c r="C106" s="96"/>
      <c r="D106" s="74" t="str">
        <f>IF('Age-Level'!E122="C","E","")</f>
        <v/>
      </c>
      <c r="E106" s="96"/>
      <c r="F106" s="74" t="str">
        <f>IF('Age-Level'!F122="C","E","")</f>
        <v/>
      </c>
      <c r="G106" s="96"/>
      <c r="H106" s="74" t="str">
        <f>IF('Age-Level'!G122="C","E","")</f>
        <v/>
      </c>
      <c r="I106" s="96"/>
      <c r="J106" s="74" t="str">
        <f>IF('Age-Level'!H122="C","E","")</f>
        <v/>
      </c>
      <c r="K106" s="96"/>
      <c r="L106" s="74" t="str">
        <f>IF('Age-Level'!I122="C","E","")</f>
        <v/>
      </c>
      <c r="M106" s="96"/>
      <c r="N106" s="74" t="str">
        <f>IF('Age-Level'!J122="C","E","")</f>
        <v/>
      </c>
      <c r="O106" s="96"/>
      <c r="P106" s="74" t="str">
        <f>IF('Age-Level'!K122="C","E","")</f>
        <v/>
      </c>
      <c r="Q106" s="96"/>
      <c r="R106" s="74" t="str">
        <f>IF('Age-Level'!L122="C","E","")</f>
        <v/>
      </c>
      <c r="S106" s="96"/>
      <c r="T106" s="74" t="str">
        <f>IF('Age-Level'!M122="C","E","")</f>
        <v/>
      </c>
      <c r="U106" s="96"/>
      <c r="V106" s="74" t="str">
        <f>IF('Age-Level'!N122="C","E","")</f>
        <v/>
      </c>
      <c r="W106" s="96"/>
      <c r="X106" s="74" t="str">
        <f>IF('Age-Level'!O122="C","E","")</f>
        <v/>
      </c>
      <c r="Y106" s="96"/>
      <c r="Z106" s="74" t="str">
        <f>IF('Age-Level'!P122="C","E","")</f>
        <v/>
      </c>
      <c r="AA106" s="96"/>
      <c r="AB106" s="74" t="str">
        <f>IF('Age-Level'!Q122="C","E","")</f>
        <v/>
      </c>
      <c r="AC106" s="96"/>
      <c r="AD106" s="74" t="str">
        <f>IF('Age-Level'!R122="C","E","")</f>
        <v/>
      </c>
      <c r="AE106" s="96"/>
      <c r="AF106" s="74" t="str">
        <f>IF('Age-Level'!S122="C","E","")</f>
        <v/>
      </c>
      <c r="AG106" s="96"/>
      <c r="AH106" s="74" t="str">
        <f>IF('Age-Level'!T122="C","E","")</f>
        <v/>
      </c>
      <c r="AI106" s="96"/>
      <c r="AJ106" s="74" t="str">
        <f>IF('Age-Level'!U122="C","E","")</f>
        <v/>
      </c>
      <c r="AK106" s="96"/>
      <c r="AL106" s="74" t="str">
        <f>IF('Age-Level'!V122="C","E","")</f>
        <v/>
      </c>
      <c r="AM106" s="96"/>
      <c r="AN106" s="74" t="str">
        <f>IF('Age-Level'!W122="C","E","")</f>
        <v/>
      </c>
      <c r="AO106" s="96"/>
      <c r="AP106" s="74" t="str">
        <f>IF('Age-Level'!X122="C","E","")</f>
        <v/>
      </c>
      <c r="AQ106" s="96"/>
      <c r="AR106" s="74" t="str">
        <f>IF('Age-Level'!Y122="C","E","")</f>
        <v/>
      </c>
      <c r="AS106" s="96"/>
      <c r="AT106" s="74" t="str">
        <f>IF('Age-Level'!Z122="C","E","")</f>
        <v/>
      </c>
      <c r="AU106" s="96"/>
      <c r="AV106" s="74" t="str">
        <f>IF('Age-Level'!AA122="C","E","")</f>
        <v/>
      </c>
      <c r="AW106" s="96"/>
      <c r="AX106" s="74" t="str">
        <f>IF('Age-Level'!AB122="C","E","")</f>
        <v/>
      </c>
      <c r="AY106" s="96"/>
      <c r="AZ106" s="74" t="str">
        <f>IF('Age-Level'!AC122="C","E","")</f>
        <v/>
      </c>
      <c r="BA106" s="96"/>
      <c r="BB106" s="74" t="str">
        <f>IF('Age-Level'!AD122="C","E","")</f>
        <v/>
      </c>
      <c r="BC106" s="96"/>
      <c r="BD106" s="74" t="str">
        <f>IF('Age-Level'!AE122="C","E","")</f>
        <v/>
      </c>
      <c r="BE106" s="96"/>
      <c r="BF106" s="74" t="str">
        <f>IF('Age-Level'!AF122="C","E","")</f>
        <v/>
      </c>
      <c r="BG106" s="96"/>
      <c r="BH106" s="74" t="str">
        <f>IF('Age-Level'!AG122="C","E","")</f>
        <v/>
      </c>
      <c r="BI106" s="95"/>
    </row>
    <row r="107" spans="1:61">
      <c r="A107" s="68" t="str">
        <f>'Age-Level'!C123</f>
        <v>Rededication (1st year)</v>
      </c>
      <c r="B107" s="74" t="str">
        <f>IF('Age-Level'!D123="C","E","")</f>
        <v/>
      </c>
      <c r="C107" s="96"/>
      <c r="D107" s="74" t="str">
        <f>IF('Age-Level'!E123="C","E","")</f>
        <v/>
      </c>
      <c r="E107" s="96"/>
      <c r="F107" s="74" t="str">
        <f>IF('Age-Level'!F123="C","E","")</f>
        <v/>
      </c>
      <c r="G107" s="96"/>
      <c r="H107" s="74" t="str">
        <f>IF('Age-Level'!G123="C","E","")</f>
        <v/>
      </c>
      <c r="I107" s="96"/>
      <c r="J107" s="74" t="str">
        <f>IF('Age-Level'!H123="C","E","")</f>
        <v/>
      </c>
      <c r="K107" s="96"/>
      <c r="L107" s="74" t="str">
        <f>IF('Age-Level'!I123="C","E","")</f>
        <v/>
      </c>
      <c r="M107" s="96"/>
      <c r="N107" s="74" t="str">
        <f>IF('Age-Level'!J123="C","E","")</f>
        <v/>
      </c>
      <c r="O107" s="96"/>
      <c r="P107" s="74" t="str">
        <f>IF('Age-Level'!K123="C","E","")</f>
        <v/>
      </c>
      <c r="Q107" s="96"/>
      <c r="R107" s="74" t="str">
        <f>IF('Age-Level'!L123="C","E","")</f>
        <v/>
      </c>
      <c r="S107" s="96"/>
      <c r="T107" s="74" t="str">
        <f>IF('Age-Level'!M123="C","E","")</f>
        <v/>
      </c>
      <c r="U107" s="96"/>
      <c r="V107" s="74" t="str">
        <f>IF('Age-Level'!N123="C","E","")</f>
        <v/>
      </c>
      <c r="W107" s="96"/>
      <c r="X107" s="74" t="str">
        <f>IF('Age-Level'!O123="C","E","")</f>
        <v/>
      </c>
      <c r="Y107" s="96"/>
      <c r="Z107" s="74" t="str">
        <f>IF('Age-Level'!P123="C","E","")</f>
        <v/>
      </c>
      <c r="AA107" s="96"/>
      <c r="AB107" s="74" t="str">
        <f>IF('Age-Level'!Q123="C","E","")</f>
        <v/>
      </c>
      <c r="AC107" s="96"/>
      <c r="AD107" s="74" t="str">
        <f>IF('Age-Level'!R123="C","E","")</f>
        <v/>
      </c>
      <c r="AE107" s="96"/>
      <c r="AF107" s="74" t="str">
        <f>IF('Age-Level'!S123="C","E","")</f>
        <v/>
      </c>
      <c r="AG107" s="96"/>
      <c r="AH107" s="74" t="str">
        <f>IF('Age-Level'!T123="C","E","")</f>
        <v/>
      </c>
      <c r="AI107" s="96"/>
      <c r="AJ107" s="74" t="str">
        <f>IF('Age-Level'!U123="C","E","")</f>
        <v/>
      </c>
      <c r="AK107" s="96"/>
      <c r="AL107" s="74" t="str">
        <f>IF('Age-Level'!V123="C","E","")</f>
        <v/>
      </c>
      <c r="AM107" s="96"/>
      <c r="AN107" s="74" t="str">
        <f>IF('Age-Level'!W123="C","E","")</f>
        <v/>
      </c>
      <c r="AO107" s="96"/>
      <c r="AP107" s="74" t="str">
        <f>IF('Age-Level'!X123="C","E","")</f>
        <v/>
      </c>
      <c r="AQ107" s="96"/>
      <c r="AR107" s="74" t="str">
        <f>IF('Age-Level'!Y123="C","E","")</f>
        <v/>
      </c>
      <c r="AS107" s="96"/>
      <c r="AT107" s="74" t="str">
        <f>IF('Age-Level'!Z123="C","E","")</f>
        <v/>
      </c>
      <c r="AU107" s="96"/>
      <c r="AV107" s="74" t="str">
        <f>IF('Age-Level'!AA123="C","E","")</f>
        <v/>
      </c>
      <c r="AW107" s="96"/>
      <c r="AX107" s="74" t="str">
        <f>IF('Age-Level'!AB123="C","E","")</f>
        <v/>
      </c>
      <c r="AY107" s="96"/>
      <c r="AZ107" s="74" t="str">
        <f>IF('Age-Level'!AC123="C","E","")</f>
        <v/>
      </c>
      <c r="BA107" s="96"/>
      <c r="BB107" s="74" t="str">
        <f>IF('Age-Level'!AD123="C","E","")</f>
        <v/>
      </c>
      <c r="BC107" s="96"/>
      <c r="BD107" s="74" t="str">
        <f>IF('Age-Level'!AE123="C","E","")</f>
        <v/>
      </c>
      <c r="BE107" s="96"/>
      <c r="BF107" s="74" t="str">
        <f>IF('Age-Level'!AF123="C","E","")</f>
        <v/>
      </c>
      <c r="BG107" s="96"/>
      <c r="BH107" s="74" t="str">
        <f>IF('Age-Level'!AG123="C","E","")</f>
        <v/>
      </c>
      <c r="BI107" s="95"/>
    </row>
    <row r="108" spans="1:61">
      <c r="A108" s="68" t="str">
        <f>'Age-Level'!C124</f>
        <v>Rededication (2nd year)</v>
      </c>
      <c r="B108" s="74" t="str">
        <f>IF('Age-Level'!D124="C","E","")</f>
        <v/>
      </c>
      <c r="C108" s="96"/>
      <c r="D108" s="74" t="str">
        <f>IF('Age-Level'!E124="C","E","")</f>
        <v/>
      </c>
      <c r="E108" s="96"/>
      <c r="F108" s="74" t="str">
        <f>IF('Age-Level'!F124="C","E","")</f>
        <v/>
      </c>
      <c r="G108" s="96"/>
      <c r="H108" s="74" t="str">
        <f>IF('Age-Level'!G124="C","E","")</f>
        <v/>
      </c>
      <c r="I108" s="96"/>
      <c r="J108" s="74" t="str">
        <f>IF('Age-Level'!H124="C","E","")</f>
        <v/>
      </c>
      <c r="K108" s="96"/>
      <c r="L108" s="74" t="str">
        <f>IF('Age-Level'!I124="C","E","")</f>
        <v/>
      </c>
      <c r="M108" s="96"/>
      <c r="N108" s="74" t="str">
        <f>IF('Age-Level'!J124="C","E","")</f>
        <v/>
      </c>
      <c r="O108" s="96"/>
      <c r="P108" s="74" t="str">
        <f>IF('Age-Level'!K124="C","E","")</f>
        <v/>
      </c>
      <c r="Q108" s="96"/>
      <c r="R108" s="74" t="str">
        <f>IF('Age-Level'!L124="C","E","")</f>
        <v/>
      </c>
      <c r="S108" s="96"/>
      <c r="T108" s="74" t="str">
        <f>IF('Age-Level'!M124="C","E","")</f>
        <v/>
      </c>
      <c r="U108" s="96"/>
      <c r="V108" s="74" t="str">
        <f>IF('Age-Level'!N124="C","E","")</f>
        <v/>
      </c>
      <c r="W108" s="96"/>
      <c r="X108" s="74" t="str">
        <f>IF('Age-Level'!O124="C","E","")</f>
        <v/>
      </c>
      <c r="Y108" s="96"/>
      <c r="Z108" s="74" t="str">
        <f>IF('Age-Level'!P124="C","E","")</f>
        <v/>
      </c>
      <c r="AA108" s="96"/>
      <c r="AB108" s="74" t="str">
        <f>IF('Age-Level'!Q124="C","E","")</f>
        <v/>
      </c>
      <c r="AC108" s="96"/>
      <c r="AD108" s="74" t="str">
        <f>IF('Age-Level'!R124="C","E","")</f>
        <v/>
      </c>
      <c r="AE108" s="96"/>
      <c r="AF108" s="74" t="str">
        <f>IF('Age-Level'!S124="C","E","")</f>
        <v/>
      </c>
      <c r="AG108" s="96"/>
      <c r="AH108" s="74" t="str">
        <f>IF('Age-Level'!T124="C","E","")</f>
        <v/>
      </c>
      <c r="AI108" s="96"/>
      <c r="AJ108" s="74" t="str">
        <f>IF('Age-Level'!U124="C","E","")</f>
        <v/>
      </c>
      <c r="AK108" s="96"/>
      <c r="AL108" s="74" t="str">
        <f>IF('Age-Level'!V124="C","E","")</f>
        <v/>
      </c>
      <c r="AM108" s="96"/>
      <c r="AN108" s="74" t="str">
        <f>IF('Age-Level'!W124="C","E","")</f>
        <v/>
      </c>
      <c r="AO108" s="96"/>
      <c r="AP108" s="74" t="str">
        <f>IF('Age-Level'!X124="C","E","")</f>
        <v/>
      </c>
      <c r="AQ108" s="96"/>
      <c r="AR108" s="74" t="str">
        <f>IF('Age-Level'!Y124="C","E","")</f>
        <v/>
      </c>
      <c r="AS108" s="96"/>
      <c r="AT108" s="74" t="str">
        <f>IF('Age-Level'!Z124="C","E","")</f>
        <v/>
      </c>
      <c r="AU108" s="96"/>
      <c r="AV108" s="74" t="str">
        <f>IF('Age-Level'!AA124="C","E","")</f>
        <v/>
      </c>
      <c r="AW108" s="96"/>
      <c r="AX108" s="74" t="str">
        <f>IF('Age-Level'!AB124="C","E","")</f>
        <v/>
      </c>
      <c r="AY108" s="96"/>
      <c r="AZ108" s="74" t="str">
        <f>IF('Age-Level'!AC124="C","E","")</f>
        <v/>
      </c>
      <c r="BA108" s="96"/>
      <c r="BB108" s="74" t="str">
        <f>IF('Age-Level'!AD124="C","E","")</f>
        <v/>
      </c>
      <c r="BC108" s="96"/>
      <c r="BD108" s="74" t="str">
        <f>IF('Age-Level'!AE124="C","E","")</f>
        <v/>
      </c>
      <c r="BE108" s="96"/>
      <c r="BF108" s="74" t="str">
        <f>IF('Age-Level'!AF124="C","E","")</f>
        <v/>
      </c>
      <c r="BG108" s="96"/>
      <c r="BH108" s="74" t="str">
        <f>IF('Age-Level'!AG124="C","E","")</f>
        <v/>
      </c>
      <c r="BI108" s="95"/>
    </row>
    <row r="109" spans="1:61">
      <c r="A109" s="68" t="str">
        <f>'Age-Level'!C125</f>
        <v>Rededication (3rd year)</v>
      </c>
      <c r="B109" s="74" t="str">
        <f>IF('Age-Level'!D125="C","E","")</f>
        <v/>
      </c>
      <c r="C109" s="96"/>
      <c r="D109" s="74" t="str">
        <f>IF('Age-Level'!E125="C","E","")</f>
        <v/>
      </c>
      <c r="E109" s="96"/>
      <c r="F109" s="74" t="str">
        <f>IF('Age-Level'!F125="C","E","")</f>
        <v/>
      </c>
      <c r="G109" s="96"/>
      <c r="H109" s="74" t="str">
        <f>IF('Age-Level'!G125="C","E","")</f>
        <v/>
      </c>
      <c r="I109" s="96"/>
      <c r="J109" s="74" t="str">
        <f>IF('Age-Level'!H125="C","E","")</f>
        <v/>
      </c>
      <c r="K109" s="96"/>
      <c r="L109" s="74" t="str">
        <f>IF('Age-Level'!I125="C","E","")</f>
        <v/>
      </c>
      <c r="M109" s="96"/>
      <c r="N109" s="74" t="str">
        <f>IF('Age-Level'!J125="C","E","")</f>
        <v/>
      </c>
      <c r="O109" s="96"/>
      <c r="P109" s="74" t="str">
        <f>IF('Age-Level'!K125="C","E","")</f>
        <v/>
      </c>
      <c r="Q109" s="96"/>
      <c r="R109" s="74" t="str">
        <f>IF('Age-Level'!L125="C","E","")</f>
        <v/>
      </c>
      <c r="S109" s="96"/>
      <c r="T109" s="74" t="str">
        <f>IF('Age-Level'!M125="C","E","")</f>
        <v/>
      </c>
      <c r="U109" s="96"/>
      <c r="V109" s="74" t="str">
        <f>IF('Age-Level'!N125="C","E","")</f>
        <v/>
      </c>
      <c r="W109" s="96"/>
      <c r="X109" s="74" t="str">
        <f>IF('Age-Level'!O125="C","E","")</f>
        <v/>
      </c>
      <c r="Y109" s="96"/>
      <c r="Z109" s="74" t="str">
        <f>IF('Age-Level'!P125="C","E","")</f>
        <v/>
      </c>
      <c r="AA109" s="96"/>
      <c r="AB109" s="74" t="str">
        <f>IF('Age-Level'!Q125="C","E","")</f>
        <v/>
      </c>
      <c r="AC109" s="96"/>
      <c r="AD109" s="74" t="str">
        <f>IF('Age-Level'!R125="C","E","")</f>
        <v/>
      </c>
      <c r="AE109" s="96"/>
      <c r="AF109" s="74" t="str">
        <f>IF('Age-Level'!S125="C","E","")</f>
        <v/>
      </c>
      <c r="AG109" s="96"/>
      <c r="AH109" s="74" t="str">
        <f>IF('Age-Level'!T125="C","E","")</f>
        <v/>
      </c>
      <c r="AI109" s="96"/>
      <c r="AJ109" s="74" t="str">
        <f>IF('Age-Level'!U125="C","E","")</f>
        <v/>
      </c>
      <c r="AK109" s="96"/>
      <c r="AL109" s="74" t="str">
        <f>IF('Age-Level'!V125="C","E","")</f>
        <v/>
      </c>
      <c r="AM109" s="96"/>
      <c r="AN109" s="74" t="str">
        <f>IF('Age-Level'!W125="C","E","")</f>
        <v/>
      </c>
      <c r="AO109" s="96"/>
      <c r="AP109" s="74" t="str">
        <f>IF('Age-Level'!X125="C","E","")</f>
        <v/>
      </c>
      <c r="AQ109" s="96"/>
      <c r="AR109" s="74" t="str">
        <f>IF('Age-Level'!Y125="C","E","")</f>
        <v/>
      </c>
      <c r="AS109" s="96"/>
      <c r="AT109" s="74" t="str">
        <f>IF('Age-Level'!Z125="C","E","")</f>
        <v/>
      </c>
      <c r="AU109" s="96"/>
      <c r="AV109" s="74" t="str">
        <f>IF('Age-Level'!AA125="C","E","")</f>
        <v/>
      </c>
      <c r="AW109" s="96"/>
      <c r="AX109" s="74" t="str">
        <f>IF('Age-Level'!AB125="C","E","")</f>
        <v/>
      </c>
      <c r="AY109" s="96"/>
      <c r="AZ109" s="74" t="str">
        <f>IF('Age-Level'!AC125="C","E","")</f>
        <v/>
      </c>
      <c r="BA109" s="96"/>
      <c r="BB109" s="74" t="str">
        <f>IF('Age-Level'!AD125="C","E","")</f>
        <v/>
      </c>
      <c r="BC109" s="96"/>
      <c r="BD109" s="74" t="str">
        <f>IF('Age-Level'!AE125="C","E","")</f>
        <v/>
      </c>
      <c r="BE109" s="96"/>
      <c r="BF109" s="74" t="str">
        <f>IF('Age-Level'!AF125="C","E","")</f>
        <v/>
      </c>
      <c r="BG109" s="96"/>
      <c r="BH109" s="74" t="str">
        <f>IF('Age-Level'!AG125="C","E","")</f>
        <v/>
      </c>
      <c r="BI109" s="95"/>
    </row>
    <row r="110" spans="1:61">
      <c r="A110" s="68" t="str">
        <f>'Age-Level'!C126</f>
        <v>Rededication (4th year)</v>
      </c>
      <c r="B110" s="74" t="str">
        <f>IF('Age-Level'!D126="C","E","")</f>
        <v/>
      </c>
      <c r="C110" s="96"/>
      <c r="D110" s="74" t="str">
        <f>IF('Age-Level'!E126="C","E","")</f>
        <v/>
      </c>
      <c r="E110" s="96"/>
      <c r="F110" s="74" t="str">
        <f>IF('Age-Level'!F126="C","E","")</f>
        <v/>
      </c>
      <c r="G110" s="96"/>
      <c r="H110" s="74" t="str">
        <f>IF('Age-Level'!G126="C","E","")</f>
        <v/>
      </c>
      <c r="I110" s="96"/>
      <c r="J110" s="74" t="str">
        <f>IF('Age-Level'!H126="C","E","")</f>
        <v/>
      </c>
      <c r="K110" s="96"/>
      <c r="L110" s="74" t="str">
        <f>IF('Age-Level'!I126="C","E","")</f>
        <v/>
      </c>
      <c r="M110" s="96"/>
      <c r="N110" s="74" t="str">
        <f>IF('Age-Level'!J126="C","E","")</f>
        <v/>
      </c>
      <c r="O110" s="96"/>
      <c r="P110" s="74" t="str">
        <f>IF('Age-Level'!K126="C","E","")</f>
        <v/>
      </c>
      <c r="Q110" s="96"/>
      <c r="R110" s="74" t="str">
        <f>IF('Age-Level'!L126="C","E","")</f>
        <v/>
      </c>
      <c r="S110" s="96"/>
      <c r="T110" s="74" t="str">
        <f>IF('Age-Level'!M126="C","E","")</f>
        <v/>
      </c>
      <c r="U110" s="96"/>
      <c r="V110" s="74" t="str">
        <f>IF('Age-Level'!N126="C","E","")</f>
        <v/>
      </c>
      <c r="W110" s="96"/>
      <c r="X110" s="74" t="str">
        <f>IF('Age-Level'!O126="C","E","")</f>
        <v/>
      </c>
      <c r="Y110" s="96"/>
      <c r="Z110" s="74" t="str">
        <f>IF('Age-Level'!P126="C","E","")</f>
        <v/>
      </c>
      <c r="AA110" s="96"/>
      <c r="AB110" s="74" t="str">
        <f>IF('Age-Level'!Q126="C","E","")</f>
        <v/>
      </c>
      <c r="AC110" s="96"/>
      <c r="AD110" s="74" t="str">
        <f>IF('Age-Level'!R126="C","E","")</f>
        <v/>
      </c>
      <c r="AE110" s="96"/>
      <c r="AF110" s="74" t="str">
        <f>IF('Age-Level'!S126="C","E","")</f>
        <v/>
      </c>
      <c r="AG110" s="96"/>
      <c r="AH110" s="74" t="str">
        <f>IF('Age-Level'!T126="C","E","")</f>
        <v/>
      </c>
      <c r="AI110" s="96"/>
      <c r="AJ110" s="74" t="str">
        <f>IF('Age-Level'!U126="C","E","")</f>
        <v/>
      </c>
      <c r="AK110" s="96"/>
      <c r="AL110" s="74" t="str">
        <f>IF('Age-Level'!V126="C","E","")</f>
        <v/>
      </c>
      <c r="AM110" s="96"/>
      <c r="AN110" s="74" t="str">
        <f>IF('Age-Level'!W126="C","E","")</f>
        <v/>
      </c>
      <c r="AO110" s="96"/>
      <c r="AP110" s="74" t="str">
        <f>IF('Age-Level'!X126="C","E","")</f>
        <v/>
      </c>
      <c r="AQ110" s="96"/>
      <c r="AR110" s="74" t="str">
        <f>IF('Age-Level'!Y126="C","E","")</f>
        <v/>
      </c>
      <c r="AS110" s="96"/>
      <c r="AT110" s="74" t="str">
        <f>IF('Age-Level'!Z126="C","E","")</f>
        <v/>
      </c>
      <c r="AU110" s="96"/>
      <c r="AV110" s="74" t="str">
        <f>IF('Age-Level'!AA126="C","E","")</f>
        <v/>
      </c>
      <c r="AW110" s="96"/>
      <c r="AX110" s="74" t="str">
        <f>IF('Age-Level'!AB126="C","E","")</f>
        <v/>
      </c>
      <c r="AY110" s="96"/>
      <c r="AZ110" s="74" t="str">
        <f>IF('Age-Level'!AC126="C","E","")</f>
        <v/>
      </c>
      <c r="BA110" s="96"/>
      <c r="BB110" s="74" t="str">
        <f>IF('Age-Level'!AD126="C","E","")</f>
        <v/>
      </c>
      <c r="BC110" s="96"/>
      <c r="BD110" s="74" t="str">
        <f>IF('Age-Level'!AE126="C","E","")</f>
        <v/>
      </c>
      <c r="BE110" s="96"/>
      <c r="BF110" s="74" t="str">
        <f>IF('Age-Level'!AF126="C","E","")</f>
        <v/>
      </c>
      <c r="BG110" s="96"/>
      <c r="BH110" s="74" t="str">
        <f>IF('Age-Level'!AG126="C","E","")</f>
        <v/>
      </c>
      <c r="BI110" s="95"/>
    </row>
    <row r="111" spans="1:61">
      <c r="A111" s="68" t="str">
        <f>'Age-Level'!C127</f>
        <v>Rededication (5th year)</v>
      </c>
      <c r="B111" s="74" t="str">
        <f>IF('Age-Level'!D127="C","E","")</f>
        <v/>
      </c>
      <c r="C111" s="96"/>
      <c r="D111" s="74" t="str">
        <f>IF('Age-Level'!E127="C","E","")</f>
        <v/>
      </c>
      <c r="E111" s="96"/>
      <c r="F111" s="74" t="str">
        <f>IF('Age-Level'!F127="C","E","")</f>
        <v/>
      </c>
      <c r="G111" s="96"/>
      <c r="H111" s="74" t="str">
        <f>IF('Age-Level'!G127="C","E","")</f>
        <v/>
      </c>
      <c r="I111" s="96"/>
      <c r="J111" s="74" t="str">
        <f>IF('Age-Level'!H127="C","E","")</f>
        <v/>
      </c>
      <c r="K111" s="96"/>
      <c r="L111" s="74" t="str">
        <f>IF('Age-Level'!I127="C","E","")</f>
        <v/>
      </c>
      <c r="M111" s="96"/>
      <c r="N111" s="74" t="str">
        <f>IF('Age-Level'!J127="C","E","")</f>
        <v/>
      </c>
      <c r="O111" s="96"/>
      <c r="P111" s="74" t="str">
        <f>IF('Age-Level'!K127="C","E","")</f>
        <v/>
      </c>
      <c r="Q111" s="96"/>
      <c r="R111" s="74" t="str">
        <f>IF('Age-Level'!L127="C","E","")</f>
        <v/>
      </c>
      <c r="S111" s="96"/>
      <c r="T111" s="74" t="str">
        <f>IF('Age-Level'!M127="C","E","")</f>
        <v/>
      </c>
      <c r="U111" s="96"/>
      <c r="V111" s="74" t="str">
        <f>IF('Age-Level'!N127="C","E","")</f>
        <v/>
      </c>
      <c r="W111" s="96"/>
      <c r="X111" s="74" t="str">
        <f>IF('Age-Level'!O127="C","E","")</f>
        <v/>
      </c>
      <c r="Y111" s="96"/>
      <c r="Z111" s="74" t="str">
        <f>IF('Age-Level'!P127="C","E","")</f>
        <v/>
      </c>
      <c r="AA111" s="96"/>
      <c r="AB111" s="74" t="str">
        <f>IF('Age-Level'!Q127="C","E","")</f>
        <v/>
      </c>
      <c r="AC111" s="96"/>
      <c r="AD111" s="74" t="str">
        <f>IF('Age-Level'!R127="C","E","")</f>
        <v/>
      </c>
      <c r="AE111" s="96"/>
      <c r="AF111" s="74" t="str">
        <f>IF('Age-Level'!S127="C","E","")</f>
        <v/>
      </c>
      <c r="AG111" s="96"/>
      <c r="AH111" s="74" t="str">
        <f>IF('Age-Level'!T127="C","E","")</f>
        <v/>
      </c>
      <c r="AI111" s="96"/>
      <c r="AJ111" s="74" t="str">
        <f>IF('Age-Level'!U127="C","E","")</f>
        <v/>
      </c>
      <c r="AK111" s="96"/>
      <c r="AL111" s="74" t="str">
        <f>IF('Age-Level'!V127="C","E","")</f>
        <v/>
      </c>
      <c r="AM111" s="96"/>
      <c r="AN111" s="74" t="str">
        <f>IF('Age-Level'!W127="C","E","")</f>
        <v/>
      </c>
      <c r="AO111" s="96"/>
      <c r="AP111" s="74" t="str">
        <f>IF('Age-Level'!X127="C","E","")</f>
        <v/>
      </c>
      <c r="AQ111" s="96"/>
      <c r="AR111" s="74" t="str">
        <f>IF('Age-Level'!Y127="C","E","")</f>
        <v/>
      </c>
      <c r="AS111" s="96"/>
      <c r="AT111" s="74" t="str">
        <f>IF('Age-Level'!Z127="C","E","")</f>
        <v/>
      </c>
      <c r="AU111" s="96"/>
      <c r="AV111" s="74" t="str">
        <f>IF('Age-Level'!AA127="C","E","")</f>
        <v/>
      </c>
      <c r="AW111" s="96"/>
      <c r="AX111" s="74" t="str">
        <f>IF('Age-Level'!AB127="C","E","")</f>
        <v/>
      </c>
      <c r="AY111" s="96"/>
      <c r="AZ111" s="74" t="str">
        <f>IF('Age-Level'!AC127="C","E","")</f>
        <v/>
      </c>
      <c r="BA111" s="96"/>
      <c r="BB111" s="74" t="str">
        <f>IF('Age-Level'!AD127="C","E","")</f>
        <v/>
      </c>
      <c r="BC111" s="96"/>
      <c r="BD111" s="74" t="str">
        <f>IF('Age-Level'!AE127="C","E","")</f>
        <v/>
      </c>
      <c r="BE111" s="96"/>
      <c r="BF111" s="74" t="str">
        <f>IF('Age-Level'!AF127="C","E","")</f>
        <v/>
      </c>
      <c r="BG111" s="96"/>
      <c r="BH111" s="74" t="str">
        <f>IF('Age-Level'!AG127="C","E","")</f>
        <v/>
      </c>
      <c r="BI111" s="95"/>
    </row>
    <row r="112" spans="1:61">
      <c r="A112" s="64" t="s">
        <v>78</v>
      </c>
      <c r="B112" s="75"/>
      <c r="C112" s="103"/>
      <c r="D112" s="75"/>
      <c r="E112" s="103"/>
      <c r="F112" s="75"/>
      <c r="G112" s="103"/>
      <c r="H112" s="75"/>
      <c r="I112" s="103"/>
      <c r="J112" s="75"/>
      <c r="K112" s="103"/>
      <c r="L112" s="75"/>
      <c r="M112" s="103"/>
      <c r="N112" s="75"/>
      <c r="O112" s="103"/>
      <c r="P112" s="75"/>
      <c r="Q112" s="103"/>
      <c r="R112" s="75"/>
      <c r="S112" s="103"/>
      <c r="T112" s="75"/>
      <c r="U112" s="103"/>
      <c r="V112" s="75"/>
      <c r="W112" s="103"/>
      <c r="X112" s="75"/>
      <c r="Y112" s="103"/>
      <c r="Z112" s="75"/>
      <c r="AA112" s="103"/>
      <c r="AB112" s="75"/>
      <c r="AC112" s="103"/>
      <c r="AD112" s="75"/>
      <c r="AE112" s="103"/>
      <c r="AF112" s="75"/>
      <c r="AG112" s="103"/>
      <c r="AH112" s="75"/>
      <c r="AI112" s="103"/>
      <c r="AJ112" s="75"/>
      <c r="AK112" s="103"/>
      <c r="AL112" s="75"/>
      <c r="AM112" s="103"/>
      <c r="AN112" s="75"/>
      <c r="AO112" s="103"/>
      <c r="AP112" s="75"/>
      <c r="AQ112" s="103"/>
      <c r="AR112" s="75"/>
      <c r="AS112" s="103"/>
      <c r="AT112" s="75"/>
      <c r="AU112" s="103"/>
      <c r="AV112" s="75"/>
      <c r="AW112" s="103"/>
      <c r="AX112" s="75"/>
      <c r="AY112" s="103"/>
      <c r="AZ112" s="75"/>
      <c r="BA112" s="103"/>
      <c r="BB112" s="75"/>
      <c r="BC112" s="103"/>
      <c r="BD112" s="75"/>
      <c r="BE112" s="103"/>
      <c r="BF112" s="75"/>
      <c r="BG112" s="103"/>
      <c r="BH112" s="75"/>
      <c r="BI112" s="118"/>
    </row>
    <row r="113" spans="1:61">
      <c r="A113" s="66" t="str">
        <f>'Fun Patches'!C5</f>
        <v>&lt;LIST PATCH HERE&gt;</v>
      </c>
      <c r="B113" s="74" t="str">
        <f>IF('Fun Patches'!D5="C","E","")</f>
        <v/>
      </c>
      <c r="C113" s="96"/>
      <c r="D113" s="74" t="str">
        <f>IF('Fun Patches'!E5="C","E","")</f>
        <v/>
      </c>
      <c r="E113" s="96"/>
      <c r="F113" s="74" t="str">
        <f>IF('Fun Patches'!F5="C","E","")</f>
        <v/>
      </c>
      <c r="G113" s="96"/>
      <c r="H113" s="74" t="str">
        <f>IF('Fun Patches'!G5="C","E","")</f>
        <v/>
      </c>
      <c r="I113" s="96"/>
      <c r="J113" s="74" t="str">
        <f>IF('Fun Patches'!H5="C","E","")</f>
        <v/>
      </c>
      <c r="K113" s="96"/>
      <c r="L113" s="74" t="str">
        <f>IF('Fun Patches'!I5="C","E","")</f>
        <v/>
      </c>
      <c r="M113" s="96"/>
      <c r="N113" s="74" t="str">
        <f>IF('Fun Patches'!J5="C","E","")</f>
        <v/>
      </c>
      <c r="O113" s="96"/>
      <c r="P113" s="74" t="str">
        <f>IF('Fun Patches'!K5="C","E","")</f>
        <v/>
      </c>
      <c r="Q113" s="96"/>
      <c r="R113" s="74" t="str">
        <f>IF('Fun Patches'!L5="C","E","")</f>
        <v/>
      </c>
      <c r="S113" s="96"/>
      <c r="T113" s="74" t="str">
        <f>IF('Fun Patches'!M5="C","E","")</f>
        <v/>
      </c>
      <c r="U113" s="96"/>
      <c r="V113" s="74" t="str">
        <f>IF('Fun Patches'!N5="C","E","")</f>
        <v/>
      </c>
      <c r="W113" s="96"/>
      <c r="X113" s="74" t="str">
        <f>IF('Fun Patches'!O5="C","E","")</f>
        <v/>
      </c>
      <c r="Y113" s="96"/>
      <c r="Z113" s="74" t="str">
        <f>IF('Fun Patches'!P5="C","E","")</f>
        <v/>
      </c>
      <c r="AA113" s="96"/>
      <c r="AB113" s="74" t="str">
        <f>IF('Fun Patches'!Q5="C","E","")</f>
        <v/>
      </c>
      <c r="AC113" s="96"/>
      <c r="AD113" s="74" t="str">
        <f>IF('Fun Patches'!R5="C","E","")</f>
        <v/>
      </c>
      <c r="AE113" s="96"/>
      <c r="AF113" s="74" t="str">
        <f>IF('Fun Patches'!S5="C","E","")</f>
        <v/>
      </c>
      <c r="AG113" s="96"/>
      <c r="AH113" s="74" t="str">
        <f>IF('Fun Patches'!T5="C","E","")</f>
        <v/>
      </c>
      <c r="AI113" s="96"/>
      <c r="AJ113" s="74" t="str">
        <f>IF('Fun Patches'!U5="C","E","")</f>
        <v/>
      </c>
      <c r="AK113" s="96"/>
      <c r="AL113" s="74" t="str">
        <f>IF('Fun Patches'!V5="C","E","")</f>
        <v/>
      </c>
      <c r="AM113" s="96"/>
      <c r="AN113" s="74" t="str">
        <f>IF('Fun Patches'!W5="C","E","")</f>
        <v/>
      </c>
      <c r="AO113" s="96"/>
      <c r="AP113" s="74" t="str">
        <f>IF('Fun Patches'!X5="C","E","")</f>
        <v/>
      </c>
      <c r="AQ113" s="96"/>
      <c r="AR113" s="74" t="str">
        <f>IF('Fun Patches'!Y5="C","E","")</f>
        <v/>
      </c>
      <c r="AS113" s="96"/>
      <c r="AT113" s="74" t="str">
        <f>IF('Fun Patches'!Z5="C","E","")</f>
        <v/>
      </c>
      <c r="AU113" s="96"/>
      <c r="AV113" s="74" t="str">
        <f>IF('Fun Patches'!AA5="C","E","")</f>
        <v/>
      </c>
      <c r="AW113" s="96"/>
      <c r="AX113" s="74" t="str">
        <f>IF('Fun Patches'!AB5="C","E","")</f>
        <v/>
      </c>
      <c r="AY113" s="96"/>
      <c r="AZ113" s="74" t="str">
        <f>IF('Fun Patches'!AC5="C","E","")</f>
        <v/>
      </c>
      <c r="BA113" s="96"/>
      <c r="BB113" s="74" t="str">
        <f>IF('Fun Patches'!AD5="C","E","")</f>
        <v/>
      </c>
      <c r="BC113" s="96"/>
      <c r="BD113" s="74" t="str">
        <f>IF('Fun Patches'!AE5="C","E","")</f>
        <v/>
      </c>
      <c r="BE113" s="96"/>
      <c r="BF113" s="74" t="str">
        <f>IF('Fun Patches'!AF5="C","E","")</f>
        <v/>
      </c>
      <c r="BG113" s="96"/>
      <c r="BH113" s="74" t="str">
        <f>IF('Fun Patches'!AG5="C","E","")</f>
        <v/>
      </c>
      <c r="BI113" s="95"/>
    </row>
    <row r="114" spans="1:61">
      <c r="A114" s="66" t="str">
        <f>'Fun Patches'!C6</f>
        <v>&lt;LIST PATCH HERE&gt;</v>
      </c>
      <c r="B114" s="74" t="str">
        <f>IF('Fun Patches'!D6="C","E","")</f>
        <v/>
      </c>
      <c r="C114" s="96"/>
      <c r="D114" s="74" t="str">
        <f>IF('Fun Patches'!E6="C","E","")</f>
        <v/>
      </c>
      <c r="E114" s="96"/>
      <c r="F114" s="74" t="str">
        <f>IF('Fun Patches'!F6="C","E","")</f>
        <v/>
      </c>
      <c r="G114" s="96"/>
      <c r="H114" s="74" t="str">
        <f>IF('Fun Patches'!G6="C","E","")</f>
        <v/>
      </c>
      <c r="I114" s="96"/>
      <c r="J114" s="74" t="str">
        <f>IF('Fun Patches'!H6="C","E","")</f>
        <v/>
      </c>
      <c r="K114" s="96"/>
      <c r="L114" s="74" t="str">
        <f>IF('Fun Patches'!I6="C","E","")</f>
        <v/>
      </c>
      <c r="M114" s="96"/>
      <c r="N114" s="74" t="str">
        <f>IF('Fun Patches'!J6="C","E","")</f>
        <v/>
      </c>
      <c r="O114" s="96"/>
      <c r="P114" s="74" t="str">
        <f>IF('Fun Patches'!K6="C","E","")</f>
        <v/>
      </c>
      <c r="Q114" s="96"/>
      <c r="R114" s="74" t="str">
        <f>IF('Fun Patches'!L6="C","E","")</f>
        <v/>
      </c>
      <c r="S114" s="96"/>
      <c r="T114" s="74" t="str">
        <f>IF('Fun Patches'!M6="C","E","")</f>
        <v/>
      </c>
      <c r="U114" s="96"/>
      <c r="V114" s="74" t="str">
        <f>IF('Fun Patches'!N6="C","E","")</f>
        <v/>
      </c>
      <c r="W114" s="96"/>
      <c r="X114" s="74" t="str">
        <f>IF('Fun Patches'!O6="C","E","")</f>
        <v/>
      </c>
      <c r="Y114" s="96"/>
      <c r="Z114" s="74" t="str">
        <f>IF('Fun Patches'!P6="C","E","")</f>
        <v/>
      </c>
      <c r="AA114" s="96"/>
      <c r="AB114" s="74" t="str">
        <f>IF('Fun Patches'!Q6="C","E","")</f>
        <v/>
      </c>
      <c r="AC114" s="96"/>
      <c r="AD114" s="74" t="str">
        <f>IF('Fun Patches'!R6="C","E","")</f>
        <v/>
      </c>
      <c r="AE114" s="96"/>
      <c r="AF114" s="74" t="str">
        <f>IF('Fun Patches'!S6="C","E","")</f>
        <v/>
      </c>
      <c r="AG114" s="96"/>
      <c r="AH114" s="74" t="str">
        <f>IF('Fun Patches'!T6="C","E","")</f>
        <v/>
      </c>
      <c r="AI114" s="96"/>
      <c r="AJ114" s="74" t="str">
        <f>IF('Fun Patches'!U6="C","E","")</f>
        <v/>
      </c>
      <c r="AK114" s="96"/>
      <c r="AL114" s="74" t="str">
        <f>IF('Fun Patches'!V6="C","E","")</f>
        <v/>
      </c>
      <c r="AM114" s="96"/>
      <c r="AN114" s="74" t="str">
        <f>IF('Fun Patches'!W6="C","E","")</f>
        <v/>
      </c>
      <c r="AO114" s="96"/>
      <c r="AP114" s="74" t="str">
        <f>IF('Fun Patches'!X6="C","E","")</f>
        <v/>
      </c>
      <c r="AQ114" s="96"/>
      <c r="AR114" s="74" t="str">
        <f>IF('Fun Patches'!Y6="C","E","")</f>
        <v/>
      </c>
      <c r="AS114" s="96"/>
      <c r="AT114" s="74" t="str">
        <f>IF('Fun Patches'!Z6="C","E","")</f>
        <v/>
      </c>
      <c r="AU114" s="96"/>
      <c r="AV114" s="74" t="str">
        <f>IF('Fun Patches'!AA6="C","E","")</f>
        <v/>
      </c>
      <c r="AW114" s="96"/>
      <c r="AX114" s="74" t="str">
        <f>IF('Fun Patches'!AB6="C","E","")</f>
        <v/>
      </c>
      <c r="AY114" s="96"/>
      <c r="AZ114" s="74" t="str">
        <f>IF('Fun Patches'!AC6="C","E","")</f>
        <v/>
      </c>
      <c r="BA114" s="96"/>
      <c r="BB114" s="74" t="str">
        <f>IF('Fun Patches'!AD6="C","E","")</f>
        <v/>
      </c>
      <c r="BC114" s="96"/>
      <c r="BD114" s="74" t="str">
        <f>IF('Fun Patches'!AE6="C","E","")</f>
        <v/>
      </c>
      <c r="BE114" s="96"/>
      <c r="BF114" s="74" t="str">
        <f>IF('Fun Patches'!AF6="C","E","")</f>
        <v/>
      </c>
      <c r="BG114" s="96"/>
      <c r="BH114" s="74" t="str">
        <f>IF('Fun Patches'!AG6="C","E","")</f>
        <v/>
      </c>
      <c r="BI114" s="95"/>
    </row>
    <row r="115" spans="1:61">
      <c r="A115" s="66" t="str">
        <f>'Fun Patches'!C7</f>
        <v>&lt;LIST PATCH HERE&gt;</v>
      </c>
      <c r="B115" s="74" t="str">
        <f>IF('Fun Patches'!D7="C","E","")</f>
        <v/>
      </c>
      <c r="C115" s="96"/>
      <c r="D115" s="74" t="str">
        <f>IF('Fun Patches'!E7="C","E","")</f>
        <v/>
      </c>
      <c r="E115" s="96"/>
      <c r="F115" s="74" t="str">
        <f>IF('Fun Patches'!F7="C","E","")</f>
        <v/>
      </c>
      <c r="G115" s="96"/>
      <c r="H115" s="74" t="str">
        <f>IF('Fun Patches'!G7="C","E","")</f>
        <v/>
      </c>
      <c r="I115" s="96"/>
      <c r="J115" s="74" t="str">
        <f>IF('Fun Patches'!H7="C","E","")</f>
        <v/>
      </c>
      <c r="K115" s="96"/>
      <c r="L115" s="74" t="str">
        <f>IF('Fun Patches'!I7="C","E","")</f>
        <v/>
      </c>
      <c r="M115" s="96"/>
      <c r="N115" s="74" t="str">
        <f>IF('Fun Patches'!J7="C","E","")</f>
        <v/>
      </c>
      <c r="O115" s="96"/>
      <c r="P115" s="74" t="str">
        <f>IF('Fun Patches'!K7="C","E","")</f>
        <v/>
      </c>
      <c r="Q115" s="96"/>
      <c r="R115" s="74" t="str">
        <f>IF('Fun Patches'!L7="C","E","")</f>
        <v/>
      </c>
      <c r="S115" s="96"/>
      <c r="T115" s="74" t="str">
        <f>IF('Fun Patches'!M7="C","E","")</f>
        <v/>
      </c>
      <c r="U115" s="96"/>
      <c r="V115" s="74" t="str">
        <f>IF('Fun Patches'!N7="C","E","")</f>
        <v/>
      </c>
      <c r="W115" s="96"/>
      <c r="X115" s="74" t="str">
        <f>IF('Fun Patches'!O7="C","E","")</f>
        <v/>
      </c>
      <c r="Y115" s="96"/>
      <c r="Z115" s="74" t="str">
        <f>IF('Fun Patches'!P7="C","E","")</f>
        <v/>
      </c>
      <c r="AA115" s="96"/>
      <c r="AB115" s="74" t="str">
        <f>IF('Fun Patches'!Q7="C","E","")</f>
        <v/>
      </c>
      <c r="AC115" s="96"/>
      <c r="AD115" s="74" t="str">
        <f>IF('Fun Patches'!R7="C","E","")</f>
        <v/>
      </c>
      <c r="AE115" s="96"/>
      <c r="AF115" s="74" t="str">
        <f>IF('Fun Patches'!S7="C","E","")</f>
        <v/>
      </c>
      <c r="AG115" s="96"/>
      <c r="AH115" s="74" t="str">
        <f>IF('Fun Patches'!T7="C","E","")</f>
        <v/>
      </c>
      <c r="AI115" s="96"/>
      <c r="AJ115" s="74" t="str">
        <f>IF('Fun Patches'!U7="C","E","")</f>
        <v/>
      </c>
      <c r="AK115" s="96"/>
      <c r="AL115" s="74" t="str">
        <f>IF('Fun Patches'!V7="C","E","")</f>
        <v/>
      </c>
      <c r="AM115" s="96"/>
      <c r="AN115" s="74" t="str">
        <f>IF('Fun Patches'!W7="C","E","")</f>
        <v/>
      </c>
      <c r="AO115" s="96"/>
      <c r="AP115" s="74" t="str">
        <f>IF('Fun Patches'!X7="C","E","")</f>
        <v/>
      </c>
      <c r="AQ115" s="96"/>
      <c r="AR115" s="74" t="str">
        <f>IF('Fun Patches'!Y7="C","E","")</f>
        <v/>
      </c>
      <c r="AS115" s="96"/>
      <c r="AT115" s="74" t="str">
        <f>IF('Fun Patches'!Z7="C","E","")</f>
        <v/>
      </c>
      <c r="AU115" s="96"/>
      <c r="AV115" s="74" t="str">
        <f>IF('Fun Patches'!AA7="C","E","")</f>
        <v/>
      </c>
      <c r="AW115" s="96"/>
      <c r="AX115" s="74" t="str">
        <f>IF('Fun Patches'!AB7="C","E","")</f>
        <v/>
      </c>
      <c r="AY115" s="96"/>
      <c r="AZ115" s="74" t="str">
        <f>IF('Fun Patches'!AC7="C","E","")</f>
        <v/>
      </c>
      <c r="BA115" s="96"/>
      <c r="BB115" s="74" t="str">
        <f>IF('Fun Patches'!AD7="C","E","")</f>
        <v/>
      </c>
      <c r="BC115" s="96"/>
      <c r="BD115" s="74" t="str">
        <f>IF('Fun Patches'!AE7="C","E","")</f>
        <v/>
      </c>
      <c r="BE115" s="96"/>
      <c r="BF115" s="74" t="str">
        <f>IF('Fun Patches'!AF7="C","E","")</f>
        <v/>
      </c>
      <c r="BG115" s="96"/>
      <c r="BH115" s="74" t="str">
        <f>IF('Fun Patches'!AG7="C","E","")</f>
        <v/>
      </c>
      <c r="BI115" s="95"/>
    </row>
    <row r="116" spans="1:61">
      <c r="A116" s="66" t="str">
        <f>'Fun Patches'!C8</f>
        <v>&lt;LIST PATCH HERE&gt;</v>
      </c>
      <c r="B116" s="74" t="str">
        <f>IF('Fun Patches'!D8="C","E","")</f>
        <v/>
      </c>
      <c r="C116" s="96"/>
      <c r="D116" s="74" t="str">
        <f>IF('Fun Patches'!E8="C","E","")</f>
        <v/>
      </c>
      <c r="E116" s="96"/>
      <c r="F116" s="74" t="str">
        <f>IF('Fun Patches'!F8="C","E","")</f>
        <v/>
      </c>
      <c r="G116" s="96"/>
      <c r="H116" s="74" t="str">
        <f>IF('Fun Patches'!G8="C","E","")</f>
        <v/>
      </c>
      <c r="I116" s="96"/>
      <c r="J116" s="74" t="str">
        <f>IF('Fun Patches'!H8="C","E","")</f>
        <v/>
      </c>
      <c r="K116" s="96"/>
      <c r="L116" s="74" t="str">
        <f>IF('Fun Patches'!I8="C","E","")</f>
        <v/>
      </c>
      <c r="M116" s="96"/>
      <c r="N116" s="74" t="str">
        <f>IF('Fun Patches'!J8="C","E","")</f>
        <v/>
      </c>
      <c r="O116" s="96"/>
      <c r="P116" s="74" t="str">
        <f>IF('Fun Patches'!K8="C","E","")</f>
        <v/>
      </c>
      <c r="Q116" s="96"/>
      <c r="R116" s="74" t="str">
        <f>IF('Fun Patches'!L8="C","E","")</f>
        <v/>
      </c>
      <c r="S116" s="96"/>
      <c r="T116" s="74" t="str">
        <f>IF('Fun Patches'!M8="C","E","")</f>
        <v/>
      </c>
      <c r="U116" s="96"/>
      <c r="V116" s="74" t="str">
        <f>IF('Fun Patches'!N8="C","E","")</f>
        <v/>
      </c>
      <c r="W116" s="96"/>
      <c r="X116" s="74" t="str">
        <f>IF('Fun Patches'!O8="C","E","")</f>
        <v/>
      </c>
      <c r="Y116" s="96"/>
      <c r="Z116" s="74" t="str">
        <f>IF('Fun Patches'!P8="C","E","")</f>
        <v/>
      </c>
      <c r="AA116" s="96"/>
      <c r="AB116" s="74" t="str">
        <f>IF('Fun Patches'!Q8="C","E","")</f>
        <v/>
      </c>
      <c r="AC116" s="96"/>
      <c r="AD116" s="74" t="str">
        <f>IF('Fun Patches'!R8="C","E","")</f>
        <v/>
      </c>
      <c r="AE116" s="96"/>
      <c r="AF116" s="74" t="str">
        <f>IF('Fun Patches'!S8="C","E","")</f>
        <v/>
      </c>
      <c r="AG116" s="96"/>
      <c r="AH116" s="74" t="str">
        <f>IF('Fun Patches'!T8="C","E","")</f>
        <v/>
      </c>
      <c r="AI116" s="96"/>
      <c r="AJ116" s="74" t="str">
        <f>IF('Fun Patches'!U8="C","E","")</f>
        <v/>
      </c>
      <c r="AK116" s="96"/>
      <c r="AL116" s="74" t="str">
        <f>IF('Fun Patches'!V8="C","E","")</f>
        <v/>
      </c>
      <c r="AM116" s="96"/>
      <c r="AN116" s="74" t="str">
        <f>IF('Fun Patches'!W8="C","E","")</f>
        <v/>
      </c>
      <c r="AO116" s="96"/>
      <c r="AP116" s="74" t="str">
        <f>IF('Fun Patches'!X8="C","E","")</f>
        <v/>
      </c>
      <c r="AQ116" s="96"/>
      <c r="AR116" s="74" t="str">
        <f>IF('Fun Patches'!Y8="C","E","")</f>
        <v/>
      </c>
      <c r="AS116" s="96"/>
      <c r="AT116" s="74" t="str">
        <f>IF('Fun Patches'!Z8="C","E","")</f>
        <v/>
      </c>
      <c r="AU116" s="96"/>
      <c r="AV116" s="74" t="str">
        <f>IF('Fun Patches'!AA8="C","E","")</f>
        <v/>
      </c>
      <c r="AW116" s="96"/>
      <c r="AX116" s="74" t="str">
        <f>IF('Fun Patches'!AB8="C","E","")</f>
        <v/>
      </c>
      <c r="AY116" s="96"/>
      <c r="AZ116" s="74" t="str">
        <f>IF('Fun Patches'!AC8="C","E","")</f>
        <v/>
      </c>
      <c r="BA116" s="96"/>
      <c r="BB116" s="74" t="str">
        <f>IF('Fun Patches'!AD8="C","E","")</f>
        <v/>
      </c>
      <c r="BC116" s="96"/>
      <c r="BD116" s="74" t="str">
        <f>IF('Fun Patches'!AE8="C","E","")</f>
        <v/>
      </c>
      <c r="BE116" s="96"/>
      <c r="BF116" s="74" t="str">
        <f>IF('Fun Patches'!AF8="C","E","")</f>
        <v/>
      </c>
      <c r="BG116" s="96"/>
      <c r="BH116" s="74" t="str">
        <f>IF('Fun Patches'!AG8="C","E","")</f>
        <v/>
      </c>
      <c r="BI116" s="95"/>
    </row>
    <row r="117" spans="1:61">
      <c r="A117" s="66" t="str">
        <f>'Fun Patches'!C9</f>
        <v>&lt;LIST PATCH HERE&gt;</v>
      </c>
      <c r="B117" s="74" t="str">
        <f>IF('Fun Patches'!D9="C","E","")</f>
        <v/>
      </c>
      <c r="C117" s="96"/>
      <c r="D117" s="74" t="str">
        <f>IF('Fun Patches'!E9="C","E","")</f>
        <v/>
      </c>
      <c r="E117" s="96"/>
      <c r="F117" s="74" t="str">
        <f>IF('Fun Patches'!F9="C","E","")</f>
        <v/>
      </c>
      <c r="G117" s="96"/>
      <c r="H117" s="74" t="str">
        <f>IF('Fun Patches'!G9="C","E","")</f>
        <v/>
      </c>
      <c r="I117" s="96"/>
      <c r="J117" s="74" t="str">
        <f>IF('Fun Patches'!H9="C","E","")</f>
        <v/>
      </c>
      <c r="K117" s="96"/>
      <c r="L117" s="74" t="str">
        <f>IF('Fun Patches'!I9="C","E","")</f>
        <v/>
      </c>
      <c r="M117" s="96"/>
      <c r="N117" s="74" t="str">
        <f>IF('Fun Patches'!J9="C","E","")</f>
        <v/>
      </c>
      <c r="O117" s="96"/>
      <c r="P117" s="74" t="str">
        <f>IF('Fun Patches'!K9="C","E","")</f>
        <v/>
      </c>
      <c r="Q117" s="96"/>
      <c r="R117" s="74" t="str">
        <f>IF('Fun Patches'!L9="C","E","")</f>
        <v/>
      </c>
      <c r="S117" s="96"/>
      <c r="T117" s="74" t="str">
        <f>IF('Fun Patches'!M9="C","E","")</f>
        <v/>
      </c>
      <c r="U117" s="96"/>
      <c r="V117" s="74" t="str">
        <f>IF('Fun Patches'!N9="C","E","")</f>
        <v/>
      </c>
      <c r="W117" s="96"/>
      <c r="X117" s="74" t="str">
        <f>IF('Fun Patches'!O9="C","E","")</f>
        <v/>
      </c>
      <c r="Y117" s="96"/>
      <c r="Z117" s="74" t="str">
        <f>IF('Fun Patches'!P9="C","E","")</f>
        <v/>
      </c>
      <c r="AA117" s="96"/>
      <c r="AB117" s="74" t="str">
        <f>IF('Fun Patches'!Q9="C","E","")</f>
        <v/>
      </c>
      <c r="AC117" s="96"/>
      <c r="AD117" s="74" t="str">
        <f>IF('Fun Patches'!R9="C","E","")</f>
        <v/>
      </c>
      <c r="AE117" s="96"/>
      <c r="AF117" s="74" t="str">
        <f>IF('Fun Patches'!S9="C","E","")</f>
        <v/>
      </c>
      <c r="AG117" s="96"/>
      <c r="AH117" s="74" t="str">
        <f>IF('Fun Patches'!T9="C","E","")</f>
        <v/>
      </c>
      <c r="AI117" s="96"/>
      <c r="AJ117" s="74" t="str">
        <f>IF('Fun Patches'!U9="C","E","")</f>
        <v/>
      </c>
      <c r="AK117" s="96"/>
      <c r="AL117" s="74" t="str">
        <f>IF('Fun Patches'!V9="C","E","")</f>
        <v/>
      </c>
      <c r="AM117" s="96"/>
      <c r="AN117" s="74" t="str">
        <f>IF('Fun Patches'!W9="C","E","")</f>
        <v/>
      </c>
      <c r="AO117" s="96"/>
      <c r="AP117" s="74" t="str">
        <f>IF('Fun Patches'!X9="C","E","")</f>
        <v/>
      </c>
      <c r="AQ117" s="96"/>
      <c r="AR117" s="74" t="str">
        <f>IF('Fun Patches'!Y9="C","E","")</f>
        <v/>
      </c>
      <c r="AS117" s="96"/>
      <c r="AT117" s="74" t="str">
        <f>IF('Fun Patches'!Z9="C","E","")</f>
        <v/>
      </c>
      <c r="AU117" s="96"/>
      <c r="AV117" s="74" t="str">
        <f>IF('Fun Patches'!AA9="C","E","")</f>
        <v/>
      </c>
      <c r="AW117" s="96"/>
      <c r="AX117" s="74" t="str">
        <f>IF('Fun Patches'!AB9="C","E","")</f>
        <v/>
      </c>
      <c r="AY117" s="96"/>
      <c r="AZ117" s="74" t="str">
        <f>IF('Fun Patches'!AC9="C","E","")</f>
        <v/>
      </c>
      <c r="BA117" s="96"/>
      <c r="BB117" s="74" t="str">
        <f>IF('Fun Patches'!AD9="C","E","")</f>
        <v/>
      </c>
      <c r="BC117" s="96"/>
      <c r="BD117" s="74" t="str">
        <f>IF('Fun Patches'!AE9="C","E","")</f>
        <v/>
      </c>
      <c r="BE117" s="96"/>
      <c r="BF117" s="74" t="str">
        <f>IF('Fun Patches'!AF9="C","E","")</f>
        <v/>
      </c>
      <c r="BG117" s="96"/>
      <c r="BH117" s="74" t="str">
        <f>IF('Fun Patches'!AG9="C","E","")</f>
        <v/>
      </c>
      <c r="BI117" s="95"/>
    </row>
    <row r="118" spans="1:61">
      <c r="A118" s="66" t="str">
        <f>'Fun Patches'!C10</f>
        <v>&lt;LIST PATCH HERE&gt;</v>
      </c>
      <c r="B118" s="74" t="str">
        <f>IF('Fun Patches'!D10="C","E","")</f>
        <v/>
      </c>
      <c r="C118" s="96"/>
      <c r="D118" s="74" t="str">
        <f>IF('Fun Patches'!E10="C","E","")</f>
        <v/>
      </c>
      <c r="E118" s="96"/>
      <c r="F118" s="74" t="str">
        <f>IF('Fun Patches'!F10="C","E","")</f>
        <v/>
      </c>
      <c r="G118" s="96"/>
      <c r="H118" s="74" t="str">
        <f>IF('Fun Patches'!G10="C","E","")</f>
        <v/>
      </c>
      <c r="I118" s="96"/>
      <c r="J118" s="74" t="str">
        <f>IF('Fun Patches'!H10="C","E","")</f>
        <v/>
      </c>
      <c r="K118" s="96"/>
      <c r="L118" s="74" t="str">
        <f>IF('Fun Patches'!I10="C","E","")</f>
        <v/>
      </c>
      <c r="M118" s="96"/>
      <c r="N118" s="74" t="str">
        <f>IF('Fun Patches'!J10="C","E","")</f>
        <v/>
      </c>
      <c r="O118" s="96"/>
      <c r="P118" s="74" t="str">
        <f>IF('Fun Patches'!K10="C","E","")</f>
        <v/>
      </c>
      <c r="Q118" s="96"/>
      <c r="R118" s="74" t="str">
        <f>IF('Fun Patches'!L10="C","E","")</f>
        <v/>
      </c>
      <c r="S118" s="96"/>
      <c r="T118" s="74" t="str">
        <f>IF('Fun Patches'!M10="C","E","")</f>
        <v/>
      </c>
      <c r="U118" s="96"/>
      <c r="V118" s="74" t="str">
        <f>IF('Fun Patches'!N10="C","E","")</f>
        <v/>
      </c>
      <c r="W118" s="96"/>
      <c r="X118" s="74" t="str">
        <f>IF('Fun Patches'!O10="C","E","")</f>
        <v/>
      </c>
      <c r="Y118" s="96"/>
      <c r="Z118" s="74" t="str">
        <f>IF('Fun Patches'!P10="C","E","")</f>
        <v/>
      </c>
      <c r="AA118" s="96"/>
      <c r="AB118" s="74" t="str">
        <f>IF('Fun Patches'!Q10="C","E","")</f>
        <v/>
      </c>
      <c r="AC118" s="96"/>
      <c r="AD118" s="74" t="str">
        <f>IF('Fun Patches'!R10="C","E","")</f>
        <v/>
      </c>
      <c r="AE118" s="96"/>
      <c r="AF118" s="74" t="str">
        <f>IF('Fun Patches'!S10="C","E","")</f>
        <v/>
      </c>
      <c r="AG118" s="96"/>
      <c r="AH118" s="74" t="str">
        <f>IF('Fun Patches'!T10="C","E","")</f>
        <v/>
      </c>
      <c r="AI118" s="96"/>
      <c r="AJ118" s="74" t="str">
        <f>IF('Fun Patches'!U10="C","E","")</f>
        <v/>
      </c>
      <c r="AK118" s="96"/>
      <c r="AL118" s="74" t="str">
        <f>IF('Fun Patches'!V10="C","E","")</f>
        <v/>
      </c>
      <c r="AM118" s="96"/>
      <c r="AN118" s="74" t="str">
        <f>IF('Fun Patches'!W10="C","E","")</f>
        <v/>
      </c>
      <c r="AO118" s="96"/>
      <c r="AP118" s="74" t="str">
        <f>IF('Fun Patches'!X10="C","E","")</f>
        <v/>
      </c>
      <c r="AQ118" s="96"/>
      <c r="AR118" s="74" t="str">
        <f>IF('Fun Patches'!Y10="C","E","")</f>
        <v/>
      </c>
      <c r="AS118" s="96"/>
      <c r="AT118" s="74" t="str">
        <f>IF('Fun Patches'!Z10="C","E","")</f>
        <v/>
      </c>
      <c r="AU118" s="96"/>
      <c r="AV118" s="74" t="str">
        <f>IF('Fun Patches'!AA10="C","E","")</f>
        <v/>
      </c>
      <c r="AW118" s="96"/>
      <c r="AX118" s="74" t="str">
        <f>IF('Fun Patches'!AB10="C","E","")</f>
        <v/>
      </c>
      <c r="AY118" s="96"/>
      <c r="AZ118" s="74" t="str">
        <f>IF('Fun Patches'!AC10="C","E","")</f>
        <v/>
      </c>
      <c r="BA118" s="96"/>
      <c r="BB118" s="74" t="str">
        <f>IF('Fun Patches'!AD10="C","E","")</f>
        <v/>
      </c>
      <c r="BC118" s="96"/>
      <c r="BD118" s="74" t="str">
        <f>IF('Fun Patches'!AE10="C","E","")</f>
        <v/>
      </c>
      <c r="BE118" s="96"/>
      <c r="BF118" s="74" t="str">
        <f>IF('Fun Patches'!AF10="C","E","")</f>
        <v/>
      </c>
      <c r="BG118" s="96"/>
      <c r="BH118" s="74" t="str">
        <f>IF('Fun Patches'!AG10="C","E","")</f>
        <v/>
      </c>
      <c r="BI118" s="95"/>
    </row>
    <row r="119" spans="1:61">
      <c r="A119" s="66" t="str">
        <f>'Fun Patches'!C11</f>
        <v>&lt;LIST PATCH HERE&gt;</v>
      </c>
      <c r="B119" s="74" t="str">
        <f>IF('Fun Patches'!D11="C","E","")</f>
        <v/>
      </c>
      <c r="C119" s="96"/>
      <c r="D119" s="74" t="str">
        <f>IF('Fun Patches'!E11="C","E","")</f>
        <v/>
      </c>
      <c r="E119" s="96"/>
      <c r="F119" s="74" t="str">
        <f>IF('Fun Patches'!F11="C","E","")</f>
        <v/>
      </c>
      <c r="G119" s="96"/>
      <c r="H119" s="74" t="str">
        <f>IF('Fun Patches'!G11="C","E","")</f>
        <v/>
      </c>
      <c r="I119" s="96"/>
      <c r="J119" s="74" t="str">
        <f>IF('Fun Patches'!H11="C","E","")</f>
        <v/>
      </c>
      <c r="K119" s="96"/>
      <c r="L119" s="74" t="str">
        <f>IF('Fun Patches'!I11="C","E","")</f>
        <v/>
      </c>
      <c r="M119" s="96"/>
      <c r="N119" s="74" t="str">
        <f>IF('Fun Patches'!J11="C","E","")</f>
        <v/>
      </c>
      <c r="O119" s="96"/>
      <c r="P119" s="74" t="str">
        <f>IF('Fun Patches'!K11="C","E","")</f>
        <v/>
      </c>
      <c r="Q119" s="96"/>
      <c r="R119" s="74" t="str">
        <f>IF('Fun Patches'!L11="C","E","")</f>
        <v/>
      </c>
      <c r="S119" s="96"/>
      <c r="T119" s="74" t="str">
        <f>IF('Fun Patches'!M11="C","E","")</f>
        <v/>
      </c>
      <c r="U119" s="96"/>
      <c r="V119" s="74" t="str">
        <f>IF('Fun Patches'!N11="C","E","")</f>
        <v/>
      </c>
      <c r="W119" s="96"/>
      <c r="X119" s="74" t="str">
        <f>IF('Fun Patches'!O11="C","E","")</f>
        <v/>
      </c>
      <c r="Y119" s="96"/>
      <c r="Z119" s="74" t="str">
        <f>IF('Fun Patches'!P11="C","E","")</f>
        <v/>
      </c>
      <c r="AA119" s="96"/>
      <c r="AB119" s="74" t="str">
        <f>IF('Fun Patches'!Q11="C","E","")</f>
        <v/>
      </c>
      <c r="AC119" s="96"/>
      <c r="AD119" s="74" t="str">
        <f>IF('Fun Patches'!R11="C","E","")</f>
        <v/>
      </c>
      <c r="AE119" s="96"/>
      <c r="AF119" s="74" t="str">
        <f>IF('Fun Patches'!S11="C","E","")</f>
        <v/>
      </c>
      <c r="AG119" s="96"/>
      <c r="AH119" s="74" t="str">
        <f>IF('Fun Patches'!T11="C","E","")</f>
        <v/>
      </c>
      <c r="AI119" s="96"/>
      <c r="AJ119" s="74" t="str">
        <f>IF('Fun Patches'!U11="C","E","")</f>
        <v/>
      </c>
      <c r="AK119" s="96"/>
      <c r="AL119" s="74" t="str">
        <f>IF('Fun Patches'!V11="C","E","")</f>
        <v/>
      </c>
      <c r="AM119" s="96"/>
      <c r="AN119" s="74" t="str">
        <f>IF('Fun Patches'!W11="C","E","")</f>
        <v/>
      </c>
      <c r="AO119" s="96"/>
      <c r="AP119" s="74" t="str">
        <f>IF('Fun Patches'!X11="C","E","")</f>
        <v/>
      </c>
      <c r="AQ119" s="96"/>
      <c r="AR119" s="74" t="str">
        <f>IF('Fun Patches'!Y11="C","E","")</f>
        <v/>
      </c>
      <c r="AS119" s="96"/>
      <c r="AT119" s="74" t="str">
        <f>IF('Fun Patches'!Z11="C","E","")</f>
        <v/>
      </c>
      <c r="AU119" s="96"/>
      <c r="AV119" s="74" t="str">
        <f>IF('Fun Patches'!AA11="C","E","")</f>
        <v/>
      </c>
      <c r="AW119" s="96"/>
      <c r="AX119" s="74" t="str">
        <f>IF('Fun Patches'!AB11="C","E","")</f>
        <v/>
      </c>
      <c r="AY119" s="96"/>
      <c r="AZ119" s="74" t="str">
        <f>IF('Fun Patches'!AC11="C","E","")</f>
        <v/>
      </c>
      <c r="BA119" s="96"/>
      <c r="BB119" s="74" t="str">
        <f>IF('Fun Patches'!AD11="C","E","")</f>
        <v/>
      </c>
      <c r="BC119" s="96"/>
      <c r="BD119" s="74" t="str">
        <f>IF('Fun Patches'!AE11="C","E","")</f>
        <v/>
      </c>
      <c r="BE119" s="96"/>
      <c r="BF119" s="74" t="str">
        <f>IF('Fun Patches'!AF11="C","E","")</f>
        <v/>
      </c>
      <c r="BG119" s="96"/>
      <c r="BH119" s="74" t="str">
        <f>IF('Fun Patches'!AG11="C","E","")</f>
        <v/>
      </c>
      <c r="BI119" s="95"/>
    </row>
    <row r="120" spans="1:61">
      <c r="A120" s="66" t="str">
        <f>'Fun Patches'!C12</f>
        <v>&lt;LIST PATCH HERE&gt;</v>
      </c>
      <c r="B120" s="74" t="str">
        <f>IF('Fun Patches'!D12="C","E","")</f>
        <v/>
      </c>
      <c r="C120" s="96"/>
      <c r="D120" s="74" t="str">
        <f>IF('Fun Patches'!E12="C","E","")</f>
        <v/>
      </c>
      <c r="E120" s="96"/>
      <c r="F120" s="74" t="str">
        <f>IF('Fun Patches'!F12="C","E","")</f>
        <v/>
      </c>
      <c r="G120" s="96"/>
      <c r="H120" s="74" t="str">
        <f>IF('Fun Patches'!G12="C","E","")</f>
        <v/>
      </c>
      <c r="I120" s="96"/>
      <c r="J120" s="74" t="str">
        <f>IF('Fun Patches'!H12="C","E","")</f>
        <v/>
      </c>
      <c r="K120" s="96"/>
      <c r="L120" s="74" t="str">
        <f>IF('Fun Patches'!I12="C","E","")</f>
        <v/>
      </c>
      <c r="M120" s="96"/>
      <c r="N120" s="74" t="str">
        <f>IF('Fun Patches'!J12="C","E","")</f>
        <v/>
      </c>
      <c r="O120" s="96"/>
      <c r="P120" s="74" t="str">
        <f>IF('Fun Patches'!K12="C","E","")</f>
        <v/>
      </c>
      <c r="Q120" s="96"/>
      <c r="R120" s="74" t="str">
        <f>IF('Fun Patches'!L12="C","E","")</f>
        <v/>
      </c>
      <c r="S120" s="96"/>
      <c r="T120" s="74" t="str">
        <f>IF('Fun Patches'!M12="C","E","")</f>
        <v/>
      </c>
      <c r="U120" s="96"/>
      <c r="V120" s="74" t="str">
        <f>IF('Fun Patches'!N12="C","E","")</f>
        <v/>
      </c>
      <c r="W120" s="96"/>
      <c r="X120" s="74" t="str">
        <f>IF('Fun Patches'!O12="C","E","")</f>
        <v/>
      </c>
      <c r="Y120" s="96"/>
      <c r="Z120" s="74" t="str">
        <f>IF('Fun Patches'!P12="C","E","")</f>
        <v/>
      </c>
      <c r="AA120" s="96"/>
      <c r="AB120" s="74" t="str">
        <f>IF('Fun Patches'!Q12="C","E","")</f>
        <v/>
      </c>
      <c r="AC120" s="96"/>
      <c r="AD120" s="74" t="str">
        <f>IF('Fun Patches'!R12="C","E","")</f>
        <v/>
      </c>
      <c r="AE120" s="96"/>
      <c r="AF120" s="74" t="str">
        <f>IF('Fun Patches'!S12="C","E","")</f>
        <v/>
      </c>
      <c r="AG120" s="96"/>
      <c r="AH120" s="74" t="str">
        <f>IF('Fun Patches'!T12="C","E","")</f>
        <v/>
      </c>
      <c r="AI120" s="96"/>
      <c r="AJ120" s="74" t="str">
        <f>IF('Fun Patches'!U12="C","E","")</f>
        <v/>
      </c>
      <c r="AK120" s="96"/>
      <c r="AL120" s="74" t="str">
        <f>IF('Fun Patches'!V12="C","E","")</f>
        <v/>
      </c>
      <c r="AM120" s="96"/>
      <c r="AN120" s="74" t="str">
        <f>IF('Fun Patches'!W12="C","E","")</f>
        <v/>
      </c>
      <c r="AO120" s="96"/>
      <c r="AP120" s="74" t="str">
        <f>IF('Fun Patches'!X12="C","E","")</f>
        <v/>
      </c>
      <c r="AQ120" s="96"/>
      <c r="AR120" s="74" t="str">
        <f>IF('Fun Patches'!Y12="C","E","")</f>
        <v/>
      </c>
      <c r="AS120" s="96"/>
      <c r="AT120" s="74" t="str">
        <f>IF('Fun Patches'!Z12="C","E","")</f>
        <v/>
      </c>
      <c r="AU120" s="96"/>
      <c r="AV120" s="74" t="str">
        <f>IF('Fun Patches'!AA12="C","E","")</f>
        <v/>
      </c>
      <c r="AW120" s="96"/>
      <c r="AX120" s="74" t="str">
        <f>IF('Fun Patches'!AB12="C","E","")</f>
        <v/>
      </c>
      <c r="AY120" s="96"/>
      <c r="AZ120" s="74" t="str">
        <f>IF('Fun Patches'!AC12="C","E","")</f>
        <v/>
      </c>
      <c r="BA120" s="96"/>
      <c r="BB120" s="74" t="str">
        <f>IF('Fun Patches'!AD12="C","E","")</f>
        <v/>
      </c>
      <c r="BC120" s="96"/>
      <c r="BD120" s="74" t="str">
        <f>IF('Fun Patches'!AE12="C","E","")</f>
        <v/>
      </c>
      <c r="BE120" s="96"/>
      <c r="BF120" s="74" t="str">
        <f>IF('Fun Patches'!AF12="C","E","")</f>
        <v/>
      </c>
      <c r="BG120" s="96"/>
      <c r="BH120" s="74" t="str">
        <f>IF('Fun Patches'!AG12="C","E","")</f>
        <v/>
      </c>
      <c r="BI120" s="95"/>
    </row>
    <row r="121" spans="1:61">
      <c r="A121" s="66" t="str">
        <f>'Fun Patches'!C13</f>
        <v>&lt;LIST PATCH HERE&gt;</v>
      </c>
      <c r="B121" s="74" t="str">
        <f>IF('Fun Patches'!D13="C","E","")</f>
        <v/>
      </c>
      <c r="C121" s="96"/>
      <c r="D121" s="74" t="str">
        <f>IF('Fun Patches'!E13="C","E","")</f>
        <v/>
      </c>
      <c r="E121" s="96"/>
      <c r="F121" s="74" t="str">
        <f>IF('Fun Patches'!F13="C","E","")</f>
        <v/>
      </c>
      <c r="G121" s="96"/>
      <c r="H121" s="74" t="str">
        <f>IF('Fun Patches'!G13="C","E","")</f>
        <v/>
      </c>
      <c r="I121" s="96"/>
      <c r="J121" s="74" t="str">
        <f>IF('Fun Patches'!H13="C","E","")</f>
        <v/>
      </c>
      <c r="K121" s="96"/>
      <c r="L121" s="74" t="str">
        <f>IF('Fun Patches'!I13="C","E","")</f>
        <v/>
      </c>
      <c r="M121" s="96"/>
      <c r="N121" s="74" t="str">
        <f>IF('Fun Patches'!J13="C","E","")</f>
        <v/>
      </c>
      <c r="O121" s="96"/>
      <c r="P121" s="74" t="str">
        <f>IF('Fun Patches'!K13="C","E","")</f>
        <v/>
      </c>
      <c r="Q121" s="96"/>
      <c r="R121" s="74" t="str">
        <f>IF('Fun Patches'!L13="C","E","")</f>
        <v/>
      </c>
      <c r="S121" s="96"/>
      <c r="T121" s="74" t="str">
        <f>IF('Fun Patches'!M13="C","E","")</f>
        <v/>
      </c>
      <c r="U121" s="96"/>
      <c r="V121" s="74" t="str">
        <f>IF('Fun Patches'!N13="C","E","")</f>
        <v/>
      </c>
      <c r="W121" s="96"/>
      <c r="X121" s="74" t="str">
        <f>IF('Fun Patches'!O13="C","E","")</f>
        <v/>
      </c>
      <c r="Y121" s="96"/>
      <c r="Z121" s="74" t="str">
        <f>IF('Fun Patches'!P13="C","E","")</f>
        <v/>
      </c>
      <c r="AA121" s="96"/>
      <c r="AB121" s="74" t="str">
        <f>IF('Fun Patches'!Q13="C","E","")</f>
        <v/>
      </c>
      <c r="AC121" s="96"/>
      <c r="AD121" s="74" t="str">
        <f>IF('Fun Patches'!R13="C","E","")</f>
        <v/>
      </c>
      <c r="AE121" s="96"/>
      <c r="AF121" s="74" t="str">
        <f>IF('Fun Patches'!S13="C","E","")</f>
        <v/>
      </c>
      <c r="AG121" s="96"/>
      <c r="AH121" s="74" t="str">
        <f>IF('Fun Patches'!T13="C","E","")</f>
        <v/>
      </c>
      <c r="AI121" s="96"/>
      <c r="AJ121" s="74" t="str">
        <f>IF('Fun Patches'!U13="C","E","")</f>
        <v/>
      </c>
      <c r="AK121" s="96"/>
      <c r="AL121" s="74" t="str">
        <f>IF('Fun Patches'!V13="C","E","")</f>
        <v/>
      </c>
      <c r="AM121" s="96"/>
      <c r="AN121" s="74" t="str">
        <f>IF('Fun Patches'!W13="C","E","")</f>
        <v/>
      </c>
      <c r="AO121" s="96"/>
      <c r="AP121" s="74" t="str">
        <f>IF('Fun Patches'!X13="C","E","")</f>
        <v/>
      </c>
      <c r="AQ121" s="96"/>
      <c r="AR121" s="74" t="str">
        <f>IF('Fun Patches'!Y13="C","E","")</f>
        <v/>
      </c>
      <c r="AS121" s="96"/>
      <c r="AT121" s="74" t="str">
        <f>IF('Fun Patches'!Z13="C","E","")</f>
        <v/>
      </c>
      <c r="AU121" s="96"/>
      <c r="AV121" s="74" t="str">
        <f>IF('Fun Patches'!AA13="C","E","")</f>
        <v/>
      </c>
      <c r="AW121" s="96"/>
      <c r="AX121" s="74" t="str">
        <f>IF('Fun Patches'!AB13="C","E","")</f>
        <v/>
      </c>
      <c r="AY121" s="96"/>
      <c r="AZ121" s="74" t="str">
        <f>IF('Fun Patches'!AC13="C","E","")</f>
        <v/>
      </c>
      <c r="BA121" s="96"/>
      <c r="BB121" s="74" t="str">
        <f>IF('Fun Patches'!AD13="C","E","")</f>
        <v/>
      </c>
      <c r="BC121" s="96"/>
      <c r="BD121" s="74" t="str">
        <f>IF('Fun Patches'!AE13="C","E","")</f>
        <v/>
      </c>
      <c r="BE121" s="96"/>
      <c r="BF121" s="74" t="str">
        <f>IF('Fun Patches'!AF13="C","E","")</f>
        <v/>
      </c>
      <c r="BG121" s="96"/>
      <c r="BH121" s="74" t="str">
        <f>IF('Fun Patches'!AG13="C","E","")</f>
        <v/>
      </c>
      <c r="BI121" s="95"/>
    </row>
    <row r="122" spans="1:61">
      <c r="A122" s="66" t="str">
        <f>'Fun Patches'!C14</f>
        <v>&lt;LIST PATCH HERE&gt;</v>
      </c>
      <c r="B122" s="74" t="str">
        <f>IF('Fun Patches'!D14="C","E","")</f>
        <v/>
      </c>
      <c r="C122" s="96"/>
      <c r="D122" s="74" t="str">
        <f>IF('Fun Patches'!E14="C","E","")</f>
        <v/>
      </c>
      <c r="E122" s="96"/>
      <c r="F122" s="74" t="str">
        <f>IF('Fun Patches'!F14="C","E","")</f>
        <v/>
      </c>
      <c r="G122" s="96"/>
      <c r="H122" s="74" t="str">
        <f>IF('Fun Patches'!G14="C","E","")</f>
        <v/>
      </c>
      <c r="I122" s="96"/>
      <c r="J122" s="74" t="str">
        <f>IF('Fun Patches'!H14="C","E","")</f>
        <v/>
      </c>
      <c r="K122" s="96"/>
      <c r="L122" s="74" t="str">
        <f>IF('Fun Patches'!I14="C","E","")</f>
        <v/>
      </c>
      <c r="M122" s="96"/>
      <c r="N122" s="74" t="str">
        <f>IF('Fun Patches'!J14="C","E","")</f>
        <v/>
      </c>
      <c r="O122" s="96"/>
      <c r="P122" s="74" t="str">
        <f>IF('Fun Patches'!K14="C","E","")</f>
        <v/>
      </c>
      <c r="Q122" s="96"/>
      <c r="R122" s="74" t="str">
        <f>IF('Fun Patches'!L14="C","E","")</f>
        <v/>
      </c>
      <c r="S122" s="96"/>
      <c r="T122" s="74" t="str">
        <f>IF('Fun Patches'!M14="C","E","")</f>
        <v/>
      </c>
      <c r="U122" s="96"/>
      <c r="V122" s="74" t="str">
        <f>IF('Fun Patches'!N14="C","E","")</f>
        <v/>
      </c>
      <c r="W122" s="96"/>
      <c r="X122" s="74" t="str">
        <f>IF('Fun Patches'!O14="C","E","")</f>
        <v/>
      </c>
      <c r="Y122" s="96"/>
      <c r="Z122" s="74" t="str">
        <f>IF('Fun Patches'!P14="C","E","")</f>
        <v/>
      </c>
      <c r="AA122" s="96"/>
      <c r="AB122" s="74" t="str">
        <f>IF('Fun Patches'!Q14="C","E","")</f>
        <v/>
      </c>
      <c r="AC122" s="96"/>
      <c r="AD122" s="74" t="str">
        <f>IF('Fun Patches'!R14="C","E","")</f>
        <v/>
      </c>
      <c r="AE122" s="96"/>
      <c r="AF122" s="74" t="str">
        <f>IF('Fun Patches'!S14="C","E","")</f>
        <v/>
      </c>
      <c r="AG122" s="96"/>
      <c r="AH122" s="74" t="str">
        <f>IF('Fun Patches'!T14="C","E","")</f>
        <v/>
      </c>
      <c r="AI122" s="96"/>
      <c r="AJ122" s="74" t="str">
        <f>IF('Fun Patches'!U14="C","E","")</f>
        <v/>
      </c>
      <c r="AK122" s="96"/>
      <c r="AL122" s="74" t="str">
        <f>IF('Fun Patches'!V14="C","E","")</f>
        <v/>
      </c>
      <c r="AM122" s="96"/>
      <c r="AN122" s="74" t="str">
        <f>IF('Fun Patches'!W14="C","E","")</f>
        <v/>
      </c>
      <c r="AO122" s="96"/>
      <c r="AP122" s="74" t="str">
        <f>IF('Fun Patches'!X14="C","E","")</f>
        <v/>
      </c>
      <c r="AQ122" s="96"/>
      <c r="AR122" s="74" t="str">
        <f>IF('Fun Patches'!Y14="C","E","")</f>
        <v/>
      </c>
      <c r="AS122" s="96"/>
      <c r="AT122" s="74" t="str">
        <f>IF('Fun Patches'!Z14="C","E","")</f>
        <v/>
      </c>
      <c r="AU122" s="96"/>
      <c r="AV122" s="74" t="str">
        <f>IF('Fun Patches'!AA14="C","E","")</f>
        <v/>
      </c>
      <c r="AW122" s="96"/>
      <c r="AX122" s="74" t="str">
        <f>IF('Fun Patches'!AB14="C","E","")</f>
        <v/>
      </c>
      <c r="AY122" s="96"/>
      <c r="AZ122" s="74" t="str">
        <f>IF('Fun Patches'!AC14="C","E","")</f>
        <v/>
      </c>
      <c r="BA122" s="96"/>
      <c r="BB122" s="74" t="str">
        <f>IF('Fun Patches'!AD14="C","E","")</f>
        <v/>
      </c>
      <c r="BC122" s="96"/>
      <c r="BD122" s="74" t="str">
        <f>IF('Fun Patches'!AE14="C","E","")</f>
        <v/>
      </c>
      <c r="BE122" s="96"/>
      <c r="BF122" s="74" t="str">
        <f>IF('Fun Patches'!AF14="C","E","")</f>
        <v/>
      </c>
      <c r="BG122" s="96"/>
      <c r="BH122" s="74" t="str">
        <f>IF('Fun Patches'!AG14="C","E","")</f>
        <v/>
      </c>
      <c r="BI122" s="95"/>
    </row>
    <row r="123" spans="1:61">
      <c r="A123" s="66" t="str">
        <f>'Fun Patches'!C15</f>
        <v>&lt;LIST PATCH HERE&gt;</v>
      </c>
      <c r="B123" s="74" t="str">
        <f>IF('Fun Patches'!D15="C","E","")</f>
        <v/>
      </c>
      <c r="C123" s="96"/>
      <c r="D123" s="74" t="str">
        <f>IF('Fun Patches'!E15="C","E","")</f>
        <v/>
      </c>
      <c r="E123" s="96"/>
      <c r="F123" s="74" t="str">
        <f>IF('Fun Patches'!F15="C","E","")</f>
        <v/>
      </c>
      <c r="G123" s="96"/>
      <c r="H123" s="74" t="str">
        <f>IF('Fun Patches'!G15="C","E","")</f>
        <v/>
      </c>
      <c r="I123" s="96"/>
      <c r="J123" s="74" t="str">
        <f>IF('Fun Patches'!H15="C","E","")</f>
        <v/>
      </c>
      <c r="K123" s="96"/>
      <c r="L123" s="74" t="str">
        <f>IF('Fun Patches'!I15="C","E","")</f>
        <v/>
      </c>
      <c r="M123" s="96"/>
      <c r="N123" s="74" t="str">
        <f>IF('Fun Patches'!J15="C","E","")</f>
        <v/>
      </c>
      <c r="O123" s="96"/>
      <c r="P123" s="74" t="str">
        <f>IF('Fun Patches'!K15="C","E","")</f>
        <v/>
      </c>
      <c r="Q123" s="96"/>
      <c r="R123" s="74" t="str">
        <f>IF('Fun Patches'!L15="C","E","")</f>
        <v/>
      </c>
      <c r="S123" s="96"/>
      <c r="T123" s="74" t="str">
        <f>IF('Fun Patches'!M15="C","E","")</f>
        <v/>
      </c>
      <c r="U123" s="96"/>
      <c r="V123" s="74" t="str">
        <f>IF('Fun Patches'!N15="C","E","")</f>
        <v/>
      </c>
      <c r="W123" s="96"/>
      <c r="X123" s="74" t="str">
        <f>IF('Fun Patches'!O15="C","E","")</f>
        <v/>
      </c>
      <c r="Y123" s="96"/>
      <c r="Z123" s="74" t="str">
        <f>IF('Fun Patches'!P15="C","E","")</f>
        <v/>
      </c>
      <c r="AA123" s="96"/>
      <c r="AB123" s="74" t="str">
        <f>IF('Fun Patches'!Q15="C","E","")</f>
        <v/>
      </c>
      <c r="AC123" s="96"/>
      <c r="AD123" s="74" t="str">
        <f>IF('Fun Patches'!R15="C","E","")</f>
        <v/>
      </c>
      <c r="AE123" s="96"/>
      <c r="AF123" s="74" t="str">
        <f>IF('Fun Patches'!S15="C","E","")</f>
        <v/>
      </c>
      <c r="AG123" s="96"/>
      <c r="AH123" s="74" t="str">
        <f>IF('Fun Patches'!T15="C","E","")</f>
        <v/>
      </c>
      <c r="AI123" s="96"/>
      <c r="AJ123" s="74" t="str">
        <f>IF('Fun Patches'!U15="C","E","")</f>
        <v/>
      </c>
      <c r="AK123" s="96"/>
      <c r="AL123" s="74" t="str">
        <f>IF('Fun Patches'!V15="C","E","")</f>
        <v/>
      </c>
      <c r="AM123" s="96"/>
      <c r="AN123" s="74" t="str">
        <f>IF('Fun Patches'!W15="C","E","")</f>
        <v/>
      </c>
      <c r="AO123" s="96"/>
      <c r="AP123" s="74" t="str">
        <f>IF('Fun Patches'!X15="C","E","")</f>
        <v/>
      </c>
      <c r="AQ123" s="96"/>
      <c r="AR123" s="74" t="str">
        <f>IF('Fun Patches'!Y15="C","E","")</f>
        <v/>
      </c>
      <c r="AS123" s="96"/>
      <c r="AT123" s="74" t="str">
        <f>IF('Fun Patches'!Z15="C","E","")</f>
        <v/>
      </c>
      <c r="AU123" s="96"/>
      <c r="AV123" s="74" t="str">
        <f>IF('Fun Patches'!AA15="C","E","")</f>
        <v/>
      </c>
      <c r="AW123" s="96"/>
      <c r="AX123" s="74" t="str">
        <f>IF('Fun Patches'!AB15="C","E","")</f>
        <v/>
      </c>
      <c r="AY123" s="96"/>
      <c r="AZ123" s="74" t="str">
        <f>IF('Fun Patches'!AC15="C","E","")</f>
        <v/>
      </c>
      <c r="BA123" s="96"/>
      <c r="BB123" s="74" t="str">
        <f>IF('Fun Patches'!AD15="C","E","")</f>
        <v/>
      </c>
      <c r="BC123" s="96"/>
      <c r="BD123" s="74" t="str">
        <f>IF('Fun Patches'!AE15="C","E","")</f>
        <v/>
      </c>
      <c r="BE123" s="96"/>
      <c r="BF123" s="74" t="str">
        <f>IF('Fun Patches'!AF15="C","E","")</f>
        <v/>
      </c>
      <c r="BG123" s="96"/>
      <c r="BH123" s="74" t="str">
        <f>IF('Fun Patches'!AG15="C","E","")</f>
        <v/>
      </c>
      <c r="BI123" s="95"/>
    </row>
    <row r="124" spans="1:61">
      <c r="A124" s="66" t="str">
        <f>'Fun Patches'!C16</f>
        <v>&lt;LIST PATCH HERE&gt;</v>
      </c>
      <c r="B124" s="74" t="str">
        <f>IF('Fun Patches'!D16="C","E","")</f>
        <v/>
      </c>
      <c r="C124" s="96"/>
      <c r="D124" s="74" t="str">
        <f>IF('Fun Patches'!E16="C","E","")</f>
        <v/>
      </c>
      <c r="E124" s="96"/>
      <c r="F124" s="74" t="str">
        <f>IF('Fun Patches'!F16="C","E","")</f>
        <v/>
      </c>
      <c r="G124" s="96"/>
      <c r="H124" s="74" t="str">
        <f>IF('Fun Patches'!G16="C","E","")</f>
        <v/>
      </c>
      <c r="I124" s="96"/>
      <c r="J124" s="74" t="str">
        <f>IF('Fun Patches'!H16="C","E","")</f>
        <v/>
      </c>
      <c r="K124" s="96"/>
      <c r="L124" s="74" t="str">
        <f>IF('Fun Patches'!I16="C","E","")</f>
        <v/>
      </c>
      <c r="M124" s="96"/>
      <c r="N124" s="74" t="str">
        <f>IF('Fun Patches'!J16="C","E","")</f>
        <v/>
      </c>
      <c r="O124" s="96"/>
      <c r="P124" s="74" t="str">
        <f>IF('Fun Patches'!K16="C","E","")</f>
        <v/>
      </c>
      <c r="Q124" s="96"/>
      <c r="R124" s="74" t="str">
        <f>IF('Fun Patches'!L16="C","E","")</f>
        <v/>
      </c>
      <c r="S124" s="96"/>
      <c r="T124" s="74" t="str">
        <f>IF('Fun Patches'!M16="C","E","")</f>
        <v/>
      </c>
      <c r="U124" s="96"/>
      <c r="V124" s="74" t="str">
        <f>IF('Fun Patches'!N16="C","E","")</f>
        <v/>
      </c>
      <c r="W124" s="96"/>
      <c r="X124" s="74" t="str">
        <f>IF('Fun Patches'!O16="C","E","")</f>
        <v/>
      </c>
      <c r="Y124" s="96"/>
      <c r="Z124" s="74" t="str">
        <f>IF('Fun Patches'!P16="C","E","")</f>
        <v/>
      </c>
      <c r="AA124" s="96"/>
      <c r="AB124" s="74" t="str">
        <f>IF('Fun Patches'!Q16="C","E","")</f>
        <v/>
      </c>
      <c r="AC124" s="96"/>
      <c r="AD124" s="74" t="str">
        <f>IF('Fun Patches'!R16="C","E","")</f>
        <v/>
      </c>
      <c r="AE124" s="96"/>
      <c r="AF124" s="74" t="str">
        <f>IF('Fun Patches'!S16="C","E","")</f>
        <v/>
      </c>
      <c r="AG124" s="96"/>
      <c r="AH124" s="74" t="str">
        <f>IF('Fun Patches'!T16="C","E","")</f>
        <v/>
      </c>
      <c r="AI124" s="96"/>
      <c r="AJ124" s="74" t="str">
        <f>IF('Fun Patches'!U16="C","E","")</f>
        <v/>
      </c>
      <c r="AK124" s="96"/>
      <c r="AL124" s="74" t="str">
        <f>IF('Fun Patches'!V16="C","E","")</f>
        <v/>
      </c>
      <c r="AM124" s="96"/>
      <c r="AN124" s="74" t="str">
        <f>IF('Fun Patches'!W16="C","E","")</f>
        <v/>
      </c>
      <c r="AO124" s="96"/>
      <c r="AP124" s="74" t="str">
        <f>IF('Fun Patches'!X16="C","E","")</f>
        <v/>
      </c>
      <c r="AQ124" s="96"/>
      <c r="AR124" s="74" t="str">
        <f>IF('Fun Patches'!Y16="C","E","")</f>
        <v/>
      </c>
      <c r="AS124" s="96"/>
      <c r="AT124" s="74" t="str">
        <f>IF('Fun Patches'!Z16="C","E","")</f>
        <v/>
      </c>
      <c r="AU124" s="96"/>
      <c r="AV124" s="74" t="str">
        <f>IF('Fun Patches'!AA16="C","E","")</f>
        <v/>
      </c>
      <c r="AW124" s="96"/>
      <c r="AX124" s="74" t="str">
        <f>IF('Fun Patches'!AB16="C","E","")</f>
        <v/>
      </c>
      <c r="AY124" s="96"/>
      <c r="AZ124" s="74" t="str">
        <f>IF('Fun Patches'!AC16="C","E","")</f>
        <v/>
      </c>
      <c r="BA124" s="96"/>
      <c r="BB124" s="74" t="str">
        <f>IF('Fun Patches'!AD16="C","E","")</f>
        <v/>
      </c>
      <c r="BC124" s="96"/>
      <c r="BD124" s="74" t="str">
        <f>IF('Fun Patches'!AE16="C","E","")</f>
        <v/>
      </c>
      <c r="BE124" s="96"/>
      <c r="BF124" s="74" t="str">
        <f>IF('Fun Patches'!AF16="C","E","")</f>
        <v/>
      </c>
      <c r="BG124" s="96"/>
      <c r="BH124" s="74" t="str">
        <f>IF('Fun Patches'!AG16="C","E","")</f>
        <v/>
      </c>
      <c r="BI124" s="95"/>
    </row>
    <row r="125" spans="1:61">
      <c r="A125" s="66" t="str">
        <f>'Fun Patches'!C17</f>
        <v>&lt;LIST PATCH HERE&gt;</v>
      </c>
      <c r="B125" s="74" t="str">
        <f>IF('Fun Patches'!D17="C","E","")</f>
        <v/>
      </c>
      <c r="C125" s="96"/>
      <c r="D125" s="74" t="str">
        <f>IF('Fun Patches'!E17="C","E","")</f>
        <v/>
      </c>
      <c r="E125" s="96"/>
      <c r="F125" s="74" t="str">
        <f>IF('Fun Patches'!F17="C","E","")</f>
        <v/>
      </c>
      <c r="G125" s="96"/>
      <c r="H125" s="74" t="str">
        <f>IF('Fun Patches'!G17="C","E","")</f>
        <v/>
      </c>
      <c r="I125" s="96"/>
      <c r="J125" s="74" t="str">
        <f>IF('Fun Patches'!H17="C","E","")</f>
        <v/>
      </c>
      <c r="K125" s="96"/>
      <c r="L125" s="74" t="str">
        <f>IF('Fun Patches'!I17="C","E","")</f>
        <v/>
      </c>
      <c r="M125" s="96"/>
      <c r="N125" s="74" t="str">
        <f>IF('Fun Patches'!J17="C","E","")</f>
        <v/>
      </c>
      <c r="O125" s="96"/>
      <c r="P125" s="74" t="str">
        <f>IF('Fun Patches'!K17="C","E","")</f>
        <v/>
      </c>
      <c r="Q125" s="96"/>
      <c r="R125" s="74" t="str">
        <f>IF('Fun Patches'!L17="C","E","")</f>
        <v/>
      </c>
      <c r="S125" s="96"/>
      <c r="T125" s="74" t="str">
        <f>IF('Fun Patches'!M17="C","E","")</f>
        <v/>
      </c>
      <c r="U125" s="96"/>
      <c r="V125" s="74" t="str">
        <f>IF('Fun Patches'!N17="C","E","")</f>
        <v/>
      </c>
      <c r="W125" s="96"/>
      <c r="X125" s="74" t="str">
        <f>IF('Fun Patches'!O17="C","E","")</f>
        <v/>
      </c>
      <c r="Y125" s="96"/>
      <c r="Z125" s="74" t="str">
        <f>IF('Fun Patches'!P17="C","E","")</f>
        <v/>
      </c>
      <c r="AA125" s="96"/>
      <c r="AB125" s="74" t="str">
        <f>IF('Fun Patches'!Q17="C","E","")</f>
        <v/>
      </c>
      <c r="AC125" s="96"/>
      <c r="AD125" s="74" t="str">
        <f>IF('Fun Patches'!R17="C","E","")</f>
        <v/>
      </c>
      <c r="AE125" s="96"/>
      <c r="AF125" s="74" t="str">
        <f>IF('Fun Patches'!S17="C","E","")</f>
        <v/>
      </c>
      <c r="AG125" s="96"/>
      <c r="AH125" s="74" t="str">
        <f>IF('Fun Patches'!T17="C","E","")</f>
        <v/>
      </c>
      <c r="AI125" s="96"/>
      <c r="AJ125" s="74" t="str">
        <f>IF('Fun Patches'!U17="C","E","")</f>
        <v/>
      </c>
      <c r="AK125" s="96"/>
      <c r="AL125" s="74" t="str">
        <f>IF('Fun Patches'!V17="C","E","")</f>
        <v/>
      </c>
      <c r="AM125" s="96"/>
      <c r="AN125" s="74" t="str">
        <f>IF('Fun Patches'!W17="C","E","")</f>
        <v/>
      </c>
      <c r="AO125" s="96"/>
      <c r="AP125" s="74" t="str">
        <f>IF('Fun Patches'!X17="C","E","")</f>
        <v/>
      </c>
      <c r="AQ125" s="96"/>
      <c r="AR125" s="74" t="str">
        <f>IF('Fun Patches'!Y17="C","E","")</f>
        <v/>
      </c>
      <c r="AS125" s="96"/>
      <c r="AT125" s="74" t="str">
        <f>IF('Fun Patches'!Z17="C","E","")</f>
        <v/>
      </c>
      <c r="AU125" s="96"/>
      <c r="AV125" s="74" t="str">
        <f>IF('Fun Patches'!AA17="C","E","")</f>
        <v/>
      </c>
      <c r="AW125" s="96"/>
      <c r="AX125" s="74" t="str">
        <f>IF('Fun Patches'!AB17="C","E","")</f>
        <v/>
      </c>
      <c r="AY125" s="96"/>
      <c r="AZ125" s="74" t="str">
        <f>IF('Fun Patches'!AC17="C","E","")</f>
        <v/>
      </c>
      <c r="BA125" s="96"/>
      <c r="BB125" s="74" t="str">
        <f>IF('Fun Patches'!AD17="C","E","")</f>
        <v/>
      </c>
      <c r="BC125" s="96"/>
      <c r="BD125" s="74" t="str">
        <f>IF('Fun Patches'!AE17="C","E","")</f>
        <v/>
      </c>
      <c r="BE125" s="96"/>
      <c r="BF125" s="74" t="str">
        <f>IF('Fun Patches'!AF17="C","E","")</f>
        <v/>
      </c>
      <c r="BG125" s="96"/>
      <c r="BH125" s="74" t="str">
        <f>IF('Fun Patches'!AG17="C","E","")</f>
        <v/>
      </c>
      <c r="BI125" s="95"/>
    </row>
    <row r="126" spans="1:61">
      <c r="A126" s="66" t="str">
        <f>'Fun Patches'!C18</f>
        <v>&lt;LIST PATCH HERE&gt;</v>
      </c>
      <c r="B126" s="74" t="str">
        <f>IF('Fun Patches'!D18="C","E","")</f>
        <v/>
      </c>
      <c r="C126" s="96"/>
      <c r="D126" s="74" t="str">
        <f>IF('Fun Patches'!E18="C","E","")</f>
        <v/>
      </c>
      <c r="E126" s="96"/>
      <c r="F126" s="74" t="str">
        <f>IF('Fun Patches'!F18="C","E","")</f>
        <v/>
      </c>
      <c r="G126" s="96"/>
      <c r="H126" s="74" t="str">
        <f>IF('Fun Patches'!G18="C","E","")</f>
        <v/>
      </c>
      <c r="I126" s="96"/>
      <c r="J126" s="74" t="str">
        <f>IF('Fun Patches'!H18="C","E","")</f>
        <v/>
      </c>
      <c r="K126" s="96"/>
      <c r="L126" s="74" t="str">
        <f>IF('Fun Patches'!I18="C","E","")</f>
        <v/>
      </c>
      <c r="M126" s="96"/>
      <c r="N126" s="74" t="str">
        <f>IF('Fun Patches'!J18="C","E","")</f>
        <v/>
      </c>
      <c r="O126" s="96"/>
      <c r="P126" s="74" t="str">
        <f>IF('Fun Patches'!K18="C","E","")</f>
        <v/>
      </c>
      <c r="Q126" s="96"/>
      <c r="R126" s="74" t="str">
        <f>IF('Fun Patches'!L18="C","E","")</f>
        <v/>
      </c>
      <c r="S126" s="96"/>
      <c r="T126" s="74" t="str">
        <f>IF('Fun Patches'!M18="C","E","")</f>
        <v/>
      </c>
      <c r="U126" s="96"/>
      <c r="V126" s="74" t="str">
        <f>IF('Fun Patches'!N18="C","E","")</f>
        <v/>
      </c>
      <c r="W126" s="96"/>
      <c r="X126" s="74" t="str">
        <f>IF('Fun Patches'!O18="C","E","")</f>
        <v/>
      </c>
      <c r="Y126" s="96"/>
      <c r="Z126" s="74" t="str">
        <f>IF('Fun Patches'!P18="C","E","")</f>
        <v/>
      </c>
      <c r="AA126" s="96"/>
      <c r="AB126" s="74" t="str">
        <f>IF('Fun Patches'!Q18="C","E","")</f>
        <v/>
      </c>
      <c r="AC126" s="96"/>
      <c r="AD126" s="74" t="str">
        <f>IF('Fun Patches'!R18="C","E","")</f>
        <v/>
      </c>
      <c r="AE126" s="96"/>
      <c r="AF126" s="74" t="str">
        <f>IF('Fun Patches'!S18="C","E","")</f>
        <v/>
      </c>
      <c r="AG126" s="96"/>
      <c r="AH126" s="74" t="str">
        <f>IF('Fun Patches'!T18="C","E","")</f>
        <v/>
      </c>
      <c r="AI126" s="96"/>
      <c r="AJ126" s="74" t="str">
        <f>IF('Fun Patches'!U18="C","E","")</f>
        <v/>
      </c>
      <c r="AK126" s="96"/>
      <c r="AL126" s="74" t="str">
        <f>IF('Fun Patches'!V18="C","E","")</f>
        <v/>
      </c>
      <c r="AM126" s="96"/>
      <c r="AN126" s="74" t="str">
        <f>IF('Fun Patches'!W18="C","E","")</f>
        <v/>
      </c>
      <c r="AO126" s="96"/>
      <c r="AP126" s="74" t="str">
        <f>IF('Fun Patches'!X18="C","E","")</f>
        <v/>
      </c>
      <c r="AQ126" s="96"/>
      <c r="AR126" s="74" t="str">
        <f>IF('Fun Patches'!Y18="C","E","")</f>
        <v/>
      </c>
      <c r="AS126" s="96"/>
      <c r="AT126" s="74" t="str">
        <f>IF('Fun Patches'!Z18="C","E","")</f>
        <v/>
      </c>
      <c r="AU126" s="96"/>
      <c r="AV126" s="74" t="str">
        <f>IF('Fun Patches'!AA18="C","E","")</f>
        <v/>
      </c>
      <c r="AW126" s="96"/>
      <c r="AX126" s="74" t="str">
        <f>IF('Fun Patches'!AB18="C","E","")</f>
        <v/>
      </c>
      <c r="AY126" s="96"/>
      <c r="AZ126" s="74" t="str">
        <f>IF('Fun Patches'!AC18="C","E","")</f>
        <v/>
      </c>
      <c r="BA126" s="96"/>
      <c r="BB126" s="74" t="str">
        <f>IF('Fun Patches'!AD18="C","E","")</f>
        <v/>
      </c>
      <c r="BC126" s="96"/>
      <c r="BD126" s="74" t="str">
        <f>IF('Fun Patches'!AE18="C","E","")</f>
        <v/>
      </c>
      <c r="BE126" s="96"/>
      <c r="BF126" s="74" t="str">
        <f>IF('Fun Patches'!AF18="C","E","")</f>
        <v/>
      </c>
      <c r="BG126" s="96"/>
      <c r="BH126" s="74" t="str">
        <f>IF('Fun Patches'!AG18="C","E","")</f>
        <v/>
      </c>
      <c r="BI126" s="95"/>
    </row>
    <row r="127" spans="1:61">
      <c r="A127" s="66" t="str">
        <f>'Fun Patches'!C19</f>
        <v>&lt;LIST PATCH HERE&gt;</v>
      </c>
      <c r="B127" s="74" t="str">
        <f>IF('Fun Patches'!D19="C","E","")</f>
        <v/>
      </c>
      <c r="C127" s="96"/>
      <c r="D127" s="74" t="str">
        <f>IF('Fun Patches'!E19="C","E","")</f>
        <v/>
      </c>
      <c r="E127" s="96"/>
      <c r="F127" s="74" t="str">
        <f>IF('Fun Patches'!F19="C","E","")</f>
        <v/>
      </c>
      <c r="G127" s="96"/>
      <c r="H127" s="74" t="str">
        <f>IF('Fun Patches'!G19="C","E","")</f>
        <v/>
      </c>
      <c r="I127" s="96"/>
      <c r="J127" s="74" t="str">
        <f>IF('Fun Patches'!H19="C","E","")</f>
        <v/>
      </c>
      <c r="K127" s="96"/>
      <c r="L127" s="74" t="str">
        <f>IF('Fun Patches'!I19="C","E","")</f>
        <v/>
      </c>
      <c r="M127" s="96"/>
      <c r="N127" s="74" t="str">
        <f>IF('Fun Patches'!J19="C","E","")</f>
        <v/>
      </c>
      <c r="O127" s="96"/>
      <c r="P127" s="74" t="str">
        <f>IF('Fun Patches'!K19="C","E","")</f>
        <v/>
      </c>
      <c r="Q127" s="96"/>
      <c r="R127" s="74" t="str">
        <f>IF('Fun Patches'!L19="C","E","")</f>
        <v/>
      </c>
      <c r="S127" s="96"/>
      <c r="T127" s="74" t="str">
        <f>IF('Fun Patches'!M19="C","E","")</f>
        <v/>
      </c>
      <c r="U127" s="96"/>
      <c r="V127" s="74" t="str">
        <f>IF('Fun Patches'!N19="C","E","")</f>
        <v/>
      </c>
      <c r="W127" s="96"/>
      <c r="X127" s="74" t="str">
        <f>IF('Fun Patches'!O19="C","E","")</f>
        <v/>
      </c>
      <c r="Y127" s="96"/>
      <c r="Z127" s="74" t="str">
        <f>IF('Fun Patches'!P19="C","E","")</f>
        <v/>
      </c>
      <c r="AA127" s="96"/>
      <c r="AB127" s="74" t="str">
        <f>IF('Fun Patches'!Q19="C","E","")</f>
        <v/>
      </c>
      <c r="AC127" s="96"/>
      <c r="AD127" s="74" t="str">
        <f>IF('Fun Patches'!R19="C","E","")</f>
        <v/>
      </c>
      <c r="AE127" s="96"/>
      <c r="AF127" s="74" t="str">
        <f>IF('Fun Patches'!S19="C","E","")</f>
        <v/>
      </c>
      <c r="AG127" s="96"/>
      <c r="AH127" s="74" t="str">
        <f>IF('Fun Patches'!T19="C","E","")</f>
        <v/>
      </c>
      <c r="AI127" s="96"/>
      <c r="AJ127" s="74" t="str">
        <f>IF('Fun Patches'!U19="C","E","")</f>
        <v/>
      </c>
      <c r="AK127" s="96"/>
      <c r="AL127" s="74" t="str">
        <f>IF('Fun Patches'!V19="C","E","")</f>
        <v/>
      </c>
      <c r="AM127" s="96"/>
      <c r="AN127" s="74" t="str">
        <f>IF('Fun Patches'!W19="C","E","")</f>
        <v/>
      </c>
      <c r="AO127" s="96"/>
      <c r="AP127" s="74" t="str">
        <f>IF('Fun Patches'!X19="C","E","")</f>
        <v/>
      </c>
      <c r="AQ127" s="96"/>
      <c r="AR127" s="74" t="str">
        <f>IF('Fun Patches'!Y19="C","E","")</f>
        <v/>
      </c>
      <c r="AS127" s="96"/>
      <c r="AT127" s="74" t="str">
        <f>IF('Fun Patches'!Z19="C","E","")</f>
        <v/>
      </c>
      <c r="AU127" s="96"/>
      <c r="AV127" s="74" t="str">
        <f>IF('Fun Patches'!AA19="C","E","")</f>
        <v/>
      </c>
      <c r="AW127" s="96"/>
      <c r="AX127" s="74" t="str">
        <f>IF('Fun Patches'!AB19="C","E","")</f>
        <v/>
      </c>
      <c r="AY127" s="96"/>
      <c r="AZ127" s="74" t="str">
        <f>IF('Fun Patches'!AC19="C","E","")</f>
        <v/>
      </c>
      <c r="BA127" s="96"/>
      <c r="BB127" s="74" t="str">
        <f>IF('Fun Patches'!AD19="C","E","")</f>
        <v/>
      </c>
      <c r="BC127" s="96"/>
      <c r="BD127" s="74" t="str">
        <f>IF('Fun Patches'!AE19="C","E","")</f>
        <v/>
      </c>
      <c r="BE127" s="96"/>
      <c r="BF127" s="74" t="str">
        <f>IF('Fun Patches'!AF19="C","E","")</f>
        <v/>
      </c>
      <c r="BG127" s="96"/>
      <c r="BH127" s="74" t="str">
        <f>IF('Fun Patches'!AG19="C","E","")</f>
        <v/>
      </c>
      <c r="BI127" s="95"/>
    </row>
    <row r="128" spans="1:61">
      <c r="A128" s="66" t="str">
        <f>'Fun Patches'!C20</f>
        <v>&lt;LIST PATCH HERE&gt;</v>
      </c>
      <c r="B128" s="74" t="str">
        <f>IF('Fun Patches'!D20="C","E","")</f>
        <v/>
      </c>
      <c r="C128" s="96"/>
      <c r="D128" s="74" t="str">
        <f>IF('Fun Patches'!E20="C","E","")</f>
        <v/>
      </c>
      <c r="E128" s="96"/>
      <c r="F128" s="74" t="str">
        <f>IF('Fun Patches'!F20="C","E","")</f>
        <v/>
      </c>
      <c r="G128" s="96"/>
      <c r="H128" s="74" t="str">
        <f>IF('Fun Patches'!G20="C","E","")</f>
        <v/>
      </c>
      <c r="I128" s="96"/>
      <c r="J128" s="74" t="str">
        <f>IF('Fun Patches'!H20="C","E","")</f>
        <v/>
      </c>
      <c r="K128" s="96"/>
      <c r="L128" s="74" t="str">
        <f>IF('Fun Patches'!I20="C","E","")</f>
        <v/>
      </c>
      <c r="M128" s="96"/>
      <c r="N128" s="74" t="str">
        <f>IF('Fun Patches'!J20="C","E","")</f>
        <v/>
      </c>
      <c r="O128" s="96"/>
      <c r="P128" s="74" t="str">
        <f>IF('Fun Patches'!K20="C","E","")</f>
        <v/>
      </c>
      <c r="Q128" s="96"/>
      <c r="R128" s="74" t="str">
        <f>IF('Fun Patches'!L20="C","E","")</f>
        <v/>
      </c>
      <c r="S128" s="96"/>
      <c r="T128" s="74" t="str">
        <f>IF('Fun Patches'!M20="C","E","")</f>
        <v/>
      </c>
      <c r="U128" s="96"/>
      <c r="V128" s="74" t="str">
        <f>IF('Fun Patches'!N20="C","E","")</f>
        <v/>
      </c>
      <c r="W128" s="96"/>
      <c r="X128" s="74" t="str">
        <f>IF('Fun Patches'!O20="C","E","")</f>
        <v/>
      </c>
      <c r="Y128" s="96"/>
      <c r="Z128" s="74" t="str">
        <f>IF('Fun Patches'!P20="C","E","")</f>
        <v/>
      </c>
      <c r="AA128" s="96"/>
      <c r="AB128" s="74" t="str">
        <f>IF('Fun Patches'!Q20="C","E","")</f>
        <v/>
      </c>
      <c r="AC128" s="96"/>
      <c r="AD128" s="74" t="str">
        <f>IF('Fun Patches'!R20="C","E","")</f>
        <v/>
      </c>
      <c r="AE128" s="96"/>
      <c r="AF128" s="74" t="str">
        <f>IF('Fun Patches'!S20="C","E","")</f>
        <v/>
      </c>
      <c r="AG128" s="96"/>
      <c r="AH128" s="74" t="str">
        <f>IF('Fun Patches'!T20="C","E","")</f>
        <v/>
      </c>
      <c r="AI128" s="96"/>
      <c r="AJ128" s="74" t="str">
        <f>IF('Fun Patches'!U20="C","E","")</f>
        <v/>
      </c>
      <c r="AK128" s="96"/>
      <c r="AL128" s="74" t="str">
        <f>IF('Fun Patches'!V20="C","E","")</f>
        <v/>
      </c>
      <c r="AM128" s="96"/>
      <c r="AN128" s="74" t="str">
        <f>IF('Fun Patches'!W20="C","E","")</f>
        <v/>
      </c>
      <c r="AO128" s="96"/>
      <c r="AP128" s="74" t="str">
        <f>IF('Fun Patches'!X20="C","E","")</f>
        <v/>
      </c>
      <c r="AQ128" s="96"/>
      <c r="AR128" s="74" t="str">
        <f>IF('Fun Patches'!Y20="C","E","")</f>
        <v/>
      </c>
      <c r="AS128" s="96"/>
      <c r="AT128" s="74" t="str">
        <f>IF('Fun Patches'!Z20="C","E","")</f>
        <v/>
      </c>
      <c r="AU128" s="96"/>
      <c r="AV128" s="74" t="str">
        <f>IF('Fun Patches'!AA20="C","E","")</f>
        <v/>
      </c>
      <c r="AW128" s="96"/>
      <c r="AX128" s="74" t="str">
        <f>IF('Fun Patches'!AB20="C","E","")</f>
        <v/>
      </c>
      <c r="AY128" s="96"/>
      <c r="AZ128" s="74" t="str">
        <f>IF('Fun Patches'!AC20="C","E","")</f>
        <v/>
      </c>
      <c r="BA128" s="96"/>
      <c r="BB128" s="74" t="str">
        <f>IF('Fun Patches'!AD20="C","E","")</f>
        <v/>
      </c>
      <c r="BC128" s="96"/>
      <c r="BD128" s="74" t="str">
        <f>IF('Fun Patches'!AE20="C","E","")</f>
        <v/>
      </c>
      <c r="BE128" s="96"/>
      <c r="BF128" s="74" t="str">
        <f>IF('Fun Patches'!AF20="C","E","")</f>
        <v/>
      </c>
      <c r="BG128" s="96"/>
      <c r="BH128" s="74" t="str">
        <f>IF('Fun Patches'!AG20="C","E","")</f>
        <v/>
      </c>
      <c r="BI128" s="95"/>
    </row>
    <row r="129" spans="1:61">
      <c r="A129" s="66" t="str">
        <f>'Fun Patches'!C21</f>
        <v>&lt;LIST PATCH HERE&gt;</v>
      </c>
      <c r="B129" s="74" t="str">
        <f>IF('Fun Patches'!D21="C","E","")</f>
        <v/>
      </c>
      <c r="C129" s="96"/>
      <c r="D129" s="74" t="str">
        <f>IF('Fun Patches'!E21="C","E","")</f>
        <v/>
      </c>
      <c r="E129" s="96"/>
      <c r="F129" s="74" t="str">
        <f>IF('Fun Patches'!F21="C","E","")</f>
        <v/>
      </c>
      <c r="G129" s="96"/>
      <c r="H129" s="74" t="str">
        <f>IF('Fun Patches'!G21="C","E","")</f>
        <v/>
      </c>
      <c r="I129" s="96"/>
      <c r="J129" s="74" t="str">
        <f>IF('Fun Patches'!H21="C","E","")</f>
        <v/>
      </c>
      <c r="K129" s="96"/>
      <c r="L129" s="74" t="str">
        <f>IF('Fun Patches'!I21="C","E","")</f>
        <v/>
      </c>
      <c r="M129" s="96"/>
      <c r="N129" s="74" t="str">
        <f>IF('Fun Patches'!J21="C","E","")</f>
        <v/>
      </c>
      <c r="O129" s="96"/>
      <c r="P129" s="74" t="str">
        <f>IF('Fun Patches'!K21="C","E","")</f>
        <v/>
      </c>
      <c r="Q129" s="96"/>
      <c r="R129" s="74" t="str">
        <f>IF('Fun Patches'!L21="C","E","")</f>
        <v/>
      </c>
      <c r="S129" s="96"/>
      <c r="T129" s="74" t="str">
        <f>IF('Fun Patches'!M21="C","E","")</f>
        <v/>
      </c>
      <c r="U129" s="96"/>
      <c r="V129" s="74" t="str">
        <f>IF('Fun Patches'!N21="C","E","")</f>
        <v/>
      </c>
      <c r="W129" s="96"/>
      <c r="X129" s="74" t="str">
        <f>IF('Fun Patches'!O21="C","E","")</f>
        <v/>
      </c>
      <c r="Y129" s="96"/>
      <c r="Z129" s="74" t="str">
        <f>IF('Fun Patches'!P21="C","E","")</f>
        <v/>
      </c>
      <c r="AA129" s="96"/>
      <c r="AB129" s="74" t="str">
        <f>IF('Fun Patches'!Q21="C","E","")</f>
        <v/>
      </c>
      <c r="AC129" s="96"/>
      <c r="AD129" s="74" t="str">
        <f>IF('Fun Patches'!R21="C","E","")</f>
        <v/>
      </c>
      <c r="AE129" s="96"/>
      <c r="AF129" s="74" t="str">
        <f>IF('Fun Patches'!S21="C","E","")</f>
        <v/>
      </c>
      <c r="AG129" s="96"/>
      <c r="AH129" s="74" t="str">
        <f>IF('Fun Patches'!T21="C","E","")</f>
        <v/>
      </c>
      <c r="AI129" s="96"/>
      <c r="AJ129" s="74" t="str">
        <f>IF('Fun Patches'!U21="C","E","")</f>
        <v/>
      </c>
      <c r="AK129" s="96"/>
      <c r="AL129" s="74" t="str">
        <f>IF('Fun Patches'!V21="C","E","")</f>
        <v/>
      </c>
      <c r="AM129" s="96"/>
      <c r="AN129" s="74" t="str">
        <f>IF('Fun Patches'!W21="C","E","")</f>
        <v/>
      </c>
      <c r="AO129" s="96"/>
      <c r="AP129" s="74" t="str">
        <f>IF('Fun Patches'!X21="C","E","")</f>
        <v/>
      </c>
      <c r="AQ129" s="96"/>
      <c r="AR129" s="74" t="str">
        <f>IF('Fun Patches'!Y21="C","E","")</f>
        <v/>
      </c>
      <c r="AS129" s="96"/>
      <c r="AT129" s="74" t="str">
        <f>IF('Fun Patches'!Z21="C","E","")</f>
        <v/>
      </c>
      <c r="AU129" s="96"/>
      <c r="AV129" s="74" t="str">
        <f>IF('Fun Patches'!AA21="C","E","")</f>
        <v/>
      </c>
      <c r="AW129" s="96"/>
      <c r="AX129" s="74" t="str">
        <f>IF('Fun Patches'!AB21="C","E","")</f>
        <v/>
      </c>
      <c r="AY129" s="96"/>
      <c r="AZ129" s="74" t="str">
        <f>IF('Fun Patches'!AC21="C","E","")</f>
        <v/>
      </c>
      <c r="BA129" s="96"/>
      <c r="BB129" s="74" t="str">
        <f>IF('Fun Patches'!AD21="C","E","")</f>
        <v/>
      </c>
      <c r="BC129" s="96"/>
      <c r="BD129" s="74" t="str">
        <f>IF('Fun Patches'!AE21="C","E","")</f>
        <v/>
      </c>
      <c r="BE129" s="96"/>
      <c r="BF129" s="74" t="str">
        <f>IF('Fun Patches'!AF21="C","E","")</f>
        <v/>
      </c>
      <c r="BG129" s="96"/>
      <c r="BH129" s="74" t="str">
        <f>IF('Fun Patches'!AG21="C","E","")</f>
        <v/>
      </c>
      <c r="BI129" s="95"/>
    </row>
    <row r="130" spans="1:61">
      <c r="A130" s="66" t="str">
        <f>'Fun Patches'!C22</f>
        <v>&lt;LIST PATCH HERE&gt;</v>
      </c>
      <c r="B130" s="74" t="str">
        <f>IF('Fun Patches'!D22="C","E","")</f>
        <v/>
      </c>
      <c r="C130" s="96"/>
      <c r="D130" s="74" t="str">
        <f>IF('Fun Patches'!E22="C","E","")</f>
        <v/>
      </c>
      <c r="E130" s="96"/>
      <c r="F130" s="74" t="str">
        <f>IF('Fun Patches'!F22="C","E","")</f>
        <v/>
      </c>
      <c r="G130" s="96"/>
      <c r="H130" s="74" t="str">
        <f>IF('Fun Patches'!G22="C","E","")</f>
        <v/>
      </c>
      <c r="I130" s="96"/>
      <c r="J130" s="74" t="str">
        <f>IF('Fun Patches'!H22="C","E","")</f>
        <v/>
      </c>
      <c r="K130" s="96"/>
      <c r="L130" s="74" t="str">
        <f>IF('Fun Patches'!I22="C","E","")</f>
        <v/>
      </c>
      <c r="M130" s="96"/>
      <c r="N130" s="74" t="str">
        <f>IF('Fun Patches'!J22="C","E","")</f>
        <v/>
      </c>
      <c r="O130" s="96"/>
      <c r="P130" s="74" t="str">
        <f>IF('Fun Patches'!K22="C","E","")</f>
        <v/>
      </c>
      <c r="Q130" s="96"/>
      <c r="R130" s="74" t="str">
        <f>IF('Fun Patches'!L22="C","E","")</f>
        <v/>
      </c>
      <c r="S130" s="96"/>
      <c r="T130" s="74" t="str">
        <f>IF('Fun Patches'!M22="C","E","")</f>
        <v/>
      </c>
      <c r="U130" s="96"/>
      <c r="V130" s="74" t="str">
        <f>IF('Fun Patches'!N22="C","E","")</f>
        <v/>
      </c>
      <c r="W130" s="96"/>
      <c r="X130" s="74" t="str">
        <f>IF('Fun Patches'!O22="C","E","")</f>
        <v/>
      </c>
      <c r="Y130" s="96"/>
      <c r="Z130" s="74" t="str">
        <f>IF('Fun Patches'!P22="C","E","")</f>
        <v/>
      </c>
      <c r="AA130" s="96"/>
      <c r="AB130" s="74" t="str">
        <f>IF('Fun Patches'!Q22="C","E","")</f>
        <v/>
      </c>
      <c r="AC130" s="96"/>
      <c r="AD130" s="74" t="str">
        <f>IF('Fun Patches'!R22="C","E","")</f>
        <v/>
      </c>
      <c r="AE130" s="96"/>
      <c r="AF130" s="74" t="str">
        <f>IF('Fun Patches'!S22="C","E","")</f>
        <v/>
      </c>
      <c r="AG130" s="96"/>
      <c r="AH130" s="74" t="str">
        <f>IF('Fun Patches'!T22="C","E","")</f>
        <v/>
      </c>
      <c r="AI130" s="96"/>
      <c r="AJ130" s="74" t="str">
        <f>IF('Fun Patches'!U22="C","E","")</f>
        <v/>
      </c>
      <c r="AK130" s="96"/>
      <c r="AL130" s="74" t="str">
        <f>IF('Fun Patches'!V22="C","E","")</f>
        <v/>
      </c>
      <c r="AM130" s="96"/>
      <c r="AN130" s="74" t="str">
        <f>IF('Fun Patches'!W22="C","E","")</f>
        <v/>
      </c>
      <c r="AO130" s="96"/>
      <c r="AP130" s="74" t="str">
        <f>IF('Fun Patches'!X22="C","E","")</f>
        <v/>
      </c>
      <c r="AQ130" s="96"/>
      <c r="AR130" s="74" t="str">
        <f>IF('Fun Patches'!Y22="C","E","")</f>
        <v/>
      </c>
      <c r="AS130" s="96"/>
      <c r="AT130" s="74" t="str">
        <f>IF('Fun Patches'!Z22="C","E","")</f>
        <v/>
      </c>
      <c r="AU130" s="96"/>
      <c r="AV130" s="74" t="str">
        <f>IF('Fun Patches'!AA22="C","E","")</f>
        <v/>
      </c>
      <c r="AW130" s="96"/>
      <c r="AX130" s="74" t="str">
        <f>IF('Fun Patches'!AB22="C","E","")</f>
        <v/>
      </c>
      <c r="AY130" s="96"/>
      <c r="AZ130" s="74" t="str">
        <f>IF('Fun Patches'!AC22="C","E","")</f>
        <v/>
      </c>
      <c r="BA130" s="96"/>
      <c r="BB130" s="74" t="str">
        <f>IF('Fun Patches'!AD22="C","E","")</f>
        <v/>
      </c>
      <c r="BC130" s="96"/>
      <c r="BD130" s="74" t="str">
        <f>IF('Fun Patches'!AE22="C","E","")</f>
        <v/>
      </c>
      <c r="BE130" s="96"/>
      <c r="BF130" s="74" t="str">
        <f>IF('Fun Patches'!AF22="C","E","")</f>
        <v/>
      </c>
      <c r="BG130" s="96"/>
      <c r="BH130" s="74" t="str">
        <f>IF('Fun Patches'!AG22="C","E","")</f>
        <v/>
      </c>
      <c r="BI130" s="95"/>
    </row>
    <row r="131" spans="1:61">
      <c r="A131" s="66" t="str">
        <f>'Fun Patches'!C23</f>
        <v>&lt;LIST PATCH HERE&gt;</v>
      </c>
      <c r="B131" s="74" t="str">
        <f>IF('Fun Patches'!D23="C","E","")</f>
        <v/>
      </c>
      <c r="C131" s="96"/>
      <c r="D131" s="74" t="str">
        <f>IF('Fun Patches'!E23="C","E","")</f>
        <v/>
      </c>
      <c r="E131" s="96"/>
      <c r="F131" s="74" t="str">
        <f>IF('Fun Patches'!F23="C","E","")</f>
        <v/>
      </c>
      <c r="G131" s="96"/>
      <c r="H131" s="74" t="str">
        <f>IF('Fun Patches'!G23="C","E","")</f>
        <v/>
      </c>
      <c r="I131" s="96"/>
      <c r="J131" s="74" t="str">
        <f>IF('Fun Patches'!H23="C","E","")</f>
        <v/>
      </c>
      <c r="K131" s="96"/>
      <c r="L131" s="74" t="str">
        <f>IF('Fun Patches'!I23="C","E","")</f>
        <v/>
      </c>
      <c r="M131" s="96"/>
      <c r="N131" s="74" t="str">
        <f>IF('Fun Patches'!J23="C","E","")</f>
        <v/>
      </c>
      <c r="O131" s="96"/>
      <c r="P131" s="74" t="str">
        <f>IF('Fun Patches'!K23="C","E","")</f>
        <v/>
      </c>
      <c r="Q131" s="96"/>
      <c r="R131" s="74" t="str">
        <f>IF('Fun Patches'!L23="C","E","")</f>
        <v/>
      </c>
      <c r="S131" s="96"/>
      <c r="T131" s="74" t="str">
        <f>IF('Fun Patches'!M23="C","E","")</f>
        <v/>
      </c>
      <c r="U131" s="96"/>
      <c r="V131" s="74" t="str">
        <f>IF('Fun Patches'!N23="C","E","")</f>
        <v/>
      </c>
      <c r="W131" s="96"/>
      <c r="X131" s="74" t="str">
        <f>IF('Fun Patches'!O23="C","E","")</f>
        <v/>
      </c>
      <c r="Y131" s="96"/>
      <c r="Z131" s="74" t="str">
        <f>IF('Fun Patches'!P23="C","E","")</f>
        <v/>
      </c>
      <c r="AA131" s="96"/>
      <c r="AB131" s="74" t="str">
        <f>IF('Fun Patches'!Q23="C","E","")</f>
        <v/>
      </c>
      <c r="AC131" s="96"/>
      <c r="AD131" s="74" t="str">
        <f>IF('Fun Patches'!R23="C","E","")</f>
        <v/>
      </c>
      <c r="AE131" s="96"/>
      <c r="AF131" s="74" t="str">
        <f>IF('Fun Patches'!S23="C","E","")</f>
        <v/>
      </c>
      <c r="AG131" s="96"/>
      <c r="AH131" s="74" t="str">
        <f>IF('Fun Patches'!T23="C","E","")</f>
        <v/>
      </c>
      <c r="AI131" s="96"/>
      <c r="AJ131" s="74" t="str">
        <f>IF('Fun Patches'!U23="C","E","")</f>
        <v/>
      </c>
      <c r="AK131" s="96"/>
      <c r="AL131" s="74" t="str">
        <f>IF('Fun Patches'!V23="C","E","")</f>
        <v/>
      </c>
      <c r="AM131" s="96"/>
      <c r="AN131" s="74" t="str">
        <f>IF('Fun Patches'!W23="C","E","")</f>
        <v/>
      </c>
      <c r="AO131" s="96"/>
      <c r="AP131" s="74" t="str">
        <f>IF('Fun Patches'!X23="C","E","")</f>
        <v/>
      </c>
      <c r="AQ131" s="96"/>
      <c r="AR131" s="74" t="str">
        <f>IF('Fun Patches'!Y23="C","E","")</f>
        <v/>
      </c>
      <c r="AS131" s="96"/>
      <c r="AT131" s="74" t="str">
        <f>IF('Fun Patches'!Z23="C","E","")</f>
        <v/>
      </c>
      <c r="AU131" s="96"/>
      <c r="AV131" s="74" t="str">
        <f>IF('Fun Patches'!AA23="C","E","")</f>
        <v/>
      </c>
      <c r="AW131" s="96"/>
      <c r="AX131" s="74" t="str">
        <f>IF('Fun Patches'!AB23="C","E","")</f>
        <v/>
      </c>
      <c r="AY131" s="96"/>
      <c r="AZ131" s="74" t="str">
        <f>IF('Fun Patches'!AC23="C","E","")</f>
        <v/>
      </c>
      <c r="BA131" s="96"/>
      <c r="BB131" s="74" t="str">
        <f>IF('Fun Patches'!AD23="C","E","")</f>
        <v/>
      </c>
      <c r="BC131" s="96"/>
      <c r="BD131" s="74" t="str">
        <f>IF('Fun Patches'!AE23="C","E","")</f>
        <v/>
      </c>
      <c r="BE131" s="96"/>
      <c r="BF131" s="74" t="str">
        <f>IF('Fun Patches'!AF23="C","E","")</f>
        <v/>
      </c>
      <c r="BG131" s="96"/>
      <c r="BH131" s="74" t="str">
        <f>IF('Fun Patches'!AG23="C","E","")</f>
        <v/>
      </c>
      <c r="BI131" s="95"/>
    </row>
    <row r="132" spans="1:61">
      <c r="A132" s="66" t="str">
        <f>'Fun Patches'!C24</f>
        <v>&lt;LIST PATCH HERE&gt;</v>
      </c>
      <c r="B132" s="74" t="str">
        <f>IF('Fun Patches'!D24="C","E","")</f>
        <v/>
      </c>
      <c r="C132" s="96"/>
      <c r="D132" s="74" t="str">
        <f>IF('Fun Patches'!E24="C","E","")</f>
        <v/>
      </c>
      <c r="E132" s="96"/>
      <c r="F132" s="74" t="str">
        <f>IF('Fun Patches'!F24="C","E","")</f>
        <v/>
      </c>
      <c r="G132" s="96"/>
      <c r="H132" s="74" t="str">
        <f>IF('Fun Patches'!G24="C","E","")</f>
        <v/>
      </c>
      <c r="I132" s="96"/>
      <c r="J132" s="74" t="str">
        <f>IF('Fun Patches'!H24="C","E","")</f>
        <v/>
      </c>
      <c r="K132" s="96"/>
      <c r="L132" s="74" t="str">
        <f>IF('Fun Patches'!I24="C","E","")</f>
        <v/>
      </c>
      <c r="M132" s="96"/>
      <c r="N132" s="74" t="str">
        <f>IF('Fun Patches'!J24="C","E","")</f>
        <v/>
      </c>
      <c r="O132" s="96"/>
      <c r="P132" s="74" t="str">
        <f>IF('Fun Patches'!K24="C","E","")</f>
        <v/>
      </c>
      <c r="Q132" s="96"/>
      <c r="R132" s="74" t="str">
        <f>IF('Fun Patches'!L24="C","E","")</f>
        <v/>
      </c>
      <c r="S132" s="96"/>
      <c r="T132" s="74" t="str">
        <f>IF('Fun Patches'!M24="C","E","")</f>
        <v/>
      </c>
      <c r="U132" s="96"/>
      <c r="V132" s="74" t="str">
        <f>IF('Fun Patches'!N24="C","E","")</f>
        <v/>
      </c>
      <c r="W132" s="96"/>
      <c r="X132" s="74" t="str">
        <f>IF('Fun Patches'!O24="C","E","")</f>
        <v/>
      </c>
      <c r="Y132" s="96"/>
      <c r="Z132" s="74" t="str">
        <f>IF('Fun Patches'!P24="C","E","")</f>
        <v/>
      </c>
      <c r="AA132" s="96"/>
      <c r="AB132" s="74" t="str">
        <f>IF('Fun Patches'!Q24="C","E","")</f>
        <v/>
      </c>
      <c r="AC132" s="96"/>
      <c r="AD132" s="74" t="str">
        <f>IF('Fun Patches'!R24="C","E","")</f>
        <v/>
      </c>
      <c r="AE132" s="96"/>
      <c r="AF132" s="74" t="str">
        <f>IF('Fun Patches'!S24="C","E","")</f>
        <v/>
      </c>
      <c r="AG132" s="96"/>
      <c r="AH132" s="74" t="str">
        <f>IF('Fun Patches'!T24="C","E","")</f>
        <v/>
      </c>
      <c r="AI132" s="96"/>
      <c r="AJ132" s="74" t="str">
        <f>IF('Fun Patches'!U24="C","E","")</f>
        <v/>
      </c>
      <c r="AK132" s="96"/>
      <c r="AL132" s="74" t="str">
        <f>IF('Fun Patches'!V24="C","E","")</f>
        <v/>
      </c>
      <c r="AM132" s="96"/>
      <c r="AN132" s="74" t="str">
        <f>IF('Fun Patches'!W24="C","E","")</f>
        <v/>
      </c>
      <c r="AO132" s="96"/>
      <c r="AP132" s="74" t="str">
        <f>IF('Fun Patches'!X24="C","E","")</f>
        <v/>
      </c>
      <c r="AQ132" s="96"/>
      <c r="AR132" s="74" t="str">
        <f>IF('Fun Patches'!Y24="C","E","")</f>
        <v/>
      </c>
      <c r="AS132" s="96"/>
      <c r="AT132" s="74" t="str">
        <f>IF('Fun Patches'!Z24="C","E","")</f>
        <v/>
      </c>
      <c r="AU132" s="96"/>
      <c r="AV132" s="74" t="str">
        <f>IF('Fun Patches'!AA24="C","E","")</f>
        <v/>
      </c>
      <c r="AW132" s="96"/>
      <c r="AX132" s="74" t="str">
        <f>IF('Fun Patches'!AB24="C","E","")</f>
        <v/>
      </c>
      <c r="AY132" s="96"/>
      <c r="AZ132" s="74" t="str">
        <f>IF('Fun Patches'!AC24="C","E","")</f>
        <v/>
      </c>
      <c r="BA132" s="96"/>
      <c r="BB132" s="74" t="str">
        <f>IF('Fun Patches'!AD24="C","E","")</f>
        <v/>
      </c>
      <c r="BC132" s="96"/>
      <c r="BD132" s="74" t="str">
        <f>IF('Fun Patches'!AE24="C","E","")</f>
        <v/>
      </c>
      <c r="BE132" s="96"/>
      <c r="BF132" s="74" t="str">
        <f>IF('Fun Patches'!AF24="C","E","")</f>
        <v/>
      </c>
      <c r="BG132" s="96"/>
      <c r="BH132" s="74" t="str">
        <f>IF('Fun Patches'!AG24="C","E","")</f>
        <v/>
      </c>
      <c r="BI132" s="95"/>
    </row>
    <row r="133" spans="1:61">
      <c r="A133" s="66" t="str">
        <f>'Fun Patches'!C25</f>
        <v>&lt;LIST PATCH HERE&gt;</v>
      </c>
      <c r="B133" s="74" t="str">
        <f>IF('Fun Patches'!D25="C","E","")</f>
        <v/>
      </c>
      <c r="C133" s="96"/>
      <c r="D133" s="74" t="str">
        <f>IF('Fun Patches'!E25="C","E","")</f>
        <v/>
      </c>
      <c r="E133" s="96"/>
      <c r="F133" s="74" t="str">
        <f>IF('Fun Patches'!F25="C","E","")</f>
        <v/>
      </c>
      <c r="G133" s="96"/>
      <c r="H133" s="74" t="str">
        <f>IF('Fun Patches'!G25="C","E","")</f>
        <v/>
      </c>
      <c r="I133" s="96"/>
      <c r="J133" s="74" t="str">
        <f>IF('Fun Patches'!H25="C","E","")</f>
        <v/>
      </c>
      <c r="K133" s="96"/>
      <c r="L133" s="74" t="str">
        <f>IF('Fun Patches'!I25="C","E","")</f>
        <v/>
      </c>
      <c r="M133" s="96"/>
      <c r="N133" s="74" t="str">
        <f>IF('Fun Patches'!J25="C","E","")</f>
        <v/>
      </c>
      <c r="O133" s="96"/>
      <c r="P133" s="74" t="str">
        <f>IF('Fun Patches'!K25="C","E","")</f>
        <v/>
      </c>
      <c r="Q133" s="96"/>
      <c r="R133" s="74" t="str">
        <f>IF('Fun Patches'!L25="C","E","")</f>
        <v/>
      </c>
      <c r="S133" s="96"/>
      <c r="T133" s="74" t="str">
        <f>IF('Fun Patches'!M25="C","E","")</f>
        <v/>
      </c>
      <c r="U133" s="96"/>
      <c r="V133" s="74" t="str">
        <f>IF('Fun Patches'!N25="C","E","")</f>
        <v/>
      </c>
      <c r="W133" s="96"/>
      <c r="X133" s="74" t="str">
        <f>IF('Fun Patches'!O25="C","E","")</f>
        <v/>
      </c>
      <c r="Y133" s="96"/>
      <c r="Z133" s="74" t="str">
        <f>IF('Fun Patches'!P25="C","E","")</f>
        <v/>
      </c>
      <c r="AA133" s="96"/>
      <c r="AB133" s="74" t="str">
        <f>IF('Fun Patches'!Q25="C","E","")</f>
        <v/>
      </c>
      <c r="AC133" s="96"/>
      <c r="AD133" s="74" t="str">
        <f>IF('Fun Patches'!R25="C","E","")</f>
        <v/>
      </c>
      <c r="AE133" s="96"/>
      <c r="AF133" s="74" t="str">
        <f>IF('Fun Patches'!S25="C","E","")</f>
        <v/>
      </c>
      <c r="AG133" s="96"/>
      <c r="AH133" s="74" t="str">
        <f>IF('Fun Patches'!T25="C","E","")</f>
        <v/>
      </c>
      <c r="AI133" s="96"/>
      <c r="AJ133" s="74" t="str">
        <f>IF('Fun Patches'!U25="C","E","")</f>
        <v/>
      </c>
      <c r="AK133" s="96"/>
      <c r="AL133" s="74" t="str">
        <f>IF('Fun Patches'!V25="C","E","")</f>
        <v/>
      </c>
      <c r="AM133" s="96"/>
      <c r="AN133" s="74" t="str">
        <f>IF('Fun Patches'!W25="C","E","")</f>
        <v/>
      </c>
      <c r="AO133" s="96"/>
      <c r="AP133" s="74" t="str">
        <f>IF('Fun Patches'!X25="C","E","")</f>
        <v/>
      </c>
      <c r="AQ133" s="96"/>
      <c r="AR133" s="74" t="str">
        <f>IF('Fun Patches'!Y25="C","E","")</f>
        <v/>
      </c>
      <c r="AS133" s="96"/>
      <c r="AT133" s="74" t="str">
        <f>IF('Fun Patches'!Z25="C","E","")</f>
        <v/>
      </c>
      <c r="AU133" s="96"/>
      <c r="AV133" s="74" t="str">
        <f>IF('Fun Patches'!AA25="C","E","")</f>
        <v/>
      </c>
      <c r="AW133" s="96"/>
      <c r="AX133" s="74" t="str">
        <f>IF('Fun Patches'!AB25="C","E","")</f>
        <v/>
      </c>
      <c r="AY133" s="96"/>
      <c r="AZ133" s="74" t="str">
        <f>IF('Fun Patches'!AC25="C","E","")</f>
        <v/>
      </c>
      <c r="BA133" s="96"/>
      <c r="BB133" s="74" t="str">
        <f>IF('Fun Patches'!AD25="C","E","")</f>
        <v/>
      </c>
      <c r="BC133" s="96"/>
      <c r="BD133" s="74" t="str">
        <f>IF('Fun Patches'!AE25="C","E","")</f>
        <v/>
      </c>
      <c r="BE133" s="96"/>
      <c r="BF133" s="74" t="str">
        <f>IF('Fun Patches'!AF25="C","E","")</f>
        <v/>
      </c>
      <c r="BG133" s="96"/>
      <c r="BH133" s="74" t="str">
        <f>IF('Fun Patches'!AG25="C","E","")</f>
        <v/>
      </c>
      <c r="BI133" s="95"/>
    </row>
    <row r="134" spans="1:61">
      <c r="A134" s="66" t="str">
        <f>'Fun Patches'!C26</f>
        <v>&lt;LIST PATCH HERE&gt;</v>
      </c>
      <c r="B134" s="74" t="str">
        <f>IF('Fun Patches'!D26="C","E","")</f>
        <v/>
      </c>
      <c r="C134" s="96"/>
      <c r="D134" s="74" t="str">
        <f>IF('Fun Patches'!E26="C","E","")</f>
        <v/>
      </c>
      <c r="E134" s="96"/>
      <c r="F134" s="74" t="str">
        <f>IF('Fun Patches'!F26="C","E","")</f>
        <v/>
      </c>
      <c r="G134" s="96"/>
      <c r="H134" s="74" t="str">
        <f>IF('Fun Patches'!G26="C","E","")</f>
        <v/>
      </c>
      <c r="I134" s="96"/>
      <c r="J134" s="74" t="str">
        <f>IF('Fun Patches'!H26="C","E","")</f>
        <v/>
      </c>
      <c r="K134" s="96"/>
      <c r="L134" s="74" t="str">
        <f>IF('Fun Patches'!I26="C","E","")</f>
        <v/>
      </c>
      <c r="M134" s="96"/>
      <c r="N134" s="74" t="str">
        <f>IF('Fun Patches'!J26="C","E","")</f>
        <v/>
      </c>
      <c r="O134" s="96"/>
      <c r="P134" s="74" t="str">
        <f>IF('Fun Patches'!K26="C","E","")</f>
        <v/>
      </c>
      <c r="Q134" s="96"/>
      <c r="R134" s="74" t="str">
        <f>IF('Fun Patches'!L26="C","E","")</f>
        <v/>
      </c>
      <c r="S134" s="96"/>
      <c r="T134" s="74" t="str">
        <f>IF('Fun Patches'!M26="C","E","")</f>
        <v/>
      </c>
      <c r="U134" s="96"/>
      <c r="V134" s="74" t="str">
        <f>IF('Fun Patches'!N26="C","E","")</f>
        <v/>
      </c>
      <c r="W134" s="96"/>
      <c r="X134" s="74" t="str">
        <f>IF('Fun Patches'!O26="C","E","")</f>
        <v/>
      </c>
      <c r="Y134" s="96"/>
      <c r="Z134" s="74" t="str">
        <f>IF('Fun Patches'!P26="C","E","")</f>
        <v/>
      </c>
      <c r="AA134" s="96"/>
      <c r="AB134" s="74" t="str">
        <f>IF('Fun Patches'!Q26="C","E","")</f>
        <v/>
      </c>
      <c r="AC134" s="96"/>
      <c r="AD134" s="74" t="str">
        <f>IF('Fun Patches'!R26="C","E","")</f>
        <v/>
      </c>
      <c r="AE134" s="96"/>
      <c r="AF134" s="74" t="str">
        <f>IF('Fun Patches'!S26="C","E","")</f>
        <v/>
      </c>
      <c r="AG134" s="96"/>
      <c r="AH134" s="74" t="str">
        <f>IF('Fun Patches'!T26="C","E","")</f>
        <v/>
      </c>
      <c r="AI134" s="96"/>
      <c r="AJ134" s="74" t="str">
        <f>IF('Fun Patches'!U26="C","E","")</f>
        <v/>
      </c>
      <c r="AK134" s="96"/>
      <c r="AL134" s="74" t="str">
        <f>IF('Fun Patches'!V26="C","E","")</f>
        <v/>
      </c>
      <c r="AM134" s="96"/>
      <c r="AN134" s="74" t="str">
        <f>IF('Fun Patches'!W26="C","E","")</f>
        <v/>
      </c>
      <c r="AO134" s="96"/>
      <c r="AP134" s="74" t="str">
        <f>IF('Fun Patches'!X26="C","E","")</f>
        <v/>
      </c>
      <c r="AQ134" s="96"/>
      <c r="AR134" s="74" t="str">
        <f>IF('Fun Patches'!Y26="C","E","")</f>
        <v/>
      </c>
      <c r="AS134" s="96"/>
      <c r="AT134" s="74" t="str">
        <f>IF('Fun Patches'!Z26="C","E","")</f>
        <v/>
      </c>
      <c r="AU134" s="96"/>
      <c r="AV134" s="74" t="str">
        <f>IF('Fun Patches'!AA26="C","E","")</f>
        <v/>
      </c>
      <c r="AW134" s="96"/>
      <c r="AX134" s="74" t="str">
        <f>IF('Fun Patches'!AB26="C","E","")</f>
        <v/>
      </c>
      <c r="AY134" s="96"/>
      <c r="AZ134" s="74" t="str">
        <f>IF('Fun Patches'!AC26="C","E","")</f>
        <v/>
      </c>
      <c r="BA134" s="96"/>
      <c r="BB134" s="74" t="str">
        <f>IF('Fun Patches'!AD26="C","E","")</f>
        <v/>
      </c>
      <c r="BC134" s="96"/>
      <c r="BD134" s="74" t="str">
        <f>IF('Fun Patches'!AE26="C","E","")</f>
        <v/>
      </c>
      <c r="BE134" s="96"/>
      <c r="BF134" s="74" t="str">
        <f>IF('Fun Patches'!AF26="C","E","")</f>
        <v/>
      </c>
      <c r="BG134" s="96"/>
      <c r="BH134" s="74" t="str">
        <f>IF('Fun Patches'!AG26="C","E","")</f>
        <v/>
      </c>
      <c r="BI134" s="95"/>
    </row>
    <row r="135" spans="1:61">
      <c r="A135" s="66" t="str">
        <f>'Fun Patches'!C27</f>
        <v>&lt;LIST PATCH HERE&gt;</v>
      </c>
      <c r="B135" s="74" t="str">
        <f>IF('Fun Patches'!D27="C","E","")</f>
        <v/>
      </c>
      <c r="C135" s="96"/>
      <c r="D135" s="74" t="str">
        <f>IF('Fun Patches'!E27="C","E","")</f>
        <v/>
      </c>
      <c r="E135" s="96"/>
      <c r="F135" s="74" t="str">
        <f>IF('Fun Patches'!F27="C","E","")</f>
        <v/>
      </c>
      <c r="G135" s="96"/>
      <c r="H135" s="74" t="str">
        <f>IF('Fun Patches'!G27="C","E","")</f>
        <v/>
      </c>
      <c r="I135" s="96"/>
      <c r="J135" s="74" t="str">
        <f>IF('Fun Patches'!H27="C","E","")</f>
        <v/>
      </c>
      <c r="K135" s="96"/>
      <c r="L135" s="74" t="str">
        <f>IF('Fun Patches'!I27="C","E","")</f>
        <v/>
      </c>
      <c r="M135" s="96"/>
      <c r="N135" s="74" t="str">
        <f>IF('Fun Patches'!J27="C","E","")</f>
        <v/>
      </c>
      <c r="O135" s="96"/>
      <c r="P135" s="74" t="str">
        <f>IF('Fun Patches'!K27="C","E","")</f>
        <v/>
      </c>
      <c r="Q135" s="96"/>
      <c r="R135" s="74" t="str">
        <f>IF('Fun Patches'!L27="C","E","")</f>
        <v/>
      </c>
      <c r="S135" s="96"/>
      <c r="T135" s="74" t="str">
        <f>IF('Fun Patches'!M27="C","E","")</f>
        <v/>
      </c>
      <c r="U135" s="96"/>
      <c r="V135" s="74" t="str">
        <f>IF('Fun Patches'!N27="C","E","")</f>
        <v/>
      </c>
      <c r="W135" s="96"/>
      <c r="X135" s="74" t="str">
        <f>IF('Fun Patches'!O27="C","E","")</f>
        <v/>
      </c>
      <c r="Y135" s="96"/>
      <c r="Z135" s="74" t="str">
        <f>IF('Fun Patches'!P27="C","E","")</f>
        <v/>
      </c>
      <c r="AA135" s="96"/>
      <c r="AB135" s="74" t="str">
        <f>IF('Fun Patches'!Q27="C","E","")</f>
        <v/>
      </c>
      <c r="AC135" s="96"/>
      <c r="AD135" s="74" t="str">
        <f>IF('Fun Patches'!R27="C","E","")</f>
        <v/>
      </c>
      <c r="AE135" s="96"/>
      <c r="AF135" s="74" t="str">
        <f>IF('Fun Patches'!S27="C","E","")</f>
        <v/>
      </c>
      <c r="AG135" s="96"/>
      <c r="AH135" s="74" t="str">
        <f>IF('Fun Patches'!T27="C","E","")</f>
        <v/>
      </c>
      <c r="AI135" s="96"/>
      <c r="AJ135" s="74" t="str">
        <f>IF('Fun Patches'!U27="C","E","")</f>
        <v/>
      </c>
      <c r="AK135" s="96"/>
      <c r="AL135" s="74" t="str">
        <f>IF('Fun Patches'!V27="C","E","")</f>
        <v/>
      </c>
      <c r="AM135" s="96"/>
      <c r="AN135" s="74" t="str">
        <f>IF('Fun Patches'!W27="C","E","")</f>
        <v/>
      </c>
      <c r="AO135" s="96"/>
      <c r="AP135" s="74" t="str">
        <f>IF('Fun Patches'!X27="C","E","")</f>
        <v/>
      </c>
      <c r="AQ135" s="96"/>
      <c r="AR135" s="74" t="str">
        <f>IF('Fun Patches'!Y27="C","E","")</f>
        <v/>
      </c>
      <c r="AS135" s="96"/>
      <c r="AT135" s="74" t="str">
        <f>IF('Fun Patches'!Z27="C","E","")</f>
        <v/>
      </c>
      <c r="AU135" s="96"/>
      <c r="AV135" s="74" t="str">
        <f>IF('Fun Patches'!AA27="C","E","")</f>
        <v/>
      </c>
      <c r="AW135" s="96"/>
      <c r="AX135" s="74" t="str">
        <f>IF('Fun Patches'!AB27="C","E","")</f>
        <v/>
      </c>
      <c r="AY135" s="96"/>
      <c r="AZ135" s="74" t="str">
        <f>IF('Fun Patches'!AC27="C","E","")</f>
        <v/>
      </c>
      <c r="BA135" s="96"/>
      <c r="BB135" s="74" t="str">
        <f>IF('Fun Patches'!AD27="C","E","")</f>
        <v/>
      </c>
      <c r="BC135" s="96"/>
      <c r="BD135" s="74" t="str">
        <f>IF('Fun Patches'!AE27="C","E","")</f>
        <v/>
      </c>
      <c r="BE135" s="96"/>
      <c r="BF135" s="74" t="str">
        <f>IF('Fun Patches'!AF27="C","E","")</f>
        <v/>
      </c>
      <c r="BG135" s="96"/>
      <c r="BH135" s="74" t="str">
        <f>IF('Fun Patches'!AG27="C","E","")</f>
        <v/>
      </c>
      <c r="BI135" s="95"/>
    </row>
    <row r="136" spans="1:61">
      <c r="A136" s="66" t="str">
        <f>'Fun Patches'!C28</f>
        <v>&lt;LIST PATCH HERE&gt;</v>
      </c>
      <c r="B136" s="74" t="str">
        <f>IF('Fun Patches'!D28="C","E","")</f>
        <v/>
      </c>
      <c r="C136" s="96"/>
      <c r="D136" s="74" t="str">
        <f>IF('Fun Patches'!E28="C","E","")</f>
        <v/>
      </c>
      <c r="E136" s="96"/>
      <c r="F136" s="74" t="str">
        <f>IF('Fun Patches'!F28="C","E","")</f>
        <v/>
      </c>
      <c r="G136" s="96"/>
      <c r="H136" s="74" t="str">
        <f>IF('Fun Patches'!G28="C","E","")</f>
        <v/>
      </c>
      <c r="I136" s="96"/>
      <c r="J136" s="74" t="str">
        <f>IF('Fun Patches'!H28="C","E","")</f>
        <v/>
      </c>
      <c r="K136" s="96"/>
      <c r="L136" s="74" t="str">
        <f>IF('Fun Patches'!I28="C","E","")</f>
        <v/>
      </c>
      <c r="M136" s="96"/>
      <c r="N136" s="74" t="str">
        <f>IF('Fun Patches'!J28="C","E","")</f>
        <v/>
      </c>
      <c r="O136" s="96"/>
      <c r="P136" s="74" t="str">
        <f>IF('Fun Patches'!K28="C","E","")</f>
        <v/>
      </c>
      <c r="Q136" s="96"/>
      <c r="R136" s="74" t="str">
        <f>IF('Fun Patches'!L28="C","E","")</f>
        <v/>
      </c>
      <c r="S136" s="96"/>
      <c r="T136" s="74" t="str">
        <f>IF('Fun Patches'!M28="C","E","")</f>
        <v/>
      </c>
      <c r="U136" s="96"/>
      <c r="V136" s="74" t="str">
        <f>IF('Fun Patches'!N28="C","E","")</f>
        <v/>
      </c>
      <c r="W136" s="96"/>
      <c r="X136" s="74" t="str">
        <f>IF('Fun Patches'!O28="C","E","")</f>
        <v/>
      </c>
      <c r="Y136" s="96"/>
      <c r="Z136" s="74" t="str">
        <f>IF('Fun Patches'!P28="C","E","")</f>
        <v/>
      </c>
      <c r="AA136" s="96"/>
      <c r="AB136" s="74" t="str">
        <f>IF('Fun Patches'!Q28="C","E","")</f>
        <v/>
      </c>
      <c r="AC136" s="96"/>
      <c r="AD136" s="74" t="str">
        <f>IF('Fun Patches'!R28="C","E","")</f>
        <v/>
      </c>
      <c r="AE136" s="96"/>
      <c r="AF136" s="74" t="str">
        <f>IF('Fun Patches'!S28="C","E","")</f>
        <v/>
      </c>
      <c r="AG136" s="96"/>
      <c r="AH136" s="74" t="str">
        <f>IF('Fun Patches'!T28="C","E","")</f>
        <v/>
      </c>
      <c r="AI136" s="96"/>
      <c r="AJ136" s="74" t="str">
        <f>IF('Fun Patches'!U28="C","E","")</f>
        <v/>
      </c>
      <c r="AK136" s="96"/>
      <c r="AL136" s="74" t="str">
        <f>IF('Fun Patches'!V28="C","E","")</f>
        <v/>
      </c>
      <c r="AM136" s="96"/>
      <c r="AN136" s="74" t="str">
        <f>IF('Fun Patches'!W28="C","E","")</f>
        <v/>
      </c>
      <c r="AO136" s="96"/>
      <c r="AP136" s="74" t="str">
        <f>IF('Fun Patches'!X28="C","E","")</f>
        <v/>
      </c>
      <c r="AQ136" s="96"/>
      <c r="AR136" s="74" t="str">
        <f>IF('Fun Patches'!Y28="C","E","")</f>
        <v/>
      </c>
      <c r="AS136" s="96"/>
      <c r="AT136" s="74" t="str">
        <f>IF('Fun Patches'!Z28="C","E","")</f>
        <v/>
      </c>
      <c r="AU136" s="96"/>
      <c r="AV136" s="74" t="str">
        <f>IF('Fun Patches'!AA28="C","E","")</f>
        <v/>
      </c>
      <c r="AW136" s="96"/>
      <c r="AX136" s="74" t="str">
        <f>IF('Fun Patches'!AB28="C","E","")</f>
        <v/>
      </c>
      <c r="AY136" s="96"/>
      <c r="AZ136" s="74" t="str">
        <f>IF('Fun Patches'!AC28="C","E","")</f>
        <v/>
      </c>
      <c r="BA136" s="96"/>
      <c r="BB136" s="74" t="str">
        <f>IF('Fun Patches'!AD28="C","E","")</f>
        <v/>
      </c>
      <c r="BC136" s="96"/>
      <c r="BD136" s="74" t="str">
        <f>IF('Fun Patches'!AE28="C","E","")</f>
        <v/>
      </c>
      <c r="BE136" s="96"/>
      <c r="BF136" s="74" t="str">
        <f>IF('Fun Patches'!AF28="C","E","")</f>
        <v/>
      </c>
      <c r="BG136" s="96"/>
      <c r="BH136" s="74" t="str">
        <f>IF('Fun Patches'!AG28="C","E","")</f>
        <v/>
      </c>
      <c r="BI136" s="95"/>
    </row>
    <row r="137" spans="1:61">
      <c r="A137" s="66" t="str">
        <f>'Fun Patches'!C29</f>
        <v>&lt;LIST PATCH HERE&gt;</v>
      </c>
      <c r="B137" s="74" t="str">
        <f>IF('Fun Patches'!D29="C","E","")</f>
        <v/>
      </c>
      <c r="C137" s="96"/>
      <c r="D137" s="74" t="str">
        <f>IF('Fun Patches'!E29="C","E","")</f>
        <v/>
      </c>
      <c r="E137" s="96"/>
      <c r="F137" s="74" t="str">
        <f>IF('Fun Patches'!F29="C","E","")</f>
        <v/>
      </c>
      <c r="G137" s="96"/>
      <c r="H137" s="74" t="str">
        <f>IF('Fun Patches'!G29="C","E","")</f>
        <v/>
      </c>
      <c r="I137" s="96"/>
      <c r="J137" s="74" t="str">
        <f>IF('Fun Patches'!H29="C","E","")</f>
        <v/>
      </c>
      <c r="K137" s="96"/>
      <c r="L137" s="74" t="str">
        <f>IF('Fun Patches'!I29="C","E","")</f>
        <v/>
      </c>
      <c r="M137" s="96"/>
      <c r="N137" s="74" t="str">
        <f>IF('Fun Patches'!J29="C","E","")</f>
        <v/>
      </c>
      <c r="O137" s="96"/>
      <c r="P137" s="74" t="str">
        <f>IF('Fun Patches'!K29="C","E","")</f>
        <v/>
      </c>
      <c r="Q137" s="96"/>
      <c r="R137" s="74" t="str">
        <f>IF('Fun Patches'!L29="C","E","")</f>
        <v/>
      </c>
      <c r="S137" s="96"/>
      <c r="T137" s="74" t="str">
        <f>IF('Fun Patches'!M29="C","E","")</f>
        <v/>
      </c>
      <c r="U137" s="96"/>
      <c r="V137" s="74" t="str">
        <f>IF('Fun Patches'!N29="C","E","")</f>
        <v/>
      </c>
      <c r="W137" s="96"/>
      <c r="X137" s="74" t="str">
        <f>IF('Fun Patches'!O29="C","E","")</f>
        <v/>
      </c>
      <c r="Y137" s="96"/>
      <c r="Z137" s="74" t="str">
        <f>IF('Fun Patches'!P29="C","E","")</f>
        <v/>
      </c>
      <c r="AA137" s="96"/>
      <c r="AB137" s="74" t="str">
        <f>IF('Fun Patches'!Q29="C","E","")</f>
        <v/>
      </c>
      <c r="AC137" s="96"/>
      <c r="AD137" s="74" t="str">
        <f>IF('Fun Patches'!R29="C","E","")</f>
        <v/>
      </c>
      <c r="AE137" s="96"/>
      <c r="AF137" s="74" t="str">
        <f>IF('Fun Patches'!S29="C","E","")</f>
        <v/>
      </c>
      <c r="AG137" s="96"/>
      <c r="AH137" s="74" t="str">
        <f>IF('Fun Patches'!T29="C","E","")</f>
        <v/>
      </c>
      <c r="AI137" s="96"/>
      <c r="AJ137" s="74" t="str">
        <f>IF('Fun Patches'!U29="C","E","")</f>
        <v/>
      </c>
      <c r="AK137" s="96"/>
      <c r="AL137" s="74" t="str">
        <f>IF('Fun Patches'!V29="C","E","")</f>
        <v/>
      </c>
      <c r="AM137" s="96"/>
      <c r="AN137" s="74" t="str">
        <f>IF('Fun Patches'!W29="C","E","")</f>
        <v/>
      </c>
      <c r="AO137" s="96"/>
      <c r="AP137" s="74" t="str">
        <f>IF('Fun Patches'!X29="C","E","")</f>
        <v/>
      </c>
      <c r="AQ137" s="96"/>
      <c r="AR137" s="74" t="str">
        <f>IF('Fun Patches'!Y29="C","E","")</f>
        <v/>
      </c>
      <c r="AS137" s="96"/>
      <c r="AT137" s="74" t="str">
        <f>IF('Fun Patches'!Z29="C","E","")</f>
        <v/>
      </c>
      <c r="AU137" s="96"/>
      <c r="AV137" s="74" t="str">
        <f>IF('Fun Patches'!AA29="C","E","")</f>
        <v/>
      </c>
      <c r="AW137" s="96"/>
      <c r="AX137" s="74" t="str">
        <f>IF('Fun Patches'!AB29="C","E","")</f>
        <v/>
      </c>
      <c r="AY137" s="96"/>
      <c r="AZ137" s="74" t="str">
        <f>IF('Fun Patches'!AC29="C","E","")</f>
        <v/>
      </c>
      <c r="BA137" s="96"/>
      <c r="BB137" s="74" t="str">
        <f>IF('Fun Patches'!AD29="C","E","")</f>
        <v/>
      </c>
      <c r="BC137" s="96"/>
      <c r="BD137" s="74" t="str">
        <f>IF('Fun Patches'!AE29="C","E","")</f>
        <v/>
      </c>
      <c r="BE137" s="96"/>
      <c r="BF137" s="74" t="str">
        <f>IF('Fun Patches'!AF29="C","E","")</f>
        <v/>
      </c>
      <c r="BG137" s="96"/>
      <c r="BH137" s="74" t="str">
        <f>IF('Fun Patches'!AG29="C","E","")</f>
        <v/>
      </c>
      <c r="BI137" s="95"/>
    </row>
    <row r="138" spans="1:61">
      <c r="A138" s="66" t="str">
        <f>'Fun Patches'!C30</f>
        <v>&lt;LIST PATCH HERE&gt;</v>
      </c>
      <c r="B138" s="74" t="str">
        <f>IF('Fun Patches'!D30="C","E","")</f>
        <v/>
      </c>
      <c r="C138" s="96"/>
      <c r="D138" s="74" t="str">
        <f>IF('Fun Patches'!E30="C","E","")</f>
        <v/>
      </c>
      <c r="E138" s="96"/>
      <c r="F138" s="74" t="str">
        <f>IF('Fun Patches'!F30="C","E","")</f>
        <v/>
      </c>
      <c r="G138" s="96"/>
      <c r="H138" s="74" t="str">
        <f>IF('Fun Patches'!G30="C","E","")</f>
        <v/>
      </c>
      <c r="I138" s="96"/>
      <c r="J138" s="74" t="str">
        <f>IF('Fun Patches'!H30="C","E","")</f>
        <v/>
      </c>
      <c r="K138" s="96"/>
      <c r="L138" s="74" t="str">
        <f>IF('Fun Patches'!I30="C","E","")</f>
        <v/>
      </c>
      <c r="M138" s="96"/>
      <c r="N138" s="74" t="str">
        <f>IF('Fun Patches'!J30="C","E","")</f>
        <v/>
      </c>
      <c r="O138" s="96"/>
      <c r="P138" s="74" t="str">
        <f>IF('Fun Patches'!K30="C","E","")</f>
        <v/>
      </c>
      <c r="Q138" s="96"/>
      <c r="R138" s="74" t="str">
        <f>IF('Fun Patches'!L30="C","E","")</f>
        <v/>
      </c>
      <c r="S138" s="96"/>
      <c r="T138" s="74" t="str">
        <f>IF('Fun Patches'!M30="C","E","")</f>
        <v/>
      </c>
      <c r="U138" s="96"/>
      <c r="V138" s="74" t="str">
        <f>IF('Fun Patches'!N30="C","E","")</f>
        <v/>
      </c>
      <c r="W138" s="96"/>
      <c r="X138" s="74" t="str">
        <f>IF('Fun Patches'!O30="C","E","")</f>
        <v/>
      </c>
      <c r="Y138" s="96"/>
      <c r="Z138" s="74" t="str">
        <f>IF('Fun Patches'!P30="C","E","")</f>
        <v/>
      </c>
      <c r="AA138" s="96"/>
      <c r="AB138" s="74" t="str">
        <f>IF('Fun Patches'!Q30="C","E","")</f>
        <v/>
      </c>
      <c r="AC138" s="96"/>
      <c r="AD138" s="74" t="str">
        <f>IF('Fun Patches'!R30="C","E","")</f>
        <v/>
      </c>
      <c r="AE138" s="96"/>
      <c r="AF138" s="74" t="str">
        <f>IF('Fun Patches'!S30="C","E","")</f>
        <v/>
      </c>
      <c r="AG138" s="96"/>
      <c r="AH138" s="74" t="str">
        <f>IF('Fun Patches'!T30="C","E","")</f>
        <v/>
      </c>
      <c r="AI138" s="96"/>
      <c r="AJ138" s="74" t="str">
        <f>IF('Fun Patches'!U30="C","E","")</f>
        <v/>
      </c>
      <c r="AK138" s="96"/>
      <c r="AL138" s="74" t="str">
        <f>IF('Fun Patches'!V30="C","E","")</f>
        <v/>
      </c>
      <c r="AM138" s="96"/>
      <c r="AN138" s="74" t="str">
        <f>IF('Fun Patches'!W30="C","E","")</f>
        <v/>
      </c>
      <c r="AO138" s="96"/>
      <c r="AP138" s="74" t="str">
        <f>IF('Fun Patches'!X30="C","E","")</f>
        <v/>
      </c>
      <c r="AQ138" s="96"/>
      <c r="AR138" s="74" t="str">
        <f>IF('Fun Patches'!Y30="C","E","")</f>
        <v/>
      </c>
      <c r="AS138" s="96"/>
      <c r="AT138" s="74" t="str">
        <f>IF('Fun Patches'!Z30="C","E","")</f>
        <v/>
      </c>
      <c r="AU138" s="96"/>
      <c r="AV138" s="74" t="str">
        <f>IF('Fun Patches'!AA30="C","E","")</f>
        <v/>
      </c>
      <c r="AW138" s="96"/>
      <c r="AX138" s="74" t="str">
        <f>IF('Fun Patches'!AB30="C","E","")</f>
        <v/>
      </c>
      <c r="AY138" s="96"/>
      <c r="AZ138" s="74" t="str">
        <f>IF('Fun Patches'!AC30="C","E","")</f>
        <v/>
      </c>
      <c r="BA138" s="96"/>
      <c r="BB138" s="74" t="str">
        <f>IF('Fun Patches'!AD30="C","E","")</f>
        <v/>
      </c>
      <c r="BC138" s="96"/>
      <c r="BD138" s="74" t="str">
        <f>IF('Fun Patches'!AE30="C","E","")</f>
        <v/>
      </c>
      <c r="BE138" s="96"/>
      <c r="BF138" s="74" t="str">
        <f>IF('Fun Patches'!AF30="C","E","")</f>
        <v/>
      </c>
      <c r="BG138" s="96"/>
      <c r="BH138" s="74" t="str">
        <f>IF('Fun Patches'!AG30="C","E","")</f>
        <v/>
      </c>
      <c r="BI138" s="95"/>
    </row>
    <row r="139" spans="1:61">
      <c r="A139" s="66" t="str">
        <f>'Fun Patches'!C31</f>
        <v>&lt;LIST PATCH HERE&gt;</v>
      </c>
      <c r="B139" s="74" t="str">
        <f>IF('Fun Patches'!D31="C","E","")</f>
        <v/>
      </c>
      <c r="C139" s="96"/>
      <c r="D139" s="74" t="str">
        <f>IF('Fun Patches'!E31="C","E","")</f>
        <v/>
      </c>
      <c r="E139" s="96"/>
      <c r="F139" s="74" t="str">
        <f>IF('Fun Patches'!F31="C","E","")</f>
        <v/>
      </c>
      <c r="G139" s="96"/>
      <c r="H139" s="74" t="str">
        <f>IF('Fun Patches'!G31="C","E","")</f>
        <v/>
      </c>
      <c r="I139" s="96"/>
      <c r="J139" s="74" t="str">
        <f>IF('Fun Patches'!H31="C","E","")</f>
        <v/>
      </c>
      <c r="K139" s="96"/>
      <c r="L139" s="74" t="str">
        <f>IF('Fun Patches'!I31="C","E","")</f>
        <v/>
      </c>
      <c r="M139" s="96"/>
      <c r="N139" s="74" t="str">
        <f>IF('Fun Patches'!J31="C","E","")</f>
        <v/>
      </c>
      <c r="O139" s="96"/>
      <c r="P139" s="74" t="str">
        <f>IF('Fun Patches'!K31="C","E","")</f>
        <v/>
      </c>
      <c r="Q139" s="96"/>
      <c r="R139" s="74" t="str">
        <f>IF('Fun Patches'!L31="C","E","")</f>
        <v/>
      </c>
      <c r="S139" s="96"/>
      <c r="T139" s="74" t="str">
        <f>IF('Fun Patches'!M31="C","E","")</f>
        <v/>
      </c>
      <c r="U139" s="96"/>
      <c r="V139" s="74" t="str">
        <f>IF('Fun Patches'!N31="C","E","")</f>
        <v/>
      </c>
      <c r="W139" s="96"/>
      <c r="X139" s="74" t="str">
        <f>IF('Fun Patches'!O31="C","E","")</f>
        <v/>
      </c>
      <c r="Y139" s="96"/>
      <c r="Z139" s="74" t="str">
        <f>IF('Fun Patches'!P31="C","E","")</f>
        <v/>
      </c>
      <c r="AA139" s="96"/>
      <c r="AB139" s="74" t="str">
        <f>IF('Fun Patches'!Q31="C","E","")</f>
        <v/>
      </c>
      <c r="AC139" s="96"/>
      <c r="AD139" s="74" t="str">
        <f>IF('Fun Patches'!R31="C","E","")</f>
        <v/>
      </c>
      <c r="AE139" s="96"/>
      <c r="AF139" s="74" t="str">
        <f>IF('Fun Patches'!S31="C","E","")</f>
        <v/>
      </c>
      <c r="AG139" s="96"/>
      <c r="AH139" s="74" t="str">
        <f>IF('Fun Patches'!T31="C","E","")</f>
        <v/>
      </c>
      <c r="AI139" s="96"/>
      <c r="AJ139" s="74" t="str">
        <f>IF('Fun Patches'!U31="C","E","")</f>
        <v/>
      </c>
      <c r="AK139" s="96"/>
      <c r="AL139" s="74" t="str">
        <f>IF('Fun Patches'!V31="C","E","")</f>
        <v/>
      </c>
      <c r="AM139" s="96"/>
      <c r="AN139" s="74" t="str">
        <f>IF('Fun Patches'!W31="C","E","")</f>
        <v/>
      </c>
      <c r="AO139" s="96"/>
      <c r="AP139" s="74" t="str">
        <f>IF('Fun Patches'!X31="C","E","")</f>
        <v/>
      </c>
      <c r="AQ139" s="96"/>
      <c r="AR139" s="74" t="str">
        <f>IF('Fun Patches'!Y31="C","E","")</f>
        <v/>
      </c>
      <c r="AS139" s="96"/>
      <c r="AT139" s="74" t="str">
        <f>IF('Fun Patches'!Z31="C","E","")</f>
        <v/>
      </c>
      <c r="AU139" s="96"/>
      <c r="AV139" s="74" t="str">
        <f>IF('Fun Patches'!AA31="C","E","")</f>
        <v/>
      </c>
      <c r="AW139" s="96"/>
      <c r="AX139" s="74" t="str">
        <f>IF('Fun Patches'!AB31="C","E","")</f>
        <v/>
      </c>
      <c r="AY139" s="96"/>
      <c r="AZ139" s="74" t="str">
        <f>IF('Fun Patches'!AC31="C","E","")</f>
        <v/>
      </c>
      <c r="BA139" s="96"/>
      <c r="BB139" s="74" t="str">
        <f>IF('Fun Patches'!AD31="C","E","")</f>
        <v/>
      </c>
      <c r="BC139" s="96"/>
      <c r="BD139" s="74" t="str">
        <f>IF('Fun Patches'!AE31="C","E","")</f>
        <v/>
      </c>
      <c r="BE139" s="96"/>
      <c r="BF139" s="74" t="str">
        <f>IF('Fun Patches'!AF31="C","E","")</f>
        <v/>
      </c>
      <c r="BG139" s="96"/>
      <c r="BH139" s="74" t="str">
        <f>IF('Fun Patches'!AG31="C","E","")</f>
        <v/>
      </c>
      <c r="BI139" s="95"/>
    </row>
    <row r="140" spans="1:61">
      <c r="A140" s="66" t="str">
        <f>'Fun Patches'!C32</f>
        <v>&lt;LIST PATCH HERE&gt;</v>
      </c>
      <c r="B140" s="74" t="str">
        <f>IF('Fun Patches'!D32="C","E","")</f>
        <v/>
      </c>
      <c r="C140" s="96"/>
      <c r="D140" s="74" t="str">
        <f>IF('Fun Patches'!E32="C","E","")</f>
        <v/>
      </c>
      <c r="E140" s="96"/>
      <c r="F140" s="74" t="str">
        <f>IF('Fun Patches'!F32="C","E","")</f>
        <v/>
      </c>
      <c r="G140" s="96"/>
      <c r="H140" s="74" t="str">
        <f>IF('Fun Patches'!G32="C","E","")</f>
        <v/>
      </c>
      <c r="I140" s="96"/>
      <c r="J140" s="74" t="str">
        <f>IF('Fun Patches'!H32="C","E","")</f>
        <v/>
      </c>
      <c r="K140" s="96"/>
      <c r="L140" s="74" t="str">
        <f>IF('Fun Patches'!I32="C","E","")</f>
        <v/>
      </c>
      <c r="M140" s="96"/>
      <c r="N140" s="74" t="str">
        <f>IF('Fun Patches'!J32="C","E","")</f>
        <v/>
      </c>
      <c r="O140" s="96"/>
      <c r="P140" s="74" t="str">
        <f>IF('Fun Patches'!K32="C","E","")</f>
        <v/>
      </c>
      <c r="Q140" s="96"/>
      <c r="R140" s="74" t="str">
        <f>IF('Fun Patches'!L32="C","E","")</f>
        <v/>
      </c>
      <c r="S140" s="96"/>
      <c r="T140" s="74" t="str">
        <f>IF('Fun Patches'!M32="C","E","")</f>
        <v/>
      </c>
      <c r="U140" s="96"/>
      <c r="V140" s="74" t="str">
        <f>IF('Fun Patches'!N32="C","E","")</f>
        <v/>
      </c>
      <c r="W140" s="96"/>
      <c r="X140" s="74" t="str">
        <f>IF('Fun Patches'!O32="C","E","")</f>
        <v/>
      </c>
      <c r="Y140" s="96"/>
      <c r="Z140" s="74" t="str">
        <f>IF('Fun Patches'!P32="C","E","")</f>
        <v/>
      </c>
      <c r="AA140" s="96"/>
      <c r="AB140" s="74" t="str">
        <f>IF('Fun Patches'!Q32="C","E","")</f>
        <v/>
      </c>
      <c r="AC140" s="96"/>
      <c r="AD140" s="74" t="str">
        <f>IF('Fun Patches'!R32="C","E","")</f>
        <v/>
      </c>
      <c r="AE140" s="96"/>
      <c r="AF140" s="74" t="str">
        <f>IF('Fun Patches'!S32="C","E","")</f>
        <v/>
      </c>
      <c r="AG140" s="96"/>
      <c r="AH140" s="74" t="str">
        <f>IF('Fun Patches'!T32="C","E","")</f>
        <v/>
      </c>
      <c r="AI140" s="96"/>
      <c r="AJ140" s="74" t="str">
        <f>IF('Fun Patches'!U32="C","E","")</f>
        <v/>
      </c>
      <c r="AK140" s="96"/>
      <c r="AL140" s="74" t="str">
        <f>IF('Fun Patches'!V32="C","E","")</f>
        <v/>
      </c>
      <c r="AM140" s="96"/>
      <c r="AN140" s="74" t="str">
        <f>IF('Fun Patches'!W32="C","E","")</f>
        <v/>
      </c>
      <c r="AO140" s="96"/>
      <c r="AP140" s="74" t="str">
        <f>IF('Fun Patches'!X32="C","E","")</f>
        <v/>
      </c>
      <c r="AQ140" s="96"/>
      <c r="AR140" s="74" t="str">
        <f>IF('Fun Patches'!Y32="C","E","")</f>
        <v/>
      </c>
      <c r="AS140" s="96"/>
      <c r="AT140" s="74" t="str">
        <f>IF('Fun Patches'!Z32="C","E","")</f>
        <v/>
      </c>
      <c r="AU140" s="96"/>
      <c r="AV140" s="74" t="str">
        <f>IF('Fun Patches'!AA32="C","E","")</f>
        <v/>
      </c>
      <c r="AW140" s="96"/>
      <c r="AX140" s="74" t="str">
        <f>IF('Fun Patches'!AB32="C","E","")</f>
        <v/>
      </c>
      <c r="AY140" s="96"/>
      <c r="AZ140" s="74" t="str">
        <f>IF('Fun Patches'!AC32="C","E","")</f>
        <v/>
      </c>
      <c r="BA140" s="96"/>
      <c r="BB140" s="74" t="str">
        <f>IF('Fun Patches'!AD32="C","E","")</f>
        <v/>
      </c>
      <c r="BC140" s="96"/>
      <c r="BD140" s="74" t="str">
        <f>IF('Fun Patches'!AE32="C","E","")</f>
        <v/>
      </c>
      <c r="BE140" s="96"/>
      <c r="BF140" s="74" t="str">
        <f>IF('Fun Patches'!AF32="C","E","")</f>
        <v/>
      </c>
      <c r="BG140" s="96"/>
      <c r="BH140" s="74" t="str">
        <f>IF('Fun Patches'!AG32="C","E","")</f>
        <v/>
      </c>
      <c r="BI140" s="95"/>
    </row>
    <row r="141" spans="1:61">
      <c r="A141" s="66" t="str">
        <f>'Fun Patches'!C33</f>
        <v>&lt;LIST PATCH HERE&gt;</v>
      </c>
      <c r="B141" s="74" t="str">
        <f>IF('Fun Patches'!D33="C","E","")</f>
        <v/>
      </c>
      <c r="C141" s="96"/>
      <c r="D141" s="74" t="str">
        <f>IF('Fun Patches'!E33="C","E","")</f>
        <v/>
      </c>
      <c r="E141" s="96"/>
      <c r="F141" s="74" t="str">
        <f>IF('Fun Patches'!F33="C","E","")</f>
        <v/>
      </c>
      <c r="G141" s="96"/>
      <c r="H141" s="74" t="str">
        <f>IF('Fun Patches'!G33="C","E","")</f>
        <v/>
      </c>
      <c r="I141" s="96"/>
      <c r="J141" s="74" t="str">
        <f>IF('Fun Patches'!H33="C","E","")</f>
        <v/>
      </c>
      <c r="K141" s="96"/>
      <c r="L141" s="74" t="str">
        <f>IF('Fun Patches'!I33="C","E","")</f>
        <v/>
      </c>
      <c r="M141" s="96"/>
      <c r="N141" s="74" t="str">
        <f>IF('Fun Patches'!J33="C","E","")</f>
        <v/>
      </c>
      <c r="O141" s="96"/>
      <c r="P141" s="74" t="str">
        <f>IF('Fun Patches'!K33="C","E","")</f>
        <v/>
      </c>
      <c r="Q141" s="96"/>
      <c r="R141" s="74" t="str">
        <f>IF('Fun Patches'!L33="C","E","")</f>
        <v/>
      </c>
      <c r="S141" s="96"/>
      <c r="T141" s="74" t="str">
        <f>IF('Fun Patches'!M33="C","E","")</f>
        <v/>
      </c>
      <c r="U141" s="96"/>
      <c r="V141" s="74" t="str">
        <f>IF('Fun Patches'!N33="C","E","")</f>
        <v/>
      </c>
      <c r="W141" s="96"/>
      <c r="X141" s="74" t="str">
        <f>IF('Fun Patches'!O33="C","E","")</f>
        <v/>
      </c>
      <c r="Y141" s="96"/>
      <c r="Z141" s="74" t="str">
        <f>IF('Fun Patches'!P33="C","E","")</f>
        <v/>
      </c>
      <c r="AA141" s="96"/>
      <c r="AB141" s="74" t="str">
        <f>IF('Fun Patches'!Q33="C","E","")</f>
        <v/>
      </c>
      <c r="AC141" s="96"/>
      <c r="AD141" s="74" t="str">
        <f>IF('Fun Patches'!R33="C","E","")</f>
        <v/>
      </c>
      <c r="AE141" s="96"/>
      <c r="AF141" s="74" t="str">
        <f>IF('Fun Patches'!S33="C","E","")</f>
        <v/>
      </c>
      <c r="AG141" s="96"/>
      <c r="AH141" s="74" t="str">
        <f>IF('Fun Patches'!T33="C","E","")</f>
        <v/>
      </c>
      <c r="AI141" s="96"/>
      <c r="AJ141" s="74" t="str">
        <f>IF('Fun Patches'!U33="C","E","")</f>
        <v/>
      </c>
      <c r="AK141" s="96"/>
      <c r="AL141" s="74" t="str">
        <f>IF('Fun Patches'!V33="C","E","")</f>
        <v/>
      </c>
      <c r="AM141" s="96"/>
      <c r="AN141" s="74" t="str">
        <f>IF('Fun Patches'!W33="C","E","")</f>
        <v/>
      </c>
      <c r="AO141" s="96"/>
      <c r="AP141" s="74" t="str">
        <f>IF('Fun Patches'!X33="C","E","")</f>
        <v/>
      </c>
      <c r="AQ141" s="96"/>
      <c r="AR141" s="74" t="str">
        <f>IF('Fun Patches'!Y33="C","E","")</f>
        <v/>
      </c>
      <c r="AS141" s="96"/>
      <c r="AT141" s="74" t="str">
        <f>IF('Fun Patches'!Z33="C","E","")</f>
        <v/>
      </c>
      <c r="AU141" s="96"/>
      <c r="AV141" s="74" t="str">
        <f>IF('Fun Patches'!AA33="C","E","")</f>
        <v/>
      </c>
      <c r="AW141" s="96"/>
      <c r="AX141" s="74" t="str">
        <f>IF('Fun Patches'!AB33="C","E","")</f>
        <v/>
      </c>
      <c r="AY141" s="96"/>
      <c r="AZ141" s="74" t="str">
        <f>IF('Fun Patches'!AC33="C","E","")</f>
        <v/>
      </c>
      <c r="BA141" s="96"/>
      <c r="BB141" s="74" t="str">
        <f>IF('Fun Patches'!AD33="C","E","")</f>
        <v/>
      </c>
      <c r="BC141" s="96"/>
      <c r="BD141" s="74" t="str">
        <f>IF('Fun Patches'!AE33="C","E","")</f>
        <v/>
      </c>
      <c r="BE141" s="96"/>
      <c r="BF141" s="74" t="str">
        <f>IF('Fun Patches'!AF33="C","E","")</f>
        <v/>
      </c>
      <c r="BG141" s="96"/>
      <c r="BH141" s="74" t="str">
        <f>IF('Fun Patches'!AG33="C","E","")</f>
        <v/>
      </c>
      <c r="BI141" s="95"/>
    </row>
    <row r="142" spans="1:61">
      <c r="A142" s="66" t="str">
        <f>'Fun Patches'!C34</f>
        <v>&lt;LIST PATCH HERE&gt;</v>
      </c>
      <c r="B142" s="74" t="str">
        <f>IF('Fun Patches'!D34="C","E","")</f>
        <v/>
      </c>
      <c r="C142" s="96"/>
      <c r="D142" s="74" t="str">
        <f>IF('Fun Patches'!E34="C","E","")</f>
        <v/>
      </c>
      <c r="E142" s="96"/>
      <c r="F142" s="74" t="str">
        <f>IF('Fun Patches'!F34="C","E","")</f>
        <v/>
      </c>
      <c r="G142" s="96"/>
      <c r="H142" s="74" t="str">
        <f>IF('Fun Patches'!G34="C","E","")</f>
        <v/>
      </c>
      <c r="I142" s="96"/>
      <c r="J142" s="74" t="str">
        <f>IF('Fun Patches'!H34="C","E","")</f>
        <v/>
      </c>
      <c r="K142" s="96"/>
      <c r="L142" s="74" t="str">
        <f>IF('Fun Patches'!I34="C","E","")</f>
        <v/>
      </c>
      <c r="M142" s="96"/>
      <c r="N142" s="74" t="str">
        <f>IF('Fun Patches'!J34="C","E","")</f>
        <v/>
      </c>
      <c r="O142" s="96"/>
      <c r="P142" s="74" t="str">
        <f>IF('Fun Patches'!K34="C","E","")</f>
        <v/>
      </c>
      <c r="Q142" s="96"/>
      <c r="R142" s="74" t="str">
        <f>IF('Fun Patches'!L34="C","E","")</f>
        <v/>
      </c>
      <c r="S142" s="96"/>
      <c r="T142" s="74" t="str">
        <f>IF('Fun Patches'!M34="C","E","")</f>
        <v/>
      </c>
      <c r="U142" s="96"/>
      <c r="V142" s="74" t="str">
        <f>IF('Fun Patches'!N34="C","E","")</f>
        <v/>
      </c>
      <c r="W142" s="96"/>
      <c r="X142" s="74" t="str">
        <f>IF('Fun Patches'!O34="C","E","")</f>
        <v/>
      </c>
      <c r="Y142" s="96"/>
      <c r="Z142" s="74" t="str">
        <f>IF('Fun Patches'!P34="C","E","")</f>
        <v/>
      </c>
      <c r="AA142" s="96"/>
      <c r="AB142" s="74" t="str">
        <f>IF('Fun Patches'!Q34="C","E","")</f>
        <v/>
      </c>
      <c r="AC142" s="96"/>
      <c r="AD142" s="74" t="str">
        <f>IF('Fun Patches'!R34="C","E","")</f>
        <v/>
      </c>
      <c r="AE142" s="96"/>
      <c r="AF142" s="74" t="str">
        <f>IF('Fun Patches'!S34="C","E","")</f>
        <v/>
      </c>
      <c r="AG142" s="96"/>
      <c r="AH142" s="74" t="str">
        <f>IF('Fun Patches'!T34="C","E","")</f>
        <v/>
      </c>
      <c r="AI142" s="96"/>
      <c r="AJ142" s="74" t="str">
        <f>IF('Fun Patches'!U34="C","E","")</f>
        <v/>
      </c>
      <c r="AK142" s="96"/>
      <c r="AL142" s="74" t="str">
        <f>IF('Fun Patches'!V34="C","E","")</f>
        <v/>
      </c>
      <c r="AM142" s="96"/>
      <c r="AN142" s="74" t="str">
        <f>IF('Fun Patches'!W34="C","E","")</f>
        <v/>
      </c>
      <c r="AO142" s="96"/>
      <c r="AP142" s="74" t="str">
        <f>IF('Fun Patches'!X34="C","E","")</f>
        <v/>
      </c>
      <c r="AQ142" s="96"/>
      <c r="AR142" s="74" t="str">
        <f>IF('Fun Patches'!Y34="C","E","")</f>
        <v/>
      </c>
      <c r="AS142" s="96"/>
      <c r="AT142" s="74" t="str">
        <f>IF('Fun Patches'!Z34="C","E","")</f>
        <v/>
      </c>
      <c r="AU142" s="96"/>
      <c r="AV142" s="74" t="str">
        <f>IF('Fun Patches'!AA34="C","E","")</f>
        <v/>
      </c>
      <c r="AW142" s="96"/>
      <c r="AX142" s="74" t="str">
        <f>IF('Fun Patches'!AB34="C","E","")</f>
        <v/>
      </c>
      <c r="AY142" s="96"/>
      <c r="AZ142" s="74" t="str">
        <f>IF('Fun Patches'!AC34="C","E","")</f>
        <v/>
      </c>
      <c r="BA142" s="96"/>
      <c r="BB142" s="74" t="str">
        <f>IF('Fun Patches'!AD34="C","E","")</f>
        <v/>
      </c>
      <c r="BC142" s="96"/>
      <c r="BD142" s="74" t="str">
        <f>IF('Fun Patches'!AE34="C","E","")</f>
        <v/>
      </c>
      <c r="BE142" s="96"/>
      <c r="BF142" s="74" t="str">
        <f>IF('Fun Patches'!AF34="C","E","")</f>
        <v/>
      </c>
      <c r="BG142" s="96"/>
      <c r="BH142" s="74" t="str">
        <f>IF('Fun Patches'!AG34="C","E","")</f>
        <v/>
      </c>
      <c r="BI142" s="95"/>
    </row>
    <row r="143" spans="1:61">
      <c r="A143" s="66" t="str">
        <f>'Fun Patches'!C35</f>
        <v>&lt;LIST PATCH HERE&gt;</v>
      </c>
      <c r="B143" s="74" t="str">
        <f>IF('Fun Patches'!D35="C","E","")</f>
        <v/>
      </c>
      <c r="C143" s="96"/>
      <c r="D143" s="74" t="str">
        <f>IF('Fun Patches'!E35="C","E","")</f>
        <v/>
      </c>
      <c r="E143" s="96"/>
      <c r="F143" s="74" t="str">
        <f>IF('Fun Patches'!F35="C","E","")</f>
        <v/>
      </c>
      <c r="G143" s="96"/>
      <c r="H143" s="74" t="str">
        <f>IF('Fun Patches'!G35="C","E","")</f>
        <v/>
      </c>
      <c r="I143" s="96"/>
      <c r="J143" s="74" t="str">
        <f>IF('Fun Patches'!H35="C","E","")</f>
        <v/>
      </c>
      <c r="K143" s="96"/>
      <c r="L143" s="74" t="str">
        <f>IF('Fun Patches'!I35="C","E","")</f>
        <v/>
      </c>
      <c r="M143" s="96"/>
      <c r="N143" s="74" t="str">
        <f>IF('Fun Patches'!J35="C","E","")</f>
        <v/>
      </c>
      <c r="O143" s="96"/>
      <c r="P143" s="74" t="str">
        <f>IF('Fun Patches'!K35="C","E","")</f>
        <v/>
      </c>
      <c r="Q143" s="96"/>
      <c r="R143" s="74" t="str">
        <f>IF('Fun Patches'!L35="C","E","")</f>
        <v/>
      </c>
      <c r="S143" s="96"/>
      <c r="T143" s="74" t="str">
        <f>IF('Fun Patches'!M35="C","E","")</f>
        <v/>
      </c>
      <c r="U143" s="96"/>
      <c r="V143" s="74" t="str">
        <f>IF('Fun Patches'!N35="C","E","")</f>
        <v/>
      </c>
      <c r="W143" s="96"/>
      <c r="X143" s="74" t="str">
        <f>IF('Fun Patches'!O35="C","E","")</f>
        <v/>
      </c>
      <c r="Y143" s="96"/>
      <c r="Z143" s="74" t="str">
        <f>IF('Fun Patches'!P35="C","E","")</f>
        <v/>
      </c>
      <c r="AA143" s="96"/>
      <c r="AB143" s="74" t="str">
        <f>IF('Fun Patches'!Q35="C","E","")</f>
        <v/>
      </c>
      <c r="AC143" s="96"/>
      <c r="AD143" s="74" t="str">
        <f>IF('Fun Patches'!R35="C","E","")</f>
        <v/>
      </c>
      <c r="AE143" s="96"/>
      <c r="AF143" s="74" t="str">
        <f>IF('Fun Patches'!S35="C","E","")</f>
        <v/>
      </c>
      <c r="AG143" s="96"/>
      <c r="AH143" s="74" t="str">
        <f>IF('Fun Patches'!T35="C","E","")</f>
        <v/>
      </c>
      <c r="AI143" s="96"/>
      <c r="AJ143" s="74" t="str">
        <f>IF('Fun Patches'!U35="C","E","")</f>
        <v/>
      </c>
      <c r="AK143" s="96"/>
      <c r="AL143" s="74" t="str">
        <f>IF('Fun Patches'!V35="C","E","")</f>
        <v/>
      </c>
      <c r="AM143" s="96"/>
      <c r="AN143" s="74" t="str">
        <f>IF('Fun Patches'!W35="C","E","")</f>
        <v/>
      </c>
      <c r="AO143" s="96"/>
      <c r="AP143" s="74" t="str">
        <f>IF('Fun Patches'!X35="C","E","")</f>
        <v/>
      </c>
      <c r="AQ143" s="96"/>
      <c r="AR143" s="74" t="str">
        <f>IF('Fun Patches'!Y35="C","E","")</f>
        <v/>
      </c>
      <c r="AS143" s="96"/>
      <c r="AT143" s="74" t="str">
        <f>IF('Fun Patches'!Z35="C","E","")</f>
        <v/>
      </c>
      <c r="AU143" s="96"/>
      <c r="AV143" s="74" t="str">
        <f>IF('Fun Patches'!AA35="C","E","")</f>
        <v/>
      </c>
      <c r="AW143" s="96"/>
      <c r="AX143" s="74" t="str">
        <f>IF('Fun Patches'!AB35="C","E","")</f>
        <v/>
      </c>
      <c r="AY143" s="96"/>
      <c r="AZ143" s="74" t="str">
        <f>IF('Fun Patches'!AC35="C","E","")</f>
        <v/>
      </c>
      <c r="BA143" s="96"/>
      <c r="BB143" s="74" t="str">
        <f>IF('Fun Patches'!AD35="C","E","")</f>
        <v/>
      </c>
      <c r="BC143" s="96"/>
      <c r="BD143" s="74" t="str">
        <f>IF('Fun Patches'!AE35="C","E","")</f>
        <v/>
      </c>
      <c r="BE143" s="96"/>
      <c r="BF143" s="74" t="str">
        <f>IF('Fun Patches'!AF35="C","E","")</f>
        <v/>
      </c>
      <c r="BG143" s="96"/>
      <c r="BH143" s="74" t="str">
        <f>IF('Fun Patches'!AG35="C","E","")</f>
        <v/>
      </c>
      <c r="BI143" s="95"/>
    </row>
    <row r="144" spans="1:61">
      <c r="A144" s="66" t="str">
        <f>'Fun Patches'!C36</f>
        <v>&lt;LIST PATCH HERE&gt;</v>
      </c>
      <c r="B144" s="74" t="str">
        <f>IF('Fun Patches'!D36="C","E","")</f>
        <v/>
      </c>
      <c r="C144" s="96"/>
      <c r="D144" s="74" t="str">
        <f>IF('Fun Patches'!E36="C","E","")</f>
        <v/>
      </c>
      <c r="E144" s="96"/>
      <c r="F144" s="74" t="str">
        <f>IF('Fun Patches'!F36="C","E","")</f>
        <v/>
      </c>
      <c r="G144" s="96"/>
      <c r="H144" s="74" t="str">
        <f>IF('Fun Patches'!G36="C","E","")</f>
        <v/>
      </c>
      <c r="I144" s="96"/>
      <c r="J144" s="74" t="str">
        <f>IF('Fun Patches'!H36="C","E","")</f>
        <v/>
      </c>
      <c r="K144" s="96"/>
      <c r="L144" s="74" t="str">
        <f>IF('Fun Patches'!I36="C","E","")</f>
        <v/>
      </c>
      <c r="M144" s="96"/>
      <c r="N144" s="74" t="str">
        <f>IF('Fun Patches'!J36="C","E","")</f>
        <v/>
      </c>
      <c r="O144" s="96"/>
      <c r="P144" s="74" t="str">
        <f>IF('Fun Patches'!K36="C","E","")</f>
        <v/>
      </c>
      <c r="Q144" s="96"/>
      <c r="R144" s="74" t="str">
        <f>IF('Fun Patches'!L36="C","E","")</f>
        <v/>
      </c>
      <c r="S144" s="96"/>
      <c r="T144" s="74" t="str">
        <f>IF('Fun Patches'!M36="C","E","")</f>
        <v/>
      </c>
      <c r="U144" s="96"/>
      <c r="V144" s="74" t="str">
        <f>IF('Fun Patches'!N36="C","E","")</f>
        <v/>
      </c>
      <c r="W144" s="96"/>
      <c r="X144" s="74" t="str">
        <f>IF('Fun Patches'!O36="C","E","")</f>
        <v/>
      </c>
      <c r="Y144" s="96"/>
      <c r="Z144" s="74" t="str">
        <f>IF('Fun Patches'!P36="C","E","")</f>
        <v/>
      </c>
      <c r="AA144" s="96"/>
      <c r="AB144" s="74" t="str">
        <f>IF('Fun Patches'!Q36="C","E","")</f>
        <v/>
      </c>
      <c r="AC144" s="96"/>
      <c r="AD144" s="74" t="str">
        <f>IF('Fun Patches'!R36="C","E","")</f>
        <v/>
      </c>
      <c r="AE144" s="96"/>
      <c r="AF144" s="74" t="str">
        <f>IF('Fun Patches'!S36="C","E","")</f>
        <v/>
      </c>
      <c r="AG144" s="96"/>
      <c r="AH144" s="74" t="str">
        <f>IF('Fun Patches'!T36="C","E","")</f>
        <v/>
      </c>
      <c r="AI144" s="96"/>
      <c r="AJ144" s="74" t="str">
        <f>IF('Fun Patches'!U36="C","E","")</f>
        <v/>
      </c>
      <c r="AK144" s="96"/>
      <c r="AL144" s="74" t="str">
        <f>IF('Fun Patches'!V36="C","E","")</f>
        <v/>
      </c>
      <c r="AM144" s="96"/>
      <c r="AN144" s="74" t="str">
        <f>IF('Fun Patches'!W36="C","E","")</f>
        <v/>
      </c>
      <c r="AO144" s="96"/>
      <c r="AP144" s="74" t="str">
        <f>IF('Fun Patches'!X36="C","E","")</f>
        <v/>
      </c>
      <c r="AQ144" s="96"/>
      <c r="AR144" s="74" t="str">
        <f>IF('Fun Patches'!Y36="C","E","")</f>
        <v/>
      </c>
      <c r="AS144" s="96"/>
      <c r="AT144" s="74" t="str">
        <f>IF('Fun Patches'!Z36="C","E","")</f>
        <v/>
      </c>
      <c r="AU144" s="96"/>
      <c r="AV144" s="74" t="str">
        <f>IF('Fun Patches'!AA36="C","E","")</f>
        <v/>
      </c>
      <c r="AW144" s="96"/>
      <c r="AX144" s="74" t="str">
        <f>IF('Fun Patches'!AB36="C","E","")</f>
        <v/>
      </c>
      <c r="AY144" s="96"/>
      <c r="AZ144" s="74" t="str">
        <f>IF('Fun Patches'!AC36="C","E","")</f>
        <v/>
      </c>
      <c r="BA144" s="96"/>
      <c r="BB144" s="74" t="str">
        <f>IF('Fun Patches'!AD36="C","E","")</f>
        <v/>
      </c>
      <c r="BC144" s="96"/>
      <c r="BD144" s="74" t="str">
        <f>IF('Fun Patches'!AE36="C","E","")</f>
        <v/>
      </c>
      <c r="BE144" s="96"/>
      <c r="BF144" s="74" t="str">
        <f>IF('Fun Patches'!AF36="C","E","")</f>
        <v/>
      </c>
      <c r="BG144" s="96"/>
      <c r="BH144" s="74" t="str">
        <f>IF('Fun Patches'!AG36="C","E","")</f>
        <v/>
      </c>
      <c r="BI144" s="95"/>
    </row>
    <row r="145" spans="1:61">
      <c r="A145" s="66" t="str">
        <f>'Fun Patches'!C37</f>
        <v>&lt;LIST PATCH HERE&gt;</v>
      </c>
      <c r="B145" s="74" t="str">
        <f>IF('Fun Patches'!D37="C","E","")</f>
        <v/>
      </c>
      <c r="C145" s="96"/>
      <c r="D145" s="74" t="str">
        <f>IF('Fun Patches'!E37="C","E","")</f>
        <v/>
      </c>
      <c r="E145" s="96"/>
      <c r="F145" s="74" t="str">
        <f>IF('Fun Patches'!F37="C","E","")</f>
        <v/>
      </c>
      <c r="G145" s="96"/>
      <c r="H145" s="74" t="str">
        <f>IF('Fun Patches'!G37="C","E","")</f>
        <v/>
      </c>
      <c r="I145" s="96"/>
      <c r="J145" s="74" t="str">
        <f>IF('Fun Patches'!H37="C","E","")</f>
        <v/>
      </c>
      <c r="K145" s="96"/>
      <c r="L145" s="74" t="str">
        <f>IF('Fun Patches'!I37="C","E","")</f>
        <v/>
      </c>
      <c r="M145" s="96"/>
      <c r="N145" s="74" t="str">
        <f>IF('Fun Patches'!J37="C","E","")</f>
        <v/>
      </c>
      <c r="O145" s="96"/>
      <c r="P145" s="74" t="str">
        <f>IF('Fun Patches'!K37="C","E","")</f>
        <v/>
      </c>
      <c r="Q145" s="96"/>
      <c r="R145" s="74" t="str">
        <f>IF('Fun Patches'!L37="C","E","")</f>
        <v/>
      </c>
      <c r="S145" s="96"/>
      <c r="T145" s="74" t="str">
        <f>IF('Fun Patches'!M37="C","E","")</f>
        <v/>
      </c>
      <c r="U145" s="96"/>
      <c r="V145" s="74" t="str">
        <f>IF('Fun Patches'!N37="C","E","")</f>
        <v/>
      </c>
      <c r="W145" s="96"/>
      <c r="X145" s="74" t="str">
        <f>IF('Fun Patches'!O37="C","E","")</f>
        <v/>
      </c>
      <c r="Y145" s="96"/>
      <c r="Z145" s="74" t="str">
        <f>IF('Fun Patches'!P37="C","E","")</f>
        <v/>
      </c>
      <c r="AA145" s="96"/>
      <c r="AB145" s="74" t="str">
        <f>IF('Fun Patches'!Q37="C","E","")</f>
        <v/>
      </c>
      <c r="AC145" s="96"/>
      <c r="AD145" s="74" t="str">
        <f>IF('Fun Patches'!R37="C","E","")</f>
        <v/>
      </c>
      <c r="AE145" s="96"/>
      <c r="AF145" s="74" t="str">
        <f>IF('Fun Patches'!S37="C","E","")</f>
        <v/>
      </c>
      <c r="AG145" s="96"/>
      <c r="AH145" s="74" t="str">
        <f>IF('Fun Patches'!T37="C","E","")</f>
        <v/>
      </c>
      <c r="AI145" s="96"/>
      <c r="AJ145" s="74" t="str">
        <f>IF('Fun Patches'!U37="C","E","")</f>
        <v/>
      </c>
      <c r="AK145" s="96"/>
      <c r="AL145" s="74" t="str">
        <f>IF('Fun Patches'!V37="C","E","")</f>
        <v/>
      </c>
      <c r="AM145" s="96"/>
      <c r="AN145" s="74" t="str">
        <f>IF('Fun Patches'!W37="C","E","")</f>
        <v/>
      </c>
      <c r="AO145" s="96"/>
      <c r="AP145" s="74" t="str">
        <f>IF('Fun Patches'!X37="C","E","")</f>
        <v/>
      </c>
      <c r="AQ145" s="96"/>
      <c r="AR145" s="74" t="str">
        <f>IF('Fun Patches'!Y37="C","E","")</f>
        <v/>
      </c>
      <c r="AS145" s="96"/>
      <c r="AT145" s="74" t="str">
        <f>IF('Fun Patches'!Z37="C","E","")</f>
        <v/>
      </c>
      <c r="AU145" s="96"/>
      <c r="AV145" s="74" t="str">
        <f>IF('Fun Patches'!AA37="C","E","")</f>
        <v/>
      </c>
      <c r="AW145" s="96"/>
      <c r="AX145" s="74" t="str">
        <f>IF('Fun Patches'!AB37="C","E","")</f>
        <v/>
      </c>
      <c r="AY145" s="96"/>
      <c r="AZ145" s="74" t="str">
        <f>IF('Fun Patches'!AC37="C","E","")</f>
        <v/>
      </c>
      <c r="BA145" s="96"/>
      <c r="BB145" s="74" t="str">
        <f>IF('Fun Patches'!AD37="C","E","")</f>
        <v/>
      </c>
      <c r="BC145" s="96"/>
      <c r="BD145" s="74" t="str">
        <f>IF('Fun Patches'!AE37="C","E","")</f>
        <v/>
      </c>
      <c r="BE145" s="96"/>
      <c r="BF145" s="74" t="str">
        <f>IF('Fun Patches'!AF37="C","E","")</f>
        <v/>
      </c>
      <c r="BG145" s="96"/>
      <c r="BH145" s="74" t="str">
        <f>IF('Fun Patches'!AG37="C","E","")</f>
        <v/>
      </c>
      <c r="BI145" s="95"/>
    </row>
    <row r="146" spans="1:61">
      <c r="A146" s="66" t="str">
        <f>'Fun Patches'!C38</f>
        <v>&lt;LIST PATCH HERE&gt;</v>
      </c>
      <c r="B146" s="74" t="str">
        <f>IF('Fun Patches'!D38="C","E","")</f>
        <v/>
      </c>
      <c r="C146" s="96"/>
      <c r="D146" s="74" t="str">
        <f>IF('Fun Patches'!E38="C","E","")</f>
        <v/>
      </c>
      <c r="E146" s="96"/>
      <c r="F146" s="74" t="str">
        <f>IF('Fun Patches'!F38="C","E","")</f>
        <v/>
      </c>
      <c r="G146" s="96"/>
      <c r="H146" s="74" t="str">
        <f>IF('Fun Patches'!G38="C","E","")</f>
        <v/>
      </c>
      <c r="I146" s="96"/>
      <c r="J146" s="74" t="str">
        <f>IF('Fun Patches'!H38="C","E","")</f>
        <v/>
      </c>
      <c r="K146" s="96"/>
      <c r="L146" s="74" t="str">
        <f>IF('Fun Patches'!I38="C","E","")</f>
        <v/>
      </c>
      <c r="M146" s="96"/>
      <c r="N146" s="74" t="str">
        <f>IF('Fun Patches'!J38="C","E","")</f>
        <v/>
      </c>
      <c r="O146" s="96"/>
      <c r="P146" s="74" t="str">
        <f>IF('Fun Patches'!K38="C","E","")</f>
        <v/>
      </c>
      <c r="Q146" s="96"/>
      <c r="R146" s="74" t="str">
        <f>IF('Fun Patches'!L38="C","E","")</f>
        <v/>
      </c>
      <c r="S146" s="96"/>
      <c r="T146" s="74" t="str">
        <f>IF('Fun Patches'!M38="C","E","")</f>
        <v/>
      </c>
      <c r="U146" s="96"/>
      <c r="V146" s="74" t="str">
        <f>IF('Fun Patches'!N38="C","E","")</f>
        <v/>
      </c>
      <c r="W146" s="96"/>
      <c r="X146" s="74" t="str">
        <f>IF('Fun Patches'!O38="C","E","")</f>
        <v/>
      </c>
      <c r="Y146" s="96"/>
      <c r="Z146" s="74" t="str">
        <f>IF('Fun Patches'!P38="C","E","")</f>
        <v/>
      </c>
      <c r="AA146" s="96"/>
      <c r="AB146" s="74" t="str">
        <f>IF('Fun Patches'!Q38="C","E","")</f>
        <v/>
      </c>
      <c r="AC146" s="96"/>
      <c r="AD146" s="74" t="str">
        <f>IF('Fun Patches'!R38="C","E","")</f>
        <v/>
      </c>
      <c r="AE146" s="96"/>
      <c r="AF146" s="74" t="str">
        <f>IF('Fun Patches'!S38="C","E","")</f>
        <v/>
      </c>
      <c r="AG146" s="96"/>
      <c r="AH146" s="74" t="str">
        <f>IF('Fun Patches'!T38="C","E","")</f>
        <v/>
      </c>
      <c r="AI146" s="96"/>
      <c r="AJ146" s="74" t="str">
        <f>IF('Fun Patches'!U38="C","E","")</f>
        <v/>
      </c>
      <c r="AK146" s="96"/>
      <c r="AL146" s="74" t="str">
        <f>IF('Fun Patches'!V38="C","E","")</f>
        <v/>
      </c>
      <c r="AM146" s="96"/>
      <c r="AN146" s="74" t="str">
        <f>IF('Fun Patches'!W38="C","E","")</f>
        <v/>
      </c>
      <c r="AO146" s="96"/>
      <c r="AP146" s="74" t="str">
        <f>IF('Fun Patches'!X38="C","E","")</f>
        <v/>
      </c>
      <c r="AQ146" s="96"/>
      <c r="AR146" s="74" t="str">
        <f>IF('Fun Patches'!Y38="C","E","")</f>
        <v/>
      </c>
      <c r="AS146" s="96"/>
      <c r="AT146" s="74" t="str">
        <f>IF('Fun Patches'!Z38="C","E","")</f>
        <v/>
      </c>
      <c r="AU146" s="96"/>
      <c r="AV146" s="74" t="str">
        <f>IF('Fun Patches'!AA38="C","E","")</f>
        <v/>
      </c>
      <c r="AW146" s="96"/>
      <c r="AX146" s="74" t="str">
        <f>IF('Fun Patches'!AB38="C","E","")</f>
        <v/>
      </c>
      <c r="AY146" s="96"/>
      <c r="AZ146" s="74" t="str">
        <f>IF('Fun Patches'!AC38="C","E","")</f>
        <v/>
      </c>
      <c r="BA146" s="96"/>
      <c r="BB146" s="74" t="str">
        <f>IF('Fun Patches'!AD38="C","E","")</f>
        <v/>
      </c>
      <c r="BC146" s="96"/>
      <c r="BD146" s="74" t="str">
        <f>IF('Fun Patches'!AE38="C","E","")</f>
        <v/>
      </c>
      <c r="BE146" s="96"/>
      <c r="BF146" s="74" t="str">
        <f>IF('Fun Patches'!AF38="C","E","")</f>
        <v/>
      </c>
      <c r="BG146" s="96"/>
      <c r="BH146" s="74" t="str">
        <f>IF('Fun Patches'!AG38="C","E","")</f>
        <v/>
      </c>
      <c r="BI146" s="95"/>
    </row>
    <row r="147" spans="1:61">
      <c r="A147" s="66" t="str">
        <f>'Fun Patches'!C39</f>
        <v>&lt;LIST PATCH HERE&gt;</v>
      </c>
      <c r="B147" s="74" t="str">
        <f>IF('Fun Patches'!D39="C","E","")</f>
        <v/>
      </c>
      <c r="C147" s="96"/>
      <c r="D147" s="74" t="str">
        <f>IF('Fun Patches'!E39="C","E","")</f>
        <v/>
      </c>
      <c r="E147" s="96"/>
      <c r="F147" s="74" t="str">
        <f>IF('Fun Patches'!F39="C","E","")</f>
        <v/>
      </c>
      <c r="G147" s="96"/>
      <c r="H147" s="74" t="str">
        <f>IF('Fun Patches'!G39="C","E","")</f>
        <v/>
      </c>
      <c r="I147" s="96"/>
      <c r="J147" s="74" t="str">
        <f>IF('Fun Patches'!H39="C","E","")</f>
        <v/>
      </c>
      <c r="K147" s="96"/>
      <c r="L147" s="74" t="str">
        <f>IF('Fun Patches'!I39="C","E","")</f>
        <v/>
      </c>
      <c r="M147" s="96"/>
      <c r="N147" s="74" t="str">
        <f>IF('Fun Patches'!J39="C","E","")</f>
        <v/>
      </c>
      <c r="O147" s="96"/>
      <c r="P147" s="74" t="str">
        <f>IF('Fun Patches'!K39="C","E","")</f>
        <v/>
      </c>
      <c r="Q147" s="96"/>
      <c r="R147" s="74" t="str">
        <f>IF('Fun Patches'!L39="C","E","")</f>
        <v/>
      </c>
      <c r="S147" s="96"/>
      <c r="T147" s="74" t="str">
        <f>IF('Fun Patches'!M39="C","E","")</f>
        <v/>
      </c>
      <c r="U147" s="96"/>
      <c r="V147" s="74" t="str">
        <f>IF('Fun Patches'!N39="C","E","")</f>
        <v/>
      </c>
      <c r="W147" s="96"/>
      <c r="X147" s="74" t="str">
        <f>IF('Fun Patches'!O39="C","E","")</f>
        <v/>
      </c>
      <c r="Y147" s="96"/>
      <c r="Z147" s="74" t="str">
        <f>IF('Fun Patches'!P39="C","E","")</f>
        <v/>
      </c>
      <c r="AA147" s="96"/>
      <c r="AB147" s="74" t="str">
        <f>IF('Fun Patches'!Q39="C","E","")</f>
        <v/>
      </c>
      <c r="AC147" s="96"/>
      <c r="AD147" s="74" t="str">
        <f>IF('Fun Patches'!R39="C","E","")</f>
        <v/>
      </c>
      <c r="AE147" s="96"/>
      <c r="AF147" s="74" t="str">
        <f>IF('Fun Patches'!S39="C","E","")</f>
        <v/>
      </c>
      <c r="AG147" s="96"/>
      <c r="AH147" s="74" t="str">
        <f>IF('Fun Patches'!T39="C","E","")</f>
        <v/>
      </c>
      <c r="AI147" s="96"/>
      <c r="AJ147" s="74" t="str">
        <f>IF('Fun Patches'!U39="C","E","")</f>
        <v/>
      </c>
      <c r="AK147" s="96"/>
      <c r="AL147" s="74" t="str">
        <f>IF('Fun Patches'!V39="C","E","")</f>
        <v/>
      </c>
      <c r="AM147" s="96"/>
      <c r="AN147" s="74" t="str">
        <f>IF('Fun Patches'!W39="C","E","")</f>
        <v/>
      </c>
      <c r="AO147" s="96"/>
      <c r="AP147" s="74" t="str">
        <f>IF('Fun Patches'!X39="C","E","")</f>
        <v/>
      </c>
      <c r="AQ147" s="96"/>
      <c r="AR147" s="74" t="str">
        <f>IF('Fun Patches'!Y39="C","E","")</f>
        <v/>
      </c>
      <c r="AS147" s="96"/>
      <c r="AT147" s="74" t="str">
        <f>IF('Fun Patches'!Z39="C","E","")</f>
        <v/>
      </c>
      <c r="AU147" s="96"/>
      <c r="AV147" s="74" t="str">
        <f>IF('Fun Patches'!AA39="C","E","")</f>
        <v/>
      </c>
      <c r="AW147" s="96"/>
      <c r="AX147" s="74" t="str">
        <f>IF('Fun Patches'!AB39="C","E","")</f>
        <v/>
      </c>
      <c r="AY147" s="96"/>
      <c r="AZ147" s="74" t="str">
        <f>IF('Fun Patches'!AC39="C","E","")</f>
        <v/>
      </c>
      <c r="BA147" s="96"/>
      <c r="BB147" s="74" t="str">
        <f>IF('Fun Patches'!AD39="C","E","")</f>
        <v/>
      </c>
      <c r="BC147" s="96"/>
      <c r="BD147" s="74" t="str">
        <f>IF('Fun Patches'!AE39="C","E","")</f>
        <v/>
      </c>
      <c r="BE147" s="96"/>
      <c r="BF147" s="74" t="str">
        <f>IF('Fun Patches'!AF39="C","E","")</f>
        <v/>
      </c>
      <c r="BG147" s="96"/>
      <c r="BH147" s="74" t="str">
        <f>IF('Fun Patches'!AG39="C","E","")</f>
        <v/>
      </c>
      <c r="BI147" s="95"/>
    </row>
    <row r="148" spans="1:61">
      <c r="A148" s="66" t="str">
        <f>'Fun Patches'!C40</f>
        <v>&lt;LIST PATCH HERE&gt;</v>
      </c>
      <c r="B148" s="74" t="str">
        <f>IF('Fun Patches'!D40="C","E","")</f>
        <v/>
      </c>
      <c r="C148" s="96"/>
      <c r="D148" s="74" t="str">
        <f>IF('Fun Patches'!E40="C","E","")</f>
        <v/>
      </c>
      <c r="E148" s="96"/>
      <c r="F148" s="74" t="str">
        <f>IF('Fun Patches'!F40="C","E","")</f>
        <v/>
      </c>
      <c r="G148" s="96"/>
      <c r="H148" s="74" t="str">
        <f>IF('Fun Patches'!G40="C","E","")</f>
        <v/>
      </c>
      <c r="I148" s="96"/>
      <c r="J148" s="74" t="str">
        <f>IF('Fun Patches'!H40="C","E","")</f>
        <v/>
      </c>
      <c r="K148" s="96"/>
      <c r="L148" s="74" t="str">
        <f>IF('Fun Patches'!I40="C","E","")</f>
        <v/>
      </c>
      <c r="M148" s="96"/>
      <c r="N148" s="74" t="str">
        <f>IF('Fun Patches'!J40="C","E","")</f>
        <v/>
      </c>
      <c r="O148" s="96"/>
      <c r="P148" s="74" t="str">
        <f>IF('Fun Patches'!K40="C","E","")</f>
        <v/>
      </c>
      <c r="Q148" s="96"/>
      <c r="R148" s="74" t="str">
        <f>IF('Fun Patches'!L40="C","E","")</f>
        <v/>
      </c>
      <c r="S148" s="96"/>
      <c r="T148" s="74" t="str">
        <f>IF('Fun Patches'!M40="C","E","")</f>
        <v/>
      </c>
      <c r="U148" s="96"/>
      <c r="V148" s="74" t="str">
        <f>IF('Fun Patches'!N40="C","E","")</f>
        <v/>
      </c>
      <c r="W148" s="96"/>
      <c r="X148" s="74" t="str">
        <f>IF('Fun Patches'!O40="C","E","")</f>
        <v/>
      </c>
      <c r="Y148" s="96"/>
      <c r="Z148" s="74" t="str">
        <f>IF('Fun Patches'!P40="C","E","")</f>
        <v/>
      </c>
      <c r="AA148" s="96"/>
      <c r="AB148" s="74" t="str">
        <f>IF('Fun Patches'!Q40="C","E","")</f>
        <v/>
      </c>
      <c r="AC148" s="96"/>
      <c r="AD148" s="74" t="str">
        <f>IF('Fun Patches'!R40="C","E","")</f>
        <v/>
      </c>
      <c r="AE148" s="96"/>
      <c r="AF148" s="74" t="str">
        <f>IF('Fun Patches'!S40="C","E","")</f>
        <v/>
      </c>
      <c r="AG148" s="96"/>
      <c r="AH148" s="74" t="str">
        <f>IF('Fun Patches'!T40="C","E","")</f>
        <v/>
      </c>
      <c r="AI148" s="96"/>
      <c r="AJ148" s="74" t="str">
        <f>IF('Fun Patches'!U40="C","E","")</f>
        <v/>
      </c>
      <c r="AK148" s="96"/>
      <c r="AL148" s="74" t="str">
        <f>IF('Fun Patches'!V40="C","E","")</f>
        <v/>
      </c>
      <c r="AM148" s="96"/>
      <c r="AN148" s="74" t="str">
        <f>IF('Fun Patches'!W40="C","E","")</f>
        <v/>
      </c>
      <c r="AO148" s="96"/>
      <c r="AP148" s="74" t="str">
        <f>IF('Fun Patches'!X40="C","E","")</f>
        <v/>
      </c>
      <c r="AQ148" s="96"/>
      <c r="AR148" s="74" t="str">
        <f>IF('Fun Patches'!Y40="C","E","")</f>
        <v/>
      </c>
      <c r="AS148" s="96"/>
      <c r="AT148" s="74" t="str">
        <f>IF('Fun Patches'!Z40="C","E","")</f>
        <v/>
      </c>
      <c r="AU148" s="96"/>
      <c r="AV148" s="74" t="str">
        <f>IF('Fun Patches'!AA40="C","E","")</f>
        <v/>
      </c>
      <c r="AW148" s="96"/>
      <c r="AX148" s="74" t="str">
        <f>IF('Fun Patches'!AB40="C","E","")</f>
        <v/>
      </c>
      <c r="AY148" s="96"/>
      <c r="AZ148" s="74" t="str">
        <f>IF('Fun Patches'!AC40="C","E","")</f>
        <v/>
      </c>
      <c r="BA148" s="96"/>
      <c r="BB148" s="74" t="str">
        <f>IF('Fun Patches'!AD40="C","E","")</f>
        <v/>
      </c>
      <c r="BC148" s="96"/>
      <c r="BD148" s="74" t="str">
        <f>IF('Fun Patches'!AE40="C","E","")</f>
        <v/>
      </c>
      <c r="BE148" s="96"/>
      <c r="BF148" s="74" t="str">
        <f>IF('Fun Patches'!AF40="C","E","")</f>
        <v/>
      </c>
      <c r="BG148" s="96"/>
      <c r="BH148" s="74" t="str">
        <f>IF('Fun Patches'!AG40="C","E","")</f>
        <v/>
      </c>
      <c r="BI148" s="95"/>
    </row>
    <row r="149" spans="1:61">
      <c r="A149" s="66" t="str">
        <f>'Fun Patches'!C41</f>
        <v>&lt;LIST PATCH HERE&gt;</v>
      </c>
      <c r="B149" s="74" t="str">
        <f>IF('Fun Patches'!D41="C","E","")</f>
        <v/>
      </c>
      <c r="C149" s="96"/>
      <c r="D149" s="74" t="str">
        <f>IF('Fun Patches'!E41="C","E","")</f>
        <v/>
      </c>
      <c r="E149" s="96"/>
      <c r="F149" s="74" t="str">
        <f>IF('Fun Patches'!F41="C","E","")</f>
        <v/>
      </c>
      <c r="G149" s="96"/>
      <c r="H149" s="74" t="str">
        <f>IF('Fun Patches'!G41="C","E","")</f>
        <v/>
      </c>
      <c r="I149" s="96"/>
      <c r="J149" s="74" t="str">
        <f>IF('Fun Patches'!H41="C","E","")</f>
        <v/>
      </c>
      <c r="K149" s="96"/>
      <c r="L149" s="74" t="str">
        <f>IF('Fun Patches'!I41="C","E","")</f>
        <v/>
      </c>
      <c r="M149" s="96"/>
      <c r="N149" s="74" t="str">
        <f>IF('Fun Patches'!J41="C","E","")</f>
        <v/>
      </c>
      <c r="O149" s="96"/>
      <c r="P149" s="74" t="str">
        <f>IF('Fun Patches'!K41="C","E","")</f>
        <v/>
      </c>
      <c r="Q149" s="96"/>
      <c r="R149" s="74" t="str">
        <f>IF('Fun Patches'!L41="C","E","")</f>
        <v/>
      </c>
      <c r="S149" s="96"/>
      <c r="T149" s="74" t="str">
        <f>IF('Fun Patches'!M41="C","E","")</f>
        <v/>
      </c>
      <c r="U149" s="96"/>
      <c r="V149" s="74" t="str">
        <f>IF('Fun Patches'!N41="C","E","")</f>
        <v/>
      </c>
      <c r="W149" s="96"/>
      <c r="X149" s="74" t="str">
        <f>IF('Fun Patches'!O41="C","E","")</f>
        <v/>
      </c>
      <c r="Y149" s="96"/>
      <c r="Z149" s="74" t="str">
        <f>IF('Fun Patches'!P41="C","E","")</f>
        <v/>
      </c>
      <c r="AA149" s="96"/>
      <c r="AB149" s="74" t="str">
        <f>IF('Fun Patches'!Q41="C","E","")</f>
        <v/>
      </c>
      <c r="AC149" s="96"/>
      <c r="AD149" s="74" t="str">
        <f>IF('Fun Patches'!R41="C","E","")</f>
        <v/>
      </c>
      <c r="AE149" s="96"/>
      <c r="AF149" s="74" t="str">
        <f>IF('Fun Patches'!S41="C","E","")</f>
        <v/>
      </c>
      <c r="AG149" s="96"/>
      <c r="AH149" s="74" t="str">
        <f>IF('Fun Patches'!T41="C","E","")</f>
        <v/>
      </c>
      <c r="AI149" s="96"/>
      <c r="AJ149" s="74" t="str">
        <f>IF('Fun Patches'!U41="C","E","")</f>
        <v/>
      </c>
      <c r="AK149" s="96"/>
      <c r="AL149" s="74" t="str">
        <f>IF('Fun Patches'!V41="C","E","")</f>
        <v/>
      </c>
      <c r="AM149" s="96"/>
      <c r="AN149" s="74" t="str">
        <f>IF('Fun Patches'!W41="C","E","")</f>
        <v/>
      </c>
      <c r="AO149" s="96"/>
      <c r="AP149" s="74" t="str">
        <f>IF('Fun Patches'!X41="C","E","")</f>
        <v/>
      </c>
      <c r="AQ149" s="96"/>
      <c r="AR149" s="74" t="str">
        <f>IF('Fun Patches'!Y41="C","E","")</f>
        <v/>
      </c>
      <c r="AS149" s="96"/>
      <c r="AT149" s="74" t="str">
        <f>IF('Fun Patches'!Z41="C","E","")</f>
        <v/>
      </c>
      <c r="AU149" s="96"/>
      <c r="AV149" s="74" t="str">
        <f>IF('Fun Patches'!AA41="C","E","")</f>
        <v/>
      </c>
      <c r="AW149" s="96"/>
      <c r="AX149" s="74" t="str">
        <f>IF('Fun Patches'!AB41="C","E","")</f>
        <v/>
      </c>
      <c r="AY149" s="96"/>
      <c r="AZ149" s="74" t="str">
        <f>IF('Fun Patches'!AC41="C","E","")</f>
        <v/>
      </c>
      <c r="BA149" s="96"/>
      <c r="BB149" s="74" t="str">
        <f>IF('Fun Patches'!AD41="C","E","")</f>
        <v/>
      </c>
      <c r="BC149" s="96"/>
      <c r="BD149" s="74" t="str">
        <f>IF('Fun Patches'!AE41="C","E","")</f>
        <v/>
      </c>
      <c r="BE149" s="96"/>
      <c r="BF149" s="74" t="str">
        <f>IF('Fun Patches'!AF41="C","E","")</f>
        <v/>
      </c>
      <c r="BG149" s="96"/>
      <c r="BH149" s="74" t="str">
        <f>IF('Fun Patches'!AG41="C","E","")</f>
        <v/>
      </c>
      <c r="BI149" s="95"/>
    </row>
    <row r="150" spans="1:61">
      <c r="A150" s="66" t="str">
        <f>'Fun Patches'!C42</f>
        <v>&lt;LIST PATCH HERE&gt;</v>
      </c>
      <c r="B150" s="74" t="str">
        <f>IF('Fun Patches'!D42="C","E","")</f>
        <v/>
      </c>
      <c r="C150" s="96"/>
      <c r="D150" s="74" t="str">
        <f>IF('Fun Patches'!E42="C","E","")</f>
        <v/>
      </c>
      <c r="E150" s="96"/>
      <c r="F150" s="74" t="str">
        <f>IF('Fun Patches'!F42="C","E","")</f>
        <v/>
      </c>
      <c r="G150" s="96"/>
      <c r="H150" s="74" t="str">
        <f>IF('Fun Patches'!G42="C","E","")</f>
        <v/>
      </c>
      <c r="I150" s="96"/>
      <c r="J150" s="74" t="str">
        <f>IF('Fun Patches'!H42="C","E","")</f>
        <v/>
      </c>
      <c r="K150" s="96"/>
      <c r="L150" s="74" t="str">
        <f>IF('Fun Patches'!I42="C","E","")</f>
        <v/>
      </c>
      <c r="M150" s="96"/>
      <c r="N150" s="74" t="str">
        <f>IF('Fun Patches'!J42="C","E","")</f>
        <v/>
      </c>
      <c r="O150" s="96"/>
      <c r="P150" s="74" t="str">
        <f>IF('Fun Patches'!K42="C","E","")</f>
        <v/>
      </c>
      <c r="Q150" s="96"/>
      <c r="R150" s="74" t="str">
        <f>IF('Fun Patches'!L42="C","E","")</f>
        <v/>
      </c>
      <c r="S150" s="96"/>
      <c r="T150" s="74" t="str">
        <f>IF('Fun Patches'!M42="C","E","")</f>
        <v/>
      </c>
      <c r="U150" s="96"/>
      <c r="V150" s="74" t="str">
        <f>IF('Fun Patches'!N42="C","E","")</f>
        <v/>
      </c>
      <c r="W150" s="96"/>
      <c r="X150" s="74" t="str">
        <f>IF('Fun Patches'!O42="C","E","")</f>
        <v/>
      </c>
      <c r="Y150" s="96"/>
      <c r="Z150" s="74" t="str">
        <f>IF('Fun Patches'!P42="C","E","")</f>
        <v/>
      </c>
      <c r="AA150" s="96"/>
      <c r="AB150" s="74" t="str">
        <f>IF('Fun Patches'!Q42="C","E","")</f>
        <v/>
      </c>
      <c r="AC150" s="96"/>
      <c r="AD150" s="74" t="str">
        <f>IF('Fun Patches'!R42="C","E","")</f>
        <v/>
      </c>
      <c r="AE150" s="96"/>
      <c r="AF150" s="74" t="str">
        <f>IF('Fun Patches'!S42="C","E","")</f>
        <v/>
      </c>
      <c r="AG150" s="96"/>
      <c r="AH150" s="74" t="str">
        <f>IF('Fun Patches'!T42="C","E","")</f>
        <v/>
      </c>
      <c r="AI150" s="96"/>
      <c r="AJ150" s="74" t="str">
        <f>IF('Fun Patches'!U42="C","E","")</f>
        <v/>
      </c>
      <c r="AK150" s="96"/>
      <c r="AL150" s="74" t="str">
        <f>IF('Fun Patches'!V42="C","E","")</f>
        <v/>
      </c>
      <c r="AM150" s="96"/>
      <c r="AN150" s="74" t="str">
        <f>IF('Fun Patches'!W42="C","E","")</f>
        <v/>
      </c>
      <c r="AO150" s="96"/>
      <c r="AP150" s="74" t="str">
        <f>IF('Fun Patches'!X42="C","E","")</f>
        <v/>
      </c>
      <c r="AQ150" s="96"/>
      <c r="AR150" s="74" t="str">
        <f>IF('Fun Patches'!Y42="C","E","")</f>
        <v/>
      </c>
      <c r="AS150" s="96"/>
      <c r="AT150" s="74" t="str">
        <f>IF('Fun Patches'!Z42="C","E","")</f>
        <v/>
      </c>
      <c r="AU150" s="96"/>
      <c r="AV150" s="74" t="str">
        <f>IF('Fun Patches'!AA42="C","E","")</f>
        <v/>
      </c>
      <c r="AW150" s="96"/>
      <c r="AX150" s="74" t="str">
        <f>IF('Fun Patches'!AB42="C","E","")</f>
        <v/>
      </c>
      <c r="AY150" s="96"/>
      <c r="AZ150" s="74" t="str">
        <f>IF('Fun Patches'!AC42="C","E","")</f>
        <v/>
      </c>
      <c r="BA150" s="96"/>
      <c r="BB150" s="74" t="str">
        <f>IF('Fun Patches'!AD42="C","E","")</f>
        <v/>
      </c>
      <c r="BC150" s="96"/>
      <c r="BD150" s="74" t="str">
        <f>IF('Fun Patches'!AE42="C","E","")</f>
        <v/>
      </c>
      <c r="BE150" s="96"/>
      <c r="BF150" s="74" t="str">
        <f>IF('Fun Patches'!AF42="C","E","")</f>
        <v/>
      </c>
      <c r="BG150" s="96"/>
      <c r="BH150" s="74" t="str">
        <f>IF('Fun Patches'!AG42="C","E","")</f>
        <v/>
      </c>
      <c r="BI150" s="95"/>
    </row>
    <row r="151" spans="1:61">
      <c r="A151" s="66" t="str">
        <f>'Fun Patches'!C43</f>
        <v>&lt;LIST PATCH HERE&gt;</v>
      </c>
      <c r="B151" s="74" t="str">
        <f>IF('Fun Patches'!D43="C","E","")</f>
        <v/>
      </c>
      <c r="C151" s="96"/>
      <c r="D151" s="74" t="str">
        <f>IF('Fun Patches'!E43="C","E","")</f>
        <v/>
      </c>
      <c r="E151" s="96"/>
      <c r="F151" s="74" t="str">
        <f>IF('Fun Patches'!F43="C","E","")</f>
        <v/>
      </c>
      <c r="G151" s="96"/>
      <c r="H151" s="74" t="str">
        <f>IF('Fun Patches'!G43="C","E","")</f>
        <v/>
      </c>
      <c r="I151" s="96"/>
      <c r="J151" s="74" t="str">
        <f>IF('Fun Patches'!H43="C","E","")</f>
        <v/>
      </c>
      <c r="K151" s="96"/>
      <c r="L151" s="74" t="str">
        <f>IF('Fun Patches'!I43="C","E","")</f>
        <v/>
      </c>
      <c r="M151" s="96"/>
      <c r="N151" s="74" t="str">
        <f>IF('Fun Patches'!J43="C","E","")</f>
        <v/>
      </c>
      <c r="O151" s="96"/>
      <c r="P151" s="74" t="str">
        <f>IF('Fun Patches'!K43="C","E","")</f>
        <v/>
      </c>
      <c r="Q151" s="96"/>
      <c r="R151" s="74" t="str">
        <f>IF('Fun Patches'!L43="C","E","")</f>
        <v/>
      </c>
      <c r="S151" s="96"/>
      <c r="T151" s="74" t="str">
        <f>IF('Fun Patches'!M43="C","E","")</f>
        <v/>
      </c>
      <c r="U151" s="96"/>
      <c r="V151" s="74" t="str">
        <f>IF('Fun Patches'!N43="C","E","")</f>
        <v/>
      </c>
      <c r="W151" s="96"/>
      <c r="X151" s="74" t="str">
        <f>IF('Fun Patches'!O43="C","E","")</f>
        <v/>
      </c>
      <c r="Y151" s="96"/>
      <c r="Z151" s="74" t="str">
        <f>IF('Fun Patches'!P43="C","E","")</f>
        <v/>
      </c>
      <c r="AA151" s="96"/>
      <c r="AB151" s="74" t="str">
        <f>IF('Fun Patches'!Q43="C","E","")</f>
        <v/>
      </c>
      <c r="AC151" s="96"/>
      <c r="AD151" s="74" t="str">
        <f>IF('Fun Patches'!R43="C","E","")</f>
        <v/>
      </c>
      <c r="AE151" s="96"/>
      <c r="AF151" s="74" t="str">
        <f>IF('Fun Patches'!S43="C","E","")</f>
        <v/>
      </c>
      <c r="AG151" s="96"/>
      <c r="AH151" s="74" t="str">
        <f>IF('Fun Patches'!T43="C","E","")</f>
        <v/>
      </c>
      <c r="AI151" s="96"/>
      <c r="AJ151" s="74" t="str">
        <f>IF('Fun Patches'!U43="C","E","")</f>
        <v/>
      </c>
      <c r="AK151" s="96"/>
      <c r="AL151" s="74" t="str">
        <f>IF('Fun Patches'!V43="C","E","")</f>
        <v/>
      </c>
      <c r="AM151" s="96"/>
      <c r="AN151" s="74" t="str">
        <f>IF('Fun Patches'!W43="C","E","")</f>
        <v/>
      </c>
      <c r="AO151" s="96"/>
      <c r="AP151" s="74" t="str">
        <f>IF('Fun Patches'!X43="C","E","")</f>
        <v/>
      </c>
      <c r="AQ151" s="96"/>
      <c r="AR151" s="74" t="str">
        <f>IF('Fun Patches'!Y43="C","E","")</f>
        <v/>
      </c>
      <c r="AS151" s="96"/>
      <c r="AT151" s="74" t="str">
        <f>IF('Fun Patches'!Z43="C","E","")</f>
        <v/>
      </c>
      <c r="AU151" s="96"/>
      <c r="AV151" s="74" t="str">
        <f>IF('Fun Patches'!AA43="C","E","")</f>
        <v/>
      </c>
      <c r="AW151" s="96"/>
      <c r="AX151" s="74" t="str">
        <f>IF('Fun Patches'!AB43="C","E","")</f>
        <v/>
      </c>
      <c r="AY151" s="96"/>
      <c r="AZ151" s="74" t="str">
        <f>IF('Fun Patches'!AC43="C","E","")</f>
        <v/>
      </c>
      <c r="BA151" s="96"/>
      <c r="BB151" s="74" t="str">
        <f>IF('Fun Patches'!AD43="C","E","")</f>
        <v/>
      </c>
      <c r="BC151" s="96"/>
      <c r="BD151" s="74" t="str">
        <f>IF('Fun Patches'!AE43="C","E","")</f>
        <v/>
      </c>
      <c r="BE151" s="96"/>
      <c r="BF151" s="74" t="str">
        <f>IF('Fun Patches'!AF43="C","E","")</f>
        <v/>
      </c>
      <c r="BG151" s="96"/>
      <c r="BH151" s="74" t="str">
        <f>IF('Fun Patches'!AG43="C","E","")</f>
        <v/>
      </c>
      <c r="BI151" s="95"/>
    </row>
    <row r="152" spans="1:61">
      <c r="A152" s="66" t="str">
        <f>'Fun Patches'!C44</f>
        <v>&lt;LIST PATCH HERE&gt;</v>
      </c>
      <c r="B152" s="74" t="str">
        <f>IF('Fun Patches'!D44="C","E","")</f>
        <v/>
      </c>
      <c r="C152" s="96"/>
      <c r="D152" s="74" t="str">
        <f>IF('Fun Patches'!E44="C","E","")</f>
        <v/>
      </c>
      <c r="E152" s="96"/>
      <c r="F152" s="74" t="str">
        <f>IF('Fun Patches'!F44="C","E","")</f>
        <v/>
      </c>
      <c r="G152" s="96"/>
      <c r="H152" s="74" t="str">
        <f>IF('Fun Patches'!G44="C","E","")</f>
        <v/>
      </c>
      <c r="I152" s="96"/>
      <c r="J152" s="74" t="str">
        <f>IF('Fun Patches'!H44="C","E","")</f>
        <v/>
      </c>
      <c r="K152" s="96"/>
      <c r="L152" s="74" t="str">
        <f>IF('Fun Patches'!I44="C","E","")</f>
        <v/>
      </c>
      <c r="M152" s="96"/>
      <c r="N152" s="74" t="str">
        <f>IF('Fun Patches'!J44="C","E","")</f>
        <v/>
      </c>
      <c r="O152" s="96"/>
      <c r="P152" s="74" t="str">
        <f>IF('Fun Patches'!K44="C","E","")</f>
        <v/>
      </c>
      <c r="Q152" s="96"/>
      <c r="R152" s="74" t="str">
        <f>IF('Fun Patches'!L44="C","E","")</f>
        <v/>
      </c>
      <c r="S152" s="96"/>
      <c r="T152" s="74" t="str">
        <f>IF('Fun Patches'!M44="C","E","")</f>
        <v/>
      </c>
      <c r="U152" s="96"/>
      <c r="V152" s="74" t="str">
        <f>IF('Fun Patches'!N44="C","E","")</f>
        <v/>
      </c>
      <c r="W152" s="96"/>
      <c r="X152" s="74" t="str">
        <f>IF('Fun Patches'!O44="C","E","")</f>
        <v/>
      </c>
      <c r="Y152" s="96"/>
      <c r="Z152" s="74" t="str">
        <f>IF('Fun Patches'!P44="C","E","")</f>
        <v/>
      </c>
      <c r="AA152" s="96"/>
      <c r="AB152" s="74" t="str">
        <f>IF('Fun Patches'!Q44="C","E","")</f>
        <v/>
      </c>
      <c r="AC152" s="96"/>
      <c r="AD152" s="74" t="str">
        <f>IF('Fun Patches'!R44="C","E","")</f>
        <v/>
      </c>
      <c r="AE152" s="96"/>
      <c r="AF152" s="74" t="str">
        <f>IF('Fun Patches'!S44="C","E","")</f>
        <v/>
      </c>
      <c r="AG152" s="96"/>
      <c r="AH152" s="74" t="str">
        <f>IF('Fun Patches'!T44="C","E","")</f>
        <v/>
      </c>
      <c r="AI152" s="96"/>
      <c r="AJ152" s="74" t="str">
        <f>IF('Fun Patches'!U44="C","E","")</f>
        <v/>
      </c>
      <c r="AK152" s="96"/>
      <c r="AL152" s="74" t="str">
        <f>IF('Fun Patches'!V44="C","E","")</f>
        <v/>
      </c>
      <c r="AM152" s="96"/>
      <c r="AN152" s="74" t="str">
        <f>IF('Fun Patches'!W44="C","E","")</f>
        <v/>
      </c>
      <c r="AO152" s="96"/>
      <c r="AP152" s="74" t="str">
        <f>IF('Fun Patches'!X44="C","E","")</f>
        <v/>
      </c>
      <c r="AQ152" s="96"/>
      <c r="AR152" s="74" t="str">
        <f>IF('Fun Patches'!Y44="C","E","")</f>
        <v/>
      </c>
      <c r="AS152" s="96"/>
      <c r="AT152" s="74" t="str">
        <f>IF('Fun Patches'!Z44="C","E","")</f>
        <v/>
      </c>
      <c r="AU152" s="96"/>
      <c r="AV152" s="74" t="str">
        <f>IF('Fun Patches'!AA44="C","E","")</f>
        <v/>
      </c>
      <c r="AW152" s="96"/>
      <c r="AX152" s="74" t="str">
        <f>IF('Fun Patches'!AB44="C","E","")</f>
        <v/>
      </c>
      <c r="AY152" s="96"/>
      <c r="AZ152" s="74" t="str">
        <f>IF('Fun Patches'!AC44="C","E","")</f>
        <v/>
      </c>
      <c r="BA152" s="96"/>
      <c r="BB152" s="74" t="str">
        <f>IF('Fun Patches'!AD44="C","E","")</f>
        <v/>
      </c>
      <c r="BC152" s="96"/>
      <c r="BD152" s="74" t="str">
        <f>IF('Fun Patches'!AE44="C","E","")</f>
        <v/>
      </c>
      <c r="BE152" s="96"/>
      <c r="BF152" s="74" t="str">
        <f>IF('Fun Patches'!AF44="C","E","")</f>
        <v/>
      </c>
      <c r="BG152" s="96"/>
      <c r="BH152" s="74" t="str">
        <f>IF('Fun Patches'!AG44="C","E","")</f>
        <v/>
      </c>
      <c r="BI152" s="95"/>
    </row>
    <row r="153" spans="1:61">
      <c r="A153" s="66" t="str">
        <f>'Fun Patches'!C45</f>
        <v>&lt;LIST PATCH HERE&gt;</v>
      </c>
      <c r="B153" s="74" t="str">
        <f>IF('Fun Patches'!D45="C","E","")</f>
        <v/>
      </c>
      <c r="C153" s="96"/>
      <c r="D153" s="74" t="str">
        <f>IF('Fun Patches'!E45="C","E","")</f>
        <v/>
      </c>
      <c r="E153" s="96"/>
      <c r="F153" s="74" t="str">
        <f>IF('Fun Patches'!F45="C","E","")</f>
        <v/>
      </c>
      <c r="G153" s="96"/>
      <c r="H153" s="74" t="str">
        <f>IF('Fun Patches'!G45="C","E","")</f>
        <v/>
      </c>
      <c r="I153" s="96"/>
      <c r="J153" s="74" t="str">
        <f>IF('Fun Patches'!H45="C","E","")</f>
        <v/>
      </c>
      <c r="K153" s="96"/>
      <c r="L153" s="74" t="str">
        <f>IF('Fun Patches'!I45="C","E","")</f>
        <v/>
      </c>
      <c r="M153" s="96"/>
      <c r="N153" s="74" t="str">
        <f>IF('Fun Patches'!J45="C","E","")</f>
        <v/>
      </c>
      <c r="O153" s="96"/>
      <c r="P153" s="74" t="str">
        <f>IF('Fun Patches'!K45="C","E","")</f>
        <v/>
      </c>
      <c r="Q153" s="96"/>
      <c r="R153" s="74" t="str">
        <f>IF('Fun Patches'!L45="C","E","")</f>
        <v/>
      </c>
      <c r="S153" s="96"/>
      <c r="T153" s="74" t="str">
        <f>IF('Fun Patches'!M45="C","E","")</f>
        <v/>
      </c>
      <c r="U153" s="96"/>
      <c r="V153" s="74" t="str">
        <f>IF('Fun Patches'!N45="C","E","")</f>
        <v/>
      </c>
      <c r="W153" s="96"/>
      <c r="X153" s="74" t="str">
        <f>IF('Fun Patches'!O45="C","E","")</f>
        <v/>
      </c>
      <c r="Y153" s="96"/>
      <c r="Z153" s="74" t="str">
        <f>IF('Fun Patches'!P45="C","E","")</f>
        <v/>
      </c>
      <c r="AA153" s="96"/>
      <c r="AB153" s="74" t="str">
        <f>IF('Fun Patches'!Q45="C","E","")</f>
        <v/>
      </c>
      <c r="AC153" s="96"/>
      <c r="AD153" s="74" t="str">
        <f>IF('Fun Patches'!R45="C","E","")</f>
        <v/>
      </c>
      <c r="AE153" s="96"/>
      <c r="AF153" s="74" t="str">
        <f>IF('Fun Patches'!S45="C","E","")</f>
        <v/>
      </c>
      <c r="AG153" s="96"/>
      <c r="AH153" s="74" t="str">
        <f>IF('Fun Patches'!T45="C","E","")</f>
        <v/>
      </c>
      <c r="AI153" s="96"/>
      <c r="AJ153" s="74" t="str">
        <f>IF('Fun Patches'!U45="C","E","")</f>
        <v/>
      </c>
      <c r="AK153" s="96"/>
      <c r="AL153" s="74" t="str">
        <f>IF('Fun Patches'!V45="C","E","")</f>
        <v/>
      </c>
      <c r="AM153" s="96"/>
      <c r="AN153" s="74" t="str">
        <f>IF('Fun Patches'!W45="C","E","")</f>
        <v/>
      </c>
      <c r="AO153" s="96"/>
      <c r="AP153" s="74" t="str">
        <f>IF('Fun Patches'!X45="C","E","")</f>
        <v/>
      </c>
      <c r="AQ153" s="96"/>
      <c r="AR153" s="74" t="str">
        <f>IF('Fun Patches'!Y45="C","E","")</f>
        <v/>
      </c>
      <c r="AS153" s="96"/>
      <c r="AT153" s="74" t="str">
        <f>IF('Fun Patches'!Z45="C","E","")</f>
        <v/>
      </c>
      <c r="AU153" s="96"/>
      <c r="AV153" s="74" t="str">
        <f>IF('Fun Patches'!AA45="C","E","")</f>
        <v/>
      </c>
      <c r="AW153" s="96"/>
      <c r="AX153" s="74" t="str">
        <f>IF('Fun Patches'!AB45="C","E","")</f>
        <v/>
      </c>
      <c r="AY153" s="96"/>
      <c r="AZ153" s="74" t="str">
        <f>IF('Fun Patches'!AC45="C","E","")</f>
        <v/>
      </c>
      <c r="BA153" s="96"/>
      <c r="BB153" s="74" t="str">
        <f>IF('Fun Patches'!AD45="C","E","")</f>
        <v/>
      </c>
      <c r="BC153" s="96"/>
      <c r="BD153" s="74" t="str">
        <f>IF('Fun Patches'!AE45="C","E","")</f>
        <v/>
      </c>
      <c r="BE153" s="96"/>
      <c r="BF153" s="74" t="str">
        <f>IF('Fun Patches'!AF45="C","E","")</f>
        <v/>
      </c>
      <c r="BG153" s="96"/>
      <c r="BH153" s="74" t="str">
        <f>IF('Fun Patches'!AG45="C","E","")</f>
        <v/>
      </c>
      <c r="BI153" s="95"/>
    </row>
    <row r="154" spans="1:61">
      <c r="A154" s="66" t="str">
        <f>'Fun Patches'!C46</f>
        <v>&lt;LIST PATCH HERE&gt;</v>
      </c>
      <c r="B154" s="74" t="str">
        <f>IF('Fun Patches'!D46="C","E","")</f>
        <v/>
      </c>
      <c r="C154" s="96"/>
      <c r="D154" s="74" t="str">
        <f>IF('Fun Patches'!E46="C","E","")</f>
        <v/>
      </c>
      <c r="E154" s="96"/>
      <c r="F154" s="74" t="str">
        <f>IF('Fun Patches'!F46="C","E","")</f>
        <v/>
      </c>
      <c r="G154" s="96"/>
      <c r="H154" s="74" t="str">
        <f>IF('Fun Patches'!G46="C","E","")</f>
        <v/>
      </c>
      <c r="I154" s="96"/>
      <c r="J154" s="74" t="str">
        <f>IF('Fun Patches'!H46="C","E","")</f>
        <v/>
      </c>
      <c r="K154" s="96"/>
      <c r="L154" s="74" t="str">
        <f>IF('Fun Patches'!I46="C","E","")</f>
        <v/>
      </c>
      <c r="M154" s="96"/>
      <c r="N154" s="74" t="str">
        <f>IF('Fun Patches'!J46="C","E","")</f>
        <v/>
      </c>
      <c r="O154" s="96"/>
      <c r="P154" s="74" t="str">
        <f>IF('Fun Patches'!K46="C","E","")</f>
        <v/>
      </c>
      <c r="Q154" s="96"/>
      <c r="R154" s="74" t="str">
        <f>IF('Fun Patches'!L46="C","E","")</f>
        <v/>
      </c>
      <c r="S154" s="96"/>
      <c r="T154" s="74" t="str">
        <f>IF('Fun Patches'!M46="C","E","")</f>
        <v/>
      </c>
      <c r="U154" s="96"/>
      <c r="V154" s="74" t="str">
        <f>IF('Fun Patches'!N46="C","E","")</f>
        <v/>
      </c>
      <c r="W154" s="96"/>
      <c r="X154" s="74" t="str">
        <f>IF('Fun Patches'!O46="C","E","")</f>
        <v/>
      </c>
      <c r="Y154" s="96"/>
      <c r="Z154" s="74" t="str">
        <f>IF('Fun Patches'!P46="C","E","")</f>
        <v/>
      </c>
      <c r="AA154" s="96"/>
      <c r="AB154" s="74" t="str">
        <f>IF('Fun Patches'!Q46="C","E","")</f>
        <v/>
      </c>
      <c r="AC154" s="96"/>
      <c r="AD154" s="74" t="str">
        <f>IF('Fun Patches'!R46="C","E","")</f>
        <v/>
      </c>
      <c r="AE154" s="96"/>
      <c r="AF154" s="74" t="str">
        <f>IF('Fun Patches'!S46="C","E","")</f>
        <v/>
      </c>
      <c r="AG154" s="96"/>
      <c r="AH154" s="74" t="str">
        <f>IF('Fun Patches'!T46="C","E","")</f>
        <v/>
      </c>
      <c r="AI154" s="96"/>
      <c r="AJ154" s="74" t="str">
        <f>IF('Fun Patches'!U46="C","E","")</f>
        <v/>
      </c>
      <c r="AK154" s="96"/>
      <c r="AL154" s="74" t="str">
        <f>IF('Fun Patches'!V46="C","E","")</f>
        <v/>
      </c>
      <c r="AM154" s="96"/>
      <c r="AN154" s="74" t="str">
        <f>IF('Fun Patches'!W46="C","E","")</f>
        <v/>
      </c>
      <c r="AO154" s="96"/>
      <c r="AP154" s="74" t="str">
        <f>IF('Fun Patches'!X46="C","E","")</f>
        <v/>
      </c>
      <c r="AQ154" s="96"/>
      <c r="AR154" s="74" t="str">
        <f>IF('Fun Patches'!Y46="C","E","")</f>
        <v/>
      </c>
      <c r="AS154" s="96"/>
      <c r="AT154" s="74" t="str">
        <f>IF('Fun Patches'!Z46="C","E","")</f>
        <v/>
      </c>
      <c r="AU154" s="96"/>
      <c r="AV154" s="74" t="str">
        <f>IF('Fun Patches'!AA46="C","E","")</f>
        <v/>
      </c>
      <c r="AW154" s="96"/>
      <c r="AX154" s="74" t="str">
        <f>IF('Fun Patches'!AB46="C","E","")</f>
        <v/>
      </c>
      <c r="AY154" s="96"/>
      <c r="AZ154" s="74" t="str">
        <f>IF('Fun Patches'!AC46="C","E","")</f>
        <v/>
      </c>
      <c r="BA154" s="96"/>
      <c r="BB154" s="74" t="str">
        <f>IF('Fun Patches'!AD46="C","E","")</f>
        <v/>
      </c>
      <c r="BC154" s="96"/>
      <c r="BD154" s="74" t="str">
        <f>IF('Fun Patches'!AE46="C","E","")</f>
        <v/>
      </c>
      <c r="BE154" s="96"/>
      <c r="BF154" s="74" t="str">
        <f>IF('Fun Patches'!AF46="C","E","")</f>
        <v/>
      </c>
      <c r="BG154" s="96"/>
      <c r="BH154" s="74" t="str">
        <f>IF('Fun Patches'!AG46="C","E","")</f>
        <v/>
      </c>
      <c r="BI154" s="95"/>
    </row>
    <row r="155" spans="1:61">
      <c r="A155" s="66" t="str">
        <f>'Fun Patches'!C47</f>
        <v>&lt;LIST PATCH HERE&gt;</v>
      </c>
      <c r="B155" s="74" t="str">
        <f>IF('Fun Patches'!D47="C","E","")</f>
        <v/>
      </c>
      <c r="C155" s="96"/>
      <c r="D155" s="74" t="str">
        <f>IF('Fun Patches'!E47="C","E","")</f>
        <v/>
      </c>
      <c r="E155" s="96"/>
      <c r="F155" s="74" t="str">
        <f>IF('Fun Patches'!F47="C","E","")</f>
        <v/>
      </c>
      <c r="G155" s="96"/>
      <c r="H155" s="74" t="str">
        <f>IF('Fun Patches'!G47="C","E","")</f>
        <v/>
      </c>
      <c r="I155" s="96"/>
      <c r="J155" s="74" t="str">
        <f>IF('Fun Patches'!H47="C","E","")</f>
        <v/>
      </c>
      <c r="K155" s="96"/>
      <c r="L155" s="74" t="str">
        <f>IF('Fun Patches'!I47="C","E","")</f>
        <v/>
      </c>
      <c r="M155" s="96"/>
      <c r="N155" s="74" t="str">
        <f>IF('Fun Patches'!J47="C","E","")</f>
        <v/>
      </c>
      <c r="O155" s="96"/>
      <c r="P155" s="74" t="str">
        <f>IF('Fun Patches'!K47="C","E","")</f>
        <v/>
      </c>
      <c r="Q155" s="96"/>
      <c r="R155" s="74" t="str">
        <f>IF('Fun Patches'!L47="C","E","")</f>
        <v/>
      </c>
      <c r="S155" s="96"/>
      <c r="T155" s="74" t="str">
        <f>IF('Fun Patches'!M47="C","E","")</f>
        <v/>
      </c>
      <c r="U155" s="96"/>
      <c r="V155" s="74" t="str">
        <f>IF('Fun Patches'!N47="C","E","")</f>
        <v/>
      </c>
      <c r="W155" s="96"/>
      <c r="X155" s="74" t="str">
        <f>IF('Fun Patches'!O47="C","E","")</f>
        <v/>
      </c>
      <c r="Y155" s="96"/>
      <c r="Z155" s="74" t="str">
        <f>IF('Fun Patches'!P47="C","E","")</f>
        <v/>
      </c>
      <c r="AA155" s="96"/>
      <c r="AB155" s="74" t="str">
        <f>IF('Fun Patches'!Q47="C","E","")</f>
        <v/>
      </c>
      <c r="AC155" s="96"/>
      <c r="AD155" s="74" t="str">
        <f>IF('Fun Patches'!R47="C","E","")</f>
        <v/>
      </c>
      <c r="AE155" s="96"/>
      <c r="AF155" s="74" t="str">
        <f>IF('Fun Patches'!S47="C","E","")</f>
        <v/>
      </c>
      <c r="AG155" s="96"/>
      <c r="AH155" s="74" t="str">
        <f>IF('Fun Patches'!T47="C","E","")</f>
        <v/>
      </c>
      <c r="AI155" s="96"/>
      <c r="AJ155" s="74" t="str">
        <f>IF('Fun Patches'!U47="C","E","")</f>
        <v/>
      </c>
      <c r="AK155" s="96"/>
      <c r="AL155" s="74" t="str">
        <f>IF('Fun Patches'!V47="C","E","")</f>
        <v/>
      </c>
      <c r="AM155" s="96"/>
      <c r="AN155" s="74" t="str">
        <f>IF('Fun Patches'!W47="C","E","")</f>
        <v/>
      </c>
      <c r="AO155" s="96"/>
      <c r="AP155" s="74" t="str">
        <f>IF('Fun Patches'!X47="C","E","")</f>
        <v/>
      </c>
      <c r="AQ155" s="96"/>
      <c r="AR155" s="74" t="str">
        <f>IF('Fun Patches'!Y47="C","E","")</f>
        <v/>
      </c>
      <c r="AS155" s="96"/>
      <c r="AT155" s="74" t="str">
        <f>IF('Fun Patches'!Z47="C","E","")</f>
        <v/>
      </c>
      <c r="AU155" s="96"/>
      <c r="AV155" s="74" t="str">
        <f>IF('Fun Patches'!AA47="C","E","")</f>
        <v/>
      </c>
      <c r="AW155" s="96"/>
      <c r="AX155" s="74" t="str">
        <f>IF('Fun Patches'!AB47="C","E","")</f>
        <v/>
      </c>
      <c r="AY155" s="96"/>
      <c r="AZ155" s="74" t="str">
        <f>IF('Fun Patches'!AC47="C","E","")</f>
        <v/>
      </c>
      <c r="BA155" s="96"/>
      <c r="BB155" s="74" t="str">
        <f>IF('Fun Patches'!AD47="C","E","")</f>
        <v/>
      </c>
      <c r="BC155" s="96"/>
      <c r="BD155" s="74" t="str">
        <f>IF('Fun Patches'!AE47="C","E","")</f>
        <v/>
      </c>
      <c r="BE155" s="96"/>
      <c r="BF155" s="74" t="str">
        <f>IF('Fun Patches'!AF47="C","E","")</f>
        <v/>
      </c>
      <c r="BG155" s="96"/>
      <c r="BH155" s="74" t="str">
        <f>IF('Fun Patches'!AG47="C","E","")</f>
        <v/>
      </c>
      <c r="BI155" s="95"/>
    </row>
    <row r="156" spans="1:61">
      <c r="A156" s="66" t="str">
        <f>'Fun Patches'!C48</f>
        <v>&lt;LIST PATCH HERE&gt;</v>
      </c>
      <c r="B156" s="74" t="str">
        <f>IF('Fun Patches'!D48="C","E","")</f>
        <v/>
      </c>
      <c r="C156" s="96"/>
      <c r="D156" s="74" t="str">
        <f>IF('Fun Patches'!E48="C","E","")</f>
        <v/>
      </c>
      <c r="E156" s="96"/>
      <c r="F156" s="74" t="str">
        <f>IF('Fun Patches'!F48="C","E","")</f>
        <v/>
      </c>
      <c r="G156" s="96"/>
      <c r="H156" s="74" t="str">
        <f>IF('Fun Patches'!G48="C","E","")</f>
        <v/>
      </c>
      <c r="I156" s="96"/>
      <c r="J156" s="74" t="str">
        <f>IF('Fun Patches'!H48="C","E","")</f>
        <v/>
      </c>
      <c r="K156" s="96"/>
      <c r="L156" s="74" t="str">
        <f>IF('Fun Patches'!I48="C","E","")</f>
        <v/>
      </c>
      <c r="M156" s="96"/>
      <c r="N156" s="74" t="str">
        <f>IF('Fun Patches'!J48="C","E","")</f>
        <v/>
      </c>
      <c r="O156" s="96"/>
      <c r="P156" s="74" t="str">
        <f>IF('Fun Patches'!K48="C","E","")</f>
        <v/>
      </c>
      <c r="Q156" s="96"/>
      <c r="R156" s="74" t="str">
        <f>IF('Fun Patches'!L48="C","E","")</f>
        <v/>
      </c>
      <c r="S156" s="96"/>
      <c r="T156" s="74" t="str">
        <f>IF('Fun Patches'!M48="C","E","")</f>
        <v/>
      </c>
      <c r="U156" s="96"/>
      <c r="V156" s="74" t="str">
        <f>IF('Fun Patches'!N48="C","E","")</f>
        <v/>
      </c>
      <c r="W156" s="96"/>
      <c r="X156" s="74" t="str">
        <f>IF('Fun Patches'!O48="C","E","")</f>
        <v/>
      </c>
      <c r="Y156" s="96"/>
      <c r="Z156" s="74" t="str">
        <f>IF('Fun Patches'!P48="C","E","")</f>
        <v/>
      </c>
      <c r="AA156" s="96"/>
      <c r="AB156" s="74" t="str">
        <f>IF('Fun Patches'!Q48="C","E","")</f>
        <v/>
      </c>
      <c r="AC156" s="96"/>
      <c r="AD156" s="74" t="str">
        <f>IF('Fun Patches'!R48="C","E","")</f>
        <v/>
      </c>
      <c r="AE156" s="96"/>
      <c r="AF156" s="74" t="str">
        <f>IF('Fun Patches'!S48="C","E","")</f>
        <v/>
      </c>
      <c r="AG156" s="96"/>
      <c r="AH156" s="74" t="str">
        <f>IF('Fun Patches'!T48="C","E","")</f>
        <v/>
      </c>
      <c r="AI156" s="96"/>
      <c r="AJ156" s="74" t="str">
        <f>IF('Fun Patches'!U48="C","E","")</f>
        <v/>
      </c>
      <c r="AK156" s="96"/>
      <c r="AL156" s="74" t="str">
        <f>IF('Fun Patches'!V48="C","E","")</f>
        <v/>
      </c>
      <c r="AM156" s="96"/>
      <c r="AN156" s="74" t="str">
        <f>IF('Fun Patches'!W48="C","E","")</f>
        <v/>
      </c>
      <c r="AO156" s="96"/>
      <c r="AP156" s="74" t="str">
        <f>IF('Fun Patches'!X48="C","E","")</f>
        <v/>
      </c>
      <c r="AQ156" s="96"/>
      <c r="AR156" s="74" t="str">
        <f>IF('Fun Patches'!Y48="C","E","")</f>
        <v/>
      </c>
      <c r="AS156" s="96"/>
      <c r="AT156" s="74" t="str">
        <f>IF('Fun Patches'!Z48="C","E","")</f>
        <v/>
      </c>
      <c r="AU156" s="96"/>
      <c r="AV156" s="74" t="str">
        <f>IF('Fun Patches'!AA48="C","E","")</f>
        <v/>
      </c>
      <c r="AW156" s="96"/>
      <c r="AX156" s="74" t="str">
        <f>IF('Fun Patches'!AB48="C","E","")</f>
        <v/>
      </c>
      <c r="AY156" s="96"/>
      <c r="AZ156" s="74" t="str">
        <f>IF('Fun Patches'!AC48="C","E","")</f>
        <v/>
      </c>
      <c r="BA156" s="96"/>
      <c r="BB156" s="74" t="str">
        <f>IF('Fun Patches'!AD48="C","E","")</f>
        <v/>
      </c>
      <c r="BC156" s="96"/>
      <c r="BD156" s="74" t="str">
        <f>IF('Fun Patches'!AE48="C","E","")</f>
        <v/>
      </c>
      <c r="BE156" s="96"/>
      <c r="BF156" s="74" t="str">
        <f>IF('Fun Patches'!AF48="C","E","")</f>
        <v/>
      </c>
      <c r="BG156" s="96"/>
      <c r="BH156" s="74" t="str">
        <f>IF('Fun Patches'!AG48="C","E","")</f>
        <v/>
      </c>
      <c r="BI156" s="95"/>
    </row>
    <row r="157" spans="1:61">
      <c r="A157" s="66" t="str">
        <f>'Fun Patches'!C49</f>
        <v>&lt;LIST PATCH HERE&gt;</v>
      </c>
      <c r="B157" s="74" t="str">
        <f>IF('Fun Patches'!D49="C","E","")</f>
        <v/>
      </c>
      <c r="C157" s="96"/>
      <c r="D157" s="74" t="str">
        <f>IF('Fun Patches'!E49="C","E","")</f>
        <v/>
      </c>
      <c r="E157" s="96"/>
      <c r="F157" s="74" t="str">
        <f>IF('Fun Patches'!F49="C","E","")</f>
        <v/>
      </c>
      <c r="G157" s="96"/>
      <c r="H157" s="74" t="str">
        <f>IF('Fun Patches'!G49="C","E","")</f>
        <v/>
      </c>
      <c r="I157" s="96"/>
      <c r="J157" s="74" t="str">
        <f>IF('Fun Patches'!H49="C","E","")</f>
        <v/>
      </c>
      <c r="K157" s="96"/>
      <c r="L157" s="74" t="str">
        <f>IF('Fun Patches'!I49="C","E","")</f>
        <v/>
      </c>
      <c r="M157" s="96"/>
      <c r="N157" s="74" t="str">
        <f>IF('Fun Patches'!J49="C","E","")</f>
        <v/>
      </c>
      <c r="O157" s="96"/>
      <c r="P157" s="74" t="str">
        <f>IF('Fun Patches'!K49="C","E","")</f>
        <v/>
      </c>
      <c r="Q157" s="96"/>
      <c r="R157" s="74" t="str">
        <f>IF('Fun Patches'!L49="C","E","")</f>
        <v/>
      </c>
      <c r="S157" s="96"/>
      <c r="T157" s="74" t="str">
        <f>IF('Fun Patches'!M49="C","E","")</f>
        <v/>
      </c>
      <c r="U157" s="96"/>
      <c r="V157" s="74" t="str">
        <f>IF('Fun Patches'!N49="C","E","")</f>
        <v/>
      </c>
      <c r="W157" s="96"/>
      <c r="X157" s="74" t="str">
        <f>IF('Fun Patches'!O49="C","E","")</f>
        <v/>
      </c>
      <c r="Y157" s="96"/>
      <c r="Z157" s="74" t="str">
        <f>IF('Fun Patches'!P49="C","E","")</f>
        <v/>
      </c>
      <c r="AA157" s="96"/>
      <c r="AB157" s="74" t="str">
        <f>IF('Fun Patches'!Q49="C","E","")</f>
        <v/>
      </c>
      <c r="AC157" s="96"/>
      <c r="AD157" s="74" t="str">
        <f>IF('Fun Patches'!R49="C","E","")</f>
        <v/>
      </c>
      <c r="AE157" s="96"/>
      <c r="AF157" s="74" t="str">
        <f>IF('Fun Patches'!S49="C","E","")</f>
        <v/>
      </c>
      <c r="AG157" s="96"/>
      <c r="AH157" s="74" t="str">
        <f>IF('Fun Patches'!T49="C","E","")</f>
        <v/>
      </c>
      <c r="AI157" s="96"/>
      <c r="AJ157" s="74" t="str">
        <f>IF('Fun Patches'!U49="C","E","")</f>
        <v/>
      </c>
      <c r="AK157" s="96"/>
      <c r="AL157" s="74" t="str">
        <f>IF('Fun Patches'!V49="C","E","")</f>
        <v/>
      </c>
      <c r="AM157" s="96"/>
      <c r="AN157" s="74" t="str">
        <f>IF('Fun Patches'!W49="C","E","")</f>
        <v/>
      </c>
      <c r="AO157" s="96"/>
      <c r="AP157" s="74" t="str">
        <f>IF('Fun Patches'!X49="C","E","")</f>
        <v/>
      </c>
      <c r="AQ157" s="96"/>
      <c r="AR157" s="74" t="str">
        <f>IF('Fun Patches'!Y49="C","E","")</f>
        <v/>
      </c>
      <c r="AS157" s="96"/>
      <c r="AT157" s="74" t="str">
        <f>IF('Fun Patches'!Z49="C","E","")</f>
        <v/>
      </c>
      <c r="AU157" s="96"/>
      <c r="AV157" s="74" t="str">
        <f>IF('Fun Patches'!AA49="C","E","")</f>
        <v/>
      </c>
      <c r="AW157" s="96"/>
      <c r="AX157" s="74" t="str">
        <f>IF('Fun Patches'!AB49="C","E","")</f>
        <v/>
      </c>
      <c r="AY157" s="96"/>
      <c r="AZ157" s="74" t="str">
        <f>IF('Fun Patches'!AC49="C","E","")</f>
        <v/>
      </c>
      <c r="BA157" s="96"/>
      <c r="BB157" s="74" t="str">
        <f>IF('Fun Patches'!AD49="C","E","")</f>
        <v/>
      </c>
      <c r="BC157" s="96"/>
      <c r="BD157" s="74" t="str">
        <f>IF('Fun Patches'!AE49="C","E","")</f>
        <v/>
      </c>
      <c r="BE157" s="96"/>
      <c r="BF157" s="74" t="str">
        <f>IF('Fun Patches'!AF49="C","E","")</f>
        <v/>
      </c>
      <c r="BG157" s="96"/>
      <c r="BH157" s="74" t="str">
        <f>IF('Fun Patches'!AG49="C","E","")</f>
        <v/>
      </c>
      <c r="BI157" s="95"/>
    </row>
    <row r="158" spans="1:61">
      <c r="A158" s="66" t="str">
        <f>'Fun Patches'!C50</f>
        <v>&lt;LIST PATCH HERE&gt;</v>
      </c>
      <c r="B158" s="74" t="str">
        <f>IF('Fun Patches'!D50="C","E","")</f>
        <v/>
      </c>
      <c r="C158" s="96"/>
      <c r="D158" s="74" t="str">
        <f>IF('Fun Patches'!E50="C","E","")</f>
        <v/>
      </c>
      <c r="E158" s="96"/>
      <c r="F158" s="74" t="str">
        <f>IF('Fun Patches'!F50="C","E","")</f>
        <v/>
      </c>
      <c r="G158" s="96"/>
      <c r="H158" s="74" t="str">
        <f>IF('Fun Patches'!G50="C","E","")</f>
        <v/>
      </c>
      <c r="I158" s="96"/>
      <c r="J158" s="74" t="str">
        <f>IF('Fun Patches'!H50="C","E","")</f>
        <v/>
      </c>
      <c r="K158" s="96"/>
      <c r="L158" s="74" t="str">
        <f>IF('Fun Patches'!I50="C","E","")</f>
        <v/>
      </c>
      <c r="M158" s="96"/>
      <c r="N158" s="74" t="str">
        <f>IF('Fun Patches'!J50="C","E","")</f>
        <v/>
      </c>
      <c r="O158" s="96"/>
      <c r="P158" s="74" t="str">
        <f>IF('Fun Patches'!K50="C","E","")</f>
        <v/>
      </c>
      <c r="Q158" s="96"/>
      <c r="R158" s="74" t="str">
        <f>IF('Fun Patches'!L50="C","E","")</f>
        <v/>
      </c>
      <c r="S158" s="96"/>
      <c r="T158" s="74" t="str">
        <f>IF('Fun Patches'!M50="C","E","")</f>
        <v/>
      </c>
      <c r="U158" s="96"/>
      <c r="V158" s="74" t="str">
        <f>IF('Fun Patches'!N50="C","E","")</f>
        <v/>
      </c>
      <c r="W158" s="96"/>
      <c r="X158" s="74" t="str">
        <f>IF('Fun Patches'!O50="C","E","")</f>
        <v/>
      </c>
      <c r="Y158" s="96"/>
      <c r="Z158" s="74" t="str">
        <f>IF('Fun Patches'!P50="C","E","")</f>
        <v/>
      </c>
      <c r="AA158" s="96"/>
      <c r="AB158" s="74" t="str">
        <f>IF('Fun Patches'!Q50="C","E","")</f>
        <v/>
      </c>
      <c r="AC158" s="96"/>
      <c r="AD158" s="74" t="str">
        <f>IF('Fun Patches'!R50="C","E","")</f>
        <v/>
      </c>
      <c r="AE158" s="96"/>
      <c r="AF158" s="74" t="str">
        <f>IF('Fun Patches'!S50="C","E","")</f>
        <v/>
      </c>
      <c r="AG158" s="96"/>
      <c r="AH158" s="74" t="str">
        <f>IF('Fun Patches'!T50="C","E","")</f>
        <v/>
      </c>
      <c r="AI158" s="96"/>
      <c r="AJ158" s="74" t="str">
        <f>IF('Fun Patches'!U50="C","E","")</f>
        <v/>
      </c>
      <c r="AK158" s="96"/>
      <c r="AL158" s="74" t="str">
        <f>IF('Fun Patches'!V50="C","E","")</f>
        <v/>
      </c>
      <c r="AM158" s="96"/>
      <c r="AN158" s="74" t="str">
        <f>IF('Fun Patches'!W50="C","E","")</f>
        <v/>
      </c>
      <c r="AO158" s="96"/>
      <c r="AP158" s="74" t="str">
        <f>IF('Fun Patches'!X50="C","E","")</f>
        <v/>
      </c>
      <c r="AQ158" s="96"/>
      <c r="AR158" s="74" t="str">
        <f>IF('Fun Patches'!Y50="C","E","")</f>
        <v/>
      </c>
      <c r="AS158" s="96"/>
      <c r="AT158" s="74" t="str">
        <f>IF('Fun Patches'!Z50="C","E","")</f>
        <v/>
      </c>
      <c r="AU158" s="96"/>
      <c r="AV158" s="74" t="str">
        <f>IF('Fun Patches'!AA50="C","E","")</f>
        <v/>
      </c>
      <c r="AW158" s="96"/>
      <c r="AX158" s="74" t="str">
        <f>IF('Fun Patches'!AB50="C","E","")</f>
        <v/>
      </c>
      <c r="AY158" s="96"/>
      <c r="AZ158" s="74" t="str">
        <f>IF('Fun Patches'!AC50="C","E","")</f>
        <v/>
      </c>
      <c r="BA158" s="96"/>
      <c r="BB158" s="74" t="str">
        <f>IF('Fun Patches'!AD50="C","E","")</f>
        <v/>
      </c>
      <c r="BC158" s="96"/>
      <c r="BD158" s="74" t="str">
        <f>IF('Fun Patches'!AE50="C","E","")</f>
        <v/>
      </c>
      <c r="BE158" s="96"/>
      <c r="BF158" s="74" t="str">
        <f>IF('Fun Patches'!AF50="C","E","")</f>
        <v/>
      </c>
      <c r="BG158" s="96"/>
      <c r="BH158" s="74" t="str">
        <f>IF('Fun Patches'!AG50="C","E","")</f>
        <v/>
      </c>
      <c r="BI158" s="95"/>
    </row>
    <row r="159" spans="1:61">
      <c r="A159" s="66" t="str">
        <f>'Fun Patches'!C51</f>
        <v>&lt;LIST PATCH HERE&gt;</v>
      </c>
      <c r="B159" s="74" t="str">
        <f>IF('Fun Patches'!D51="C","E","")</f>
        <v/>
      </c>
      <c r="C159" s="96"/>
      <c r="D159" s="74" t="str">
        <f>IF('Fun Patches'!E51="C","E","")</f>
        <v/>
      </c>
      <c r="E159" s="96"/>
      <c r="F159" s="74" t="str">
        <f>IF('Fun Patches'!F51="C","E","")</f>
        <v/>
      </c>
      <c r="G159" s="96"/>
      <c r="H159" s="74" t="str">
        <f>IF('Fun Patches'!G51="C","E","")</f>
        <v/>
      </c>
      <c r="I159" s="96"/>
      <c r="J159" s="74" t="str">
        <f>IF('Fun Patches'!H51="C","E","")</f>
        <v/>
      </c>
      <c r="K159" s="96"/>
      <c r="L159" s="74" t="str">
        <f>IF('Fun Patches'!I51="C","E","")</f>
        <v/>
      </c>
      <c r="M159" s="96"/>
      <c r="N159" s="74" t="str">
        <f>IF('Fun Patches'!J51="C","E","")</f>
        <v/>
      </c>
      <c r="O159" s="96"/>
      <c r="P159" s="74" t="str">
        <f>IF('Fun Patches'!K51="C","E","")</f>
        <v/>
      </c>
      <c r="Q159" s="96"/>
      <c r="R159" s="74" t="str">
        <f>IF('Fun Patches'!L51="C","E","")</f>
        <v/>
      </c>
      <c r="S159" s="96"/>
      <c r="T159" s="74" t="str">
        <f>IF('Fun Patches'!M51="C","E","")</f>
        <v/>
      </c>
      <c r="U159" s="96"/>
      <c r="V159" s="74" t="str">
        <f>IF('Fun Patches'!N51="C","E","")</f>
        <v/>
      </c>
      <c r="W159" s="96"/>
      <c r="X159" s="74" t="str">
        <f>IF('Fun Patches'!O51="C","E","")</f>
        <v/>
      </c>
      <c r="Y159" s="96"/>
      <c r="Z159" s="74" t="str">
        <f>IF('Fun Patches'!P51="C","E","")</f>
        <v/>
      </c>
      <c r="AA159" s="96"/>
      <c r="AB159" s="74" t="str">
        <f>IF('Fun Patches'!Q51="C","E","")</f>
        <v/>
      </c>
      <c r="AC159" s="96"/>
      <c r="AD159" s="74" t="str">
        <f>IF('Fun Patches'!R51="C","E","")</f>
        <v/>
      </c>
      <c r="AE159" s="96"/>
      <c r="AF159" s="74" t="str">
        <f>IF('Fun Patches'!S51="C","E","")</f>
        <v/>
      </c>
      <c r="AG159" s="96"/>
      <c r="AH159" s="74" t="str">
        <f>IF('Fun Patches'!T51="C","E","")</f>
        <v/>
      </c>
      <c r="AI159" s="96"/>
      <c r="AJ159" s="74" t="str">
        <f>IF('Fun Patches'!U51="C","E","")</f>
        <v/>
      </c>
      <c r="AK159" s="96"/>
      <c r="AL159" s="74" t="str">
        <f>IF('Fun Patches'!V51="C","E","")</f>
        <v/>
      </c>
      <c r="AM159" s="96"/>
      <c r="AN159" s="74" t="str">
        <f>IF('Fun Patches'!W51="C","E","")</f>
        <v/>
      </c>
      <c r="AO159" s="96"/>
      <c r="AP159" s="74" t="str">
        <f>IF('Fun Patches'!X51="C","E","")</f>
        <v/>
      </c>
      <c r="AQ159" s="96"/>
      <c r="AR159" s="74" t="str">
        <f>IF('Fun Patches'!Y51="C","E","")</f>
        <v/>
      </c>
      <c r="AS159" s="96"/>
      <c r="AT159" s="74" t="str">
        <f>IF('Fun Patches'!Z51="C","E","")</f>
        <v/>
      </c>
      <c r="AU159" s="96"/>
      <c r="AV159" s="74" t="str">
        <f>IF('Fun Patches'!AA51="C","E","")</f>
        <v/>
      </c>
      <c r="AW159" s="96"/>
      <c r="AX159" s="74" t="str">
        <f>IF('Fun Patches'!AB51="C","E","")</f>
        <v/>
      </c>
      <c r="AY159" s="96"/>
      <c r="AZ159" s="74" t="str">
        <f>IF('Fun Patches'!AC51="C","E","")</f>
        <v/>
      </c>
      <c r="BA159" s="96"/>
      <c r="BB159" s="74" t="str">
        <f>IF('Fun Patches'!AD51="C","E","")</f>
        <v/>
      </c>
      <c r="BC159" s="96"/>
      <c r="BD159" s="74" t="str">
        <f>IF('Fun Patches'!AE51="C","E","")</f>
        <v/>
      </c>
      <c r="BE159" s="96"/>
      <c r="BF159" s="74" t="str">
        <f>IF('Fun Patches'!AF51="C","E","")</f>
        <v/>
      </c>
      <c r="BG159" s="96"/>
      <c r="BH159" s="74" t="str">
        <f>IF('Fun Patches'!AG51="C","E","")</f>
        <v/>
      </c>
      <c r="BI159" s="95"/>
    </row>
    <row r="160" spans="1:61">
      <c r="A160" s="66" t="str">
        <f>'Fun Patches'!C52</f>
        <v>&lt;LIST PATCH HERE&gt;</v>
      </c>
      <c r="B160" s="74" t="str">
        <f>IF('Fun Patches'!D52="C","E","")</f>
        <v/>
      </c>
      <c r="C160" s="96"/>
      <c r="D160" s="74" t="str">
        <f>IF('Fun Patches'!E52="C","E","")</f>
        <v/>
      </c>
      <c r="E160" s="96"/>
      <c r="F160" s="74" t="str">
        <f>IF('Fun Patches'!F52="C","E","")</f>
        <v/>
      </c>
      <c r="G160" s="96"/>
      <c r="H160" s="74" t="str">
        <f>IF('Fun Patches'!G52="C","E","")</f>
        <v/>
      </c>
      <c r="I160" s="96"/>
      <c r="J160" s="74" t="str">
        <f>IF('Fun Patches'!H52="C","E","")</f>
        <v/>
      </c>
      <c r="K160" s="96"/>
      <c r="L160" s="74" t="str">
        <f>IF('Fun Patches'!I52="C","E","")</f>
        <v/>
      </c>
      <c r="M160" s="96"/>
      <c r="N160" s="74" t="str">
        <f>IF('Fun Patches'!J52="C","E","")</f>
        <v/>
      </c>
      <c r="O160" s="96"/>
      <c r="P160" s="74" t="str">
        <f>IF('Fun Patches'!K52="C","E","")</f>
        <v/>
      </c>
      <c r="Q160" s="96"/>
      <c r="R160" s="74" t="str">
        <f>IF('Fun Patches'!L52="C","E","")</f>
        <v/>
      </c>
      <c r="S160" s="96"/>
      <c r="T160" s="74" t="str">
        <f>IF('Fun Patches'!M52="C","E","")</f>
        <v/>
      </c>
      <c r="U160" s="96"/>
      <c r="V160" s="74" t="str">
        <f>IF('Fun Patches'!N52="C","E","")</f>
        <v/>
      </c>
      <c r="W160" s="96"/>
      <c r="X160" s="74" t="str">
        <f>IF('Fun Patches'!O52="C","E","")</f>
        <v/>
      </c>
      <c r="Y160" s="96"/>
      <c r="Z160" s="74" t="str">
        <f>IF('Fun Patches'!P52="C","E","")</f>
        <v/>
      </c>
      <c r="AA160" s="96"/>
      <c r="AB160" s="74" t="str">
        <f>IF('Fun Patches'!Q52="C","E","")</f>
        <v/>
      </c>
      <c r="AC160" s="96"/>
      <c r="AD160" s="74" t="str">
        <f>IF('Fun Patches'!R52="C","E","")</f>
        <v/>
      </c>
      <c r="AE160" s="96"/>
      <c r="AF160" s="74" t="str">
        <f>IF('Fun Patches'!S52="C","E","")</f>
        <v/>
      </c>
      <c r="AG160" s="96"/>
      <c r="AH160" s="74" t="str">
        <f>IF('Fun Patches'!T52="C","E","")</f>
        <v/>
      </c>
      <c r="AI160" s="96"/>
      <c r="AJ160" s="74" t="str">
        <f>IF('Fun Patches'!U52="C","E","")</f>
        <v/>
      </c>
      <c r="AK160" s="96"/>
      <c r="AL160" s="74" t="str">
        <f>IF('Fun Patches'!V52="C","E","")</f>
        <v/>
      </c>
      <c r="AM160" s="96"/>
      <c r="AN160" s="74" t="str">
        <f>IF('Fun Patches'!W52="C","E","")</f>
        <v/>
      </c>
      <c r="AO160" s="96"/>
      <c r="AP160" s="74" t="str">
        <f>IF('Fun Patches'!X52="C","E","")</f>
        <v/>
      </c>
      <c r="AQ160" s="96"/>
      <c r="AR160" s="74" t="str">
        <f>IF('Fun Patches'!Y52="C","E","")</f>
        <v/>
      </c>
      <c r="AS160" s="96"/>
      <c r="AT160" s="74" t="str">
        <f>IF('Fun Patches'!Z52="C","E","")</f>
        <v/>
      </c>
      <c r="AU160" s="96"/>
      <c r="AV160" s="74" t="str">
        <f>IF('Fun Patches'!AA52="C","E","")</f>
        <v/>
      </c>
      <c r="AW160" s="96"/>
      <c r="AX160" s="74" t="str">
        <f>IF('Fun Patches'!AB52="C","E","")</f>
        <v/>
      </c>
      <c r="AY160" s="96"/>
      <c r="AZ160" s="74" t="str">
        <f>IF('Fun Patches'!AC52="C","E","")</f>
        <v/>
      </c>
      <c r="BA160" s="96"/>
      <c r="BB160" s="74" t="str">
        <f>IF('Fun Patches'!AD52="C","E","")</f>
        <v/>
      </c>
      <c r="BC160" s="96"/>
      <c r="BD160" s="74" t="str">
        <f>IF('Fun Patches'!AE52="C","E","")</f>
        <v/>
      </c>
      <c r="BE160" s="96"/>
      <c r="BF160" s="74" t="str">
        <f>IF('Fun Patches'!AF52="C","E","")</f>
        <v/>
      </c>
      <c r="BG160" s="96"/>
      <c r="BH160" s="74" t="str">
        <f>IF('Fun Patches'!AG52="C","E","")</f>
        <v/>
      </c>
      <c r="BI160" s="95"/>
    </row>
    <row r="161" spans="1:61">
      <c r="A161" s="66" t="str">
        <f>'Fun Patches'!C53</f>
        <v>&lt;LIST PATCH HERE&gt;</v>
      </c>
      <c r="B161" s="74" t="str">
        <f>IF('Fun Patches'!D53="C","E","")</f>
        <v/>
      </c>
      <c r="C161" s="96"/>
      <c r="D161" s="74" t="str">
        <f>IF('Fun Patches'!E53="C","E","")</f>
        <v/>
      </c>
      <c r="E161" s="96"/>
      <c r="F161" s="74" t="str">
        <f>IF('Fun Patches'!F53="C","E","")</f>
        <v/>
      </c>
      <c r="G161" s="96"/>
      <c r="H161" s="74" t="str">
        <f>IF('Fun Patches'!G53="C","E","")</f>
        <v/>
      </c>
      <c r="I161" s="96"/>
      <c r="J161" s="74" t="str">
        <f>IF('Fun Patches'!H53="C","E","")</f>
        <v/>
      </c>
      <c r="K161" s="96"/>
      <c r="L161" s="74" t="str">
        <f>IF('Fun Patches'!I53="C","E","")</f>
        <v/>
      </c>
      <c r="M161" s="96"/>
      <c r="N161" s="74" t="str">
        <f>IF('Fun Patches'!J53="C","E","")</f>
        <v/>
      </c>
      <c r="O161" s="96"/>
      <c r="P161" s="74" t="str">
        <f>IF('Fun Patches'!K53="C","E","")</f>
        <v/>
      </c>
      <c r="Q161" s="96"/>
      <c r="R161" s="74" t="str">
        <f>IF('Fun Patches'!L53="C","E","")</f>
        <v/>
      </c>
      <c r="S161" s="96"/>
      <c r="T161" s="74" t="str">
        <f>IF('Fun Patches'!M53="C","E","")</f>
        <v/>
      </c>
      <c r="U161" s="96"/>
      <c r="V161" s="74" t="str">
        <f>IF('Fun Patches'!N53="C","E","")</f>
        <v/>
      </c>
      <c r="W161" s="96"/>
      <c r="X161" s="74" t="str">
        <f>IF('Fun Patches'!O53="C","E","")</f>
        <v/>
      </c>
      <c r="Y161" s="96"/>
      <c r="Z161" s="74" t="str">
        <f>IF('Fun Patches'!P53="C","E","")</f>
        <v/>
      </c>
      <c r="AA161" s="96"/>
      <c r="AB161" s="74" t="str">
        <f>IF('Fun Patches'!Q53="C","E","")</f>
        <v/>
      </c>
      <c r="AC161" s="96"/>
      <c r="AD161" s="74" t="str">
        <f>IF('Fun Patches'!R53="C","E","")</f>
        <v/>
      </c>
      <c r="AE161" s="96"/>
      <c r="AF161" s="74" t="str">
        <f>IF('Fun Patches'!S53="C","E","")</f>
        <v/>
      </c>
      <c r="AG161" s="96"/>
      <c r="AH161" s="74" t="str">
        <f>IF('Fun Patches'!T53="C","E","")</f>
        <v/>
      </c>
      <c r="AI161" s="96"/>
      <c r="AJ161" s="74" t="str">
        <f>IF('Fun Patches'!U53="C","E","")</f>
        <v/>
      </c>
      <c r="AK161" s="96"/>
      <c r="AL161" s="74" t="str">
        <f>IF('Fun Patches'!V53="C","E","")</f>
        <v/>
      </c>
      <c r="AM161" s="96"/>
      <c r="AN161" s="74" t="str">
        <f>IF('Fun Patches'!W53="C","E","")</f>
        <v/>
      </c>
      <c r="AO161" s="96"/>
      <c r="AP161" s="74" t="str">
        <f>IF('Fun Patches'!X53="C","E","")</f>
        <v/>
      </c>
      <c r="AQ161" s="96"/>
      <c r="AR161" s="74" t="str">
        <f>IF('Fun Patches'!Y53="C","E","")</f>
        <v/>
      </c>
      <c r="AS161" s="96"/>
      <c r="AT161" s="74" t="str">
        <f>IF('Fun Patches'!Z53="C","E","")</f>
        <v/>
      </c>
      <c r="AU161" s="96"/>
      <c r="AV161" s="74" t="str">
        <f>IF('Fun Patches'!AA53="C","E","")</f>
        <v/>
      </c>
      <c r="AW161" s="96"/>
      <c r="AX161" s="74" t="str">
        <f>IF('Fun Patches'!AB53="C","E","")</f>
        <v/>
      </c>
      <c r="AY161" s="96"/>
      <c r="AZ161" s="74" t="str">
        <f>IF('Fun Patches'!AC53="C","E","")</f>
        <v/>
      </c>
      <c r="BA161" s="96"/>
      <c r="BB161" s="74" t="str">
        <f>IF('Fun Patches'!AD53="C","E","")</f>
        <v/>
      </c>
      <c r="BC161" s="96"/>
      <c r="BD161" s="74" t="str">
        <f>IF('Fun Patches'!AE53="C","E","")</f>
        <v/>
      </c>
      <c r="BE161" s="96"/>
      <c r="BF161" s="74" t="str">
        <f>IF('Fun Patches'!AF53="C","E","")</f>
        <v/>
      </c>
      <c r="BG161" s="96"/>
      <c r="BH161" s="74" t="str">
        <f>IF('Fun Patches'!AG53="C","E","")</f>
        <v/>
      </c>
      <c r="BI161" s="95"/>
    </row>
    <row r="162" spans="1:61" ht="13.5" thickBot="1">
      <c r="A162" s="114" t="str">
        <f>'Fun Patches'!C54</f>
        <v>&lt;LIST PATCH HERE&gt;</v>
      </c>
      <c r="B162" s="115" t="str">
        <f>IF('Fun Patches'!D54="C","E","")</f>
        <v/>
      </c>
      <c r="C162" s="99"/>
      <c r="D162" s="115" t="str">
        <f>IF('Fun Patches'!E54="C","E","")</f>
        <v/>
      </c>
      <c r="E162" s="99"/>
      <c r="F162" s="115" t="str">
        <f>IF('Fun Patches'!F54="C","E","")</f>
        <v/>
      </c>
      <c r="G162" s="99"/>
      <c r="H162" s="115" t="str">
        <f>IF('Fun Patches'!G54="C","E","")</f>
        <v/>
      </c>
      <c r="I162" s="99"/>
      <c r="J162" s="115" t="str">
        <f>IF('Fun Patches'!H54="C","E","")</f>
        <v/>
      </c>
      <c r="K162" s="99"/>
      <c r="L162" s="115" t="str">
        <f>IF('Fun Patches'!I54="C","E","")</f>
        <v/>
      </c>
      <c r="M162" s="99"/>
      <c r="N162" s="115" t="str">
        <f>IF('Fun Patches'!J54="C","E","")</f>
        <v/>
      </c>
      <c r="O162" s="99"/>
      <c r="P162" s="115" t="str">
        <f>IF('Fun Patches'!K54="C","E","")</f>
        <v/>
      </c>
      <c r="Q162" s="99"/>
      <c r="R162" s="115" t="str">
        <f>IF('Fun Patches'!L54="C","E","")</f>
        <v/>
      </c>
      <c r="S162" s="99"/>
      <c r="T162" s="115" t="str">
        <f>IF('Fun Patches'!M54="C","E","")</f>
        <v/>
      </c>
      <c r="U162" s="99"/>
      <c r="V162" s="115" t="str">
        <f>IF('Fun Patches'!N54="C","E","")</f>
        <v/>
      </c>
      <c r="W162" s="99"/>
      <c r="X162" s="115" t="str">
        <f>IF('Fun Patches'!O54="C","E","")</f>
        <v/>
      </c>
      <c r="Y162" s="99"/>
      <c r="Z162" s="115" t="str">
        <f>IF('Fun Patches'!P54="C","E","")</f>
        <v/>
      </c>
      <c r="AA162" s="99"/>
      <c r="AB162" s="115" t="str">
        <f>IF('Fun Patches'!Q54="C","E","")</f>
        <v/>
      </c>
      <c r="AC162" s="99"/>
      <c r="AD162" s="115" t="str">
        <f>IF('Fun Patches'!R54="C","E","")</f>
        <v/>
      </c>
      <c r="AE162" s="99"/>
      <c r="AF162" s="115" t="str">
        <f>IF('Fun Patches'!S54="C","E","")</f>
        <v/>
      </c>
      <c r="AG162" s="99"/>
      <c r="AH162" s="115" t="str">
        <f>IF('Fun Patches'!T54="C","E","")</f>
        <v/>
      </c>
      <c r="AI162" s="99"/>
      <c r="AJ162" s="115" t="str">
        <f>IF('Fun Patches'!U54="C","E","")</f>
        <v/>
      </c>
      <c r="AK162" s="99"/>
      <c r="AL162" s="115" t="str">
        <f>IF('Fun Patches'!V54="C","E","")</f>
        <v/>
      </c>
      <c r="AM162" s="99"/>
      <c r="AN162" s="115" t="str">
        <f>IF('Fun Patches'!W54="C","E","")</f>
        <v/>
      </c>
      <c r="AO162" s="99"/>
      <c r="AP162" s="115" t="str">
        <f>IF('Fun Patches'!X54="C","E","")</f>
        <v/>
      </c>
      <c r="AQ162" s="99"/>
      <c r="AR162" s="115" t="str">
        <f>IF('Fun Patches'!Y54="C","E","")</f>
        <v/>
      </c>
      <c r="AS162" s="99"/>
      <c r="AT162" s="115" t="str">
        <f>IF('Fun Patches'!Z54="C","E","")</f>
        <v/>
      </c>
      <c r="AU162" s="99"/>
      <c r="AV162" s="115" t="str">
        <f>IF('Fun Patches'!AA54="C","E","")</f>
        <v/>
      </c>
      <c r="AW162" s="99"/>
      <c r="AX162" s="115" t="str">
        <f>IF('Fun Patches'!AB54="C","E","")</f>
        <v/>
      </c>
      <c r="AY162" s="99"/>
      <c r="AZ162" s="115" t="str">
        <f>IF('Fun Patches'!AC54="C","E","")</f>
        <v/>
      </c>
      <c r="BA162" s="99"/>
      <c r="BB162" s="115" t="str">
        <f>IF('Fun Patches'!AD54="C","E","")</f>
        <v/>
      </c>
      <c r="BC162" s="99"/>
      <c r="BD162" s="115" t="str">
        <f>IF('Fun Patches'!AE54="C","E","")</f>
        <v/>
      </c>
      <c r="BE162" s="99"/>
      <c r="BF162" s="115" t="str">
        <f>IF('Fun Patches'!AF54="C","E","")</f>
        <v/>
      </c>
      <c r="BG162" s="99"/>
      <c r="BH162" s="115" t="str">
        <f>IF('Fun Patches'!AG54="C","E","")</f>
        <v/>
      </c>
      <c r="BI162" s="102"/>
    </row>
    <row r="163" spans="1:61" ht="13.5" thickTop="1"/>
  </sheetData>
  <sheetProtection algorithmName="SHA-512" hashValue="gcS51fE5HTzsds+kjFokfl6y8G5rIlv2WYU4hP3atVzifHKF37fx46NNWp+JL4VAmmtkfNjC7X9Yh8SZfB5Gcg==" saltValue="SdHdQRPvfWq7P+vTpgxttA==" spinCount="100000" sheet="1" objects="1" scenarios="1" selectLockedCells="1"/>
  <protectedRanges>
    <protectedRange sqref="E81 G81 I81 K81 M81 O81 Q81 S81 U81 W81 Y81 AC81 BI81 O92 AC92 Y92 E92 BI92 S92 U92 W92 Q92 I92 K92 G92 M92 AC99 W99 U99 S99 E99 O99 M99 G99 Y99 K99 BI99 I99 Y105 G105 M105 O105 E105 S105 U105 W105 AC105 Q105 I105 AK105 AY105 AQ99 AE81 AG81 AI81 AK81 AM81 AO81 AQ81 AS81 AU81 AW81 AY81 BC81 AO92 BC92 AY92 AE92 AS92 AU92 AW92 AQ92 AI92 AK92 AG92 AM92 BC99 AW99 AU99 AS99 AE99 AO99 AM99 AG99 AY99 AK99 AI99 AG105 AM105 AO105 AE105 AS105 AU105 AW105 BC105 AQ105 AI105 BG105 BI105 BG99 BG81 BG92 K105 BE4:BE60 BI4:BI62 AC4:AC62 Y4:Y62 W4:W62 U4:U62 S4:S62 Q4:Q62 O4:O62 M4:M62 K4:K62 I4:I62 G4:G62 E4:E62 C4:C60 AA4:AA60 BC4:BC62 AY4:AY62 AW4:AW62 AU4:AU62 AS4:AS62 AQ4:AQ62 AO4:AO62 AM4:AM62 AK4:AK62 AI4:AI62 AG4:AG62 AE4:AE62 BA4:BA60 BG4:BG62 BG94 AI94 AQ94 BC94 AW94 AU94 AS94 AE94 AO94 AM94 AG94 AY94 AK94 I94 Q94 AC94 W94 U94 S94 E94 O94 M94 G94 Y94 K94 BI94 Q99" name="Range1"/>
    <protectedRange sqref="BI3 C3 E3 G3 I3 K3 M3 O3 Q3 S3 U3 W3 Y3 AA3 AC3 AE3 AG3 AI3 AK3 AM3 AO3 AQ3 AS3 AU3 AW3 AY3 BA3 BC3 BE3 BG3" name="Range1_1"/>
  </protectedRanges>
  <sortState xmlns:xlrd2="http://schemas.microsoft.com/office/spreadsheetml/2017/richdata2" ref="A3:BI33">
    <sortCondition ref="A3:A33"/>
  </sortState>
  <mergeCells count="30">
    <mergeCell ref="L1:M1"/>
    <mergeCell ref="B1:C1"/>
    <mergeCell ref="D1:E1"/>
    <mergeCell ref="F1:G1"/>
    <mergeCell ref="H1:I1"/>
    <mergeCell ref="J1:K1"/>
    <mergeCell ref="Z1:AA1"/>
    <mergeCell ref="AB1:AC1"/>
    <mergeCell ref="BH1:BI1"/>
    <mergeCell ref="N1:O1"/>
    <mergeCell ref="P1:Q1"/>
    <mergeCell ref="R1:S1"/>
    <mergeCell ref="T1:U1"/>
    <mergeCell ref="V1:W1"/>
    <mergeCell ref="X1:Y1"/>
    <mergeCell ref="AD1:AE1"/>
    <mergeCell ref="AF1:AG1"/>
    <mergeCell ref="AH1:AI1"/>
    <mergeCell ref="AJ1:AK1"/>
    <mergeCell ref="AL1:AM1"/>
    <mergeCell ref="AN1:AO1"/>
    <mergeCell ref="AP1:AQ1"/>
    <mergeCell ref="BB1:BC1"/>
    <mergeCell ref="BD1:BE1"/>
    <mergeCell ref="BF1:BG1"/>
    <mergeCell ref="AR1:AS1"/>
    <mergeCell ref="AT1:AU1"/>
    <mergeCell ref="AV1:AW1"/>
    <mergeCell ref="AX1:AY1"/>
    <mergeCell ref="AZ1:BA1"/>
  </mergeCells>
  <conditionalFormatting sqref="B63:B65 B67:B69 D63:D65 F63:F65 H63:H65 J63:J65 L63:L65 N63:N65 P63:P65 R63:R65 T63:T65 V63:V65 X63:X65 D67:D69 F67:F69 H67:H69 J67:J69 L67:L69 N67:N69 P67:P69 R67:R69 T67:T69 V67:V69 X67:X69 Z63:Z65 Z67:Z69 AB63:AB65 BH63:BH65 AB67:AB69 BH67:BH69 BH61 AB61 Z61 X61 V61 T61 R61 P61 N61 L61 J61 H61 F61 D61 B61 B71:B74 D71:D74 F71:F74 H71:H74 J71:J74 L71:L74 N71:N74 P71:P74 R71:R74 T71:T74 V71:V74 X71:X74 Z71:Z74 AB71:AB74 BH71:BH74 B54:B56 D54:D56 F54:F56 H54:H56 J54:J56 L54:L56 N54:N56 P54:P56 R54:R56 T54:T56 V54:V56 X54:X56 Z54:Z56 AB54:AB56 BH54:BH56 B82:B86 D82:D86 F82:F86 H82:H86 J82:J86 L82:L86 N82:N86 P82:P86 R82:R86 T82:T86 V82:V86 X82:X86 Z82:Z86 AB82:AB86 BH82:BH86 B4:B34 D4:D34 F4:F34 H4:H34 J4:J34 L4:L34 N4:N34 P4:P34 R4:R34 T4:T34 V4:V34 X4:X34 Z4:Z34 AB4:AB34 BH4:BH34 BH92:BH162 AB92:AB162 Z92:Z162 X92:X162 V92:V162 T92:T162 R92:R162 P92:P162 N92:N162 L92:L162 J92:J162 H92:H162 F92:F162 D92:D162 B92:B162 BB92:BB162 AZ92:AZ162 AX92:AX162 AV92:AV162 AT92:AT162 AR92:AR162 AP92:AP162 AN92:AN162 AL92:AL162 AJ92:AJ162 AH92:AH162 AF92:AF162 AD92:AD162 BF92:BF162 BD92:BD162">
    <cfRule type="expression" dxfId="131" priority="40" stopIfTrue="1">
      <formula>IF(B4="E",IF(C4="",1,0),0)</formula>
    </cfRule>
  </conditionalFormatting>
  <conditionalFormatting sqref="B35:B36 D35:D36 F35:F36 H35:H36 J35:J36 L35:L36 N35:N36 P35:P36 R35:R36 T35:T36 V35:V36 X35:X36 Z35:Z36 AB35:AB36 BH35:BH36">
    <cfRule type="expression" dxfId="130" priority="39" stopIfTrue="1">
      <formula>IF(B35="E",IF(C35="",1,0),0)</formula>
    </cfRule>
  </conditionalFormatting>
  <conditionalFormatting sqref="BH57 AB57 Z57 X57 V57 T57 R57 P57 N57 L57 J57 H57 F57 D57 B57 B37:B41 D37:D41 F37:F41 H37:H41 J37:J41 L37:L41 N37:N41 P37:P41 R37:R41 T37:T41 V37:V41 X37:X41 Z37:Z41 AB37:AB41 BH37:BH41">
    <cfRule type="expression" dxfId="129" priority="38" stopIfTrue="1">
      <formula>IF(B37="E",IF(C37="",1,0),0)</formula>
    </cfRule>
  </conditionalFormatting>
  <conditionalFormatting sqref="D3 F3 H3 J3 L3 N3 P3 R3 T3 V3 X3 Z3 AB3 BH3 B3">
    <cfRule type="expression" dxfId="128" priority="37" stopIfTrue="1">
      <formula>IF(B3="E",IF(C3="",1,0),0)</formula>
    </cfRule>
  </conditionalFormatting>
  <conditionalFormatting sqref="B58:B60 D58:D60 F58:F60 H58:H60 J58:J60 L58:L60 N58:N60 P58:P60 R58:R60 T58:T60 V58:V60 X58:X60 Z58:Z60 AB58:AB60 BH58:BH60">
    <cfRule type="expression" dxfId="127" priority="36" stopIfTrue="1">
      <formula>IF(B58="E",IF(C58="",1,0),0)</formula>
    </cfRule>
  </conditionalFormatting>
  <conditionalFormatting sqref="B75:B80 D75:D80 F75:F80 H75:H80 J75:J80 L75:L80 N75:N80 P75:P80 R75:R80 T75:T80 V75:V80 X75:X80 Z75:Z80 AB75:AB80 BH75:BH80">
    <cfRule type="expression" dxfId="126" priority="35" stopIfTrue="1">
      <formula>IF(B75="E",IF(C75="",1,0),0)</formula>
    </cfRule>
  </conditionalFormatting>
  <conditionalFormatting sqref="BH53 AB53 Z53 X53 V53 T53 R53 P53 N53 L53 J53 H53 F53 D53 B53">
    <cfRule type="expression" dxfId="125" priority="34" stopIfTrue="1">
      <formula>IF(B53="E",IF(C53="",1,0),0)</formula>
    </cfRule>
  </conditionalFormatting>
  <conditionalFormatting sqref="BH49 AB49 Z49 X49 V49 T49 R49 P49 N49 L49 J49 H49 F49 D49 B49">
    <cfRule type="expression" dxfId="124" priority="32" stopIfTrue="1">
      <formula>IF(B49="E",IF(C49="",1,0),0)</formula>
    </cfRule>
  </conditionalFormatting>
  <conditionalFormatting sqref="B50:B52 D50:D52 F50:F52 H50:H52 J50:J52 L50:L52 N50:N52 P50:P52 R50:R52 T50:T52 V50:V52 X50:X52 Z50:Z52 AB50:AB52 BH50:BH52">
    <cfRule type="expression" dxfId="123" priority="31" stopIfTrue="1">
      <formula>IF(B50="E",IF(C50="",1,0),0)</formula>
    </cfRule>
  </conditionalFormatting>
  <conditionalFormatting sqref="BH45 AB45 Z45 X45 V45 T45 R45 P45 N45 L45 J45 H45 F45 D45 B45">
    <cfRule type="expression" dxfId="122" priority="30" stopIfTrue="1">
      <formula>IF(B45="E",IF(C45="",1,0),0)</formula>
    </cfRule>
  </conditionalFormatting>
  <conditionalFormatting sqref="B46:B48 D46:D48 F46:F48 H46:H48 J46:J48 L46:L48 N46:N48 P46:P48 R46:R48 T46:T48 V46:V48 X46:X48 Z46:Z48 AB46:AB48 BH46:BH48">
    <cfRule type="expression" dxfId="121" priority="29" stopIfTrue="1">
      <formula>IF(B46="E",IF(C46="",1,0),0)</formula>
    </cfRule>
  </conditionalFormatting>
  <conditionalFormatting sqref="B42:B44 D42:D44 F42:F44 H42:H44 J42:J44 L42:L44 N42:N44 P42:P44 R42:R44 T42:T44 V42:V44 X42:X44 Z42:Z44 AB42:AB44 BH42:BH44">
    <cfRule type="expression" dxfId="120" priority="28" stopIfTrue="1">
      <formula>IF(B42="E",IF(C42="",1,0),0)</formula>
    </cfRule>
  </conditionalFormatting>
  <conditionalFormatting sqref="AD63:AD65 AF63:AF65 AH63:AH65 AJ63:AJ65 AL63:AL65 AN63:AN65 AP63:AP65 AR63:AR65 AT63:AT65 AV63:AV65 AX63:AX65 AD67:AD69 AF67:AF69 AH67:AH69 AJ67:AJ69 AL67:AL69 AN67:AN69 AP67:AP69 AR67:AR69 AT67:AT69 AV67:AV69 AX67:AX69 AZ63:AZ65 AZ67:AZ69 BB63:BB65 BB67:BB69 BB61 AZ61 AX61 AV61 AT61 AR61 AP61 AN61 AL61 AJ61 AH61 AF61 AD61 AD71:AD74 AF71:AF74 AH71:AH74 AJ71:AJ74 AL71:AL74 AN71:AN74 AP71:AP74 AR71:AR74 AT71:AT74 AV71:AV74 AX71:AX74 AZ71:AZ74 BB71:BB74 AD54:AD56 AF54:AF56 AH54:AH56 AJ54:AJ56 AL54:AL56 AN54:AN56 AP54:AP56 AR54:AR56 AT54:AT56 AV54:AV56 AX54:AX56 AZ54:AZ56 BB54:BB56 AD82:AD86 AF82:AF86 AH82:AH86 AJ82:AJ86 AL82:AL86 AN82:AN86 AP82:AP86 AR82:AR86 AT82:AT86 AV82:AV86 AX82:AX86 AZ82:AZ86 BB82:BB86 AD4:AD34 AF4:AF34 AH4:AH34 AJ4:AJ34 AL4:AL34 AN4:AN34 AP4:AP34 AR4:AR34 AT4:AT34 AV4:AV34 AX4:AX34 AZ4:AZ34 BB4:BB34">
    <cfRule type="expression" dxfId="119" priority="27" stopIfTrue="1">
      <formula>IF(AD4="E",IF(AE4="",1,0),0)</formula>
    </cfRule>
  </conditionalFormatting>
  <conditionalFormatting sqref="AD35:AD36 AF35:AF36 AH35:AH36 AJ35:AJ36 AL35:AL36 AN35:AN36 AP35:AP36 AR35:AR36 AT35:AT36 AV35:AV36 AX35:AX36 AZ35:AZ36 BB35:BB36">
    <cfRule type="expression" dxfId="118" priority="26" stopIfTrue="1">
      <formula>IF(AD35="E",IF(AE35="",1,0),0)</formula>
    </cfRule>
  </conditionalFormatting>
  <conditionalFormatting sqref="BB57 AZ57 AX57 AV57 AT57 AR57 AP57 AN57 AL57 AJ57 AH57 AF57 AD57 AD37:AD41 AF37:AF41 AH37:AH41 AJ37:AJ41 AL37:AL41 AN37:AN41 AP37:AP41 AR37:AR41 AT37:AT41 AV37:AV41 AX37:AX41 AZ37:AZ41 BB37:BB41">
    <cfRule type="expression" dxfId="117" priority="25" stopIfTrue="1">
      <formula>IF(AD37="E",IF(AE37="",1,0),0)</formula>
    </cfRule>
  </conditionalFormatting>
  <conditionalFormatting sqref="AD3 AF3 AH3 AJ3 AL3 AN3 AP3 AR3 AT3 AV3 AX3 AZ3 BB3">
    <cfRule type="expression" dxfId="116" priority="24" stopIfTrue="1">
      <formula>IF(AD3="E",IF(AE3="",1,0),0)</formula>
    </cfRule>
  </conditionalFormatting>
  <conditionalFormatting sqref="AD58:AD60 AF58:AF60 AH58:AH60 AJ58:AJ60 AL58:AL60 AN58:AN60 AP58:AP60 AR58:AR60 AT58:AT60 AV58:AV60 AX58:AX60 AZ58:AZ60 BB58:BB60">
    <cfRule type="expression" dxfId="115" priority="23" stopIfTrue="1">
      <formula>IF(AD58="E",IF(AE58="",1,0),0)</formula>
    </cfRule>
  </conditionalFormatting>
  <conditionalFormatting sqref="AD75:AD80 AF75:AF80 AH75:AH80 AJ75:AJ80 AL75:AL80 AN75:AN80 AP75:AP80 AR75:AR80 AT75:AT80 AV75:AV80 AX75:AX80 AZ75:AZ80 BB75:BB80">
    <cfRule type="expression" dxfId="114" priority="22" stopIfTrue="1">
      <formula>IF(AD75="E",IF(AE75="",1,0),0)</formula>
    </cfRule>
  </conditionalFormatting>
  <conditionalFormatting sqref="BB53 AZ53 AX53 AV53 AT53 AR53 AP53 AN53 AL53 AJ53 AH53 AF53 AD53">
    <cfRule type="expression" dxfId="113" priority="21" stopIfTrue="1">
      <formula>IF(AD53="E",IF(AE53="",1,0),0)</formula>
    </cfRule>
  </conditionalFormatting>
  <conditionalFormatting sqref="BB49 AZ49 AX49 AV49 AT49 AR49 AP49 AN49 AL49 AJ49 AH49 AF49 AD49">
    <cfRule type="expression" dxfId="112" priority="20" stopIfTrue="1">
      <formula>IF(AD49="E",IF(AE49="",1,0),0)</formula>
    </cfRule>
  </conditionalFormatting>
  <conditionalFormatting sqref="AD50:AD52 AF50:AF52 AH50:AH52 AJ50:AJ52 AL50:AL52 AN50:AN52 AP50:AP52 AR50:AR52 AT50:AT52 AV50:AV52 AX50:AX52 AZ50:AZ52 BB50:BB52">
    <cfRule type="expression" dxfId="111" priority="19" stopIfTrue="1">
      <formula>IF(AD50="E",IF(AE50="",1,0),0)</formula>
    </cfRule>
  </conditionalFormatting>
  <conditionalFormatting sqref="BB45 AZ45 AX45 AV45 AT45 AR45 AP45 AN45 AL45 AJ45 AH45 AF45 AD45">
    <cfRule type="expression" dxfId="110" priority="18" stopIfTrue="1">
      <formula>IF(AD45="E",IF(AE45="",1,0),0)</formula>
    </cfRule>
  </conditionalFormatting>
  <conditionalFormatting sqref="AD46:AD48 AF46:AF48 AH46:AH48 AJ46:AJ48 AL46:AL48 AN46:AN48 AP46:AP48 AR46:AR48 AT46:AT48 AV46:AV48 AX46:AX48 AZ46:AZ48 BB46:BB48">
    <cfRule type="expression" dxfId="109" priority="17" stopIfTrue="1">
      <formula>IF(AD46="E",IF(AE46="",1,0),0)</formula>
    </cfRule>
  </conditionalFormatting>
  <conditionalFormatting sqref="AD42:AD44 AF42:AF44 AH42:AH44 AJ42:AJ44 AL42:AL44 AN42:AN44 AP42:AP44 AR42:AR44 AT42:AT44 AV42:AV44 AX42:AX44 AZ42:AZ44 BB42:BB44">
    <cfRule type="expression" dxfId="108" priority="16" stopIfTrue="1">
      <formula>IF(AD42="E",IF(AE42="",1,0),0)</formula>
    </cfRule>
  </conditionalFormatting>
  <conditionalFormatting sqref="BD63:BD65 BD67:BD69 BF63:BF65 BF67:BF69 BF61 BD61 BD71:BD74 BF71:BF74 BD54:BD56 BF54:BF56 BD82:BD86 BF82:BF86 BD4:BD34 BF4:BF34">
    <cfRule type="expression" dxfId="107" priority="15" stopIfTrue="1">
      <formula>IF(BD4="E",IF(BE4="",1,0),0)</formula>
    </cfRule>
  </conditionalFormatting>
  <conditionalFormatting sqref="BD35:BD36 BF35:BF36">
    <cfRule type="expression" dxfId="106" priority="14" stopIfTrue="1">
      <formula>IF(BD35="E",IF(BE35="",1,0),0)</formula>
    </cfRule>
  </conditionalFormatting>
  <conditionalFormatting sqref="BF57 BD57 BD37:BD41 BF37:BF41">
    <cfRule type="expression" dxfId="105" priority="13" stopIfTrue="1">
      <formula>IF(BD37="E",IF(BE37="",1,0),0)</formula>
    </cfRule>
  </conditionalFormatting>
  <conditionalFormatting sqref="BD3 BF3">
    <cfRule type="expression" dxfId="104" priority="12" stopIfTrue="1">
      <formula>IF(BD3="E",IF(BE3="",1,0),0)</formula>
    </cfRule>
  </conditionalFormatting>
  <conditionalFormatting sqref="BD58:BD60 BF58:BF60">
    <cfRule type="expression" dxfId="103" priority="11" stopIfTrue="1">
      <formula>IF(BD58="E",IF(BE58="",1,0),0)</formula>
    </cfRule>
  </conditionalFormatting>
  <conditionalFormatting sqref="BD75:BD80 BF75:BF80">
    <cfRule type="expression" dxfId="102" priority="10" stopIfTrue="1">
      <formula>IF(BD75="E",IF(BE75="",1,0),0)</formula>
    </cfRule>
  </conditionalFormatting>
  <conditionalFormatting sqref="BF53 BD53">
    <cfRule type="expression" dxfId="101" priority="9" stopIfTrue="1">
      <formula>IF(BD53="E",IF(BE53="",1,0),0)</formula>
    </cfRule>
  </conditionalFormatting>
  <conditionalFormatting sqref="BF49 BD49">
    <cfRule type="expression" dxfId="100" priority="8" stopIfTrue="1">
      <formula>IF(BD49="E",IF(BE49="",1,0),0)</formula>
    </cfRule>
  </conditionalFormatting>
  <conditionalFormatting sqref="BD50:BD52 BF50:BF52">
    <cfRule type="expression" dxfId="99" priority="7" stopIfTrue="1">
      <formula>IF(BD50="E",IF(BE50="",1,0),0)</formula>
    </cfRule>
  </conditionalFormatting>
  <conditionalFormatting sqref="BF45 BD45">
    <cfRule type="expression" dxfId="98" priority="6" stopIfTrue="1">
      <formula>IF(BD45="E",IF(BE45="",1,0),0)</formula>
    </cfRule>
  </conditionalFormatting>
  <conditionalFormatting sqref="BD46:BD48 BF46:BF48">
    <cfRule type="expression" dxfId="97" priority="5" stopIfTrue="1">
      <formula>IF(BD46="E",IF(BE46="",1,0),0)</formula>
    </cfRule>
  </conditionalFormatting>
  <conditionalFormatting sqref="BD42:BD44 BF42:BF44">
    <cfRule type="expression" dxfId="96" priority="4" stopIfTrue="1">
      <formula>IF(BD42="E",IF(BE42="",1,0),0)</formula>
    </cfRule>
  </conditionalFormatting>
  <conditionalFormatting sqref="B87:B91 D87:D91 F87:F91 H87:H91 J87:J91 L87:L91 N87:N91 P87:P91 R87:R91 T87:T91 V87:V91 X87:X91 Z87:Z91 AB87:AB91 BH87:BH91">
    <cfRule type="expression" dxfId="95" priority="3" stopIfTrue="1">
      <formula>IF(B87="E",IF(C87="",1,0),0)</formula>
    </cfRule>
  </conditionalFormatting>
  <conditionalFormatting sqref="AD87:AD91 AF87:AF91 AH87:AH91 AJ87:AJ91 AL87:AL91 AN87:AN91 AP87:AP91 AR87:AR91 AT87:AT91 AV87:AV91 AX87:AX91 AZ87:AZ91 BB87:BB91">
    <cfRule type="expression" dxfId="94" priority="2" stopIfTrue="1">
      <formula>IF(AD87="E",IF(AE87="",1,0),0)</formula>
    </cfRule>
  </conditionalFormatting>
  <conditionalFormatting sqref="BD87:BD91 BF87:BF91">
    <cfRule type="expression" dxfId="93" priority="1" stopIfTrue="1">
      <formula>IF(BD87="E",IF(BE87="",1,0),0)</formula>
    </cfRule>
  </conditionalFormatting>
  <pageMargins left="0.7" right="0.7" top="0.75" bottom="0.75" header="0.25" footer="0.25"/>
  <pageSetup scale="72" orientation="portrait" horizontalDpi="300" verticalDpi="300" r:id="rId1"/>
  <headerFooter>
    <oddHeader>&amp;C&amp;"Arial,Bold"&amp;14JuniorTrax&amp;12
Summary Page - &amp;D</oddHeader>
  </headerFooter>
  <rowBreaks count="1" manualBreakCount="1">
    <brk id="93"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CB8B08-55AF-47C9-980A-A9570F52A8B3}">
  <sheetPr>
    <tabColor theme="7" tint="-0.249977111117893"/>
  </sheetPr>
  <dimension ref="A1:X86"/>
  <sheetViews>
    <sheetView showGridLines="0" zoomScaleNormal="100" workbookViewId="0">
      <selection activeCell="E4" sqref="E4"/>
    </sheetView>
  </sheetViews>
  <sheetFormatPr defaultColWidth="9.140625" defaultRowHeight="12.75"/>
  <cols>
    <col min="1" max="1" width="0.85546875" style="426" customWidth="1"/>
    <col min="2" max="2" width="18.42578125" style="426" customWidth="1"/>
    <col min="3" max="3" width="24.42578125" style="426" customWidth="1"/>
    <col min="4" max="6" width="6.7109375" style="427" customWidth="1"/>
    <col min="7" max="7" width="1.7109375" style="426" customWidth="1"/>
    <col min="8" max="8" width="18.42578125" style="426" customWidth="1"/>
    <col min="9" max="9" width="24.42578125" style="426" customWidth="1"/>
    <col min="10" max="12" width="6.7109375" style="427" customWidth="1"/>
    <col min="13" max="13" width="2.7109375" style="426" customWidth="1"/>
    <col min="14" max="14" width="0.85546875" style="426" customWidth="1"/>
    <col min="15" max="15" width="44.42578125" style="426" customWidth="1"/>
    <col min="16" max="18" width="6.7109375" style="427" customWidth="1"/>
    <col min="19" max="19" width="1.7109375" style="427" customWidth="1"/>
    <col min="20" max="20" width="44.42578125" style="426" customWidth="1"/>
    <col min="21" max="23" width="6.7109375" style="427" customWidth="1"/>
    <col min="24" max="24" width="2.7109375" style="428" customWidth="1"/>
    <col min="25" max="16384" width="9.140625" style="426"/>
  </cols>
  <sheetData>
    <row r="1" spans="2:24" s="418" customFormat="1" ht="29.25" customHeight="1">
      <c r="C1" s="419" t="s">
        <v>946</v>
      </c>
      <c r="D1" s="420"/>
      <c r="E1" s="420"/>
      <c r="F1" s="420"/>
      <c r="G1" s="421"/>
      <c r="H1" s="422"/>
      <c r="I1" s="422"/>
      <c r="J1" s="422"/>
      <c r="K1" s="422"/>
      <c r="L1" s="422"/>
      <c r="M1" s="423"/>
      <c r="O1" s="424"/>
      <c r="P1" s="425"/>
      <c r="Q1" s="425"/>
      <c r="R1" s="425"/>
      <c r="S1" s="425"/>
      <c r="U1" s="425"/>
      <c r="V1" s="425"/>
      <c r="W1" s="425"/>
      <c r="X1" s="424"/>
    </row>
    <row r="2" spans="2:24" ht="12.95" customHeight="1"/>
    <row r="3" spans="2:24" ht="12.95" customHeight="1" thickBot="1"/>
    <row r="4" spans="2:24" ht="12.95" customHeight="1">
      <c r="B4" s="429"/>
      <c r="C4" s="430" t="s">
        <v>1076</v>
      </c>
      <c r="D4" s="431" t="str">
        <f>IF((COUNTIF(Summary!B5:BI5,"E")-COUNTIF(Summary!B5:BI5,"Y")&gt;0),(COUNTIF(Summary!B5:BI5,"E")-COUNTIF(Summary!B5:BI5,"Y")),"")</f>
        <v/>
      </c>
      <c r="E4" s="466"/>
      <c r="F4" s="432" t="str">
        <f>IFERROR(IF(ISBLANK(D4)," ", IF(D4-E4&lt;=0,"none",D4-E4)), " ")</f>
        <v xml:space="preserve"> </v>
      </c>
      <c r="H4" s="429"/>
      <c r="I4" s="433" t="s">
        <v>97</v>
      </c>
      <c r="J4" s="431" t="str">
        <f>IF((COUNTIF(Summary!B63:BI63,"E")-COUNTIF(Summary!B63:BI63,"Y")&gt;0),(COUNTIF(Summary!B63:BI63,"E")-COUNTIF(Summary!B63:BI63,"Y")),"")</f>
        <v/>
      </c>
      <c r="K4" s="472"/>
      <c r="L4" s="432" t="str">
        <f t="shared" ref="L4:L13" si="0">IFERROR(IF(ISBLANK(J4)," ", IF(J4-K4&lt;=0,"none",J4-K4)), " ")</f>
        <v xml:space="preserve"> </v>
      </c>
      <c r="O4" s="336" t="str">
        <f>'Fun Patches'!C5</f>
        <v>&lt;LIST PATCH HERE&gt;</v>
      </c>
      <c r="P4" s="431" t="str">
        <f>IF((COUNTIF(Summary!B113:BI113,"E")-COUNTIF(Summary!B113:BI113,"Y")&gt;0),(COUNTIF(Summary!B113:BI113,"E")-COUNTIF(Summary!B113:BI113,"Y")),"")</f>
        <v/>
      </c>
      <c r="Q4" s="471"/>
      <c r="R4" s="432" t="str">
        <f t="shared" ref="R4:R53" si="1">IFERROR(IF(ISBLANK(P4)," ", IF(P4-Q4&lt;=0,"none",P4-Q4)), " ")</f>
        <v xml:space="preserve"> </v>
      </c>
      <c r="T4" s="270"/>
      <c r="U4" s="264"/>
      <c r="V4" s="405"/>
      <c r="W4" s="435" t="str">
        <f t="shared" ref="W4:W67" si="2">IFERROR(IF(ISBLANK(U4)," ", IF(U4-V4&lt;=0,"none",U4-V4)), " ")</f>
        <v xml:space="preserve"> </v>
      </c>
    </row>
    <row r="5" spans="2:24" ht="12.95" customHeight="1">
      <c r="B5" s="429"/>
      <c r="C5" s="436" t="s">
        <v>1057</v>
      </c>
      <c r="D5" s="431" t="str">
        <f>IF((COUNTIF(Summary!B11:BI11,"E")-COUNTIF(Summary!B11:BI11,"Y")&gt;0),(COUNTIF(Summary!B11:BI11,"E")-COUNTIF(Summary!B11:BI11,"Y")),"")</f>
        <v/>
      </c>
      <c r="E5" s="467"/>
      <c r="F5" s="437" t="str">
        <f t="shared" ref="F5:F30" si="3">IFERROR(IF(ISBLANK(D5)," ", IF(D5-E5&lt;=0,"none",D5-E5)), " ")</f>
        <v xml:space="preserve"> </v>
      </c>
      <c r="H5" s="429"/>
      <c r="I5" s="438" t="s">
        <v>951</v>
      </c>
      <c r="J5" s="431" t="str">
        <f>IF((COUNTIF(Summary!B67:BI67,"E")-COUNTIF(Summary!B67:BI67,"Y")&gt;0),(COUNTIF(Summary!B67:BI67,"E")-COUNTIF(Summary!B67:BI67,"Y")),"")</f>
        <v/>
      </c>
      <c r="K5" s="406"/>
      <c r="L5" s="437" t="str">
        <f t="shared" si="0"/>
        <v xml:space="preserve"> </v>
      </c>
      <c r="O5" s="338" t="str">
        <f>'Fun Patches'!C6</f>
        <v>&lt;LIST PATCH HERE&gt;</v>
      </c>
      <c r="P5" s="431" t="str">
        <f>IF((COUNTIF(Summary!B114:BI114,"E")-COUNTIF(Summary!B114:BI114,"Y")&gt;0),(COUNTIF(Summary!B114:BI114,"E")-COUNTIF(Summary!B114:BI114,"Y")),"")</f>
        <v/>
      </c>
      <c r="Q5" s="467"/>
      <c r="R5" s="437" t="str">
        <f t="shared" si="1"/>
        <v xml:space="preserve"> </v>
      </c>
      <c r="T5" s="275"/>
      <c r="U5" s="273"/>
      <c r="V5" s="406"/>
      <c r="W5" s="437" t="str">
        <f t="shared" si="2"/>
        <v xml:space="preserve"> </v>
      </c>
    </row>
    <row r="6" spans="2:24" ht="12.95" customHeight="1" thickBot="1">
      <c r="B6" s="429"/>
      <c r="C6" s="439" t="s">
        <v>144</v>
      </c>
      <c r="D6" s="440" t="str">
        <f>IF((COUNTIF(Summary!B12:BI12,"E")-COUNTIF(Summary!B12:BI12,"Y")&gt;0),(COUNTIF(Summary!B12:BI12,"E")-COUNTIF(Summary!B12:BI12,"Y")),"")</f>
        <v/>
      </c>
      <c r="E6" s="467"/>
      <c r="F6" s="441" t="str">
        <f t="shared" si="3"/>
        <v xml:space="preserve"> </v>
      </c>
      <c r="G6" s="442" t="str">
        <f>IF(COUNT(#REF!)=3,MAX(#REF!),"")</f>
        <v/>
      </c>
      <c r="H6" s="429"/>
      <c r="I6" s="443" t="s">
        <v>121</v>
      </c>
      <c r="J6" s="440" t="str">
        <f>IF((COUNTIF(Summary!B71:BI71,"E")-COUNTIF(Summary!B71:BI71,"Y")&gt;0),(COUNTIF(Summary!B71:BI71,"E")-COUNTIF(Summary!B71:BI71,"Y")),"")</f>
        <v/>
      </c>
      <c r="K6" s="473"/>
      <c r="L6" s="441" t="str">
        <f t="shared" si="0"/>
        <v xml:space="preserve"> </v>
      </c>
      <c r="O6" s="338" t="str">
        <f>'Fun Patches'!C7</f>
        <v>&lt;LIST PATCH HERE&gt;</v>
      </c>
      <c r="P6" s="431" t="str">
        <f>IF((COUNTIF(Summary!B115:BI115,"E")-COUNTIF(Summary!B115:BI115,"Y")&gt;0),(COUNTIF(Summary!B115:BI115,"E")-COUNTIF(Summary!B115:BI115,"Y")),"")</f>
        <v/>
      </c>
      <c r="Q6" s="467"/>
      <c r="R6" s="437" t="str">
        <f t="shared" si="1"/>
        <v xml:space="preserve"> </v>
      </c>
      <c r="T6" s="275"/>
      <c r="U6" s="273"/>
      <c r="V6" s="406"/>
      <c r="W6" s="437" t="str">
        <f t="shared" si="2"/>
        <v xml:space="preserve"> </v>
      </c>
    </row>
    <row r="7" spans="2:24" ht="12.95" customHeight="1">
      <c r="B7" s="429"/>
      <c r="C7" s="444" t="s">
        <v>139</v>
      </c>
      <c r="D7" s="445" t="str">
        <f>IF((COUNTIF(Summary!B13:BI13,"E")-COUNTIF(Summary!B13:BI13,"Y")&gt;0),(COUNTIF(Summary!B13:BI13,"E")-COUNTIF(Summary!B13:BI13,"Y")),"")</f>
        <v/>
      </c>
      <c r="E7" s="466"/>
      <c r="F7" s="446" t="str">
        <f t="shared" si="3"/>
        <v xml:space="preserve"> </v>
      </c>
      <c r="G7" s="442"/>
      <c r="H7" s="429"/>
      <c r="I7" s="444" t="s">
        <v>956</v>
      </c>
      <c r="J7" s="445" t="str">
        <f>IF((COUNTIF(Summary!B7:BI7,"E")-COUNTIF(Summary!B7:BI7,"Y")&gt;0),(COUNTIF(Summary!B7:BI7,"E")-COUNTIF(Summary!B7:BI7,"Y")),"")</f>
        <v/>
      </c>
      <c r="K7" s="466"/>
      <c r="L7" s="446" t="str">
        <f t="shared" si="0"/>
        <v xml:space="preserve"> </v>
      </c>
      <c r="M7" s="442"/>
      <c r="O7" s="338" t="str">
        <f>'Fun Patches'!C8</f>
        <v>&lt;LIST PATCH HERE&gt;</v>
      </c>
      <c r="P7" s="431" t="str">
        <f>IF((COUNTIF(Summary!B116:BI116,"E")-COUNTIF(Summary!B116:BI116,"Y")&gt;0),(COUNTIF(Summary!B116:BI116,"E")-COUNTIF(Summary!B116:BI116,"Y")),"")</f>
        <v/>
      </c>
      <c r="Q7" s="467"/>
      <c r="R7" s="437" t="str">
        <f t="shared" si="1"/>
        <v xml:space="preserve"> </v>
      </c>
      <c r="T7" s="275"/>
      <c r="U7" s="273"/>
      <c r="V7" s="406"/>
      <c r="W7" s="437" t="str">
        <f t="shared" si="2"/>
        <v xml:space="preserve"> </v>
      </c>
    </row>
    <row r="8" spans="2:24" ht="12.95" customHeight="1">
      <c r="B8" s="429"/>
      <c r="C8" s="436" t="s">
        <v>151</v>
      </c>
      <c r="D8" s="431" t="str">
        <f>IF((COUNTIF(Summary!B14:BI14,"E")-COUNTIF(Summary!B14:BI14,"Y")&gt;0),(COUNTIF(Summary!B14:BI14,"E")-COUNTIF(Summary!B14:BI14,"Y")),"")</f>
        <v/>
      </c>
      <c r="E8" s="467"/>
      <c r="F8" s="437" t="str">
        <f t="shared" si="3"/>
        <v xml:space="preserve"> </v>
      </c>
      <c r="G8" s="442"/>
      <c r="H8" s="429"/>
      <c r="I8" s="436" t="s">
        <v>957</v>
      </c>
      <c r="J8" s="445" t="str">
        <f>IF((COUNTIF(Summary!B4:BI4,"E")-COUNTIF(Summary!B4:BI4,"Y")&gt;0),(COUNTIF(Summary!B4:BI4,"E")-COUNTIF(Summary!B4:BI4,"Y")),"")</f>
        <v/>
      </c>
      <c r="K8" s="470"/>
      <c r="L8" s="437" t="str">
        <f t="shared" si="0"/>
        <v xml:space="preserve"> </v>
      </c>
      <c r="O8" s="338" t="str">
        <f>'Fun Patches'!C9</f>
        <v>&lt;LIST PATCH HERE&gt;</v>
      </c>
      <c r="P8" s="431" t="str">
        <f>IF((COUNTIF(Summary!B117:BI117,"E")-COUNTIF(Summary!B117:BI117,"Y")&gt;0),(COUNTIF(Summary!B117:BI117,"E")-COUNTIF(Summary!B117:BI117,"Y")),"")</f>
        <v/>
      </c>
      <c r="Q8" s="467"/>
      <c r="R8" s="437" t="str">
        <f t="shared" si="1"/>
        <v xml:space="preserve"> </v>
      </c>
      <c r="T8" s="275"/>
      <c r="U8" s="273"/>
      <c r="V8" s="406"/>
      <c r="W8" s="437" t="str">
        <f t="shared" si="2"/>
        <v xml:space="preserve"> </v>
      </c>
    </row>
    <row r="9" spans="2:24" ht="12.95" customHeight="1" thickBot="1">
      <c r="B9" s="429"/>
      <c r="C9" s="447" t="s">
        <v>439</v>
      </c>
      <c r="D9" s="440" t="str">
        <f>IF((COUNTIF(Summary!B16:BI16,"E")-COUNTIF(Summary!B16:BI16,"Y")&gt;0),(COUNTIF(Summary!B16:BI16,"E")-COUNTIF(Summary!B16:BI16,"Y")),"")</f>
        <v/>
      </c>
      <c r="E9" s="467"/>
      <c r="F9" s="441" t="str">
        <f t="shared" si="3"/>
        <v xml:space="preserve"> </v>
      </c>
      <c r="G9" s="442"/>
      <c r="H9" s="429"/>
      <c r="I9" s="439" t="s">
        <v>958</v>
      </c>
      <c r="J9" s="440" t="str">
        <f>IF((COUNTIF(Summary!B15:BI15,"E")-COUNTIF(Summary!B15:BI15,"Y")&gt;0),(COUNTIF(Summary!B15:BI15,"E")-COUNTIF(Summary!B15:BI15,"Y")),"")</f>
        <v/>
      </c>
      <c r="K9" s="474"/>
      <c r="L9" s="441" t="str">
        <f t="shared" si="0"/>
        <v xml:space="preserve"> </v>
      </c>
      <c r="O9" s="338" t="str">
        <f>'Fun Patches'!C10</f>
        <v>&lt;LIST PATCH HERE&gt;</v>
      </c>
      <c r="P9" s="431" t="str">
        <f>IF((COUNTIF(Summary!B118:BI118,"E")-COUNTIF(Summary!B118:BI118,"Y")&gt;0),(COUNTIF(Summary!B118:BI118,"E")-COUNTIF(Summary!B118:BI118,"Y")),"")</f>
        <v/>
      </c>
      <c r="Q9" s="467"/>
      <c r="R9" s="437" t="str">
        <f t="shared" si="1"/>
        <v xml:space="preserve"> </v>
      </c>
      <c r="T9" s="275"/>
      <c r="U9" s="273"/>
      <c r="V9" s="406"/>
      <c r="W9" s="437" t="str">
        <f t="shared" si="2"/>
        <v xml:space="preserve"> </v>
      </c>
    </row>
    <row r="10" spans="2:24" ht="12.95" customHeight="1" thickBot="1">
      <c r="B10" s="429"/>
      <c r="C10" s="430" t="s">
        <v>950</v>
      </c>
      <c r="D10" s="445" t="str">
        <f>IF((COUNTIF(Summary!B17:BI17,"E")-COUNTIF(Summary!B17:BI17,"Y")&gt;0),(COUNTIF(Summary!B17:BI17,"E")-COUNTIF(Summary!B17:BI17,"Y")),"")</f>
        <v/>
      </c>
      <c r="E10" s="466"/>
      <c r="F10" s="446" t="str">
        <f t="shared" si="3"/>
        <v xml:space="preserve"> </v>
      </c>
      <c r="G10" s="442" t="str">
        <f>IF(COUNT(#REF!)=3,MAX(#REF!),"")</f>
        <v/>
      </c>
      <c r="H10" s="429"/>
      <c r="I10" s="448" t="s">
        <v>1140</v>
      </c>
      <c r="J10" s="440" t="str">
        <f>IF((COUNTIF(Summary!B74:BI74,"E")-COUNTIF(Summary!B74:BI74,"Y")+COUNTIF(Summary!B76:BI76,"E")-COUNTIF(Summary!B76:BI76,"Y")+COUNTIF(Summary!B78:BI78,"E")-COUNTIF(Summary!B78:BI78,"Y")+COUNTIF(Summary!B80:BI80,"E")-COUNTIF(Summary!B80:BI80,"Y"))&gt;0,IF((COUNTIF(Summary!B74:BI74,"E")-COUNTIF(Summary!B74:BI74,"Y")&gt;0),(COUNTIF(Summary!B74:BI74,"E")-COUNTIF(Summary!B74:BI74,"Y")),0)+IF((COUNTIF(Summary!B76:BI76,"E")-COUNTIF(Summary!B76:BI76,"Y")&gt;0),(COUNTIF(Summary!B76:BI76,"E")-COUNTIF(Summary!B76:BI76,"Y")),0)+IF((COUNTIF(Summary!B78:BI78,"E")-COUNTIF(Summary!B78:BI78,"Y")&gt;0),(COUNTIF(Summary!B78:BI78,"E")-COUNTIF(Summary!B78:BI78,"Y")),0)+IF((COUNTIF(Summary!B80:BI80,"E")-COUNTIF(Summary!B80:BI80,"Y")&gt;0),(COUNTIF(Summary!B80:BI80,"E")-COUNTIF(Summary!B80:BI80,"Y")),0),"")</f>
        <v/>
      </c>
      <c r="K10" s="475"/>
      <c r="L10" s="441" t="str">
        <f t="shared" si="0"/>
        <v xml:space="preserve"> </v>
      </c>
      <c r="O10" s="338" t="str">
        <f>'Fun Patches'!C11</f>
        <v>&lt;LIST PATCH HERE&gt;</v>
      </c>
      <c r="P10" s="431" t="str">
        <f>IF((COUNTIF(Summary!B119:BI119,"E")-COUNTIF(Summary!B119:BI119,"Y")&gt;0),(COUNTIF(Summary!B119:BI119,"E")-COUNTIF(Summary!B119:BI119,"Y")),"")</f>
        <v/>
      </c>
      <c r="Q10" s="467"/>
      <c r="R10" s="437" t="str">
        <f t="shared" si="1"/>
        <v xml:space="preserve"> </v>
      </c>
      <c r="T10" s="275"/>
      <c r="U10" s="273"/>
      <c r="V10" s="406"/>
      <c r="W10" s="437" t="str">
        <f t="shared" si="2"/>
        <v xml:space="preserve"> </v>
      </c>
    </row>
    <row r="11" spans="2:24" ht="12.95" customHeight="1">
      <c r="B11" s="429"/>
      <c r="C11" s="436" t="s">
        <v>155</v>
      </c>
      <c r="D11" s="431" t="str">
        <f>IF((COUNTIF(Summary!B18:BI18,"E")-COUNTIF(Summary!B18:BI18,"Y")&gt;0),(COUNTIF(Summary!B18:BI18,"E")-COUNTIF(Summary!B18:BI18,"Y")),"")</f>
        <v/>
      </c>
      <c r="E11" s="467"/>
      <c r="F11" s="437" t="str">
        <f t="shared" si="3"/>
        <v xml:space="preserve"> </v>
      </c>
      <c r="G11" s="442"/>
      <c r="H11" s="429"/>
      <c r="I11" s="449" t="s">
        <v>764</v>
      </c>
      <c r="J11" s="445" t="str">
        <f>IF((COUNTIF(Summary!B75:BI75,"E")-COUNTIF(Summary!B75:BI75,"Y")&gt;0),(COUNTIF(Summary!B75:BI75,"E")-COUNTIF(Summary!B75:BI75,"Y")),"")</f>
        <v/>
      </c>
      <c r="K11" s="466"/>
      <c r="L11" s="446" t="str">
        <f t="shared" si="0"/>
        <v xml:space="preserve"> </v>
      </c>
      <c r="M11" s="442"/>
      <c r="O11" s="338" t="str">
        <f>'Fun Patches'!C12</f>
        <v>&lt;LIST PATCH HERE&gt;</v>
      </c>
      <c r="P11" s="431" t="str">
        <f>IF((COUNTIF(Summary!B120:BI120,"E")-COUNTIF(Summary!B120:BI120,"Y")&gt;0),(COUNTIF(Summary!B120:BI120,"E")-COUNTIF(Summary!B120:BI120,"Y")),"")</f>
        <v/>
      </c>
      <c r="Q11" s="467"/>
      <c r="R11" s="437" t="str">
        <f t="shared" si="1"/>
        <v xml:space="preserve"> </v>
      </c>
      <c r="T11" s="275"/>
      <c r="U11" s="273"/>
      <c r="V11" s="406"/>
      <c r="W11" s="437" t="str">
        <f t="shared" si="2"/>
        <v xml:space="preserve"> </v>
      </c>
    </row>
    <row r="12" spans="2:24" ht="12.95" customHeight="1" thickBot="1">
      <c r="B12" s="429"/>
      <c r="C12" s="436" t="s">
        <v>143</v>
      </c>
      <c r="D12" s="440" t="str">
        <f>IF((COUNTIF(Summary!B19:BI19,"E")-COUNTIF(Summary!B19:BI19,"Y")&gt;0),(COUNTIF(Summary!B19:BI19,"E")-COUNTIF(Summary!B19:BI19,"Y")),"")</f>
        <v/>
      </c>
      <c r="E12" s="467"/>
      <c r="F12" s="441" t="str">
        <f t="shared" si="3"/>
        <v xml:space="preserve"> </v>
      </c>
      <c r="G12" s="442"/>
      <c r="H12" s="429"/>
      <c r="I12" s="443" t="s">
        <v>766</v>
      </c>
      <c r="J12" s="431" t="str">
        <f>IF((COUNTIF(Summary!B77:BI77,"E")-COUNTIF(Summary!B77:BI77,"Y")&gt;0),(COUNTIF(Summary!B77:BI77,"E")-COUNTIF(Summary!B77:BI77,"Y")),"")</f>
        <v/>
      </c>
      <c r="K12" s="470"/>
      <c r="L12" s="437" t="str">
        <f t="shared" si="0"/>
        <v xml:space="preserve"> </v>
      </c>
      <c r="O12" s="338" t="str">
        <f>'Fun Patches'!C13</f>
        <v>&lt;LIST PATCH HERE&gt;</v>
      </c>
      <c r="P12" s="431" t="str">
        <f>IF((COUNTIF(Summary!B121:BI121,"E")-COUNTIF(Summary!B121:BI121,"Y")&gt;0),(COUNTIF(Summary!B121:BI121,"E")-COUNTIF(Summary!B121:BI121,"Y")),"")</f>
        <v/>
      </c>
      <c r="Q12" s="467"/>
      <c r="R12" s="437" t="str">
        <f t="shared" si="1"/>
        <v xml:space="preserve"> </v>
      </c>
      <c r="T12" s="275"/>
      <c r="U12" s="273"/>
      <c r="V12" s="406"/>
      <c r="W12" s="437" t="str">
        <f t="shared" si="2"/>
        <v xml:space="preserve"> </v>
      </c>
    </row>
    <row r="13" spans="2:24" ht="12.95" customHeight="1">
      <c r="B13" s="429"/>
      <c r="C13" s="444" t="s">
        <v>741</v>
      </c>
      <c r="D13" s="445" t="str">
        <f>IF((COUNTIF(Summary!B20:BI20,"E")-COUNTIF(Summary!B20:BI20,"Y")&gt;0),(COUNTIF(Summary!B20:BI20,"E")-COUNTIF(Summary!B20:BI20,"Y")),"")</f>
        <v/>
      </c>
      <c r="E13" s="466"/>
      <c r="F13" s="446" t="str">
        <f t="shared" si="3"/>
        <v xml:space="preserve"> </v>
      </c>
      <c r="G13" s="442"/>
      <c r="H13" s="429"/>
      <c r="I13" s="443" t="s">
        <v>765</v>
      </c>
      <c r="J13" s="431" t="str">
        <f>IF((COUNTIF(Summary!B79:BI79,"E")-COUNTIF(Summary!B79:BI79,"Y")&gt;0),(COUNTIF(Summary!B79:BI79,"E")-COUNTIF(Summary!B79:BI79,"Y")),"")</f>
        <v/>
      </c>
      <c r="K13" s="470"/>
      <c r="L13" s="446" t="str">
        <f t="shared" si="0"/>
        <v xml:space="preserve"> </v>
      </c>
      <c r="O13" s="338" t="str">
        <f>'Fun Patches'!C14</f>
        <v>&lt;LIST PATCH HERE&gt;</v>
      </c>
      <c r="P13" s="431" t="str">
        <f>IF((COUNTIF(Summary!B122:BI122,"E")-COUNTIF(Summary!B122:BI122,"Y")&gt;0),(COUNTIF(Summary!B122:BI122,"E")-COUNTIF(Summary!B122:BI122,"Y")),"")</f>
        <v/>
      </c>
      <c r="Q13" s="467"/>
      <c r="R13" s="437" t="str">
        <f t="shared" si="1"/>
        <v xml:space="preserve"> </v>
      </c>
      <c r="T13" s="275"/>
      <c r="U13" s="273"/>
      <c r="V13" s="406"/>
      <c r="W13" s="437" t="str">
        <f t="shared" si="2"/>
        <v xml:space="preserve"> </v>
      </c>
    </row>
    <row r="14" spans="2:24" ht="12.95" customHeight="1">
      <c r="B14" s="429"/>
      <c r="C14" s="436" t="s">
        <v>952</v>
      </c>
      <c r="D14" s="445" t="str">
        <f>IF((COUNTIF(Summary!B21:BI21,"E")-COUNTIF(Summary!B21:BI21,"Y")&gt;0),(COUNTIF(Summary!B21:BI21,"E")-COUNTIF(Summary!B21:BI21,"Y")),"")</f>
        <v/>
      </c>
      <c r="E14" s="467"/>
      <c r="F14" s="437" t="str">
        <f t="shared" si="3"/>
        <v xml:space="preserve"> </v>
      </c>
      <c r="G14" s="442" t="str">
        <f>IF(COUNT(#REF!)=3,MAX(#REF!),"")</f>
        <v/>
      </c>
      <c r="H14" s="450"/>
      <c r="I14" s="450"/>
      <c r="J14" s="395"/>
      <c r="K14" s="395"/>
      <c r="L14" s="395"/>
      <c r="O14" s="338" t="str">
        <f>'Fun Patches'!C15</f>
        <v>&lt;LIST PATCH HERE&gt;</v>
      </c>
      <c r="P14" s="431" t="str">
        <f>IF((COUNTIF(Summary!B123:BI123,"E")-COUNTIF(Summary!B123:BI123,"Y")&gt;0),(COUNTIF(Summary!B123:BI123,"E")-COUNTIF(Summary!B123:BI123,"Y")),"")</f>
        <v/>
      </c>
      <c r="Q14" s="467"/>
      <c r="R14" s="437" t="str">
        <f t="shared" si="1"/>
        <v xml:space="preserve"> </v>
      </c>
      <c r="T14" s="275"/>
      <c r="U14" s="273"/>
      <c r="V14" s="406"/>
      <c r="W14" s="437" t="str">
        <f t="shared" si="2"/>
        <v xml:space="preserve"> </v>
      </c>
    </row>
    <row r="15" spans="2:24" ht="12.95" customHeight="1" thickBot="1">
      <c r="B15" s="429"/>
      <c r="C15" s="447" t="s">
        <v>697</v>
      </c>
      <c r="D15" s="440" t="str">
        <f>IF((COUNTIF(Summary!B22:BI22,"E")-COUNTIF(Summary!B22:BI22,"Y")&gt;0),(COUNTIF(Summary!B22:BI22,"E")-COUNTIF(Summary!B22:BI22,"Y")),"")</f>
        <v/>
      </c>
      <c r="E15" s="467"/>
      <c r="F15" s="441" t="str">
        <f t="shared" si="3"/>
        <v xml:space="preserve"> </v>
      </c>
      <c r="G15" s="442"/>
      <c r="H15" s="450"/>
      <c r="I15" s="450"/>
      <c r="J15" s="395"/>
      <c r="K15" s="395"/>
      <c r="L15" s="395"/>
      <c r="M15" s="442"/>
      <c r="O15" s="338" t="str">
        <f>'Fun Patches'!C16</f>
        <v>&lt;LIST PATCH HERE&gt;</v>
      </c>
      <c r="P15" s="431" t="str">
        <f>IF((COUNTIF(Summary!B124:BI124,"E")-COUNTIF(Summary!B124:BI124,"Y")&gt;0),(COUNTIF(Summary!B124:BI124,"E")-COUNTIF(Summary!B124:BI124,"Y")),"")</f>
        <v/>
      </c>
      <c r="Q15" s="467"/>
      <c r="R15" s="437" t="str">
        <f t="shared" si="1"/>
        <v xml:space="preserve"> </v>
      </c>
      <c r="T15" s="275"/>
      <c r="U15" s="273"/>
      <c r="V15" s="406"/>
      <c r="W15" s="437" t="str">
        <f t="shared" si="2"/>
        <v xml:space="preserve"> </v>
      </c>
    </row>
    <row r="16" spans="2:24" ht="12.95" customHeight="1">
      <c r="B16" s="429"/>
      <c r="C16" s="436" t="s">
        <v>146</v>
      </c>
      <c r="D16" s="445" t="str">
        <f>IF((COUNTIF(Summary!B23:BI23,"E")-COUNTIF(Summary!B23:BI23,"Y")&gt;0),(COUNTIF(Summary!B23:BI23,"E")-COUNTIF(Summary!B23:BI23,"Y")),"")</f>
        <v/>
      </c>
      <c r="E16" s="466"/>
      <c r="F16" s="446" t="str">
        <f t="shared" si="3"/>
        <v xml:space="preserve"> </v>
      </c>
      <c r="G16" s="442"/>
      <c r="H16" s="580" t="str">
        <f>'Council Own'!B6</f>
        <v>&lt;&lt;List Badge 1 Here&gt;&gt;</v>
      </c>
      <c r="I16" s="580"/>
      <c r="J16" s="431" t="str">
        <f>IF((COUNTIF(Summary!B82:BI82,"E")-COUNTIF(Summary!B82:BI82,"Y")&gt;0),(COUNTIF(Summary!B82:BI82,"E")-COUNTIF(Summary!B82:BI82,"Y")),"")</f>
        <v/>
      </c>
      <c r="K16" s="471"/>
      <c r="L16" s="432" t="str">
        <f t="shared" ref="L16:L25" si="4">IFERROR(IF(ISBLANK(J16)," ", IF(J16-K16&lt;=0,"none",J16-K16)), " ")</f>
        <v xml:space="preserve"> </v>
      </c>
      <c r="O16" s="338" t="str">
        <f>'Fun Patches'!C17</f>
        <v>&lt;LIST PATCH HERE&gt;</v>
      </c>
      <c r="P16" s="431" t="str">
        <f>IF((COUNTIF(Summary!B125:BI125,"E")-COUNTIF(Summary!B125:BI125,"Y")&gt;0),(COUNTIF(Summary!B125:BI125,"E")-COUNTIF(Summary!B125:BI125,"Y")),"")</f>
        <v/>
      </c>
      <c r="Q16" s="467"/>
      <c r="R16" s="437" t="str">
        <f t="shared" si="1"/>
        <v xml:space="preserve"> </v>
      </c>
      <c r="T16" s="275"/>
      <c r="U16" s="273"/>
      <c r="V16" s="406"/>
      <c r="W16" s="437" t="str">
        <f t="shared" si="2"/>
        <v xml:space="preserve"> </v>
      </c>
    </row>
    <row r="17" spans="2:23" ht="12.95" customHeight="1">
      <c r="B17" s="429"/>
      <c r="C17" s="436" t="s">
        <v>153</v>
      </c>
      <c r="D17" s="431" t="str">
        <f>IF((COUNTIF(Summary!B24:BI24,"E")-COUNTIF(Summary!B24:BI24,"Y")&gt;0),(COUNTIF(Summary!B24:BI24,"E")-COUNTIF(Summary!B24:BI24,"Y")),"")</f>
        <v/>
      </c>
      <c r="E17" s="467"/>
      <c r="F17" s="437" t="str">
        <f t="shared" si="3"/>
        <v xml:space="preserve"> </v>
      </c>
      <c r="G17" s="442"/>
      <c r="H17" s="581" t="str">
        <f>'Council Own'!B30</f>
        <v>&lt;&lt;List Badge 2 Here&gt;&gt;</v>
      </c>
      <c r="I17" s="581"/>
      <c r="J17" s="431" t="str">
        <f>IF((COUNTIF(Summary!B83:BI83,"E")-COUNTIF(Summary!B83:BI83,"Y")&gt;0),(COUNTIF(Summary!B83:BI83,"E")-COUNTIF(Summary!B83:BI83,"Y")),"")</f>
        <v/>
      </c>
      <c r="K17" s="467"/>
      <c r="L17" s="437" t="str">
        <f t="shared" si="4"/>
        <v xml:space="preserve"> </v>
      </c>
      <c r="O17" s="338" t="str">
        <f>'Fun Patches'!C18</f>
        <v>&lt;LIST PATCH HERE&gt;</v>
      </c>
      <c r="P17" s="431" t="str">
        <f>IF((COUNTIF(Summary!B126:BI126,"E")-COUNTIF(Summary!B126:BI126,"Y")&gt;0),(COUNTIF(Summary!B126:BI126,"E")-COUNTIF(Summary!B126:BI126,"Y")),"")</f>
        <v/>
      </c>
      <c r="Q17" s="467"/>
      <c r="R17" s="437" t="str">
        <f t="shared" si="1"/>
        <v xml:space="preserve"> </v>
      </c>
      <c r="T17" s="275"/>
      <c r="U17" s="273"/>
      <c r="V17" s="406"/>
      <c r="W17" s="437" t="str">
        <f t="shared" si="2"/>
        <v xml:space="preserve"> </v>
      </c>
    </row>
    <row r="18" spans="2:23" ht="12.95" customHeight="1" thickBot="1">
      <c r="B18" s="429"/>
      <c r="C18" s="436" t="s">
        <v>94</v>
      </c>
      <c r="D18" s="440" t="str">
        <f>IF((COUNTIF(Summary!B25:BI25,"E")-COUNTIF(Summary!B25:BI25,"Y")&gt;0),(COUNTIF(Summary!B25:BI25,"E")-COUNTIF(Summary!B25:BI25,"Y")),"")</f>
        <v/>
      </c>
      <c r="E18" s="467"/>
      <c r="F18" s="441" t="str">
        <f t="shared" si="3"/>
        <v xml:space="preserve"> </v>
      </c>
      <c r="G18" s="442" t="str">
        <f>IF(COUNT(#REF!)=4,MAX(#REF!),"")</f>
        <v/>
      </c>
      <c r="H18" s="580" t="str">
        <f>'Council Own'!B54</f>
        <v>&lt;&lt;List Badge 3 Here&gt;&gt;</v>
      </c>
      <c r="I18" s="580"/>
      <c r="J18" s="431" t="str">
        <f>IF((COUNTIF(Summary!B84:BI84,"E")-COUNTIF(Summary!B84:BI84,"Y")&gt;0),(COUNTIF(Summary!B84:BI84,"E")-COUNTIF(Summary!B84:BI84,"Y")),"")</f>
        <v/>
      </c>
      <c r="K18" s="467"/>
      <c r="L18" s="437" t="str">
        <f t="shared" si="4"/>
        <v xml:space="preserve"> </v>
      </c>
      <c r="O18" s="338" t="str">
        <f>'Fun Patches'!C19</f>
        <v>&lt;LIST PATCH HERE&gt;</v>
      </c>
      <c r="P18" s="431" t="str">
        <f>IF((COUNTIF(Summary!B127:BI127,"E")-COUNTIF(Summary!B127:BI127,"Y")&gt;0),(COUNTIF(Summary!B127:BI127,"E")-COUNTIF(Summary!B127:BI127,"Y")),"")</f>
        <v/>
      </c>
      <c r="Q18" s="467"/>
      <c r="R18" s="437" t="str">
        <f t="shared" si="1"/>
        <v xml:space="preserve"> </v>
      </c>
      <c r="T18" s="275"/>
      <c r="U18" s="273"/>
      <c r="V18" s="406"/>
      <c r="W18" s="437" t="str">
        <f t="shared" si="2"/>
        <v xml:space="preserve"> </v>
      </c>
    </row>
    <row r="19" spans="2:23" ht="12.95" customHeight="1">
      <c r="B19" s="429"/>
      <c r="C19" s="444" t="s">
        <v>141</v>
      </c>
      <c r="D19" s="445" t="str">
        <f>IF((COUNTIF(Summary!B26:BI26,"E")-COUNTIF(Summary!B26:BI26,"Y")&gt;0),(COUNTIF(Summary!B26:BI26,"E")-COUNTIF(Summary!B26:BI26,"Y")),"")</f>
        <v/>
      </c>
      <c r="E19" s="466"/>
      <c r="F19" s="446" t="str">
        <f t="shared" si="3"/>
        <v xml:space="preserve"> </v>
      </c>
      <c r="G19" s="442"/>
      <c r="H19" s="581" t="str">
        <f>'Council Own'!B78</f>
        <v>&lt;&lt;List Badge 4 Here&gt;&gt;</v>
      </c>
      <c r="I19" s="581"/>
      <c r="J19" s="431" t="str">
        <f>IF((COUNTIF(Summary!B85:BI85,"E")-COUNTIF(Summary!B85:BI85,"Y")&gt;0),(COUNTIF(Summary!B85:BI85,"E")-COUNTIF(Summary!B85:BI85,"Y")),"")</f>
        <v/>
      </c>
      <c r="K19" s="467"/>
      <c r="L19" s="437" t="str">
        <f t="shared" si="4"/>
        <v xml:space="preserve"> </v>
      </c>
      <c r="M19" s="442"/>
      <c r="O19" s="338" t="str">
        <f>'Fun Patches'!C20</f>
        <v>&lt;LIST PATCH HERE&gt;</v>
      </c>
      <c r="P19" s="431" t="str">
        <f>IF((COUNTIF(Summary!B128:BI128,"E")-COUNTIF(Summary!B128:BI128,"Y")&gt;0),(COUNTIF(Summary!B128:BI128,"E")-COUNTIF(Summary!B128:BI128,"Y")),"")</f>
        <v/>
      </c>
      <c r="Q19" s="467"/>
      <c r="R19" s="437" t="str">
        <f t="shared" si="1"/>
        <v xml:space="preserve"> </v>
      </c>
      <c r="T19" s="275"/>
      <c r="U19" s="273"/>
      <c r="V19" s="406"/>
      <c r="W19" s="437" t="str">
        <f t="shared" si="2"/>
        <v xml:space="preserve"> </v>
      </c>
    </row>
    <row r="20" spans="2:23" ht="12.95" customHeight="1">
      <c r="B20" s="429"/>
      <c r="C20" s="436" t="s">
        <v>718</v>
      </c>
      <c r="D20" s="445" t="str">
        <f>IF((COUNTIF(Summary!B27:BI27,"E")-COUNTIF(Summary!B27:BI27,"Y")&gt;0),(COUNTIF(Summary!B27:BI27,"E")-COUNTIF(Summary!B27:BI27,"Y")),"")</f>
        <v/>
      </c>
      <c r="E20" s="467"/>
      <c r="F20" s="437" t="str">
        <f t="shared" si="3"/>
        <v xml:space="preserve"> </v>
      </c>
      <c r="G20" s="442"/>
      <c r="H20" s="582" t="str">
        <f>'Council Own'!B102</f>
        <v>&lt;&lt;List Badge 5 Here&gt;&gt;</v>
      </c>
      <c r="I20" s="582"/>
      <c r="J20" s="431" t="str">
        <f>IF((COUNTIF(Summary!B86:BI86,"E")-COUNTIF(Summary!B86:BI86,"Y")&gt;0),(COUNTIF(Summary!B86:BI86,"E")-COUNTIF(Summary!B86:BI86,"Y")),"")</f>
        <v/>
      </c>
      <c r="K20" s="468"/>
      <c r="L20" s="437" t="str">
        <f t="shared" si="4"/>
        <v xml:space="preserve"> </v>
      </c>
      <c r="O20" s="338" t="str">
        <f>'Fun Patches'!C21</f>
        <v>&lt;LIST PATCH HERE&gt;</v>
      </c>
      <c r="P20" s="431" t="str">
        <f>IF((COUNTIF(Summary!B129:BI129,"E")-COUNTIF(Summary!B129:BI129,"Y")&gt;0),(COUNTIF(Summary!B129:BI129,"E")-COUNTIF(Summary!B129:BI129,"Y")),"")</f>
        <v/>
      </c>
      <c r="Q20" s="467"/>
      <c r="R20" s="437" t="str">
        <f t="shared" si="1"/>
        <v xml:space="preserve"> </v>
      </c>
      <c r="T20" s="275"/>
      <c r="U20" s="273"/>
      <c r="V20" s="406"/>
      <c r="W20" s="437" t="str">
        <f t="shared" si="2"/>
        <v xml:space="preserve"> </v>
      </c>
    </row>
    <row r="21" spans="2:23" ht="12.95" customHeight="1" thickBot="1">
      <c r="B21" s="429"/>
      <c r="C21" s="447" t="s">
        <v>148</v>
      </c>
      <c r="D21" s="440" t="str">
        <f>IF((COUNTIF(Summary!B28:BI28,"E")-COUNTIF(Summary!B28:BI28,"Y")&gt;0),(COUNTIF(Summary!B28:BI28,"E")-COUNTIF(Summary!B28:BI28,"Y")),"")</f>
        <v/>
      </c>
      <c r="E21" s="467"/>
      <c r="F21" s="441" t="str">
        <f t="shared" si="3"/>
        <v xml:space="preserve"> </v>
      </c>
      <c r="G21" s="442"/>
      <c r="H21" s="582" t="str">
        <f>'Council Own'!B126</f>
        <v>&lt;&lt;List Badge 6 Here&gt;&gt;</v>
      </c>
      <c r="I21" s="582"/>
      <c r="J21" s="431" t="str">
        <f>IF((COUNTIF(Summary!B87:BI87,"E")-COUNTIF(Summary!B87:BI87,"Y")&gt;0),(COUNTIF(Summary!B87:BI87,"E")-COUNTIF(Summary!B87:BI87,"Y")),"")</f>
        <v/>
      </c>
      <c r="K21" s="468"/>
      <c r="L21" s="437" t="str">
        <f t="shared" si="4"/>
        <v xml:space="preserve"> </v>
      </c>
      <c r="M21" s="442"/>
      <c r="O21" s="338" t="str">
        <f>'Fun Patches'!C22</f>
        <v>&lt;LIST PATCH HERE&gt;</v>
      </c>
      <c r="P21" s="431" t="str">
        <f>IF((COUNTIF(Summary!B130:BI130,"E")-COUNTIF(Summary!B130:BI130,"Y")&gt;0),(COUNTIF(Summary!B130:BI130,"E")-COUNTIF(Summary!B130:BI130,"Y")),"")</f>
        <v/>
      </c>
      <c r="Q21" s="467"/>
      <c r="R21" s="437" t="str">
        <f t="shared" si="1"/>
        <v xml:space="preserve"> </v>
      </c>
      <c r="T21" s="275"/>
      <c r="U21" s="273"/>
      <c r="V21" s="406"/>
      <c r="W21" s="437" t="str">
        <f t="shared" si="2"/>
        <v xml:space="preserve"> </v>
      </c>
    </row>
    <row r="22" spans="2:23" ht="12.95" customHeight="1">
      <c r="B22" s="429"/>
      <c r="C22" s="436" t="s">
        <v>152</v>
      </c>
      <c r="D22" s="445" t="str">
        <f>IF((COUNTIF(Summary!B29:BI29,"E")-COUNTIF(Summary!B29:BI29,"Y")&gt;0),(COUNTIF(Summary!B29:BI29,"E")-COUNTIF(Summary!B29:BI29,"Y")),"")</f>
        <v/>
      </c>
      <c r="E22" s="466"/>
      <c r="F22" s="446" t="str">
        <f t="shared" si="3"/>
        <v xml:space="preserve"> </v>
      </c>
      <c r="G22" s="442" t="str">
        <f>IF(COUNT(#REF!)=2,MAX(#REF!),"")</f>
        <v/>
      </c>
      <c r="H22" s="582" t="str">
        <f>'Council Own'!B150</f>
        <v>&lt;&lt;List Badge 7 Here&gt;&gt;</v>
      </c>
      <c r="I22" s="582"/>
      <c r="J22" s="431" t="str">
        <f>IF((COUNTIF(Summary!B88:BI88,"E")-COUNTIF(Summary!B88:BI88,"Y")&gt;0),(COUNTIF(Summary!B88:BI88,"E")-COUNTIF(Summary!B88:BI88,"Y")),"")</f>
        <v/>
      </c>
      <c r="K22" s="468"/>
      <c r="L22" s="437" t="str">
        <f t="shared" si="4"/>
        <v xml:space="preserve"> </v>
      </c>
      <c r="O22" s="338" t="str">
        <f>'Fun Patches'!C23</f>
        <v>&lt;LIST PATCH HERE&gt;</v>
      </c>
      <c r="P22" s="431" t="str">
        <f>IF((COUNTIF(Summary!B131:BI131,"E")-COUNTIF(Summary!B131:BI131,"Y")&gt;0),(COUNTIF(Summary!B131:BI131,"E")-COUNTIF(Summary!B131:BI131,"Y")),"")</f>
        <v/>
      </c>
      <c r="Q22" s="467"/>
      <c r="R22" s="437" t="str">
        <f t="shared" si="1"/>
        <v xml:space="preserve"> </v>
      </c>
      <c r="T22" s="275"/>
      <c r="U22" s="273"/>
      <c r="V22" s="406"/>
      <c r="W22" s="437" t="str">
        <f t="shared" si="2"/>
        <v xml:space="preserve"> </v>
      </c>
    </row>
    <row r="23" spans="2:23" ht="12.95" customHeight="1">
      <c r="B23" s="429"/>
      <c r="C23" s="436" t="s">
        <v>149</v>
      </c>
      <c r="D23" s="445" t="str">
        <f>IF((COUNTIF(Summary!B30:BI30,"E")-COUNTIF(Summary!B30:BI30,"Y")&gt;0),(COUNTIF(Summary!B30:BI30,"E")-COUNTIF(Summary!B30:BI30,"Y")),"")</f>
        <v/>
      </c>
      <c r="E23" s="467"/>
      <c r="F23" s="437" t="str">
        <f t="shared" si="3"/>
        <v xml:space="preserve"> </v>
      </c>
      <c r="G23" s="442"/>
      <c r="H23" s="582" t="str">
        <f>'Council Own'!B174</f>
        <v>&lt;&lt;List Badge 8 Here&gt;&gt;</v>
      </c>
      <c r="I23" s="582"/>
      <c r="J23" s="431" t="str">
        <f>IF((COUNTIF(Summary!B89:BI89,"E")-COUNTIF(Summary!B89:BI89,"Y")&gt;0),(COUNTIF(Summary!B89:BI89,"E")-COUNTIF(Summary!B89:BI89,"Y")),"")</f>
        <v/>
      </c>
      <c r="K23" s="468"/>
      <c r="L23" s="437" t="str">
        <f t="shared" si="4"/>
        <v xml:space="preserve"> </v>
      </c>
      <c r="M23" s="442"/>
      <c r="O23" s="338" t="str">
        <f>'Fun Patches'!C24</f>
        <v>&lt;LIST PATCH HERE&gt;</v>
      </c>
      <c r="P23" s="431" t="str">
        <f>IF((COUNTIF(Summary!B132:BI132,"E")-COUNTIF(Summary!B132:BI132,"Y")&gt;0),(COUNTIF(Summary!B132:BI132,"E")-COUNTIF(Summary!B132:BI132,"Y")),"")</f>
        <v/>
      </c>
      <c r="Q23" s="467"/>
      <c r="R23" s="437" t="str">
        <f t="shared" si="1"/>
        <v xml:space="preserve"> </v>
      </c>
      <c r="T23" s="275"/>
      <c r="U23" s="273"/>
      <c r="V23" s="406"/>
      <c r="W23" s="437" t="str">
        <f t="shared" si="2"/>
        <v xml:space="preserve"> </v>
      </c>
    </row>
    <row r="24" spans="2:23" ht="12.95" customHeight="1" thickBot="1">
      <c r="B24" s="429"/>
      <c r="C24" s="436" t="s">
        <v>142</v>
      </c>
      <c r="D24" s="440" t="str">
        <f>IF((COUNTIF(Summary!B32:BI32,"E")-COUNTIF(Summary!B32:BI32,"Y")&gt;0),(COUNTIF(Summary!B32:BI32,"E")-COUNTIF(Summary!B32:BI32,"Y")),"")</f>
        <v/>
      </c>
      <c r="E24" s="467"/>
      <c r="F24" s="441" t="str">
        <f t="shared" si="3"/>
        <v xml:space="preserve"> </v>
      </c>
      <c r="G24" s="442" t="str">
        <f>IF(COUNT(#REF!)=2,MAX(#REF!),"")</f>
        <v/>
      </c>
      <c r="H24" s="582" t="str">
        <f>'Council Own'!B198</f>
        <v>&lt;&lt;List Badge 9 Here&gt;&gt;</v>
      </c>
      <c r="I24" s="582"/>
      <c r="J24" s="431" t="str">
        <f>IF((COUNTIF(Summary!B90:BI90,"E")-COUNTIF(Summary!B90:BI90,"Y")&gt;0),(COUNTIF(Summary!B90:BI90,"E")-COUNTIF(Summary!B90:BI90,"Y")),"")</f>
        <v/>
      </c>
      <c r="K24" s="468"/>
      <c r="L24" s="437" t="str">
        <f t="shared" si="4"/>
        <v xml:space="preserve"> </v>
      </c>
      <c r="O24" s="338" t="str">
        <f>'Fun Patches'!C25</f>
        <v>&lt;LIST PATCH HERE&gt;</v>
      </c>
      <c r="P24" s="431" t="str">
        <f>IF((COUNTIF(Summary!B133:BI133,"E")-COUNTIF(Summary!B133:BI133,"Y")&gt;0),(COUNTIF(Summary!B133:BI133,"E")-COUNTIF(Summary!B133:BI133,"Y")),"")</f>
        <v/>
      </c>
      <c r="Q24" s="467"/>
      <c r="R24" s="437" t="str">
        <f t="shared" si="1"/>
        <v xml:space="preserve"> </v>
      </c>
      <c r="T24" s="275"/>
      <c r="U24" s="273"/>
      <c r="V24" s="406"/>
      <c r="W24" s="437" t="str">
        <f t="shared" si="2"/>
        <v xml:space="preserve"> </v>
      </c>
    </row>
    <row r="25" spans="2:23" ht="12.95" customHeight="1">
      <c r="B25" s="429"/>
      <c r="C25" s="444" t="s">
        <v>154</v>
      </c>
      <c r="D25" s="445" t="str">
        <f>IF((COUNTIF(Summary!B33:BI33,"E")-COUNTIF(Summary!B33:BI33,"Y")&gt;0),(COUNTIF(Summary!B33:BI33,"E")-COUNTIF(Summary!B33:BI33,"Y")),"")</f>
        <v/>
      </c>
      <c r="E25" s="466"/>
      <c r="F25" s="446" t="str">
        <f t="shared" si="3"/>
        <v xml:space="preserve"> </v>
      </c>
      <c r="G25" s="442"/>
      <c r="H25" s="582" t="str">
        <f>'Council Own'!B222</f>
        <v>&lt;&lt;List Badge 10 Here&gt;&gt;</v>
      </c>
      <c r="I25" s="582"/>
      <c r="J25" s="431" t="str">
        <f>IF((COUNTIF(Summary!B91:BI91,"E")-COUNTIF(Summary!B91:BI91,"Y")&gt;0),(COUNTIF(Summary!B91:BI91,"E")-COUNTIF(Summary!B91:BI91,"Y")),"")</f>
        <v/>
      </c>
      <c r="K25" s="468"/>
      <c r="L25" s="446" t="str">
        <f t="shared" si="4"/>
        <v xml:space="preserve"> </v>
      </c>
      <c r="M25" s="442"/>
      <c r="O25" s="338" t="str">
        <f>'Fun Patches'!C26</f>
        <v>&lt;LIST PATCH HERE&gt;</v>
      </c>
      <c r="P25" s="431" t="str">
        <f>IF((COUNTIF(Summary!B134:BI134,"E")-COUNTIF(Summary!B134:BI134,"Y")&gt;0),(COUNTIF(Summary!B134:BI134,"E")-COUNTIF(Summary!B134:BI134,"Y")),"")</f>
        <v/>
      </c>
      <c r="Q25" s="467"/>
      <c r="R25" s="437" t="str">
        <f t="shared" si="1"/>
        <v xml:space="preserve"> </v>
      </c>
      <c r="T25" s="275"/>
      <c r="U25" s="273"/>
      <c r="V25" s="406"/>
      <c r="W25" s="437" t="str">
        <f t="shared" si="2"/>
        <v xml:space="preserve"> </v>
      </c>
    </row>
    <row r="26" spans="2:23" ht="12.95" customHeight="1">
      <c r="B26" s="429"/>
      <c r="C26" s="439" t="s">
        <v>1141</v>
      </c>
      <c r="D26" s="431" t="str">
        <f>IF((COUNTIF(Summary!B8:BI8,"E")-COUNTIF(Summary!B8:BI8,"Y")+COUNTIF(Summary!B34:BI34,"E")-COUNTIF(Summary!B34:BI34,"Y"))&gt;0,IF((COUNTIF(Summary!B8:BI8,"E")-COUNTIF(Summary!B8:BI8,"Y")&gt;0),(COUNTIF(Summary!B8:BI8,"E")-COUNTIF(Summary!B8:BI8,"Y")),0)+IF((COUNTIF(Summary!B34:BI34,"E")-COUNTIF(Summary!B34:BI34,"Y")&gt;0),(COUNTIF(Summary!B34:BI34,"E")-COUNTIF(Summary!B34:BI34,"Y")),0),"")</f>
        <v/>
      </c>
      <c r="E26" s="468"/>
      <c r="F26" s="437" t="str">
        <f t="shared" si="3"/>
        <v xml:space="preserve"> </v>
      </c>
      <c r="G26" s="442" t="str">
        <f>IF(COUNT(#REF!)=2,MAX(#REF!),"")</f>
        <v/>
      </c>
      <c r="H26" s="391"/>
      <c r="I26" s="391"/>
      <c r="J26" s="395"/>
      <c r="K26" s="395"/>
      <c r="L26" s="395"/>
      <c r="O26" s="338" t="str">
        <f>'Fun Patches'!C27</f>
        <v>&lt;LIST PATCH HERE&gt;</v>
      </c>
      <c r="P26" s="431" t="str">
        <f>IF((COUNTIF(Summary!B135:BI135,"E")-COUNTIF(Summary!B135:BI135,"Y")&gt;0),(COUNTIF(Summary!B135:BI135,"E")-COUNTIF(Summary!B135:BI135,"Y")),"")</f>
        <v/>
      </c>
      <c r="Q26" s="467"/>
      <c r="R26" s="437" t="str">
        <f t="shared" si="1"/>
        <v xml:space="preserve"> </v>
      </c>
      <c r="T26" s="275"/>
      <c r="U26" s="273"/>
      <c r="V26" s="406"/>
      <c r="W26" s="437" t="str">
        <f t="shared" si="2"/>
        <v xml:space="preserve"> </v>
      </c>
    </row>
    <row r="27" spans="2:23" ht="12.95" customHeight="1" thickBot="1">
      <c r="B27" s="429"/>
      <c r="C27" s="447" t="s">
        <v>150</v>
      </c>
      <c r="D27" s="440" t="str">
        <f>IF((COUNTIF(Summary!B35:BI35,"E")-COUNTIF(Summary!B35:BI35,"Y")&gt;0),(COUNTIF(Summary!B35:BI35,"E")-COUNTIF(Summary!B35:BI35,"Y")),"")</f>
        <v/>
      </c>
      <c r="E27" s="469"/>
      <c r="F27" s="441" t="str">
        <f t="shared" si="3"/>
        <v xml:space="preserve"> </v>
      </c>
      <c r="G27" s="442"/>
      <c r="H27" s="391"/>
      <c r="I27" s="391"/>
      <c r="J27" s="395"/>
      <c r="K27" s="395"/>
      <c r="L27" s="395"/>
      <c r="O27" s="338" t="str">
        <f>'Fun Patches'!C28</f>
        <v>&lt;LIST PATCH HERE&gt;</v>
      </c>
      <c r="P27" s="431" t="str">
        <f>IF((COUNTIF(Summary!B136:BI136,"E")-COUNTIF(Summary!B136:BI136,"Y")&gt;0),(COUNTIF(Summary!B136:BI136,"E")-COUNTIF(Summary!B136:BI136,"Y")),"")</f>
        <v/>
      </c>
      <c r="Q27" s="467"/>
      <c r="R27" s="437" t="str">
        <f t="shared" si="1"/>
        <v xml:space="preserve"> </v>
      </c>
      <c r="T27" s="275"/>
      <c r="U27" s="273"/>
      <c r="V27" s="406"/>
      <c r="W27" s="437" t="str">
        <f t="shared" si="2"/>
        <v xml:space="preserve"> </v>
      </c>
    </row>
    <row r="28" spans="2:23" ht="12.95" customHeight="1">
      <c r="B28" s="429"/>
      <c r="C28" s="430" t="s">
        <v>847</v>
      </c>
      <c r="D28" s="445" t="str">
        <f>IF((COUNTIF(Summary!B36:BI36,"E")-COUNTIF(Summary!B36:BI36,"Y")&gt;0),(COUNTIF(Summary!B36:BI36,"E")-COUNTIF(Summary!B36:BI36,"Y")),"")</f>
        <v/>
      </c>
      <c r="E28" s="470"/>
      <c r="F28" s="446" t="str">
        <f t="shared" si="3"/>
        <v xml:space="preserve"> </v>
      </c>
      <c r="H28" s="581" t="str">
        <f>'Age-Level'!C122</f>
        <v>Investiture</v>
      </c>
      <c r="I28" s="581"/>
      <c r="J28" s="431" t="str">
        <f>IF((COUNTIF(Summary!B106:BI106,"E")-COUNTIF(Summary!B106:BI106,"Y")&gt;0),(COUNTIF(Summary!B106:BI106,"E")-COUNTIF(Summary!B106:BI106,"Y")),"")</f>
        <v/>
      </c>
      <c r="K28" s="470"/>
      <c r="L28" s="432" t="str">
        <f t="shared" ref="L28:L33" si="5">IFERROR(IF(ISBLANK(J28)," ", IF(J28-K28&lt;=0,"none",J28-K28)), " ")</f>
        <v xml:space="preserve"> </v>
      </c>
      <c r="O28" s="338" t="str">
        <f>'Fun Patches'!C29</f>
        <v>&lt;LIST PATCH HERE&gt;</v>
      </c>
      <c r="P28" s="431" t="str">
        <f>IF((COUNTIF(Summary!B137:BI137,"E")-COUNTIF(Summary!B137:BI137,"Y")&gt;0),(COUNTIF(Summary!B137:BI137,"E")-COUNTIF(Summary!B137:BI137,"Y")),"")</f>
        <v/>
      </c>
      <c r="Q28" s="467"/>
      <c r="R28" s="437" t="str">
        <f t="shared" si="1"/>
        <v xml:space="preserve"> </v>
      </c>
      <c r="T28" s="275"/>
      <c r="U28" s="273"/>
      <c r="V28" s="406"/>
      <c r="W28" s="437" t="str">
        <f t="shared" si="2"/>
        <v xml:space="preserve"> </v>
      </c>
    </row>
    <row r="29" spans="2:23" ht="12.95" customHeight="1" thickBot="1">
      <c r="B29" s="429"/>
      <c r="C29" s="447" t="s">
        <v>140</v>
      </c>
      <c r="D29" s="440" t="str">
        <f>IF((COUNTIF(Summary!B37:BI37,"E")-COUNTIF(Summary!B37:BI37,"Y")&gt;0),(COUNTIF(Summary!B37:BI37,"E")-COUNTIF(Summary!B37:BI37,"Y")),"")</f>
        <v/>
      </c>
      <c r="E29" s="469"/>
      <c r="F29" s="441" t="str">
        <f t="shared" si="3"/>
        <v xml:space="preserve"> </v>
      </c>
      <c r="H29" s="581" t="str">
        <f>'Age-Level'!C123</f>
        <v>Rededication (1st year)</v>
      </c>
      <c r="I29" s="581"/>
      <c r="J29" s="431" t="str">
        <f>IF((COUNTIF(Summary!B107:BI107,"E")-COUNTIF(Summary!B107:BI107,"Y")&gt;0),(COUNTIF(Summary!B107:BI107,"E")-COUNTIF(Summary!B107:BI107,"Y")),"")</f>
        <v/>
      </c>
      <c r="K29" s="470"/>
      <c r="L29" s="437" t="str">
        <f t="shared" si="5"/>
        <v xml:space="preserve"> </v>
      </c>
      <c r="M29" s="451"/>
      <c r="O29" s="338" t="str">
        <f>'Fun Patches'!C30</f>
        <v>&lt;LIST PATCH HERE&gt;</v>
      </c>
      <c r="P29" s="431" t="str">
        <f>IF((COUNTIF(Summary!B138:BI138,"E")-COUNTIF(Summary!B138:BI138,"Y")&gt;0),(COUNTIF(Summary!B138:BI138,"E")-COUNTIF(Summary!B138:BI138,"Y")),"")</f>
        <v/>
      </c>
      <c r="Q29" s="467"/>
      <c r="R29" s="437" t="str">
        <f t="shared" si="1"/>
        <v xml:space="preserve"> </v>
      </c>
      <c r="T29" s="275"/>
      <c r="U29" s="273"/>
      <c r="V29" s="406"/>
      <c r="W29" s="437" t="str">
        <f t="shared" si="2"/>
        <v xml:space="preserve"> </v>
      </c>
    </row>
    <row r="30" spans="2:23" ht="12.95" customHeight="1">
      <c r="B30" s="429"/>
      <c r="C30" s="436" t="s">
        <v>1077</v>
      </c>
      <c r="D30" s="445" t="str">
        <f>IF((COUNTIF(Summary!B38:BI38,"E")-COUNTIF(Summary!B38:BI38,"Y")&gt;0),(COUNTIF(Summary!B38:BI38,"E")-COUNTIF(Summary!B38:BI38,"Y")),"")</f>
        <v/>
      </c>
      <c r="E30" s="470"/>
      <c r="F30" s="446" t="str">
        <f t="shared" si="3"/>
        <v xml:space="preserve"> </v>
      </c>
      <c r="H30" s="581" t="str">
        <f>'Age-Level'!C124</f>
        <v>Rededication (2nd year)</v>
      </c>
      <c r="I30" s="581"/>
      <c r="J30" s="431" t="str">
        <f>IF((COUNTIF(Summary!B108:BI108,"E")-COUNTIF(Summary!B108:BI108,"Y")&gt;0),(COUNTIF(Summary!B108:BI108,"E")-COUNTIF(Summary!B108:BI108,"Y")),"")</f>
        <v/>
      </c>
      <c r="K30" s="470"/>
      <c r="L30" s="437" t="str">
        <f t="shared" si="5"/>
        <v xml:space="preserve"> </v>
      </c>
      <c r="M30" s="451"/>
      <c r="O30" s="338" t="str">
        <f>'Fun Patches'!C31</f>
        <v>&lt;LIST PATCH HERE&gt;</v>
      </c>
      <c r="P30" s="431" t="str">
        <f>IF((COUNTIF(Summary!B139:BI139,"E")-COUNTIF(Summary!B139:BI139,"Y")&gt;0),(COUNTIF(Summary!B139:BI139,"E")-COUNTIF(Summary!B139:BI139,"Y")),"")</f>
        <v/>
      </c>
      <c r="Q30" s="467"/>
      <c r="R30" s="437" t="str">
        <f t="shared" si="1"/>
        <v xml:space="preserve"> </v>
      </c>
      <c r="T30" s="275"/>
      <c r="U30" s="273"/>
      <c r="V30" s="406"/>
      <c r="W30" s="437" t="str">
        <f t="shared" si="2"/>
        <v xml:space="preserve"> </v>
      </c>
    </row>
    <row r="31" spans="2:23" ht="12.95" customHeight="1">
      <c r="B31" s="429"/>
      <c r="C31" s="439" t="s">
        <v>1018</v>
      </c>
      <c r="D31" s="431" t="str">
        <f>IF((COUNTIF(Summary!B39:BI39,"E")-COUNTIF(Summary!B39:BI39,"Y")+COUNTIF(Summary!B40:BI40,"E")-COUNTIF(Summary!B40:BI40,"Y"))&gt;0,IF((COUNTIF(Summary!B39:BI39,"E")-COUNTIF(Summary!B39:BI39,"Y")&gt;0),(COUNTIF(Summary!B39:BI39,"E")-COUNTIF(Summary!B39:BI39,"Y")),0)+IF((COUNTIF(Summary!B40:BI40,"E")-COUNTIF(Summary!B40:BI40,"Y")&gt;0),(COUNTIF(Summary!B40:BI40,"E")-COUNTIF(Summary!B40:BI40,"Y")),0),"")</f>
        <v/>
      </c>
      <c r="E31" s="470"/>
      <c r="F31" s="437" t="str">
        <f>IFERROR(IF(ISBLANK(D31)," ", IF(D31-E31&lt;=0,"none",D31-E31)), " ")</f>
        <v xml:space="preserve"> </v>
      </c>
      <c r="H31" s="581" t="str">
        <f>'Age-Level'!C125</f>
        <v>Rededication (3rd year)</v>
      </c>
      <c r="I31" s="581"/>
      <c r="J31" s="431" t="str">
        <f>IF((COUNTIF(Summary!B109:BI109,"E")-COUNTIF(Summary!B109:BI109,"Y")&gt;0),(COUNTIF(Summary!B109:BI109,"E")-COUNTIF(Summary!B109:BI109,"Y")),"")</f>
        <v/>
      </c>
      <c r="K31" s="470"/>
      <c r="L31" s="437" t="str">
        <f t="shared" si="5"/>
        <v xml:space="preserve"> </v>
      </c>
      <c r="M31" s="451"/>
      <c r="O31" s="338" t="str">
        <f>'Fun Patches'!C32</f>
        <v>&lt;LIST PATCH HERE&gt;</v>
      </c>
      <c r="P31" s="431" t="str">
        <f>IF((COUNTIF(Summary!B140:BI140,"E")-COUNTIF(Summary!B140:BI140,"Y")&gt;0),(COUNTIF(Summary!B140:BI140,"E")-COUNTIF(Summary!B140:BI140,"Y")),"")</f>
        <v/>
      </c>
      <c r="Q31" s="467"/>
      <c r="R31" s="437" t="str">
        <f t="shared" si="1"/>
        <v xml:space="preserve"> </v>
      </c>
      <c r="T31" s="275"/>
      <c r="U31" s="273"/>
      <c r="V31" s="406"/>
      <c r="W31" s="437" t="str">
        <f t="shared" si="2"/>
        <v xml:space="preserve"> </v>
      </c>
    </row>
    <row r="32" spans="2:23" ht="12.95" customHeight="1">
      <c r="H32" s="581" t="str">
        <f>'Age-Level'!C126</f>
        <v>Rededication (4th year)</v>
      </c>
      <c r="I32" s="581"/>
      <c r="J32" s="431" t="str">
        <f>IF((COUNTIF(Summary!B110:BI110,"E")-COUNTIF(Summary!B110:BI110,"Y")&gt;0),(COUNTIF(Summary!B110:BI110,"E")-COUNTIF(Summary!B110:BI110,"Y")),"")</f>
        <v/>
      </c>
      <c r="K32" s="470"/>
      <c r="L32" s="437" t="str">
        <f t="shared" si="5"/>
        <v xml:space="preserve"> </v>
      </c>
      <c r="M32" s="451"/>
      <c r="O32" s="338" t="str">
        <f>'Fun Patches'!C33</f>
        <v>&lt;LIST PATCH HERE&gt;</v>
      </c>
      <c r="P32" s="431" t="str">
        <f>IF((COUNTIF(Summary!B141:BI141,"E")-COUNTIF(Summary!B141:BI141,"Y")&gt;0),(COUNTIF(Summary!B141:BI141,"E")-COUNTIF(Summary!B141:BI141,"Y")),"")</f>
        <v/>
      </c>
      <c r="Q32" s="467"/>
      <c r="R32" s="437" t="str">
        <f t="shared" si="1"/>
        <v xml:space="preserve"> </v>
      </c>
      <c r="T32" s="275"/>
      <c r="U32" s="273"/>
      <c r="V32" s="406"/>
      <c r="W32" s="437" t="str">
        <f t="shared" si="2"/>
        <v xml:space="preserve"> </v>
      </c>
    </row>
    <row r="33" spans="2:23" ht="12.95" customHeight="1" thickBot="1">
      <c r="H33" s="584" t="str">
        <f>'Age-Level'!C127</f>
        <v>Rededication (5th year)</v>
      </c>
      <c r="I33" s="584"/>
      <c r="J33" s="431" t="str">
        <f>IF((COUNTIF(Summary!B111:BI111,"E")-COUNTIF(Summary!B111:BI111,"Y")&gt;0),(COUNTIF(Summary!B111:BI111,"E")-COUNTIF(Summary!B111:BI111,"Y")),"")</f>
        <v/>
      </c>
      <c r="K33" s="469"/>
      <c r="L33" s="446" t="str">
        <f t="shared" si="5"/>
        <v xml:space="preserve"> </v>
      </c>
      <c r="M33" s="451"/>
      <c r="O33" s="338" t="str">
        <f>'Fun Patches'!C34</f>
        <v>&lt;LIST PATCH HERE&gt;</v>
      </c>
      <c r="P33" s="431" t="str">
        <f>IF((COUNTIF(Summary!B142:BI142,"E")-COUNTIF(Summary!B142:BI142,"Y")&gt;0),(COUNTIF(Summary!B142:BI142,"E")-COUNTIF(Summary!B142:BI142,"Y")),"")</f>
        <v/>
      </c>
      <c r="Q33" s="467"/>
      <c r="R33" s="437" t="str">
        <f t="shared" si="1"/>
        <v xml:space="preserve"> </v>
      </c>
      <c r="T33" s="275"/>
      <c r="U33" s="273"/>
      <c r="V33" s="406"/>
      <c r="W33" s="437" t="str">
        <f t="shared" si="2"/>
        <v xml:space="preserve"> </v>
      </c>
    </row>
    <row r="34" spans="2:23" ht="12.95" customHeight="1">
      <c r="C34" s="430" t="s">
        <v>156</v>
      </c>
      <c r="D34" s="445" t="str">
        <f>IF((COUNTIF(Summary!B6:BI6,"E")-COUNTIF(Summary!B6:BI6,"Y")&gt;0),(COUNTIF(Summary!B6:BI6,"E")-COUNTIF(Summary!B6:BI6,"Y")),"")</f>
        <v/>
      </c>
      <c r="E34" s="470"/>
      <c r="F34" s="432" t="str">
        <f t="shared" ref="F34:F37" si="6">IFERROR(IF(ISBLANK(D34)," ", IF(D34-E34&lt;=0,"none",D34-E34)), " ")</f>
        <v xml:space="preserve"> </v>
      </c>
      <c r="L34" s="395"/>
      <c r="M34" s="451"/>
      <c r="O34" s="338" t="str">
        <f>'Fun Patches'!C35</f>
        <v>&lt;LIST PATCH HERE&gt;</v>
      </c>
      <c r="P34" s="431" t="str">
        <f>IF((COUNTIF(Summary!B143:BI143,"E")-COUNTIF(Summary!B143:BI143,"Y")&gt;0),(COUNTIF(Summary!B143:BI143,"E")-COUNTIF(Summary!B143:BI143,"Y")),"")</f>
        <v/>
      </c>
      <c r="Q34" s="467"/>
      <c r="R34" s="437" t="str">
        <f t="shared" si="1"/>
        <v xml:space="preserve"> </v>
      </c>
      <c r="T34" s="275"/>
      <c r="U34" s="273"/>
      <c r="V34" s="406"/>
      <c r="W34" s="437" t="str">
        <f t="shared" si="2"/>
        <v xml:space="preserve"> </v>
      </c>
    </row>
    <row r="35" spans="2:23" ht="12.95" customHeight="1" thickBot="1">
      <c r="C35" s="447" t="s">
        <v>157</v>
      </c>
      <c r="D35" s="440" t="str">
        <f>IF((COUNTIF(Summary!B31:BI31,"E")-COUNTIF(Summary!B31:BI31,"Y")&gt;0),(COUNTIF(Summary!B31:BI31,"E")-COUNTIF(Summary!B31:BI31,"Y")),"")</f>
        <v/>
      </c>
      <c r="E35" s="469"/>
      <c r="F35" s="441" t="str">
        <f t="shared" si="6"/>
        <v xml:space="preserve"> </v>
      </c>
      <c r="M35" s="451"/>
      <c r="O35" s="338" t="str">
        <f>'Fun Patches'!C36</f>
        <v>&lt;LIST PATCH HERE&gt;</v>
      </c>
      <c r="P35" s="431" t="str">
        <f>IF((COUNTIF(Summary!B144:BI144,"E")-COUNTIF(Summary!B144:BI144,"Y")&gt;0),(COUNTIF(Summary!B144:BI144,"E")-COUNTIF(Summary!B144:BI144,"Y")),"")</f>
        <v/>
      </c>
      <c r="Q35" s="467"/>
      <c r="R35" s="437" t="str">
        <f t="shared" si="1"/>
        <v xml:space="preserve"> </v>
      </c>
      <c r="T35" s="275"/>
      <c r="U35" s="273"/>
      <c r="V35" s="406"/>
      <c r="W35" s="437" t="str">
        <f t="shared" si="2"/>
        <v xml:space="preserve"> </v>
      </c>
    </row>
    <row r="36" spans="2:23" ht="12.95" customHeight="1">
      <c r="C36" s="430" t="s">
        <v>158</v>
      </c>
      <c r="D36" s="445" t="str">
        <f>IF((COUNTIF(Summary!B9:BI9,"E")-COUNTIF(Summary!B9:BI9,"Y")&gt;0),(COUNTIF(Summary!B9:BI9,"E")-COUNTIF(Summary!B9:BI9,"Y")),"")</f>
        <v/>
      </c>
      <c r="E36" s="470"/>
      <c r="F36" s="446" t="str">
        <f t="shared" si="6"/>
        <v xml:space="preserve"> </v>
      </c>
      <c r="H36" s="583"/>
      <c r="I36" s="583"/>
      <c r="J36" s="264"/>
      <c r="K36" s="405"/>
      <c r="L36" s="435" t="str">
        <f t="shared" ref="L36:L75" si="7">IFERROR(IF(ISBLANK(J36)," ", IF(J36-K36&lt;=0,"none",J36-K36)), " ")</f>
        <v xml:space="preserve"> </v>
      </c>
      <c r="M36" s="451"/>
      <c r="O36" s="338" t="str">
        <f>'Fun Patches'!C37</f>
        <v>&lt;LIST PATCH HERE&gt;</v>
      </c>
      <c r="P36" s="431" t="str">
        <f>IF((COUNTIF(Summary!B145:BI145,"E")-COUNTIF(Summary!B145:BI145,"Y")&gt;0),(COUNTIF(Summary!B145:BI145,"E")-COUNTIF(Summary!B145:BI145,"Y")),"")</f>
        <v/>
      </c>
      <c r="Q36" s="467"/>
      <c r="R36" s="437" t="str">
        <f t="shared" si="1"/>
        <v xml:space="preserve"> </v>
      </c>
      <c r="T36" s="275"/>
      <c r="U36" s="273"/>
      <c r="V36" s="406"/>
      <c r="W36" s="437" t="str">
        <f t="shared" si="2"/>
        <v xml:space="preserve"> </v>
      </c>
    </row>
    <row r="37" spans="2:23" ht="12.95" customHeight="1">
      <c r="C37" s="439" t="s">
        <v>159</v>
      </c>
      <c r="D37" s="431" t="str">
        <f>IF((COUNTIF(Summary!B10:BI10,"E")-COUNTIF(Summary!B10:BI10,"Y")&gt;0),(COUNTIF(Summary!B10:BI10,"E")-COUNTIF(Summary!B10:BI10,"Y")),"")</f>
        <v/>
      </c>
      <c r="E37" s="470"/>
      <c r="F37" s="437" t="str">
        <f t="shared" si="6"/>
        <v xml:space="preserve"> </v>
      </c>
      <c r="H37" s="585"/>
      <c r="I37" s="585"/>
      <c r="J37" s="273"/>
      <c r="K37" s="406"/>
      <c r="L37" s="437" t="str">
        <f t="shared" si="7"/>
        <v xml:space="preserve"> </v>
      </c>
      <c r="M37" s="451"/>
      <c r="O37" s="338" t="str">
        <f>'Fun Patches'!C38</f>
        <v>&lt;LIST PATCH HERE&gt;</v>
      </c>
      <c r="P37" s="431" t="str">
        <f>IF((COUNTIF(Summary!B146:BI146,"E")-COUNTIF(Summary!B146:BI146,"Y")&gt;0),(COUNTIF(Summary!B146:BI146,"E")-COUNTIF(Summary!B146:BI146,"Y")),"")</f>
        <v/>
      </c>
      <c r="Q37" s="467"/>
      <c r="R37" s="437" t="str">
        <f t="shared" si="1"/>
        <v xml:space="preserve"> </v>
      </c>
      <c r="T37" s="275"/>
      <c r="U37" s="273"/>
      <c r="V37" s="406"/>
      <c r="W37" s="437" t="str">
        <f t="shared" si="2"/>
        <v xml:space="preserve"> </v>
      </c>
    </row>
    <row r="38" spans="2:23" ht="12.95" customHeight="1">
      <c r="H38" s="583"/>
      <c r="I38" s="583"/>
      <c r="J38" s="273"/>
      <c r="K38" s="406"/>
      <c r="L38" s="437" t="str">
        <f t="shared" si="7"/>
        <v xml:space="preserve"> </v>
      </c>
      <c r="M38" s="451"/>
      <c r="O38" s="338" t="str">
        <f>'Fun Patches'!C39</f>
        <v>&lt;LIST PATCH HERE&gt;</v>
      </c>
      <c r="P38" s="431" t="str">
        <f>IF((COUNTIF(Summary!B147:BI147,"E")-COUNTIF(Summary!B147:BI147,"Y")&gt;0),(COUNTIF(Summary!B147:BI147,"E")-COUNTIF(Summary!B147:BI147,"Y")),"")</f>
        <v/>
      </c>
      <c r="Q38" s="467"/>
      <c r="R38" s="437" t="str">
        <f t="shared" si="1"/>
        <v xml:space="preserve"> </v>
      </c>
      <c r="T38" s="275"/>
      <c r="U38" s="273"/>
      <c r="V38" s="406"/>
      <c r="W38" s="437" t="str">
        <f t="shared" si="2"/>
        <v xml:space="preserve"> </v>
      </c>
    </row>
    <row r="39" spans="2:23" ht="12.95" customHeight="1" thickBot="1">
      <c r="H39" s="585"/>
      <c r="I39" s="585"/>
      <c r="J39" s="273"/>
      <c r="K39" s="406"/>
      <c r="L39" s="437" t="str">
        <f t="shared" si="7"/>
        <v xml:space="preserve"> </v>
      </c>
      <c r="M39" s="451"/>
      <c r="O39" s="338" t="str">
        <f>'Fun Patches'!C40</f>
        <v>&lt;LIST PATCH HERE&gt;</v>
      </c>
      <c r="P39" s="431" t="str">
        <f>IF((COUNTIF(Summary!B148:BI148,"E")-COUNTIF(Summary!B148:BI148,"Y")&gt;0),(COUNTIF(Summary!B148:BI148,"E")-COUNTIF(Summary!B148:BI148,"Y")),"")</f>
        <v/>
      </c>
      <c r="Q39" s="467"/>
      <c r="R39" s="437" t="str">
        <f t="shared" si="1"/>
        <v xml:space="preserve"> </v>
      </c>
      <c r="T39" s="275"/>
      <c r="U39" s="273"/>
      <c r="V39" s="406"/>
      <c r="W39" s="437" t="str">
        <f t="shared" si="2"/>
        <v xml:space="preserve"> </v>
      </c>
    </row>
    <row r="40" spans="2:23" ht="12.95" customHeight="1">
      <c r="B40" s="429"/>
      <c r="C40" s="336" t="s">
        <v>1078</v>
      </c>
      <c r="D40" s="431" t="str">
        <f>IF((COUNTIF(Summary!B42:BI42,"E")-COUNTIF(Summary!B42:BI42,"Y")&gt;0),(COUNTIF(Summary!B42:BI42,"E")-COUNTIF(Summary!B42:BI42,"Y")),"")</f>
        <v/>
      </c>
      <c r="E40" s="470"/>
      <c r="F40" s="432" t="str">
        <f t="shared" ref="F40:F54" si="8">IFERROR(IF(ISBLANK(D40)," ", IF(D40-E40&lt;=0,"none",D40-E40)), " ")</f>
        <v xml:space="preserve"> </v>
      </c>
      <c r="H40" s="583"/>
      <c r="I40" s="583"/>
      <c r="J40" s="273"/>
      <c r="K40" s="406"/>
      <c r="L40" s="437" t="str">
        <f t="shared" si="7"/>
        <v xml:space="preserve"> </v>
      </c>
      <c r="M40" s="451"/>
      <c r="O40" s="338" t="str">
        <f>'Fun Patches'!C41</f>
        <v>&lt;LIST PATCH HERE&gt;</v>
      </c>
      <c r="P40" s="431" t="str">
        <f>IF((COUNTIF(Summary!B149:BI149,"E")-COUNTIF(Summary!B149:BI149,"Y")&gt;0),(COUNTIF(Summary!B149:BI149,"E")-COUNTIF(Summary!B149:BI149,"Y")),"")</f>
        <v/>
      </c>
      <c r="Q40" s="467"/>
      <c r="R40" s="437" t="str">
        <f t="shared" si="1"/>
        <v xml:space="preserve"> </v>
      </c>
      <c r="T40" s="275"/>
      <c r="U40" s="273"/>
      <c r="V40" s="406"/>
      <c r="W40" s="437" t="str">
        <f t="shared" si="2"/>
        <v xml:space="preserve"> </v>
      </c>
    </row>
    <row r="41" spans="2:23" ht="12.95" customHeight="1">
      <c r="B41" s="429"/>
      <c r="C41" s="338" t="s">
        <v>1079</v>
      </c>
      <c r="D41" s="445" t="str">
        <f>IF((COUNTIF(Summary!B43:BI43,"E")-COUNTIF(Summary!B43:BI43,"Y")&gt;0),(COUNTIF(Summary!B43:BI43,"E")-COUNTIF(Summary!B43:BI43,"Y")),"")</f>
        <v/>
      </c>
      <c r="E41" s="470"/>
      <c r="F41" s="437" t="str">
        <f t="shared" si="8"/>
        <v xml:space="preserve"> </v>
      </c>
      <c r="H41" s="585"/>
      <c r="I41" s="585"/>
      <c r="J41" s="273"/>
      <c r="K41" s="406"/>
      <c r="L41" s="437" t="str">
        <f t="shared" si="7"/>
        <v xml:space="preserve"> </v>
      </c>
      <c r="M41" s="451"/>
      <c r="O41" s="338" t="str">
        <f>'Fun Patches'!C42</f>
        <v>&lt;LIST PATCH HERE&gt;</v>
      </c>
      <c r="P41" s="431" t="str">
        <f>IF((COUNTIF(Summary!B150:BI150,"E")-COUNTIF(Summary!B150:BI150,"Y")&gt;0),(COUNTIF(Summary!B150:BI150,"E")-COUNTIF(Summary!B150:BI150,"Y")),"")</f>
        <v/>
      </c>
      <c r="Q41" s="467"/>
      <c r="R41" s="437" t="str">
        <f t="shared" si="1"/>
        <v xml:space="preserve"> </v>
      </c>
      <c r="T41" s="275"/>
      <c r="U41" s="273"/>
      <c r="V41" s="406"/>
      <c r="W41" s="437" t="str">
        <f t="shared" si="2"/>
        <v xml:space="preserve"> </v>
      </c>
    </row>
    <row r="42" spans="2:23" ht="12.95" customHeight="1" thickBot="1">
      <c r="B42" s="429"/>
      <c r="C42" s="452" t="s">
        <v>1080</v>
      </c>
      <c r="D42" s="440" t="str">
        <f>IF((COUNTIF(Summary!B44:BI44,"E")-COUNTIF(Summary!B44:BI44,"Y")&gt;0),(COUNTIF(Summary!B44:BI44,"E")-COUNTIF(Summary!B44:BI44,"Y")),"")</f>
        <v/>
      </c>
      <c r="E42" s="469"/>
      <c r="F42" s="441" t="str">
        <f t="shared" si="8"/>
        <v xml:space="preserve"> </v>
      </c>
      <c r="H42" s="583"/>
      <c r="I42" s="583"/>
      <c r="J42" s="273"/>
      <c r="K42" s="406"/>
      <c r="L42" s="437" t="str">
        <f t="shared" si="7"/>
        <v xml:space="preserve"> </v>
      </c>
      <c r="M42" s="451"/>
      <c r="O42" s="338" t="str">
        <f>'Fun Patches'!C43</f>
        <v>&lt;LIST PATCH HERE&gt;</v>
      </c>
      <c r="P42" s="431" t="str">
        <f>IF((COUNTIF(Summary!B151:BI151,"E")-COUNTIF(Summary!B151:BI151,"Y")&gt;0),(COUNTIF(Summary!B151:BI151,"E")-COUNTIF(Summary!B151:BI151,"Y")),"")</f>
        <v/>
      </c>
      <c r="Q42" s="467"/>
      <c r="R42" s="437" t="str">
        <f t="shared" si="1"/>
        <v xml:space="preserve"> </v>
      </c>
      <c r="T42" s="275"/>
      <c r="U42" s="273"/>
      <c r="V42" s="406"/>
      <c r="W42" s="437" t="str">
        <f t="shared" si="2"/>
        <v xml:space="preserve"> </v>
      </c>
    </row>
    <row r="43" spans="2:23" ht="12.95" customHeight="1">
      <c r="B43" s="429"/>
      <c r="C43" s="336" t="s">
        <v>967</v>
      </c>
      <c r="D43" s="445" t="str">
        <f>IF((COUNTIF(Summary!B46:BI46,"E")-COUNTIF(Summary!B46:BI46,"Y")&gt;0),(COUNTIF(Summary!B46:BI46,"E")-COUNTIF(Summary!B46:BI46,"Y")),"")</f>
        <v/>
      </c>
      <c r="E43" s="470"/>
      <c r="F43" s="446" t="str">
        <f t="shared" si="8"/>
        <v xml:space="preserve"> </v>
      </c>
      <c r="H43" s="585"/>
      <c r="I43" s="585"/>
      <c r="J43" s="273"/>
      <c r="K43" s="406"/>
      <c r="L43" s="437" t="str">
        <f t="shared" si="7"/>
        <v xml:space="preserve"> </v>
      </c>
      <c r="M43" s="451"/>
      <c r="O43" s="338" t="str">
        <f>'Fun Patches'!C44</f>
        <v>&lt;LIST PATCH HERE&gt;</v>
      </c>
      <c r="P43" s="431" t="str">
        <f>IF((COUNTIF(Summary!B152:BI152,"E")-COUNTIF(Summary!B152:BI152,"Y")&gt;0),(COUNTIF(Summary!B152:BI152,"E")-COUNTIF(Summary!B152:BI152,"Y")),"")</f>
        <v/>
      </c>
      <c r="Q43" s="467"/>
      <c r="R43" s="437" t="str">
        <f t="shared" si="1"/>
        <v xml:space="preserve"> </v>
      </c>
      <c r="T43" s="275"/>
      <c r="U43" s="273"/>
      <c r="V43" s="406"/>
      <c r="W43" s="437" t="str">
        <f t="shared" si="2"/>
        <v xml:space="preserve"> </v>
      </c>
    </row>
    <row r="44" spans="2:23" ht="12.95" customHeight="1">
      <c r="B44" s="429"/>
      <c r="C44" s="338" t="s">
        <v>968</v>
      </c>
      <c r="D44" s="445" t="str">
        <f>IF((COUNTIF(Summary!B47:BI47,"E")-COUNTIF(Summary!B47:BI47,"Y")&gt;0),(COUNTIF(Summary!B47:BI47,"E")-COUNTIF(Summary!B47:BI47,"Y")),"")</f>
        <v/>
      </c>
      <c r="E44" s="470"/>
      <c r="F44" s="437" t="str">
        <f t="shared" si="8"/>
        <v xml:space="preserve"> </v>
      </c>
      <c r="H44" s="583"/>
      <c r="I44" s="583"/>
      <c r="J44" s="273"/>
      <c r="K44" s="406"/>
      <c r="L44" s="437" t="str">
        <f t="shared" si="7"/>
        <v xml:space="preserve"> </v>
      </c>
      <c r="M44" s="451"/>
      <c r="O44" s="338" t="str">
        <f>'Fun Patches'!C45</f>
        <v>&lt;LIST PATCH HERE&gt;</v>
      </c>
      <c r="P44" s="431" t="str">
        <f>IF((COUNTIF(Summary!B153:BI153,"E")-COUNTIF(Summary!B153:BI153,"Y")&gt;0),(COUNTIF(Summary!B153:BI153,"E")-COUNTIF(Summary!B153:BI153,"Y")),"")</f>
        <v/>
      </c>
      <c r="Q44" s="467"/>
      <c r="R44" s="437" t="str">
        <f t="shared" si="1"/>
        <v xml:space="preserve"> </v>
      </c>
      <c r="T44" s="275"/>
      <c r="U44" s="273"/>
      <c r="V44" s="406"/>
      <c r="W44" s="437" t="str">
        <f t="shared" si="2"/>
        <v xml:space="preserve"> </v>
      </c>
    </row>
    <row r="45" spans="2:23" ht="12.95" customHeight="1" thickBot="1">
      <c r="B45" s="429"/>
      <c r="C45" s="452" t="s">
        <v>969</v>
      </c>
      <c r="D45" s="440" t="str">
        <f>IF((COUNTIF(Summary!B48:BI48,"E")-COUNTIF(Summary!B48:BI48,"Y")&gt;0),(COUNTIF(Summary!B48:BI48,"E")-COUNTIF(Summary!B48:BI48,"Y")),"")</f>
        <v/>
      </c>
      <c r="E45" s="469"/>
      <c r="F45" s="441" t="str">
        <f t="shared" si="8"/>
        <v xml:space="preserve"> </v>
      </c>
      <c r="H45" s="583"/>
      <c r="I45" s="583"/>
      <c r="J45" s="273"/>
      <c r="K45" s="406"/>
      <c r="L45" s="437" t="str">
        <f t="shared" si="7"/>
        <v xml:space="preserve"> </v>
      </c>
      <c r="M45" s="451"/>
      <c r="O45" s="338" t="str">
        <f>'Fun Patches'!C46</f>
        <v>&lt;LIST PATCH HERE&gt;</v>
      </c>
      <c r="P45" s="431" t="str">
        <f>IF((COUNTIF(Summary!B154:BI154,"E")-COUNTIF(Summary!B154:BI154,"Y")&gt;0),(COUNTIF(Summary!B154:BI154,"E")-COUNTIF(Summary!B154:BI154,"Y")),"")</f>
        <v/>
      </c>
      <c r="Q45" s="467"/>
      <c r="R45" s="437" t="str">
        <f t="shared" si="1"/>
        <v xml:space="preserve"> </v>
      </c>
      <c r="T45" s="275"/>
      <c r="U45" s="273"/>
      <c r="V45" s="406"/>
      <c r="W45" s="437" t="str">
        <f t="shared" si="2"/>
        <v xml:space="preserve"> </v>
      </c>
    </row>
    <row r="46" spans="2:23" ht="12.95" customHeight="1">
      <c r="B46" s="429"/>
      <c r="C46" s="444" t="s">
        <v>970</v>
      </c>
      <c r="D46" s="445" t="str">
        <f>IF((COUNTIF(Summary!B50:BI50,"E")-COUNTIF(Summary!B50:BI50,"Y")&gt;0),(COUNTIF(Summary!B50:BI50,"E")-COUNTIF(Summary!B50:BI50,"Y")),"")</f>
        <v/>
      </c>
      <c r="E46" s="470"/>
      <c r="F46" s="446" t="str">
        <f t="shared" si="8"/>
        <v xml:space="preserve"> </v>
      </c>
      <c r="H46" s="583"/>
      <c r="I46" s="583"/>
      <c r="J46" s="273"/>
      <c r="K46" s="406"/>
      <c r="L46" s="437" t="str">
        <f t="shared" si="7"/>
        <v xml:space="preserve"> </v>
      </c>
      <c r="M46" s="451"/>
      <c r="O46" s="338" t="str">
        <f>'Fun Patches'!C47</f>
        <v>&lt;LIST PATCH HERE&gt;</v>
      </c>
      <c r="P46" s="431" t="str">
        <f>IF((COUNTIF(Summary!B155:BI155,"E")-COUNTIF(Summary!B155:BI155,"Y")&gt;0),(COUNTIF(Summary!B155:BI155,"E")-COUNTIF(Summary!B155:BI155,"Y")),"")</f>
        <v/>
      </c>
      <c r="Q46" s="467"/>
      <c r="R46" s="437" t="str">
        <f t="shared" si="1"/>
        <v xml:space="preserve"> </v>
      </c>
      <c r="T46" s="275"/>
      <c r="U46" s="273"/>
      <c r="V46" s="406"/>
      <c r="W46" s="437" t="str">
        <f t="shared" si="2"/>
        <v xml:space="preserve"> </v>
      </c>
    </row>
    <row r="47" spans="2:23" ht="12.95" customHeight="1">
      <c r="B47" s="429"/>
      <c r="C47" s="436" t="s">
        <v>971</v>
      </c>
      <c r="D47" s="445" t="str">
        <f>IF((COUNTIF(Summary!B51:BI51,"E")-COUNTIF(Summary!B51:BI51,"Y")&gt;0),(COUNTIF(Summary!B51:BI51,"E")-COUNTIF(Summary!B51:BI51,"Y")),"")</f>
        <v/>
      </c>
      <c r="E47" s="470"/>
      <c r="F47" s="437" t="str">
        <f t="shared" si="8"/>
        <v xml:space="preserve"> </v>
      </c>
      <c r="H47" s="585"/>
      <c r="I47" s="585"/>
      <c r="J47" s="273"/>
      <c r="K47" s="406"/>
      <c r="L47" s="437" t="str">
        <f t="shared" si="7"/>
        <v xml:space="preserve"> </v>
      </c>
      <c r="M47" s="451"/>
      <c r="O47" s="338" t="str">
        <f>'Fun Patches'!C48</f>
        <v>&lt;LIST PATCH HERE&gt;</v>
      </c>
      <c r="P47" s="431" t="str">
        <f>IF((COUNTIF(Summary!B156:BI156,"E")-COUNTIF(Summary!B156:BI156,"Y")&gt;0),(COUNTIF(Summary!B156:BI156,"E")-COUNTIF(Summary!B156:BI156,"Y")),"")</f>
        <v/>
      </c>
      <c r="Q47" s="467"/>
      <c r="R47" s="437" t="str">
        <f t="shared" si="1"/>
        <v xml:space="preserve"> </v>
      </c>
      <c r="T47" s="275"/>
      <c r="U47" s="273"/>
      <c r="V47" s="406"/>
      <c r="W47" s="437" t="str">
        <f t="shared" si="2"/>
        <v xml:space="preserve"> </v>
      </c>
    </row>
    <row r="48" spans="2:23" ht="12.95" customHeight="1" thickBot="1">
      <c r="B48" s="429"/>
      <c r="C48" s="447" t="s">
        <v>972</v>
      </c>
      <c r="D48" s="440" t="str">
        <f>IF((COUNTIF(Summary!B52:BI52,"E")-COUNTIF(Summary!B52:BI52,"Y")&gt;0),(COUNTIF(Summary!B52:BI52,"E")-COUNTIF(Summary!B52:BI52,"Y")),"")</f>
        <v/>
      </c>
      <c r="E48" s="469"/>
      <c r="F48" s="441" t="str">
        <f t="shared" si="8"/>
        <v xml:space="preserve"> </v>
      </c>
      <c r="H48" s="583"/>
      <c r="I48" s="583"/>
      <c r="J48" s="273"/>
      <c r="K48" s="406"/>
      <c r="L48" s="437" t="str">
        <f t="shared" si="7"/>
        <v xml:space="preserve"> </v>
      </c>
      <c r="M48" s="451"/>
      <c r="O48" s="338" t="str">
        <f>'Fun Patches'!C49</f>
        <v>&lt;LIST PATCH HERE&gt;</v>
      </c>
      <c r="P48" s="431" t="str">
        <f>IF((COUNTIF(Summary!B157:BI157,"E")-COUNTIF(Summary!B157:BI157,"Y")&gt;0),(COUNTIF(Summary!B157:BI157,"E")-COUNTIF(Summary!B157:BI157,"Y")),"")</f>
        <v/>
      </c>
      <c r="Q48" s="467"/>
      <c r="R48" s="437" t="str">
        <f t="shared" si="1"/>
        <v xml:space="preserve"> </v>
      </c>
      <c r="T48" s="275"/>
      <c r="U48" s="273"/>
      <c r="V48" s="406"/>
      <c r="W48" s="437" t="str">
        <f t="shared" si="2"/>
        <v xml:space="preserve"> </v>
      </c>
    </row>
    <row r="49" spans="2:23" ht="12.95" customHeight="1">
      <c r="B49" s="429"/>
      <c r="C49" s="336" t="s">
        <v>1081</v>
      </c>
      <c r="D49" s="445" t="str">
        <f>IF((COUNTIF(Summary!B54:BI54,"E")-COUNTIF(Summary!B54:BI54,"Y")&gt;0),(COUNTIF(Summary!B54:BI54,"E")-COUNTIF(Summary!B54:BI54,"Y")),"")</f>
        <v/>
      </c>
      <c r="E49" s="470"/>
      <c r="F49" s="446" t="str">
        <f t="shared" si="8"/>
        <v xml:space="preserve"> </v>
      </c>
      <c r="H49" s="585"/>
      <c r="I49" s="585"/>
      <c r="J49" s="273"/>
      <c r="K49" s="406"/>
      <c r="L49" s="437" t="str">
        <f t="shared" si="7"/>
        <v xml:space="preserve"> </v>
      </c>
      <c r="M49" s="451"/>
      <c r="O49" s="338" t="str">
        <f>'Fun Patches'!C50</f>
        <v>&lt;LIST PATCH HERE&gt;</v>
      </c>
      <c r="P49" s="431" t="str">
        <f>IF((COUNTIF(Summary!B158:BI158,"E")-COUNTIF(Summary!B158:BI158,"Y")&gt;0),(COUNTIF(Summary!B158:BI158,"E")-COUNTIF(Summary!B158:BI158,"Y")),"")</f>
        <v/>
      </c>
      <c r="Q49" s="467"/>
      <c r="R49" s="437" t="str">
        <f t="shared" si="1"/>
        <v xml:space="preserve"> </v>
      </c>
      <c r="T49" s="275"/>
      <c r="U49" s="273"/>
      <c r="V49" s="406"/>
      <c r="W49" s="437" t="str">
        <f t="shared" si="2"/>
        <v xml:space="preserve"> </v>
      </c>
    </row>
    <row r="50" spans="2:23" ht="12.95" customHeight="1">
      <c r="B50" s="429"/>
      <c r="C50" s="338" t="s">
        <v>1082</v>
      </c>
      <c r="D50" s="445" t="str">
        <f>IF((COUNTIF(Summary!B55:BI55,"E")-COUNTIF(Summary!B55:BI55,"Y")&gt;0),(COUNTIF(Summary!B55:BI55,"E")-COUNTIF(Summary!B55:BI55,"Y")),"")</f>
        <v/>
      </c>
      <c r="E50" s="470"/>
      <c r="F50" s="437" t="str">
        <f t="shared" si="8"/>
        <v xml:space="preserve"> </v>
      </c>
      <c r="H50" s="585"/>
      <c r="I50" s="585"/>
      <c r="J50" s="273"/>
      <c r="K50" s="406"/>
      <c r="L50" s="437" t="str">
        <f t="shared" si="7"/>
        <v xml:space="preserve"> </v>
      </c>
      <c r="M50" s="451"/>
      <c r="O50" s="338" t="str">
        <f>'Fun Patches'!C51</f>
        <v>&lt;LIST PATCH HERE&gt;</v>
      </c>
      <c r="P50" s="431" t="str">
        <f>IF((COUNTIF(Summary!B159:BI159,"E")-COUNTIF(Summary!B159:BI159,"Y")&gt;0),(COUNTIF(Summary!B159:BI159,"E")-COUNTIF(Summary!B159:BI159,"Y")),"")</f>
        <v/>
      </c>
      <c r="Q50" s="467"/>
      <c r="R50" s="437" t="str">
        <f t="shared" si="1"/>
        <v xml:space="preserve"> </v>
      </c>
      <c r="T50" s="275"/>
      <c r="U50" s="273"/>
      <c r="V50" s="406"/>
      <c r="W50" s="437" t="str">
        <f t="shared" si="2"/>
        <v xml:space="preserve"> </v>
      </c>
    </row>
    <row r="51" spans="2:23" ht="12.95" customHeight="1" thickBot="1">
      <c r="B51" s="429"/>
      <c r="C51" s="452" t="s">
        <v>1083</v>
      </c>
      <c r="D51" s="440" t="str">
        <f>IF((COUNTIF(Summary!B56:BI56,"E")-COUNTIF(Summary!B56:BI56,"Y")&gt;0),(COUNTIF(Summary!B56:BI56,"E")-COUNTIF(Summary!B56:BI56,"Y")),"")</f>
        <v/>
      </c>
      <c r="E51" s="469"/>
      <c r="F51" s="441" t="str">
        <f t="shared" si="8"/>
        <v xml:space="preserve"> </v>
      </c>
      <c r="H51" s="585"/>
      <c r="I51" s="585"/>
      <c r="J51" s="273"/>
      <c r="K51" s="406"/>
      <c r="L51" s="437" t="str">
        <f t="shared" si="7"/>
        <v xml:space="preserve"> </v>
      </c>
      <c r="M51" s="451"/>
      <c r="O51" s="338" t="str">
        <f>'Fun Patches'!C52</f>
        <v>&lt;LIST PATCH HERE&gt;</v>
      </c>
      <c r="P51" s="431" t="str">
        <f>IF((COUNTIF(Summary!B160:BI160,"E")-COUNTIF(Summary!B160:BI160,"Y")&gt;0),(COUNTIF(Summary!B160:BI160,"E")-COUNTIF(Summary!B160:BI160,"Y")),"")</f>
        <v/>
      </c>
      <c r="Q51" s="467"/>
      <c r="R51" s="437" t="str">
        <f t="shared" si="1"/>
        <v xml:space="preserve"> </v>
      </c>
      <c r="T51" s="275"/>
      <c r="U51" s="273"/>
      <c r="V51" s="406"/>
      <c r="W51" s="437" t="str">
        <f t="shared" si="2"/>
        <v xml:space="preserve"> </v>
      </c>
    </row>
    <row r="52" spans="2:23" ht="12.95" customHeight="1">
      <c r="B52" s="429"/>
      <c r="C52" s="336" t="s">
        <v>973</v>
      </c>
      <c r="D52" s="445" t="str">
        <f>IF((COUNTIF(Summary!B58:BI58,"E")-COUNTIF(Summary!B58:BI58,"Y")&gt;0),(COUNTIF(Summary!B58:BI58,"E")-COUNTIF(Summary!B58:BI58,"Y")),"")</f>
        <v/>
      </c>
      <c r="E52" s="470"/>
      <c r="F52" s="446" t="str">
        <f t="shared" si="8"/>
        <v xml:space="preserve"> </v>
      </c>
      <c r="H52" s="585"/>
      <c r="I52" s="585"/>
      <c r="J52" s="273"/>
      <c r="K52" s="406"/>
      <c r="L52" s="437" t="str">
        <f t="shared" si="7"/>
        <v xml:space="preserve"> </v>
      </c>
      <c r="M52" s="451"/>
      <c r="O52" s="338" t="str">
        <f>'Fun Patches'!C53</f>
        <v>&lt;LIST PATCH HERE&gt;</v>
      </c>
      <c r="P52" s="431" t="str">
        <f>IF((COUNTIF(Summary!B161:BI161,"E")-COUNTIF(Summary!B161:BI161,"Y")&gt;0),(COUNTIF(Summary!B161:BI161,"E")-COUNTIF(Summary!B161:BI161,"Y")),"")</f>
        <v/>
      </c>
      <c r="Q52" s="467"/>
      <c r="R52" s="437" t="str">
        <f t="shared" si="1"/>
        <v xml:space="preserve"> </v>
      </c>
      <c r="T52" s="275"/>
      <c r="U52" s="273"/>
      <c r="V52" s="406"/>
      <c r="W52" s="437" t="str">
        <f t="shared" si="2"/>
        <v xml:space="preserve"> </v>
      </c>
    </row>
    <row r="53" spans="2:23" ht="12.95" customHeight="1">
      <c r="B53" s="429"/>
      <c r="C53" s="338" t="s">
        <v>974</v>
      </c>
      <c r="D53" s="445" t="str">
        <f>IF((COUNTIF(Summary!B59:BI59,"E")-COUNTIF(Summary!B59:BI59,"Y")&gt;0),(COUNTIF(Summary!B59:BI59,"E")-COUNTIF(Summary!B59:BI59,"Y")),"")</f>
        <v/>
      </c>
      <c r="E53" s="470"/>
      <c r="F53" s="437" t="str">
        <f t="shared" si="8"/>
        <v xml:space="preserve"> </v>
      </c>
      <c r="H53" s="585"/>
      <c r="I53" s="585"/>
      <c r="J53" s="273"/>
      <c r="K53" s="406"/>
      <c r="L53" s="437" t="str">
        <f t="shared" si="7"/>
        <v xml:space="preserve"> </v>
      </c>
      <c r="M53" s="451"/>
      <c r="O53" s="340" t="str">
        <f>'Fun Patches'!C54</f>
        <v>&lt;LIST PATCH HERE&gt;</v>
      </c>
      <c r="P53" s="431" t="str">
        <f>IF((COUNTIF(Summary!B162:BI162,"E")-COUNTIF(Summary!B162:BI162,"Y")&gt;0),(COUNTIF(Summary!B162:BI162,"E")-COUNTIF(Summary!B162:BI162,"Y")),"")</f>
        <v/>
      </c>
      <c r="Q53" s="468"/>
      <c r="R53" s="437" t="str">
        <f t="shared" si="1"/>
        <v xml:space="preserve"> </v>
      </c>
      <c r="T53" s="275"/>
      <c r="U53" s="273"/>
      <c r="V53" s="406"/>
      <c r="W53" s="437" t="str">
        <f t="shared" si="2"/>
        <v xml:space="preserve"> </v>
      </c>
    </row>
    <row r="54" spans="2:23" ht="12.95" customHeight="1">
      <c r="B54" s="429"/>
      <c r="C54" s="340" t="s">
        <v>975</v>
      </c>
      <c r="D54" s="445" t="str">
        <f>IF((COUNTIF(Summary!B60:BI60,"E")-COUNTIF(Summary!B60:BI60,"Y")&gt;0),(COUNTIF(Summary!B60:BI60,"E")-COUNTIF(Summary!B60:BI60,"Y")),"")</f>
        <v/>
      </c>
      <c r="E54" s="470"/>
      <c r="F54" s="453" t="str">
        <f t="shared" si="8"/>
        <v xml:space="preserve"> </v>
      </c>
      <c r="H54" s="585"/>
      <c r="I54" s="585"/>
      <c r="J54" s="273"/>
      <c r="K54" s="406"/>
      <c r="L54" s="437" t="str">
        <f t="shared" si="7"/>
        <v xml:space="preserve"> </v>
      </c>
      <c r="M54" s="451"/>
      <c r="O54" s="450"/>
      <c r="P54" s="454"/>
      <c r="Q54" s="454"/>
      <c r="R54" s="454"/>
      <c r="T54" s="275"/>
      <c r="U54" s="273"/>
      <c r="V54" s="406"/>
      <c r="W54" s="437" t="str">
        <f t="shared" si="2"/>
        <v xml:space="preserve"> </v>
      </c>
    </row>
    <row r="55" spans="2:23" ht="12.95" customHeight="1" thickBot="1">
      <c r="F55" s="455"/>
      <c r="H55" s="585"/>
      <c r="I55" s="585"/>
      <c r="J55" s="273"/>
      <c r="K55" s="406"/>
      <c r="L55" s="437" t="str">
        <f t="shared" si="7"/>
        <v xml:space="preserve"> </v>
      </c>
      <c r="M55" s="451"/>
      <c r="O55" s="336"/>
      <c r="P55" s="434"/>
      <c r="Q55" s="456"/>
      <c r="R55" s="456"/>
      <c r="T55" s="275"/>
      <c r="U55" s="273"/>
      <c r="V55" s="406"/>
      <c r="W55" s="437" t="str">
        <f t="shared" si="2"/>
        <v xml:space="preserve"> </v>
      </c>
    </row>
    <row r="56" spans="2:23" ht="12.95" customHeight="1" thickBot="1">
      <c r="H56" s="585"/>
      <c r="I56" s="585"/>
      <c r="J56" s="273"/>
      <c r="K56" s="406"/>
      <c r="L56" s="437" t="str">
        <f t="shared" si="7"/>
        <v xml:space="preserve"> </v>
      </c>
      <c r="M56" s="451"/>
      <c r="O56" s="275"/>
      <c r="P56" s="273"/>
      <c r="Q56" s="406"/>
      <c r="R56" s="435" t="str">
        <f t="shared" ref="R56:R75" si="9">IFERROR(IF(ISBLANK(P56)," ", IF(P56-Q56&lt;=0,"none",P56-Q56)), " ")</f>
        <v xml:space="preserve"> </v>
      </c>
      <c r="T56" s="275"/>
      <c r="U56" s="273"/>
      <c r="V56" s="406"/>
      <c r="W56" s="437" t="str">
        <f t="shared" si="2"/>
        <v xml:space="preserve"> </v>
      </c>
    </row>
    <row r="57" spans="2:23" ht="12.95" customHeight="1">
      <c r="B57" s="429"/>
      <c r="C57" s="336" t="s">
        <v>976</v>
      </c>
      <c r="D57" s="457" t="str">
        <f>IF((COUNTIF(Summary!B95:BI95,"E")-COUNTIF(Summary!B95:BI95,"Y")&gt;0),(COUNTIF(Summary!B95:BI95,"E")-COUNTIF(Summary!B95:BI95,"Y")),"")</f>
        <v/>
      </c>
      <c r="E57" s="466"/>
      <c r="F57" s="435" t="str">
        <f t="shared" ref="F57:F63" si="10">IFERROR(IF(ISBLANK(D57)," ", IF(D57-E57&lt;=0,"none",D57-E57)), " ")</f>
        <v xml:space="preserve"> </v>
      </c>
      <c r="H57" s="585"/>
      <c r="I57" s="585"/>
      <c r="J57" s="273"/>
      <c r="K57" s="406"/>
      <c r="L57" s="437" t="str">
        <f t="shared" si="7"/>
        <v xml:space="preserve"> </v>
      </c>
      <c r="M57" s="451"/>
      <c r="O57" s="275"/>
      <c r="P57" s="273"/>
      <c r="Q57" s="406"/>
      <c r="R57" s="437" t="str">
        <f t="shared" si="9"/>
        <v xml:space="preserve"> </v>
      </c>
      <c r="T57" s="275"/>
      <c r="U57" s="273"/>
      <c r="V57" s="406"/>
      <c r="W57" s="437" t="str">
        <f t="shared" si="2"/>
        <v xml:space="preserve"> </v>
      </c>
    </row>
    <row r="58" spans="2:23" ht="12.95" customHeight="1" thickBot="1">
      <c r="B58" s="429"/>
      <c r="C58" s="340" t="s">
        <v>977</v>
      </c>
      <c r="D58" s="440" t="str">
        <f>IF((COUNTIF(Summary!B96:BI96,"E")-COUNTIF(Summary!B96:BI96,"Y")&gt;0),(COUNTIF(Summary!B96:BI96,"E")-COUNTIF(Summary!B96:BI96,"Y")),"")</f>
        <v/>
      </c>
      <c r="E58" s="469"/>
      <c r="F58" s="441" t="str">
        <f t="shared" si="10"/>
        <v xml:space="preserve"> </v>
      </c>
      <c r="H58" s="585"/>
      <c r="I58" s="585"/>
      <c r="J58" s="273"/>
      <c r="K58" s="406"/>
      <c r="L58" s="437" t="str">
        <f t="shared" si="7"/>
        <v xml:space="preserve"> </v>
      </c>
      <c r="M58" s="451"/>
      <c r="O58" s="275"/>
      <c r="P58" s="273"/>
      <c r="Q58" s="406"/>
      <c r="R58" s="437" t="str">
        <f t="shared" si="9"/>
        <v xml:space="preserve"> </v>
      </c>
      <c r="T58" s="275"/>
      <c r="U58" s="273"/>
      <c r="V58" s="406"/>
      <c r="W58" s="437" t="str">
        <f t="shared" si="2"/>
        <v xml:space="preserve"> </v>
      </c>
    </row>
    <row r="59" spans="2:23" ht="12.95" customHeight="1">
      <c r="B59" s="429"/>
      <c r="C59" s="458" t="s">
        <v>978</v>
      </c>
      <c r="D59" s="457" t="str">
        <f>IF((COUNTIF(Summary!B97:BI97,"E")-COUNTIF(Summary!B97:BI97,"Y")&gt;0),(COUNTIF(Summary!B97:BI97,"E")-COUNTIF(Summary!B97:BI97,"Y")),"")</f>
        <v/>
      </c>
      <c r="E59" s="466"/>
      <c r="F59" s="435" t="str">
        <f t="shared" si="10"/>
        <v xml:space="preserve"> </v>
      </c>
      <c r="H59" s="585"/>
      <c r="I59" s="585"/>
      <c r="J59" s="273"/>
      <c r="K59" s="406"/>
      <c r="L59" s="437" t="str">
        <f t="shared" si="7"/>
        <v xml:space="preserve"> </v>
      </c>
      <c r="M59" s="451"/>
      <c r="O59" s="275"/>
      <c r="P59" s="273"/>
      <c r="Q59" s="406"/>
      <c r="R59" s="437" t="str">
        <f t="shared" si="9"/>
        <v xml:space="preserve"> </v>
      </c>
      <c r="T59" s="275"/>
      <c r="U59" s="273"/>
      <c r="V59" s="406"/>
      <c r="W59" s="437" t="str">
        <f t="shared" si="2"/>
        <v xml:space="preserve"> </v>
      </c>
    </row>
    <row r="60" spans="2:23" ht="12.95" customHeight="1">
      <c r="B60" s="429"/>
      <c r="C60" s="340" t="s">
        <v>979</v>
      </c>
      <c r="D60" s="431" t="str">
        <f>IF((COUNTIF(Summary!B98:BI98,"E")-COUNTIF(Summary!B98:BI98,"Y")&gt;0),(COUNTIF(Summary!B98:BI98,"E")-COUNTIF(Summary!B98:BI98,"Y")),"")</f>
        <v/>
      </c>
      <c r="E60" s="467"/>
      <c r="F60" s="437" t="str">
        <f t="shared" si="10"/>
        <v xml:space="preserve"> </v>
      </c>
      <c r="H60" s="583"/>
      <c r="I60" s="583"/>
      <c r="J60" s="273"/>
      <c r="K60" s="406"/>
      <c r="L60" s="437" t="str">
        <f t="shared" si="7"/>
        <v xml:space="preserve"> </v>
      </c>
      <c r="M60" s="451"/>
      <c r="O60" s="275"/>
      <c r="P60" s="273"/>
      <c r="Q60" s="406"/>
      <c r="R60" s="437" t="str">
        <f t="shared" si="9"/>
        <v xml:space="preserve"> </v>
      </c>
      <c r="T60" s="275"/>
      <c r="U60" s="273"/>
      <c r="V60" s="406"/>
      <c r="W60" s="437" t="str">
        <f t="shared" si="2"/>
        <v xml:space="preserve"> </v>
      </c>
    </row>
    <row r="61" spans="2:23" ht="12.95" customHeight="1" thickBot="1">
      <c r="B61" s="429"/>
      <c r="C61" s="447" t="s">
        <v>542</v>
      </c>
      <c r="D61" s="440" t="str">
        <f>IF((COUNTIF(Summary!B99:BI99,"E")-COUNTIF(Summary!B99:BI99,"Y")&gt;0),(COUNTIF(Summary!B99:BI99,"E")-COUNTIF(Summary!B99:BI99,"Y")),"")</f>
        <v/>
      </c>
      <c r="E61" s="469"/>
      <c r="F61" s="441" t="str">
        <f t="shared" si="10"/>
        <v xml:space="preserve"> </v>
      </c>
      <c r="H61" s="585"/>
      <c r="I61" s="585"/>
      <c r="J61" s="273"/>
      <c r="K61" s="406"/>
      <c r="L61" s="437" t="str">
        <f t="shared" si="7"/>
        <v xml:space="preserve"> </v>
      </c>
      <c r="M61" s="451"/>
      <c r="O61" s="275"/>
      <c r="P61" s="273"/>
      <c r="Q61" s="406"/>
      <c r="R61" s="437" t="str">
        <f t="shared" si="9"/>
        <v xml:space="preserve"> </v>
      </c>
      <c r="T61" s="275"/>
      <c r="U61" s="273"/>
      <c r="V61" s="406"/>
      <c r="W61" s="437" t="str">
        <f t="shared" si="2"/>
        <v xml:space="preserve"> </v>
      </c>
    </row>
    <row r="62" spans="2:23" ht="12.95" customHeight="1">
      <c r="B62" s="429"/>
      <c r="C62" s="459" t="s">
        <v>980</v>
      </c>
      <c r="D62" s="457" t="str">
        <f>IF((COUNTIF(Summary!B100:BI100,"E")-COUNTIF(Summary!B100:BI100,"Y")&gt;0),(COUNTIF(Summary!B100:BI100,"E")-COUNTIF(Summary!B100:BI100,"Y")),"")</f>
        <v/>
      </c>
      <c r="E62" s="466"/>
      <c r="F62" s="435" t="str">
        <f t="shared" si="10"/>
        <v xml:space="preserve"> </v>
      </c>
      <c r="H62" s="583"/>
      <c r="I62" s="583"/>
      <c r="J62" s="273"/>
      <c r="K62" s="406"/>
      <c r="L62" s="437" t="str">
        <f t="shared" si="7"/>
        <v xml:space="preserve"> </v>
      </c>
      <c r="M62" s="451"/>
      <c r="O62" s="275"/>
      <c r="P62" s="273"/>
      <c r="Q62" s="406"/>
      <c r="R62" s="437" t="str">
        <f t="shared" si="9"/>
        <v xml:space="preserve"> </v>
      </c>
      <c r="T62" s="275"/>
      <c r="U62" s="273"/>
      <c r="V62" s="406"/>
      <c r="W62" s="437" t="str">
        <f t="shared" si="2"/>
        <v xml:space="preserve"> </v>
      </c>
    </row>
    <row r="63" spans="2:23" ht="12.95" customHeight="1" thickBot="1">
      <c r="B63" s="429"/>
      <c r="C63" s="460" t="s">
        <v>211</v>
      </c>
      <c r="D63" s="461" t="str">
        <f>IF((COUNTIF(Summary!B92:BI92,"E")-COUNTIF(Summary!B92:BI92,"Y")&gt;0),(COUNTIF(Summary!B92:BI92,"E")-COUNTIF(Summary!B92:BI92,"Y")),"")</f>
        <v/>
      </c>
      <c r="E63" s="469"/>
      <c r="F63" s="441" t="str">
        <f t="shared" si="10"/>
        <v xml:space="preserve"> </v>
      </c>
      <c r="H63" s="585"/>
      <c r="I63" s="585"/>
      <c r="J63" s="273"/>
      <c r="K63" s="406"/>
      <c r="L63" s="437" t="str">
        <f t="shared" si="7"/>
        <v xml:space="preserve"> </v>
      </c>
      <c r="M63" s="451"/>
      <c r="O63" s="275"/>
      <c r="P63" s="273"/>
      <c r="Q63" s="406"/>
      <c r="R63" s="437" t="str">
        <f t="shared" si="9"/>
        <v xml:space="preserve"> </v>
      </c>
      <c r="T63" s="275"/>
      <c r="U63" s="273"/>
      <c r="V63" s="406"/>
      <c r="W63" s="437" t="str">
        <f t="shared" si="2"/>
        <v xml:space="preserve"> </v>
      </c>
    </row>
    <row r="64" spans="2:23" ht="12.95" customHeight="1">
      <c r="H64" s="583"/>
      <c r="I64" s="583"/>
      <c r="J64" s="273"/>
      <c r="K64" s="406"/>
      <c r="L64" s="437" t="str">
        <f t="shared" si="7"/>
        <v xml:space="preserve"> </v>
      </c>
      <c r="M64" s="451"/>
      <c r="O64" s="275"/>
      <c r="P64" s="273"/>
      <c r="Q64" s="406"/>
      <c r="R64" s="437" t="str">
        <f t="shared" si="9"/>
        <v xml:space="preserve"> </v>
      </c>
      <c r="T64" s="275"/>
      <c r="U64" s="273"/>
      <c r="V64" s="406"/>
      <c r="W64" s="437" t="str">
        <f t="shared" si="2"/>
        <v xml:space="preserve"> </v>
      </c>
    </row>
    <row r="65" spans="1:24" ht="12.95" customHeight="1" thickBot="1">
      <c r="H65" s="585"/>
      <c r="I65" s="585"/>
      <c r="J65" s="273"/>
      <c r="K65" s="406"/>
      <c r="L65" s="437" t="str">
        <f t="shared" si="7"/>
        <v xml:space="preserve"> </v>
      </c>
      <c r="M65" s="451"/>
      <c r="O65" s="275"/>
      <c r="P65" s="273"/>
      <c r="Q65" s="406"/>
      <c r="R65" s="437" t="str">
        <f t="shared" si="9"/>
        <v xml:space="preserve"> </v>
      </c>
      <c r="T65" s="275"/>
      <c r="U65" s="273"/>
      <c r="V65" s="406"/>
      <c r="W65" s="437" t="str">
        <f t="shared" si="2"/>
        <v xml:space="preserve"> </v>
      </c>
    </row>
    <row r="66" spans="1:24" s="428" customFormat="1" ht="12.95" customHeight="1">
      <c r="A66" s="426"/>
      <c r="B66" s="429"/>
      <c r="C66" s="459" t="s">
        <v>981</v>
      </c>
      <c r="D66" s="431" t="str">
        <f>IF((COUNTIF(Summary!B101:BI101,"E")-COUNTIF(Summary!B101:BI101,"Y")&gt;0),(COUNTIF(Summary!B101:BI101,"E")-COUNTIF(Summary!B101:BI101,"Y")),"")</f>
        <v/>
      </c>
      <c r="E66" s="470"/>
      <c r="F66" s="432" t="str">
        <f t="shared" ref="F66:F71" si="11">IFERROR(IF(ISBLANK(D66)," ", IF(D66-E66&lt;=0,"none",D66-E66)), " ")</f>
        <v xml:space="preserve"> </v>
      </c>
      <c r="G66" s="426"/>
      <c r="H66" s="583"/>
      <c r="I66" s="583"/>
      <c r="J66" s="273"/>
      <c r="K66" s="406"/>
      <c r="L66" s="437" t="str">
        <f t="shared" si="7"/>
        <v xml:space="preserve"> </v>
      </c>
      <c r="M66" s="451"/>
      <c r="N66" s="426"/>
      <c r="O66" s="275"/>
      <c r="P66" s="273"/>
      <c r="Q66" s="406"/>
      <c r="R66" s="437" t="str">
        <f t="shared" si="9"/>
        <v xml:space="preserve"> </v>
      </c>
      <c r="S66" s="427"/>
      <c r="T66" s="275"/>
      <c r="U66" s="273"/>
      <c r="V66" s="406"/>
      <c r="W66" s="437" t="str">
        <f t="shared" si="2"/>
        <v xml:space="preserve"> </v>
      </c>
    </row>
    <row r="67" spans="1:24" s="428" customFormat="1" ht="12.95" customHeight="1" thickBot="1">
      <c r="A67" s="426"/>
      <c r="B67" s="429"/>
      <c r="C67" s="462" t="s">
        <v>982</v>
      </c>
      <c r="D67" s="440" t="str">
        <f>IF((COUNTIF(Summary!B102:BI102,"E")-COUNTIF(Summary!B102:BI102,"Y")&gt;0),(COUNTIF(Summary!B102:BI102,"E")-COUNTIF(Summary!B102:BI102,"Y")),"")</f>
        <v/>
      </c>
      <c r="E67" s="469"/>
      <c r="F67" s="463" t="str">
        <f t="shared" si="11"/>
        <v xml:space="preserve"> </v>
      </c>
      <c r="G67" s="426"/>
      <c r="H67" s="585"/>
      <c r="I67" s="585"/>
      <c r="J67" s="273"/>
      <c r="K67" s="406"/>
      <c r="L67" s="437" t="str">
        <f t="shared" si="7"/>
        <v xml:space="preserve"> </v>
      </c>
      <c r="M67" s="451"/>
      <c r="N67" s="426"/>
      <c r="O67" s="275"/>
      <c r="P67" s="273"/>
      <c r="Q67" s="406"/>
      <c r="R67" s="437" t="str">
        <f t="shared" si="9"/>
        <v xml:space="preserve"> </v>
      </c>
      <c r="S67" s="427"/>
      <c r="T67" s="275"/>
      <c r="U67" s="273"/>
      <c r="V67" s="406"/>
      <c r="W67" s="437" t="str">
        <f t="shared" si="2"/>
        <v xml:space="preserve"> </v>
      </c>
    </row>
    <row r="68" spans="1:24" s="428" customFormat="1">
      <c r="A68" s="426"/>
      <c r="B68" s="429"/>
      <c r="C68" s="459" t="s">
        <v>983</v>
      </c>
      <c r="D68" s="445" t="str">
        <f>IF((COUNTIF(Summary!B103:BI103,"E")-COUNTIF(Summary!B103:BI103,"Y")&gt;0),(COUNTIF(Summary!B103:BI103,"E")-COUNTIF(Summary!B103:BI103,"Y")),"")</f>
        <v/>
      </c>
      <c r="E68" s="470"/>
      <c r="F68" s="432" t="str">
        <f t="shared" si="11"/>
        <v xml:space="preserve"> </v>
      </c>
      <c r="G68" s="426"/>
      <c r="H68" s="583"/>
      <c r="I68" s="583"/>
      <c r="J68" s="273"/>
      <c r="K68" s="406"/>
      <c r="L68" s="437" t="str">
        <f t="shared" si="7"/>
        <v xml:space="preserve"> </v>
      </c>
      <c r="M68" s="451"/>
      <c r="N68" s="426"/>
      <c r="O68" s="275"/>
      <c r="P68" s="273"/>
      <c r="Q68" s="406"/>
      <c r="R68" s="437" t="str">
        <f t="shared" si="9"/>
        <v xml:space="preserve"> </v>
      </c>
      <c r="S68" s="427"/>
      <c r="T68" s="275"/>
      <c r="U68" s="273"/>
      <c r="V68" s="406"/>
      <c r="W68" s="437" t="str">
        <f t="shared" ref="W68:W75" si="12">IFERROR(IF(ISBLANK(U68)," ", IF(U68-V68&lt;=0,"none",U68-V68)), " ")</f>
        <v xml:space="preserve"> </v>
      </c>
    </row>
    <row r="69" spans="1:24" s="428" customFormat="1" ht="13.5" thickBot="1">
      <c r="A69" s="426"/>
      <c r="B69" s="429"/>
      <c r="C69" s="460" t="s">
        <v>984</v>
      </c>
      <c r="D69" s="440" t="str">
        <f>IF((COUNTIF(Summary!B104:BI104,"E")-COUNTIF(Summary!B104:BI104,"Y")&gt;0),(COUNTIF(Summary!B104:BI104,"E")-COUNTIF(Summary!B104:BI104,"Y")),"")</f>
        <v/>
      </c>
      <c r="E69" s="469"/>
      <c r="F69" s="463" t="str">
        <f t="shared" si="11"/>
        <v xml:space="preserve"> </v>
      </c>
      <c r="G69" s="426"/>
      <c r="H69" s="585"/>
      <c r="I69" s="585"/>
      <c r="J69" s="273"/>
      <c r="K69" s="406"/>
      <c r="L69" s="437" t="str">
        <f t="shared" si="7"/>
        <v xml:space="preserve"> </v>
      </c>
      <c r="M69" s="451"/>
      <c r="N69" s="426"/>
      <c r="O69" s="275"/>
      <c r="P69" s="273"/>
      <c r="Q69" s="406"/>
      <c r="R69" s="437" t="str">
        <f t="shared" si="9"/>
        <v xml:space="preserve"> </v>
      </c>
      <c r="S69" s="427"/>
      <c r="T69" s="275"/>
      <c r="U69" s="273"/>
      <c r="V69" s="406"/>
      <c r="W69" s="437" t="str">
        <f t="shared" si="12"/>
        <v xml:space="preserve"> </v>
      </c>
    </row>
    <row r="70" spans="1:24" s="428" customFormat="1">
      <c r="A70" s="426"/>
      <c r="B70" s="429"/>
      <c r="C70" s="464" t="s">
        <v>985</v>
      </c>
      <c r="D70" s="445" t="str">
        <f>IF((COUNTIF(Summary!B105:BI105,"E")-COUNTIF(Summary!B105:BI105,"Y")&gt;0),(COUNTIF(Summary!B105:BI105,"E")-COUNTIF(Summary!B105:BI105,"Y")),"")</f>
        <v/>
      </c>
      <c r="E70" s="470"/>
      <c r="F70" s="432" t="str">
        <f t="shared" si="11"/>
        <v xml:space="preserve"> </v>
      </c>
      <c r="G70" s="426"/>
      <c r="H70" s="583"/>
      <c r="I70" s="583"/>
      <c r="J70" s="273"/>
      <c r="K70" s="406"/>
      <c r="L70" s="437" t="str">
        <f t="shared" si="7"/>
        <v xml:space="preserve"> </v>
      </c>
      <c r="M70" s="451"/>
      <c r="N70" s="426"/>
      <c r="O70" s="275"/>
      <c r="P70" s="273"/>
      <c r="Q70" s="406"/>
      <c r="R70" s="437" t="str">
        <f t="shared" si="9"/>
        <v xml:space="preserve"> </v>
      </c>
      <c r="S70" s="427"/>
      <c r="T70" s="275"/>
      <c r="U70" s="273"/>
      <c r="V70" s="406"/>
      <c r="W70" s="437" t="str">
        <f t="shared" si="12"/>
        <v xml:space="preserve"> </v>
      </c>
    </row>
    <row r="71" spans="1:24" s="428" customFormat="1">
      <c r="B71" s="429"/>
      <c r="C71" s="465" t="s">
        <v>792</v>
      </c>
      <c r="D71" s="431" t="str">
        <f>IF((COUNTIF(Summary!B93:BI93,"E")-COUNTIF(Summary!B93:BI93,"Y")&gt;0),(COUNTIF(Summary!B93:BI93,"E")-COUNTIF(Summary!B93:BI93,"Y")),"")</f>
        <v/>
      </c>
      <c r="E71" s="470"/>
      <c r="F71" s="463" t="str">
        <f t="shared" si="11"/>
        <v xml:space="preserve"> </v>
      </c>
      <c r="G71" s="426"/>
      <c r="H71" s="585"/>
      <c r="I71" s="585"/>
      <c r="J71" s="273"/>
      <c r="K71" s="406"/>
      <c r="L71" s="437" t="str">
        <f t="shared" si="7"/>
        <v xml:space="preserve"> </v>
      </c>
      <c r="M71" s="451"/>
      <c r="N71" s="426"/>
      <c r="O71" s="275"/>
      <c r="P71" s="273"/>
      <c r="Q71" s="406"/>
      <c r="R71" s="437" t="str">
        <f t="shared" si="9"/>
        <v xml:space="preserve"> </v>
      </c>
      <c r="S71" s="427"/>
      <c r="T71" s="275"/>
      <c r="U71" s="273"/>
      <c r="V71" s="406"/>
      <c r="W71" s="437" t="str">
        <f t="shared" si="12"/>
        <v xml:space="preserve"> </v>
      </c>
    </row>
    <row r="72" spans="1:24" s="428" customFormat="1">
      <c r="B72" s="426"/>
      <c r="C72" s="426"/>
      <c r="D72" s="427"/>
      <c r="E72" s="427"/>
      <c r="F72" s="427"/>
      <c r="G72" s="426"/>
      <c r="H72" s="583"/>
      <c r="I72" s="583"/>
      <c r="J72" s="273"/>
      <c r="K72" s="406"/>
      <c r="L72" s="437" t="str">
        <f t="shared" si="7"/>
        <v xml:space="preserve"> </v>
      </c>
      <c r="M72" s="451"/>
      <c r="N72" s="426"/>
      <c r="O72" s="275"/>
      <c r="P72" s="273"/>
      <c r="Q72" s="406"/>
      <c r="R72" s="437" t="str">
        <f t="shared" si="9"/>
        <v xml:space="preserve"> </v>
      </c>
      <c r="S72" s="427"/>
      <c r="T72" s="275"/>
      <c r="U72" s="273"/>
      <c r="V72" s="406"/>
      <c r="W72" s="437" t="str">
        <f t="shared" si="12"/>
        <v xml:space="preserve"> </v>
      </c>
    </row>
    <row r="73" spans="1:24" s="428" customFormat="1">
      <c r="B73" s="426"/>
      <c r="C73" s="426"/>
      <c r="D73" s="427"/>
      <c r="E73" s="427"/>
      <c r="F73" s="427"/>
      <c r="G73" s="426"/>
      <c r="H73" s="585"/>
      <c r="I73" s="585"/>
      <c r="J73" s="273"/>
      <c r="K73" s="406"/>
      <c r="L73" s="437" t="str">
        <f t="shared" si="7"/>
        <v xml:space="preserve"> </v>
      </c>
      <c r="M73" s="451"/>
      <c r="N73" s="426"/>
      <c r="O73" s="275"/>
      <c r="P73" s="273"/>
      <c r="Q73" s="406"/>
      <c r="R73" s="437" t="str">
        <f t="shared" si="9"/>
        <v xml:space="preserve"> </v>
      </c>
      <c r="S73" s="427"/>
      <c r="T73" s="275"/>
      <c r="U73" s="273"/>
      <c r="V73" s="406"/>
      <c r="W73" s="437" t="str">
        <f t="shared" si="12"/>
        <v xml:space="preserve"> </v>
      </c>
    </row>
    <row r="74" spans="1:24" s="428" customFormat="1">
      <c r="B74" s="426"/>
      <c r="C74" s="426"/>
      <c r="D74" s="427"/>
      <c r="E74" s="427"/>
      <c r="F74" s="427"/>
      <c r="G74" s="426"/>
      <c r="H74" s="583"/>
      <c r="I74" s="583"/>
      <c r="J74" s="273"/>
      <c r="K74" s="406"/>
      <c r="L74" s="437" t="str">
        <f t="shared" si="7"/>
        <v xml:space="preserve"> </v>
      </c>
      <c r="M74" s="426"/>
      <c r="N74" s="426"/>
      <c r="O74" s="275"/>
      <c r="P74" s="273"/>
      <c r="Q74" s="406"/>
      <c r="R74" s="437" t="str">
        <f t="shared" si="9"/>
        <v xml:space="preserve"> </v>
      </c>
      <c r="S74" s="427"/>
      <c r="T74" s="275"/>
      <c r="U74" s="273"/>
      <c r="V74" s="406"/>
      <c r="W74" s="437" t="str">
        <f t="shared" si="12"/>
        <v xml:space="preserve"> </v>
      </c>
    </row>
    <row r="75" spans="1:24" s="428" customFormat="1">
      <c r="B75" s="426"/>
      <c r="C75" s="426"/>
      <c r="D75" s="427"/>
      <c r="E75" s="427"/>
      <c r="F75" s="427"/>
      <c r="G75" s="426"/>
      <c r="H75" s="585"/>
      <c r="I75" s="585"/>
      <c r="J75" s="273"/>
      <c r="K75" s="406"/>
      <c r="L75" s="463" t="str">
        <f t="shared" si="7"/>
        <v xml:space="preserve"> </v>
      </c>
      <c r="M75" s="426"/>
      <c r="N75" s="426"/>
      <c r="O75" s="307"/>
      <c r="P75" s="277"/>
      <c r="Q75" s="407"/>
      <c r="R75" s="463" t="str">
        <f t="shared" si="9"/>
        <v xml:space="preserve"> </v>
      </c>
      <c r="S75" s="427"/>
      <c r="T75" s="307"/>
      <c r="U75" s="277"/>
      <c r="V75" s="407"/>
      <c r="W75" s="463" t="str">
        <f t="shared" si="12"/>
        <v xml:space="preserve"> </v>
      </c>
    </row>
    <row r="76" spans="1:24" s="428" customFormat="1">
      <c r="B76" s="426"/>
      <c r="C76" s="426"/>
      <c r="D76" s="427"/>
      <c r="E76" s="427"/>
      <c r="F76" s="427"/>
      <c r="G76" s="426"/>
      <c r="H76" s="426"/>
      <c r="I76" s="426"/>
      <c r="J76" s="427"/>
      <c r="K76" s="427"/>
      <c r="L76" s="427"/>
      <c r="M76" s="426"/>
      <c r="N76" s="426"/>
      <c r="O76" s="426"/>
      <c r="P76" s="427"/>
      <c r="Q76" s="427"/>
      <c r="R76" s="427"/>
      <c r="S76" s="427"/>
      <c r="T76" s="426"/>
      <c r="U76" s="427"/>
      <c r="V76" s="427"/>
      <c r="W76" s="427"/>
    </row>
    <row r="77" spans="1:24" s="428" customFormat="1">
      <c r="B77" s="426"/>
      <c r="C77" s="426"/>
      <c r="D77" s="427"/>
      <c r="E77" s="427"/>
      <c r="F77" s="427"/>
      <c r="G77" s="426"/>
      <c r="H77" s="426"/>
      <c r="I77" s="426"/>
      <c r="J77" s="427"/>
      <c r="K77" s="427"/>
      <c r="L77" s="427"/>
      <c r="M77" s="426"/>
      <c r="N77" s="426"/>
      <c r="O77" s="426"/>
      <c r="P77" s="427"/>
      <c r="Q77" s="427"/>
      <c r="R77" s="427"/>
      <c r="S77" s="427"/>
      <c r="T77" s="426"/>
      <c r="U77" s="427"/>
      <c r="V77" s="427"/>
      <c r="W77" s="427"/>
    </row>
    <row r="78" spans="1:24" s="428" customFormat="1">
      <c r="A78" s="426"/>
      <c r="B78" s="426"/>
      <c r="C78" s="426"/>
      <c r="D78" s="427"/>
      <c r="E78" s="427"/>
      <c r="F78" s="427"/>
      <c r="G78" s="426"/>
      <c r="H78" s="426"/>
      <c r="I78" s="426"/>
      <c r="J78" s="427"/>
      <c r="K78" s="427"/>
      <c r="L78" s="427"/>
      <c r="M78" s="426"/>
      <c r="N78" s="426"/>
      <c r="O78" s="426"/>
      <c r="P78" s="427"/>
      <c r="Q78" s="427"/>
      <c r="R78" s="427"/>
      <c r="S78" s="427"/>
      <c r="T78" s="426"/>
      <c r="U78" s="427"/>
      <c r="V78" s="427"/>
      <c r="W78" s="427"/>
    </row>
    <row r="79" spans="1:24">
      <c r="O79" s="427"/>
      <c r="P79" s="426"/>
      <c r="Q79" s="426"/>
      <c r="T79" s="428"/>
      <c r="U79" s="426"/>
      <c r="V79" s="426"/>
      <c r="W79" s="426"/>
      <c r="X79" s="426"/>
    </row>
    <row r="80" spans="1:24">
      <c r="O80" s="427"/>
      <c r="P80" s="426"/>
      <c r="Q80" s="426"/>
      <c r="T80" s="428"/>
      <c r="U80" s="426"/>
      <c r="V80" s="426"/>
      <c r="W80" s="426"/>
      <c r="X80" s="426"/>
    </row>
    <row r="81" spans="15:24">
      <c r="O81" s="427"/>
      <c r="P81" s="426"/>
      <c r="Q81" s="426"/>
      <c r="T81" s="428"/>
      <c r="U81" s="426"/>
      <c r="V81" s="426"/>
      <c r="W81" s="426"/>
      <c r="X81" s="426"/>
    </row>
    <row r="82" spans="15:24">
      <c r="O82" s="427"/>
      <c r="P82" s="426"/>
      <c r="Q82" s="426"/>
      <c r="T82" s="428"/>
      <c r="U82" s="426"/>
      <c r="V82" s="426"/>
      <c r="W82" s="426"/>
      <c r="X82" s="426"/>
    </row>
    <row r="83" spans="15:24">
      <c r="O83" s="427"/>
      <c r="P83" s="426"/>
      <c r="Q83" s="426"/>
      <c r="T83" s="428"/>
      <c r="U83" s="426"/>
      <c r="V83" s="426"/>
      <c r="W83" s="426"/>
      <c r="X83" s="426"/>
    </row>
    <row r="84" spans="15:24">
      <c r="O84" s="427"/>
      <c r="P84" s="426"/>
      <c r="Q84" s="426"/>
      <c r="T84" s="428"/>
      <c r="U84" s="426"/>
      <c r="V84" s="426"/>
      <c r="W84" s="426"/>
      <c r="X84" s="426"/>
    </row>
    <row r="85" spans="15:24">
      <c r="O85" s="427"/>
      <c r="P85" s="426"/>
      <c r="Q85" s="426"/>
      <c r="T85" s="428"/>
      <c r="U85" s="426"/>
      <c r="V85" s="426"/>
      <c r="W85" s="426"/>
      <c r="X85" s="426"/>
    </row>
    <row r="86" spans="15:24">
      <c r="O86" s="427"/>
      <c r="P86" s="426"/>
      <c r="Q86" s="426"/>
      <c r="T86" s="428"/>
      <c r="U86" s="426"/>
      <c r="V86" s="426"/>
      <c r="W86" s="426"/>
      <c r="X86" s="426"/>
    </row>
  </sheetData>
  <sheetProtection algorithmName="SHA-512" hashValue="DQUVy04unLNOhp2F0ZxEDYGuBvMJtuNJ2YdRu+RmGTc3kMKDppC3hx1cx8jLf+DtA4bV28F4A8pf8R+gQKpwGg==" saltValue="YN6FCmpbT5aAOSaY6DI9KQ==" spinCount="100000" sheet="1" objects="1" scenarios="1" selectLockedCells="1"/>
  <mergeCells count="56">
    <mergeCell ref="H58:I58"/>
    <mergeCell ref="H61:I61"/>
    <mergeCell ref="H59:I59"/>
    <mergeCell ref="H74:I74"/>
    <mergeCell ref="H75:I75"/>
    <mergeCell ref="H65:I65"/>
    <mergeCell ref="H66:I66"/>
    <mergeCell ref="H67:I67"/>
    <mergeCell ref="H68:I68"/>
    <mergeCell ref="H69:I69"/>
    <mergeCell ref="H70:I70"/>
    <mergeCell ref="H60:I60"/>
    <mergeCell ref="H71:I71"/>
    <mergeCell ref="H72:I72"/>
    <mergeCell ref="H50:I50"/>
    <mergeCell ref="H51:I51"/>
    <mergeCell ref="H52:I52"/>
    <mergeCell ref="H53:I53"/>
    <mergeCell ref="H54:I54"/>
    <mergeCell ref="H41:I41"/>
    <mergeCell ref="H42:I42"/>
    <mergeCell ref="H43:I43"/>
    <mergeCell ref="H44:I44"/>
    <mergeCell ref="H73:I73"/>
    <mergeCell ref="H45:I45"/>
    <mergeCell ref="H46:I46"/>
    <mergeCell ref="H48:I48"/>
    <mergeCell ref="H47:I47"/>
    <mergeCell ref="H49:I49"/>
    <mergeCell ref="H62:I62"/>
    <mergeCell ref="H63:I63"/>
    <mergeCell ref="H64:I64"/>
    <mergeCell ref="H55:I55"/>
    <mergeCell ref="H56:I56"/>
    <mergeCell ref="H57:I57"/>
    <mergeCell ref="H21:I21"/>
    <mergeCell ref="H22:I22"/>
    <mergeCell ref="H23:I23"/>
    <mergeCell ref="H24:I24"/>
    <mergeCell ref="H40:I40"/>
    <mergeCell ref="H25:I25"/>
    <mergeCell ref="H28:I28"/>
    <mergeCell ref="H29:I29"/>
    <mergeCell ref="H30:I30"/>
    <mergeCell ref="H31:I31"/>
    <mergeCell ref="H32:I32"/>
    <mergeCell ref="H33:I33"/>
    <mergeCell ref="H36:I36"/>
    <mergeCell ref="H37:I37"/>
    <mergeCell ref="H38:I38"/>
    <mergeCell ref="H39:I39"/>
    <mergeCell ref="H16:I16"/>
    <mergeCell ref="H17:I17"/>
    <mergeCell ref="H18:I18"/>
    <mergeCell ref="H19:I19"/>
    <mergeCell ref="H20:I20"/>
  </mergeCells>
  <conditionalFormatting sqref="L1:O1">
    <cfRule type="expression" dxfId="92" priority="2">
      <formula>LEFT($M$1,7)="Junior_"</formula>
    </cfRule>
  </conditionalFormatting>
  <conditionalFormatting sqref="C1">
    <cfRule type="expression" dxfId="91" priority="1">
      <formula>LEFT($M$1,7)&lt;&gt;"Junior_"</formula>
    </cfRule>
  </conditionalFormatting>
  <conditionalFormatting sqref="O54:O75 T4:T75 H36:H75">
    <cfRule type="duplicateValues" dxfId="90" priority="191"/>
  </conditionalFormatting>
  <pageMargins left="0.5" right="0.3" top="0.3" bottom="0.3" header="0.3" footer="0.3"/>
  <pageSetup scale="76" fitToWidth="2" fitToHeight="0" orientation="portrait" r:id="rId1"/>
  <headerFooter>
    <oddHeader>&amp;C&amp;14Order Page - &amp;D</oddHeader>
  </headerFooter>
  <colBreaks count="1" manualBreakCount="1">
    <brk id="13" max="74"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AD19DD-81DA-427E-BE31-D33DF46CE50B}">
  <sheetPr>
    <tabColor rgb="FF7030A0"/>
  </sheetPr>
  <dimension ref="A1:AD86"/>
  <sheetViews>
    <sheetView showGridLines="0" zoomScaleNormal="100" zoomScaleSheetLayoutView="100" workbookViewId="0">
      <selection activeCell="L48" sqref="L48:R48"/>
    </sheetView>
  </sheetViews>
  <sheetFormatPr defaultColWidth="9.140625" defaultRowHeight="12.75"/>
  <cols>
    <col min="1" max="1" width="0.85546875" style="258" customWidth="1"/>
    <col min="2" max="2" width="18.42578125" style="258" customWidth="1"/>
    <col min="3" max="3" width="24.42578125" style="258" customWidth="1"/>
    <col min="4" max="8" width="0.85546875" style="259" customWidth="1"/>
    <col min="9" max="10" width="7" style="260" customWidth="1"/>
    <col min="11" max="11" width="1.7109375" style="258" customWidth="1"/>
    <col min="12" max="12" width="18.42578125" style="258" customWidth="1"/>
    <col min="13" max="13" width="24.42578125" style="258" customWidth="1"/>
    <col min="14" max="18" width="0.85546875" style="258" customWidth="1"/>
    <col min="19" max="20" width="7" style="260" customWidth="1"/>
    <col min="21" max="21" width="2.7109375" style="258" customWidth="1"/>
    <col min="22" max="22" width="0.85546875" style="258" customWidth="1"/>
    <col min="23" max="23" width="45.7109375" style="258" customWidth="1"/>
    <col min="24" max="25" width="8.42578125" style="260" customWidth="1"/>
    <col min="26" max="26" width="1.7109375" style="260" customWidth="1"/>
    <col min="27" max="27" width="45.7109375" style="258" customWidth="1"/>
    <col min="28" max="29" width="8.42578125" style="260" customWidth="1"/>
    <col min="30" max="30" width="2.7109375" style="261" customWidth="1"/>
    <col min="31" max="16384" width="9.140625" style="258"/>
  </cols>
  <sheetData>
    <row r="1" spans="2:30" s="253" customFormat="1" ht="29.25" customHeight="1" thickBot="1">
      <c r="C1" s="254" t="s">
        <v>946</v>
      </c>
      <c r="D1" s="374"/>
      <c r="E1" s="374"/>
      <c r="F1" s="374"/>
      <c r="G1" s="374"/>
      <c r="H1" s="374"/>
      <c r="I1" s="375"/>
      <c r="J1" s="375"/>
      <c r="K1" s="376"/>
      <c r="L1" s="377"/>
      <c r="M1" s="377"/>
      <c r="N1" s="377"/>
      <c r="O1" s="377"/>
      <c r="P1" s="377"/>
      <c r="Q1" s="377"/>
      <c r="R1" s="377"/>
      <c r="S1" s="377"/>
      <c r="T1" s="378" t="str">
        <f ca="1">MID(CELL("filename",A1),FIND(IF(ISERROR(FIND("]",CELL("filename",A1))),"$","]"),CELL("filename",A1))+1,256)</f>
        <v>Junior_1</v>
      </c>
      <c r="U1" s="255" t="str">
        <f ca="1">MID(CELL("filename",A1),FIND(IF(ISERROR(FIND("]",CELL("filename",A1))),"$","]"),CELL("filename",A1))+1,256)</f>
        <v>Junior_1</v>
      </c>
      <c r="W1" s="256" t="str">
        <f ca="1">IF(T1&lt;&gt;"",T1,"")</f>
        <v>Junior_1</v>
      </c>
      <c r="X1" s="257"/>
      <c r="Y1" s="257"/>
      <c r="Z1" s="257"/>
      <c r="AB1" s="257"/>
      <c r="AC1" s="257"/>
      <c r="AD1" s="256"/>
    </row>
    <row r="2" spans="2:30" ht="12.95" customHeight="1">
      <c r="N2" s="259"/>
      <c r="O2" s="259"/>
      <c r="P2" s="259"/>
      <c r="Q2" s="259"/>
      <c r="R2" s="259"/>
    </row>
    <row r="3" spans="2:30" ht="12.95" customHeight="1" thickBot="1">
      <c r="N3" s="259"/>
      <c r="O3" s="259"/>
      <c r="P3" s="259"/>
      <c r="Q3" s="259"/>
      <c r="R3" s="259"/>
    </row>
    <row r="4" spans="2:30" ht="12.95" customHeight="1">
      <c r="B4" s="262"/>
      <c r="C4" s="300" t="s">
        <v>1076</v>
      </c>
      <c r="D4" s="309" t="str">
        <f>IF(Badges!$D33="A","/","")</f>
        <v/>
      </c>
      <c r="E4" s="309" t="str">
        <f>IF(Badges!$D37="A","/","")</f>
        <v/>
      </c>
      <c r="F4" s="309" t="str">
        <f>IF(Badges!$D41="A","/","")</f>
        <v/>
      </c>
      <c r="G4" s="309" t="str">
        <f>IF(Badges!$D45="A","/","")</f>
        <v/>
      </c>
      <c r="H4" s="309" t="str">
        <f>IF(Badges!$D49="A","/","")</f>
        <v/>
      </c>
      <c r="I4" s="325" t="str">
        <f>IF(Summary!$B5="E","E","")</f>
        <v/>
      </c>
      <c r="J4" s="325" t="str">
        <f>IF(Summary!$C5="Y","R","")</f>
        <v/>
      </c>
      <c r="L4" s="262"/>
      <c r="M4" s="267" t="s">
        <v>97</v>
      </c>
      <c r="N4" s="268"/>
      <c r="O4" s="268"/>
      <c r="P4" s="268"/>
      <c r="Q4" s="268"/>
      <c r="R4" s="268"/>
      <c r="S4" s="269"/>
      <c r="T4" s="269"/>
      <c r="W4" s="336" t="str">
        <f>'Fun Patches'!C5</f>
        <v>&lt;LIST PATCH HERE&gt;</v>
      </c>
      <c r="X4" s="337" t="str">
        <f>IF(Summary!$B113="E","E","")</f>
        <v/>
      </c>
      <c r="Y4" s="337" t="str">
        <f>IF(Summary!$C113="Y","R","")</f>
        <v/>
      </c>
      <c r="AA4" s="270"/>
      <c r="AB4" s="264"/>
      <c r="AC4" s="265"/>
    </row>
    <row r="5" spans="2:30" ht="12.95" customHeight="1">
      <c r="B5" s="262"/>
      <c r="C5" s="295" t="s">
        <v>1057</v>
      </c>
      <c r="D5" s="311" t="str">
        <f>IF(Badges!$D151="A","/","")</f>
        <v/>
      </c>
      <c r="E5" s="311" t="str">
        <f>IF(Badges!$D155="A","/","")</f>
        <v/>
      </c>
      <c r="F5" s="311" t="str">
        <f>IF(Badges!$D159="A","/","")</f>
        <v/>
      </c>
      <c r="G5" s="311" t="str">
        <f>IF(Badges!$D163="A","/","")</f>
        <v/>
      </c>
      <c r="H5" s="311" t="str">
        <f>IF(Badges!$D167="A","/","")</f>
        <v/>
      </c>
      <c r="I5" s="223" t="str">
        <f>IF(Summary!$B11="E","E","")</f>
        <v/>
      </c>
      <c r="J5" s="223" t="str">
        <f>IF(Summary!$C11="Y","R","")</f>
        <v/>
      </c>
      <c r="L5" s="262"/>
      <c r="M5" s="271" t="s">
        <v>947</v>
      </c>
      <c r="N5" s="268"/>
      <c r="O5" s="268"/>
      <c r="P5" s="268"/>
      <c r="Q5" s="268"/>
      <c r="R5" s="272"/>
      <c r="S5" s="224" t="str">
        <f>IF(Summary!$B63="E","E","")</f>
        <v/>
      </c>
      <c r="T5" s="224" t="str">
        <f>IF(Summary!$C63="Y","R","")</f>
        <v/>
      </c>
      <c r="W5" s="338" t="str">
        <f>'Fun Patches'!C6</f>
        <v>&lt;LIST PATCH HERE&gt;</v>
      </c>
      <c r="X5" s="339" t="str">
        <f>IF(Summary!$B114="E","E","")</f>
        <v/>
      </c>
      <c r="Y5" s="339" t="str">
        <f>IF(Summary!$C114="Y","R","")</f>
        <v/>
      </c>
      <c r="AA5" s="275"/>
      <c r="AB5" s="273"/>
      <c r="AC5" s="274"/>
    </row>
    <row r="6" spans="2:30" ht="12.95" customHeight="1" thickBot="1">
      <c r="B6" s="262"/>
      <c r="C6" s="299" t="s">
        <v>144</v>
      </c>
      <c r="D6" s="311" t="str">
        <f>IF(Badges!$D174="A","/","")</f>
        <v/>
      </c>
      <c r="E6" s="311" t="str">
        <f>IF(Badges!$D178="A","/","")</f>
        <v/>
      </c>
      <c r="F6" s="311" t="str">
        <f>IF(Badges!$D182="A","/","")</f>
        <v/>
      </c>
      <c r="G6" s="311" t="str">
        <f>IF(Badges!$D186="A","/","")</f>
        <v/>
      </c>
      <c r="H6" s="311" t="str">
        <f>IF(Badges!$D190="A","/","")</f>
        <v/>
      </c>
      <c r="I6" s="223" t="str">
        <f>IF(Summary!$B12="E","E","")</f>
        <v/>
      </c>
      <c r="J6" s="223" t="str">
        <f>IF(Summary!$C12="Y","R","")</f>
        <v/>
      </c>
      <c r="K6" s="266" t="str">
        <f>IF(COUNT(#REF!)=3,MAX(#REF!),"")</f>
        <v/>
      </c>
      <c r="L6" s="262"/>
      <c r="M6" s="279" t="s">
        <v>948</v>
      </c>
      <c r="N6" s="280"/>
      <c r="O6" s="280"/>
      <c r="P6" s="280"/>
      <c r="Q6" s="280"/>
      <c r="R6" s="281"/>
      <c r="S6" s="224" t="str">
        <f>IF(Summary!$B64="E","E","")</f>
        <v/>
      </c>
      <c r="T6" s="224" t="str">
        <f>IF(Summary!$C64="Y","R","")</f>
        <v/>
      </c>
      <c r="W6" s="338" t="str">
        <f>'Fun Patches'!C7</f>
        <v>&lt;LIST PATCH HERE&gt;</v>
      </c>
      <c r="X6" s="339" t="str">
        <f>IF(Summary!$B115="E","E","")</f>
        <v/>
      </c>
      <c r="Y6" s="339" t="str">
        <f>IF(Summary!$C115="Y","R","")</f>
        <v/>
      </c>
      <c r="AA6" s="275"/>
      <c r="AB6" s="273"/>
      <c r="AC6" s="274"/>
    </row>
    <row r="7" spans="2:30" ht="12.95" customHeight="1" thickBot="1">
      <c r="B7" s="262"/>
      <c r="C7" s="294" t="s">
        <v>139</v>
      </c>
      <c r="D7" s="309" t="str">
        <f>IF(Badges!$D197="A","/","")</f>
        <v/>
      </c>
      <c r="E7" s="309" t="str">
        <f>IF(Badges!$D201="A","/","")</f>
        <v/>
      </c>
      <c r="F7" s="309" t="str">
        <f>IF(Badges!$D205="A","/","")</f>
        <v/>
      </c>
      <c r="G7" s="309" t="str">
        <f>IF(Badges!$D209="A","/","")</f>
        <v/>
      </c>
      <c r="H7" s="309" t="str">
        <f>IF(Badges!$D213="A","/","")</f>
        <v/>
      </c>
      <c r="I7" s="325" t="str">
        <f>IF(Summary!$B13="E","E","")</f>
        <v/>
      </c>
      <c r="J7" s="325" t="str">
        <f>IF(Summary!$C13="Y","R","")</f>
        <v/>
      </c>
      <c r="K7" s="266"/>
      <c r="L7" s="262"/>
      <c r="M7" s="283" t="s">
        <v>949</v>
      </c>
      <c r="N7" s="284"/>
      <c r="O7" s="284"/>
      <c r="P7" s="284"/>
      <c r="Q7" s="284"/>
      <c r="R7" s="285"/>
      <c r="S7" s="224" t="str">
        <f>IF(Summary!$B65="E","E","")</f>
        <v/>
      </c>
      <c r="T7" s="224" t="str">
        <f>IF(Summary!$C65="Y","R","")</f>
        <v/>
      </c>
      <c r="U7" s="266" t="str">
        <f>IF(COUNTIF(S5:S7,"E")=3,"C"," ")</f>
        <v xml:space="preserve"> </v>
      </c>
      <c r="W7" s="338" t="str">
        <f>'Fun Patches'!C8</f>
        <v>&lt;LIST PATCH HERE&gt;</v>
      </c>
      <c r="X7" s="339" t="str">
        <f>IF(Summary!$B116="E","E","")</f>
        <v/>
      </c>
      <c r="Y7" s="339" t="str">
        <f>IF(Summary!$C116="Y","R","")</f>
        <v/>
      </c>
      <c r="AA7" s="275"/>
      <c r="AB7" s="273"/>
      <c r="AC7" s="274"/>
    </row>
    <row r="8" spans="2:30" ht="12.95" customHeight="1">
      <c r="B8" s="262"/>
      <c r="C8" s="295" t="s">
        <v>151</v>
      </c>
      <c r="D8" s="311" t="str">
        <f>IF(Badges!$D220="A","/","")</f>
        <v/>
      </c>
      <c r="E8" s="311" t="str">
        <f>IF(Badges!$D224="A","/","")</f>
        <v/>
      </c>
      <c r="F8" s="311" t="str">
        <f>IF(Badges!$D228="A","/","")</f>
        <v/>
      </c>
      <c r="G8" s="311" t="str">
        <f>IF(Badges!$D232="A","/","")</f>
        <v/>
      </c>
      <c r="H8" s="311" t="str">
        <f>IF(Badges!$D236="A","/","")</f>
        <v/>
      </c>
      <c r="I8" s="223" t="str">
        <f>IF(Summary!$B14="E","E","")</f>
        <v/>
      </c>
      <c r="J8" s="223" t="str">
        <f>IF(Summary!$C14="Y","R","")</f>
        <v/>
      </c>
      <c r="K8" s="266"/>
      <c r="L8" s="262"/>
      <c r="M8" s="287" t="s">
        <v>951</v>
      </c>
      <c r="N8" s="288"/>
      <c r="O8" s="288"/>
      <c r="P8" s="288"/>
      <c r="Q8" s="288"/>
      <c r="R8" s="288"/>
      <c r="S8" s="289"/>
      <c r="T8" s="289"/>
      <c r="W8" s="338" t="str">
        <f>'Fun Patches'!C9</f>
        <v>&lt;LIST PATCH HERE&gt;</v>
      </c>
      <c r="X8" s="339" t="str">
        <f>IF(Summary!$B117="E","E","")</f>
        <v/>
      </c>
      <c r="Y8" s="339" t="str">
        <f>IF(Summary!$C117="Y","R","")</f>
        <v/>
      </c>
      <c r="AA8" s="275"/>
      <c r="AB8" s="273"/>
      <c r="AC8" s="274"/>
    </row>
    <row r="9" spans="2:30" ht="12.95" customHeight="1" thickBot="1">
      <c r="B9" s="262"/>
      <c r="C9" s="298" t="s">
        <v>439</v>
      </c>
      <c r="D9" s="311" t="str">
        <f>IF(Badges!$D266="A","/","")</f>
        <v/>
      </c>
      <c r="E9" s="311" t="str">
        <f>IF(Badges!$D270="A","/","")</f>
        <v/>
      </c>
      <c r="F9" s="311" t="str">
        <f>IF(Badges!$D274="A","/","")</f>
        <v/>
      </c>
      <c r="G9" s="311" t="str">
        <f>IF(Badges!$D278="A","/","")</f>
        <v/>
      </c>
      <c r="H9" s="311" t="str">
        <f>IF(Badges!$D282="A","/","")</f>
        <v/>
      </c>
      <c r="I9" s="223" t="str">
        <f>IF(Summary!$B16="E","E","")</f>
        <v/>
      </c>
      <c r="J9" s="223" t="str">
        <f>IF(Summary!$C16="Y","R","")</f>
        <v/>
      </c>
      <c r="K9" s="266"/>
      <c r="L9" s="262"/>
      <c r="M9" s="271" t="s">
        <v>22</v>
      </c>
      <c r="N9" s="268"/>
      <c r="O9" s="268"/>
      <c r="P9" s="268"/>
      <c r="Q9" s="268"/>
      <c r="R9" s="272"/>
      <c r="S9" s="224" t="str">
        <f>IF(Summary!$B67="E","E","")</f>
        <v/>
      </c>
      <c r="T9" s="224" t="str">
        <f>IF(Summary!$C67="Y","R","")</f>
        <v/>
      </c>
      <c r="W9" s="338" t="str">
        <f>'Fun Patches'!C10</f>
        <v>&lt;LIST PATCH HERE&gt;</v>
      </c>
      <c r="X9" s="339" t="str">
        <f>IF(Summary!$B118="E","E","")</f>
        <v/>
      </c>
      <c r="Y9" s="339" t="str">
        <f>IF(Summary!$C118="Y","R","")</f>
        <v/>
      </c>
      <c r="AA9" s="275"/>
      <c r="AB9" s="273"/>
      <c r="AC9" s="274"/>
    </row>
    <row r="10" spans="2:30" ht="12.95" customHeight="1">
      <c r="B10" s="262"/>
      <c r="C10" s="300" t="s">
        <v>950</v>
      </c>
      <c r="D10" s="309" t="str">
        <f>IF(Badges!$D289="A","/","")</f>
        <v/>
      </c>
      <c r="E10" s="309" t="str">
        <f>IF(Badges!$D293="A","/","")</f>
        <v/>
      </c>
      <c r="F10" s="309" t="str">
        <f>IF(Badges!$D297="A","/","")</f>
        <v/>
      </c>
      <c r="G10" s="309" t="str">
        <f>IF(Badges!$D301="A","/","")</f>
        <v/>
      </c>
      <c r="H10" s="309" t="str">
        <f>IF(Badges!$D305="A","/","")</f>
        <v/>
      </c>
      <c r="I10" s="325" t="str">
        <f>IF(Summary!$B17="E","E","")</f>
        <v/>
      </c>
      <c r="J10" s="325" t="str">
        <f>IF(Summary!$C17="Y","R","")</f>
        <v/>
      </c>
      <c r="K10" s="266" t="str">
        <f>IF(COUNT(#REF!)=3,MAX(#REF!),"")</f>
        <v/>
      </c>
      <c r="L10" s="262"/>
      <c r="M10" s="279" t="s">
        <v>26</v>
      </c>
      <c r="N10" s="280"/>
      <c r="O10" s="280"/>
      <c r="P10" s="280"/>
      <c r="Q10" s="280"/>
      <c r="R10" s="281"/>
      <c r="S10" s="224" t="str">
        <f>IF(Summary!$B68="E","E","")</f>
        <v/>
      </c>
      <c r="T10" s="224" t="str">
        <f>IF(Summary!$C68="Y","R","")</f>
        <v/>
      </c>
      <c r="W10" s="338" t="str">
        <f>'Fun Patches'!C11</f>
        <v>&lt;LIST PATCH HERE&gt;</v>
      </c>
      <c r="X10" s="339" t="str">
        <f>IF(Summary!$B119="E","E","")</f>
        <v/>
      </c>
      <c r="Y10" s="339" t="str">
        <f>IF(Summary!$C119="Y","R","")</f>
        <v/>
      </c>
      <c r="AA10" s="275"/>
      <c r="AB10" s="273"/>
      <c r="AC10" s="274"/>
    </row>
    <row r="11" spans="2:30" ht="12.95" customHeight="1" thickBot="1">
      <c r="B11" s="262"/>
      <c r="C11" s="295" t="s">
        <v>155</v>
      </c>
      <c r="D11" s="311" t="str">
        <f>IF(Badges!$D312="A","/","")</f>
        <v/>
      </c>
      <c r="E11" s="311" t="str">
        <f>IF(Badges!$D316="A","/","")</f>
        <v/>
      </c>
      <c r="F11" s="311" t="str">
        <f>IF(Badges!$D320="A","/","")</f>
        <v/>
      </c>
      <c r="G11" s="311" t="str">
        <f>IF(Badges!$D324="A","/","")</f>
        <v/>
      </c>
      <c r="H11" s="311" t="str">
        <f>IF(Badges!$D328="A","/","")</f>
        <v/>
      </c>
      <c r="I11" s="223" t="str">
        <f>IF(Summary!$B18="E","E","")</f>
        <v/>
      </c>
      <c r="J11" s="223" t="str">
        <f>IF(Summary!$C18="Y","R","")</f>
        <v/>
      </c>
      <c r="K11" s="266"/>
      <c r="L11" s="262"/>
      <c r="M11" s="290" t="s">
        <v>30</v>
      </c>
      <c r="N11" s="291"/>
      <c r="O11" s="291"/>
      <c r="P11" s="291"/>
      <c r="Q11" s="291"/>
      <c r="R11" s="292"/>
      <c r="S11" s="326" t="str">
        <f>IF(Summary!$B69="E","E","")</f>
        <v/>
      </c>
      <c r="T11" s="326" t="str">
        <f>IF(Summary!$C69="Y","R","")</f>
        <v/>
      </c>
      <c r="U11" s="266" t="str">
        <f>IF(COUNTIF(S9:S11,"E")=3,"C"," ")</f>
        <v xml:space="preserve"> </v>
      </c>
      <c r="W11" s="338" t="str">
        <f>'Fun Patches'!C12</f>
        <v>&lt;LIST PATCH HERE&gt;</v>
      </c>
      <c r="X11" s="339" t="str">
        <f>IF(Summary!$B120="E","E","")</f>
        <v/>
      </c>
      <c r="Y11" s="339" t="str">
        <f>IF(Summary!$C120="Y","R","")</f>
        <v/>
      </c>
      <c r="AA11" s="275"/>
      <c r="AB11" s="273"/>
      <c r="AC11" s="274"/>
    </row>
    <row r="12" spans="2:30" ht="12.95" customHeight="1" thickBot="1">
      <c r="B12" s="262"/>
      <c r="C12" s="295" t="s">
        <v>143</v>
      </c>
      <c r="D12" s="311" t="str">
        <f>IF(Badges!$D335="A","/","")</f>
        <v/>
      </c>
      <c r="E12" s="311" t="str">
        <f>IF(Badges!$D339="A","/","")</f>
        <v/>
      </c>
      <c r="F12" s="311" t="str">
        <f>IF(Badges!$D343="A","/","")</f>
        <v/>
      </c>
      <c r="G12" s="311" t="str">
        <f>IF(Badges!$D347="A","/","")</f>
        <v/>
      </c>
      <c r="H12" s="311" t="str">
        <f>IF(Badges!$D351="A","/","")</f>
        <v/>
      </c>
      <c r="I12" s="223" t="str">
        <f>IF(Summary!$B19="E","E","")</f>
        <v/>
      </c>
      <c r="J12" s="223" t="str">
        <f>IF(Summary!$C19="Y","R","")</f>
        <v/>
      </c>
      <c r="K12" s="266"/>
      <c r="L12" s="262"/>
      <c r="M12" s="267" t="s">
        <v>121</v>
      </c>
      <c r="N12" s="268"/>
      <c r="O12" s="268"/>
      <c r="P12" s="268"/>
      <c r="Q12" s="268"/>
      <c r="R12" s="268"/>
      <c r="S12" s="269"/>
      <c r="T12" s="269"/>
      <c r="W12" s="338" t="str">
        <f>'Fun Patches'!C13</f>
        <v>&lt;LIST PATCH HERE&gt;</v>
      </c>
      <c r="X12" s="339" t="str">
        <f>IF(Summary!$B121="E","E","")</f>
        <v/>
      </c>
      <c r="Y12" s="339" t="str">
        <f>IF(Summary!$C121="Y","R","")</f>
        <v/>
      </c>
      <c r="AA12" s="275"/>
      <c r="AB12" s="273"/>
      <c r="AC12" s="274"/>
    </row>
    <row r="13" spans="2:30" ht="12.95" customHeight="1">
      <c r="B13" s="262"/>
      <c r="C13" s="294" t="s">
        <v>741</v>
      </c>
      <c r="D13" s="309" t="str">
        <f>IF(Badges!$D358="A","/","")</f>
        <v/>
      </c>
      <c r="E13" s="309" t="str">
        <f>IF(Badges!$D362="A","/","")</f>
        <v/>
      </c>
      <c r="F13" s="309" t="str">
        <f>IF(Badges!$D366="A","/","")</f>
        <v/>
      </c>
      <c r="G13" s="309" t="str">
        <f>IF(Badges!$D370="A","/","")</f>
        <v/>
      </c>
      <c r="H13" s="309" t="str">
        <f>IF(Badges!$D374="A","/","")</f>
        <v/>
      </c>
      <c r="I13" s="325" t="str">
        <f>IF(Summary!$B20="E","E","")</f>
        <v/>
      </c>
      <c r="J13" s="325" t="str">
        <f>IF(Summary!$C20="Y","R","")</f>
        <v/>
      </c>
      <c r="K13" s="266"/>
      <c r="L13" s="262"/>
      <c r="M13" s="279" t="s">
        <v>953</v>
      </c>
      <c r="N13" s="280"/>
      <c r="O13" s="280"/>
      <c r="P13" s="280"/>
      <c r="Q13" s="280"/>
      <c r="R13" s="281"/>
      <c r="S13" s="224" t="str">
        <f>IF(Summary!$B71="E","E","")</f>
        <v/>
      </c>
      <c r="T13" s="224" t="str">
        <f>IF(Summary!$C71="Y","R","")</f>
        <v/>
      </c>
      <c r="W13" s="338" t="str">
        <f>'Fun Patches'!C14</f>
        <v>&lt;LIST PATCH HERE&gt;</v>
      </c>
      <c r="X13" s="339" t="str">
        <f>IF(Summary!$B122="E","E","")</f>
        <v/>
      </c>
      <c r="Y13" s="339" t="str">
        <f>IF(Summary!$C122="Y","R","")</f>
        <v/>
      </c>
      <c r="AA13" s="275"/>
      <c r="AB13" s="273"/>
      <c r="AC13" s="274"/>
    </row>
    <row r="14" spans="2:30" ht="12.95" customHeight="1">
      <c r="B14" s="262"/>
      <c r="C14" s="295" t="s">
        <v>952</v>
      </c>
      <c r="D14" s="311" t="str">
        <f>IF(Badges!$D573="A","/","")</f>
        <v/>
      </c>
      <c r="E14" s="311" t="str">
        <f>IF(Badges!$D385="A","/","")</f>
        <v/>
      </c>
      <c r="F14" s="311" t="str">
        <f>IF(Badges!$D389="A","/","")</f>
        <v/>
      </c>
      <c r="G14" s="311" t="str">
        <f>IF(Badges!$D393="A","/","")</f>
        <v/>
      </c>
      <c r="H14" s="311" t="str">
        <f>IF(Badges!$D397="A","/","")</f>
        <v/>
      </c>
      <c r="I14" s="223" t="str">
        <f>IF(Summary!$B21="E","E","")</f>
        <v/>
      </c>
      <c r="J14" s="223" t="str">
        <f>IF(Summary!$C21="Y","R","")</f>
        <v/>
      </c>
      <c r="K14" s="266" t="str">
        <f>IF(COUNT(#REF!)=3,MAX(#REF!),"")</f>
        <v/>
      </c>
      <c r="L14" s="262"/>
      <c r="M14" s="279" t="s">
        <v>954</v>
      </c>
      <c r="N14" s="280"/>
      <c r="O14" s="280"/>
      <c r="P14" s="280"/>
      <c r="Q14" s="280"/>
      <c r="R14" s="281"/>
      <c r="S14" s="224" t="str">
        <f>IF(Summary!$B72="E","E","")</f>
        <v/>
      </c>
      <c r="T14" s="224" t="str">
        <f>IF(Summary!$C72="Y","R","")</f>
        <v/>
      </c>
      <c r="W14" s="338" t="str">
        <f>'Fun Patches'!C15</f>
        <v>&lt;LIST PATCH HERE&gt;</v>
      </c>
      <c r="X14" s="339" t="str">
        <f>IF(Summary!$B123="E","E","")</f>
        <v/>
      </c>
      <c r="Y14" s="339" t="str">
        <f>IF(Summary!$C123="Y","R","")</f>
        <v/>
      </c>
      <c r="AA14" s="275"/>
      <c r="AB14" s="273"/>
      <c r="AC14" s="274"/>
    </row>
    <row r="15" spans="2:30" ht="12.95" customHeight="1" thickBot="1">
      <c r="B15" s="262"/>
      <c r="C15" s="298" t="s">
        <v>697</v>
      </c>
      <c r="D15" s="311" t="str">
        <f>IF(Badges!$D404="A","/","")</f>
        <v/>
      </c>
      <c r="E15" s="311" t="str">
        <f>IF(Badges!$D408="A","/","")</f>
        <v/>
      </c>
      <c r="F15" s="311" t="str">
        <f>IF(Badges!$D412="A","/","")</f>
        <v/>
      </c>
      <c r="G15" s="311" t="str">
        <f>IF(Badges!$D416="A","/","")</f>
        <v/>
      </c>
      <c r="H15" s="311" t="str">
        <f>IF(Badges!$D420="A","/","")</f>
        <v/>
      </c>
      <c r="I15" s="223" t="str">
        <f>IF(Summary!$B22="E","E","")</f>
        <v/>
      </c>
      <c r="J15" s="223" t="str">
        <f>IF(Summary!$C22="Y","R","")</f>
        <v/>
      </c>
      <c r="K15" s="266"/>
      <c r="L15" s="262"/>
      <c r="M15" s="283" t="s">
        <v>955</v>
      </c>
      <c r="N15" s="284"/>
      <c r="O15" s="284"/>
      <c r="P15" s="284"/>
      <c r="Q15" s="284"/>
      <c r="R15" s="285"/>
      <c r="S15" s="326" t="str">
        <f>IF(Summary!$B73="E","E","")</f>
        <v/>
      </c>
      <c r="T15" s="326" t="str">
        <f>IF(Summary!$C73="Y","R","")</f>
        <v/>
      </c>
      <c r="U15" s="266" t="str">
        <f>IF(COUNTIF(S13:S15,"E")=3,"C"," ")</f>
        <v xml:space="preserve"> </v>
      </c>
      <c r="W15" s="338" t="str">
        <f>'Fun Patches'!C16</f>
        <v>&lt;LIST PATCH HERE&gt;</v>
      </c>
      <c r="X15" s="339" t="str">
        <f>IF(Summary!$B124="E","E","")</f>
        <v/>
      </c>
      <c r="Y15" s="339" t="str">
        <f>IF(Summary!$C124="Y","R","")</f>
        <v/>
      </c>
      <c r="AA15" s="275"/>
      <c r="AB15" s="273"/>
      <c r="AC15" s="274"/>
    </row>
    <row r="16" spans="2:30" ht="12.95" customHeight="1">
      <c r="B16" s="262"/>
      <c r="C16" s="295" t="s">
        <v>146</v>
      </c>
      <c r="D16" s="309" t="str">
        <f>IF(Badges!$D427="A","/","")</f>
        <v/>
      </c>
      <c r="E16" s="309" t="str">
        <f>IF(Badges!$D431="A","/","")</f>
        <v/>
      </c>
      <c r="F16" s="309" t="str">
        <f>IF(Badges!$D435="A","/","")</f>
        <v/>
      </c>
      <c r="G16" s="309" t="str">
        <f>IF(Badges!$D439="A","/","")</f>
        <v/>
      </c>
      <c r="H16" s="309" t="str">
        <f>IF(Badges!$D443="A","/","")</f>
        <v/>
      </c>
      <c r="I16" s="325" t="str">
        <f>IF(Summary!$B23="E","E","")</f>
        <v/>
      </c>
      <c r="J16" s="325" t="str">
        <f>IF(Summary!$C23="Y","R","")</f>
        <v/>
      </c>
      <c r="K16" s="266"/>
      <c r="L16" s="262"/>
      <c r="M16" s="294" t="s">
        <v>956</v>
      </c>
      <c r="N16" s="310" t="str">
        <f>IF(Badges!$D79="A","/","")</f>
        <v/>
      </c>
      <c r="O16" s="310" t="str">
        <f>IF(Badges!$D83="A","/","")</f>
        <v/>
      </c>
      <c r="P16" s="310" t="str">
        <f>IF(Badges!$D87="A","/","")</f>
        <v/>
      </c>
      <c r="Q16" s="310" t="str">
        <f>IF(Badges!$D91="A","/","")</f>
        <v/>
      </c>
      <c r="R16" s="310" t="str">
        <f>IF(Badges!$D95="A","/","")</f>
        <v/>
      </c>
      <c r="S16" s="224" t="str">
        <f>IF(Summary!$B7="E","E","")</f>
        <v/>
      </c>
      <c r="T16" s="224" t="str">
        <f>IF(Summary!$C7="Y","R","")</f>
        <v/>
      </c>
      <c r="W16" s="338" t="str">
        <f>'Fun Patches'!C17</f>
        <v>&lt;LIST PATCH HERE&gt;</v>
      </c>
      <c r="X16" s="339" t="str">
        <f>IF(Summary!$B125="E","E","")</f>
        <v/>
      </c>
      <c r="Y16" s="339" t="str">
        <f>IF(Summary!$C125="Y","R","")</f>
        <v/>
      </c>
      <c r="AA16" s="275"/>
      <c r="AB16" s="273"/>
      <c r="AC16" s="274"/>
    </row>
    <row r="17" spans="2:29" ht="12.95" customHeight="1">
      <c r="B17" s="262"/>
      <c r="C17" s="295" t="s">
        <v>153</v>
      </c>
      <c r="D17" s="311" t="str">
        <f>IF(Badges!$D450="A","/","")</f>
        <v/>
      </c>
      <c r="E17" s="311" t="str">
        <f>IF(Badges!$D454="A","/","")</f>
        <v/>
      </c>
      <c r="F17" s="311" t="str">
        <f>IF(Badges!$D458="A","/","")</f>
        <v/>
      </c>
      <c r="G17" s="311" t="str">
        <f>IF(Badges!$D462="A","/","")</f>
        <v/>
      </c>
      <c r="H17" s="311" t="str">
        <f>IF(Badges!$D466="A","/","")</f>
        <v/>
      </c>
      <c r="I17" s="223" t="str">
        <f>IF(Summary!$B24="E","E","")</f>
        <v/>
      </c>
      <c r="J17" s="223" t="str">
        <f>IF(Summary!$C24="Y","R","")</f>
        <v/>
      </c>
      <c r="K17" s="266"/>
      <c r="L17" s="262"/>
      <c r="M17" s="295" t="s">
        <v>957</v>
      </c>
      <c r="N17" s="311" t="str">
        <f>IF(Badges!$D10="A","/","")</f>
        <v/>
      </c>
      <c r="O17" s="311" t="str">
        <f>IF(Badges!$D14="A","/","")</f>
        <v/>
      </c>
      <c r="P17" s="311" t="str">
        <f>IF(Badges!$D18="A","/","")</f>
        <v/>
      </c>
      <c r="Q17" s="311" t="str">
        <f>IF(Badges!$D22="A","/","")</f>
        <v/>
      </c>
      <c r="R17" s="311" t="str">
        <f>IF(Badges!$D26="A","/","")</f>
        <v/>
      </c>
      <c r="S17" s="224" t="str">
        <f>IF(Summary!$B4="E","E","")</f>
        <v/>
      </c>
      <c r="T17" s="224" t="str">
        <f>IF(Summary!$C4="Y","R","")</f>
        <v/>
      </c>
      <c r="W17" s="338" t="str">
        <f>'Fun Patches'!C18</f>
        <v>&lt;LIST PATCH HERE&gt;</v>
      </c>
      <c r="X17" s="339" t="str">
        <f>IF(Summary!$B126="E","E","")</f>
        <v/>
      </c>
      <c r="Y17" s="339" t="str">
        <f>IF(Summary!$C126="Y","R","")</f>
        <v/>
      </c>
      <c r="AA17" s="275"/>
      <c r="AB17" s="273"/>
      <c r="AC17" s="274"/>
    </row>
    <row r="18" spans="2:29" ht="12.95" customHeight="1" thickBot="1">
      <c r="B18" s="262"/>
      <c r="C18" s="295" t="s">
        <v>94</v>
      </c>
      <c r="D18" s="311" t="str">
        <f>IF(Badges!$D473="A","/","")</f>
        <v/>
      </c>
      <c r="E18" s="311" t="str">
        <f>IF(Badges!$D477="A","/","")</f>
        <v/>
      </c>
      <c r="F18" s="311" t="str">
        <f>IF(Badges!$D481="A","/","")</f>
        <v/>
      </c>
      <c r="G18" s="311" t="str">
        <f>IF(Badges!$D485="A","/","")</f>
        <v/>
      </c>
      <c r="H18" s="311" t="str">
        <f>IF(Badges!$D489="A","/","")</f>
        <v/>
      </c>
      <c r="I18" s="223" t="str">
        <f>IF(Summary!$B25="E","E","")</f>
        <v/>
      </c>
      <c r="J18" s="223" t="str">
        <f>IF(Summary!$C25="Y","R","")</f>
        <v/>
      </c>
      <c r="K18" s="266" t="str">
        <f>IF(COUNT(#REF!)=4,MAX(#REF!),"")</f>
        <v/>
      </c>
      <c r="L18" s="262"/>
      <c r="M18" s="295" t="s">
        <v>958</v>
      </c>
      <c r="N18" s="308" t="str">
        <f>IF(Badges!$D243="A","/","")</f>
        <v/>
      </c>
      <c r="O18" s="308" t="str">
        <f>IF(Badges!$D247="A","/","")</f>
        <v/>
      </c>
      <c r="P18" s="308" t="str">
        <f>IF(Badges!$D251="A","/","")</f>
        <v/>
      </c>
      <c r="Q18" s="308" t="str">
        <f>IF(Badges!$D255="A","/","")</f>
        <v/>
      </c>
      <c r="R18" s="308" t="str">
        <f>IF(Badges!$D259="A","/","")</f>
        <v/>
      </c>
      <c r="S18" s="224" t="str">
        <f>IF(Summary!$B15="E","E","")</f>
        <v/>
      </c>
      <c r="T18" s="224" t="str">
        <f>IF(Summary!$C15="Y","R","")</f>
        <v/>
      </c>
      <c r="W18" s="338" t="str">
        <f>'Fun Patches'!C19</f>
        <v>&lt;LIST PATCH HERE&gt;</v>
      </c>
      <c r="X18" s="339" t="str">
        <f>IF(Summary!$B127="E","E","")</f>
        <v/>
      </c>
      <c r="Y18" s="339" t="str">
        <f>IF(Summary!$C127="Y","R","")</f>
        <v/>
      </c>
      <c r="AA18" s="275"/>
      <c r="AB18" s="273"/>
      <c r="AC18" s="274"/>
    </row>
    <row r="19" spans="2:29" ht="12.95" customHeight="1" thickBot="1">
      <c r="B19" s="262"/>
      <c r="C19" s="294" t="s">
        <v>141</v>
      </c>
      <c r="D19" s="309" t="str">
        <f>IF(Badges!$D496="A","/","")</f>
        <v/>
      </c>
      <c r="E19" s="309" t="str">
        <f>IF(Badges!$D500="A","/","")</f>
        <v/>
      </c>
      <c r="F19" s="309" t="str">
        <f>IF(Badges!$D504="A","/","")</f>
        <v/>
      </c>
      <c r="G19" s="309" t="str">
        <f>IF(Badges!$D508="A","/","")</f>
        <v/>
      </c>
      <c r="H19" s="309" t="str">
        <f>IF(Badges!$D512="A","/","")</f>
        <v/>
      </c>
      <c r="I19" s="325" t="str">
        <f>IF(Summary!$B26="E","E","")</f>
        <v/>
      </c>
      <c r="J19" s="325" t="str">
        <f>IF(Summary!$C26="Y","R","")</f>
        <v/>
      </c>
      <c r="K19" s="266"/>
      <c r="L19" s="262"/>
      <c r="M19" s="296" t="s">
        <v>959</v>
      </c>
      <c r="N19" s="291"/>
      <c r="O19" s="291"/>
      <c r="P19" s="291"/>
      <c r="Q19" s="291"/>
      <c r="R19" s="292"/>
      <c r="S19" s="326" t="str">
        <f>IF(Summary!$B74="E","E","")</f>
        <v/>
      </c>
      <c r="T19" s="326" t="str">
        <f>IF(Summary!$C74="Y","R","")</f>
        <v/>
      </c>
      <c r="U19" s="266" t="str">
        <f>IF(COUNTIF(S16:S19,"E")=4,"C"," ")</f>
        <v xml:space="preserve"> </v>
      </c>
      <c r="W19" s="338" t="str">
        <f>'Fun Patches'!C20</f>
        <v>&lt;LIST PATCH HERE&gt;</v>
      </c>
      <c r="X19" s="339" t="str">
        <f>IF(Summary!$B128="E","E","")</f>
        <v/>
      </c>
      <c r="Y19" s="339" t="str">
        <f>IF(Summary!$C128="Y","R","")</f>
        <v/>
      </c>
      <c r="AA19" s="275"/>
      <c r="AB19" s="273"/>
      <c r="AC19" s="274"/>
    </row>
    <row r="20" spans="2:29" ht="12.95" customHeight="1">
      <c r="B20" s="262"/>
      <c r="C20" s="295" t="s">
        <v>718</v>
      </c>
      <c r="D20" s="311" t="str">
        <f>IF(Badges!$D519="A","/","")</f>
        <v/>
      </c>
      <c r="E20" s="311" t="str">
        <f>IF(Badges!$D523="A","/","")</f>
        <v/>
      </c>
      <c r="F20" s="311" t="str">
        <f>IF(Badges!$D527="A","/","")</f>
        <v/>
      </c>
      <c r="G20" s="311" t="str">
        <f>IF(Badges!$D531="A","/","")</f>
        <v/>
      </c>
      <c r="H20" s="311" t="str">
        <f>IF(Badges!$D535="A","/","")</f>
        <v/>
      </c>
      <c r="I20" s="223" t="str">
        <f>IF(Summary!$B27="E","E","")</f>
        <v/>
      </c>
      <c r="J20" s="223" t="str">
        <f>IF(Summary!$C27="Y","R","")</f>
        <v/>
      </c>
      <c r="K20" s="266"/>
      <c r="L20" s="262"/>
      <c r="M20" s="267" t="s">
        <v>764</v>
      </c>
      <c r="N20" s="268"/>
      <c r="O20" s="268"/>
      <c r="P20" s="268"/>
      <c r="Q20" s="268"/>
      <c r="R20" s="272"/>
      <c r="S20" s="325" t="str">
        <f>IF(Summary!$B75="E","E","")</f>
        <v/>
      </c>
      <c r="T20" s="325" t="str">
        <f>IF(Summary!$C75="Y","R","")</f>
        <v/>
      </c>
      <c r="W20" s="338" t="str">
        <f>'Fun Patches'!C21</f>
        <v>&lt;LIST PATCH HERE&gt;</v>
      </c>
      <c r="X20" s="339" t="str">
        <f>IF(Summary!$B129="E","E","")</f>
        <v/>
      </c>
      <c r="Y20" s="339" t="str">
        <f>IF(Summary!$C129="Y","R","")</f>
        <v/>
      </c>
      <c r="AA20" s="275"/>
      <c r="AB20" s="273"/>
      <c r="AC20" s="274"/>
    </row>
    <row r="21" spans="2:29" ht="12.95" customHeight="1" thickBot="1">
      <c r="B21" s="262"/>
      <c r="C21" s="298" t="s">
        <v>148</v>
      </c>
      <c r="D21" s="311" t="str">
        <f>IF(Badges!$D542="A","/","")</f>
        <v/>
      </c>
      <c r="E21" s="311" t="str">
        <f>IF(Badges!$D546="A","/","")</f>
        <v/>
      </c>
      <c r="F21" s="311" t="str">
        <f>IF(Badges!$D550="A","/","")</f>
        <v/>
      </c>
      <c r="G21" s="311" t="str">
        <f>IF(Badges!$D554="A","/","")</f>
        <v/>
      </c>
      <c r="H21" s="311" t="str">
        <f>IF(Badges!$D558="A","/","")</f>
        <v/>
      </c>
      <c r="I21" s="223" t="str">
        <f>IF(Summary!$B28="E","E","")</f>
        <v/>
      </c>
      <c r="J21" s="223" t="str">
        <f>IF(Summary!$C28="Y","R","")</f>
        <v/>
      </c>
      <c r="K21" s="266"/>
      <c r="L21" s="262"/>
      <c r="M21" s="283" t="s">
        <v>960</v>
      </c>
      <c r="N21" s="284"/>
      <c r="O21" s="284"/>
      <c r="P21" s="284"/>
      <c r="Q21" s="284"/>
      <c r="R21" s="285"/>
      <c r="S21" s="346" t="str">
        <f>IF(Summary!$B76="E","E","")</f>
        <v/>
      </c>
      <c r="T21" s="346" t="str">
        <f>IF(Summary!$C76="Y","R","")</f>
        <v/>
      </c>
      <c r="U21" s="266" t="str">
        <f>IF(COUNTIF(S20:S21,"E")=2,"C"," ")</f>
        <v xml:space="preserve"> </v>
      </c>
      <c r="W21" s="338" t="str">
        <f>'Fun Patches'!C22</f>
        <v>&lt;LIST PATCH HERE&gt;</v>
      </c>
      <c r="X21" s="339" t="str">
        <f>IF(Summary!$B130="E","E","")</f>
        <v/>
      </c>
      <c r="Y21" s="339" t="str">
        <f>IF(Summary!$C130="Y","R","")</f>
        <v/>
      </c>
      <c r="AA21" s="275"/>
      <c r="AB21" s="273"/>
      <c r="AC21" s="274"/>
    </row>
    <row r="22" spans="2:29" ht="12.95" customHeight="1">
      <c r="B22" s="262"/>
      <c r="C22" s="295" t="s">
        <v>152</v>
      </c>
      <c r="D22" s="309" t="str">
        <f>IF(Badges!$D565="A","/","")</f>
        <v/>
      </c>
      <c r="E22" s="309" t="str">
        <f>IF(Badges!$D569="A","/","")</f>
        <v/>
      </c>
      <c r="F22" s="309" t="str">
        <f>IF(Badges!$D573="A","/","")</f>
        <v/>
      </c>
      <c r="G22" s="309" t="str">
        <f>IF(Badges!$D577="A","/","")</f>
        <v/>
      </c>
      <c r="H22" s="309" t="str">
        <f>IF(Badges!$D581="A","/","")</f>
        <v/>
      </c>
      <c r="I22" s="325" t="str">
        <f>IF(Summary!$B29="E","E","")</f>
        <v/>
      </c>
      <c r="J22" s="325" t="str">
        <f>IF(Summary!$C29="Y","R","")</f>
        <v/>
      </c>
      <c r="K22" s="266" t="str">
        <f>IF(COUNT(#REF!)=2,MAX(#REF!),"")</f>
        <v/>
      </c>
      <c r="L22" s="262"/>
      <c r="M22" s="287" t="s">
        <v>766</v>
      </c>
      <c r="N22" s="288"/>
      <c r="O22" s="288"/>
      <c r="P22" s="288"/>
      <c r="Q22" s="288"/>
      <c r="R22" s="297"/>
      <c r="S22" s="325" t="str">
        <f>IF(Summary!$B77="E","E","")</f>
        <v/>
      </c>
      <c r="T22" s="325" t="str">
        <f>IF(Summary!$C77="Y","R","")</f>
        <v/>
      </c>
      <c r="W22" s="338" t="str">
        <f>'Fun Patches'!C23</f>
        <v>&lt;LIST PATCH HERE&gt;</v>
      </c>
      <c r="X22" s="339" t="str">
        <f>IF(Summary!$B131="E","E","")</f>
        <v/>
      </c>
      <c r="Y22" s="339" t="str">
        <f>IF(Summary!$C131="Y","R","")</f>
        <v/>
      </c>
      <c r="AA22" s="275"/>
      <c r="AB22" s="273"/>
      <c r="AC22" s="274"/>
    </row>
    <row r="23" spans="2:29" ht="12.95" customHeight="1" thickBot="1">
      <c r="B23" s="262"/>
      <c r="C23" s="295" t="s">
        <v>149</v>
      </c>
      <c r="D23" s="311" t="str">
        <f>IF(Badges!$D588="A","/","")</f>
        <v/>
      </c>
      <c r="E23" s="311" t="str">
        <f>IF(Badges!$D592="A","/","")</f>
        <v/>
      </c>
      <c r="F23" s="311" t="str">
        <f>IF(Badges!$D596="A","/","")</f>
        <v/>
      </c>
      <c r="G23" s="311" t="str">
        <f>IF(Badges!$D600="A","/","")</f>
        <v/>
      </c>
      <c r="H23" s="311" t="str">
        <f>IF(Badges!$D604="A","/","")</f>
        <v/>
      </c>
      <c r="I23" s="223" t="str">
        <f>IF(Summary!$B30="E","E","")</f>
        <v/>
      </c>
      <c r="J23" s="223" t="str">
        <f>IF(Summary!$C30="Y","R","")</f>
        <v/>
      </c>
      <c r="K23" s="266"/>
      <c r="L23" s="262"/>
      <c r="M23" s="290" t="s">
        <v>961</v>
      </c>
      <c r="N23" s="291"/>
      <c r="O23" s="291"/>
      <c r="P23" s="291"/>
      <c r="Q23" s="291"/>
      <c r="R23" s="292"/>
      <c r="S23" s="326" t="str">
        <f>IF(Summary!$B78="E","E","")</f>
        <v/>
      </c>
      <c r="T23" s="326" t="str">
        <f>IF(Summary!$C78="Y","R","")</f>
        <v/>
      </c>
      <c r="U23" s="266" t="str">
        <f>IF(COUNTIF(S22:S23,"E")=2,"C"," ")</f>
        <v xml:space="preserve"> </v>
      </c>
      <c r="W23" s="338" t="str">
        <f>'Fun Patches'!C24</f>
        <v>&lt;LIST PATCH HERE&gt;</v>
      </c>
      <c r="X23" s="339" t="str">
        <f>IF(Summary!$B132="E","E","")</f>
        <v/>
      </c>
      <c r="Y23" s="339" t="str">
        <f>IF(Summary!$C132="Y","R","")</f>
        <v/>
      </c>
      <c r="AA23" s="275"/>
      <c r="AB23" s="273"/>
      <c r="AC23" s="274"/>
    </row>
    <row r="24" spans="2:29" ht="12.95" customHeight="1" thickBot="1">
      <c r="B24" s="262"/>
      <c r="C24" s="295" t="s">
        <v>142</v>
      </c>
      <c r="D24" s="311" t="str">
        <f>IF(Badges!$D634="A","/","")</f>
        <v/>
      </c>
      <c r="E24" s="311" t="str">
        <f>IF(Badges!$D638="A","/","")</f>
        <v/>
      </c>
      <c r="F24" s="311" t="str">
        <f>IF(Badges!$D642="A","/","")</f>
        <v/>
      </c>
      <c r="G24" s="311" t="str">
        <f>IF(Badges!$D646="A","/","")</f>
        <v/>
      </c>
      <c r="H24" s="311" t="str">
        <f>IF(Badges!$D650="A","/","")</f>
        <v/>
      </c>
      <c r="I24" s="223" t="str">
        <f>IF(Summary!$B32="E","E","")</f>
        <v/>
      </c>
      <c r="J24" s="223" t="str">
        <f>IF(Summary!$C32="Y","R","")</f>
        <v/>
      </c>
      <c r="K24" s="266" t="str">
        <f>IF(COUNT(#REF!)=2,MAX(#REF!),"")</f>
        <v/>
      </c>
      <c r="L24" s="262"/>
      <c r="M24" s="267" t="s">
        <v>765</v>
      </c>
      <c r="N24" s="268"/>
      <c r="O24" s="268"/>
      <c r="P24" s="268"/>
      <c r="Q24" s="268"/>
      <c r="R24" s="272"/>
      <c r="S24" s="224" t="str">
        <f>IF(Summary!$B79="E","E","")</f>
        <v/>
      </c>
      <c r="T24" s="224" t="str">
        <f>IF(Summary!$C79="Y","R","")</f>
        <v/>
      </c>
      <c r="U24" s="266" t="str">
        <f>IF(COUNTIF(S24:S25,"E")=2,"C"," ")</f>
        <v xml:space="preserve"> </v>
      </c>
      <c r="W24" s="338" t="str">
        <f>'Fun Patches'!C25</f>
        <v>&lt;LIST PATCH HERE&gt;</v>
      </c>
      <c r="X24" s="339" t="str">
        <f>IF(Summary!$B133="E","E","")</f>
        <v/>
      </c>
      <c r="Y24" s="339" t="str">
        <f>IF(Summary!$C133="Y","R","")</f>
        <v/>
      </c>
      <c r="AA24" s="275"/>
      <c r="AB24" s="273"/>
      <c r="AC24" s="274"/>
    </row>
    <row r="25" spans="2:29" ht="12.95" customHeight="1" thickBot="1">
      <c r="B25" s="262"/>
      <c r="C25" s="294" t="s">
        <v>154</v>
      </c>
      <c r="D25" s="309" t="str">
        <f>IF(Badges!$D657="A","/","")</f>
        <v/>
      </c>
      <c r="E25" s="309" t="str">
        <f>IF(Badges!$D661="A","/","")</f>
        <v/>
      </c>
      <c r="F25" s="309" t="str">
        <f>IF(Badges!$D665="A","/","")</f>
        <v/>
      </c>
      <c r="G25" s="309" t="str">
        <f>IF(Badges!$D669="A","/","")</f>
        <v/>
      </c>
      <c r="H25" s="309" t="str">
        <f>IF(Badges!$D673="A","/","")</f>
        <v/>
      </c>
      <c r="I25" s="325" t="str">
        <f>IF(Summary!$B33="E","E","")</f>
        <v/>
      </c>
      <c r="J25" s="325" t="str">
        <f>IF(Summary!$C33="Y","R","")</f>
        <v/>
      </c>
      <c r="K25" s="266"/>
      <c r="L25" s="262"/>
      <c r="M25" s="283" t="s">
        <v>964</v>
      </c>
      <c r="N25" s="284"/>
      <c r="O25" s="284"/>
      <c r="P25" s="284"/>
      <c r="Q25" s="284"/>
      <c r="R25" s="285"/>
      <c r="S25" s="326" t="str">
        <f>IF(Summary!$B80="E","E","")</f>
        <v/>
      </c>
      <c r="T25" s="326" t="str">
        <f>IF(Summary!$C80="Y","R","")</f>
        <v/>
      </c>
      <c r="U25" s="586" t="s">
        <v>1144</v>
      </c>
      <c r="W25" s="338" t="str">
        <f>'Fun Patches'!C26</f>
        <v>&lt;LIST PATCH HERE&gt;</v>
      </c>
      <c r="X25" s="339" t="str">
        <f>IF(Summary!$B134="E","E","")</f>
        <v/>
      </c>
      <c r="Y25" s="339" t="str">
        <f>IF(Summary!$C134="Y","R","")</f>
        <v/>
      </c>
      <c r="AA25" s="275"/>
      <c r="AB25" s="273"/>
      <c r="AC25" s="274"/>
    </row>
    <row r="26" spans="2:29" ht="12.95" customHeight="1">
      <c r="B26" s="262"/>
      <c r="C26" s="295" t="s">
        <v>962</v>
      </c>
      <c r="D26" s="311" t="str">
        <f>IF(Badges!$D102="A","/","")</f>
        <v/>
      </c>
      <c r="E26" s="311" t="str">
        <f>IF(Badges!$D106="A","/","")</f>
        <v/>
      </c>
      <c r="F26" s="311" t="str">
        <f>IF(Badges!$D110="A","/","")</f>
        <v/>
      </c>
      <c r="G26" s="311" t="str">
        <f>IF(Badges!$D114="A","/","")</f>
        <v/>
      </c>
      <c r="H26" s="311" t="str">
        <f>IF(Badges!$D118="A","/","")</f>
        <v/>
      </c>
      <c r="I26" s="223" t="str">
        <f>IF(Summary!$B8="E","E","")</f>
        <v/>
      </c>
      <c r="J26" s="223" t="str">
        <f>IF(Summary!$C8="Y","R","")</f>
        <v/>
      </c>
      <c r="K26" s="266" t="str">
        <f>IF(COUNT(#REF!)=2,MAX(#REF!),"")</f>
        <v/>
      </c>
      <c r="L26" s="392"/>
      <c r="M26" s="392"/>
      <c r="N26" s="393"/>
      <c r="O26" s="393"/>
      <c r="P26" s="393"/>
      <c r="Q26" s="393"/>
      <c r="R26" s="393"/>
      <c r="S26" s="394"/>
      <c r="T26" s="394"/>
      <c r="U26" s="586"/>
      <c r="W26" s="338" t="str">
        <f>'Fun Patches'!C27</f>
        <v>&lt;LIST PATCH HERE&gt;</v>
      </c>
      <c r="X26" s="339" t="str">
        <f>IF(Summary!$B135="E","E","")</f>
        <v/>
      </c>
      <c r="Y26" s="339" t="str">
        <f>IF(Summary!$C135="Y","R","")</f>
        <v/>
      </c>
      <c r="AA26" s="275"/>
      <c r="AB26" s="273"/>
      <c r="AC26" s="274"/>
    </row>
    <row r="27" spans="2:29" ht="12.95" customHeight="1" thickBot="1">
      <c r="B27" s="262"/>
      <c r="C27" s="298" t="s">
        <v>963</v>
      </c>
      <c r="D27" s="311" t="str">
        <f>IF(Badges!$D680="A","/","")</f>
        <v/>
      </c>
      <c r="E27" s="311" t="str">
        <f>IF(Badges!$D684="A","/","")</f>
        <v/>
      </c>
      <c r="F27" s="311" t="str">
        <f>IF(Badges!$D688="A","/","")</f>
        <v/>
      </c>
      <c r="G27" s="311" t="str">
        <f>IF(Badges!$D692="A","/","")</f>
        <v/>
      </c>
      <c r="H27" s="311" t="str">
        <f>IF(Badges!$D696="A","/","")</f>
        <v/>
      </c>
      <c r="I27" s="223" t="str">
        <f>IF(Summary!$B34="E","E","")</f>
        <v/>
      </c>
      <c r="J27" s="223" t="str">
        <f>IF(Summary!$C34="Y","R","")</f>
        <v/>
      </c>
      <c r="K27" s="266"/>
      <c r="L27" s="392"/>
      <c r="M27" s="392"/>
      <c r="N27" s="393"/>
      <c r="O27" s="393"/>
      <c r="P27" s="393"/>
      <c r="Q27" s="393"/>
      <c r="R27" s="393"/>
      <c r="S27" s="394"/>
      <c r="T27" s="394"/>
      <c r="U27" s="586"/>
      <c r="W27" s="338" t="str">
        <f>'Fun Patches'!C28</f>
        <v>&lt;LIST PATCH HERE&gt;</v>
      </c>
      <c r="X27" s="339" t="str">
        <f>IF(Summary!$B136="E","E","")</f>
        <v/>
      </c>
      <c r="Y27" s="339" t="str">
        <f>IF(Summary!$C136="Y","R","")</f>
        <v/>
      </c>
      <c r="AA27" s="275"/>
      <c r="AB27" s="273"/>
      <c r="AC27" s="274"/>
    </row>
    <row r="28" spans="2:29" ht="12.95" customHeight="1">
      <c r="B28" s="262"/>
      <c r="C28" s="294" t="s">
        <v>150</v>
      </c>
      <c r="D28" s="309" t="str">
        <f>IF(Badges!$D703="A","/","")</f>
        <v/>
      </c>
      <c r="E28" s="309" t="str">
        <f>IF(Badges!$D707="A","/","")</f>
        <v/>
      </c>
      <c r="F28" s="309" t="str">
        <f>IF(Badges!$D711="A","/","")</f>
        <v/>
      </c>
      <c r="G28" s="309" t="str">
        <f>IF(Badges!$D715="A","/","")</f>
        <v/>
      </c>
      <c r="H28" s="309" t="str">
        <f>IF(Badges!$D719="A","/","")</f>
        <v/>
      </c>
      <c r="I28" s="325" t="str">
        <f>IF(Summary!$B35="E","E","")</f>
        <v/>
      </c>
      <c r="J28" s="325" t="str">
        <f>IF(Summary!$C35="Y","R","")</f>
        <v/>
      </c>
      <c r="L28" s="580" t="str">
        <f>'Council Own'!B6</f>
        <v>&lt;&lt;List Badge 1 Here&gt;&gt;</v>
      </c>
      <c r="M28" s="580"/>
      <c r="N28" s="580"/>
      <c r="O28" s="580"/>
      <c r="P28" s="580"/>
      <c r="Q28" s="580"/>
      <c r="R28" s="589"/>
      <c r="S28" s="337" t="str">
        <f>IF(Summary!$B82="E","E","")</f>
        <v/>
      </c>
      <c r="T28" s="337" t="str">
        <f>IF(Summary!$C82="Y","R","")</f>
        <v/>
      </c>
      <c r="U28" s="586"/>
      <c r="W28" s="338" t="str">
        <f>'Fun Patches'!C29</f>
        <v>&lt;LIST PATCH HERE&gt;</v>
      </c>
      <c r="X28" s="339" t="str">
        <f>IF(Summary!$B137="E","E","")</f>
        <v/>
      </c>
      <c r="Y28" s="339" t="str">
        <f>IF(Summary!$C137="Y","R","")</f>
        <v/>
      </c>
      <c r="AA28" s="275"/>
      <c r="AB28" s="273"/>
      <c r="AC28" s="274"/>
    </row>
    <row r="29" spans="2:29" ht="12.95" customHeight="1">
      <c r="B29" s="262"/>
      <c r="C29" s="295" t="s">
        <v>847</v>
      </c>
      <c r="D29" s="311" t="str">
        <f>IF(Badges!$D726="A","/","")</f>
        <v/>
      </c>
      <c r="E29" s="311" t="str">
        <f>IF(Badges!$D730="A","/","")</f>
        <v/>
      </c>
      <c r="F29" s="311" t="str">
        <f>IF(Badges!$D734="A","/","")</f>
        <v/>
      </c>
      <c r="G29" s="311" t="str">
        <f>IF(Badges!$D738="A","/","")</f>
        <v/>
      </c>
      <c r="H29" s="311" t="str">
        <f>IF(Badges!$D742="A","/","")</f>
        <v/>
      </c>
      <c r="I29" s="223" t="str">
        <f>IF(Summary!$B36="E","E","")</f>
        <v/>
      </c>
      <c r="J29" s="223" t="str">
        <f>IF(Summary!$C36="Y","R","")</f>
        <v/>
      </c>
      <c r="L29" s="581" t="str">
        <f>'Council Own'!B30</f>
        <v>&lt;&lt;List Badge 2 Here&gt;&gt;</v>
      </c>
      <c r="M29" s="581"/>
      <c r="N29" s="581"/>
      <c r="O29" s="581"/>
      <c r="P29" s="581"/>
      <c r="Q29" s="581"/>
      <c r="R29" s="590"/>
      <c r="S29" s="339" t="str">
        <f>IF(Summary!$B83="E","E","")</f>
        <v/>
      </c>
      <c r="T29" s="339" t="str">
        <f>IF(Summary!$C83="Y","R","")</f>
        <v/>
      </c>
      <c r="U29" s="586"/>
      <c r="W29" s="338" t="str">
        <f>'Fun Patches'!C30</f>
        <v>&lt;LIST PATCH HERE&gt;</v>
      </c>
      <c r="X29" s="339" t="str">
        <f>IF(Summary!$B138="E","E","")</f>
        <v/>
      </c>
      <c r="Y29" s="339" t="str">
        <f>IF(Summary!$C138="Y","R","")</f>
        <v/>
      </c>
      <c r="AA29" s="275"/>
      <c r="AB29" s="273"/>
      <c r="AC29" s="274"/>
    </row>
    <row r="30" spans="2:29" ht="12.95" customHeight="1" thickBot="1">
      <c r="B30" s="262"/>
      <c r="C30" s="298" t="s">
        <v>140</v>
      </c>
      <c r="D30" s="316" t="str">
        <f>IF(Badges!$D749="A","/","")</f>
        <v/>
      </c>
      <c r="E30" s="316" t="str">
        <f>IF(Badges!$D753="A","/","")</f>
        <v/>
      </c>
      <c r="F30" s="316" t="str">
        <f>IF(Badges!$D757="A","/","")</f>
        <v/>
      </c>
      <c r="G30" s="316" t="str">
        <f>IF(Badges!$D761="A","/","")</f>
        <v/>
      </c>
      <c r="H30" s="316" t="str">
        <f>IF(Badges!$D765="A","/","")</f>
        <v/>
      </c>
      <c r="I30" s="326" t="str">
        <f>IF(Summary!$B37="E","E","")</f>
        <v/>
      </c>
      <c r="J30" s="326" t="str">
        <f>IF(Summary!$C37="Y","R","")</f>
        <v/>
      </c>
      <c r="L30" s="580" t="str">
        <f>'Council Own'!B54</f>
        <v>&lt;&lt;List Badge 3 Here&gt;&gt;</v>
      </c>
      <c r="M30" s="580"/>
      <c r="N30" s="580"/>
      <c r="O30" s="580"/>
      <c r="P30" s="580"/>
      <c r="Q30" s="580"/>
      <c r="R30" s="589"/>
      <c r="S30" s="339" t="str">
        <f>IF(Summary!$B84="E","E","")</f>
        <v/>
      </c>
      <c r="T30" s="339" t="str">
        <f>IF(Summary!$C84="Y","R","")</f>
        <v/>
      </c>
      <c r="U30" s="586"/>
      <c r="W30" s="338" t="str">
        <f>'Fun Patches'!C31</f>
        <v>&lt;LIST PATCH HERE&gt;</v>
      </c>
      <c r="X30" s="339" t="str">
        <f>IF(Summary!$B139="E","E","")</f>
        <v/>
      </c>
      <c r="Y30" s="339" t="str">
        <f>IF(Summary!$C139="Y","R","")</f>
        <v/>
      </c>
      <c r="AA30" s="275"/>
      <c r="AB30" s="273"/>
      <c r="AC30" s="274"/>
    </row>
    <row r="31" spans="2:29" ht="12.95" customHeight="1">
      <c r="B31" s="262"/>
      <c r="C31" s="295" t="s">
        <v>1077</v>
      </c>
      <c r="D31" s="308" t="str">
        <f>IF(Badges!D768="C","/","")</f>
        <v/>
      </c>
      <c r="E31" s="308" t="str">
        <f>IF(Badges!E768="C","/","")</f>
        <v/>
      </c>
      <c r="F31" s="308" t="str">
        <f>IF(Badges!F768="C","/","")</f>
        <v/>
      </c>
      <c r="G31" s="308" t="str">
        <f>IF(Badges!G768="C","/","")</f>
        <v/>
      </c>
      <c r="H31" s="308" t="str">
        <f>IF(Badges!H768="C","/","")</f>
        <v/>
      </c>
      <c r="I31" s="224" t="str">
        <f>IF(Summary!$B38="E","E","")</f>
        <v/>
      </c>
      <c r="J31" s="224" t="str">
        <f>IF(Summary!$C38="Y","R","")</f>
        <v/>
      </c>
      <c r="L31" s="581" t="str">
        <f>'Council Own'!B78</f>
        <v>&lt;&lt;List Badge 4 Here&gt;&gt;</v>
      </c>
      <c r="M31" s="581"/>
      <c r="N31" s="581"/>
      <c r="O31" s="581"/>
      <c r="P31" s="581"/>
      <c r="Q31" s="581"/>
      <c r="R31" s="590"/>
      <c r="S31" s="339" t="str">
        <f>IF(Summary!$B85="E","E","")</f>
        <v/>
      </c>
      <c r="T31" s="339" t="str">
        <f>IF(Summary!$C85="Y","R","")</f>
        <v/>
      </c>
      <c r="U31" s="586"/>
      <c r="W31" s="338" t="str">
        <f>'Fun Patches'!C32</f>
        <v>&lt;LIST PATCH HERE&gt;</v>
      </c>
      <c r="X31" s="339" t="str">
        <f>IF(Summary!$B140="E","E","")</f>
        <v/>
      </c>
      <c r="Y31" s="339" t="str">
        <f>IF(Summary!$C140="Y","R","")</f>
        <v/>
      </c>
      <c r="AA31" s="275"/>
      <c r="AB31" s="273"/>
      <c r="AC31" s="274"/>
    </row>
    <row r="32" spans="2:29" ht="12.95" customHeight="1">
      <c r="B32" s="262"/>
      <c r="C32" s="295" t="s">
        <v>965</v>
      </c>
      <c r="D32" s="317" t="str">
        <f>IF(Badges!$D779="A","/","")</f>
        <v/>
      </c>
      <c r="E32" s="317" t="str">
        <f>IF(Badges!$D783="A","/","")</f>
        <v/>
      </c>
      <c r="F32" s="317" t="str">
        <f>IF(Badges!$D787="A","/","")</f>
        <v/>
      </c>
      <c r="G32" s="317" t="str">
        <f>IF(Badges!$D791="A","/","")</f>
        <v/>
      </c>
      <c r="H32" s="317" t="str">
        <f>IF(Badges!$D795="A","/","")</f>
        <v/>
      </c>
      <c r="I32" s="224" t="str">
        <f>IF(Summary!$B39="E","E","")</f>
        <v/>
      </c>
      <c r="J32" s="224" t="str">
        <f>IF(Summary!$C39="Y","R","")</f>
        <v/>
      </c>
      <c r="L32" s="582" t="str">
        <f>'Council Own'!B102</f>
        <v>&lt;&lt;List Badge 5 Here&gt;&gt;</v>
      </c>
      <c r="M32" s="582"/>
      <c r="N32" s="582"/>
      <c r="O32" s="582"/>
      <c r="P32" s="582"/>
      <c r="Q32" s="582"/>
      <c r="R32" s="591"/>
      <c r="S32" s="341" t="str">
        <f>IF(Summary!$B86="E","E","")</f>
        <v/>
      </c>
      <c r="T32" s="341" t="str">
        <f>IF(Summary!$C86="Y","R","")</f>
        <v/>
      </c>
      <c r="U32" s="586"/>
      <c r="W32" s="338" t="str">
        <f>'Fun Patches'!C33</f>
        <v>&lt;LIST PATCH HERE&gt;</v>
      </c>
      <c r="X32" s="339" t="str">
        <f>IF(Summary!$B141="E","E","")</f>
        <v/>
      </c>
      <c r="Y32" s="339" t="str">
        <f>IF(Summary!$C141="Y","R","")</f>
        <v/>
      </c>
      <c r="AA32" s="275"/>
      <c r="AB32" s="273"/>
      <c r="AC32" s="274"/>
    </row>
    <row r="33" spans="2:29" ht="12.95" customHeight="1" thickBot="1">
      <c r="B33" s="262"/>
      <c r="C33" s="299" t="s">
        <v>966</v>
      </c>
      <c r="D33" s="316" t="str">
        <f>IF(Badges!$D802="A","/","")</f>
        <v/>
      </c>
      <c r="E33" s="316" t="str">
        <f>IF(Badges!$D806="A","/","")</f>
        <v/>
      </c>
      <c r="F33" s="316" t="str">
        <f>IF(Badges!$D810="A","/","")</f>
        <v/>
      </c>
      <c r="G33" s="316" t="str">
        <f>IF(Badges!$D814="A","/","")</f>
        <v/>
      </c>
      <c r="H33" s="316" t="str">
        <f>IF(Badges!$D818="A","/","")</f>
        <v/>
      </c>
      <c r="I33" s="224" t="str">
        <f>IF(Summary!$B40="E","E","")</f>
        <v/>
      </c>
      <c r="J33" s="224" t="str">
        <f>IF(Summary!$C40="Y","R","")</f>
        <v/>
      </c>
      <c r="L33" s="582" t="str">
        <f>'Council Own'!B126</f>
        <v>&lt;&lt;List Badge 6 Here&gt;&gt;</v>
      </c>
      <c r="M33" s="582"/>
      <c r="N33" s="582"/>
      <c r="O33" s="582"/>
      <c r="P33" s="582"/>
      <c r="Q33" s="582"/>
      <c r="R33" s="591"/>
      <c r="S33" s="341" t="str">
        <f>IF(Summary!$B87="E","E","")</f>
        <v/>
      </c>
      <c r="T33" s="341" t="str">
        <f>IF(Summary!$C87="Y","R","")</f>
        <v/>
      </c>
      <c r="U33" s="586"/>
      <c r="W33" s="338" t="str">
        <f>'Fun Patches'!C34</f>
        <v>&lt;LIST PATCH HERE&gt;</v>
      </c>
      <c r="X33" s="339" t="str">
        <f>IF(Summary!$B142="E","E","")</f>
        <v/>
      </c>
      <c r="Y33" s="339" t="str">
        <f>IF(Summary!$C142="Y","R","")</f>
        <v/>
      </c>
      <c r="AA33" s="275"/>
      <c r="AB33" s="273"/>
      <c r="AC33" s="274"/>
    </row>
    <row r="34" spans="2:29" ht="12.95" customHeight="1">
      <c r="L34" s="582" t="str">
        <f>'Council Own'!B150</f>
        <v>&lt;&lt;List Badge 7 Here&gt;&gt;</v>
      </c>
      <c r="M34" s="582"/>
      <c r="N34" s="582"/>
      <c r="O34" s="582"/>
      <c r="P34" s="582"/>
      <c r="Q34" s="582"/>
      <c r="R34" s="591"/>
      <c r="S34" s="341" t="str">
        <f>IF(Summary!$B88="E","E","")</f>
        <v/>
      </c>
      <c r="T34" s="341" t="str">
        <f>IF(Summary!$C88="Y","R","")</f>
        <v/>
      </c>
      <c r="U34" s="586"/>
      <c r="W34" s="338" t="str">
        <f>'Fun Patches'!C35</f>
        <v>&lt;LIST PATCH HERE&gt;</v>
      </c>
      <c r="X34" s="339" t="str">
        <f>IF(Summary!$B143="E","E","")</f>
        <v/>
      </c>
      <c r="Y34" s="339" t="str">
        <f>IF(Summary!$C143="Y","R","")</f>
        <v/>
      </c>
      <c r="AA34" s="275"/>
      <c r="AB34" s="273"/>
      <c r="AC34" s="274"/>
    </row>
    <row r="35" spans="2:29" ht="12.95" customHeight="1" thickBot="1">
      <c r="L35" s="582" t="str">
        <f>'Council Own'!B174</f>
        <v>&lt;&lt;List Badge 8 Here&gt;&gt;</v>
      </c>
      <c r="M35" s="582"/>
      <c r="N35" s="582"/>
      <c r="O35" s="582"/>
      <c r="P35" s="582"/>
      <c r="Q35" s="582"/>
      <c r="R35" s="591"/>
      <c r="S35" s="341" t="str">
        <f>IF(Summary!$B89="E","E","")</f>
        <v/>
      </c>
      <c r="T35" s="341" t="str">
        <f>IF(Summary!$C89="Y","R","")</f>
        <v/>
      </c>
      <c r="U35" s="586"/>
      <c r="W35" s="338" t="str">
        <f>'Fun Patches'!C36</f>
        <v>&lt;LIST PATCH HERE&gt;</v>
      </c>
      <c r="X35" s="339" t="str">
        <f>IF(Summary!$B144="E","E","")</f>
        <v/>
      </c>
      <c r="Y35" s="339" t="str">
        <f>IF(Summary!$C144="Y","R","")</f>
        <v/>
      </c>
      <c r="AA35" s="275"/>
      <c r="AB35" s="273"/>
      <c r="AC35" s="274"/>
    </row>
    <row r="36" spans="2:29" ht="12.95" customHeight="1">
      <c r="C36" s="300" t="s">
        <v>156</v>
      </c>
      <c r="D36" s="310" t="str">
        <f>IF(Badges!$D56="A","/","")</f>
        <v/>
      </c>
      <c r="E36" s="310" t="str">
        <f>IF(Badges!$D60="A","/","")</f>
        <v/>
      </c>
      <c r="F36" s="310" t="str">
        <f>IF(Badges!$D64="A","/","")</f>
        <v/>
      </c>
      <c r="G36" s="310" t="str">
        <f>IF(Badges!$D68="A","/","")</f>
        <v/>
      </c>
      <c r="H36" s="310" t="str">
        <f>IF(Badges!$D72="A","/","")</f>
        <v/>
      </c>
      <c r="I36" s="224" t="str">
        <f>IF(Summary!$B6="E","E","")</f>
        <v/>
      </c>
      <c r="J36" s="224" t="str">
        <f>IF(Summary!$C6="Y","R","")</f>
        <v/>
      </c>
      <c r="L36" s="582" t="str">
        <f>'Council Own'!B198</f>
        <v>&lt;&lt;List Badge 9 Here&gt;&gt;</v>
      </c>
      <c r="M36" s="582"/>
      <c r="N36" s="582"/>
      <c r="O36" s="582"/>
      <c r="P36" s="582"/>
      <c r="Q36" s="582"/>
      <c r="R36" s="591"/>
      <c r="S36" s="341" t="str">
        <f>IF(Summary!$B90="E","E","")</f>
        <v/>
      </c>
      <c r="T36" s="341" t="str">
        <f>IF(Summary!$C90="Y","R","")</f>
        <v/>
      </c>
      <c r="U36" s="586"/>
      <c r="W36" s="338" t="str">
        <f>'Fun Patches'!C37</f>
        <v>&lt;LIST PATCH HERE&gt;</v>
      </c>
      <c r="X36" s="339" t="str">
        <f>IF(Summary!$B145="E","E","")</f>
        <v/>
      </c>
      <c r="Y36" s="339" t="str">
        <f>IF(Summary!$C145="Y","R","")</f>
        <v/>
      </c>
      <c r="AA36" s="275"/>
      <c r="AB36" s="273"/>
      <c r="AC36" s="274"/>
    </row>
    <row r="37" spans="2:29" ht="12.95" customHeight="1" thickBot="1">
      <c r="C37" s="298" t="s">
        <v>157</v>
      </c>
      <c r="D37" s="316" t="str">
        <f>IF(Badges!$D611="A","/","")</f>
        <v/>
      </c>
      <c r="E37" s="316" t="str">
        <f>IF(Badges!$D615="A","/","")</f>
        <v/>
      </c>
      <c r="F37" s="316" t="str">
        <f>IF(Badges!$D619="A","/","")</f>
        <v/>
      </c>
      <c r="G37" s="316" t="str">
        <f>IF(Badges!$D623="A","/","")</f>
        <v/>
      </c>
      <c r="H37" s="316" t="str">
        <f>IF(Badges!$D627="A","/","")</f>
        <v/>
      </c>
      <c r="I37" s="326" t="str">
        <f>IF(Summary!$B31="E","E","")</f>
        <v/>
      </c>
      <c r="J37" s="326" t="str">
        <f>IF(Summary!$C31="Y","R","")</f>
        <v/>
      </c>
      <c r="L37" s="582" t="str">
        <f>'Council Own'!B222</f>
        <v>&lt;&lt;List Badge 10 Here&gt;&gt;</v>
      </c>
      <c r="M37" s="582"/>
      <c r="N37" s="582"/>
      <c r="O37" s="582"/>
      <c r="P37" s="582"/>
      <c r="Q37" s="582"/>
      <c r="R37" s="591"/>
      <c r="S37" s="341" t="str">
        <f>IF(Summary!$B91="E","E","")</f>
        <v/>
      </c>
      <c r="T37" s="341" t="str">
        <f>IF(Summary!$C91="Y","R","")</f>
        <v/>
      </c>
      <c r="U37" s="586"/>
      <c r="W37" s="338" t="str">
        <f>'Fun Patches'!C38</f>
        <v>&lt;LIST PATCH HERE&gt;</v>
      </c>
      <c r="X37" s="339" t="str">
        <f>IF(Summary!$B146="E","E","")</f>
        <v/>
      </c>
      <c r="Y37" s="339" t="str">
        <f>IF(Summary!$C146="Y","R","")</f>
        <v/>
      </c>
      <c r="AA37" s="275"/>
      <c r="AB37" s="273"/>
      <c r="AC37" s="274"/>
    </row>
    <row r="38" spans="2:29" ht="12.95" customHeight="1">
      <c r="C38" s="300" t="s">
        <v>158</v>
      </c>
      <c r="D38" s="309" t="str">
        <f>IF(Badges!$D123="A","/","")</f>
        <v/>
      </c>
      <c r="E38" s="309" t="str">
        <f>IF(Badges!$D125="A","/","")</f>
        <v/>
      </c>
      <c r="F38" s="309" t="str">
        <f>IF(Badges!$D127="A","/","")</f>
        <v/>
      </c>
      <c r="G38" s="309" t="str">
        <f>IF(Badges!$D129="A","/","")</f>
        <v/>
      </c>
      <c r="H38" s="309" t="str">
        <f>IF(Badges!$D131="A","/","")</f>
        <v/>
      </c>
      <c r="I38" s="224" t="str">
        <f>IF(Summary!$B9="E","E","")</f>
        <v/>
      </c>
      <c r="J38" s="224" t="str">
        <f>IF(Summary!$C9="Y","R","")</f>
        <v/>
      </c>
      <c r="L38" s="391"/>
      <c r="M38" s="391"/>
      <c r="N38" s="391"/>
      <c r="O38" s="391"/>
      <c r="P38" s="391"/>
      <c r="Q38" s="391"/>
      <c r="R38" s="391"/>
      <c r="S38" s="395"/>
      <c r="T38" s="395"/>
      <c r="U38" s="586"/>
      <c r="W38" s="338" t="str">
        <f>'Fun Patches'!C39</f>
        <v>&lt;LIST PATCH HERE&gt;</v>
      </c>
      <c r="X38" s="339" t="str">
        <f>IF(Summary!$B147="E","E","")</f>
        <v/>
      </c>
      <c r="Y38" s="339" t="str">
        <f>IF(Summary!$C147="Y","R","")</f>
        <v/>
      </c>
      <c r="AA38" s="275"/>
      <c r="AB38" s="273"/>
      <c r="AC38" s="274"/>
    </row>
    <row r="39" spans="2:29" ht="12.95" customHeight="1">
      <c r="C39" s="299" t="s">
        <v>159</v>
      </c>
      <c r="D39" s="315" t="str">
        <f>IF(Badges!$D136="A","/","")</f>
        <v/>
      </c>
      <c r="E39" s="315" t="str">
        <f>IF(Badges!$D138="A","/","")</f>
        <v/>
      </c>
      <c r="F39" s="315" t="str">
        <f>IF(Badges!$D140="A","/","")</f>
        <v/>
      </c>
      <c r="G39" s="315" t="str">
        <f>IF(Badges!$D142="A","/","")</f>
        <v/>
      </c>
      <c r="H39" s="315" t="str">
        <f>IF(Badges!$D144="A","/","")</f>
        <v/>
      </c>
      <c r="I39" s="224" t="str">
        <f>IF(Summary!$B10="E","E","")</f>
        <v/>
      </c>
      <c r="J39" s="224" t="str">
        <f>IF(Summary!$C10="Y","R","")</f>
        <v/>
      </c>
      <c r="L39" s="391"/>
      <c r="M39" s="391"/>
      <c r="N39" s="391"/>
      <c r="O39" s="391"/>
      <c r="P39" s="391"/>
      <c r="Q39" s="391"/>
      <c r="R39" s="391"/>
      <c r="S39" s="395"/>
      <c r="T39" s="395"/>
      <c r="U39" s="586"/>
      <c r="W39" s="338" t="str">
        <f>'Fun Patches'!C40</f>
        <v>&lt;LIST PATCH HERE&gt;</v>
      </c>
      <c r="X39" s="339" t="str">
        <f>IF(Summary!$B148="E","E","")</f>
        <v/>
      </c>
      <c r="Y39" s="339" t="str">
        <f>IF(Summary!$C148="Y","R","")</f>
        <v/>
      </c>
      <c r="AA39" s="275"/>
      <c r="AB39" s="273"/>
      <c r="AC39" s="274"/>
    </row>
    <row r="40" spans="2:29" ht="12.95" customHeight="1">
      <c r="L40" s="581" t="str">
        <f>'Age-Level'!C122</f>
        <v>Investiture</v>
      </c>
      <c r="M40" s="581"/>
      <c r="N40" s="581"/>
      <c r="O40" s="581"/>
      <c r="P40" s="581"/>
      <c r="Q40" s="581"/>
      <c r="R40" s="590"/>
      <c r="S40" s="224" t="str">
        <f>IF(Summary!$B106="E","E","")</f>
        <v/>
      </c>
      <c r="T40" s="224" t="str">
        <f>IF(Summary!$C106="Y","R","")</f>
        <v/>
      </c>
      <c r="U40" s="586"/>
      <c r="W40" s="338" t="str">
        <f>'Fun Patches'!C41</f>
        <v>&lt;LIST PATCH HERE&gt;</v>
      </c>
      <c r="X40" s="339" t="str">
        <f>IF(Summary!$B149="E","E","")</f>
        <v/>
      </c>
      <c r="Y40" s="339" t="str">
        <f>IF(Summary!$C149="Y","R","")</f>
        <v/>
      </c>
      <c r="AA40" s="275"/>
      <c r="AB40" s="273"/>
      <c r="AC40" s="274"/>
    </row>
    <row r="41" spans="2:29" ht="12.95" customHeight="1" thickBot="1">
      <c r="L41" s="581" t="str">
        <f>'Age-Level'!C123</f>
        <v>Rededication (1st year)</v>
      </c>
      <c r="M41" s="581"/>
      <c r="N41" s="581"/>
      <c r="O41" s="581"/>
      <c r="P41" s="581"/>
      <c r="Q41" s="581"/>
      <c r="R41" s="590"/>
      <c r="S41" s="224" t="str">
        <f>IF(Summary!$B107="E","E","")</f>
        <v/>
      </c>
      <c r="T41" s="224" t="str">
        <f>IF(Summary!$C107="Y","R","")</f>
        <v/>
      </c>
      <c r="U41" s="586"/>
      <c r="W41" s="338" t="str">
        <f>'Fun Patches'!C42</f>
        <v>&lt;LIST PATCH HERE&gt;</v>
      </c>
      <c r="X41" s="339" t="str">
        <f>IF(Summary!$B150="E","E","")</f>
        <v/>
      </c>
      <c r="Y41" s="339" t="str">
        <f>IF(Summary!$C150="Y","R","")</f>
        <v/>
      </c>
      <c r="AA41" s="275"/>
      <c r="AB41" s="273"/>
      <c r="AC41" s="274"/>
    </row>
    <row r="42" spans="2:29" ht="12.95" customHeight="1">
      <c r="B42" s="262"/>
      <c r="C42" s="263" t="s">
        <v>1078</v>
      </c>
      <c r="D42" s="309" t="str">
        <f>IF(Badges!$D823="C","/","")</f>
        <v/>
      </c>
      <c r="E42" s="309" t="str">
        <f>IF(Badges!$D823="C","/","")</f>
        <v/>
      </c>
      <c r="F42" s="309" t="str">
        <f>IF(Badges!$D823="C","/","")</f>
        <v/>
      </c>
      <c r="G42" s="309" t="str">
        <f>IF(Badges!$D823="C","/","")</f>
        <v/>
      </c>
      <c r="H42" s="309" t="str">
        <f>IF(Badges!$D823="C","/","")</f>
        <v/>
      </c>
      <c r="I42" s="224" t="str">
        <f>IF(Summary!$B42="E","E","")</f>
        <v/>
      </c>
      <c r="J42" s="224" t="str">
        <f>IF(Summary!$C42="Y","R","")</f>
        <v/>
      </c>
      <c r="L42" s="581" t="str">
        <f>'Age-Level'!C124</f>
        <v>Rededication (2nd year)</v>
      </c>
      <c r="M42" s="581"/>
      <c r="N42" s="581"/>
      <c r="O42" s="581"/>
      <c r="P42" s="581"/>
      <c r="Q42" s="581"/>
      <c r="R42" s="590"/>
      <c r="S42" s="224" t="str">
        <f>IF(Summary!$B108="E","E","")</f>
        <v/>
      </c>
      <c r="T42" s="224" t="str">
        <f>IF(Summary!$C108="Y","R","")</f>
        <v/>
      </c>
      <c r="U42" s="586"/>
      <c r="W42" s="338" t="str">
        <f>'Fun Patches'!C43</f>
        <v>&lt;LIST PATCH HERE&gt;</v>
      </c>
      <c r="X42" s="339" t="str">
        <f>IF(Summary!$B151="E","E","")</f>
        <v/>
      </c>
      <c r="Y42" s="339" t="str">
        <f>IF(Summary!$C151="Y","R","")</f>
        <v/>
      </c>
      <c r="AA42" s="275"/>
      <c r="AB42" s="273"/>
      <c r="AC42" s="274"/>
    </row>
    <row r="43" spans="2:29" ht="12.95" customHeight="1">
      <c r="B43" s="262"/>
      <c r="C43" s="286" t="s">
        <v>1079</v>
      </c>
      <c r="D43" s="317" t="str">
        <f>IF(Badges!$D830="C","/","")</f>
        <v/>
      </c>
      <c r="E43" s="317" t="str">
        <f>IF(Badges!$D830="C","/","")</f>
        <v/>
      </c>
      <c r="F43" s="317" t="str">
        <f>IF(Badges!$D830="C","/","")</f>
        <v/>
      </c>
      <c r="G43" s="317" t="str">
        <f>IF(Badges!$D830="C","/","")</f>
        <v/>
      </c>
      <c r="H43" s="317" t="str">
        <f>IF(Badges!$D830="C","/","")</f>
        <v/>
      </c>
      <c r="I43" s="224" t="str">
        <f>IF(Summary!$B43="E","E","")</f>
        <v/>
      </c>
      <c r="J43" s="224" t="str">
        <f>IF(Summary!$C43="Y","R","")</f>
        <v/>
      </c>
      <c r="L43" s="581" t="str">
        <f>'Age-Level'!C125</f>
        <v>Rededication (3rd year)</v>
      </c>
      <c r="M43" s="581"/>
      <c r="N43" s="581"/>
      <c r="O43" s="581"/>
      <c r="P43" s="581"/>
      <c r="Q43" s="581"/>
      <c r="R43" s="590"/>
      <c r="S43" s="224" t="str">
        <f>IF(Summary!$B109="E","E","")</f>
        <v/>
      </c>
      <c r="T43" s="224" t="str">
        <f>IF(Summary!$C109="Y","R","")</f>
        <v/>
      </c>
      <c r="U43" s="586"/>
      <c r="W43" s="338" t="str">
        <f>'Fun Patches'!C44</f>
        <v>&lt;LIST PATCH HERE&gt;</v>
      </c>
      <c r="X43" s="339" t="str">
        <f>IF(Summary!$B152="E","E","")</f>
        <v/>
      </c>
      <c r="Y43" s="339" t="str">
        <f>IF(Summary!$C152="Y","R","")</f>
        <v/>
      </c>
      <c r="AA43" s="275"/>
      <c r="AB43" s="273"/>
      <c r="AC43" s="274"/>
    </row>
    <row r="44" spans="2:29" ht="12.95" customHeight="1" thickBot="1">
      <c r="B44" s="262"/>
      <c r="C44" s="293" t="s">
        <v>1080</v>
      </c>
      <c r="D44" s="316" t="str">
        <f>IF(Badges!$D837="C","/","")</f>
        <v/>
      </c>
      <c r="E44" s="316" t="str">
        <f>IF(Badges!$D837="C","/","")</f>
        <v/>
      </c>
      <c r="F44" s="316" t="str">
        <f>IF(Badges!$D837="C","/","")</f>
        <v/>
      </c>
      <c r="G44" s="316" t="str">
        <f>IF(Badges!$D837="C","/","")</f>
        <v/>
      </c>
      <c r="H44" s="316" t="str">
        <f>IF(Badges!$D837="C","/","")</f>
        <v/>
      </c>
      <c r="I44" s="326" t="str">
        <f>IF(Summary!$B44="E","E","")</f>
        <v/>
      </c>
      <c r="J44" s="326" t="str">
        <f>IF(Summary!$C44="Y","R","")</f>
        <v/>
      </c>
      <c r="L44" s="581" t="str">
        <f>'Age-Level'!C126</f>
        <v>Rededication (4th year)</v>
      </c>
      <c r="M44" s="581"/>
      <c r="N44" s="581"/>
      <c r="O44" s="581"/>
      <c r="P44" s="581"/>
      <c r="Q44" s="581"/>
      <c r="R44" s="590"/>
      <c r="S44" s="342" t="str">
        <f>IF(Summary!$B110="E","E","")</f>
        <v/>
      </c>
      <c r="T44" s="342" t="str">
        <f>IF(Summary!$C110="Y","R","")</f>
        <v/>
      </c>
      <c r="U44" s="586"/>
      <c r="W44" s="338" t="str">
        <f>'Fun Patches'!C45</f>
        <v>&lt;LIST PATCH HERE&gt;</v>
      </c>
      <c r="X44" s="339" t="str">
        <f>IF(Summary!$B153="E","E","")</f>
        <v/>
      </c>
      <c r="Y44" s="339" t="str">
        <f>IF(Summary!$C153="Y","R","")</f>
        <v/>
      </c>
      <c r="AA44" s="275"/>
      <c r="AB44" s="273"/>
      <c r="AC44" s="274"/>
    </row>
    <row r="45" spans="2:29" ht="12.95" customHeight="1" thickBot="1">
      <c r="B45" s="262"/>
      <c r="C45" s="263" t="s">
        <v>967</v>
      </c>
      <c r="D45" s="309" t="str">
        <f>IF(Badges!$D845="C","/","")</f>
        <v/>
      </c>
      <c r="E45" s="309" t="str">
        <f>IF(Badges!$D846="C","/","")</f>
        <v/>
      </c>
      <c r="F45" s="309" t="str">
        <f>IF(Badges!$D847="C","/","")</f>
        <v/>
      </c>
      <c r="G45" s="309" t="str">
        <f>IF(Badges!$D848="C","/","")</f>
        <v/>
      </c>
      <c r="H45" s="309" t="str">
        <f>IF(Badges!$D849="C","/","")</f>
        <v/>
      </c>
      <c r="I45" s="224" t="str">
        <f>IF(Summary!$B46="E","E","")</f>
        <v/>
      </c>
      <c r="J45" s="224" t="str">
        <f>IF(Summary!$C46="Y","R","")</f>
        <v/>
      </c>
      <c r="L45" s="584" t="str">
        <f>'Age-Level'!C127</f>
        <v>Rededication (5th year)</v>
      </c>
      <c r="M45" s="584"/>
      <c r="N45" s="584"/>
      <c r="O45" s="584"/>
      <c r="P45" s="584"/>
      <c r="Q45" s="584"/>
      <c r="R45" s="592"/>
      <c r="S45" s="343" t="str">
        <f>IF(Summary!$B111="E","E","")</f>
        <v/>
      </c>
      <c r="T45" s="343" t="str">
        <f>IF(Summary!$C111="Y","R","")</f>
        <v/>
      </c>
      <c r="U45" s="586"/>
      <c r="W45" s="338" t="str">
        <f>'Fun Patches'!C46</f>
        <v>&lt;LIST PATCH HERE&gt;</v>
      </c>
      <c r="X45" s="339" t="str">
        <f>IF(Summary!$B154="E","E","")</f>
        <v/>
      </c>
      <c r="Y45" s="339" t="str">
        <f>IF(Summary!$C154="Y","R","")</f>
        <v/>
      </c>
      <c r="AA45" s="275"/>
      <c r="AB45" s="273"/>
      <c r="AC45" s="274"/>
    </row>
    <row r="46" spans="2:29" ht="12.95" customHeight="1">
      <c r="B46" s="262"/>
      <c r="C46" s="286" t="s">
        <v>968</v>
      </c>
      <c r="D46" s="317" t="str">
        <f>IF(Badges!$D852="C","/","")</f>
        <v/>
      </c>
      <c r="E46" s="317" t="str">
        <f>IF(Badges!$D853="C","/","")</f>
        <v/>
      </c>
      <c r="F46" s="317" t="str">
        <f>IF(Badges!$D854="C","/","")</f>
        <v/>
      </c>
      <c r="G46" s="317" t="str">
        <f>IF(Badges!$D855="C","/","")</f>
        <v/>
      </c>
      <c r="H46" s="317" t="str">
        <f>IF(Badges!$D856="C","/","")</f>
        <v/>
      </c>
      <c r="I46" s="224" t="str">
        <f>IF(Summary!$B47="E","E","")</f>
        <v/>
      </c>
      <c r="J46" s="224" t="str">
        <f>IF(Summary!$C47="Y","R","")</f>
        <v/>
      </c>
      <c r="T46" s="394"/>
      <c r="U46" s="586"/>
      <c r="W46" s="338" t="str">
        <f>'Fun Patches'!C47</f>
        <v>&lt;LIST PATCH HERE&gt;</v>
      </c>
      <c r="X46" s="339" t="str">
        <f>IF(Summary!$B155="E","E","")</f>
        <v/>
      </c>
      <c r="Y46" s="339" t="str">
        <f>IF(Summary!$C155="Y","R","")</f>
        <v/>
      </c>
      <c r="AA46" s="275"/>
      <c r="AB46" s="273"/>
      <c r="AC46" s="274"/>
    </row>
    <row r="47" spans="2:29" ht="12.95" customHeight="1" thickBot="1">
      <c r="B47" s="262"/>
      <c r="C47" s="293" t="s">
        <v>969</v>
      </c>
      <c r="D47" s="316" t="str">
        <f>IF(Badges!$D859="C","/","")</f>
        <v/>
      </c>
      <c r="E47" s="316" t="str">
        <f>IF(Badges!$D860="C","/","")</f>
        <v/>
      </c>
      <c r="F47" s="316" t="str">
        <f>IF(Badges!$D861="C","/","")</f>
        <v/>
      </c>
      <c r="G47" s="316" t="str">
        <f>IF(Badges!$D862="C","/","")</f>
        <v/>
      </c>
      <c r="H47" s="316" t="str">
        <f>IF(Badges!$D863="C","/","")</f>
        <v/>
      </c>
      <c r="I47" s="326" t="str">
        <f>IF(Summary!$B48="E","E","")</f>
        <v/>
      </c>
      <c r="J47" s="326" t="str">
        <f>IF(Summary!$C48="Y","R","")</f>
        <v/>
      </c>
      <c r="U47" s="586"/>
      <c r="W47" s="338" t="str">
        <f>'Fun Patches'!C48</f>
        <v>&lt;LIST PATCH HERE&gt;</v>
      </c>
      <c r="X47" s="339" t="str">
        <f>IF(Summary!$B156="E","E","")</f>
        <v/>
      </c>
      <c r="Y47" s="339" t="str">
        <f>IF(Summary!$C156="Y","R","")</f>
        <v/>
      </c>
      <c r="AA47" s="275"/>
      <c r="AB47" s="273"/>
      <c r="AC47" s="274"/>
    </row>
    <row r="48" spans="2:29" ht="12.95" customHeight="1">
      <c r="B48" s="262"/>
      <c r="C48" s="294" t="s">
        <v>970</v>
      </c>
      <c r="D48" s="309" t="str">
        <f>IF(Badges!$D867="C","/","")</f>
        <v/>
      </c>
      <c r="E48" s="309" t="str">
        <f>IF(Badges!$D868="C","/","")</f>
        <v/>
      </c>
      <c r="F48" s="309" t="str">
        <f>IF(Badges!$D869="C","/","")</f>
        <v/>
      </c>
      <c r="G48" s="309" t="str">
        <f>IF(Badges!$D870="C","/","")</f>
        <v/>
      </c>
      <c r="H48" s="309" t="str">
        <f>IF(Badges!$D871="C","/","")</f>
        <v/>
      </c>
      <c r="I48" s="224" t="str">
        <f>IF(Summary!$B50="E","E","")</f>
        <v/>
      </c>
      <c r="J48" s="224" t="str">
        <f>IF(Summary!$C50="Y","R","")</f>
        <v/>
      </c>
      <c r="L48" s="583"/>
      <c r="M48" s="583"/>
      <c r="N48" s="583"/>
      <c r="O48" s="583"/>
      <c r="P48" s="583"/>
      <c r="Q48" s="583"/>
      <c r="R48" s="587"/>
      <c r="S48" s="264"/>
      <c r="T48" s="274"/>
      <c r="U48" s="586"/>
      <c r="W48" s="338" t="str">
        <f>'Fun Patches'!C49</f>
        <v>&lt;LIST PATCH HERE&gt;</v>
      </c>
      <c r="X48" s="339" t="str">
        <f>IF(Summary!$B157="E","E","")</f>
        <v/>
      </c>
      <c r="Y48" s="339" t="str">
        <f>IF(Summary!$C157="Y","R","")</f>
        <v/>
      </c>
      <c r="AA48" s="275"/>
      <c r="AB48" s="273"/>
      <c r="AC48" s="274"/>
    </row>
    <row r="49" spans="2:29" ht="12.95" customHeight="1">
      <c r="B49" s="262"/>
      <c r="C49" s="295" t="s">
        <v>971</v>
      </c>
      <c r="D49" s="317" t="str">
        <f>IF(Badges!$D874="C","/","")</f>
        <v/>
      </c>
      <c r="E49" s="317" t="str">
        <f>IF(Badges!$D875="C","/","")</f>
        <v/>
      </c>
      <c r="F49" s="317" t="str">
        <f>IF(Badges!$D876="C","/","")</f>
        <v/>
      </c>
      <c r="G49" s="317" t="str">
        <f>IF(Badges!$D877="C","/","")</f>
        <v/>
      </c>
      <c r="H49" s="317" t="str">
        <f>IF(Badges!$D878="C","/","")</f>
        <v/>
      </c>
      <c r="I49" s="224" t="str">
        <f>IF(Summary!$B51="E","E","")</f>
        <v/>
      </c>
      <c r="J49" s="224" t="str">
        <f>IF(Summary!$C51="Y","R","")</f>
        <v/>
      </c>
      <c r="L49" s="585"/>
      <c r="M49" s="585"/>
      <c r="N49" s="585"/>
      <c r="O49" s="585"/>
      <c r="P49" s="585"/>
      <c r="Q49" s="585"/>
      <c r="R49" s="588"/>
      <c r="S49" s="273"/>
      <c r="T49" s="274"/>
      <c r="U49" s="586"/>
      <c r="W49" s="338" t="str">
        <f>'Fun Patches'!C50</f>
        <v>&lt;LIST PATCH HERE&gt;</v>
      </c>
      <c r="X49" s="339" t="str">
        <f>IF(Summary!$B158="E","E","")</f>
        <v/>
      </c>
      <c r="Y49" s="339" t="str">
        <f>IF(Summary!$C158="Y","R","")</f>
        <v/>
      </c>
      <c r="AA49" s="275"/>
      <c r="AB49" s="273"/>
      <c r="AC49" s="274"/>
    </row>
    <row r="50" spans="2:29" ht="12.95" customHeight="1" thickBot="1">
      <c r="B50" s="262"/>
      <c r="C50" s="298" t="s">
        <v>972</v>
      </c>
      <c r="D50" s="316" t="str">
        <f>IF(Badges!$D881="C","/","")</f>
        <v/>
      </c>
      <c r="E50" s="316" t="str">
        <f>IF(Badges!$D882="C","/","")</f>
        <v/>
      </c>
      <c r="F50" s="316" t="str">
        <f>IF(Badges!$D883="C","/","")</f>
        <v/>
      </c>
      <c r="G50" s="316" t="str">
        <f>IF(Badges!$D884="C","/","")</f>
        <v/>
      </c>
      <c r="H50" s="316" t="str">
        <f>IF(Badges!$D885="C","/","")</f>
        <v/>
      </c>
      <c r="I50" s="326" t="str">
        <f>IF(Summary!$B52="E","E","")</f>
        <v/>
      </c>
      <c r="J50" s="326" t="str">
        <f>IF(Summary!$C52="Y","R","")</f>
        <v/>
      </c>
      <c r="L50" s="583"/>
      <c r="M50" s="583"/>
      <c r="N50" s="583"/>
      <c r="O50" s="583"/>
      <c r="P50" s="583"/>
      <c r="Q50" s="583"/>
      <c r="R50" s="587"/>
      <c r="S50" s="273"/>
      <c r="T50" s="274"/>
      <c r="U50" s="586"/>
      <c r="W50" s="338" t="str">
        <f>'Fun Patches'!C51</f>
        <v>&lt;LIST PATCH HERE&gt;</v>
      </c>
      <c r="X50" s="339" t="str">
        <f>IF(Summary!$B159="E","E","")</f>
        <v/>
      </c>
      <c r="Y50" s="339" t="str">
        <f>IF(Summary!$C159="Y","R","")</f>
        <v/>
      </c>
      <c r="AA50" s="275"/>
      <c r="AB50" s="273"/>
      <c r="AC50" s="274"/>
    </row>
    <row r="51" spans="2:29" ht="12.95" customHeight="1">
      <c r="B51" s="262"/>
      <c r="C51" s="263" t="s">
        <v>1081</v>
      </c>
      <c r="D51" s="309" t="str">
        <f>IF(Badges!$D889="C","/","")</f>
        <v/>
      </c>
      <c r="E51" s="309" t="str">
        <f>IF(Badges!$D890="C","/","")</f>
        <v/>
      </c>
      <c r="F51" s="309" t="str">
        <f>IF(Badges!$D891="C","/","")</f>
        <v/>
      </c>
      <c r="G51" s="309" t="str">
        <f>IF(Badges!$D892="C","/","")</f>
        <v/>
      </c>
      <c r="H51" s="309" t="str">
        <f>IF(Badges!$D893="C","/","")</f>
        <v/>
      </c>
      <c r="I51" s="224" t="str">
        <f>IF(Summary!$B54="E","E","")</f>
        <v/>
      </c>
      <c r="J51" s="224" t="str">
        <f>IF(Summary!$C54="Y","R","")</f>
        <v/>
      </c>
      <c r="L51" s="585"/>
      <c r="M51" s="585"/>
      <c r="N51" s="585"/>
      <c r="O51" s="585"/>
      <c r="P51" s="585"/>
      <c r="Q51" s="585"/>
      <c r="R51" s="588"/>
      <c r="S51" s="273"/>
      <c r="T51" s="274"/>
      <c r="U51" s="586"/>
      <c r="W51" s="338" t="str">
        <f>'Fun Patches'!C52</f>
        <v>&lt;LIST PATCH HERE&gt;</v>
      </c>
      <c r="X51" s="339" t="str">
        <f>IF(Summary!$B160="E","E","")</f>
        <v/>
      </c>
      <c r="Y51" s="339" t="str">
        <f>IF(Summary!$C160="Y","R","")</f>
        <v/>
      </c>
      <c r="AA51" s="275"/>
      <c r="AB51" s="273"/>
      <c r="AC51" s="274"/>
    </row>
    <row r="52" spans="2:29" ht="12.95" customHeight="1">
      <c r="B52" s="262"/>
      <c r="C52" s="286" t="s">
        <v>1082</v>
      </c>
      <c r="D52" s="317" t="str">
        <f>IF(Badges!$D896="C","/","")</f>
        <v/>
      </c>
      <c r="E52" s="317" t="str">
        <f>IF(Badges!$D897="C","/","")</f>
        <v/>
      </c>
      <c r="F52" s="317" t="str">
        <f>IF(Badges!$D898="C","/","")</f>
        <v/>
      </c>
      <c r="G52" s="317" t="str">
        <f>IF(Badges!$D899="C","/","")</f>
        <v/>
      </c>
      <c r="H52" s="317" t="str">
        <f>IF(Badges!$D900="C","/","")</f>
        <v/>
      </c>
      <c r="I52" s="224" t="str">
        <f>IF(Summary!$B55="E","E","")</f>
        <v/>
      </c>
      <c r="J52" s="224" t="str">
        <f>IF(Summary!$C55="Y","R","")</f>
        <v/>
      </c>
      <c r="L52" s="583"/>
      <c r="M52" s="583"/>
      <c r="N52" s="583"/>
      <c r="O52" s="583"/>
      <c r="P52" s="583"/>
      <c r="Q52" s="583"/>
      <c r="R52" s="587"/>
      <c r="S52" s="273"/>
      <c r="T52" s="274"/>
      <c r="U52" s="586"/>
      <c r="W52" s="338" t="str">
        <f>'Fun Patches'!C53</f>
        <v>&lt;LIST PATCH HERE&gt;</v>
      </c>
      <c r="X52" s="339" t="str">
        <f>IF(Summary!$B161="E","E","")</f>
        <v/>
      </c>
      <c r="Y52" s="339" t="str">
        <f>IF(Summary!$C161="Y","R","")</f>
        <v/>
      </c>
      <c r="AA52" s="275"/>
      <c r="AB52" s="273"/>
      <c r="AC52" s="274"/>
    </row>
    <row r="53" spans="2:29" ht="12.95" customHeight="1" thickBot="1">
      <c r="B53" s="262"/>
      <c r="C53" s="293" t="s">
        <v>1083</v>
      </c>
      <c r="D53" s="316" t="str">
        <f>IF(Badges!$D903="C","/","")</f>
        <v/>
      </c>
      <c r="E53" s="316" t="str">
        <f>IF(Badges!$D904="C","/","")</f>
        <v/>
      </c>
      <c r="F53" s="316" t="str">
        <f>IF(Badges!$D905="C","/","")</f>
        <v/>
      </c>
      <c r="G53" s="316" t="str">
        <f>IF(Badges!$D906="C","/","")</f>
        <v/>
      </c>
      <c r="H53" s="316" t="str">
        <f>IF(Badges!$D907="C","/","")</f>
        <v/>
      </c>
      <c r="I53" s="326" t="str">
        <f>IF(Summary!$B56="E","E","")</f>
        <v/>
      </c>
      <c r="J53" s="326" t="str">
        <f>IF(Summary!$C56="Y","R","")</f>
        <v/>
      </c>
      <c r="L53" s="585"/>
      <c r="M53" s="585"/>
      <c r="N53" s="585"/>
      <c r="O53" s="585"/>
      <c r="P53" s="585"/>
      <c r="Q53" s="585"/>
      <c r="R53" s="588"/>
      <c r="S53" s="273"/>
      <c r="T53" s="274"/>
      <c r="U53" s="586"/>
      <c r="W53" s="340" t="str">
        <f>'Fun Patches'!C54</f>
        <v>&lt;LIST PATCH HERE&gt;</v>
      </c>
      <c r="X53" s="341" t="str">
        <f>IF(Summary!$B162="E","E","")</f>
        <v/>
      </c>
      <c r="Y53" s="341" t="str">
        <f>IF(Summary!$C162="Y","R","")</f>
        <v/>
      </c>
      <c r="AA53" s="275"/>
      <c r="AB53" s="273"/>
      <c r="AC53" s="274"/>
    </row>
    <row r="54" spans="2:29" ht="12.95" customHeight="1">
      <c r="B54" s="262"/>
      <c r="C54" s="263" t="s">
        <v>973</v>
      </c>
      <c r="D54" s="309" t="str">
        <f>IF(Badges!$D911="C","/","")</f>
        <v/>
      </c>
      <c r="E54" s="309" t="str">
        <f>IF(Badges!$D912="C","/","")</f>
        <v/>
      </c>
      <c r="F54" s="309" t="str">
        <f>IF(Badges!$D913="C","/","")</f>
        <v/>
      </c>
      <c r="G54" s="309" t="str">
        <f>IF(Badges!$D914="C","/","")</f>
        <v/>
      </c>
      <c r="H54" s="309" t="str">
        <f>IF(Badges!$D915="C","/","")</f>
        <v/>
      </c>
      <c r="I54" s="224" t="str">
        <f>IF(Summary!$B58="E","E","")</f>
        <v/>
      </c>
      <c r="J54" s="224" t="str">
        <f>IF(Summary!$C58="Y","R","")</f>
        <v/>
      </c>
      <c r="L54" s="583"/>
      <c r="M54" s="583"/>
      <c r="N54" s="583"/>
      <c r="O54" s="583"/>
      <c r="P54" s="583"/>
      <c r="Q54" s="583"/>
      <c r="R54" s="587"/>
      <c r="S54" s="273"/>
      <c r="T54" s="274"/>
      <c r="U54" s="586"/>
      <c r="W54" s="335"/>
      <c r="X54" s="334"/>
      <c r="Y54" s="334"/>
      <c r="AA54" s="275"/>
      <c r="AB54" s="273"/>
      <c r="AC54" s="274"/>
    </row>
    <row r="55" spans="2:29" ht="12.95" customHeight="1">
      <c r="B55" s="262"/>
      <c r="C55" s="286" t="s">
        <v>974</v>
      </c>
      <c r="D55" s="317" t="str">
        <f>IF(Badges!$D918="C","/","")</f>
        <v/>
      </c>
      <c r="E55" s="317" t="str">
        <f>IF(Badges!$D919="C","/","")</f>
        <v/>
      </c>
      <c r="F55" s="317" t="str">
        <f>IF(Badges!$D920="C","/","")</f>
        <v/>
      </c>
      <c r="G55" s="317" t="str">
        <f>IF(Badges!$D921="C","/","")</f>
        <v/>
      </c>
      <c r="H55" s="317" t="str">
        <f>IF(Badges!$D922="C","/","")</f>
        <v/>
      </c>
      <c r="I55" s="224" t="str">
        <f>IF(Summary!$B59="E","E","")</f>
        <v/>
      </c>
      <c r="J55" s="224" t="str">
        <f>IF(Summary!$C59="Y","R","")</f>
        <v/>
      </c>
      <c r="L55" s="585"/>
      <c r="M55" s="585"/>
      <c r="N55" s="585"/>
      <c r="O55" s="585"/>
      <c r="P55" s="585"/>
      <c r="Q55" s="585"/>
      <c r="R55" s="588"/>
      <c r="S55" s="273"/>
      <c r="T55" s="274"/>
      <c r="U55" s="586"/>
      <c r="W55" s="396"/>
      <c r="X55" s="264"/>
      <c r="Y55" s="265"/>
      <c r="AA55" s="275"/>
      <c r="AB55" s="273"/>
      <c r="AC55" s="274"/>
    </row>
    <row r="56" spans="2:29" ht="12.95" customHeight="1" thickBot="1">
      <c r="B56" s="262"/>
      <c r="C56" s="276" t="s">
        <v>975</v>
      </c>
      <c r="D56" s="316" t="str">
        <f>IF(Badges!$D928="A","/","")</f>
        <v/>
      </c>
      <c r="E56" s="316" t="str">
        <f>IF(Badges!$D931="A","/","")</f>
        <v/>
      </c>
      <c r="F56" s="316" t="str">
        <f>IF(Badges!$D935="A","/","")</f>
        <v/>
      </c>
      <c r="G56" s="316" t="str">
        <f>IF(Badges!$D939="A","/","")</f>
        <v/>
      </c>
      <c r="H56" s="316" t="str">
        <f>IF(Badges!$D942="A","/","")</f>
        <v/>
      </c>
      <c r="I56" s="224" t="str">
        <f>IF(Summary!$B60="E","E","")</f>
        <v/>
      </c>
      <c r="J56" s="224" t="str">
        <f>IF(Summary!$C60="Y","R","")</f>
        <v/>
      </c>
      <c r="L56" s="583"/>
      <c r="M56" s="583"/>
      <c r="N56" s="583"/>
      <c r="O56" s="583"/>
      <c r="P56" s="583"/>
      <c r="Q56" s="583"/>
      <c r="R56" s="587"/>
      <c r="S56" s="273"/>
      <c r="T56" s="274"/>
      <c r="U56" s="586"/>
      <c r="W56" s="275"/>
      <c r="X56" s="273"/>
      <c r="Y56" s="274"/>
      <c r="AA56" s="275"/>
      <c r="AB56" s="273"/>
      <c r="AC56" s="274"/>
    </row>
    <row r="57" spans="2:29" ht="12.95" customHeight="1">
      <c r="J57" s="301"/>
      <c r="L57" s="585"/>
      <c r="M57" s="585"/>
      <c r="N57" s="585"/>
      <c r="O57" s="585"/>
      <c r="P57" s="585"/>
      <c r="Q57" s="585"/>
      <c r="R57" s="588"/>
      <c r="S57" s="273"/>
      <c r="T57" s="274"/>
      <c r="U57" s="586"/>
      <c r="W57" s="275"/>
      <c r="X57" s="273"/>
      <c r="Y57" s="274"/>
      <c r="AA57" s="275"/>
      <c r="AB57" s="273"/>
      <c r="AC57" s="274"/>
    </row>
    <row r="58" spans="2:29" ht="12.95" customHeight="1" thickBot="1">
      <c r="L58" s="583"/>
      <c r="M58" s="583"/>
      <c r="N58" s="583"/>
      <c r="O58" s="583"/>
      <c r="P58" s="583"/>
      <c r="Q58" s="583"/>
      <c r="R58" s="587"/>
      <c r="S58" s="273"/>
      <c r="T58" s="274"/>
      <c r="U58" s="586"/>
      <c r="W58" s="275"/>
      <c r="X58" s="273"/>
      <c r="Y58" s="274"/>
      <c r="AA58" s="275"/>
      <c r="AB58" s="273"/>
      <c r="AC58" s="274"/>
    </row>
    <row r="59" spans="2:29" ht="12.95" customHeight="1">
      <c r="B59" s="262"/>
      <c r="C59" s="263" t="s">
        <v>976</v>
      </c>
      <c r="D59" s="310" t="str">
        <f>IF('Age-Level'!$D6="C","/","")</f>
        <v/>
      </c>
      <c r="E59" s="310" t="str">
        <f>IF('Age-Level'!$D7="C","/","")</f>
        <v/>
      </c>
      <c r="F59" s="310" t="str">
        <f>IF('Age-Level'!$D8="C","/","")</f>
        <v/>
      </c>
      <c r="G59" s="310" t="str">
        <f>IF('Age-Level'!$D9="C","/","")</f>
        <v/>
      </c>
      <c r="H59" s="310" t="str">
        <f>IF('Age-Level'!$D10="C","/","")</f>
        <v/>
      </c>
      <c r="I59" s="224" t="str">
        <f>IF(Summary!$B95="E","E","")</f>
        <v/>
      </c>
      <c r="J59" s="224" t="str">
        <f>IF(Summary!$C95="Y","R","")</f>
        <v/>
      </c>
      <c r="L59" s="585"/>
      <c r="M59" s="585"/>
      <c r="N59" s="585"/>
      <c r="O59" s="585"/>
      <c r="P59" s="585"/>
      <c r="Q59" s="585"/>
      <c r="R59" s="588"/>
      <c r="S59" s="273"/>
      <c r="T59" s="274"/>
      <c r="U59" s="586"/>
      <c r="W59" s="275"/>
      <c r="X59" s="273"/>
      <c r="Y59" s="274"/>
      <c r="AA59" s="275"/>
      <c r="AB59" s="273"/>
      <c r="AC59" s="274"/>
    </row>
    <row r="60" spans="2:29" ht="12.95" customHeight="1" thickBot="1">
      <c r="B60" s="262"/>
      <c r="C60" s="276" t="s">
        <v>977</v>
      </c>
      <c r="D60" s="316" t="str">
        <f>IF('Age-Level'!$D13="C","/","")</f>
        <v/>
      </c>
      <c r="E60" s="316" t="str">
        <f>IF('Age-Level'!$D14="C","/","")</f>
        <v/>
      </c>
      <c r="F60" s="316" t="str">
        <f>IF('Age-Level'!$D15="C","/","")</f>
        <v/>
      </c>
      <c r="G60" s="316" t="str">
        <f>IF('Age-Level'!$D16="C","/","")</f>
        <v/>
      </c>
      <c r="H60" s="316" t="str">
        <f>IF('Age-Level'!$D17="C","/","")</f>
        <v/>
      </c>
      <c r="I60" s="326" t="str">
        <f>IF(Summary!$B96="E","E","")</f>
        <v/>
      </c>
      <c r="J60" s="326" t="str">
        <f>IF(Summary!$C96="Y","R","")</f>
        <v/>
      </c>
      <c r="L60" s="583"/>
      <c r="M60" s="583"/>
      <c r="N60" s="583"/>
      <c r="O60" s="583"/>
      <c r="P60" s="583"/>
      <c r="Q60" s="583"/>
      <c r="R60" s="587"/>
      <c r="S60" s="273"/>
      <c r="T60" s="274"/>
      <c r="U60" s="586"/>
      <c r="W60" s="275"/>
      <c r="X60" s="273"/>
      <c r="Y60" s="274"/>
      <c r="AA60" s="275"/>
      <c r="AB60" s="273"/>
      <c r="AC60" s="274"/>
    </row>
    <row r="61" spans="2:29" ht="12.95" customHeight="1">
      <c r="B61" s="262"/>
      <c r="C61" s="282" t="s">
        <v>978</v>
      </c>
      <c r="D61" s="310" t="str">
        <f>IF('Age-Level'!$D20="C","/","")</f>
        <v/>
      </c>
      <c r="E61" s="310" t="str">
        <f>IF('Age-Level'!$D21="C","/","")</f>
        <v/>
      </c>
      <c r="F61" s="310" t="str">
        <f>IF('Age-Level'!$D22="C","/","")</f>
        <v/>
      </c>
      <c r="G61" s="310" t="str">
        <f>IF('Age-Level'!$D23="C","/","")</f>
        <v/>
      </c>
      <c r="H61" s="310" t="str">
        <f>IF('Age-Level'!$D24="C","/","")</f>
        <v/>
      </c>
      <c r="I61" s="224" t="str">
        <f>IF(Summary!$B97="E","E","")</f>
        <v/>
      </c>
      <c r="J61" s="224" t="str">
        <f>IF(Summary!$C97="Y","R","")</f>
        <v/>
      </c>
      <c r="L61" s="585"/>
      <c r="M61" s="585"/>
      <c r="N61" s="585"/>
      <c r="O61" s="585"/>
      <c r="P61" s="585"/>
      <c r="Q61" s="585"/>
      <c r="R61" s="588"/>
      <c r="S61" s="273"/>
      <c r="T61" s="274"/>
      <c r="U61" s="586"/>
      <c r="W61" s="275"/>
      <c r="X61" s="273"/>
      <c r="Y61" s="274"/>
      <c r="AA61" s="275"/>
      <c r="AB61" s="273"/>
      <c r="AC61" s="274"/>
    </row>
    <row r="62" spans="2:29" ht="12.95" customHeight="1">
      <c r="B62" s="262"/>
      <c r="C62" s="276" t="s">
        <v>979</v>
      </c>
      <c r="D62" s="315" t="str">
        <f>IF('Age-Level'!$D27="C","/","")</f>
        <v/>
      </c>
      <c r="E62" s="315" t="str">
        <f>IF('Age-Level'!$D28="C","/","")</f>
        <v/>
      </c>
      <c r="F62" s="315" t="str">
        <f>IF('Age-Level'!$D29="C","/","")</f>
        <v/>
      </c>
      <c r="G62" s="315" t="str">
        <f>IF('Age-Level'!$D30="C","/","")</f>
        <v/>
      </c>
      <c r="H62" s="315" t="str">
        <f>IF('Age-Level'!$D31="C","/","")</f>
        <v/>
      </c>
      <c r="I62" s="346" t="str">
        <f>IF(Summary!$B98="E","E","")</f>
        <v/>
      </c>
      <c r="J62" s="346" t="str">
        <f>IF(Summary!$C98="Y","R","")</f>
        <v/>
      </c>
      <c r="L62" s="583"/>
      <c r="M62" s="583"/>
      <c r="N62" s="583"/>
      <c r="O62" s="583"/>
      <c r="P62" s="583"/>
      <c r="Q62" s="583"/>
      <c r="R62" s="587"/>
      <c r="S62" s="273"/>
      <c r="T62" s="274"/>
      <c r="U62" s="586"/>
      <c r="W62" s="275"/>
      <c r="X62" s="273"/>
      <c r="Y62" s="274"/>
      <c r="AA62" s="275"/>
      <c r="AB62" s="273"/>
      <c r="AC62" s="274"/>
    </row>
    <row r="63" spans="2:29" ht="12.95" customHeight="1" thickBot="1">
      <c r="B63" s="262"/>
      <c r="C63" s="298" t="s">
        <v>542</v>
      </c>
      <c r="D63" s="316" t="str">
        <f>IF('Age-Level'!$D34="C","/","")</f>
        <v/>
      </c>
      <c r="E63" s="316" t="str">
        <f>IF('Age-Level'!$D35="C","/","")</f>
        <v/>
      </c>
      <c r="F63" s="316" t="str">
        <f>IF('Age-Level'!$D36="C","/","")</f>
        <v/>
      </c>
      <c r="G63" s="316" t="str">
        <f>IF('Age-Level'!$D37="C","/","")</f>
        <v/>
      </c>
      <c r="H63" s="316" t="str">
        <f>IF('Age-Level'!$D38="C","/","")</f>
        <v/>
      </c>
      <c r="I63" s="326" t="str">
        <f>IF(Summary!$B99="E","E","")</f>
        <v/>
      </c>
      <c r="J63" s="326" t="str">
        <f>IF(Summary!$C99="Y","R","")</f>
        <v/>
      </c>
      <c r="L63" s="585"/>
      <c r="M63" s="585"/>
      <c r="N63" s="585"/>
      <c r="O63" s="585"/>
      <c r="P63" s="585"/>
      <c r="Q63" s="585"/>
      <c r="R63" s="588"/>
      <c r="S63" s="273"/>
      <c r="T63" s="274"/>
      <c r="U63" s="586"/>
      <c r="W63" s="275"/>
      <c r="X63" s="273"/>
      <c r="Y63" s="274"/>
      <c r="AA63" s="275"/>
      <c r="AB63" s="273"/>
      <c r="AC63" s="274"/>
    </row>
    <row r="64" spans="2:29" ht="12.95" customHeight="1">
      <c r="B64" s="262"/>
      <c r="C64" s="303" t="s">
        <v>980</v>
      </c>
      <c r="D64" s="397"/>
      <c r="E64" s="398"/>
      <c r="F64" s="399" t="str">
        <f>IF(COUNTIF(U4:U24,"C")&gt;0,"/"," ")</f>
        <v xml:space="preserve"> </v>
      </c>
      <c r="G64" s="399" t="str">
        <f>IF(COUNTIF(U4:U24,"C")&gt;1,"/"," ")</f>
        <v xml:space="preserve"> </v>
      </c>
      <c r="H64" s="399" t="str">
        <f>IF(COUNTIF(U4:U24,"C")&gt;2,"/"," ")</f>
        <v xml:space="preserve"> </v>
      </c>
      <c r="I64" s="224" t="str">
        <f>IF(Summary!$B100="E","E","")</f>
        <v/>
      </c>
      <c r="J64" s="224" t="str">
        <f>IF(Summary!$C100="Y","R","")</f>
        <v/>
      </c>
      <c r="L64" s="583"/>
      <c r="M64" s="583"/>
      <c r="N64" s="583"/>
      <c r="O64" s="583"/>
      <c r="P64" s="583"/>
      <c r="Q64" s="583"/>
      <c r="R64" s="587"/>
      <c r="S64" s="273"/>
      <c r="T64" s="274"/>
      <c r="U64" s="586"/>
      <c r="W64" s="275"/>
      <c r="X64" s="273"/>
      <c r="Y64" s="274"/>
      <c r="AA64" s="275"/>
      <c r="AB64" s="273"/>
      <c r="AC64" s="274"/>
    </row>
    <row r="65" spans="1:30" ht="12.95" customHeight="1">
      <c r="B65" s="262"/>
      <c r="C65" s="302" t="s">
        <v>211</v>
      </c>
      <c r="D65" s="379"/>
      <c r="E65" s="379"/>
      <c r="F65" s="379"/>
      <c r="G65" s="379"/>
      <c r="H65" s="380"/>
      <c r="I65" s="224" t="str">
        <f>IF(Summary!$B92="E","E","")</f>
        <v/>
      </c>
      <c r="J65" s="224" t="str">
        <f>IF(Summary!$C92="Y","R","")</f>
        <v/>
      </c>
      <c r="L65" s="585"/>
      <c r="M65" s="585"/>
      <c r="N65" s="585"/>
      <c r="O65" s="585"/>
      <c r="P65" s="585"/>
      <c r="Q65" s="585"/>
      <c r="R65" s="588"/>
      <c r="S65" s="273"/>
      <c r="T65" s="274"/>
      <c r="U65" s="586"/>
      <c r="W65" s="275"/>
      <c r="X65" s="273"/>
      <c r="Y65" s="274"/>
      <c r="AA65" s="275"/>
      <c r="AB65" s="273"/>
      <c r="AC65" s="274"/>
    </row>
    <row r="66" spans="1:30" s="261" customFormat="1" ht="12.95" customHeight="1">
      <c r="A66" s="258"/>
      <c r="B66" s="258"/>
      <c r="C66" s="258"/>
      <c r="D66" s="259"/>
      <c r="E66" s="259"/>
      <c r="F66" s="259"/>
      <c r="G66" s="259"/>
      <c r="H66" s="259"/>
      <c r="I66" s="260"/>
      <c r="J66" s="260"/>
      <c r="K66" s="258"/>
      <c r="L66" s="583"/>
      <c r="M66" s="583"/>
      <c r="N66" s="583"/>
      <c r="O66" s="583"/>
      <c r="P66" s="583"/>
      <c r="Q66" s="583"/>
      <c r="R66" s="587"/>
      <c r="S66" s="273"/>
      <c r="T66" s="274"/>
      <c r="U66" s="586"/>
      <c r="V66" s="258"/>
      <c r="W66" s="275"/>
      <c r="X66" s="273"/>
      <c r="Y66" s="274"/>
      <c r="Z66" s="260"/>
      <c r="AA66" s="275"/>
      <c r="AB66" s="273"/>
      <c r="AC66" s="274"/>
    </row>
    <row r="67" spans="1:30" s="261" customFormat="1" ht="12.95" customHeight="1" thickBot="1">
      <c r="A67" s="258"/>
      <c r="B67" s="258"/>
      <c r="C67" s="258"/>
      <c r="D67" s="259"/>
      <c r="E67" s="259"/>
      <c r="F67" s="259"/>
      <c r="G67" s="259"/>
      <c r="H67" s="259"/>
      <c r="I67" s="260"/>
      <c r="J67" s="260"/>
      <c r="K67" s="258"/>
      <c r="L67" s="585"/>
      <c r="M67" s="585"/>
      <c r="N67" s="585"/>
      <c r="O67" s="585"/>
      <c r="P67" s="585"/>
      <c r="Q67" s="585"/>
      <c r="R67" s="588"/>
      <c r="S67" s="273"/>
      <c r="T67" s="274"/>
      <c r="U67" s="586"/>
      <c r="V67" s="258"/>
      <c r="W67" s="275"/>
      <c r="X67" s="273"/>
      <c r="Y67" s="274"/>
      <c r="Z67" s="260"/>
      <c r="AA67" s="275"/>
      <c r="AB67" s="273"/>
      <c r="AC67" s="274"/>
    </row>
    <row r="68" spans="1:30" s="261" customFormat="1">
      <c r="A68" s="258"/>
      <c r="B68" s="262"/>
      <c r="C68" s="303" t="s">
        <v>981</v>
      </c>
      <c r="D68" s="310" t="str">
        <f>IF('Age-Level'!$D44="A","/","")</f>
        <v/>
      </c>
      <c r="E68" s="310" t="str">
        <f>IF('Age-Level'!$D48="A","/","")</f>
        <v/>
      </c>
      <c r="F68" s="310" t="str">
        <f>IF('Age-Level'!$D52="A","/","")</f>
        <v/>
      </c>
      <c r="G68" s="310" t="str">
        <f>IF('Age-Level'!$D57="A","/","")</f>
        <v/>
      </c>
      <c r="H68" s="310" t="str">
        <f>IF('Age-Level'!$D59="A","/","")</f>
        <v/>
      </c>
      <c r="I68" s="224" t="str">
        <f>IF(Summary!$B101="E","E","")</f>
        <v/>
      </c>
      <c r="J68" s="224" t="str">
        <f>IF(Summary!$C101="Y","R","")</f>
        <v/>
      </c>
      <c r="K68" s="258"/>
      <c r="L68" s="583"/>
      <c r="M68" s="583"/>
      <c r="N68" s="583"/>
      <c r="O68" s="583"/>
      <c r="P68" s="583"/>
      <c r="Q68" s="583"/>
      <c r="R68" s="587"/>
      <c r="S68" s="273"/>
      <c r="T68" s="274"/>
      <c r="U68" s="586"/>
      <c r="V68" s="258"/>
      <c r="W68" s="275"/>
      <c r="X68" s="273"/>
      <c r="Y68" s="274"/>
      <c r="Z68" s="260"/>
      <c r="AA68" s="275"/>
      <c r="AB68" s="273"/>
      <c r="AC68" s="274"/>
    </row>
    <row r="69" spans="1:30" s="261" customFormat="1" ht="13.5" thickBot="1">
      <c r="A69" s="258"/>
      <c r="B69" s="262"/>
      <c r="C69" s="304" t="s">
        <v>982</v>
      </c>
      <c r="D69" s="316" t="str">
        <f>IF('Age-Level'!$D62="A","/","")</f>
        <v/>
      </c>
      <c r="E69" s="316" t="str">
        <f>IF('Age-Level'!$D66="A","/","")</f>
        <v/>
      </c>
      <c r="F69" s="316" t="str">
        <f>IF('Age-Level'!$D70="A","/","")</f>
        <v/>
      </c>
      <c r="G69" s="316" t="str">
        <f>IF('Age-Level'!$D75="A","/","")</f>
        <v/>
      </c>
      <c r="H69" s="316" t="str">
        <f>IF('Age-Level'!$D77="A","/","")</f>
        <v/>
      </c>
      <c r="I69" s="326" t="str">
        <f>IF(Summary!$B102="E","E","")</f>
        <v/>
      </c>
      <c r="J69" s="326" t="str">
        <f>IF(Summary!$C102="Y","R","")</f>
        <v/>
      </c>
      <c r="K69" s="258"/>
      <c r="L69" s="585"/>
      <c r="M69" s="585"/>
      <c r="N69" s="585"/>
      <c r="O69" s="585"/>
      <c r="P69" s="585"/>
      <c r="Q69" s="585"/>
      <c r="R69" s="588"/>
      <c r="S69" s="273"/>
      <c r="T69" s="274"/>
      <c r="U69" s="586"/>
      <c r="V69" s="258"/>
      <c r="W69" s="275"/>
      <c r="X69" s="273"/>
      <c r="Y69" s="274"/>
      <c r="Z69" s="260"/>
      <c r="AA69" s="275"/>
      <c r="AB69" s="273"/>
      <c r="AC69" s="274"/>
    </row>
    <row r="70" spans="1:30" s="261" customFormat="1">
      <c r="A70" s="258"/>
      <c r="B70" s="262"/>
      <c r="C70" s="303" t="s">
        <v>983</v>
      </c>
      <c r="D70" s="310" t="str">
        <f>IF('Age-Level'!$D80="A","/","")</f>
        <v/>
      </c>
      <c r="E70" s="310" t="str">
        <f>IF('Age-Level'!$D84="A","/","")</f>
        <v/>
      </c>
      <c r="F70" s="310" t="str">
        <f>IF('Age-Level'!$D88="A","/","")</f>
        <v/>
      </c>
      <c r="G70" s="310" t="str">
        <f>IF('Age-Level'!$D93="A","/","")</f>
        <v/>
      </c>
      <c r="H70" s="310" t="str">
        <f>IF('Age-Level'!$D95="A","/","")</f>
        <v/>
      </c>
      <c r="I70" s="224" t="str">
        <f>IF(Summary!$B103="E","E","")</f>
        <v/>
      </c>
      <c r="J70" s="224" t="str">
        <f>IF(Summary!$C103="Y","R","")</f>
        <v/>
      </c>
      <c r="K70" s="258"/>
      <c r="L70" s="583"/>
      <c r="M70" s="583"/>
      <c r="N70" s="583"/>
      <c r="O70" s="583"/>
      <c r="P70" s="583"/>
      <c r="Q70" s="583"/>
      <c r="R70" s="587"/>
      <c r="S70" s="273"/>
      <c r="T70" s="274"/>
      <c r="U70" s="586"/>
      <c r="V70" s="258"/>
      <c r="W70" s="275"/>
      <c r="X70" s="273"/>
      <c r="Y70" s="274"/>
      <c r="Z70" s="260"/>
      <c r="AA70" s="275"/>
      <c r="AB70" s="273"/>
      <c r="AC70" s="274"/>
    </row>
    <row r="71" spans="1:30" s="261" customFormat="1" ht="13.5" thickBot="1">
      <c r="B71" s="262"/>
      <c r="C71" s="302" t="s">
        <v>984</v>
      </c>
      <c r="D71" s="316" t="str">
        <f>IF('Age-Level'!$D98="A","/","")</f>
        <v/>
      </c>
      <c r="E71" s="316" t="str">
        <f>IF('Age-Level'!$D102="A","/","")</f>
        <v/>
      </c>
      <c r="F71" s="316" t="str">
        <f>IF('Age-Level'!$D106="A","/","")</f>
        <v/>
      </c>
      <c r="G71" s="316" t="str">
        <f>IF('Age-Level'!$D111="A","/","")</f>
        <v/>
      </c>
      <c r="H71" s="316" t="str">
        <f>IF('Age-Level'!$D113="A","/","")</f>
        <v/>
      </c>
      <c r="I71" s="326" t="str">
        <f>IF(Summary!$B104="E","E","")</f>
        <v/>
      </c>
      <c r="J71" s="326" t="str">
        <f>IF(Summary!$C104="Y","R","")</f>
        <v/>
      </c>
      <c r="K71" s="258"/>
      <c r="L71" s="585"/>
      <c r="M71" s="585"/>
      <c r="N71" s="585"/>
      <c r="O71" s="585"/>
      <c r="P71" s="585"/>
      <c r="Q71" s="585"/>
      <c r="R71" s="588"/>
      <c r="S71" s="273"/>
      <c r="T71" s="274"/>
      <c r="U71" s="586"/>
      <c r="V71" s="258"/>
      <c r="W71" s="275"/>
      <c r="X71" s="273"/>
      <c r="Y71" s="274"/>
      <c r="Z71" s="260"/>
      <c r="AA71" s="275"/>
      <c r="AB71" s="273"/>
      <c r="AC71" s="274"/>
    </row>
    <row r="72" spans="1:30" s="261" customFormat="1">
      <c r="B72" s="262"/>
      <c r="C72" s="305" t="s">
        <v>985</v>
      </c>
      <c r="D72" s="381"/>
      <c r="E72" s="381"/>
      <c r="F72" s="309" t="str">
        <f>IF('Age-Level'!$D116="C","/","")</f>
        <v/>
      </c>
      <c r="G72" s="309" t="str">
        <f>IF('Age-Level'!$D117="C","/","")</f>
        <v/>
      </c>
      <c r="H72" s="309" t="str">
        <f>IF('Age-Level'!$D118="C","/","")</f>
        <v/>
      </c>
      <c r="I72" s="224" t="str">
        <f>IF(Summary!$B105="E","E","")</f>
        <v/>
      </c>
      <c r="J72" s="224" t="str">
        <f>IF(Summary!$C105="Y","R","")</f>
        <v/>
      </c>
      <c r="K72" s="258"/>
      <c r="L72" s="583"/>
      <c r="M72" s="583"/>
      <c r="N72" s="583"/>
      <c r="O72" s="583"/>
      <c r="P72" s="583"/>
      <c r="Q72" s="583"/>
      <c r="R72" s="587"/>
      <c r="S72" s="273"/>
      <c r="T72" s="274"/>
      <c r="U72" s="586"/>
      <c r="V72" s="258"/>
      <c r="W72" s="275"/>
      <c r="X72" s="273"/>
      <c r="Y72" s="274"/>
      <c r="Z72" s="260"/>
      <c r="AA72" s="275"/>
      <c r="AB72" s="273"/>
      <c r="AC72" s="274"/>
    </row>
    <row r="73" spans="1:30" s="261" customFormat="1">
      <c r="B73" s="262"/>
      <c r="C73" s="306" t="s">
        <v>792</v>
      </c>
      <c r="D73" s="379"/>
      <c r="E73" s="379"/>
      <c r="F73" s="317" t="str">
        <f>IF(Bridging!$D10="A","/","")</f>
        <v/>
      </c>
      <c r="G73" s="317" t="str">
        <f>IF(Bridging!$D14="A","/","")</f>
        <v/>
      </c>
      <c r="H73" s="317" t="str">
        <f>IF(Bridging!$D16="A","/","")</f>
        <v/>
      </c>
      <c r="I73" s="224" t="str">
        <f>IF(Summary!$B93="E","E","")</f>
        <v/>
      </c>
      <c r="J73" s="224" t="str">
        <f>IF(Summary!$C93="Y","R","")</f>
        <v/>
      </c>
      <c r="K73" s="258"/>
      <c r="L73" s="585"/>
      <c r="M73" s="585"/>
      <c r="N73" s="585"/>
      <c r="O73" s="585"/>
      <c r="P73" s="585"/>
      <c r="Q73" s="585"/>
      <c r="R73" s="588"/>
      <c r="S73" s="273"/>
      <c r="T73" s="274"/>
      <c r="U73" s="586"/>
      <c r="V73" s="258"/>
      <c r="W73" s="275"/>
      <c r="X73" s="273"/>
      <c r="Y73" s="274"/>
      <c r="Z73" s="260"/>
      <c r="AA73" s="275"/>
      <c r="AB73" s="273"/>
      <c r="AC73" s="274"/>
    </row>
    <row r="74" spans="1:30" s="261" customFormat="1">
      <c r="B74" s="258"/>
      <c r="C74" s="258"/>
      <c r="D74" s="259"/>
      <c r="E74" s="259"/>
      <c r="F74" s="259"/>
      <c r="G74" s="259"/>
      <c r="H74" s="259"/>
      <c r="I74" s="260"/>
      <c r="J74" s="260"/>
      <c r="K74" s="258"/>
      <c r="L74" s="583"/>
      <c r="M74" s="583"/>
      <c r="N74" s="583"/>
      <c r="O74" s="583"/>
      <c r="P74" s="583"/>
      <c r="Q74" s="583"/>
      <c r="R74" s="587"/>
      <c r="S74" s="273"/>
      <c r="T74" s="274"/>
      <c r="U74" s="586"/>
      <c r="V74" s="258"/>
      <c r="W74" s="275"/>
      <c r="X74" s="273"/>
      <c r="Y74" s="274"/>
      <c r="Z74" s="260"/>
      <c r="AA74" s="275"/>
      <c r="AB74" s="273"/>
      <c r="AC74" s="274"/>
    </row>
    <row r="75" spans="1:30" s="261" customFormat="1">
      <c r="B75" s="258"/>
      <c r="C75" s="258"/>
      <c r="D75" s="259"/>
      <c r="E75" s="259"/>
      <c r="F75" s="259"/>
      <c r="G75" s="259"/>
      <c r="H75" s="259"/>
      <c r="I75" s="260"/>
      <c r="J75" s="260"/>
      <c r="K75" s="258"/>
      <c r="L75" s="585"/>
      <c r="M75" s="585"/>
      <c r="N75" s="585"/>
      <c r="O75" s="585"/>
      <c r="P75" s="585"/>
      <c r="Q75" s="585"/>
      <c r="R75" s="588"/>
      <c r="S75" s="273"/>
      <c r="T75" s="274"/>
      <c r="U75" s="258"/>
      <c r="V75" s="258"/>
      <c r="W75" s="307"/>
      <c r="X75" s="277"/>
      <c r="Y75" s="278"/>
      <c r="Z75" s="260"/>
      <c r="AA75" s="307"/>
      <c r="AB75" s="277"/>
      <c r="AC75" s="278"/>
    </row>
    <row r="76" spans="1:30" s="261" customFormat="1">
      <c r="B76" s="258"/>
      <c r="C76" s="258"/>
      <c r="D76" s="259"/>
      <c r="E76" s="259"/>
      <c r="F76" s="259"/>
      <c r="G76" s="259"/>
      <c r="H76" s="259"/>
      <c r="I76" s="260"/>
      <c r="J76" s="260"/>
      <c r="K76" s="258"/>
      <c r="L76" s="258"/>
      <c r="M76" s="258"/>
      <c r="N76" s="258"/>
      <c r="O76" s="258"/>
      <c r="P76" s="258"/>
      <c r="Q76" s="258"/>
      <c r="R76" s="258"/>
      <c r="S76" s="260"/>
      <c r="T76" s="260"/>
      <c r="U76" s="258"/>
      <c r="V76" s="258"/>
      <c r="W76" s="258"/>
      <c r="X76" s="260"/>
      <c r="Y76" s="260"/>
      <c r="Z76" s="260"/>
      <c r="AA76" s="258"/>
      <c r="AB76" s="260"/>
      <c r="AC76" s="260"/>
    </row>
    <row r="77" spans="1:30" s="261" customFormat="1">
      <c r="B77" s="258"/>
      <c r="C77" s="258"/>
      <c r="D77" s="259"/>
      <c r="E77" s="259"/>
      <c r="F77" s="259"/>
      <c r="G77" s="259"/>
      <c r="H77" s="259"/>
      <c r="I77" s="260"/>
      <c r="J77" s="260"/>
      <c r="K77" s="258"/>
      <c r="L77" s="258"/>
      <c r="M77" s="258"/>
      <c r="N77" s="258"/>
      <c r="O77" s="258"/>
      <c r="P77" s="258"/>
      <c r="Q77" s="258"/>
      <c r="R77" s="258"/>
      <c r="S77" s="260"/>
      <c r="T77" s="260"/>
      <c r="U77" s="258"/>
      <c r="V77" s="258"/>
      <c r="W77" s="258"/>
      <c r="X77" s="260"/>
      <c r="Y77" s="260"/>
      <c r="Z77" s="260"/>
      <c r="AA77" s="258"/>
      <c r="AB77" s="260"/>
      <c r="AC77" s="260"/>
    </row>
    <row r="78" spans="1:30" s="261" customFormat="1">
      <c r="A78" s="258"/>
      <c r="B78" s="258"/>
      <c r="C78" s="258"/>
      <c r="D78" s="259"/>
      <c r="E78" s="259"/>
      <c r="F78" s="259"/>
      <c r="G78" s="259"/>
      <c r="H78" s="259"/>
      <c r="I78" s="260"/>
      <c r="J78" s="260"/>
      <c r="K78" s="258"/>
      <c r="L78" s="258"/>
      <c r="M78" s="258"/>
      <c r="N78" s="258"/>
      <c r="O78" s="258"/>
      <c r="P78" s="258"/>
      <c r="Q78" s="258"/>
      <c r="R78" s="258"/>
      <c r="S78" s="260"/>
      <c r="T78" s="260"/>
      <c r="U78" s="258"/>
      <c r="V78" s="258"/>
      <c r="W78" s="258"/>
      <c r="X78" s="260"/>
      <c r="Y78" s="260"/>
      <c r="Z78" s="260"/>
      <c r="AA78" s="258"/>
      <c r="AB78" s="260"/>
      <c r="AC78" s="260"/>
    </row>
    <row r="79" spans="1:30">
      <c r="W79" s="260"/>
      <c r="X79" s="258"/>
      <c r="AA79" s="261"/>
      <c r="AB79" s="258"/>
      <c r="AC79" s="258"/>
      <c r="AD79" s="258"/>
    </row>
    <row r="80" spans="1:30">
      <c r="W80" s="260"/>
      <c r="X80" s="258"/>
      <c r="AA80" s="261"/>
      <c r="AB80" s="258"/>
      <c r="AC80" s="258"/>
      <c r="AD80" s="258"/>
    </row>
    <row r="81" spans="23:30">
      <c r="W81" s="260"/>
      <c r="X81" s="258"/>
      <c r="AA81" s="261"/>
      <c r="AB81" s="258"/>
      <c r="AC81" s="258"/>
      <c r="AD81" s="258"/>
    </row>
    <row r="82" spans="23:30">
      <c r="W82" s="260"/>
      <c r="X82" s="258"/>
      <c r="AA82" s="261"/>
      <c r="AB82" s="258"/>
      <c r="AC82" s="258"/>
      <c r="AD82" s="258"/>
    </row>
    <row r="83" spans="23:30">
      <c r="W83" s="260"/>
      <c r="X83" s="258"/>
      <c r="AA83" s="261"/>
      <c r="AB83" s="258"/>
      <c r="AC83" s="258"/>
      <c r="AD83" s="258"/>
    </row>
    <row r="84" spans="23:30">
      <c r="W84" s="260"/>
      <c r="X84" s="258"/>
      <c r="AA84" s="261"/>
      <c r="AB84" s="258"/>
      <c r="AC84" s="258"/>
      <c r="AD84" s="258"/>
    </row>
    <row r="85" spans="23:30">
      <c r="W85" s="260"/>
      <c r="X85" s="258"/>
      <c r="AA85" s="261"/>
      <c r="AB85" s="258"/>
      <c r="AC85" s="258"/>
      <c r="AD85" s="258"/>
    </row>
    <row r="86" spans="23:30">
      <c r="W86" s="260"/>
      <c r="X86" s="258"/>
      <c r="AA86" s="261"/>
      <c r="AB86" s="258"/>
      <c r="AC86" s="258"/>
      <c r="AD86" s="258"/>
    </row>
  </sheetData>
  <sheetProtection algorithmName="SHA-512" hashValue="iPDSmcHK+uMzAh4FaCmb61VGo3WtWmA4l0pl0KKJXo4oV14RiCrI56JvIOnx0f0eIpHlCYVBZp2IsfQ1TUPzsw==" saltValue="/zs7biirPZrm/K4vodyS4A==" spinCount="100000" sheet="1" objects="1" scenarios="1" selectLockedCells="1"/>
  <mergeCells count="45">
    <mergeCell ref="L45:R45"/>
    <mergeCell ref="L40:R40"/>
    <mergeCell ref="L41:R41"/>
    <mergeCell ref="L42:R42"/>
    <mergeCell ref="L43:R43"/>
    <mergeCell ref="L44:R44"/>
    <mergeCell ref="L33:R33"/>
    <mergeCell ref="L34:R34"/>
    <mergeCell ref="L36:R36"/>
    <mergeCell ref="L37:R37"/>
    <mergeCell ref="L35:R35"/>
    <mergeCell ref="L30:R30"/>
    <mergeCell ref="L31:R31"/>
    <mergeCell ref="L32:R32"/>
    <mergeCell ref="L28:R28"/>
    <mergeCell ref="L29:R29"/>
    <mergeCell ref="L75:R75"/>
    <mergeCell ref="L74:R74"/>
    <mergeCell ref="L63:R63"/>
    <mergeCell ref="L64:R64"/>
    <mergeCell ref="L65:R65"/>
    <mergeCell ref="L66:R66"/>
    <mergeCell ref="L67:R67"/>
    <mergeCell ref="L68:R68"/>
    <mergeCell ref="L69:R69"/>
    <mergeCell ref="L70:R70"/>
    <mergeCell ref="L71:R71"/>
    <mergeCell ref="L72:R72"/>
    <mergeCell ref="L73:R73"/>
    <mergeCell ref="U25:U74"/>
    <mergeCell ref="L62:R62"/>
    <mergeCell ref="L48:R48"/>
    <mergeCell ref="L49:R49"/>
    <mergeCell ref="L50:R50"/>
    <mergeCell ref="L51:R51"/>
    <mergeCell ref="L52:R52"/>
    <mergeCell ref="L53:R53"/>
    <mergeCell ref="L54:R54"/>
    <mergeCell ref="L55:R55"/>
    <mergeCell ref="L56:R56"/>
    <mergeCell ref="L57:R57"/>
    <mergeCell ref="L58:R58"/>
    <mergeCell ref="L59:R59"/>
    <mergeCell ref="L60:R60"/>
    <mergeCell ref="L61:R61"/>
  </mergeCells>
  <conditionalFormatting sqref="T1:W1">
    <cfRule type="expression" dxfId="89" priority="4">
      <formula>LEFT($U$1,7)="Junior_"</formula>
    </cfRule>
  </conditionalFormatting>
  <conditionalFormatting sqref="C1">
    <cfRule type="expression" dxfId="88" priority="3">
      <formula>LEFT($U$1,7)&lt;&gt;"Junior_"</formula>
    </cfRule>
  </conditionalFormatting>
  <conditionalFormatting sqref="L48:L75 W54:W75 AA4:AA75">
    <cfRule type="duplicateValues" dxfId="87" priority="189"/>
  </conditionalFormatting>
  <pageMargins left="0.5" right="0.3" top="0.3" bottom="0.3" header="0.3" footer="0.3"/>
  <pageSetup scale="75" fitToWidth="2" fitToHeight="0" orientation="portrait" r:id="rId1"/>
  <colBreaks count="1" manualBreakCount="1">
    <brk id="21" max="74"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FBFCC-32BF-4CA5-8CEA-894A19BAD2DE}">
  <sheetPr>
    <tabColor rgb="FF7030A0"/>
  </sheetPr>
  <dimension ref="A1:AD86"/>
  <sheetViews>
    <sheetView showGridLines="0" zoomScaleNormal="100" zoomScaleSheetLayoutView="100" workbookViewId="0">
      <selection activeCell="L48" sqref="L48:R48"/>
    </sheetView>
  </sheetViews>
  <sheetFormatPr defaultColWidth="9.140625" defaultRowHeight="12.75"/>
  <cols>
    <col min="1" max="1" width="0.85546875" style="258" customWidth="1"/>
    <col min="2" max="2" width="18.42578125" style="258" customWidth="1"/>
    <col min="3" max="3" width="24.42578125" style="258" customWidth="1"/>
    <col min="4" max="8" width="0.85546875" style="259" customWidth="1"/>
    <col min="9" max="10" width="7" style="260" customWidth="1"/>
    <col min="11" max="11" width="1.7109375" style="258" customWidth="1"/>
    <col min="12" max="12" width="18.42578125" style="258" customWidth="1"/>
    <col min="13" max="13" width="24.42578125" style="258" customWidth="1"/>
    <col min="14" max="18" width="0.85546875" style="258" customWidth="1"/>
    <col min="19" max="20" width="7" style="260" customWidth="1"/>
    <col min="21" max="21" width="2.7109375" style="258" customWidth="1"/>
    <col min="22" max="22" width="0.85546875" style="258" customWidth="1"/>
    <col min="23" max="23" width="45.7109375" style="258" customWidth="1"/>
    <col min="24" max="25" width="8.42578125" style="260" customWidth="1"/>
    <col min="26" max="26" width="1.7109375" style="260" customWidth="1"/>
    <col min="27" max="27" width="45.7109375" style="258" customWidth="1"/>
    <col min="28" max="29" width="8.42578125" style="260" customWidth="1"/>
    <col min="30" max="30" width="2.7109375" style="261" customWidth="1"/>
    <col min="31" max="16384" width="9.140625" style="258"/>
  </cols>
  <sheetData>
    <row r="1" spans="2:30" s="253" customFormat="1" ht="29.25" customHeight="1" thickBot="1">
      <c r="C1" s="254" t="s">
        <v>946</v>
      </c>
      <c r="D1" s="374"/>
      <c r="E1" s="374"/>
      <c r="F1" s="374"/>
      <c r="G1" s="374"/>
      <c r="H1" s="374"/>
      <c r="I1" s="375"/>
      <c r="J1" s="375"/>
      <c r="K1" s="376"/>
      <c r="L1" s="377"/>
      <c r="M1" s="377"/>
      <c r="N1" s="377"/>
      <c r="O1" s="377"/>
      <c r="P1" s="377"/>
      <c r="Q1" s="377"/>
      <c r="R1" s="377"/>
      <c r="S1" s="377"/>
      <c r="T1" s="378" t="str">
        <f ca="1">MID(CELL("filename",A1),FIND(IF(ISERROR(FIND("]",CELL("filename",A1))),"$","]"),CELL("filename",A1))+1,256)</f>
        <v>Junior_2</v>
      </c>
      <c r="U1" s="255" t="str">
        <f ca="1">MID(CELL("filename",A1),FIND(IF(ISERROR(FIND("]",CELL("filename",A1))),"$","]"),CELL("filename",A1))+1,256)</f>
        <v>Junior_2</v>
      </c>
      <c r="W1" s="256" t="str">
        <f ca="1">IF(T1&lt;&gt;"",T1,"")</f>
        <v>Junior_2</v>
      </c>
      <c r="X1" s="257"/>
      <c r="Y1" s="257"/>
      <c r="Z1" s="257"/>
      <c r="AB1" s="257"/>
      <c r="AC1" s="257"/>
      <c r="AD1" s="256"/>
    </row>
    <row r="2" spans="2:30" ht="12.95" customHeight="1">
      <c r="N2" s="259"/>
      <c r="O2" s="259"/>
      <c r="P2" s="259"/>
      <c r="Q2" s="259"/>
      <c r="R2" s="259"/>
    </row>
    <row r="3" spans="2:30" ht="12.95" customHeight="1" thickBot="1">
      <c r="N3" s="259"/>
      <c r="O3" s="259"/>
      <c r="P3" s="259"/>
      <c r="Q3" s="259"/>
      <c r="R3" s="259"/>
    </row>
    <row r="4" spans="2:30" ht="12.95" customHeight="1">
      <c r="B4" s="262"/>
      <c r="C4" s="300" t="s">
        <v>1076</v>
      </c>
      <c r="D4" s="309" t="str">
        <f>IF(Badges!$E33="A","/","")</f>
        <v/>
      </c>
      <c r="E4" s="309" t="str">
        <f>IF(Badges!$E37="A","/","")</f>
        <v/>
      </c>
      <c r="F4" s="309" t="str">
        <f>IF(Badges!$E41="A","/","")</f>
        <v/>
      </c>
      <c r="G4" s="309" t="str">
        <f>IF(Badges!$E45="A","/","")</f>
        <v/>
      </c>
      <c r="H4" s="309" t="str">
        <f>IF(Badges!$E49="A","/","")</f>
        <v/>
      </c>
      <c r="I4" s="325" t="str">
        <f>IF(Summary!$D5="E","E","")</f>
        <v/>
      </c>
      <c r="J4" s="325" t="str">
        <f>IF(Summary!$E5="Y","R","")</f>
        <v/>
      </c>
      <c r="L4" s="262"/>
      <c r="M4" s="267" t="s">
        <v>97</v>
      </c>
      <c r="N4" s="268"/>
      <c r="O4" s="268"/>
      <c r="P4" s="268"/>
      <c r="Q4" s="268"/>
      <c r="R4" s="268"/>
      <c r="S4" s="269"/>
      <c r="T4" s="269"/>
      <c r="W4" s="336" t="str">
        <f>'Fun Patches'!C5</f>
        <v>&lt;LIST PATCH HERE&gt;</v>
      </c>
      <c r="X4" s="337" t="str">
        <f>IF(Summary!$D113="E","E","")</f>
        <v/>
      </c>
      <c r="Y4" s="337" t="str">
        <f>IF(Summary!$E113="Y","R","")</f>
        <v/>
      </c>
      <c r="AA4" s="270"/>
      <c r="AB4" s="264"/>
      <c r="AC4" s="265"/>
    </row>
    <row r="5" spans="2:30" ht="12.95" customHeight="1">
      <c r="B5" s="262"/>
      <c r="C5" s="295" t="s">
        <v>1057</v>
      </c>
      <c r="D5" s="311" t="str">
        <f>IF(Badges!$E151="A","/","")</f>
        <v/>
      </c>
      <c r="E5" s="311" t="str">
        <f>IF(Badges!$E155="A","/","")</f>
        <v/>
      </c>
      <c r="F5" s="311" t="str">
        <f>IF(Badges!$E159="A","/","")</f>
        <v/>
      </c>
      <c r="G5" s="311" t="str">
        <f>IF(Badges!$E163="A","/","")</f>
        <v/>
      </c>
      <c r="H5" s="311" t="str">
        <f>IF(Badges!$E167="A","/","")</f>
        <v/>
      </c>
      <c r="I5" s="223" t="str">
        <f>IF(Summary!$D11="E","E","")</f>
        <v/>
      </c>
      <c r="J5" s="223" t="str">
        <f>IF(Summary!$E11="Y","R","")</f>
        <v/>
      </c>
      <c r="L5" s="262"/>
      <c r="M5" s="271" t="s">
        <v>947</v>
      </c>
      <c r="N5" s="268"/>
      <c r="O5" s="268"/>
      <c r="P5" s="268"/>
      <c r="Q5" s="268"/>
      <c r="R5" s="272"/>
      <c r="S5" s="224" t="str">
        <f>IF(Summary!$D63="E","E","")</f>
        <v/>
      </c>
      <c r="T5" s="224" t="str">
        <f>IF(Summary!$E63="Y","R","")</f>
        <v/>
      </c>
      <c r="W5" s="338" t="str">
        <f>'Fun Patches'!C6</f>
        <v>&lt;LIST PATCH HERE&gt;</v>
      </c>
      <c r="X5" s="339" t="str">
        <f>IF(Summary!$D114="E","E","")</f>
        <v/>
      </c>
      <c r="Y5" s="339" t="str">
        <f>IF(Summary!$E114="Y","R","")</f>
        <v/>
      </c>
      <c r="AA5" s="275"/>
      <c r="AB5" s="273"/>
      <c r="AC5" s="274"/>
    </row>
    <row r="6" spans="2:30" ht="12.95" customHeight="1" thickBot="1">
      <c r="B6" s="262"/>
      <c r="C6" s="299" t="s">
        <v>144</v>
      </c>
      <c r="D6" s="311" t="str">
        <f>IF(Badges!$E174="A","/","")</f>
        <v/>
      </c>
      <c r="E6" s="311" t="str">
        <f>IF(Badges!$E178="A","/","")</f>
        <v/>
      </c>
      <c r="F6" s="311" t="str">
        <f>IF(Badges!$E182="A","/","")</f>
        <v/>
      </c>
      <c r="G6" s="311" t="str">
        <f>IF(Badges!$E186="A","/","")</f>
        <v/>
      </c>
      <c r="H6" s="311" t="str">
        <f>IF(Badges!$E190="A","/","")</f>
        <v/>
      </c>
      <c r="I6" s="223" t="str">
        <f>IF(Summary!$D12="E","E","")</f>
        <v/>
      </c>
      <c r="J6" s="223" t="str">
        <f>IF(Summary!$E12="Y","R","")</f>
        <v/>
      </c>
      <c r="K6" s="266" t="str">
        <f>IF(COUNT(#REF!)=3,MAX(#REF!),"")</f>
        <v/>
      </c>
      <c r="L6" s="262"/>
      <c r="M6" s="279" t="s">
        <v>948</v>
      </c>
      <c r="N6" s="280"/>
      <c r="O6" s="280"/>
      <c r="P6" s="280"/>
      <c r="Q6" s="280"/>
      <c r="R6" s="281"/>
      <c r="S6" s="224" t="str">
        <f>IF(Summary!$D64="E","E","")</f>
        <v/>
      </c>
      <c r="T6" s="224" t="str">
        <f>IF(Summary!$E64="Y","R","")</f>
        <v/>
      </c>
      <c r="W6" s="338" t="str">
        <f>'Fun Patches'!C7</f>
        <v>&lt;LIST PATCH HERE&gt;</v>
      </c>
      <c r="X6" s="339" t="str">
        <f>IF(Summary!$D115="E","E","")</f>
        <v/>
      </c>
      <c r="Y6" s="339" t="str">
        <f>IF(Summary!$E115="Y","R","")</f>
        <v/>
      </c>
      <c r="AA6" s="275"/>
      <c r="AB6" s="273"/>
      <c r="AC6" s="274"/>
    </row>
    <row r="7" spans="2:30" ht="12.95" customHeight="1" thickBot="1">
      <c r="B7" s="262"/>
      <c r="C7" s="294" t="s">
        <v>139</v>
      </c>
      <c r="D7" s="309" t="str">
        <f>IF(Badges!$E197="A","/","")</f>
        <v/>
      </c>
      <c r="E7" s="309" t="str">
        <f>IF(Badges!$E201="A","/","")</f>
        <v/>
      </c>
      <c r="F7" s="309" t="str">
        <f>IF(Badges!$E205="A","/","")</f>
        <v/>
      </c>
      <c r="G7" s="309" t="str">
        <f>IF(Badges!$E209="A","/","")</f>
        <v/>
      </c>
      <c r="H7" s="309" t="str">
        <f>IF(Badges!$E213="A","/","")</f>
        <v/>
      </c>
      <c r="I7" s="325" t="str">
        <f>IF(Summary!$D13="E","E","")</f>
        <v/>
      </c>
      <c r="J7" s="325" t="str">
        <f>IF(Summary!$E13="Y","R","")</f>
        <v/>
      </c>
      <c r="K7" s="266"/>
      <c r="L7" s="262"/>
      <c r="M7" s="283" t="s">
        <v>949</v>
      </c>
      <c r="N7" s="284"/>
      <c r="O7" s="284"/>
      <c r="P7" s="284"/>
      <c r="Q7" s="284"/>
      <c r="R7" s="285"/>
      <c r="S7" s="224" t="str">
        <f>IF(Summary!$D65="E","E","")</f>
        <v/>
      </c>
      <c r="T7" s="224" t="str">
        <f>IF(Summary!$E65="Y","R","")</f>
        <v/>
      </c>
      <c r="U7" s="266" t="str">
        <f>IF(COUNTIF(S5:S7,"E")=3,"C"," ")</f>
        <v xml:space="preserve"> </v>
      </c>
      <c r="W7" s="338" t="str">
        <f>'Fun Patches'!C8</f>
        <v>&lt;LIST PATCH HERE&gt;</v>
      </c>
      <c r="X7" s="339" t="str">
        <f>IF(Summary!$D116="E","E","")</f>
        <v/>
      </c>
      <c r="Y7" s="339" t="str">
        <f>IF(Summary!$E116="Y","R","")</f>
        <v/>
      </c>
      <c r="AA7" s="275"/>
      <c r="AB7" s="273"/>
      <c r="AC7" s="274"/>
    </row>
    <row r="8" spans="2:30" ht="12.95" customHeight="1">
      <c r="B8" s="262"/>
      <c r="C8" s="295" t="s">
        <v>151</v>
      </c>
      <c r="D8" s="311" t="str">
        <f>IF(Badges!$E220="A","/","")</f>
        <v/>
      </c>
      <c r="E8" s="311" t="str">
        <f>IF(Badges!$E224="A","/","")</f>
        <v/>
      </c>
      <c r="F8" s="311" t="str">
        <f>IF(Badges!$E228="A","/","")</f>
        <v/>
      </c>
      <c r="G8" s="311" t="str">
        <f>IF(Badges!$E232="A","/","")</f>
        <v/>
      </c>
      <c r="H8" s="311" t="str">
        <f>IF(Badges!$E236="A","/","")</f>
        <v/>
      </c>
      <c r="I8" s="223" t="str">
        <f>IF(Summary!$D14="E","E","")</f>
        <v/>
      </c>
      <c r="J8" s="223" t="str">
        <f>IF(Summary!$E14="Y","R","")</f>
        <v/>
      </c>
      <c r="K8" s="266"/>
      <c r="L8" s="262"/>
      <c r="M8" s="287" t="s">
        <v>951</v>
      </c>
      <c r="N8" s="288"/>
      <c r="O8" s="288"/>
      <c r="P8" s="288"/>
      <c r="Q8" s="288"/>
      <c r="R8" s="288"/>
      <c r="S8" s="289"/>
      <c r="T8" s="289"/>
      <c r="W8" s="338" t="str">
        <f>'Fun Patches'!C9</f>
        <v>&lt;LIST PATCH HERE&gt;</v>
      </c>
      <c r="X8" s="339" t="str">
        <f>IF(Summary!$D117="E","E","")</f>
        <v/>
      </c>
      <c r="Y8" s="339" t="str">
        <f>IF(Summary!$E117="Y","R","")</f>
        <v/>
      </c>
      <c r="AA8" s="275"/>
      <c r="AB8" s="273"/>
      <c r="AC8" s="274"/>
    </row>
    <row r="9" spans="2:30" ht="12.95" customHeight="1" thickBot="1">
      <c r="B9" s="262"/>
      <c r="C9" s="298" t="s">
        <v>439</v>
      </c>
      <c r="D9" s="311" t="str">
        <f>IF(Badges!$E266="A","/","")</f>
        <v/>
      </c>
      <c r="E9" s="311" t="str">
        <f>IF(Badges!$E270="A","/","")</f>
        <v/>
      </c>
      <c r="F9" s="311" t="str">
        <f>IF(Badges!$E274="A","/","")</f>
        <v/>
      </c>
      <c r="G9" s="311" t="str">
        <f>IF(Badges!$E278="A","/","")</f>
        <v/>
      </c>
      <c r="H9" s="311" t="str">
        <f>IF(Badges!$E282="A","/","")</f>
        <v/>
      </c>
      <c r="I9" s="223" t="str">
        <f>IF(Summary!$D16="E","E","")</f>
        <v/>
      </c>
      <c r="J9" s="223" t="str">
        <f>IF(Summary!$E16="Y","R","")</f>
        <v/>
      </c>
      <c r="K9" s="266"/>
      <c r="L9" s="262"/>
      <c r="M9" s="271" t="s">
        <v>22</v>
      </c>
      <c r="N9" s="268"/>
      <c r="O9" s="268"/>
      <c r="P9" s="268"/>
      <c r="Q9" s="268"/>
      <c r="R9" s="272"/>
      <c r="S9" s="224" t="str">
        <f>IF(Summary!$D67="E","E","")</f>
        <v/>
      </c>
      <c r="T9" s="224" t="str">
        <f>IF(Summary!$E67="Y","R","")</f>
        <v/>
      </c>
      <c r="W9" s="338" t="str">
        <f>'Fun Patches'!C10</f>
        <v>&lt;LIST PATCH HERE&gt;</v>
      </c>
      <c r="X9" s="339" t="str">
        <f>IF(Summary!$D118="E","E","")</f>
        <v/>
      </c>
      <c r="Y9" s="339" t="str">
        <f>IF(Summary!$E118="Y","R","")</f>
        <v/>
      </c>
      <c r="AA9" s="275"/>
      <c r="AB9" s="273"/>
      <c r="AC9" s="274"/>
    </row>
    <row r="10" spans="2:30" ht="12.95" customHeight="1">
      <c r="B10" s="262"/>
      <c r="C10" s="300" t="s">
        <v>950</v>
      </c>
      <c r="D10" s="309" t="str">
        <f>IF(Badges!$E289="A","/","")</f>
        <v/>
      </c>
      <c r="E10" s="309" t="str">
        <f>IF(Badges!$E293="A","/","")</f>
        <v/>
      </c>
      <c r="F10" s="309" t="str">
        <f>IF(Badges!$E297="A","/","")</f>
        <v/>
      </c>
      <c r="G10" s="309" t="str">
        <f>IF(Badges!$E301="A","/","")</f>
        <v/>
      </c>
      <c r="H10" s="309" t="str">
        <f>IF(Badges!$E305="A","/","")</f>
        <v/>
      </c>
      <c r="I10" s="325" t="str">
        <f>IF(Summary!$D17="E","E","")</f>
        <v/>
      </c>
      <c r="J10" s="325" t="str">
        <f>IF(Summary!$E17="Y","R","")</f>
        <v/>
      </c>
      <c r="K10" s="266" t="str">
        <f>IF(COUNT(#REF!)=3,MAX(#REF!),"")</f>
        <v/>
      </c>
      <c r="L10" s="262"/>
      <c r="M10" s="279" t="s">
        <v>26</v>
      </c>
      <c r="N10" s="280"/>
      <c r="O10" s="280"/>
      <c r="P10" s="280"/>
      <c r="Q10" s="280"/>
      <c r="R10" s="281"/>
      <c r="S10" s="224" t="str">
        <f>IF(Summary!$D68="E","E","")</f>
        <v/>
      </c>
      <c r="T10" s="224" t="str">
        <f>IF(Summary!$E68="Y","R","")</f>
        <v/>
      </c>
      <c r="W10" s="338" t="str">
        <f>'Fun Patches'!C11</f>
        <v>&lt;LIST PATCH HERE&gt;</v>
      </c>
      <c r="X10" s="339" t="str">
        <f>IF(Summary!$D119="E","E","")</f>
        <v/>
      </c>
      <c r="Y10" s="339" t="str">
        <f>IF(Summary!$E119="Y","R","")</f>
        <v/>
      </c>
      <c r="AA10" s="275"/>
      <c r="AB10" s="273"/>
      <c r="AC10" s="274"/>
    </row>
    <row r="11" spans="2:30" ht="12.95" customHeight="1" thickBot="1">
      <c r="B11" s="262"/>
      <c r="C11" s="295" t="s">
        <v>155</v>
      </c>
      <c r="D11" s="311" t="str">
        <f>IF(Badges!$E312="A","/","")</f>
        <v/>
      </c>
      <c r="E11" s="311" t="str">
        <f>IF(Badges!$E316="A","/","")</f>
        <v/>
      </c>
      <c r="F11" s="311" t="str">
        <f>IF(Badges!$E320="A","/","")</f>
        <v/>
      </c>
      <c r="G11" s="311" t="str">
        <f>IF(Badges!$E324="A","/","")</f>
        <v/>
      </c>
      <c r="H11" s="311" t="str">
        <f>IF(Badges!$E328="A","/","")</f>
        <v/>
      </c>
      <c r="I11" s="223" t="str">
        <f>IF(Summary!$D18="E","E","")</f>
        <v/>
      </c>
      <c r="J11" s="223" t="str">
        <f>IF(Summary!$E18="Y","R","")</f>
        <v/>
      </c>
      <c r="K11" s="266"/>
      <c r="L11" s="262"/>
      <c r="M11" s="290" t="s">
        <v>30</v>
      </c>
      <c r="N11" s="291"/>
      <c r="O11" s="291"/>
      <c r="P11" s="291"/>
      <c r="Q11" s="291"/>
      <c r="R11" s="292"/>
      <c r="S11" s="326" t="str">
        <f>IF(Summary!$D69="E","E","")</f>
        <v/>
      </c>
      <c r="T11" s="326" t="str">
        <f>IF(Summary!$E69="Y","R","")</f>
        <v/>
      </c>
      <c r="U11" s="266" t="str">
        <f>IF(COUNTIF(S9:S11,"E")=3,"C"," ")</f>
        <v xml:space="preserve"> </v>
      </c>
      <c r="W11" s="338" t="str">
        <f>'Fun Patches'!C12</f>
        <v>&lt;LIST PATCH HERE&gt;</v>
      </c>
      <c r="X11" s="339" t="str">
        <f>IF(Summary!$D120="E","E","")</f>
        <v/>
      </c>
      <c r="Y11" s="339" t="str">
        <f>IF(Summary!$E120="Y","R","")</f>
        <v/>
      </c>
      <c r="AA11" s="275"/>
      <c r="AB11" s="273"/>
      <c r="AC11" s="274"/>
    </row>
    <row r="12" spans="2:30" ht="12.95" customHeight="1" thickBot="1">
      <c r="B12" s="262"/>
      <c r="C12" s="295" t="s">
        <v>143</v>
      </c>
      <c r="D12" s="311" t="str">
        <f>IF(Badges!$E335="A","/","")</f>
        <v/>
      </c>
      <c r="E12" s="311" t="str">
        <f>IF(Badges!$E339="A","/","")</f>
        <v/>
      </c>
      <c r="F12" s="311" t="str">
        <f>IF(Badges!$E343="A","/","")</f>
        <v/>
      </c>
      <c r="G12" s="311" t="str">
        <f>IF(Badges!$E347="A","/","")</f>
        <v/>
      </c>
      <c r="H12" s="311" t="str">
        <f>IF(Badges!$E351="A","/","")</f>
        <v/>
      </c>
      <c r="I12" s="223" t="str">
        <f>IF(Summary!$D19="E","E","")</f>
        <v/>
      </c>
      <c r="J12" s="223" t="str">
        <f>IF(Summary!$E19="Y","R","")</f>
        <v/>
      </c>
      <c r="K12" s="266"/>
      <c r="L12" s="262"/>
      <c r="M12" s="267" t="s">
        <v>121</v>
      </c>
      <c r="N12" s="268"/>
      <c r="O12" s="268"/>
      <c r="P12" s="268"/>
      <c r="Q12" s="268"/>
      <c r="R12" s="268"/>
      <c r="S12" s="269"/>
      <c r="T12" s="269"/>
      <c r="W12" s="338" t="str">
        <f>'Fun Patches'!C13</f>
        <v>&lt;LIST PATCH HERE&gt;</v>
      </c>
      <c r="X12" s="339" t="str">
        <f>IF(Summary!$D121="E","E","")</f>
        <v/>
      </c>
      <c r="Y12" s="339" t="str">
        <f>IF(Summary!$E121="Y","R","")</f>
        <v/>
      </c>
      <c r="AA12" s="275"/>
      <c r="AB12" s="273"/>
      <c r="AC12" s="274"/>
    </row>
    <row r="13" spans="2:30" ht="12.95" customHeight="1">
      <c r="B13" s="262"/>
      <c r="C13" s="294" t="s">
        <v>741</v>
      </c>
      <c r="D13" s="309" t="str">
        <f>IF(Badges!$E358="A","/","")</f>
        <v/>
      </c>
      <c r="E13" s="309" t="str">
        <f>IF(Badges!$E362="A","/","")</f>
        <v/>
      </c>
      <c r="F13" s="309" t="str">
        <f>IF(Badges!$E366="A","/","")</f>
        <v/>
      </c>
      <c r="G13" s="309" t="str">
        <f>IF(Badges!$E370="A","/","")</f>
        <v/>
      </c>
      <c r="H13" s="309" t="str">
        <f>IF(Badges!$E374="A","/","")</f>
        <v/>
      </c>
      <c r="I13" s="325" t="str">
        <f>IF(Summary!$D20="E","E","")</f>
        <v/>
      </c>
      <c r="J13" s="325" t="str">
        <f>IF(Summary!$E20="Y","R","")</f>
        <v/>
      </c>
      <c r="K13" s="266"/>
      <c r="L13" s="262"/>
      <c r="M13" s="279" t="s">
        <v>953</v>
      </c>
      <c r="N13" s="280"/>
      <c r="O13" s="280"/>
      <c r="P13" s="280"/>
      <c r="Q13" s="280"/>
      <c r="R13" s="281"/>
      <c r="S13" s="224" t="str">
        <f>IF(Summary!$D71="E","E","")</f>
        <v/>
      </c>
      <c r="T13" s="224" t="str">
        <f>IF(Summary!$E71="Y","R","")</f>
        <v/>
      </c>
      <c r="W13" s="338" t="str">
        <f>'Fun Patches'!C14</f>
        <v>&lt;LIST PATCH HERE&gt;</v>
      </c>
      <c r="X13" s="339" t="str">
        <f>IF(Summary!$D122="E","E","")</f>
        <v/>
      </c>
      <c r="Y13" s="339" t="str">
        <f>IF(Summary!$E122="Y","R","")</f>
        <v/>
      </c>
      <c r="AA13" s="275"/>
      <c r="AB13" s="273"/>
      <c r="AC13" s="274"/>
    </row>
    <row r="14" spans="2:30" ht="12.95" customHeight="1">
      <c r="B14" s="262"/>
      <c r="C14" s="295" t="s">
        <v>952</v>
      </c>
      <c r="D14" s="311" t="str">
        <f>IF(Badges!$E573="A","/","")</f>
        <v/>
      </c>
      <c r="E14" s="311" t="str">
        <f>IF(Badges!$E385="A","/","")</f>
        <v/>
      </c>
      <c r="F14" s="311" t="str">
        <f>IF(Badges!$E389="A","/","")</f>
        <v/>
      </c>
      <c r="G14" s="311" t="str">
        <f>IF(Badges!$E393="A","/","")</f>
        <v/>
      </c>
      <c r="H14" s="311" t="str">
        <f>IF(Badges!$E397="A","/","")</f>
        <v/>
      </c>
      <c r="I14" s="223" t="str">
        <f>IF(Summary!$D21="E","E","")</f>
        <v/>
      </c>
      <c r="J14" s="223" t="str">
        <f>IF(Summary!$E21="Y","R","")</f>
        <v/>
      </c>
      <c r="K14" s="266" t="str">
        <f>IF(COUNT(#REF!)=3,MAX(#REF!),"")</f>
        <v/>
      </c>
      <c r="L14" s="262"/>
      <c r="M14" s="279" t="s">
        <v>954</v>
      </c>
      <c r="N14" s="280"/>
      <c r="O14" s="280"/>
      <c r="P14" s="280"/>
      <c r="Q14" s="280"/>
      <c r="R14" s="281"/>
      <c r="S14" s="224" t="str">
        <f>IF(Summary!$D72="E","E","")</f>
        <v/>
      </c>
      <c r="T14" s="224" t="str">
        <f>IF(Summary!$E72="Y","R","")</f>
        <v/>
      </c>
      <c r="W14" s="338" t="str">
        <f>'Fun Patches'!C15</f>
        <v>&lt;LIST PATCH HERE&gt;</v>
      </c>
      <c r="X14" s="339" t="str">
        <f>IF(Summary!$D123="E","E","")</f>
        <v/>
      </c>
      <c r="Y14" s="339" t="str">
        <f>IF(Summary!$E123="Y","R","")</f>
        <v/>
      </c>
      <c r="AA14" s="275"/>
      <c r="AB14" s="273"/>
      <c r="AC14" s="274"/>
    </row>
    <row r="15" spans="2:30" ht="12.95" customHeight="1" thickBot="1">
      <c r="B15" s="262"/>
      <c r="C15" s="298" t="s">
        <v>697</v>
      </c>
      <c r="D15" s="311" t="str">
        <f>IF(Badges!$E404="A","/","")</f>
        <v/>
      </c>
      <c r="E15" s="311" t="str">
        <f>IF(Badges!$E408="A","/","")</f>
        <v/>
      </c>
      <c r="F15" s="311" t="str">
        <f>IF(Badges!$E412="A","/","")</f>
        <v/>
      </c>
      <c r="G15" s="311" t="str">
        <f>IF(Badges!$E416="A","/","")</f>
        <v/>
      </c>
      <c r="H15" s="311" t="str">
        <f>IF(Badges!$E420="A","/","")</f>
        <v/>
      </c>
      <c r="I15" s="223" t="str">
        <f>IF(Summary!$D22="E","E","")</f>
        <v/>
      </c>
      <c r="J15" s="223" t="str">
        <f>IF(Summary!$E22="Y","R","")</f>
        <v/>
      </c>
      <c r="K15" s="266"/>
      <c r="L15" s="262"/>
      <c r="M15" s="283" t="s">
        <v>955</v>
      </c>
      <c r="N15" s="284"/>
      <c r="O15" s="284"/>
      <c r="P15" s="284"/>
      <c r="Q15" s="284"/>
      <c r="R15" s="285"/>
      <c r="S15" s="326" t="str">
        <f>IF(Summary!$D73="E","E","")</f>
        <v/>
      </c>
      <c r="T15" s="326" t="str">
        <f>IF(Summary!$E73="Y","R","")</f>
        <v/>
      </c>
      <c r="U15" s="266" t="str">
        <f>IF(COUNTIF(S13:S15,"E")=3,"C"," ")</f>
        <v xml:space="preserve"> </v>
      </c>
      <c r="W15" s="338" t="str">
        <f>'Fun Patches'!C16</f>
        <v>&lt;LIST PATCH HERE&gt;</v>
      </c>
      <c r="X15" s="339" t="str">
        <f>IF(Summary!$D124="E","E","")</f>
        <v/>
      </c>
      <c r="Y15" s="339" t="str">
        <f>IF(Summary!$E124="Y","R","")</f>
        <v/>
      </c>
      <c r="AA15" s="275"/>
      <c r="AB15" s="273"/>
      <c r="AC15" s="274"/>
    </row>
    <row r="16" spans="2:30" ht="12.95" customHeight="1">
      <c r="B16" s="262"/>
      <c r="C16" s="295" t="s">
        <v>146</v>
      </c>
      <c r="D16" s="309" t="str">
        <f>IF(Badges!$E427="A","/","")</f>
        <v/>
      </c>
      <c r="E16" s="309" t="str">
        <f>IF(Badges!$E431="A","/","")</f>
        <v/>
      </c>
      <c r="F16" s="309" t="str">
        <f>IF(Badges!$E435="A","/","")</f>
        <v/>
      </c>
      <c r="G16" s="309" t="str">
        <f>IF(Badges!$E439="A","/","")</f>
        <v/>
      </c>
      <c r="H16" s="309" t="str">
        <f>IF(Badges!$E443="A","/","")</f>
        <v/>
      </c>
      <c r="I16" s="325" t="str">
        <f>IF(Summary!$D23="E","E","")</f>
        <v/>
      </c>
      <c r="J16" s="325" t="str">
        <f>IF(Summary!$E23="Y","R","")</f>
        <v/>
      </c>
      <c r="K16" s="266"/>
      <c r="L16" s="262"/>
      <c r="M16" s="294" t="s">
        <v>956</v>
      </c>
      <c r="N16" s="310" t="str">
        <f>IF(Badges!$E79="A","/","")</f>
        <v/>
      </c>
      <c r="O16" s="310" t="str">
        <f>IF(Badges!$E83="A","/","")</f>
        <v/>
      </c>
      <c r="P16" s="310" t="str">
        <f>IF(Badges!$E87="A","/","")</f>
        <v/>
      </c>
      <c r="Q16" s="310" t="str">
        <f>IF(Badges!$E91="A","/","")</f>
        <v/>
      </c>
      <c r="R16" s="310" t="str">
        <f>IF(Badges!$E95="A","/","")</f>
        <v/>
      </c>
      <c r="S16" s="224" t="str">
        <f>IF(Summary!$D7="E","E","")</f>
        <v/>
      </c>
      <c r="T16" s="224" t="str">
        <f>IF(Summary!$E7="Y","R","")</f>
        <v/>
      </c>
      <c r="W16" s="338" t="str">
        <f>'Fun Patches'!C17</f>
        <v>&lt;LIST PATCH HERE&gt;</v>
      </c>
      <c r="X16" s="339" t="str">
        <f>IF(Summary!$D125="E","E","")</f>
        <v/>
      </c>
      <c r="Y16" s="339" t="str">
        <f>IF(Summary!$E125="Y","R","")</f>
        <v/>
      </c>
      <c r="AA16" s="275"/>
      <c r="AB16" s="273"/>
      <c r="AC16" s="274"/>
    </row>
    <row r="17" spans="2:29" ht="12.95" customHeight="1">
      <c r="B17" s="262"/>
      <c r="C17" s="295" t="s">
        <v>153</v>
      </c>
      <c r="D17" s="311" t="str">
        <f>IF(Badges!$E450="A","/","")</f>
        <v/>
      </c>
      <c r="E17" s="311" t="str">
        <f>IF(Badges!$E454="A","/","")</f>
        <v/>
      </c>
      <c r="F17" s="311" t="str">
        <f>IF(Badges!$E458="A","/","")</f>
        <v/>
      </c>
      <c r="G17" s="311" t="str">
        <f>IF(Badges!$E462="A","/","")</f>
        <v/>
      </c>
      <c r="H17" s="311" t="str">
        <f>IF(Badges!$E466="A","/","")</f>
        <v/>
      </c>
      <c r="I17" s="223" t="str">
        <f>IF(Summary!$D24="E","E","")</f>
        <v/>
      </c>
      <c r="J17" s="223" t="str">
        <f>IF(Summary!$E24="Y","R","")</f>
        <v/>
      </c>
      <c r="K17" s="266"/>
      <c r="L17" s="262"/>
      <c r="M17" s="295" t="s">
        <v>957</v>
      </c>
      <c r="N17" s="311" t="str">
        <f>IF(Badges!$E10="A","/","")</f>
        <v/>
      </c>
      <c r="O17" s="311" t="str">
        <f>IF(Badges!$E14="A","/","")</f>
        <v/>
      </c>
      <c r="P17" s="311" t="str">
        <f>IF(Badges!$E18="A","/","")</f>
        <v/>
      </c>
      <c r="Q17" s="311" t="str">
        <f>IF(Badges!$E22="A","/","")</f>
        <v/>
      </c>
      <c r="R17" s="311" t="str">
        <f>IF(Badges!$E26="A","/","")</f>
        <v/>
      </c>
      <c r="S17" s="224" t="str">
        <f>IF(Summary!$D4="E","E","")</f>
        <v/>
      </c>
      <c r="T17" s="224" t="str">
        <f>IF(Summary!$E4="Y","R","")</f>
        <v/>
      </c>
      <c r="W17" s="338" t="str">
        <f>'Fun Patches'!C18</f>
        <v>&lt;LIST PATCH HERE&gt;</v>
      </c>
      <c r="X17" s="339" t="str">
        <f>IF(Summary!$D126="E","E","")</f>
        <v/>
      </c>
      <c r="Y17" s="339" t="str">
        <f>IF(Summary!$E126="Y","R","")</f>
        <v/>
      </c>
      <c r="AA17" s="275"/>
      <c r="AB17" s="273"/>
      <c r="AC17" s="274"/>
    </row>
    <row r="18" spans="2:29" ht="12.95" customHeight="1" thickBot="1">
      <c r="B18" s="262"/>
      <c r="C18" s="295" t="s">
        <v>94</v>
      </c>
      <c r="D18" s="311" t="str">
        <f>IF(Badges!$E473="A","/","")</f>
        <v/>
      </c>
      <c r="E18" s="311" t="str">
        <f>IF(Badges!$E477="A","/","")</f>
        <v/>
      </c>
      <c r="F18" s="311" t="str">
        <f>IF(Badges!$E481="A","/","")</f>
        <v/>
      </c>
      <c r="G18" s="311" t="str">
        <f>IF(Badges!$E485="A","/","")</f>
        <v/>
      </c>
      <c r="H18" s="311" t="str">
        <f>IF(Badges!$E489="A","/","")</f>
        <v/>
      </c>
      <c r="I18" s="223" t="str">
        <f>IF(Summary!$D25="E","E","")</f>
        <v/>
      </c>
      <c r="J18" s="223" t="str">
        <f>IF(Summary!$E25="Y","R","")</f>
        <v/>
      </c>
      <c r="K18" s="266" t="str">
        <f>IF(COUNT(#REF!)=4,MAX(#REF!),"")</f>
        <v/>
      </c>
      <c r="L18" s="262"/>
      <c r="M18" s="295" t="s">
        <v>958</v>
      </c>
      <c r="N18" s="308" t="str">
        <f>IF(Badges!$E243="A","/","")</f>
        <v/>
      </c>
      <c r="O18" s="308" t="str">
        <f>IF(Badges!$E247="A","/","")</f>
        <v/>
      </c>
      <c r="P18" s="308" t="str">
        <f>IF(Badges!$E251="A","/","")</f>
        <v/>
      </c>
      <c r="Q18" s="308" t="str">
        <f>IF(Badges!$E255="A","/","")</f>
        <v/>
      </c>
      <c r="R18" s="308" t="str">
        <f>IF(Badges!$E259="A","/","")</f>
        <v/>
      </c>
      <c r="S18" s="224" t="str">
        <f>IF(Summary!$D15="E","E","")</f>
        <v/>
      </c>
      <c r="T18" s="224" t="str">
        <f>IF(Summary!$E15="Y","R","")</f>
        <v/>
      </c>
      <c r="W18" s="338" t="str">
        <f>'Fun Patches'!C19</f>
        <v>&lt;LIST PATCH HERE&gt;</v>
      </c>
      <c r="X18" s="339" t="str">
        <f>IF(Summary!$D127="E","E","")</f>
        <v/>
      </c>
      <c r="Y18" s="339" t="str">
        <f>IF(Summary!$E127="Y","R","")</f>
        <v/>
      </c>
      <c r="AA18" s="275"/>
      <c r="AB18" s="273"/>
      <c r="AC18" s="274"/>
    </row>
    <row r="19" spans="2:29" ht="12.95" customHeight="1" thickBot="1">
      <c r="B19" s="262"/>
      <c r="C19" s="294" t="s">
        <v>141</v>
      </c>
      <c r="D19" s="309" t="str">
        <f>IF(Badges!$E496="A","/","")</f>
        <v/>
      </c>
      <c r="E19" s="309" t="str">
        <f>IF(Badges!$E500="A","/","")</f>
        <v/>
      </c>
      <c r="F19" s="309" t="str">
        <f>IF(Badges!$E504="A","/","")</f>
        <v/>
      </c>
      <c r="G19" s="309" t="str">
        <f>IF(Badges!$E508="A","/","")</f>
        <v/>
      </c>
      <c r="H19" s="309" t="str">
        <f>IF(Badges!$E512="A","/","")</f>
        <v/>
      </c>
      <c r="I19" s="325" t="str">
        <f>IF(Summary!$D26="E","E","")</f>
        <v/>
      </c>
      <c r="J19" s="325" t="str">
        <f>IF(Summary!$E26="Y","R","")</f>
        <v/>
      </c>
      <c r="K19" s="266"/>
      <c r="L19" s="262"/>
      <c r="M19" s="296" t="s">
        <v>959</v>
      </c>
      <c r="N19" s="291"/>
      <c r="O19" s="291"/>
      <c r="P19" s="291"/>
      <c r="Q19" s="291"/>
      <c r="R19" s="292"/>
      <c r="S19" s="326" t="str">
        <f>IF(Summary!$D74="E","E","")</f>
        <v/>
      </c>
      <c r="T19" s="326" t="str">
        <f>IF(Summary!$E74="Y","R","")</f>
        <v/>
      </c>
      <c r="U19" s="266" t="str">
        <f>IF(COUNTIF(S16:S19,"E")=4,"C"," ")</f>
        <v xml:space="preserve"> </v>
      </c>
      <c r="W19" s="338" t="str">
        <f>'Fun Patches'!C20</f>
        <v>&lt;LIST PATCH HERE&gt;</v>
      </c>
      <c r="X19" s="339" t="str">
        <f>IF(Summary!$D128="E","E","")</f>
        <v/>
      </c>
      <c r="Y19" s="339" t="str">
        <f>IF(Summary!$E128="Y","R","")</f>
        <v/>
      </c>
      <c r="AA19" s="275"/>
      <c r="AB19" s="273"/>
      <c r="AC19" s="274"/>
    </row>
    <row r="20" spans="2:29" ht="12.95" customHeight="1">
      <c r="B20" s="262"/>
      <c r="C20" s="295" t="s">
        <v>718</v>
      </c>
      <c r="D20" s="311" t="str">
        <f>IF(Badges!$E519="A","/","")</f>
        <v/>
      </c>
      <c r="E20" s="311" t="str">
        <f>IF(Badges!$E523="A","/","")</f>
        <v/>
      </c>
      <c r="F20" s="311" t="str">
        <f>IF(Badges!$E527="A","/","")</f>
        <v/>
      </c>
      <c r="G20" s="311" t="str">
        <f>IF(Badges!$E531="A","/","")</f>
        <v/>
      </c>
      <c r="H20" s="311" t="str">
        <f>IF(Badges!$E535="A","/","")</f>
        <v/>
      </c>
      <c r="I20" s="223" t="str">
        <f>IF(Summary!$D27="E","E","")</f>
        <v/>
      </c>
      <c r="J20" s="223" t="str">
        <f>IF(Summary!$E27="Y","R","")</f>
        <v/>
      </c>
      <c r="K20" s="266"/>
      <c r="L20" s="262"/>
      <c r="M20" s="267" t="s">
        <v>764</v>
      </c>
      <c r="N20" s="268"/>
      <c r="O20" s="268"/>
      <c r="P20" s="268"/>
      <c r="Q20" s="268"/>
      <c r="R20" s="272"/>
      <c r="S20" s="325" t="str">
        <f>IF(Summary!$D75="E","E","")</f>
        <v/>
      </c>
      <c r="T20" s="325" t="str">
        <f>IF(Summary!$E75="Y","R","")</f>
        <v/>
      </c>
      <c r="W20" s="338" t="str">
        <f>'Fun Patches'!C21</f>
        <v>&lt;LIST PATCH HERE&gt;</v>
      </c>
      <c r="X20" s="339" t="str">
        <f>IF(Summary!$D129="E","E","")</f>
        <v/>
      </c>
      <c r="Y20" s="339" t="str">
        <f>IF(Summary!$E129="Y","R","")</f>
        <v/>
      </c>
      <c r="AA20" s="275"/>
      <c r="AB20" s="273"/>
      <c r="AC20" s="274"/>
    </row>
    <row r="21" spans="2:29" ht="12.95" customHeight="1" thickBot="1">
      <c r="B21" s="262"/>
      <c r="C21" s="298" t="s">
        <v>148</v>
      </c>
      <c r="D21" s="311" t="str">
        <f>IF(Badges!$E542="A","/","")</f>
        <v/>
      </c>
      <c r="E21" s="311" t="str">
        <f>IF(Badges!$E546="A","/","")</f>
        <v/>
      </c>
      <c r="F21" s="311" t="str">
        <f>IF(Badges!$E550="A","/","")</f>
        <v/>
      </c>
      <c r="G21" s="311" t="str">
        <f>IF(Badges!$E554="A","/","")</f>
        <v/>
      </c>
      <c r="H21" s="311" t="str">
        <f>IF(Badges!$E558="A","/","")</f>
        <v/>
      </c>
      <c r="I21" s="223" t="str">
        <f>IF(Summary!$D28="E","E","")</f>
        <v/>
      </c>
      <c r="J21" s="223" t="str">
        <f>IF(Summary!$E28="Y","R","")</f>
        <v/>
      </c>
      <c r="K21" s="266"/>
      <c r="L21" s="262"/>
      <c r="M21" s="283" t="s">
        <v>960</v>
      </c>
      <c r="N21" s="284"/>
      <c r="O21" s="284"/>
      <c r="P21" s="284"/>
      <c r="Q21" s="284"/>
      <c r="R21" s="285"/>
      <c r="S21" s="346" t="str">
        <f>IF(Summary!$D76="E","E","")</f>
        <v/>
      </c>
      <c r="T21" s="346" t="str">
        <f>IF(Summary!$E76="Y","R","")</f>
        <v/>
      </c>
      <c r="U21" s="266" t="str">
        <f>IF(COUNTIF(S20:S21,"E")=2,"C"," ")</f>
        <v xml:space="preserve"> </v>
      </c>
      <c r="W21" s="338" t="str">
        <f>'Fun Patches'!C22</f>
        <v>&lt;LIST PATCH HERE&gt;</v>
      </c>
      <c r="X21" s="339" t="str">
        <f>IF(Summary!$D130="E","E","")</f>
        <v/>
      </c>
      <c r="Y21" s="339" t="str">
        <f>IF(Summary!$E130="Y","R","")</f>
        <v/>
      </c>
      <c r="AA21" s="275"/>
      <c r="AB21" s="273"/>
      <c r="AC21" s="274"/>
    </row>
    <row r="22" spans="2:29" ht="12.95" customHeight="1">
      <c r="B22" s="262"/>
      <c r="C22" s="295" t="s">
        <v>152</v>
      </c>
      <c r="D22" s="309" t="str">
        <f>IF(Badges!$E565="A","/","")</f>
        <v/>
      </c>
      <c r="E22" s="309" t="str">
        <f>IF(Badges!$E569="A","/","")</f>
        <v/>
      </c>
      <c r="F22" s="309" t="str">
        <f>IF(Badges!$E573="A","/","")</f>
        <v/>
      </c>
      <c r="G22" s="309" t="str">
        <f>IF(Badges!$E577="A","/","")</f>
        <v/>
      </c>
      <c r="H22" s="309" t="str">
        <f>IF(Badges!$E581="A","/","")</f>
        <v/>
      </c>
      <c r="I22" s="325" t="str">
        <f>IF(Summary!$D29="E","E","")</f>
        <v/>
      </c>
      <c r="J22" s="325" t="str">
        <f>IF(Summary!$E29="Y","R","")</f>
        <v/>
      </c>
      <c r="K22" s="266" t="str">
        <f>IF(COUNT(#REF!)=2,MAX(#REF!),"")</f>
        <v/>
      </c>
      <c r="L22" s="262"/>
      <c r="M22" s="287" t="s">
        <v>766</v>
      </c>
      <c r="N22" s="288"/>
      <c r="O22" s="288"/>
      <c r="P22" s="288"/>
      <c r="Q22" s="288"/>
      <c r="R22" s="297"/>
      <c r="S22" s="325" t="str">
        <f>IF(Summary!$D77="E","E","")</f>
        <v/>
      </c>
      <c r="T22" s="325" t="str">
        <f>IF(Summary!$E77="Y","R","")</f>
        <v/>
      </c>
      <c r="W22" s="338" t="str">
        <f>'Fun Patches'!C23</f>
        <v>&lt;LIST PATCH HERE&gt;</v>
      </c>
      <c r="X22" s="339" t="str">
        <f>IF(Summary!$D131="E","E","")</f>
        <v/>
      </c>
      <c r="Y22" s="339" t="str">
        <f>IF(Summary!$E131="Y","R","")</f>
        <v/>
      </c>
      <c r="AA22" s="275"/>
      <c r="AB22" s="273"/>
      <c r="AC22" s="274"/>
    </row>
    <row r="23" spans="2:29" ht="12.95" customHeight="1" thickBot="1">
      <c r="B23" s="262"/>
      <c r="C23" s="295" t="s">
        <v>149</v>
      </c>
      <c r="D23" s="311" t="str">
        <f>IF(Badges!$E588="A","/","")</f>
        <v/>
      </c>
      <c r="E23" s="311" t="str">
        <f>IF(Badges!$E592="A","/","")</f>
        <v/>
      </c>
      <c r="F23" s="311" t="str">
        <f>IF(Badges!$E596="A","/","")</f>
        <v/>
      </c>
      <c r="G23" s="311" t="str">
        <f>IF(Badges!$E600="A","/","")</f>
        <v/>
      </c>
      <c r="H23" s="311" t="str">
        <f>IF(Badges!$E604="A","/","")</f>
        <v/>
      </c>
      <c r="I23" s="223" t="str">
        <f>IF(Summary!$D30="E","E","")</f>
        <v/>
      </c>
      <c r="J23" s="223" t="str">
        <f>IF(Summary!$E30="Y","R","")</f>
        <v/>
      </c>
      <c r="K23" s="266"/>
      <c r="L23" s="262"/>
      <c r="M23" s="290" t="s">
        <v>961</v>
      </c>
      <c r="N23" s="291"/>
      <c r="O23" s="291"/>
      <c r="P23" s="291"/>
      <c r="Q23" s="291"/>
      <c r="R23" s="292"/>
      <c r="S23" s="326" t="str">
        <f>IF(Summary!$D78="E","E","")</f>
        <v/>
      </c>
      <c r="T23" s="326" t="str">
        <f>IF(Summary!$E78="Y","R","")</f>
        <v/>
      </c>
      <c r="U23" s="266" t="str">
        <f>IF(COUNTIF(S22:S23,"E")=2,"C"," ")</f>
        <v xml:space="preserve"> </v>
      </c>
      <c r="W23" s="338" t="str">
        <f>'Fun Patches'!C24</f>
        <v>&lt;LIST PATCH HERE&gt;</v>
      </c>
      <c r="X23" s="339" t="str">
        <f>IF(Summary!$D132="E","E","")</f>
        <v/>
      </c>
      <c r="Y23" s="339" t="str">
        <f>IF(Summary!$E132="Y","R","")</f>
        <v/>
      </c>
      <c r="AA23" s="275"/>
      <c r="AB23" s="273"/>
      <c r="AC23" s="274"/>
    </row>
    <row r="24" spans="2:29" ht="12.95" customHeight="1" thickBot="1">
      <c r="B24" s="262"/>
      <c r="C24" s="295" t="s">
        <v>142</v>
      </c>
      <c r="D24" s="311" t="str">
        <f>IF(Badges!$E634="A","/","")</f>
        <v/>
      </c>
      <c r="E24" s="311" t="str">
        <f>IF(Badges!$E638="A","/","")</f>
        <v/>
      </c>
      <c r="F24" s="311" t="str">
        <f>IF(Badges!$E642="A","/","")</f>
        <v/>
      </c>
      <c r="G24" s="311" t="str">
        <f>IF(Badges!$E646="A","/","")</f>
        <v/>
      </c>
      <c r="H24" s="311" t="str">
        <f>IF(Badges!$E650="A","/","")</f>
        <v/>
      </c>
      <c r="I24" s="223" t="str">
        <f>IF(Summary!$D32="E","E","")</f>
        <v/>
      </c>
      <c r="J24" s="223" t="str">
        <f>IF(Summary!$E32="Y","R","")</f>
        <v/>
      </c>
      <c r="K24" s="266" t="str">
        <f>IF(COUNT(#REF!)=2,MAX(#REF!),"")</f>
        <v/>
      </c>
      <c r="L24" s="262"/>
      <c r="M24" s="267" t="s">
        <v>765</v>
      </c>
      <c r="N24" s="268"/>
      <c r="O24" s="268"/>
      <c r="P24" s="268"/>
      <c r="Q24" s="268"/>
      <c r="R24" s="272"/>
      <c r="S24" s="224" t="str">
        <f>IF(Summary!$D79="E","E","")</f>
        <v/>
      </c>
      <c r="T24" s="224" t="str">
        <f>IF(Summary!$E79="Y","R","")</f>
        <v/>
      </c>
      <c r="U24" s="266" t="str">
        <f>IF(COUNTIF(S24:S25,"E")=2,"C"," ")</f>
        <v xml:space="preserve"> </v>
      </c>
      <c r="W24" s="338" t="str">
        <f>'Fun Patches'!C25</f>
        <v>&lt;LIST PATCH HERE&gt;</v>
      </c>
      <c r="X24" s="339" t="str">
        <f>IF(Summary!$D133="E","E","")</f>
        <v/>
      </c>
      <c r="Y24" s="339" t="str">
        <f>IF(Summary!$E133="Y","R","")</f>
        <v/>
      </c>
      <c r="AA24" s="275"/>
      <c r="AB24" s="273"/>
      <c r="AC24" s="274"/>
    </row>
    <row r="25" spans="2:29" ht="12.95" customHeight="1" thickBot="1">
      <c r="B25" s="262"/>
      <c r="C25" s="294" t="s">
        <v>154</v>
      </c>
      <c r="D25" s="309" t="str">
        <f>IF(Badges!$E657="A","/","")</f>
        <v/>
      </c>
      <c r="E25" s="309" t="str">
        <f>IF(Badges!$E661="A","/","")</f>
        <v/>
      </c>
      <c r="F25" s="309" t="str">
        <f>IF(Badges!$E665="A","/","")</f>
        <v/>
      </c>
      <c r="G25" s="309" t="str">
        <f>IF(Badges!$E669="A","/","")</f>
        <v/>
      </c>
      <c r="H25" s="309" t="str">
        <f>IF(Badges!$E673="A","/","")</f>
        <v/>
      </c>
      <c r="I25" s="325" t="str">
        <f>IF(Summary!$D33="E","E","")</f>
        <v/>
      </c>
      <c r="J25" s="325" t="str">
        <f>IF(Summary!$E33="Y","R","")</f>
        <v/>
      </c>
      <c r="K25" s="266"/>
      <c r="L25" s="262"/>
      <c r="M25" s="283" t="s">
        <v>964</v>
      </c>
      <c r="N25" s="284"/>
      <c r="O25" s="284"/>
      <c r="P25" s="284"/>
      <c r="Q25" s="284"/>
      <c r="R25" s="285"/>
      <c r="S25" s="326" t="str">
        <f>IF(Summary!$D80="E","E","")</f>
        <v/>
      </c>
      <c r="T25" s="326" t="str">
        <f>IF(Summary!$E80="Y","R","")</f>
        <v/>
      </c>
      <c r="U25" s="586" t="s">
        <v>1144</v>
      </c>
      <c r="W25" s="338" t="str">
        <f>'Fun Patches'!C26</f>
        <v>&lt;LIST PATCH HERE&gt;</v>
      </c>
      <c r="X25" s="339" t="str">
        <f>IF(Summary!$D134="E","E","")</f>
        <v/>
      </c>
      <c r="Y25" s="339" t="str">
        <f>IF(Summary!$E134="Y","R","")</f>
        <v/>
      </c>
      <c r="AA25" s="275"/>
      <c r="AB25" s="273"/>
      <c r="AC25" s="274"/>
    </row>
    <row r="26" spans="2:29" ht="12.95" customHeight="1">
      <c r="B26" s="262"/>
      <c r="C26" s="295" t="s">
        <v>962</v>
      </c>
      <c r="D26" s="311" t="str">
        <f>IF(Badges!$E102="A","/","")</f>
        <v/>
      </c>
      <c r="E26" s="311" t="str">
        <f>IF(Badges!$E106="A","/","")</f>
        <v/>
      </c>
      <c r="F26" s="311" t="str">
        <f>IF(Badges!$E110="A","/","")</f>
        <v/>
      </c>
      <c r="G26" s="311" t="str">
        <f>IF(Badges!$E114="A","/","")</f>
        <v/>
      </c>
      <c r="H26" s="311" t="str">
        <f>IF(Badges!$E118="A","/","")</f>
        <v/>
      </c>
      <c r="I26" s="223" t="str">
        <f>IF(Summary!$D8="E","E","")</f>
        <v/>
      </c>
      <c r="J26" s="223" t="str">
        <f>IF(Summary!$E8="Y","R","")</f>
        <v/>
      </c>
      <c r="K26" s="266" t="str">
        <f>IF(COUNT(#REF!)=2,MAX(#REF!),"")</f>
        <v/>
      </c>
      <c r="L26" s="392"/>
      <c r="M26" s="392"/>
      <c r="N26" s="393"/>
      <c r="O26" s="393"/>
      <c r="P26" s="393"/>
      <c r="Q26" s="393"/>
      <c r="R26" s="393"/>
      <c r="S26" s="394"/>
      <c r="T26" s="394"/>
      <c r="U26" s="586"/>
      <c r="W26" s="338" t="str">
        <f>'Fun Patches'!C27</f>
        <v>&lt;LIST PATCH HERE&gt;</v>
      </c>
      <c r="X26" s="339" t="str">
        <f>IF(Summary!$D135="E","E","")</f>
        <v/>
      </c>
      <c r="Y26" s="339" t="str">
        <f>IF(Summary!$E135="Y","R","")</f>
        <v/>
      </c>
      <c r="AA26" s="275"/>
      <c r="AB26" s="273"/>
      <c r="AC26" s="274"/>
    </row>
    <row r="27" spans="2:29" ht="12.95" customHeight="1" thickBot="1">
      <c r="B27" s="262"/>
      <c r="C27" s="298" t="s">
        <v>963</v>
      </c>
      <c r="D27" s="311" t="str">
        <f>IF(Badges!$E680="A","/","")</f>
        <v/>
      </c>
      <c r="E27" s="311" t="str">
        <f>IF(Badges!$E684="A","/","")</f>
        <v/>
      </c>
      <c r="F27" s="311" t="str">
        <f>IF(Badges!$E688="A","/","")</f>
        <v/>
      </c>
      <c r="G27" s="311" t="str">
        <f>IF(Badges!$E692="A","/","")</f>
        <v/>
      </c>
      <c r="H27" s="311" t="str">
        <f>IF(Badges!$E696="A","/","")</f>
        <v/>
      </c>
      <c r="I27" s="223" t="str">
        <f>IF(Summary!$D34="E","E","")</f>
        <v/>
      </c>
      <c r="J27" s="223" t="str">
        <f>IF(Summary!$E34="Y","R","")</f>
        <v/>
      </c>
      <c r="K27" s="266"/>
      <c r="L27" s="392"/>
      <c r="M27" s="392"/>
      <c r="N27" s="393"/>
      <c r="O27" s="393"/>
      <c r="P27" s="393"/>
      <c r="Q27" s="393"/>
      <c r="R27" s="393"/>
      <c r="S27" s="394"/>
      <c r="T27" s="394"/>
      <c r="U27" s="586"/>
      <c r="W27" s="338" t="str">
        <f>'Fun Patches'!C28</f>
        <v>&lt;LIST PATCH HERE&gt;</v>
      </c>
      <c r="X27" s="339" t="str">
        <f>IF(Summary!$D136="E","E","")</f>
        <v/>
      </c>
      <c r="Y27" s="339" t="str">
        <f>IF(Summary!$E136="Y","R","")</f>
        <v/>
      </c>
      <c r="AA27" s="275"/>
      <c r="AB27" s="273"/>
      <c r="AC27" s="274"/>
    </row>
    <row r="28" spans="2:29" ht="12.95" customHeight="1">
      <c r="B28" s="262"/>
      <c r="C28" s="294" t="s">
        <v>150</v>
      </c>
      <c r="D28" s="309" t="str">
        <f>IF(Badges!$E703="A","/","")</f>
        <v/>
      </c>
      <c r="E28" s="309" t="str">
        <f>IF(Badges!$E707="A","/","")</f>
        <v/>
      </c>
      <c r="F28" s="309" t="str">
        <f>IF(Badges!$E711="A","/","")</f>
        <v/>
      </c>
      <c r="G28" s="309" t="str">
        <f>IF(Badges!$E715="A","/","")</f>
        <v/>
      </c>
      <c r="H28" s="309" t="str">
        <f>IF(Badges!$E719="A","/","")</f>
        <v/>
      </c>
      <c r="I28" s="325" t="str">
        <f>IF(Summary!$D35="E","E","")</f>
        <v/>
      </c>
      <c r="J28" s="325" t="str">
        <f>IF(Summary!$E35="Y","R","")</f>
        <v/>
      </c>
      <c r="L28" s="580" t="str">
        <f>'Council Own'!B6</f>
        <v>&lt;&lt;List Badge 1 Here&gt;&gt;</v>
      </c>
      <c r="M28" s="580"/>
      <c r="N28" s="580"/>
      <c r="O28" s="580"/>
      <c r="P28" s="580"/>
      <c r="Q28" s="580"/>
      <c r="R28" s="589"/>
      <c r="S28" s="337" t="str">
        <f>IF(Summary!$D82="E","E","")</f>
        <v/>
      </c>
      <c r="T28" s="337" t="str">
        <f>IF(Summary!$E82="Y","R","")</f>
        <v/>
      </c>
      <c r="U28" s="586"/>
      <c r="W28" s="338" t="str">
        <f>'Fun Patches'!C29</f>
        <v>&lt;LIST PATCH HERE&gt;</v>
      </c>
      <c r="X28" s="339" t="str">
        <f>IF(Summary!$D137="E","E","")</f>
        <v/>
      </c>
      <c r="Y28" s="339" t="str">
        <f>IF(Summary!$E137="Y","R","")</f>
        <v/>
      </c>
      <c r="AA28" s="275"/>
      <c r="AB28" s="273"/>
      <c r="AC28" s="274"/>
    </row>
    <row r="29" spans="2:29" ht="12.95" customHeight="1">
      <c r="B29" s="262"/>
      <c r="C29" s="295" t="s">
        <v>847</v>
      </c>
      <c r="D29" s="311" t="str">
        <f>IF(Badges!$E726="A","/","")</f>
        <v/>
      </c>
      <c r="E29" s="311" t="str">
        <f>IF(Badges!$E730="A","/","")</f>
        <v/>
      </c>
      <c r="F29" s="311" t="str">
        <f>IF(Badges!$E734="A","/","")</f>
        <v/>
      </c>
      <c r="G29" s="311" t="str">
        <f>IF(Badges!$E738="A","/","")</f>
        <v/>
      </c>
      <c r="H29" s="311" t="str">
        <f>IF(Badges!$E742="A","/","")</f>
        <v/>
      </c>
      <c r="I29" s="223" t="str">
        <f>IF(Summary!$D36="E","E","")</f>
        <v/>
      </c>
      <c r="J29" s="223" t="str">
        <f>IF(Summary!$E36="Y","R","")</f>
        <v/>
      </c>
      <c r="L29" s="581" t="str">
        <f>'Council Own'!B30</f>
        <v>&lt;&lt;List Badge 2 Here&gt;&gt;</v>
      </c>
      <c r="M29" s="581"/>
      <c r="N29" s="581"/>
      <c r="O29" s="581"/>
      <c r="P29" s="581"/>
      <c r="Q29" s="581"/>
      <c r="R29" s="590"/>
      <c r="S29" s="339" t="str">
        <f>IF(Summary!$D83="E","E","")</f>
        <v/>
      </c>
      <c r="T29" s="339" t="str">
        <f>IF(Summary!$E83="Y","R","")</f>
        <v/>
      </c>
      <c r="U29" s="586"/>
      <c r="W29" s="338" t="str">
        <f>'Fun Patches'!C30</f>
        <v>&lt;LIST PATCH HERE&gt;</v>
      </c>
      <c r="X29" s="339" t="str">
        <f>IF(Summary!$D138="E","E","")</f>
        <v/>
      </c>
      <c r="Y29" s="339" t="str">
        <f>IF(Summary!$E138="Y","R","")</f>
        <v/>
      </c>
      <c r="AA29" s="275"/>
      <c r="AB29" s="273"/>
      <c r="AC29" s="274"/>
    </row>
    <row r="30" spans="2:29" ht="12.95" customHeight="1" thickBot="1">
      <c r="B30" s="262"/>
      <c r="C30" s="298" t="s">
        <v>140</v>
      </c>
      <c r="D30" s="316" t="str">
        <f>IF(Badges!$E749="A","/","")</f>
        <v/>
      </c>
      <c r="E30" s="316" t="str">
        <f>IF(Badges!$E753="A","/","")</f>
        <v/>
      </c>
      <c r="F30" s="316" t="str">
        <f>IF(Badges!$E757="A","/","")</f>
        <v/>
      </c>
      <c r="G30" s="316" t="str">
        <f>IF(Badges!$E761="A","/","")</f>
        <v/>
      </c>
      <c r="H30" s="316" t="str">
        <f>IF(Badges!$E765="A","/","")</f>
        <v/>
      </c>
      <c r="I30" s="326" t="str">
        <f>IF(Summary!$D37="E","E","")</f>
        <v/>
      </c>
      <c r="J30" s="326" t="str">
        <f>IF(Summary!$E37="Y","R","")</f>
        <v/>
      </c>
      <c r="L30" s="580" t="str">
        <f>'Council Own'!B54</f>
        <v>&lt;&lt;List Badge 3 Here&gt;&gt;</v>
      </c>
      <c r="M30" s="580"/>
      <c r="N30" s="580"/>
      <c r="O30" s="580"/>
      <c r="P30" s="580"/>
      <c r="Q30" s="580"/>
      <c r="R30" s="589"/>
      <c r="S30" s="339" t="str">
        <f>IF(Summary!$D84="E","E","")</f>
        <v/>
      </c>
      <c r="T30" s="339" t="str">
        <f>IF(Summary!$E84="Y","R","")</f>
        <v/>
      </c>
      <c r="U30" s="586"/>
      <c r="W30" s="338" t="str">
        <f>'Fun Patches'!C31</f>
        <v>&lt;LIST PATCH HERE&gt;</v>
      </c>
      <c r="X30" s="339" t="str">
        <f>IF(Summary!$D139="E","E","")</f>
        <v/>
      </c>
      <c r="Y30" s="339" t="str">
        <f>IF(Summary!$E139="Y","R","")</f>
        <v/>
      </c>
      <c r="AA30" s="275"/>
      <c r="AB30" s="273"/>
      <c r="AC30" s="274"/>
    </row>
    <row r="31" spans="2:29" ht="12.95" customHeight="1">
      <c r="B31" s="262"/>
      <c r="C31" s="295" t="s">
        <v>1077</v>
      </c>
      <c r="D31" s="308" t="str">
        <f>IF(Badges!D768="C","/","")</f>
        <v/>
      </c>
      <c r="E31" s="308" t="str">
        <f>IF(Badges!E768="C","/","")</f>
        <v/>
      </c>
      <c r="F31" s="308" t="str">
        <f>IF(Badges!F768="C","/","")</f>
        <v/>
      </c>
      <c r="G31" s="308" t="str">
        <f>IF(Badges!G768="C","/","")</f>
        <v/>
      </c>
      <c r="H31" s="308" t="str">
        <f>IF(Badges!H768="C","/","")</f>
        <v/>
      </c>
      <c r="I31" s="224" t="str">
        <f>IF(Summary!$D38="E","E","")</f>
        <v/>
      </c>
      <c r="J31" s="224" t="str">
        <f>IF(Summary!$E38="Y","R","")</f>
        <v/>
      </c>
      <c r="L31" s="581" t="str">
        <f>'Council Own'!B78</f>
        <v>&lt;&lt;List Badge 4 Here&gt;&gt;</v>
      </c>
      <c r="M31" s="581"/>
      <c r="N31" s="581"/>
      <c r="O31" s="581"/>
      <c r="P31" s="581"/>
      <c r="Q31" s="581"/>
      <c r="R31" s="590"/>
      <c r="S31" s="339" t="str">
        <f>IF(Summary!$D85="E","E","")</f>
        <v/>
      </c>
      <c r="T31" s="339" t="str">
        <f>IF(Summary!$E85="Y","R","")</f>
        <v/>
      </c>
      <c r="U31" s="586"/>
      <c r="W31" s="338" t="str">
        <f>'Fun Patches'!C32</f>
        <v>&lt;LIST PATCH HERE&gt;</v>
      </c>
      <c r="X31" s="339" t="str">
        <f>IF(Summary!$D140="E","E","")</f>
        <v/>
      </c>
      <c r="Y31" s="339" t="str">
        <f>IF(Summary!$E140="Y","R","")</f>
        <v/>
      </c>
      <c r="AA31" s="275"/>
      <c r="AB31" s="273"/>
      <c r="AC31" s="274"/>
    </row>
    <row r="32" spans="2:29" ht="12.95" customHeight="1">
      <c r="B32" s="262"/>
      <c r="C32" s="295" t="s">
        <v>965</v>
      </c>
      <c r="D32" s="317" t="str">
        <f>IF(Badges!$E779="A","/","")</f>
        <v/>
      </c>
      <c r="E32" s="317" t="str">
        <f>IF(Badges!$E783="A","/","")</f>
        <v/>
      </c>
      <c r="F32" s="317" t="str">
        <f>IF(Badges!$E787="A","/","")</f>
        <v/>
      </c>
      <c r="G32" s="317" t="str">
        <f>IF(Badges!$E791="A","/","")</f>
        <v/>
      </c>
      <c r="H32" s="317" t="str">
        <f>IF(Badges!$E795="A","/","")</f>
        <v/>
      </c>
      <c r="I32" s="224" t="str">
        <f>IF(Summary!$D39="E","E","")</f>
        <v/>
      </c>
      <c r="J32" s="224" t="str">
        <f>IF(Summary!$E39="Y","R","")</f>
        <v/>
      </c>
      <c r="L32" s="582" t="str">
        <f>'Council Own'!B102</f>
        <v>&lt;&lt;List Badge 5 Here&gt;&gt;</v>
      </c>
      <c r="M32" s="582"/>
      <c r="N32" s="582"/>
      <c r="O32" s="582"/>
      <c r="P32" s="582"/>
      <c r="Q32" s="582"/>
      <c r="R32" s="591"/>
      <c r="S32" s="341" t="str">
        <f>IF(Summary!$D86="E","E","")</f>
        <v/>
      </c>
      <c r="T32" s="341" t="str">
        <f>IF(Summary!$E86="Y","R","")</f>
        <v/>
      </c>
      <c r="U32" s="586"/>
      <c r="W32" s="338" t="str">
        <f>'Fun Patches'!C33</f>
        <v>&lt;LIST PATCH HERE&gt;</v>
      </c>
      <c r="X32" s="339" t="str">
        <f>IF(Summary!$D141="E","E","")</f>
        <v/>
      </c>
      <c r="Y32" s="339" t="str">
        <f>IF(Summary!$E141="Y","R","")</f>
        <v/>
      </c>
      <c r="AA32" s="275"/>
      <c r="AB32" s="273"/>
      <c r="AC32" s="274"/>
    </row>
    <row r="33" spans="2:29" ht="12.95" customHeight="1" thickBot="1">
      <c r="B33" s="262"/>
      <c r="C33" s="299" t="s">
        <v>966</v>
      </c>
      <c r="D33" s="316" t="str">
        <f>IF(Badges!$E802="A","/","")</f>
        <v/>
      </c>
      <c r="E33" s="316" t="str">
        <f>IF(Badges!$E806="A","/","")</f>
        <v/>
      </c>
      <c r="F33" s="316" t="str">
        <f>IF(Badges!$E810="A","/","")</f>
        <v/>
      </c>
      <c r="G33" s="316" t="str">
        <f>IF(Badges!$E814="A","/","")</f>
        <v/>
      </c>
      <c r="H33" s="316" t="str">
        <f>IF(Badges!$E818="A","/","")</f>
        <v/>
      </c>
      <c r="I33" s="224" t="str">
        <f>IF(Summary!$D40="E","E","")</f>
        <v/>
      </c>
      <c r="J33" s="224" t="str">
        <f>IF(Summary!$E40="Y","R","")</f>
        <v/>
      </c>
      <c r="L33" s="582" t="str">
        <f>'Council Own'!B126</f>
        <v>&lt;&lt;List Badge 6 Here&gt;&gt;</v>
      </c>
      <c r="M33" s="582"/>
      <c r="N33" s="582"/>
      <c r="O33" s="582"/>
      <c r="P33" s="582"/>
      <c r="Q33" s="582"/>
      <c r="R33" s="591"/>
      <c r="S33" s="341" t="str">
        <f>IF(Summary!$D87="E","E","")</f>
        <v/>
      </c>
      <c r="T33" s="341" t="str">
        <f>IF(Summary!$E87="Y","R","")</f>
        <v/>
      </c>
      <c r="U33" s="586"/>
      <c r="W33" s="338" t="str">
        <f>'Fun Patches'!C34</f>
        <v>&lt;LIST PATCH HERE&gt;</v>
      </c>
      <c r="X33" s="339" t="str">
        <f>IF(Summary!$D142="E","E","")</f>
        <v/>
      </c>
      <c r="Y33" s="339" t="str">
        <f>IF(Summary!$E142="Y","R","")</f>
        <v/>
      </c>
      <c r="AA33" s="275"/>
      <c r="AB33" s="273"/>
      <c r="AC33" s="274"/>
    </row>
    <row r="34" spans="2:29" ht="12.95" customHeight="1">
      <c r="L34" s="582" t="str">
        <f>'Council Own'!B150</f>
        <v>&lt;&lt;List Badge 7 Here&gt;&gt;</v>
      </c>
      <c r="M34" s="582"/>
      <c r="N34" s="582"/>
      <c r="O34" s="582"/>
      <c r="P34" s="582"/>
      <c r="Q34" s="582"/>
      <c r="R34" s="591"/>
      <c r="S34" s="341" t="str">
        <f>IF(Summary!$D88="E","E","")</f>
        <v/>
      </c>
      <c r="T34" s="341" t="str">
        <f>IF(Summary!$E88="Y","R","")</f>
        <v/>
      </c>
      <c r="U34" s="586"/>
      <c r="W34" s="338" t="str">
        <f>'Fun Patches'!C35</f>
        <v>&lt;LIST PATCH HERE&gt;</v>
      </c>
      <c r="X34" s="339" t="str">
        <f>IF(Summary!$D143="E","E","")</f>
        <v/>
      </c>
      <c r="Y34" s="339" t="str">
        <f>IF(Summary!$E143="Y","R","")</f>
        <v/>
      </c>
      <c r="AA34" s="275"/>
      <c r="AB34" s="273"/>
      <c r="AC34" s="274"/>
    </row>
    <row r="35" spans="2:29" ht="12.95" customHeight="1" thickBot="1">
      <c r="L35" s="582" t="str">
        <f>'Council Own'!B174</f>
        <v>&lt;&lt;List Badge 8 Here&gt;&gt;</v>
      </c>
      <c r="M35" s="582"/>
      <c r="N35" s="582"/>
      <c r="O35" s="582"/>
      <c r="P35" s="582"/>
      <c r="Q35" s="582"/>
      <c r="R35" s="591"/>
      <c r="S35" s="341" t="str">
        <f>IF(Summary!$D89="E","E","")</f>
        <v/>
      </c>
      <c r="T35" s="341" t="str">
        <f>IF(Summary!$E89="Y","R","")</f>
        <v/>
      </c>
      <c r="U35" s="586"/>
      <c r="W35" s="338" t="str">
        <f>'Fun Patches'!C36</f>
        <v>&lt;LIST PATCH HERE&gt;</v>
      </c>
      <c r="X35" s="339" t="str">
        <f>IF(Summary!$D144="E","E","")</f>
        <v/>
      </c>
      <c r="Y35" s="339" t="str">
        <f>IF(Summary!$E144="Y","R","")</f>
        <v/>
      </c>
      <c r="AA35" s="275"/>
      <c r="AB35" s="273"/>
      <c r="AC35" s="274"/>
    </row>
    <row r="36" spans="2:29" ht="12.95" customHeight="1">
      <c r="C36" s="300" t="s">
        <v>156</v>
      </c>
      <c r="D36" s="310" t="str">
        <f>IF(Badges!$E56="A","/","")</f>
        <v/>
      </c>
      <c r="E36" s="310" t="str">
        <f>IF(Badges!$E60="A","/","")</f>
        <v/>
      </c>
      <c r="F36" s="310" t="str">
        <f>IF(Badges!$E64="A","/","")</f>
        <v/>
      </c>
      <c r="G36" s="310" t="str">
        <f>IF(Badges!$E68="A","/","")</f>
        <v/>
      </c>
      <c r="H36" s="310" t="str">
        <f>IF(Badges!$E72="A","/","")</f>
        <v/>
      </c>
      <c r="I36" s="224" t="str">
        <f>IF(Summary!$D6="E","E","")</f>
        <v/>
      </c>
      <c r="J36" s="224" t="str">
        <f>IF(Summary!$E6="Y","R","")</f>
        <v/>
      </c>
      <c r="L36" s="582" t="str">
        <f>'Council Own'!B198</f>
        <v>&lt;&lt;List Badge 9 Here&gt;&gt;</v>
      </c>
      <c r="M36" s="582"/>
      <c r="N36" s="582"/>
      <c r="O36" s="582"/>
      <c r="P36" s="582"/>
      <c r="Q36" s="582"/>
      <c r="R36" s="591"/>
      <c r="S36" s="341" t="str">
        <f>IF(Summary!$D90="E","E","")</f>
        <v/>
      </c>
      <c r="T36" s="341" t="str">
        <f>IF(Summary!$E90="Y","R","")</f>
        <v/>
      </c>
      <c r="U36" s="586"/>
      <c r="W36" s="338" t="str">
        <f>'Fun Patches'!C37</f>
        <v>&lt;LIST PATCH HERE&gt;</v>
      </c>
      <c r="X36" s="339" t="str">
        <f>IF(Summary!$D145="E","E","")</f>
        <v/>
      </c>
      <c r="Y36" s="339" t="str">
        <f>IF(Summary!$E145="Y","R","")</f>
        <v/>
      </c>
      <c r="AA36" s="275"/>
      <c r="AB36" s="273"/>
      <c r="AC36" s="274"/>
    </row>
    <row r="37" spans="2:29" ht="12.95" customHeight="1" thickBot="1">
      <c r="C37" s="298" t="s">
        <v>157</v>
      </c>
      <c r="D37" s="316" t="str">
        <f>IF(Badges!$E611="A","/","")</f>
        <v/>
      </c>
      <c r="E37" s="316" t="str">
        <f>IF(Badges!$E615="A","/","")</f>
        <v/>
      </c>
      <c r="F37" s="316" t="str">
        <f>IF(Badges!$E619="A","/","")</f>
        <v/>
      </c>
      <c r="G37" s="316" t="str">
        <f>IF(Badges!$E623="A","/","")</f>
        <v/>
      </c>
      <c r="H37" s="316" t="str">
        <f>IF(Badges!$E627="A","/","")</f>
        <v/>
      </c>
      <c r="I37" s="326" t="str">
        <f>IF(Summary!$D31="E","E","")</f>
        <v/>
      </c>
      <c r="J37" s="326" t="str">
        <f>IF(Summary!$E31="Y","R","")</f>
        <v/>
      </c>
      <c r="L37" s="582" t="str">
        <f>'Council Own'!B222</f>
        <v>&lt;&lt;List Badge 10 Here&gt;&gt;</v>
      </c>
      <c r="M37" s="582"/>
      <c r="N37" s="582"/>
      <c r="O37" s="582"/>
      <c r="P37" s="582"/>
      <c r="Q37" s="582"/>
      <c r="R37" s="591"/>
      <c r="S37" s="341" t="str">
        <f>IF(Summary!$D91="E","E","")</f>
        <v/>
      </c>
      <c r="T37" s="341" t="str">
        <f>IF(Summary!$E91="Y","R","")</f>
        <v/>
      </c>
      <c r="U37" s="586"/>
      <c r="W37" s="338" t="str">
        <f>'Fun Patches'!C38</f>
        <v>&lt;LIST PATCH HERE&gt;</v>
      </c>
      <c r="X37" s="339" t="str">
        <f>IF(Summary!$D146="E","E","")</f>
        <v/>
      </c>
      <c r="Y37" s="339" t="str">
        <f>IF(Summary!$E146="Y","R","")</f>
        <v/>
      </c>
      <c r="AA37" s="275"/>
      <c r="AB37" s="273"/>
      <c r="AC37" s="274"/>
    </row>
    <row r="38" spans="2:29" ht="12.95" customHeight="1">
      <c r="C38" s="300" t="s">
        <v>158</v>
      </c>
      <c r="D38" s="309" t="str">
        <f>IF(Badges!$E123="A","/","")</f>
        <v/>
      </c>
      <c r="E38" s="309" t="str">
        <f>IF(Badges!$E125="A","/","")</f>
        <v/>
      </c>
      <c r="F38" s="309" t="str">
        <f>IF(Badges!$E127="A","/","")</f>
        <v/>
      </c>
      <c r="G38" s="309" t="str">
        <f>IF(Badges!$E129="A","/","")</f>
        <v/>
      </c>
      <c r="H38" s="309" t="str">
        <f>IF(Badges!$E131="A","/","")</f>
        <v/>
      </c>
      <c r="I38" s="224" t="str">
        <f>IF(Summary!$D9="E","E","")</f>
        <v/>
      </c>
      <c r="J38" s="224" t="str">
        <f>IF(Summary!$E9="Y","R","")</f>
        <v/>
      </c>
      <c r="L38" s="391"/>
      <c r="M38" s="391"/>
      <c r="N38" s="391"/>
      <c r="O38" s="391"/>
      <c r="P38" s="391"/>
      <c r="Q38" s="391"/>
      <c r="R38" s="391"/>
      <c r="S38" s="395"/>
      <c r="T38" s="395"/>
      <c r="U38" s="586"/>
      <c r="W38" s="338" t="str">
        <f>'Fun Patches'!C39</f>
        <v>&lt;LIST PATCH HERE&gt;</v>
      </c>
      <c r="X38" s="339" t="str">
        <f>IF(Summary!$D147="E","E","")</f>
        <v/>
      </c>
      <c r="Y38" s="339" t="str">
        <f>IF(Summary!$E147="Y","R","")</f>
        <v/>
      </c>
      <c r="AA38" s="275"/>
      <c r="AB38" s="273"/>
      <c r="AC38" s="274"/>
    </row>
    <row r="39" spans="2:29" ht="12.95" customHeight="1">
      <c r="C39" s="299" t="s">
        <v>159</v>
      </c>
      <c r="D39" s="315" t="str">
        <f>IF(Badges!$E136="A","/","")</f>
        <v/>
      </c>
      <c r="E39" s="315" t="str">
        <f>IF(Badges!$E138="A","/","")</f>
        <v/>
      </c>
      <c r="F39" s="315" t="str">
        <f>IF(Badges!$E140="A","/","")</f>
        <v/>
      </c>
      <c r="G39" s="315" t="str">
        <f>IF(Badges!$E142="A","/","")</f>
        <v/>
      </c>
      <c r="H39" s="315" t="str">
        <f>IF(Badges!$E144="A","/","")</f>
        <v/>
      </c>
      <c r="I39" s="224" t="str">
        <f>IF(Summary!$D10="E","E","")</f>
        <v/>
      </c>
      <c r="J39" s="224" t="str">
        <f>IF(Summary!$E10="Y","R","")</f>
        <v/>
      </c>
      <c r="L39" s="391"/>
      <c r="M39" s="391"/>
      <c r="N39" s="391"/>
      <c r="O39" s="391"/>
      <c r="P39" s="391"/>
      <c r="Q39" s="391"/>
      <c r="R39" s="391"/>
      <c r="S39" s="395"/>
      <c r="T39" s="395"/>
      <c r="U39" s="586"/>
      <c r="W39" s="338" t="str">
        <f>'Fun Patches'!C40</f>
        <v>&lt;LIST PATCH HERE&gt;</v>
      </c>
      <c r="X39" s="339" t="str">
        <f>IF(Summary!$D148="E","E","")</f>
        <v/>
      </c>
      <c r="Y39" s="339" t="str">
        <f>IF(Summary!$E148="Y","R","")</f>
        <v/>
      </c>
      <c r="AA39" s="275"/>
      <c r="AB39" s="273"/>
      <c r="AC39" s="274"/>
    </row>
    <row r="40" spans="2:29" ht="12.95" customHeight="1">
      <c r="L40" s="581" t="str">
        <f>'Age-Level'!C122</f>
        <v>Investiture</v>
      </c>
      <c r="M40" s="581"/>
      <c r="N40" s="581"/>
      <c r="O40" s="581"/>
      <c r="P40" s="581"/>
      <c r="Q40" s="581"/>
      <c r="R40" s="590"/>
      <c r="S40" s="224" t="str">
        <f>IF(Summary!$D106="E","E","")</f>
        <v/>
      </c>
      <c r="T40" s="224" t="str">
        <f>IF(Summary!$E106="Y","R","")</f>
        <v/>
      </c>
      <c r="U40" s="586"/>
      <c r="W40" s="338" t="str">
        <f>'Fun Patches'!C41</f>
        <v>&lt;LIST PATCH HERE&gt;</v>
      </c>
      <c r="X40" s="339" t="str">
        <f>IF(Summary!$D149="E","E","")</f>
        <v/>
      </c>
      <c r="Y40" s="339" t="str">
        <f>IF(Summary!$E149="Y","R","")</f>
        <v/>
      </c>
      <c r="AA40" s="275"/>
      <c r="AB40" s="273"/>
      <c r="AC40" s="274"/>
    </row>
    <row r="41" spans="2:29" ht="12.95" customHeight="1" thickBot="1">
      <c r="L41" s="581" t="str">
        <f>'Age-Level'!C123</f>
        <v>Rededication (1st year)</v>
      </c>
      <c r="M41" s="581"/>
      <c r="N41" s="581"/>
      <c r="O41" s="581"/>
      <c r="P41" s="581"/>
      <c r="Q41" s="581"/>
      <c r="R41" s="590"/>
      <c r="S41" s="224" t="str">
        <f>IF(Summary!$D107="E","E","")</f>
        <v/>
      </c>
      <c r="T41" s="224" t="str">
        <f>IF(Summary!$E107="Y","R","")</f>
        <v/>
      </c>
      <c r="U41" s="586"/>
      <c r="W41" s="338" t="str">
        <f>'Fun Patches'!C42</f>
        <v>&lt;LIST PATCH HERE&gt;</v>
      </c>
      <c r="X41" s="339" t="str">
        <f>IF(Summary!$D150="E","E","")</f>
        <v/>
      </c>
      <c r="Y41" s="339" t="str">
        <f>IF(Summary!$E150="Y","R","")</f>
        <v/>
      </c>
      <c r="AA41" s="275"/>
      <c r="AB41" s="273"/>
      <c r="AC41" s="274"/>
    </row>
    <row r="42" spans="2:29" ht="12.95" customHeight="1">
      <c r="B42" s="262"/>
      <c r="C42" s="263" t="s">
        <v>1078</v>
      </c>
      <c r="D42" s="309" t="str">
        <f>IF(Badges!$E823="C","/","")</f>
        <v/>
      </c>
      <c r="E42" s="309" t="str">
        <f>IF(Badges!$E823="C","/","")</f>
        <v/>
      </c>
      <c r="F42" s="309" t="str">
        <f>IF(Badges!$E823="C","/","")</f>
        <v/>
      </c>
      <c r="G42" s="309" t="str">
        <f>IF(Badges!$E823="C","/","")</f>
        <v/>
      </c>
      <c r="H42" s="309" t="str">
        <f>IF(Badges!$E823="C","/","")</f>
        <v/>
      </c>
      <c r="I42" s="224" t="str">
        <f>IF(Summary!$D42="E","E","")</f>
        <v/>
      </c>
      <c r="J42" s="224" t="str">
        <f>IF(Summary!$E42="Y","R","")</f>
        <v/>
      </c>
      <c r="L42" s="581" t="str">
        <f>'Age-Level'!C124</f>
        <v>Rededication (2nd year)</v>
      </c>
      <c r="M42" s="581"/>
      <c r="N42" s="581"/>
      <c r="O42" s="581"/>
      <c r="P42" s="581"/>
      <c r="Q42" s="581"/>
      <c r="R42" s="590"/>
      <c r="S42" s="224" t="str">
        <f>IF(Summary!$D108="E","E","")</f>
        <v/>
      </c>
      <c r="T42" s="224" t="str">
        <f>IF(Summary!$E108="Y","R","")</f>
        <v/>
      </c>
      <c r="U42" s="586"/>
      <c r="W42" s="338" t="str">
        <f>'Fun Patches'!C43</f>
        <v>&lt;LIST PATCH HERE&gt;</v>
      </c>
      <c r="X42" s="339" t="str">
        <f>IF(Summary!$D151="E","E","")</f>
        <v/>
      </c>
      <c r="Y42" s="339" t="str">
        <f>IF(Summary!$E151="Y","R","")</f>
        <v/>
      </c>
      <c r="AA42" s="275"/>
      <c r="AB42" s="273"/>
      <c r="AC42" s="274"/>
    </row>
    <row r="43" spans="2:29" ht="12.95" customHeight="1">
      <c r="B43" s="262"/>
      <c r="C43" s="286" t="s">
        <v>1079</v>
      </c>
      <c r="D43" s="317" t="str">
        <f>IF(Badges!$E830="C","/","")</f>
        <v/>
      </c>
      <c r="E43" s="317" t="str">
        <f>IF(Badges!$E830="C","/","")</f>
        <v/>
      </c>
      <c r="F43" s="317" t="str">
        <f>IF(Badges!$E830="C","/","")</f>
        <v/>
      </c>
      <c r="G43" s="317" t="str">
        <f>IF(Badges!$E830="C","/","")</f>
        <v/>
      </c>
      <c r="H43" s="317" t="str">
        <f>IF(Badges!$E830="C","/","")</f>
        <v/>
      </c>
      <c r="I43" s="224" t="str">
        <f>IF(Summary!$D43="E","E","")</f>
        <v/>
      </c>
      <c r="J43" s="224" t="str">
        <f>IF(Summary!$E43="Y","R","")</f>
        <v/>
      </c>
      <c r="L43" s="581" t="str">
        <f>'Age-Level'!C125</f>
        <v>Rededication (3rd year)</v>
      </c>
      <c r="M43" s="581"/>
      <c r="N43" s="581"/>
      <c r="O43" s="581"/>
      <c r="P43" s="581"/>
      <c r="Q43" s="581"/>
      <c r="R43" s="590"/>
      <c r="S43" s="224" t="str">
        <f>IF(Summary!$D109="E","E","")</f>
        <v/>
      </c>
      <c r="T43" s="224" t="str">
        <f>IF(Summary!$E109="Y","R","")</f>
        <v/>
      </c>
      <c r="U43" s="586"/>
      <c r="W43" s="338" t="str">
        <f>'Fun Patches'!C44</f>
        <v>&lt;LIST PATCH HERE&gt;</v>
      </c>
      <c r="X43" s="339" t="str">
        <f>IF(Summary!$D152="E","E","")</f>
        <v/>
      </c>
      <c r="Y43" s="339" t="str">
        <f>IF(Summary!$E152="Y","R","")</f>
        <v/>
      </c>
      <c r="AA43" s="275"/>
      <c r="AB43" s="273"/>
      <c r="AC43" s="274"/>
    </row>
    <row r="44" spans="2:29" ht="12.95" customHeight="1" thickBot="1">
      <c r="B44" s="262"/>
      <c r="C44" s="293" t="s">
        <v>1080</v>
      </c>
      <c r="D44" s="316" t="str">
        <f>IF(Badges!$E837="C","/","")</f>
        <v/>
      </c>
      <c r="E44" s="316" t="str">
        <f>IF(Badges!$E837="C","/","")</f>
        <v/>
      </c>
      <c r="F44" s="316" t="str">
        <f>IF(Badges!$E837="C","/","")</f>
        <v/>
      </c>
      <c r="G44" s="316" t="str">
        <f>IF(Badges!$E837="C","/","")</f>
        <v/>
      </c>
      <c r="H44" s="316" t="str">
        <f>IF(Badges!$E837="C","/","")</f>
        <v/>
      </c>
      <c r="I44" s="326" t="str">
        <f>IF(Summary!$D44="E","E","")</f>
        <v/>
      </c>
      <c r="J44" s="326" t="str">
        <f>IF(Summary!$E44="Y","R","")</f>
        <v/>
      </c>
      <c r="L44" s="581" t="str">
        <f>'Age-Level'!C126</f>
        <v>Rededication (4th year)</v>
      </c>
      <c r="M44" s="581"/>
      <c r="N44" s="581"/>
      <c r="O44" s="581"/>
      <c r="P44" s="581"/>
      <c r="Q44" s="581"/>
      <c r="R44" s="590"/>
      <c r="S44" s="342" t="str">
        <f>IF(Summary!$D110="E","E","")</f>
        <v/>
      </c>
      <c r="T44" s="342" t="str">
        <f>IF(Summary!$E110="Y","R","")</f>
        <v/>
      </c>
      <c r="U44" s="586"/>
      <c r="W44" s="338" t="str">
        <f>'Fun Patches'!C45</f>
        <v>&lt;LIST PATCH HERE&gt;</v>
      </c>
      <c r="X44" s="339" t="str">
        <f>IF(Summary!$D153="E","E","")</f>
        <v/>
      </c>
      <c r="Y44" s="339" t="str">
        <f>IF(Summary!$E153="Y","R","")</f>
        <v/>
      </c>
      <c r="AA44" s="275"/>
      <c r="AB44" s="273"/>
      <c r="AC44" s="274"/>
    </row>
    <row r="45" spans="2:29" ht="12.95" customHeight="1" thickBot="1">
      <c r="B45" s="262"/>
      <c r="C45" s="263" t="s">
        <v>967</v>
      </c>
      <c r="D45" s="309" t="str">
        <f>IF(Badges!$E845="C","/","")</f>
        <v/>
      </c>
      <c r="E45" s="309" t="str">
        <f>IF(Badges!$E846="C","/","")</f>
        <v/>
      </c>
      <c r="F45" s="309" t="str">
        <f>IF(Badges!$E847="C","/","")</f>
        <v/>
      </c>
      <c r="G45" s="309" t="str">
        <f>IF(Badges!$E848="C","/","")</f>
        <v/>
      </c>
      <c r="H45" s="309" t="str">
        <f>IF(Badges!$E849="C","/","")</f>
        <v/>
      </c>
      <c r="I45" s="224" t="str">
        <f>IF(Summary!$D46="E","E","")</f>
        <v/>
      </c>
      <c r="J45" s="224" t="str">
        <f>IF(Summary!$E46="Y","R","")</f>
        <v/>
      </c>
      <c r="L45" s="584" t="str">
        <f>'Age-Level'!C127</f>
        <v>Rededication (5th year)</v>
      </c>
      <c r="M45" s="584"/>
      <c r="N45" s="584"/>
      <c r="O45" s="584"/>
      <c r="P45" s="584"/>
      <c r="Q45" s="584"/>
      <c r="R45" s="592"/>
      <c r="S45" s="343" t="str">
        <f>IF(Summary!$D111="E","E","")</f>
        <v/>
      </c>
      <c r="T45" s="343" t="str">
        <f>IF(Summary!$E111="Y","R","")</f>
        <v/>
      </c>
      <c r="U45" s="586"/>
      <c r="W45" s="338" t="str">
        <f>'Fun Patches'!C46</f>
        <v>&lt;LIST PATCH HERE&gt;</v>
      </c>
      <c r="X45" s="339" t="str">
        <f>IF(Summary!$D154="E","E","")</f>
        <v/>
      </c>
      <c r="Y45" s="339" t="str">
        <f>IF(Summary!$E154="Y","R","")</f>
        <v/>
      </c>
      <c r="AA45" s="275"/>
      <c r="AB45" s="273"/>
      <c r="AC45" s="274"/>
    </row>
    <row r="46" spans="2:29" ht="12.95" customHeight="1">
      <c r="B46" s="262"/>
      <c r="C46" s="286" t="s">
        <v>968</v>
      </c>
      <c r="D46" s="317" t="str">
        <f>IF(Badges!$E852="C","/","")</f>
        <v/>
      </c>
      <c r="E46" s="317" t="str">
        <f>IF(Badges!$E853="C","/","")</f>
        <v/>
      </c>
      <c r="F46" s="317" t="str">
        <f>IF(Badges!$E854="C","/","")</f>
        <v/>
      </c>
      <c r="G46" s="317" t="str">
        <f>IF(Badges!$E855="C","/","")</f>
        <v/>
      </c>
      <c r="H46" s="317" t="str">
        <f>IF(Badges!$E856="C","/","")</f>
        <v/>
      </c>
      <c r="I46" s="224" t="str">
        <f>IF(Summary!$D47="E","E","")</f>
        <v/>
      </c>
      <c r="J46" s="224" t="str">
        <f>IF(Summary!$E47="Y","R","")</f>
        <v/>
      </c>
      <c r="T46" s="394"/>
      <c r="U46" s="586"/>
      <c r="W46" s="338" t="str">
        <f>'Fun Patches'!C47</f>
        <v>&lt;LIST PATCH HERE&gt;</v>
      </c>
      <c r="X46" s="339" t="str">
        <f>IF(Summary!$D155="E","E","")</f>
        <v/>
      </c>
      <c r="Y46" s="339" t="str">
        <f>IF(Summary!$E155="Y","R","")</f>
        <v/>
      </c>
      <c r="AA46" s="275"/>
      <c r="AB46" s="273"/>
      <c r="AC46" s="274"/>
    </row>
    <row r="47" spans="2:29" ht="12.95" customHeight="1" thickBot="1">
      <c r="B47" s="262"/>
      <c r="C47" s="293" t="s">
        <v>969</v>
      </c>
      <c r="D47" s="316" t="str">
        <f>IF(Badges!$E859="C","/","")</f>
        <v/>
      </c>
      <c r="E47" s="316" t="str">
        <f>IF(Badges!$E860="C","/","")</f>
        <v/>
      </c>
      <c r="F47" s="316" t="str">
        <f>IF(Badges!$E861="C","/","")</f>
        <v/>
      </c>
      <c r="G47" s="316" t="str">
        <f>IF(Badges!$E862="C","/","")</f>
        <v/>
      </c>
      <c r="H47" s="316" t="str">
        <f>IF(Badges!$E863="C","/","")</f>
        <v/>
      </c>
      <c r="I47" s="326" t="str">
        <f>IF(Summary!$D48="E","E","")</f>
        <v/>
      </c>
      <c r="J47" s="326" t="str">
        <f>IF(Summary!$E48="Y","R","")</f>
        <v/>
      </c>
      <c r="U47" s="586"/>
      <c r="W47" s="338" t="str">
        <f>'Fun Patches'!C48</f>
        <v>&lt;LIST PATCH HERE&gt;</v>
      </c>
      <c r="X47" s="339" t="str">
        <f>IF(Summary!$D156="E","E","")</f>
        <v/>
      </c>
      <c r="Y47" s="339" t="str">
        <f>IF(Summary!$E156="Y","R","")</f>
        <v/>
      </c>
      <c r="AA47" s="275"/>
      <c r="AB47" s="273"/>
      <c r="AC47" s="274"/>
    </row>
    <row r="48" spans="2:29" ht="12.95" customHeight="1">
      <c r="B48" s="262"/>
      <c r="C48" s="294" t="s">
        <v>970</v>
      </c>
      <c r="D48" s="309" t="str">
        <f>IF(Badges!$E867="C","/","")</f>
        <v/>
      </c>
      <c r="E48" s="309" t="str">
        <f>IF(Badges!$E868="C","/","")</f>
        <v/>
      </c>
      <c r="F48" s="309" t="str">
        <f>IF(Badges!$E869="C","/","")</f>
        <v/>
      </c>
      <c r="G48" s="309" t="str">
        <f>IF(Badges!$E870="C","/","")</f>
        <v/>
      </c>
      <c r="H48" s="309" t="str">
        <f>IF(Badges!$E871="C","/","")</f>
        <v/>
      </c>
      <c r="I48" s="224" t="str">
        <f>IF(Summary!$D50="E","E","")</f>
        <v/>
      </c>
      <c r="J48" s="224" t="str">
        <f>IF(Summary!$E50="Y","R","")</f>
        <v/>
      </c>
      <c r="L48" s="583"/>
      <c r="M48" s="583"/>
      <c r="N48" s="583"/>
      <c r="O48" s="583"/>
      <c r="P48" s="583"/>
      <c r="Q48" s="583"/>
      <c r="R48" s="587"/>
      <c r="S48" s="264"/>
      <c r="T48" s="274"/>
      <c r="U48" s="586"/>
      <c r="W48" s="338" t="str">
        <f>'Fun Patches'!C49</f>
        <v>&lt;LIST PATCH HERE&gt;</v>
      </c>
      <c r="X48" s="339" t="str">
        <f>IF(Summary!$D157="E","E","")</f>
        <v/>
      </c>
      <c r="Y48" s="339" t="str">
        <f>IF(Summary!$E157="Y","R","")</f>
        <v/>
      </c>
      <c r="AA48" s="275"/>
      <c r="AB48" s="273"/>
      <c r="AC48" s="274"/>
    </row>
    <row r="49" spans="2:29" ht="12.95" customHeight="1">
      <c r="B49" s="262"/>
      <c r="C49" s="295" t="s">
        <v>971</v>
      </c>
      <c r="D49" s="317" t="str">
        <f>IF(Badges!$E874="C","/","")</f>
        <v/>
      </c>
      <c r="E49" s="317" t="str">
        <f>IF(Badges!$E875="C","/","")</f>
        <v/>
      </c>
      <c r="F49" s="317" t="str">
        <f>IF(Badges!$E876="C","/","")</f>
        <v/>
      </c>
      <c r="G49" s="317" t="str">
        <f>IF(Badges!$E877="C","/","")</f>
        <v/>
      </c>
      <c r="H49" s="317" t="str">
        <f>IF(Badges!$E878="C","/","")</f>
        <v/>
      </c>
      <c r="I49" s="224" t="str">
        <f>IF(Summary!$D51="E","E","")</f>
        <v/>
      </c>
      <c r="J49" s="224" t="str">
        <f>IF(Summary!$E51="Y","R","")</f>
        <v/>
      </c>
      <c r="L49" s="585"/>
      <c r="M49" s="585"/>
      <c r="N49" s="585"/>
      <c r="O49" s="585"/>
      <c r="P49" s="585"/>
      <c r="Q49" s="585"/>
      <c r="R49" s="588"/>
      <c r="S49" s="273"/>
      <c r="T49" s="274"/>
      <c r="U49" s="586"/>
      <c r="W49" s="338" t="str">
        <f>'Fun Patches'!C50</f>
        <v>&lt;LIST PATCH HERE&gt;</v>
      </c>
      <c r="X49" s="339" t="str">
        <f>IF(Summary!$D158="E","E","")</f>
        <v/>
      </c>
      <c r="Y49" s="339" t="str">
        <f>IF(Summary!$E158="Y","R","")</f>
        <v/>
      </c>
      <c r="AA49" s="275"/>
      <c r="AB49" s="273"/>
      <c r="AC49" s="274"/>
    </row>
    <row r="50" spans="2:29" ht="12.95" customHeight="1" thickBot="1">
      <c r="B50" s="262"/>
      <c r="C50" s="298" t="s">
        <v>972</v>
      </c>
      <c r="D50" s="316" t="str">
        <f>IF(Badges!$E881="C","/","")</f>
        <v/>
      </c>
      <c r="E50" s="316" t="str">
        <f>IF(Badges!$E882="C","/","")</f>
        <v/>
      </c>
      <c r="F50" s="316" t="str">
        <f>IF(Badges!$E883="C","/","")</f>
        <v/>
      </c>
      <c r="G50" s="316" t="str">
        <f>IF(Badges!$E884="C","/","")</f>
        <v/>
      </c>
      <c r="H50" s="316" t="str">
        <f>IF(Badges!$E885="C","/","")</f>
        <v/>
      </c>
      <c r="I50" s="326" t="str">
        <f>IF(Summary!$D52="E","E","")</f>
        <v/>
      </c>
      <c r="J50" s="326" t="str">
        <f>IF(Summary!$E52="Y","R","")</f>
        <v/>
      </c>
      <c r="L50" s="583"/>
      <c r="M50" s="583"/>
      <c r="N50" s="583"/>
      <c r="O50" s="583"/>
      <c r="P50" s="583"/>
      <c r="Q50" s="583"/>
      <c r="R50" s="587"/>
      <c r="S50" s="273"/>
      <c r="T50" s="274"/>
      <c r="U50" s="586"/>
      <c r="W50" s="338" t="str">
        <f>'Fun Patches'!C51</f>
        <v>&lt;LIST PATCH HERE&gt;</v>
      </c>
      <c r="X50" s="339" t="str">
        <f>IF(Summary!$D159="E","E","")</f>
        <v/>
      </c>
      <c r="Y50" s="339" t="str">
        <f>IF(Summary!$E159="Y","R","")</f>
        <v/>
      </c>
      <c r="AA50" s="275"/>
      <c r="AB50" s="273"/>
      <c r="AC50" s="274"/>
    </row>
    <row r="51" spans="2:29" ht="12.95" customHeight="1">
      <c r="B51" s="262"/>
      <c r="C51" s="263" t="s">
        <v>1081</v>
      </c>
      <c r="D51" s="309" t="str">
        <f>IF(Badges!$E889="C","/","")</f>
        <v/>
      </c>
      <c r="E51" s="309" t="str">
        <f>IF(Badges!$E890="C","/","")</f>
        <v/>
      </c>
      <c r="F51" s="309" t="str">
        <f>IF(Badges!$E891="C","/","")</f>
        <v/>
      </c>
      <c r="G51" s="309" t="str">
        <f>IF(Badges!$E892="C","/","")</f>
        <v/>
      </c>
      <c r="H51" s="309" t="str">
        <f>IF(Badges!$E893="C","/","")</f>
        <v/>
      </c>
      <c r="I51" s="224" t="str">
        <f>IF(Summary!$D54="E","E","")</f>
        <v/>
      </c>
      <c r="J51" s="224" t="str">
        <f>IF(Summary!$E54="Y","R","")</f>
        <v/>
      </c>
      <c r="L51" s="585"/>
      <c r="M51" s="585"/>
      <c r="N51" s="585"/>
      <c r="O51" s="585"/>
      <c r="P51" s="585"/>
      <c r="Q51" s="585"/>
      <c r="R51" s="588"/>
      <c r="S51" s="273"/>
      <c r="T51" s="274"/>
      <c r="U51" s="586"/>
      <c r="W51" s="338" t="str">
        <f>'Fun Patches'!C52</f>
        <v>&lt;LIST PATCH HERE&gt;</v>
      </c>
      <c r="X51" s="339" t="str">
        <f>IF(Summary!$D160="E","E","")</f>
        <v/>
      </c>
      <c r="Y51" s="339" t="str">
        <f>IF(Summary!$E160="Y","R","")</f>
        <v/>
      </c>
      <c r="AA51" s="275"/>
      <c r="AB51" s="273"/>
      <c r="AC51" s="274"/>
    </row>
    <row r="52" spans="2:29" ht="12.95" customHeight="1">
      <c r="B52" s="262"/>
      <c r="C52" s="286" t="s">
        <v>1082</v>
      </c>
      <c r="D52" s="317" t="str">
        <f>IF(Badges!$E896="C","/","")</f>
        <v/>
      </c>
      <c r="E52" s="317" t="str">
        <f>IF(Badges!$E897="C","/","")</f>
        <v/>
      </c>
      <c r="F52" s="317" t="str">
        <f>IF(Badges!$E898="C","/","")</f>
        <v/>
      </c>
      <c r="G52" s="317" t="str">
        <f>IF(Badges!$E899="C","/","")</f>
        <v/>
      </c>
      <c r="H52" s="317" t="str">
        <f>IF(Badges!$E900="C","/","")</f>
        <v/>
      </c>
      <c r="I52" s="224" t="str">
        <f>IF(Summary!$D55="E","E","")</f>
        <v/>
      </c>
      <c r="J52" s="224" t="str">
        <f>IF(Summary!$E55="Y","R","")</f>
        <v/>
      </c>
      <c r="L52" s="583"/>
      <c r="M52" s="583"/>
      <c r="N52" s="583"/>
      <c r="O52" s="583"/>
      <c r="P52" s="583"/>
      <c r="Q52" s="583"/>
      <c r="R52" s="587"/>
      <c r="S52" s="273"/>
      <c r="T52" s="274"/>
      <c r="U52" s="586"/>
      <c r="W52" s="338" t="str">
        <f>'Fun Patches'!C53</f>
        <v>&lt;LIST PATCH HERE&gt;</v>
      </c>
      <c r="X52" s="339" t="str">
        <f>IF(Summary!$D161="E","E","")</f>
        <v/>
      </c>
      <c r="Y52" s="339" t="str">
        <f>IF(Summary!$E161="Y","R","")</f>
        <v/>
      </c>
      <c r="AA52" s="275"/>
      <c r="AB52" s="273"/>
      <c r="AC52" s="274"/>
    </row>
    <row r="53" spans="2:29" ht="12.95" customHeight="1" thickBot="1">
      <c r="B53" s="262"/>
      <c r="C53" s="293" t="s">
        <v>1083</v>
      </c>
      <c r="D53" s="316" t="str">
        <f>IF(Badges!$E903="C","/","")</f>
        <v/>
      </c>
      <c r="E53" s="316" t="str">
        <f>IF(Badges!$E904="C","/","")</f>
        <v/>
      </c>
      <c r="F53" s="316" t="str">
        <f>IF(Badges!$E905="C","/","")</f>
        <v/>
      </c>
      <c r="G53" s="316" t="str">
        <f>IF(Badges!$E906="C","/","")</f>
        <v/>
      </c>
      <c r="H53" s="316" t="str">
        <f>IF(Badges!$E907="C","/","")</f>
        <v/>
      </c>
      <c r="I53" s="326" t="str">
        <f>IF(Summary!$D56="E","E","")</f>
        <v/>
      </c>
      <c r="J53" s="326" t="str">
        <f>IF(Summary!$E56="Y","R","")</f>
        <v/>
      </c>
      <c r="L53" s="585"/>
      <c r="M53" s="585"/>
      <c r="N53" s="585"/>
      <c r="O53" s="585"/>
      <c r="P53" s="585"/>
      <c r="Q53" s="585"/>
      <c r="R53" s="588"/>
      <c r="S53" s="273"/>
      <c r="T53" s="274"/>
      <c r="U53" s="586"/>
      <c r="W53" s="340" t="str">
        <f>'Fun Patches'!C54</f>
        <v>&lt;LIST PATCH HERE&gt;</v>
      </c>
      <c r="X53" s="341" t="str">
        <f>IF(Summary!$D162="E","E","")</f>
        <v/>
      </c>
      <c r="Y53" s="341" t="str">
        <f>IF(Summary!$E162="Y","R","")</f>
        <v/>
      </c>
      <c r="AA53" s="275"/>
      <c r="AB53" s="273"/>
      <c r="AC53" s="274"/>
    </row>
    <row r="54" spans="2:29" ht="12.95" customHeight="1">
      <c r="B54" s="262"/>
      <c r="C54" s="263" t="s">
        <v>973</v>
      </c>
      <c r="D54" s="309" t="str">
        <f>IF(Badges!$E911="C","/","")</f>
        <v/>
      </c>
      <c r="E54" s="309" t="str">
        <f>IF(Badges!$E912="C","/","")</f>
        <v/>
      </c>
      <c r="F54" s="309" t="str">
        <f>IF(Badges!$E913="C","/","")</f>
        <v/>
      </c>
      <c r="G54" s="309" t="str">
        <f>IF(Badges!$E914="C","/","")</f>
        <v/>
      </c>
      <c r="H54" s="309" t="str">
        <f>IF(Badges!$E915="C","/","")</f>
        <v/>
      </c>
      <c r="I54" s="224" t="str">
        <f>IF(Summary!$D58="E","E","")</f>
        <v/>
      </c>
      <c r="J54" s="224" t="str">
        <f>IF(Summary!$E58="Y","R","")</f>
        <v/>
      </c>
      <c r="L54" s="583"/>
      <c r="M54" s="583"/>
      <c r="N54" s="583"/>
      <c r="O54" s="583"/>
      <c r="P54" s="583"/>
      <c r="Q54" s="583"/>
      <c r="R54" s="587"/>
      <c r="S54" s="273"/>
      <c r="T54" s="274"/>
      <c r="U54" s="586"/>
      <c r="W54" s="335"/>
      <c r="X54" s="334"/>
      <c r="Y54" s="334"/>
      <c r="AA54" s="275"/>
      <c r="AB54" s="273"/>
      <c r="AC54" s="274"/>
    </row>
    <row r="55" spans="2:29" ht="12.95" customHeight="1">
      <c r="B55" s="262"/>
      <c r="C55" s="286" t="s">
        <v>974</v>
      </c>
      <c r="D55" s="317" t="str">
        <f>IF(Badges!$E918="C","/","")</f>
        <v/>
      </c>
      <c r="E55" s="317" t="str">
        <f>IF(Badges!$E919="C","/","")</f>
        <v/>
      </c>
      <c r="F55" s="317" t="str">
        <f>IF(Badges!$E920="C","/","")</f>
        <v/>
      </c>
      <c r="G55" s="317" t="str">
        <f>IF(Badges!$E921="C","/","")</f>
        <v/>
      </c>
      <c r="H55" s="317" t="str">
        <f>IF(Badges!$E922="C","/","")</f>
        <v/>
      </c>
      <c r="I55" s="224" t="str">
        <f>IF(Summary!$D59="E","E","")</f>
        <v/>
      </c>
      <c r="J55" s="224" t="str">
        <f>IF(Summary!$E59="Y","R","")</f>
        <v/>
      </c>
      <c r="L55" s="585"/>
      <c r="M55" s="585"/>
      <c r="N55" s="585"/>
      <c r="O55" s="585"/>
      <c r="P55" s="585"/>
      <c r="Q55" s="585"/>
      <c r="R55" s="588"/>
      <c r="S55" s="273"/>
      <c r="T55" s="274"/>
      <c r="U55" s="586"/>
      <c r="W55" s="396"/>
      <c r="X55" s="264"/>
      <c r="Y55" s="265"/>
      <c r="AA55" s="275"/>
      <c r="AB55" s="273"/>
      <c r="AC55" s="274"/>
    </row>
    <row r="56" spans="2:29" ht="12.95" customHeight="1" thickBot="1">
      <c r="B56" s="262"/>
      <c r="C56" s="276" t="s">
        <v>975</v>
      </c>
      <c r="D56" s="316" t="str">
        <f>IF(Badges!$E928="A","/","")</f>
        <v/>
      </c>
      <c r="E56" s="316" t="str">
        <f>IF(Badges!$E931="A","/","")</f>
        <v/>
      </c>
      <c r="F56" s="316" t="str">
        <f>IF(Badges!$E935="A","/","")</f>
        <v/>
      </c>
      <c r="G56" s="316" t="str">
        <f>IF(Badges!$E939="A","/","")</f>
        <v/>
      </c>
      <c r="H56" s="316" t="str">
        <f>IF(Badges!$E942="A","/","")</f>
        <v/>
      </c>
      <c r="I56" s="224" t="str">
        <f>IF(Summary!$D60="E","E","")</f>
        <v/>
      </c>
      <c r="J56" s="224" t="str">
        <f>IF(Summary!$E60="Y","R","")</f>
        <v/>
      </c>
      <c r="L56" s="583"/>
      <c r="M56" s="583"/>
      <c r="N56" s="583"/>
      <c r="O56" s="583"/>
      <c r="P56" s="583"/>
      <c r="Q56" s="583"/>
      <c r="R56" s="587"/>
      <c r="S56" s="273"/>
      <c r="T56" s="274"/>
      <c r="U56" s="586"/>
      <c r="W56" s="275"/>
      <c r="X56" s="273"/>
      <c r="Y56" s="274"/>
      <c r="AA56" s="275"/>
      <c r="AB56" s="273"/>
      <c r="AC56" s="274"/>
    </row>
    <row r="57" spans="2:29" ht="12.95" customHeight="1">
      <c r="J57" s="301"/>
      <c r="L57" s="585"/>
      <c r="M57" s="585"/>
      <c r="N57" s="585"/>
      <c r="O57" s="585"/>
      <c r="P57" s="585"/>
      <c r="Q57" s="585"/>
      <c r="R57" s="588"/>
      <c r="S57" s="273"/>
      <c r="T57" s="274"/>
      <c r="U57" s="586"/>
      <c r="W57" s="275"/>
      <c r="X57" s="273"/>
      <c r="Y57" s="274"/>
      <c r="AA57" s="275"/>
      <c r="AB57" s="273"/>
      <c r="AC57" s="274"/>
    </row>
    <row r="58" spans="2:29" ht="12.95" customHeight="1" thickBot="1">
      <c r="L58" s="583"/>
      <c r="M58" s="583"/>
      <c r="N58" s="583"/>
      <c r="O58" s="583"/>
      <c r="P58" s="583"/>
      <c r="Q58" s="583"/>
      <c r="R58" s="587"/>
      <c r="S58" s="273"/>
      <c r="T58" s="274"/>
      <c r="U58" s="586"/>
      <c r="W58" s="275"/>
      <c r="X58" s="273"/>
      <c r="Y58" s="274"/>
      <c r="AA58" s="275"/>
      <c r="AB58" s="273"/>
      <c r="AC58" s="274"/>
    </row>
    <row r="59" spans="2:29" ht="12.95" customHeight="1">
      <c r="B59" s="262"/>
      <c r="C59" s="263" t="s">
        <v>976</v>
      </c>
      <c r="D59" s="310" t="str">
        <f>IF('Age-Level'!$E6="C","/","")</f>
        <v/>
      </c>
      <c r="E59" s="310" t="str">
        <f>IF('Age-Level'!$E7="C","/","")</f>
        <v/>
      </c>
      <c r="F59" s="310" t="str">
        <f>IF('Age-Level'!$E8="C","/","")</f>
        <v/>
      </c>
      <c r="G59" s="310" t="str">
        <f>IF('Age-Level'!$E9="C","/","")</f>
        <v/>
      </c>
      <c r="H59" s="310" t="str">
        <f>IF('Age-Level'!$E10="C","/","")</f>
        <v/>
      </c>
      <c r="I59" s="224" t="str">
        <f>IF(Summary!$D95="E","E","")</f>
        <v/>
      </c>
      <c r="J59" s="224" t="str">
        <f>IF(Summary!$E95="Y","R","")</f>
        <v/>
      </c>
      <c r="L59" s="585"/>
      <c r="M59" s="585"/>
      <c r="N59" s="585"/>
      <c r="O59" s="585"/>
      <c r="P59" s="585"/>
      <c r="Q59" s="585"/>
      <c r="R59" s="588"/>
      <c r="S59" s="273"/>
      <c r="T59" s="274"/>
      <c r="U59" s="586"/>
      <c r="W59" s="275"/>
      <c r="X59" s="273"/>
      <c r="Y59" s="274"/>
      <c r="AA59" s="275"/>
      <c r="AB59" s="273"/>
      <c r="AC59" s="274"/>
    </row>
    <row r="60" spans="2:29" ht="12.95" customHeight="1" thickBot="1">
      <c r="B60" s="262"/>
      <c r="C60" s="276" t="s">
        <v>977</v>
      </c>
      <c r="D60" s="316" t="str">
        <f>IF('Age-Level'!$E13="C","/","")</f>
        <v/>
      </c>
      <c r="E60" s="316" t="str">
        <f>IF('Age-Level'!$E14="C","/","")</f>
        <v/>
      </c>
      <c r="F60" s="316" t="str">
        <f>IF('Age-Level'!$E15="C","/","")</f>
        <v/>
      </c>
      <c r="G60" s="316" t="str">
        <f>IF('Age-Level'!$E16="C","/","")</f>
        <v/>
      </c>
      <c r="H60" s="316" t="str">
        <f>IF('Age-Level'!$E17="C","/","")</f>
        <v/>
      </c>
      <c r="I60" s="326" t="str">
        <f>IF(Summary!$D96="E","E","")</f>
        <v/>
      </c>
      <c r="J60" s="326" t="str">
        <f>IF(Summary!$E96="Y","R","")</f>
        <v/>
      </c>
      <c r="L60" s="583"/>
      <c r="M60" s="583"/>
      <c r="N60" s="583"/>
      <c r="O60" s="583"/>
      <c r="P60" s="583"/>
      <c r="Q60" s="583"/>
      <c r="R60" s="587"/>
      <c r="S60" s="273"/>
      <c r="T60" s="274"/>
      <c r="U60" s="586"/>
      <c r="W60" s="275"/>
      <c r="X60" s="273"/>
      <c r="Y60" s="274"/>
      <c r="AA60" s="275"/>
      <c r="AB60" s="273"/>
      <c r="AC60" s="274"/>
    </row>
    <row r="61" spans="2:29" ht="12.95" customHeight="1">
      <c r="B61" s="262"/>
      <c r="C61" s="282" t="s">
        <v>978</v>
      </c>
      <c r="D61" s="310" t="str">
        <f>IF('Age-Level'!$E20="C","/","")</f>
        <v/>
      </c>
      <c r="E61" s="310" t="str">
        <f>IF('Age-Level'!$E21="C","/","")</f>
        <v/>
      </c>
      <c r="F61" s="310" t="str">
        <f>IF('Age-Level'!$E22="C","/","")</f>
        <v/>
      </c>
      <c r="G61" s="310" t="str">
        <f>IF('Age-Level'!$E23="C","/","")</f>
        <v/>
      </c>
      <c r="H61" s="310" t="str">
        <f>IF('Age-Level'!$E24="C","/","")</f>
        <v/>
      </c>
      <c r="I61" s="224" t="str">
        <f>IF(Summary!$D97="E","E","")</f>
        <v/>
      </c>
      <c r="J61" s="224" t="str">
        <f>IF(Summary!$E97="Y","R","")</f>
        <v/>
      </c>
      <c r="L61" s="585"/>
      <c r="M61" s="585"/>
      <c r="N61" s="585"/>
      <c r="O61" s="585"/>
      <c r="P61" s="585"/>
      <c r="Q61" s="585"/>
      <c r="R61" s="588"/>
      <c r="S61" s="273"/>
      <c r="T61" s="274"/>
      <c r="U61" s="586"/>
      <c r="W61" s="275"/>
      <c r="X61" s="273"/>
      <c r="Y61" s="274"/>
      <c r="AA61" s="275"/>
      <c r="AB61" s="273"/>
      <c r="AC61" s="274"/>
    </row>
    <row r="62" spans="2:29" ht="12.95" customHeight="1">
      <c r="B62" s="262"/>
      <c r="C62" s="276" t="s">
        <v>979</v>
      </c>
      <c r="D62" s="315" t="str">
        <f>IF('Age-Level'!$E27="C","/","")</f>
        <v/>
      </c>
      <c r="E62" s="315" t="str">
        <f>IF('Age-Level'!$E28="C","/","")</f>
        <v/>
      </c>
      <c r="F62" s="315" t="str">
        <f>IF('Age-Level'!$E29="C","/","")</f>
        <v/>
      </c>
      <c r="G62" s="315" t="str">
        <f>IF('Age-Level'!$E30="C","/","")</f>
        <v/>
      </c>
      <c r="H62" s="315" t="str">
        <f>IF('Age-Level'!$E31="C","/","")</f>
        <v/>
      </c>
      <c r="I62" s="346" t="str">
        <f>IF(Summary!$D98="E","E","")</f>
        <v/>
      </c>
      <c r="J62" s="346" t="str">
        <f>IF(Summary!$E98="Y","R","")</f>
        <v/>
      </c>
      <c r="L62" s="583"/>
      <c r="M62" s="583"/>
      <c r="N62" s="583"/>
      <c r="O62" s="583"/>
      <c r="P62" s="583"/>
      <c r="Q62" s="583"/>
      <c r="R62" s="587"/>
      <c r="S62" s="273"/>
      <c r="T62" s="274"/>
      <c r="U62" s="586"/>
      <c r="W62" s="275"/>
      <c r="X62" s="273"/>
      <c r="Y62" s="274"/>
      <c r="AA62" s="275"/>
      <c r="AB62" s="273"/>
      <c r="AC62" s="274"/>
    </row>
    <row r="63" spans="2:29" ht="12.95" customHeight="1" thickBot="1">
      <c r="B63" s="262"/>
      <c r="C63" s="298" t="s">
        <v>542</v>
      </c>
      <c r="D63" s="316" t="str">
        <f>IF('Age-Level'!$E34="C","/","")</f>
        <v/>
      </c>
      <c r="E63" s="316" t="str">
        <f>IF('Age-Level'!$E35="C","/","")</f>
        <v/>
      </c>
      <c r="F63" s="316" t="str">
        <f>IF('Age-Level'!$E36="C","/","")</f>
        <v/>
      </c>
      <c r="G63" s="316" t="str">
        <f>IF('Age-Level'!$E37="C","/","")</f>
        <v/>
      </c>
      <c r="H63" s="316" t="str">
        <f>IF('Age-Level'!$E38="C","/","")</f>
        <v/>
      </c>
      <c r="I63" s="326" t="str">
        <f>IF(Summary!$D99="E","E","")</f>
        <v/>
      </c>
      <c r="J63" s="326" t="str">
        <f>IF(Summary!$E99="Y","R","")</f>
        <v/>
      </c>
      <c r="L63" s="585"/>
      <c r="M63" s="585"/>
      <c r="N63" s="585"/>
      <c r="O63" s="585"/>
      <c r="P63" s="585"/>
      <c r="Q63" s="585"/>
      <c r="R63" s="588"/>
      <c r="S63" s="273"/>
      <c r="T63" s="274"/>
      <c r="U63" s="586"/>
      <c r="W63" s="275"/>
      <c r="X63" s="273"/>
      <c r="Y63" s="274"/>
      <c r="AA63" s="275"/>
      <c r="AB63" s="273"/>
      <c r="AC63" s="274"/>
    </row>
    <row r="64" spans="2:29" ht="12.95" customHeight="1">
      <c r="B64" s="262"/>
      <c r="C64" s="303" t="s">
        <v>980</v>
      </c>
      <c r="D64" s="397"/>
      <c r="E64" s="398"/>
      <c r="F64" s="399" t="str">
        <f>IF(COUNTIF(U4:U24,"C")&gt;0,"/"," ")</f>
        <v xml:space="preserve"> </v>
      </c>
      <c r="G64" s="399" t="str">
        <f>IF(COUNTIF(U4:U24,"C")&gt;1,"/"," ")</f>
        <v xml:space="preserve"> </v>
      </c>
      <c r="H64" s="399" t="str">
        <f>IF(COUNTIF(U4:U24,"C")&gt;2,"/"," ")</f>
        <v xml:space="preserve"> </v>
      </c>
      <c r="I64" s="224" t="str">
        <f>IF(Summary!$D100="E","E","")</f>
        <v/>
      </c>
      <c r="J64" s="224" t="str">
        <f>IF(Summary!$E100="Y","R","")</f>
        <v/>
      </c>
      <c r="L64" s="583"/>
      <c r="M64" s="583"/>
      <c r="N64" s="583"/>
      <c r="O64" s="583"/>
      <c r="P64" s="583"/>
      <c r="Q64" s="583"/>
      <c r="R64" s="587"/>
      <c r="S64" s="273"/>
      <c r="T64" s="274"/>
      <c r="U64" s="586"/>
      <c r="W64" s="275"/>
      <c r="X64" s="273"/>
      <c r="Y64" s="274"/>
      <c r="AA64" s="275"/>
      <c r="AB64" s="273"/>
      <c r="AC64" s="274"/>
    </row>
    <row r="65" spans="1:30" ht="12.95" customHeight="1">
      <c r="B65" s="262"/>
      <c r="C65" s="302" t="s">
        <v>211</v>
      </c>
      <c r="D65" s="379"/>
      <c r="E65" s="379"/>
      <c r="F65" s="379"/>
      <c r="G65" s="379"/>
      <c r="H65" s="380"/>
      <c r="I65" s="224" t="str">
        <f>IF(Summary!$D92="E","E","")</f>
        <v/>
      </c>
      <c r="J65" s="224" t="str">
        <f>IF(Summary!$E92="Y","R","")</f>
        <v/>
      </c>
      <c r="L65" s="585"/>
      <c r="M65" s="585"/>
      <c r="N65" s="585"/>
      <c r="O65" s="585"/>
      <c r="P65" s="585"/>
      <c r="Q65" s="585"/>
      <c r="R65" s="588"/>
      <c r="S65" s="273"/>
      <c r="T65" s="274"/>
      <c r="U65" s="586"/>
      <c r="W65" s="275"/>
      <c r="X65" s="273"/>
      <c r="Y65" s="274"/>
      <c r="AA65" s="275"/>
      <c r="AB65" s="273"/>
      <c r="AC65" s="274"/>
    </row>
    <row r="66" spans="1:30" s="261" customFormat="1" ht="12.95" customHeight="1">
      <c r="A66" s="258"/>
      <c r="B66" s="258"/>
      <c r="C66" s="258"/>
      <c r="D66" s="259"/>
      <c r="E66" s="259"/>
      <c r="F66" s="259"/>
      <c r="G66" s="259"/>
      <c r="H66" s="259"/>
      <c r="I66" s="260"/>
      <c r="J66" s="260"/>
      <c r="K66" s="258"/>
      <c r="L66" s="583"/>
      <c r="M66" s="583"/>
      <c r="N66" s="583"/>
      <c r="O66" s="583"/>
      <c r="P66" s="583"/>
      <c r="Q66" s="583"/>
      <c r="R66" s="587"/>
      <c r="S66" s="273"/>
      <c r="T66" s="274"/>
      <c r="U66" s="586"/>
      <c r="V66" s="258"/>
      <c r="W66" s="275"/>
      <c r="X66" s="273"/>
      <c r="Y66" s="274"/>
      <c r="Z66" s="260"/>
      <c r="AA66" s="275"/>
      <c r="AB66" s="273"/>
      <c r="AC66" s="274"/>
    </row>
    <row r="67" spans="1:30" s="261" customFormat="1" ht="12.95" customHeight="1" thickBot="1">
      <c r="A67" s="258"/>
      <c r="B67" s="258"/>
      <c r="C67" s="258"/>
      <c r="D67" s="259"/>
      <c r="E67" s="259"/>
      <c r="F67" s="259"/>
      <c r="G67" s="259"/>
      <c r="H67" s="259"/>
      <c r="I67" s="260"/>
      <c r="J67" s="260"/>
      <c r="K67" s="258"/>
      <c r="L67" s="585"/>
      <c r="M67" s="585"/>
      <c r="N67" s="585"/>
      <c r="O67" s="585"/>
      <c r="P67" s="585"/>
      <c r="Q67" s="585"/>
      <c r="R67" s="588"/>
      <c r="S67" s="273"/>
      <c r="T67" s="274"/>
      <c r="U67" s="586"/>
      <c r="V67" s="258"/>
      <c r="W67" s="275"/>
      <c r="X67" s="273"/>
      <c r="Y67" s="274"/>
      <c r="Z67" s="260"/>
      <c r="AA67" s="275"/>
      <c r="AB67" s="273"/>
      <c r="AC67" s="274"/>
    </row>
    <row r="68" spans="1:30" s="261" customFormat="1">
      <c r="A68" s="258"/>
      <c r="B68" s="262"/>
      <c r="C68" s="303" t="s">
        <v>981</v>
      </c>
      <c r="D68" s="310" t="str">
        <f>IF('Age-Level'!$E44="A","/","")</f>
        <v/>
      </c>
      <c r="E68" s="310" t="str">
        <f>IF('Age-Level'!$E48="A","/","")</f>
        <v/>
      </c>
      <c r="F68" s="310" t="str">
        <f>IF('Age-Level'!$E52="A","/","")</f>
        <v/>
      </c>
      <c r="G68" s="310" t="str">
        <f>IF('Age-Level'!$E57="A","/","")</f>
        <v/>
      </c>
      <c r="H68" s="310" t="str">
        <f>IF('Age-Level'!$E59="A","/","")</f>
        <v/>
      </c>
      <c r="I68" s="224" t="str">
        <f>IF(Summary!$D101="E","E","")</f>
        <v/>
      </c>
      <c r="J68" s="224" t="str">
        <f>IF(Summary!$E101="Y","R","")</f>
        <v/>
      </c>
      <c r="K68" s="258"/>
      <c r="L68" s="583"/>
      <c r="M68" s="583"/>
      <c r="N68" s="583"/>
      <c r="O68" s="583"/>
      <c r="P68" s="583"/>
      <c r="Q68" s="583"/>
      <c r="R68" s="587"/>
      <c r="S68" s="273"/>
      <c r="T68" s="274"/>
      <c r="U68" s="586"/>
      <c r="V68" s="258"/>
      <c r="W68" s="275"/>
      <c r="X68" s="273"/>
      <c r="Y68" s="274"/>
      <c r="Z68" s="260"/>
      <c r="AA68" s="275"/>
      <c r="AB68" s="273"/>
      <c r="AC68" s="274"/>
    </row>
    <row r="69" spans="1:30" s="261" customFormat="1" ht="13.5" thickBot="1">
      <c r="A69" s="258"/>
      <c r="B69" s="262"/>
      <c r="C69" s="304" t="s">
        <v>982</v>
      </c>
      <c r="D69" s="316" t="str">
        <f>IF('Age-Level'!$E62="A","/","")</f>
        <v/>
      </c>
      <c r="E69" s="316" t="str">
        <f>IF('Age-Level'!$E66="A","/","")</f>
        <v/>
      </c>
      <c r="F69" s="316" t="str">
        <f>IF('Age-Level'!$E70="A","/","")</f>
        <v/>
      </c>
      <c r="G69" s="316" t="str">
        <f>IF('Age-Level'!$E75="A","/","")</f>
        <v/>
      </c>
      <c r="H69" s="316" t="str">
        <f>IF('Age-Level'!$E77="A","/","")</f>
        <v/>
      </c>
      <c r="I69" s="326" t="str">
        <f>IF(Summary!$D102="E","E","")</f>
        <v/>
      </c>
      <c r="J69" s="326" t="str">
        <f>IF(Summary!$E102="Y","R","")</f>
        <v/>
      </c>
      <c r="K69" s="258"/>
      <c r="L69" s="585"/>
      <c r="M69" s="585"/>
      <c r="N69" s="585"/>
      <c r="O69" s="585"/>
      <c r="P69" s="585"/>
      <c r="Q69" s="585"/>
      <c r="R69" s="588"/>
      <c r="S69" s="273"/>
      <c r="T69" s="274"/>
      <c r="U69" s="586"/>
      <c r="V69" s="258"/>
      <c r="W69" s="275"/>
      <c r="X69" s="273"/>
      <c r="Y69" s="274"/>
      <c r="Z69" s="260"/>
      <c r="AA69" s="275"/>
      <c r="AB69" s="273"/>
      <c r="AC69" s="274"/>
    </row>
    <row r="70" spans="1:30" s="261" customFormat="1">
      <c r="A70" s="258"/>
      <c r="B70" s="262"/>
      <c r="C70" s="303" t="s">
        <v>983</v>
      </c>
      <c r="D70" s="310" t="str">
        <f>IF('Age-Level'!$E80="A","/","")</f>
        <v/>
      </c>
      <c r="E70" s="310" t="str">
        <f>IF('Age-Level'!$E84="A","/","")</f>
        <v/>
      </c>
      <c r="F70" s="310" t="str">
        <f>IF('Age-Level'!$E88="A","/","")</f>
        <v/>
      </c>
      <c r="G70" s="310" t="str">
        <f>IF('Age-Level'!$E93="A","/","")</f>
        <v/>
      </c>
      <c r="H70" s="310" t="str">
        <f>IF('Age-Level'!$E95="A","/","")</f>
        <v/>
      </c>
      <c r="I70" s="224" t="str">
        <f>IF(Summary!$D103="E","E","")</f>
        <v/>
      </c>
      <c r="J70" s="224" t="str">
        <f>IF(Summary!$E103="Y","R","")</f>
        <v/>
      </c>
      <c r="K70" s="258"/>
      <c r="L70" s="583"/>
      <c r="M70" s="583"/>
      <c r="N70" s="583"/>
      <c r="O70" s="583"/>
      <c r="P70" s="583"/>
      <c r="Q70" s="583"/>
      <c r="R70" s="587"/>
      <c r="S70" s="273"/>
      <c r="T70" s="274"/>
      <c r="U70" s="586"/>
      <c r="V70" s="258"/>
      <c r="W70" s="275"/>
      <c r="X70" s="273"/>
      <c r="Y70" s="274"/>
      <c r="Z70" s="260"/>
      <c r="AA70" s="275"/>
      <c r="AB70" s="273"/>
      <c r="AC70" s="274"/>
    </row>
    <row r="71" spans="1:30" s="261" customFormat="1" ht="13.5" thickBot="1">
      <c r="B71" s="262"/>
      <c r="C71" s="302" t="s">
        <v>984</v>
      </c>
      <c r="D71" s="316" t="str">
        <f>IF('Age-Level'!$E98="A","/","")</f>
        <v/>
      </c>
      <c r="E71" s="316" t="str">
        <f>IF('Age-Level'!$E102="A","/","")</f>
        <v/>
      </c>
      <c r="F71" s="316" t="str">
        <f>IF('Age-Level'!$E106="A","/","")</f>
        <v/>
      </c>
      <c r="G71" s="316" t="str">
        <f>IF('Age-Level'!$E111="A","/","")</f>
        <v/>
      </c>
      <c r="H71" s="316" t="str">
        <f>IF('Age-Level'!$E113="A","/","")</f>
        <v/>
      </c>
      <c r="I71" s="326" t="str">
        <f>IF(Summary!$D104="E","E","")</f>
        <v/>
      </c>
      <c r="J71" s="326" t="str">
        <f>IF(Summary!$E104="Y","R","")</f>
        <v/>
      </c>
      <c r="K71" s="258"/>
      <c r="L71" s="585"/>
      <c r="M71" s="585"/>
      <c r="N71" s="585"/>
      <c r="O71" s="585"/>
      <c r="P71" s="585"/>
      <c r="Q71" s="585"/>
      <c r="R71" s="588"/>
      <c r="S71" s="273"/>
      <c r="T71" s="274"/>
      <c r="U71" s="586"/>
      <c r="V71" s="258"/>
      <c r="W71" s="275"/>
      <c r="X71" s="273"/>
      <c r="Y71" s="274"/>
      <c r="Z71" s="260"/>
      <c r="AA71" s="275"/>
      <c r="AB71" s="273"/>
      <c r="AC71" s="274"/>
    </row>
    <row r="72" spans="1:30" s="261" customFormat="1">
      <c r="B72" s="262"/>
      <c r="C72" s="305" t="s">
        <v>985</v>
      </c>
      <c r="D72" s="381"/>
      <c r="E72" s="381"/>
      <c r="F72" s="309" t="str">
        <f>IF('Age-Level'!$E116="C","/","")</f>
        <v/>
      </c>
      <c r="G72" s="309" t="str">
        <f>IF('Age-Level'!$E117="C","/","")</f>
        <v/>
      </c>
      <c r="H72" s="309" t="str">
        <f>IF('Age-Level'!$E118="C","/","")</f>
        <v/>
      </c>
      <c r="I72" s="224" t="str">
        <f>IF(Summary!$D105="E","E","")</f>
        <v/>
      </c>
      <c r="J72" s="224" t="str">
        <f>IF(Summary!$E105="Y","R","")</f>
        <v/>
      </c>
      <c r="K72" s="258"/>
      <c r="L72" s="583"/>
      <c r="M72" s="583"/>
      <c r="N72" s="583"/>
      <c r="O72" s="583"/>
      <c r="P72" s="583"/>
      <c r="Q72" s="583"/>
      <c r="R72" s="587"/>
      <c r="S72" s="273"/>
      <c r="T72" s="274"/>
      <c r="U72" s="586"/>
      <c r="V72" s="258"/>
      <c r="W72" s="275"/>
      <c r="X72" s="273"/>
      <c r="Y72" s="274"/>
      <c r="Z72" s="260"/>
      <c r="AA72" s="275"/>
      <c r="AB72" s="273"/>
      <c r="AC72" s="274"/>
    </row>
    <row r="73" spans="1:30" s="261" customFormat="1">
      <c r="B73" s="262"/>
      <c r="C73" s="306" t="s">
        <v>792</v>
      </c>
      <c r="D73" s="379"/>
      <c r="E73" s="379"/>
      <c r="F73" s="317" t="str">
        <f>IF(Bridging!$E10="A","/","")</f>
        <v/>
      </c>
      <c r="G73" s="317" t="str">
        <f>IF(Bridging!$E14="A","/","")</f>
        <v/>
      </c>
      <c r="H73" s="317" t="str">
        <f>IF(Bridging!$E16="A","/","")</f>
        <v/>
      </c>
      <c r="I73" s="224" t="str">
        <f>IF(Summary!$D93="E","E","")</f>
        <v/>
      </c>
      <c r="J73" s="224" t="str">
        <f>IF(Summary!$E93="Y","R","")</f>
        <v/>
      </c>
      <c r="K73" s="258"/>
      <c r="L73" s="585"/>
      <c r="M73" s="585"/>
      <c r="N73" s="585"/>
      <c r="O73" s="585"/>
      <c r="P73" s="585"/>
      <c r="Q73" s="585"/>
      <c r="R73" s="588"/>
      <c r="S73" s="273"/>
      <c r="T73" s="274"/>
      <c r="U73" s="586"/>
      <c r="V73" s="258"/>
      <c r="W73" s="275"/>
      <c r="X73" s="273"/>
      <c r="Y73" s="274"/>
      <c r="Z73" s="260"/>
      <c r="AA73" s="275"/>
      <c r="AB73" s="273"/>
      <c r="AC73" s="274"/>
    </row>
    <row r="74" spans="1:30" s="261" customFormat="1">
      <c r="B74" s="258"/>
      <c r="C74" s="258"/>
      <c r="D74" s="259"/>
      <c r="E74" s="259"/>
      <c r="F74" s="259"/>
      <c r="G74" s="259"/>
      <c r="H74" s="259"/>
      <c r="I74" s="260"/>
      <c r="J74" s="260"/>
      <c r="K74" s="258"/>
      <c r="L74" s="583"/>
      <c r="M74" s="583"/>
      <c r="N74" s="583"/>
      <c r="O74" s="583"/>
      <c r="P74" s="583"/>
      <c r="Q74" s="583"/>
      <c r="R74" s="587"/>
      <c r="S74" s="273"/>
      <c r="T74" s="274"/>
      <c r="U74" s="586"/>
      <c r="V74" s="258"/>
      <c r="W74" s="275"/>
      <c r="X74" s="273"/>
      <c r="Y74" s="274"/>
      <c r="Z74" s="260"/>
      <c r="AA74" s="275"/>
      <c r="AB74" s="273"/>
      <c r="AC74" s="274"/>
    </row>
    <row r="75" spans="1:30" s="261" customFormat="1">
      <c r="B75" s="258"/>
      <c r="C75" s="258"/>
      <c r="D75" s="259"/>
      <c r="E75" s="259"/>
      <c r="F75" s="259"/>
      <c r="G75" s="259"/>
      <c r="H75" s="259"/>
      <c r="I75" s="260"/>
      <c r="J75" s="260"/>
      <c r="K75" s="258"/>
      <c r="L75" s="585"/>
      <c r="M75" s="585"/>
      <c r="N75" s="585"/>
      <c r="O75" s="585"/>
      <c r="P75" s="585"/>
      <c r="Q75" s="585"/>
      <c r="R75" s="588"/>
      <c r="S75" s="273"/>
      <c r="T75" s="274"/>
      <c r="U75" s="258"/>
      <c r="V75" s="258"/>
      <c r="W75" s="307"/>
      <c r="X75" s="277"/>
      <c r="Y75" s="278"/>
      <c r="Z75" s="260"/>
      <c r="AA75" s="307"/>
      <c r="AB75" s="277"/>
      <c r="AC75" s="278"/>
    </row>
    <row r="76" spans="1:30" s="261" customFormat="1">
      <c r="B76" s="258"/>
      <c r="C76" s="258"/>
      <c r="D76" s="259"/>
      <c r="E76" s="259"/>
      <c r="F76" s="259"/>
      <c r="G76" s="259"/>
      <c r="H76" s="259"/>
      <c r="I76" s="260"/>
      <c r="J76" s="260"/>
      <c r="K76" s="258"/>
      <c r="L76" s="258"/>
      <c r="M76" s="258"/>
      <c r="N76" s="258"/>
      <c r="O76" s="258"/>
      <c r="P76" s="258"/>
      <c r="Q76" s="258"/>
      <c r="R76" s="258"/>
      <c r="S76" s="260"/>
      <c r="T76" s="260"/>
      <c r="U76" s="258"/>
      <c r="V76" s="258"/>
      <c r="W76" s="258"/>
      <c r="X76" s="260"/>
      <c r="Y76" s="260"/>
      <c r="Z76" s="260"/>
      <c r="AA76" s="258"/>
      <c r="AB76" s="260"/>
      <c r="AC76" s="260"/>
    </row>
    <row r="77" spans="1:30" s="261" customFormat="1">
      <c r="B77" s="258"/>
      <c r="C77" s="258"/>
      <c r="D77" s="259"/>
      <c r="E77" s="259"/>
      <c r="F77" s="259"/>
      <c r="G77" s="259"/>
      <c r="H77" s="259"/>
      <c r="I77" s="260"/>
      <c r="J77" s="260"/>
      <c r="K77" s="258"/>
      <c r="L77" s="258"/>
      <c r="M77" s="258"/>
      <c r="N77" s="258"/>
      <c r="O77" s="258"/>
      <c r="P77" s="258"/>
      <c r="Q77" s="258"/>
      <c r="R77" s="258"/>
      <c r="S77" s="260"/>
      <c r="T77" s="260"/>
      <c r="U77" s="258"/>
      <c r="V77" s="258"/>
      <c r="W77" s="258"/>
      <c r="X77" s="260"/>
      <c r="Y77" s="260"/>
      <c r="Z77" s="260"/>
      <c r="AA77" s="258"/>
      <c r="AB77" s="260"/>
      <c r="AC77" s="260"/>
    </row>
    <row r="78" spans="1:30" s="261" customFormat="1">
      <c r="A78" s="258"/>
      <c r="B78" s="258"/>
      <c r="C78" s="258"/>
      <c r="D78" s="259"/>
      <c r="E78" s="259"/>
      <c r="F78" s="259"/>
      <c r="G78" s="259"/>
      <c r="H78" s="259"/>
      <c r="I78" s="260"/>
      <c r="J78" s="260"/>
      <c r="K78" s="258"/>
      <c r="L78" s="258"/>
      <c r="M78" s="258"/>
      <c r="N78" s="258"/>
      <c r="O78" s="258"/>
      <c r="P78" s="258"/>
      <c r="Q78" s="258"/>
      <c r="R78" s="258"/>
      <c r="S78" s="260"/>
      <c r="T78" s="260"/>
      <c r="U78" s="258"/>
      <c r="V78" s="258"/>
      <c r="W78" s="258"/>
      <c r="X78" s="260"/>
      <c r="Y78" s="260"/>
      <c r="Z78" s="260"/>
      <c r="AA78" s="258"/>
      <c r="AB78" s="260"/>
      <c r="AC78" s="260"/>
    </row>
    <row r="79" spans="1:30">
      <c r="W79" s="260"/>
      <c r="X79" s="258"/>
      <c r="AA79" s="261"/>
      <c r="AB79" s="258"/>
      <c r="AC79" s="258"/>
      <c r="AD79" s="258"/>
    </row>
    <row r="80" spans="1:30">
      <c r="W80" s="260"/>
      <c r="X80" s="258"/>
      <c r="AA80" s="261"/>
      <c r="AB80" s="258"/>
      <c r="AC80" s="258"/>
      <c r="AD80" s="258"/>
    </row>
    <row r="81" spans="23:30">
      <c r="W81" s="260"/>
      <c r="X81" s="258"/>
      <c r="AA81" s="261"/>
      <c r="AB81" s="258"/>
      <c r="AC81" s="258"/>
      <c r="AD81" s="258"/>
    </row>
    <row r="82" spans="23:30">
      <c r="W82" s="260"/>
      <c r="X82" s="258"/>
      <c r="AA82" s="261"/>
      <c r="AB82" s="258"/>
      <c r="AC82" s="258"/>
      <c r="AD82" s="258"/>
    </row>
    <row r="83" spans="23:30">
      <c r="W83" s="260"/>
      <c r="X83" s="258"/>
      <c r="AA83" s="261"/>
      <c r="AB83" s="258"/>
      <c r="AC83" s="258"/>
      <c r="AD83" s="258"/>
    </row>
    <row r="84" spans="23:30">
      <c r="W84" s="260"/>
      <c r="X84" s="258"/>
      <c r="AA84" s="261"/>
      <c r="AB84" s="258"/>
      <c r="AC84" s="258"/>
      <c r="AD84" s="258"/>
    </row>
    <row r="85" spans="23:30">
      <c r="W85" s="260"/>
      <c r="X85" s="258"/>
      <c r="AA85" s="261"/>
      <c r="AB85" s="258"/>
      <c r="AC85" s="258"/>
      <c r="AD85" s="258"/>
    </row>
    <row r="86" spans="23:30">
      <c r="W86" s="260"/>
      <c r="X86" s="258"/>
      <c r="AA86" s="261"/>
      <c r="AB86" s="258"/>
      <c r="AC86" s="258"/>
      <c r="AD86" s="258"/>
    </row>
  </sheetData>
  <sheetProtection algorithmName="SHA-512" hashValue="aVFOC4FjqYN6FUrkcuEQlU1GF4ByAMoDJMliw9pK1hgPjnRnhXeq8ORzMOtiscgjslL/kqwbkf/QaSU+gbWqBA==" saltValue="sfyGWDU9CFp5+AVvPXSggQ==" spinCount="100000" sheet="1" objects="1" scenarios="1" selectLockedCells="1"/>
  <mergeCells count="45">
    <mergeCell ref="L44:R44"/>
    <mergeCell ref="U25:U74"/>
    <mergeCell ref="L28:R28"/>
    <mergeCell ref="L29:R29"/>
    <mergeCell ref="L30:R30"/>
    <mergeCell ref="L31:R31"/>
    <mergeCell ref="L32:R32"/>
    <mergeCell ref="L33:R33"/>
    <mergeCell ref="L34:R34"/>
    <mergeCell ref="L35:R35"/>
    <mergeCell ref="L36:R36"/>
    <mergeCell ref="L37:R37"/>
    <mergeCell ref="L40:R40"/>
    <mergeCell ref="L41:R41"/>
    <mergeCell ref="L42:R42"/>
    <mergeCell ref="L43:R43"/>
    <mergeCell ref="L58:R58"/>
    <mergeCell ref="L45:R45"/>
    <mergeCell ref="L48:R48"/>
    <mergeCell ref="L49:R49"/>
    <mergeCell ref="L50:R50"/>
    <mergeCell ref="L51:R51"/>
    <mergeCell ref="L52:R52"/>
    <mergeCell ref="L53:R53"/>
    <mergeCell ref="L54:R54"/>
    <mergeCell ref="L55:R55"/>
    <mergeCell ref="L56:R56"/>
    <mergeCell ref="L57:R57"/>
    <mergeCell ref="L70:R70"/>
    <mergeCell ref="L59:R59"/>
    <mergeCell ref="L60:R60"/>
    <mergeCell ref="L61:R61"/>
    <mergeCell ref="L62:R62"/>
    <mergeCell ref="L63:R63"/>
    <mergeCell ref="L64:R64"/>
    <mergeCell ref="L65:R65"/>
    <mergeCell ref="L66:R66"/>
    <mergeCell ref="L67:R67"/>
    <mergeCell ref="L68:R68"/>
    <mergeCell ref="L69:R69"/>
    <mergeCell ref="L71:R71"/>
    <mergeCell ref="L72:R72"/>
    <mergeCell ref="L73:R73"/>
    <mergeCell ref="L74:R74"/>
    <mergeCell ref="L75:R75"/>
  </mergeCells>
  <conditionalFormatting sqref="T1:W1">
    <cfRule type="expression" dxfId="86" priority="2">
      <formula>LEFT($U$1,7)="Junior_"</formula>
    </cfRule>
  </conditionalFormatting>
  <conditionalFormatting sqref="C1">
    <cfRule type="expression" dxfId="85" priority="1">
      <formula>LEFT($U$1,7)&lt;&gt;"Junior_"</formula>
    </cfRule>
  </conditionalFormatting>
  <conditionalFormatting sqref="L48:L75 W54:W75 AA4:AA75">
    <cfRule type="duplicateValues" dxfId="84" priority="3"/>
  </conditionalFormatting>
  <pageMargins left="0.5" right="0.3" top="0.3" bottom="0.3" header="0.3" footer="0.3"/>
  <pageSetup scale="75" fitToWidth="2" fitToHeight="0" orientation="portrait" r:id="rId1"/>
  <colBreaks count="1" manualBreakCount="1">
    <brk id="21" max="74"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D5514-D7A9-476E-91C8-76DF5B4390C9}">
  <sheetPr>
    <tabColor rgb="FF7030A0"/>
  </sheetPr>
  <dimension ref="A1:AD86"/>
  <sheetViews>
    <sheetView showGridLines="0" zoomScaleNormal="100" zoomScaleSheetLayoutView="100" workbookViewId="0">
      <selection activeCell="L48" sqref="L48:R48"/>
    </sheetView>
  </sheetViews>
  <sheetFormatPr defaultColWidth="9.140625" defaultRowHeight="12.75"/>
  <cols>
    <col min="1" max="1" width="0.85546875" style="258" customWidth="1"/>
    <col min="2" max="2" width="18.42578125" style="258" customWidth="1"/>
    <col min="3" max="3" width="24.42578125" style="258" customWidth="1"/>
    <col min="4" max="8" width="0.85546875" style="259" customWidth="1"/>
    <col min="9" max="10" width="7" style="260" customWidth="1"/>
    <col min="11" max="11" width="1.7109375" style="258" customWidth="1"/>
    <col min="12" max="12" width="18.42578125" style="258" customWidth="1"/>
    <col min="13" max="13" width="24.42578125" style="258" customWidth="1"/>
    <col min="14" max="18" width="0.85546875" style="258" customWidth="1"/>
    <col min="19" max="20" width="7" style="260" customWidth="1"/>
    <col min="21" max="21" width="2.7109375" style="258" customWidth="1"/>
    <col min="22" max="22" width="0.85546875" style="258" customWidth="1"/>
    <col min="23" max="23" width="45.7109375" style="258" customWidth="1"/>
    <col min="24" max="25" width="8.42578125" style="260" customWidth="1"/>
    <col min="26" max="26" width="1.7109375" style="260" customWidth="1"/>
    <col min="27" max="27" width="45.7109375" style="258" customWidth="1"/>
    <col min="28" max="29" width="8.42578125" style="260" customWidth="1"/>
    <col min="30" max="30" width="2.7109375" style="261" customWidth="1"/>
    <col min="31" max="16384" width="9.140625" style="258"/>
  </cols>
  <sheetData>
    <row r="1" spans="2:30" s="253" customFormat="1" ht="29.25" customHeight="1" thickBot="1">
      <c r="C1" s="254" t="s">
        <v>946</v>
      </c>
      <c r="D1" s="374"/>
      <c r="E1" s="374"/>
      <c r="F1" s="374"/>
      <c r="G1" s="374"/>
      <c r="H1" s="374"/>
      <c r="I1" s="375"/>
      <c r="J1" s="375"/>
      <c r="K1" s="376"/>
      <c r="L1" s="377"/>
      <c r="M1" s="377"/>
      <c r="N1" s="377"/>
      <c r="O1" s="377"/>
      <c r="P1" s="377"/>
      <c r="Q1" s="377"/>
      <c r="R1" s="377"/>
      <c r="S1" s="377"/>
      <c r="T1" s="378" t="str">
        <f ca="1">MID(CELL("filename",A1),FIND(IF(ISERROR(FIND("]",CELL("filename",A1))),"$","]"),CELL("filename",A1))+1,256)</f>
        <v>Junior_3</v>
      </c>
      <c r="U1" s="255" t="str">
        <f ca="1">MID(CELL("filename",A1),FIND(IF(ISERROR(FIND("]",CELL("filename",A1))),"$","]"),CELL("filename",A1))+1,256)</f>
        <v>Junior_3</v>
      </c>
      <c r="W1" s="256" t="str">
        <f ca="1">IF(T1&lt;&gt;"",T1,"")</f>
        <v>Junior_3</v>
      </c>
      <c r="X1" s="257"/>
      <c r="Y1" s="257"/>
      <c r="Z1" s="257"/>
      <c r="AB1" s="257"/>
      <c r="AC1" s="257"/>
      <c r="AD1" s="256"/>
    </row>
    <row r="2" spans="2:30" ht="12.95" customHeight="1">
      <c r="N2" s="259"/>
      <c r="O2" s="259"/>
      <c r="P2" s="259"/>
      <c r="Q2" s="259"/>
      <c r="R2" s="259"/>
    </row>
    <row r="3" spans="2:30" ht="12.95" customHeight="1" thickBot="1">
      <c r="N3" s="259"/>
      <c r="O3" s="259"/>
      <c r="P3" s="259"/>
      <c r="Q3" s="259"/>
      <c r="R3" s="259"/>
    </row>
    <row r="4" spans="2:30" ht="12.95" customHeight="1">
      <c r="B4" s="262"/>
      <c r="C4" s="300" t="s">
        <v>1076</v>
      </c>
      <c r="D4" s="309" t="str">
        <f>IF(Badges!$F33="A","/","")</f>
        <v/>
      </c>
      <c r="E4" s="309" t="str">
        <f>IF(Badges!$F37="A","/","")</f>
        <v/>
      </c>
      <c r="F4" s="309" t="str">
        <f>IF(Badges!$F41="A","/","")</f>
        <v/>
      </c>
      <c r="G4" s="309" t="str">
        <f>IF(Badges!$F45="A","/","")</f>
        <v/>
      </c>
      <c r="H4" s="309" t="str">
        <f>IF(Badges!$F49="A","/","")</f>
        <v/>
      </c>
      <c r="I4" s="325" t="str">
        <f>IF(Summary!$F5="E","E","")</f>
        <v/>
      </c>
      <c r="J4" s="325" t="str">
        <f>IF(Summary!$G5="Y","R","")</f>
        <v/>
      </c>
      <c r="L4" s="262"/>
      <c r="M4" s="267" t="s">
        <v>97</v>
      </c>
      <c r="N4" s="268"/>
      <c r="O4" s="268"/>
      <c r="P4" s="268"/>
      <c r="Q4" s="268"/>
      <c r="R4" s="268"/>
      <c r="S4" s="269"/>
      <c r="T4" s="269"/>
      <c r="W4" s="336" t="str">
        <f>'Fun Patches'!C5</f>
        <v>&lt;LIST PATCH HERE&gt;</v>
      </c>
      <c r="X4" s="337" t="str">
        <f>IF(Summary!$F113="E","E","")</f>
        <v/>
      </c>
      <c r="Y4" s="337" t="str">
        <f>IF(Summary!$G113="Y","R","")</f>
        <v/>
      </c>
      <c r="AA4" s="270"/>
      <c r="AB4" s="264"/>
      <c r="AC4" s="265"/>
    </row>
    <row r="5" spans="2:30" ht="12.95" customHeight="1">
      <c r="B5" s="262"/>
      <c r="C5" s="295" t="s">
        <v>1057</v>
      </c>
      <c r="D5" s="311" t="str">
        <f>IF(Badges!$F151="A","/","")</f>
        <v/>
      </c>
      <c r="E5" s="311" t="str">
        <f>IF(Badges!$F155="A","/","")</f>
        <v/>
      </c>
      <c r="F5" s="311" t="str">
        <f>IF(Badges!$F159="A","/","")</f>
        <v/>
      </c>
      <c r="G5" s="311" t="str">
        <f>IF(Badges!$F163="A","/","")</f>
        <v/>
      </c>
      <c r="H5" s="311" t="str">
        <f>IF(Badges!$F167="A","/","")</f>
        <v/>
      </c>
      <c r="I5" s="223" t="str">
        <f>IF(Summary!$F11="E","E","")</f>
        <v/>
      </c>
      <c r="J5" s="223" t="str">
        <f>IF(Summary!$G11="Y","R","")</f>
        <v/>
      </c>
      <c r="L5" s="262"/>
      <c r="M5" s="271" t="s">
        <v>947</v>
      </c>
      <c r="N5" s="268"/>
      <c r="O5" s="268"/>
      <c r="P5" s="268"/>
      <c r="Q5" s="268"/>
      <c r="R5" s="272"/>
      <c r="S5" s="224" t="str">
        <f>IF(Summary!$F63="E","E","")</f>
        <v/>
      </c>
      <c r="T5" s="224" t="str">
        <f>IF(Summary!$G63="Y","R","")</f>
        <v/>
      </c>
      <c r="W5" s="338" t="str">
        <f>'Fun Patches'!C6</f>
        <v>&lt;LIST PATCH HERE&gt;</v>
      </c>
      <c r="X5" s="339" t="str">
        <f>IF(Summary!$F114="E","E","")</f>
        <v/>
      </c>
      <c r="Y5" s="339" t="str">
        <f>IF(Summary!$G114="Y","R","")</f>
        <v/>
      </c>
      <c r="AA5" s="275"/>
      <c r="AB5" s="273"/>
      <c r="AC5" s="274"/>
    </row>
    <row r="6" spans="2:30" ht="12.95" customHeight="1" thickBot="1">
      <c r="B6" s="262"/>
      <c r="C6" s="299" t="s">
        <v>144</v>
      </c>
      <c r="D6" s="311" t="str">
        <f>IF(Badges!$F174="A","/","")</f>
        <v/>
      </c>
      <c r="E6" s="311" t="str">
        <f>IF(Badges!$F178="A","/","")</f>
        <v/>
      </c>
      <c r="F6" s="311" t="str">
        <f>IF(Badges!$F182="A","/","")</f>
        <v/>
      </c>
      <c r="G6" s="311" t="str">
        <f>IF(Badges!$F186="A","/","")</f>
        <v/>
      </c>
      <c r="H6" s="311" t="str">
        <f>IF(Badges!$F190="A","/","")</f>
        <v/>
      </c>
      <c r="I6" s="223" t="str">
        <f>IF(Summary!$F12="E","E","")</f>
        <v/>
      </c>
      <c r="J6" s="223" t="str">
        <f>IF(Summary!$G12="Y","R","")</f>
        <v/>
      </c>
      <c r="K6" s="266" t="str">
        <f>IF(COUNT(#REF!)=3,MAX(#REF!),"")</f>
        <v/>
      </c>
      <c r="L6" s="262"/>
      <c r="M6" s="279" t="s">
        <v>948</v>
      </c>
      <c r="N6" s="280"/>
      <c r="O6" s="280"/>
      <c r="P6" s="280"/>
      <c r="Q6" s="280"/>
      <c r="R6" s="281"/>
      <c r="S6" s="224" t="str">
        <f>IF(Summary!$F64="E","E","")</f>
        <v/>
      </c>
      <c r="T6" s="224" t="str">
        <f>IF(Summary!$G64="Y","R","")</f>
        <v/>
      </c>
      <c r="W6" s="338" t="str">
        <f>'Fun Patches'!C7</f>
        <v>&lt;LIST PATCH HERE&gt;</v>
      </c>
      <c r="X6" s="339" t="str">
        <f>IF(Summary!$F115="E","E","")</f>
        <v/>
      </c>
      <c r="Y6" s="339" t="str">
        <f>IF(Summary!$G115="Y","R","")</f>
        <v/>
      </c>
      <c r="AA6" s="275"/>
      <c r="AB6" s="273"/>
      <c r="AC6" s="274"/>
    </row>
    <row r="7" spans="2:30" ht="12.95" customHeight="1" thickBot="1">
      <c r="B7" s="262"/>
      <c r="C7" s="294" t="s">
        <v>139</v>
      </c>
      <c r="D7" s="309" t="str">
        <f>IF(Badges!$F197="A","/","")</f>
        <v/>
      </c>
      <c r="E7" s="309" t="str">
        <f>IF(Badges!$F201="A","/","")</f>
        <v/>
      </c>
      <c r="F7" s="309" t="str">
        <f>IF(Badges!$F205="A","/","")</f>
        <v/>
      </c>
      <c r="G7" s="309" t="str">
        <f>IF(Badges!$F209="A","/","")</f>
        <v/>
      </c>
      <c r="H7" s="309" t="str">
        <f>IF(Badges!$F213="A","/","")</f>
        <v/>
      </c>
      <c r="I7" s="325" t="str">
        <f>IF(Summary!$F13="E","E","")</f>
        <v/>
      </c>
      <c r="J7" s="325" t="str">
        <f>IF(Summary!$G13="Y","R","")</f>
        <v/>
      </c>
      <c r="K7" s="266"/>
      <c r="L7" s="262"/>
      <c r="M7" s="283" t="s">
        <v>949</v>
      </c>
      <c r="N7" s="284"/>
      <c r="O7" s="284"/>
      <c r="P7" s="284"/>
      <c r="Q7" s="284"/>
      <c r="R7" s="285"/>
      <c r="S7" s="224" t="str">
        <f>IF(Summary!$F65="E","E","")</f>
        <v/>
      </c>
      <c r="T7" s="224" t="str">
        <f>IF(Summary!$G65="Y","R","")</f>
        <v/>
      </c>
      <c r="U7" s="266" t="str">
        <f>IF(COUNTIF(S5:S7,"E")=3,"C"," ")</f>
        <v xml:space="preserve"> </v>
      </c>
      <c r="W7" s="338" t="str">
        <f>'Fun Patches'!C8</f>
        <v>&lt;LIST PATCH HERE&gt;</v>
      </c>
      <c r="X7" s="339" t="str">
        <f>IF(Summary!$F116="E","E","")</f>
        <v/>
      </c>
      <c r="Y7" s="339" t="str">
        <f>IF(Summary!$G116="Y","R","")</f>
        <v/>
      </c>
      <c r="AA7" s="275"/>
      <c r="AB7" s="273"/>
      <c r="AC7" s="274"/>
    </row>
    <row r="8" spans="2:30" ht="12.95" customHeight="1">
      <c r="B8" s="262"/>
      <c r="C8" s="295" t="s">
        <v>151</v>
      </c>
      <c r="D8" s="311" t="str">
        <f>IF(Badges!$F220="A","/","")</f>
        <v/>
      </c>
      <c r="E8" s="311" t="str">
        <f>IF(Badges!$F224="A","/","")</f>
        <v/>
      </c>
      <c r="F8" s="311" t="str">
        <f>IF(Badges!$F228="A","/","")</f>
        <v/>
      </c>
      <c r="G8" s="311" t="str">
        <f>IF(Badges!$F232="A","/","")</f>
        <v/>
      </c>
      <c r="H8" s="311" t="str">
        <f>IF(Badges!$F236="A","/","")</f>
        <v/>
      </c>
      <c r="I8" s="223" t="str">
        <f>IF(Summary!$F14="E","E","")</f>
        <v/>
      </c>
      <c r="J8" s="223" t="str">
        <f>IF(Summary!$G14="Y","R","")</f>
        <v/>
      </c>
      <c r="K8" s="266"/>
      <c r="L8" s="262"/>
      <c r="M8" s="287" t="s">
        <v>951</v>
      </c>
      <c r="N8" s="288"/>
      <c r="O8" s="288"/>
      <c r="P8" s="288"/>
      <c r="Q8" s="288"/>
      <c r="R8" s="288"/>
      <c r="S8" s="289"/>
      <c r="T8" s="289"/>
      <c r="W8" s="338" t="str">
        <f>'Fun Patches'!C9</f>
        <v>&lt;LIST PATCH HERE&gt;</v>
      </c>
      <c r="X8" s="339" t="str">
        <f>IF(Summary!$F117="E","E","")</f>
        <v/>
      </c>
      <c r="Y8" s="339" t="str">
        <f>IF(Summary!$G117="Y","R","")</f>
        <v/>
      </c>
      <c r="AA8" s="275"/>
      <c r="AB8" s="273"/>
      <c r="AC8" s="274"/>
    </row>
    <row r="9" spans="2:30" ht="12.95" customHeight="1" thickBot="1">
      <c r="B9" s="262"/>
      <c r="C9" s="298" t="s">
        <v>439</v>
      </c>
      <c r="D9" s="311" t="str">
        <f>IF(Badges!$F266="A","/","")</f>
        <v/>
      </c>
      <c r="E9" s="311" t="str">
        <f>IF(Badges!$F270="A","/","")</f>
        <v/>
      </c>
      <c r="F9" s="311" t="str">
        <f>IF(Badges!$F274="A","/","")</f>
        <v/>
      </c>
      <c r="G9" s="311" t="str">
        <f>IF(Badges!$F278="A","/","")</f>
        <v/>
      </c>
      <c r="H9" s="311" t="str">
        <f>IF(Badges!$F282="A","/","")</f>
        <v/>
      </c>
      <c r="I9" s="223" t="str">
        <f>IF(Summary!$F16="E","E","")</f>
        <v/>
      </c>
      <c r="J9" s="223" t="str">
        <f>IF(Summary!$G16="Y","R","")</f>
        <v/>
      </c>
      <c r="K9" s="266"/>
      <c r="L9" s="262"/>
      <c r="M9" s="271" t="s">
        <v>22</v>
      </c>
      <c r="N9" s="268"/>
      <c r="O9" s="268"/>
      <c r="P9" s="268"/>
      <c r="Q9" s="268"/>
      <c r="R9" s="272"/>
      <c r="S9" s="224" t="str">
        <f>IF(Summary!$F67="E","E","")</f>
        <v/>
      </c>
      <c r="T9" s="224" t="str">
        <f>IF(Summary!$G67="Y","R","")</f>
        <v/>
      </c>
      <c r="W9" s="338" t="str">
        <f>'Fun Patches'!C10</f>
        <v>&lt;LIST PATCH HERE&gt;</v>
      </c>
      <c r="X9" s="339" t="str">
        <f>IF(Summary!$F118="E","E","")</f>
        <v/>
      </c>
      <c r="Y9" s="339" t="str">
        <f>IF(Summary!$G118="Y","R","")</f>
        <v/>
      </c>
      <c r="AA9" s="275"/>
      <c r="AB9" s="273"/>
      <c r="AC9" s="274"/>
    </row>
    <row r="10" spans="2:30" ht="12.95" customHeight="1">
      <c r="B10" s="262"/>
      <c r="C10" s="300" t="s">
        <v>950</v>
      </c>
      <c r="D10" s="309" t="str">
        <f>IF(Badges!$F289="A","/","")</f>
        <v/>
      </c>
      <c r="E10" s="309" t="str">
        <f>IF(Badges!$F293="A","/","")</f>
        <v/>
      </c>
      <c r="F10" s="309" t="str">
        <f>IF(Badges!$F297="A","/","")</f>
        <v/>
      </c>
      <c r="G10" s="309" t="str">
        <f>IF(Badges!$F301="A","/","")</f>
        <v/>
      </c>
      <c r="H10" s="309" t="str">
        <f>IF(Badges!$F305="A","/","")</f>
        <v/>
      </c>
      <c r="I10" s="325" t="str">
        <f>IF(Summary!$F17="E","E","")</f>
        <v/>
      </c>
      <c r="J10" s="325" t="str">
        <f>IF(Summary!$G17="Y","R","")</f>
        <v/>
      </c>
      <c r="K10" s="266" t="str">
        <f>IF(COUNT(#REF!)=3,MAX(#REF!),"")</f>
        <v/>
      </c>
      <c r="L10" s="262"/>
      <c r="M10" s="279" t="s">
        <v>26</v>
      </c>
      <c r="N10" s="280"/>
      <c r="O10" s="280"/>
      <c r="P10" s="280"/>
      <c r="Q10" s="280"/>
      <c r="R10" s="281"/>
      <c r="S10" s="224" t="str">
        <f>IF(Summary!$F68="E","E","")</f>
        <v/>
      </c>
      <c r="T10" s="224" t="str">
        <f>IF(Summary!$G68="Y","R","")</f>
        <v/>
      </c>
      <c r="W10" s="338" t="str">
        <f>'Fun Patches'!C11</f>
        <v>&lt;LIST PATCH HERE&gt;</v>
      </c>
      <c r="X10" s="339" t="str">
        <f>IF(Summary!$F119="E","E","")</f>
        <v/>
      </c>
      <c r="Y10" s="339" t="str">
        <f>IF(Summary!$G119="Y","R","")</f>
        <v/>
      </c>
      <c r="AA10" s="275"/>
      <c r="AB10" s="273"/>
      <c r="AC10" s="274"/>
    </row>
    <row r="11" spans="2:30" ht="12.95" customHeight="1" thickBot="1">
      <c r="B11" s="262"/>
      <c r="C11" s="295" t="s">
        <v>155</v>
      </c>
      <c r="D11" s="311" t="str">
        <f>IF(Badges!$F312="A","/","")</f>
        <v/>
      </c>
      <c r="E11" s="311" t="str">
        <f>IF(Badges!$F316="A","/","")</f>
        <v/>
      </c>
      <c r="F11" s="311" t="str">
        <f>IF(Badges!$F320="A","/","")</f>
        <v/>
      </c>
      <c r="G11" s="311" t="str">
        <f>IF(Badges!$F324="A","/","")</f>
        <v/>
      </c>
      <c r="H11" s="311" t="str">
        <f>IF(Badges!$F328="A","/","")</f>
        <v/>
      </c>
      <c r="I11" s="223" t="str">
        <f>IF(Summary!$F18="E","E","")</f>
        <v/>
      </c>
      <c r="J11" s="223" t="str">
        <f>IF(Summary!$G18="Y","R","")</f>
        <v/>
      </c>
      <c r="K11" s="266"/>
      <c r="L11" s="262"/>
      <c r="M11" s="290" t="s">
        <v>30</v>
      </c>
      <c r="N11" s="291"/>
      <c r="O11" s="291"/>
      <c r="P11" s="291"/>
      <c r="Q11" s="291"/>
      <c r="R11" s="292"/>
      <c r="S11" s="326" t="str">
        <f>IF(Summary!$F69="E","E","")</f>
        <v/>
      </c>
      <c r="T11" s="326" t="str">
        <f>IF(Summary!$G69="Y","R","")</f>
        <v/>
      </c>
      <c r="U11" s="266" t="str">
        <f>IF(COUNTIF(S9:S11,"E")=3,"C"," ")</f>
        <v xml:space="preserve"> </v>
      </c>
      <c r="W11" s="338" t="str">
        <f>'Fun Patches'!C12</f>
        <v>&lt;LIST PATCH HERE&gt;</v>
      </c>
      <c r="X11" s="339" t="str">
        <f>IF(Summary!$F120="E","E","")</f>
        <v/>
      </c>
      <c r="Y11" s="339" t="str">
        <f>IF(Summary!$G120="Y","R","")</f>
        <v/>
      </c>
      <c r="AA11" s="275"/>
      <c r="AB11" s="273"/>
      <c r="AC11" s="274"/>
    </row>
    <row r="12" spans="2:30" ht="12.95" customHeight="1" thickBot="1">
      <c r="B12" s="262"/>
      <c r="C12" s="295" t="s">
        <v>143</v>
      </c>
      <c r="D12" s="311" t="str">
        <f>IF(Badges!$F335="A","/","")</f>
        <v/>
      </c>
      <c r="E12" s="311" t="str">
        <f>IF(Badges!$F339="A","/","")</f>
        <v/>
      </c>
      <c r="F12" s="311" t="str">
        <f>IF(Badges!$F343="A","/","")</f>
        <v/>
      </c>
      <c r="G12" s="311" t="str">
        <f>IF(Badges!$F347="A","/","")</f>
        <v/>
      </c>
      <c r="H12" s="311" t="str">
        <f>IF(Badges!$F351="A","/","")</f>
        <v/>
      </c>
      <c r="I12" s="223" t="str">
        <f>IF(Summary!$F19="E","E","")</f>
        <v/>
      </c>
      <c r="J12" s="223" t="str">
        <f>IF(Summary!$G19="Y","R","")</f>
        <v/>
      </c>
      <c r="K12" s="266"/>
      <c r="L12" s="262"/>
      <c r="M12" s="267" t="s">
        <v>121</v>
      </c>
      <c r="N12" s="268"/>
      <c r="O12" s="268"/>
      <c r="P12" s="268"/>
      <c r="Q12" s="268"/>
      <c r="R12" s="268"/>
      <c r="S12" s="269"/>
      <c r="T12" s="269"/>
      <c r="W12" s="338" t="str">
        <f>'Fun Patches'!C13</f>
        <v>&lt;LIST PATCH HERE&gt;</v>
      </c>
      <c r="X12" s="339" t="str">
        <f>IF(Summary!$F121="E","E","")</f>
        <v/>
      </c>
      <c r="Y12" s="339" t="str">
        <f>IF(Summary!$G121="Y","R","")</f>
        <v/>
      </c>
      <c r="AA12" s="275"/>
      <c r="AB12" s="273"/>
      <c r="AC12" s="274"/>
    </row>
    <row r="13" spans="2:30" ht="12.95" customHeight="1">
      <c r="B13" s="262"/>
      <c r="C13" s="294" t="s">
        <v>741</v>
      </c>
      <c r="D13" s="309" t="str">
        <f>IF(Badges!$F358="A","/","")</f>
        <v/>
      </c>
      <c r="E13" s="309" t="str">
        <f>IF(Badges!$F362="A","/","")</f>
        <v/>
      </c>
      <c r="F13" s="309" t="str">
        <f>IF(Badges!$F366="A","/","")</f>
        <v/>
      </c>
      <c r="G13" s="309" t="str">
        <f>IF(Badges!$F370="A","/","")</f>
        <v/>
      </c>
      <c r="H13" s="309" t="str">
        <f>IF(Badges!$F374="A","/","")</f>
        <v/>
      </c>
      <c r="I13" s="325" t="str">
        <f>IF(Summary!$F20="E","E","")</f>
        <v/>
      </c>
      <c r="J13" s="325" t="str">
        <f>IF(Summary!$G20="Y","R","")</f>
        <v/>
      </c>
      <c r="K13" s="266"/>
      <c r="L13" s="262"/>
      <c r="M13" s="279" t="s">
        <v>953</v>
      </c>
      <c r="N13" s="280"/>
      <c r="O13" s="280"/>
      <c r="P13" s="280"/>
      <c r="Q13" s="280"/>
      <c r="R13" s="281"/>
      <c r="S13" s="224" t="str">
        <f>IF(Summary!$F71="E","E","")</f>
        <v/>
      </c>
      <c r="T13" s="224" t="str">
        <f>IF(Summary!$G71="Y","R","")</f>
        <v/>
      </c>
      <c r="W13" s="338" t="str">
        <f>'Fun Patches'!C14</f>
        <v>&lt;LIST PATCH HERE&gt;</v>
      </c>
      <c r="X13" s="339" t="str">
        <f>IF(Summary!$F122="E","E","")</f>
        <v/>
      </c>
      <c r="Y13" s="339" t="str">
        <f>IF(Summary!$G122="Y","R","")</f>
        <v/>
      </c>
      <c r="AA13" s="275"/>
      <c r="AB13" s="273"/>
      <c r="AC13" s="274"/>
    </row>
    <row r="14" spans="2:30" ht="12.95" customHeight="1">
      <c r="B14" s="262"/>
      <c r="C14" s="295" t="s">
        <v>952</v>
      </c>
      <c r="D14" s="311" t="str">
        <f>IF(Badges!$F573="A","/","")</f>
        <v/>
      </c>
      <c r="E14" s="311" t="str">
        <f>IF(Badges!$F385="A","/","")</f>
        <v/>
      </c>
      <c r="F14" s="311" t="str">
        <f>IF(Badges!$F389="A","/","")</f>
        <v/>
      </c>
      <c r="G14" s="311" t="str">
        <f>IF(Badges!$F393="A","/","")</f>
        <v/>
      </c>
      <c r="H14" s="311" t="str">
        <f>IF(Badges!$F397="A","/","")</f>
        <v/>
      </c>
      <c r="I14" s="223" t="str">
        <f>IF(Summary!$F21="E","E","")</f>
        <v/>
      </c>
      <c r="J14" s="223" t="str">
        <f>IF(Summary!$G21="Y","R","")</f>
        <v/>
      </c>
      <c r="K14" s="266" t="str">
        <f>IF(COUNT(#REF!)=3,MAX(#REF!),"")</f>
        <v/>
      </c>
      <c r="L14" s="262"/>
      <c r="M14" s="279" t="s">
        <v>954</v>
      </c>
      <c r="N14" s="280"/>
      <c r="O14" s="280"/>
      <c r="P14" s="280"/>
      <c r="Q14" s="280"/>
      <c r="R14" s="281"/>
      <c r="S14" s="224" t="str">
        <f>IF(Summary!$F72="E","E","")</f>
        <v/>
      </c>
      <c r="T14" s="224" t="str">
        <f>IF(Summary!$G72="Y","R","")</f>
        <v/>
      </c>
      <c r="W14" s="338" t="str">
        <f>'Fun Patches'!C15</f>
        <v>&lt;LIST PATCH HERE&gt;</v>
      </c>
      <c r="X14" s="339" t="str">
        <f>IF(Summary!$F123="E","E","")</f>
        <v/>
      </c>
      <c r="Y14" s="339" t="str">
        <f>IF(Summary!$G123="Y","R","")</f>
        <v/>
      </c>
      <c r="AA14" s="275"/>
      <c r="AB14" s="273"/>
      <c r="AC14" s="274"/>
    </row>
    <row r="15" spans="2:30" ht="12.95" customHeight="1" thickBot="1">
      <c r="B15" s="262"/>
      <c r="C15" s="298" t="s">
        <v>697</v>
      </c>
      <c r="D15" s="311" t="str">
        <f>IF(Badges!$F404="A","/","")</f>
        <v/>
      </c>
      <c r="E15" s="311" t="str">
        <f>IF(Badges!$F408="A","/","")</f>
        <v/>
      </c>
      <c r="F15" s="311" t="str">
        <f>IF(Badges!$F412="A","/","")</f>
        <v/>
      </c>
      <c r="G15" s="311" t="str">
        <f>IF(Badges!$F416="A","/","")</f>
        <v/>
      </c>
      <c r="H15" s="311" t="str">
        <f>IF(Badges!$F420="A","/","")</f>
        <v/>
      </c>
      <c r="I15" s="223" t="str">
        <f>IF(Summary!$F22="E","E","")</f>
        <v/>
      </c>
      <c r="J15" s="223" t="str">
        <f>IF(Summary!$G22="Y","R","")</f>
        <v/>
      </c>
      <c r="K15" s="266"/>
      <c r="L15" s="262"/>
      <c r="M15" s="283" t="s">
        <v>955</v>
      </c>
      <c r="N15" s="284"/>
      <c r="O15" s="284"/>
      <c r="P15" s="284"/>
      <c r="Q15" s="284"/>
      <c r="R15" s="285"/>
      <c r="S15" s="326" t="str">
        <f>IF(Summary!$F73="E","E","")</f>
        <v/>
      </c>
      <c r="T15" s="326" t="str">
        <f>IF(Summary!$G73="Y","R","")</f>
        <v/>
      </c>
      <c r="U15" s="266" t="str">
        <f>IF(COUNTIF(S13:S15,"E")=3,"C"," ")</f>
        <v xml:space="preserve"> </v>
      </c>
      <c r="W15" s="338" t="str">
        <f>'Fun Patches'!C16</f>
        <v>&lt;LIST PATCH HERE&gt;</v>
      </c>
      <c r="X15" s="339" t="str">
        <f>IF(Summary!$F124="E","E","")</f>
        <v/>
      </c>
      <c r="Y15" s="339" t="str">
        <f>IF(Summary!$G124="Y","R","")</f>
        <v/>
      </c>
      <c r="AA15" s="275"/>
      <c r="AB15" s="273"/>
      <c r="AC15" s="274"/>
    </row>
    <row r="16" spans="2:30" ht="12.95" customHeight="1">
      <c r="B16" s="262"/>
      <c r="C16" s="295" t="s">
        <v>146</v>
      </c>
      <c r="D16" s="309" t="str">
        <f>IF(Badges!$F427="A","/","")</f>
        <v/>
      </c>
      <c r="E16" s="309" t="str">
        <f>IF(Badges!$F431="A","/","")</f>
        <v/>
      </c>
      <c r="F16" s="309" t="str">
        <f>IF(Badges!$F435="A","/","")</f>
        <v/>
      </c>
      <c r="G16" s="309" t="str">
        <f>IF(Badges!$F439="A","/","")</f>
        <v/>
      </c>
      <c r="H16" s="309" t="str">
        <f>IF(Badges!$F443="A","/","")</f>
        <v/>
      </c>
      <c r="I16" s="325" t="str">
        <f>IF(Summary!$F23="E","E","")</f>
        <v/>
      </c>
      <c r="J16" s="325" t="str">
        <f>IF(Summary!$G23="Y","R","")</f>
        <v/>
      </c>
      <c r="K16" s="266"/>
      <c r="L16" s="262"/>
      <c r="M16" s="294" t="s">
        <v>956</v>
      </c>
      <c r="N16" s="310" t="str">
        <f>IF(Badges!$F79="A","/","")</f>
        <v/>
      </c>
      <c r="O16" s="310" t="str">
        <f>IF(Badges!$F83="A","/","")</f>
        <v/>
      </c>
      <c r="P16" s="310" t="str">
        <f>IF(Badges!$F87="A","/","")</f>
        <v/>
      </c>
      <c r="Q16" s="310" t="str">
        <f>IF(Badges!$F91="A","/","")</f>
        <v/>
      </c>
      <c r="R16" s="310" t="str">
        <f>IF(Badges!$F95="A","/","")</f>
        <v/>
      </c>
      <c r="S16" s="224" t="str">
        <f>IF(Summary!$F7="E","E","")</f>
        <v/>
      </c>
      <c r="T16" s="224" t="str">
        <f>IF(Summary!$G7="Y","R","")</f>
        <v/>
      </c>
      <c r="W16" s="338" t="str">
        <f>'Fun Patches'!C17</f>
        <v>&lt;LIST PATCH HERE&gt;</v>
      </c>
      <c r="X16" s="339" t="str">
        <f>IF(Summary!$F125="E","E","")</f>
        <v/>
      </c>
      <c r="Y16" s="339" t="str">
        <f>IF(Summary!$G125="Y","R","")</f>
        <v/>
      </c>
      <c r="AA16" s="275"/>
      <c r="AB16" s="273"/>
      <c r="AC16" s="274"/>
    </row>
    <row r="17" spans="2:29" ht="12.95" customHeight="1">
      <c r="B17" s="262"/>
      <c r="C17" s="295" t="s">
        <v>153</v>
      </c>
      <c r="D17" s="311" t="str">
        <f>IF(Badges!$F450="A","/","")</f>
        <v/>
      </c>
      <c r="E17" s="311" t="str">
        <f>IF(Badges!$F454="A","/","")</f>
        <v/>
      </c>
      <c r="F17" s="311" t="str">
        <f>IF(Badges!$F458="A","/","")</f>
        <v/>
      </c>
      <c r="G17" s="311" t="str">
        <f>IF(Badges!$F462="A","/","")</f>
        <v/>
      </c>
      <c r="H17" s="311" t="str">
        <f>IF(Badges!$F466="A","/","")</f>
        <v/>
      </c>
      <c r="I17" s="223" t="str">
        <f>IF(Summary!$F24="E","E","")</f>
        <v/>
      </c>
      <c r="J17" s="223" t="str">
        <f>IF(Summary!$G24="Y","R","")</f>
        <v/>
      </c>
      <c r="K17" s="266"/>
      <c r="L17" s="262"/>
      <c r="M17" s="295" t="s">
        <v>957</v>
      </c>
      <c r="N17" s="311" t="str">
        <f>IF(Badges!$F10="A","/","")</f>
        <v/>
      </c>
      <c r="O17" s="311" t="str">
        <f>IF(Badges!$F14="A","/","")</f>
        <v/>
      </c>
      <c r="P17" s="311" t="str">
        <f>IF(Badges!$F18="A","/","")</f>
        <v/>
      </c>
      <c r="Q17" s="311" t="str">
        <f>IF(Badges!$F22="A","/","")</f>
        <v/>
      </c>
      <c r="R17" s="311" t="str">
        <f>IF(Badges!$F26="A","/","")</f>
        <v/>
      </c>
      <c r="S17" s="224" t="str">
        <f>IF(Summary!$F4="E","E","")</f>
        <v/>
      </c>
      <c r="T17" s="224" t="str">
        <f>IF(Summary!$G4="Y","R","")</f>
        <v/>
      </c>
      <c r="W17" s="338" t="str">
        <f>'Fun Patches'!C18</f>
        <v>&lt;LIST PATCH HERE&gt;</v>
      </c>
      <c r="X17" s="339" t="str">
        <f>IF(Summary!$F126="E","E","")</f>
        <v/>
      </c>
      <c r="Y17" s="339" t="str">
        <f>IF(Summary!$G126="Y","R","")</f>
        <v/>
      </c>
      <c r="AA17" s="275"/>
      <c r="AB17" s="273"/>
      <c r="AC17" s="274"/>
    </row>
    <row r="18" spans="2:29" ht="12.95" customHeight="1" thickBot="1">
      <c r="B18" s="262"/>
      <c r="C18" s="295" t="s">
        <v>94</v>
      </c>
      <c r="D18" s="311" t="str">
        <f>IF(Badges!$F473="A","/","")</f>
        <v/>
      </c>
      <c r="E18" s="311" t="str">
        <f>IF(Badges!$F477="A","/","")</f>
        <v/>
      </c>
      <c r="F18" s="311" t="str">
        <f>IF(Badges!$F481="A","/","")</f>
        <v/>
      </c>
      <c r="G18" s="311" t="str">
        <f>IF(Badges!$F485="A","/","")</f>
        <v/>
      </c>
      <c r="H18" s="311" t="str">
        <f>IF(Badges!$F489="A","/","")</f>
        <v/>
      </c>
      <c r="I18" s="223" t="str">
        <f>IF(Summary!$F25="E","E","")</f>
        <v/>
      </c>
      <c r="J18" s="223" t="str">
        <f>IF(Summary!$G25="Y","R","")</f>
        <v/>
      </c>
      <c r="K18" s="266" t="str">
        <f>IF(COUNT(#REF!)=4,MAX(#REF!),"")</f>
        <v/>
      </c>
      <c r="L18" s="262"/>
      <c r="M18" s="295" t="s">
        <v>958</v>
      </c>
      <c r="N18" s="308" t="str">
        <f>IF(Badges!$F243="A","/","")</f>
        <v/>
      </c>
      <c r="O18" s="308" t="str">
        <f>IF(Badges!$F247="A","/","")</f>
        <v/>
      </c>
      <c r="P18" s="308" t="str">
        <f>IF(Badges!$F251="A","/","")</f>
        <v/>
      </c>
      <c r="Q18" s="308" t="str">
        <f>IF(Badges!$F255="A","/","")</f>
        <v/>
      </c>
      <c r="R18" s="308" t="str">
        <f>IF(Badges!$F259="A","/","")</f>
        <v/>
      </c>
      <c r="S18" s="224" t="str">
        <f>IF(Summary!$F15="E","E","")</f>
        <v/>
      </c>
      <c r="T18" s="224" t="str">
        <f>IF(Summary!$G15="Y","R","")</f>
        <v/>
      </c>
      <c r="W18" s="338" t="str">
        <f>'Fun Patches'!C19</f>
        <v>&lt;LIST PATCH HERE&gt;</v>
      </c>
      <c r="X18" s="339" t="str">
        <f>IF(Summary!$F127="E","E","")</f>
        <v/>
      </c>
      <c r="Y18" s="339" t="str">
        <f>IF(Summary!$G127="Y","R","")</f>
        <v/>
      </c>
      <c r="AA18" s="275"/>
      <c r="AB18" s="273"/>
      <c r="AC18" s="274"/>
    </row>
    <row r="19" spans="2:29" ht="12.95" customHeight="1" thickBot="1">
      <c r="B19" s="262"/>
      <c r="C19" s="294" t="s">
        <v>141</v>
      </c>
      <c r="D19" s="309" t="str">
        <f>IF(Badges!$F496="A","/","")</f>
        <v/>
      </c>
      <c r="E19" s="309" t="str">
        <f>IF(Badges!$F500="A","/","")</f>
        <v/>
      </c>
      <c r="F19" s="309" t="str">
        <f>IF(Badges!$F504="A","/","")</f>
        <v/>
      </c>
      <c r="G19" s="309" t="str">
        <f>IF(Badges!$F508="A","/","")</f>
        <v/>
      </c>
      <c r="H19" s="309" t="str">
        <f>IF(Badges!$F512="A","/","")</f>
        <v/>
      </c>
      <c r="I19" s="325" t="str">
        <f>IF(Summary!$F26="E","E","")</f>
        <v/>
      </c>
      <c r="J19" s="325" t="str">
        <f>IF(Summary!$G26="Y","R","")</f>
        <v/>
      </c>
      <c r="K19" s="266"/>
      <c r="L19" s="262"/>
      <c r="M19" s="296" t="s">
        <v>959</v>
      </c>
      <c r="N19" s="291"/>
      <c r="O19" s="291"/>
      <c r="P19" s="291"/>
      <c r="Q19" s="291"/>
      <c r="R19" s="292"/>
      <c r="S19" s="326" t="str">
        <f>IF(Summary!$F74="E","E","")</f>
        <v/>
      </c>
      <c r="T19" s="326" t="str">
        <f>IF(Summary!$G74="Y","R","")</f>
        <v/>
      </c>
      <c r="U19" s="266" t="str">
        <f>IF(COUNTIF(S16:S19,"E")=4,"C"," ")</f>
        <v xml:space="preserve"> </v>
      </c>
      <c r="W19" s="338" t="str">
        <f>'Fun Patches'!C20</f>
        <v>&lt;LIST PATCH HERE&gt;</v>
      </c>
      <c r="X19" s="339" t="str">
        <f>IF(Summary!$F128="E","E","")</f>
        <v/>
      </c>
      <c r="Y19" s="339" t="str">
        <f>IF(Summary!$G128="Y","R","")</f>
        <v/>
      </c>
      <c r="AA19" s="275"/>
      <c r="AB19" s="273"/>
      <c r="AC19" s="274"/>
    </row>
    <row r="20" spans="2:29" ht="12.95" customHeight="1">
      <c r="B20" s="262"/>
      <c r="C20" s="295" t="s">
        <v>718</v>
      </c>
      <c r="D20" s="311" t="str">
        <f>IF(Badges!$F519="A","/","")</f>
        <v/>
      </c>
      <c r="E20" s="311" t="str">
        <f>IF(Badges!$F523="A","/","")</f>
        <v/>
      </c>
      <c r="F20" s="311" t="str">
        <f>IF(Badges!$F527="A","/","")</f>
        <v/>
      </c>
      <c r="G20" s="311" t="str">
        <f>IF(Badges!$F531="A","/","")</f>
        <v/>
      </c>
      <c r="H20" s="311" t="str">
        <f>IF(Badges!$F535="A","/","")</f>
        <v/>
      </c>
      <c r="I20" s="223" t="str">
        <f>IF(Summary!$F27="E","E","")</f>
        <v/>
      </c>
      <c r="J20" s="223" t="str">
        <f>IF(Summary!$G27="Y","R","")</f>
        <v/>
      </c>
      <c r="K20" s="266"/>
      <c r="L20" s="262"/>
      <c r="M20" s="267" t="s">
        <v>764</v>
      </c>
      <c r="N20" s="268"/>
      <c r="O20" s="268"/>
      <c r="P20" s="268"/>
      <c r="Q20" s="268"/>
      <c r="R20" s="272"/>
      <c r="S20" s="325" t="str">
        <f>IF(Summary!$F75="E","E","")</f>
        <v/>
      </c>
      <c r="T20" s="325" t="str">
        <f>IF(Summary!$G75="Y","R","")</f>
        <v/>
      </c>
      <c r="W20" s="338" t="str">
        <f>'Fun Patches'!C21</f>
        <v>&lt;LIST PATCH HERE&gt;</v>
      </c>
      <c r="X20" s="339" t="str">
        <f>IF(Summary!$F129="E","E","")</f>
        <v/>
      </c>
      <c r="Y20" s="339" t="str">
        <f>IF(Summary!$G129="Y","R","")</f>
        <v/>
      </c>
      <c r="AA20" s="275"/>
      <c r="AB20" s="273"/>
      <c r="AC20" s="274"/>
    </row>
    <row r="21" spans="2:29" ht="12.95" customHeight="1" thickBot="1">
      <c r="B21" s="262"/>
      <c r="C21" s="298" t="s">
        <v>148</v>
      </c>
      <c r="D21" s="311" t="str">
        <f>IF(Badges!$F542="A","/","")</f>
        <v/>
      </c>
      <c r="E21" s="311" t="str">
        <f>IF(Badges!$F546="A","/","")</f>
        <v/>
      </c>
      <c r="F21" s="311" t="str">
        <f>IF(Badges!$F550="A","/","")</f>
        <v/>
      </c>
      <c r="G21" s="311" t="str">
        <f>IF(Badges!$F554="A","/","")</f>
        <v/>
      </c>
      <c r="H21" s="311" t="str">
        <f>IF(Badges!$F558="A","/","")</f>
        <v/>
      </c>
      <c r="I21" s="223" t="str">
        <f>IF(Summary!$F28="E","E","")</f>
        <v/>
      </c>
      <c r="J21" s="223" t="str">
        <f>IF(Summary!$G28="Y","R","")</f>
        <v/>
      </c>
      <c r="K21" s="266"/>
      <c r="L21" s="262"/>
      <c r="M21" s="283" t="s">
        <v>960</v>
      </c>
      <c r="N21" s="284"/>
      <c r="O21" s="284"/>
      <c r="P21" s="284"/>
      <c r="Q21" s="284"/>
      <c r="R21" s="285"/>
      <c r="S21" s="346" t="str">
        <f>IF(Summary!$F76="E","E","")</f>
        <v/>
      </c>
      <c r="T21" s="346" t="str">
        <f>IF(Summary!$G76="Y","R","")</f>
        <v/>
      </c>
      <c r="U21" s="266" t="str">
        <f>IF(COUNTIF(S20:S21,"E")=2,"C"," ")</f>
        <v xml:space="preserve"> </v>
      </c>
      <c r="W21" s="338" t="str">
        <f>'Fun Patches'!C22</f>
        <v>&lt;LIST PATCH HERE&gt;</v>
      </c>
      <c r="X21" s="339" t="str">
        <f>IF(Summary!$F130="E","E","")</f>
        <v/>
      </c>
      <c r="Y21" s="339" t="str">
        <f>IF(Summary!$G130="Y","R","")</f>
        <v/>
      </c>
      <c r="AA21" s="275"/>
      <c r="AB21" s="273"/>
      <c r="AC21" s="274"/>
    </row>
    <row r="22" spans="2:29" ht="12.95" customHeight="1">
      <c r="B22" s="262"/>
      <c r="C22" s="295" t="s">
        <v>152</v>
      </c>
      <c r="D22" s="309" t="str">
        <f>IF(Badges!$F565="A","/","")</f>
        <v/>
      </c>
      <c r="E22" s="309" t="str">
        <f>IF(Badges!$F569="A","/","")</f>
        <v/>
      </c>
      <c r="F22" s="309" t="str">
        <f>IF(Badges!$F573="A","/","")</f>
        <v/>
      </c>
      <c r="G22" s="309" t="str">
        <f>IF(Badges!$F577="A","/","")</f>
        <v/>
      </c>
      <c r="H22" s="309" t="str">
        <f>IF(Badges!$F581="A","/","")</f>
        <v/>
      </c>
      <c r="I22" s="325" t="str">
        <f>IF(Summary!$F29="E","E","")</f>
        <v/>
      </c>
      <c r="J22" s="325" t="str">
        <f>IF(Summary!$G29="Y","R","")</f>
        <v/>
      </c>
      <c r="K22" s="266" t="str">
        <f>IF(COUNT(#REF!)=2,MAX(#REF!),"")</f>
        <v/>
      </c>
      <c r="L22" s="262"/>
      <c r="M22" s="287" t="s">
        <v>766</v>
      </c>
      <c r="N22" s="288"/>
      <c r="O22" s="288"/>
      <c r="P22" s="288"/>
      <c r="Q22" s="288"/>
      <c r="R22" s="297"/>
      <c r="S22" s="325" t="str">
        <f>IF(Summary!$F77="E","E","")</f>
        <v/>
      </c>
      <c r="T22" s="325" t="str">
        <f>IF(Summary!$G77="Y","R","")</f>
        <v/>
      </c>
      <c r="W22" s="338" t="str">
        <f>'Fun Patches'!C23</f>
        <v>&lt;LIST PATCH HERE&gt;</v>
      </c>
      <c r="X22" s="339" t="str">
        <f>IF(Summary!$F131="E","E","")</f>
        <v/>
      </c>
      <c r="Y22" s="339" t="str">
        <f>IF(Summary!$G131="Y","R","")</f>
        <v/>
      </c>
      <c r="AA22" s="275"/>
      <c r="AB22" s="273"/>
      <c r="AC22" s="274"/>
    </row>
    <row r="23" spans="2:29" ht="12.95" customHeight="1" thickBot="1">
      <c r="B23" s="262"/>
      <c r="C23" s="295" t="s">
        <v>149</v>
      </c>
      <c r="D23" s="311" t="str">
        <f>IF(Badges!$F588="A","/","")</f>
        <v/>
      </c>
      <c r="E23" s="311" t="str">
        <f>IF(Badges!$F592="A","/","")</f>
        <v/>
      </c>
      <c r="F23" s="311" t="str">
        <f>IF(Badges!$F596="A","/","")</f>
        <v/>
      </c>
      <c r="G23" s="311" t="str">
        <f>IF(Badges!$F600="A","/","")</f>
        <v/>
      </c>
      <c r="H23" s="311" t="str">
        <f>IF(Badges!$F604="A","/","")</f>
        <v/>
      </c>
      <c r="I23" s="223" t="str">
        <f>IF(Summary!$F30="E","E","")</f>
        <v/>
      </c>
      <c r="J23" s="223" t="str">
        <f>IF(Summary!$G30="Y","R","")</f>
        <v/>
      </c>
      <c r="K23" s="266"/>
      <c r="L23" s="262"/>
      <c r="M23" s="290" t="s">
        <v>961</v>
      </c>
      <c r="N23" s="291"/>
      <c r="O23" s="291"/>
      <c r="P23" s="291"/>
      <c r="Q23" s="291"/>
      <c r="R23" s="292"/>
      <c r="S23" s="326" t="str">
        <f>IF(Summary!$F78="E","E","")</f>
        <v/>
      </c>
      <c r="T23" s="326" t="str">
        <f>IF(Summary!$G78="Y","R","")</f>
        <v/>
      </c>
      <c r="U23" s="266" t="str">
        <f>IF(COUNTIF(S22:S23,"E")=2,"C"," ")</f>
        <v xml:space="preserve"> </v>
      </c>
      <c r="W23" s="338" t="str">
        <f>'Fun Patches'!C24</f>
        <v>&lt;LIST PATCH HERE&gt;</v>
      </c>
      <c r="X23" s="339" t="str">
        <f>IF(Summary!$F132="E","E","")</f>
        <v/>
      </c>
      <c r="Y23" s="339" t="str">
        <f>IF(Summary!$G132="Y","R","")</f>
        <v/>
      </c>
      <c r="AA23" s="275"/>
      <c r="AB23" s="273"/>
      <c r="AC23" s="274"/>
    </row>
    <row r="24" spans="2:29" ht="12.95" customHeight="1" thickBot="1">
      <c r="B24" s="262"/>
      <c r="C24" s="295" t="s">
        <v>142</v>
      </c>
      <c r="D24" s="311" t="str">
        <f>IF(Badges!$F634="A","/","")</f>
        <v/>
      </c>
      <c r="E24" s="311" t="str">
        <f>IF(Badges!$F638="A","/","")</f>
        <v/>
      </c>
      <c r="F24" s="311" t="str">
        <f>IF(Badges!$F642="A","/","")</f>
        <v/>
      </c>
      <c r="G24" s="311" t="str">
        <f>IF(Badges!$F646="A","/","")</f>
        <v/>
      </c>
      <c r="H24" s="311" t="str">
        <f>IF(Badges!$F650="A","/","")</f>
        <v/>
      </c>
      <c r="I24" s="223" t="str">
        <f>IF(Summary!$F32="E","E","")</f>
        <v/>
      </c>
      <c r="J24" s="223" t="str">
        <f>IF(Summary!$G32="Y","R","")</f>
        <v/>
      </c>
      <c r="K24" s="266" t="str">
        <f>IF(COUNT(#REF!)=2,MAX(#REF!),"")</f>
        <v/>
      </c>
      <c r="L24" s="262"/>
      <c r="M24" s="267" t="s">
        <v>765</v>
      </c>
      <c r="N24" s="268"/>
      <c r="O24" s="268"/>
      <c r="P24" s="268"/>
      <c r="Q24" s="268"/>
      <c r="R24" s="272"/>
      <c r="S24" s="224" t="str">
        <f>IF(Summary!$F79="E","E","")</f>
        <v/>
      </c>
      <c r="T24" s="224" t="str">
        <f>IF(Summary!$G79="Y","R","")</f>
        <v/>
      </c>
      <c r="U24" s="266" t="str">
        <f>IF(COUNTIF(S24:S25,"E")=2,"C"," ")</f>
        <v xml:space="preserve"> </v>
      </c>
      <c r="W24" s="338" t="str">
        <f>'Fun Patches'!C25</f>
        <v>&lt;LIST PATCH HERE&gt;</v>
      </c>
      <c r="X24" s="339" t="str">
        <f>IF(Summary!$F133="E","E","")</f>
        <v/>
      </c>
      <c r="Y24" s="339" t="str">
        <f>IF(Summary!$G133="Y","R","")</f>
        <v/>
      </c>
      <c r="AA24" s="275"/>
      <c r="AB24" s="273"/>
      <c r="AC24" s="274"/>
    </row>
    <row r="25" spans="2:29" ht="12.95" customHeight="1" thickBot="1">
      <c r="B25" s="262"/>
      <c r="C25" s="294" t="s">
        <v>154</v>
      </c>
      <c r="D25" s="309" t="str">
        <f>IF(Badges!$F657="A","/","")</f>
        <v/>
      </c>
      <c r="E25" s="309" t="str">
        <f>IF(Badges!$F661="A","/","")</f>
        <v/>
      </c>
      <c r="F25" s="309" t="str">
        <f>IF(Badges!$F665="A","/","")</f>
        <v/>
      </c>
      <c r="G25" s="309" t="str">
        <f>IF(Badges!$F669="A","/","")</f>
        <v/>
      </c>
      <c r="H25" s="309" t="str">
        <f>IF(Badges!$F673="A","/","")</f>
        <v/>
      </c>
      <c r="I25" s="325" t="str">
        <f>IF(Summary!$F33="E","E","")</f>
        <v/>
      </c>
      <c r="J25" s="325" t="str">
        <f>IF(Summary!$G33="Y","R","")</f>
        <v/>
      </c>
      <c r="K25" s="266"/>
      <c r="L25" s="262"/>
      <c r="M25" s="283" t="s">
        <v>964</v>
      </c>
      <c r="N25" s="284"/>
      <c r="O25" s="284"/>
      <c r="P25" s="284"/>
      <c r="Q25" s="284"/>
      <c r="R25" s="285"/>
      <c r="S25" s="326" t="str">
        <f>IF(Summary!$F80="E","E","")</f>
        <v/>
      </c>
      <c r="T25" s="326" t="str">
        <f>IF(Summary!$G80="Y","R","")</f>
        <v/>
      </c>
      <c r="U25" s="586" t="s">
        <v>1144</v>
      </c>
      <c r="W25" s="338" t="str">
        <f>'Fun Patches'!C26</f>
        <v>&lt;LIST PATCH HERE&gt;</v>
      </c>
      <c r="X25" s="339" t="str">
        <f>IF(Summary!$F134="E","E","")</f>
        <v/>
      </c>
      <c r="Y25" s="339" t="str">
        <f>IF(Summary!$G134="Y","R","")</f>
        <v/>
      </c>
      <c r="AA25" s="275"/>
      <c r="AB25" s="273"/>
      <c r="AC25" s="274"/>
    </row>
    <row r="26" spans="2:29" ht="12.95" customHeight="1">
      <c r="B26" s="262"/>
      <c r="C26" s="295" t="s">
        <v>962</v>
      </c>
      <c r="D26" s="311" t="str">
        <f>IF(Badges!$F102="A","/","")</f>
        <v/>
      </c>
      <c r="E26" s="311" t="str">
        <f>IF(Badges!$F106="A","/","")</f>
        <v/>
      </c>
      <c r="F26" s="311" t="str">
        <f>IF(Badges!$F110="A","/","")</f>
        <v/>
      </c>
      <c r="G26" s="311" t="str">
        <f>IF(Badges!$F114="A","/","")</f>
        <v/>
      </c>
      <c r="H26" s="311" t="str">
        <f>IF(Badges!$F118="A","/","")</f>
        <v/>
      </c>
      <c r="I26" s="223" t="str">
        <f>IF(Summary!$F8="E","E","")</f>
        <v/>
      </c>
      <c r="J26" s="223" t="str">
        <f>IF(Summary!$G8="Y","R","")</f>
        <v/>
      </c>
      <c r="K26" s="266" t="str">
        <f>IF(COUNT(#REF!)=2,MAX(#REF!),"")</f>
        <v/>
      </c>
      <c r="L26" s="392"/>
      <c r="M26" s="392"/>
      <c r="N26" s="393"/>
      <c r="O26" s="393"/>
      <c r="P26" s="393"/>
      <c r="Q26" s="393"/>
      <c r="R26" s="393"/>
      <c r="S26" s="394"/>
      <c r="T26" s="394"/>
      <c r="U26" s="586"/>
      <c r="W26" s="338" t="str">
        <f>'Fun Patches'!C27</f>
        <v>&lt;LIST PATCH HERE&gt;</v>
      </c>
      <c r="X26" s="339" t="str">
        <f>IF(Summary!$F135="E","E","")</f>
        <v/>
      </c>
      <c r="Y26" s="339" t="str">
        <f>IF(Summary!$G135="Y","R","")</f>
        <v/>
      </c>
      <c r="AA26" s="275"/>
      <c r="AB26" s="273"/>
      <c r="AC26" s="274"/>
    </row>
    <row r="27" spans="2:29" ht="12.95" customHeight="1" thickBot="1">
      <c r="B27" s="262"/>
      <c r="C27" s="298" t="s">
        <v>963</v>
      </c>
      <c r="D27" s="311" t="str">
        <f>IF(Badges!$F680="A","/","")</f>
        <v/>
      </c>
      <c r="E27" s="311" t="str">
        <f>IF(Badges!$F684="A","/","")</f>
        <v/>
      </c>
      <c r="F27" s="311" t="str">
        <f>IF(Badges!$F688="A","/","")</f>
        <v/>
      </c>
      <c r="G27" s="311" t="str">
        <f>IF(Badges!$F692="A","/","")</f>
        <v/>
      </c>
      <c r="H27" s="311" t="str">
        <f>IF(Badges!$F696="A","/","")</f>
        <v/>
      </c>
      <c r="I27" s="223" t="str">
        <f>IF(Summary!$F34="E","E","")</f>
        <v/>
      </c>
      <c r="J27" s="223" t="str">
        <f>IF(Summary!$G34="Y","R","")</f>
        <v/>
      </c>
      <c r="K27" s="266"/>
      <c r="L27" s="392"/>
      <c r="M27" s="392"/>
      <c r="N27" s="393"/>
      <c r="O27" s="393"/>
      <c r="P27" s="393"/>
      <c r="Q27" s="393"/>
      <c r="R27" s="393"/>
      <c r="S27" s="394"/>
      <c r="T27" s="394"/>
      <c r="U27" s="586"/>
      <c r="W27" s="338" t="str">
        <f>'Fun Patches'!C28</f>
        <v>&lt;LIST PATCH HERE&gt;</v>
      </c>
      <c r="X27" s="339" t="str">
        <f>IF(Summary!$F136="E","E","")</f>
        <v/>
      </c>
      <c r="Y27" s="339" t="str">
        <f>IF(Summary!$G136="Y","R","")</f>
        <v/>
      </c>
      <c r="AA27" s="275"/>
      <c r="AB27" s="273"/>
      <c r="AC27" s="274"/>
    </row>
    <row r="28" spans="2:29" ht="12.95" customHeight="1">
      <c r="B28" s="262"/>
      <c r="C28" s="294" t="s">
        <v>150</v>
      </c>
      <c r="D28" s="309" t="str">
        <f>IF(Badges!$F703="A","/","")</f>
        <v/>
      </c>
      <c r="E28" s="309" t="str">
        <f>IF(Badges!$F707="A","/","")</f>
        <v/>
      </c>
      <c r="F28" s="309" t="str">
        <f>IF(Badges!$F711="A","/","")</f>
        <v/>
      </c>
      <c r="G28" s="309" t="str">
        <f>IF(Badges!$F715="A","/","")</f>
        <v/>
      </c>
      <c r="H28" s="309" t="str">
        <f>IF(Badges!$F719="A","/","")</f>
        <v/>
      </c>
      <c r="I28" s="325" t="str">
        <f>IF(Summary!$F35="E","E","")</f>
        <v/>
      </c>
      <c r="J28" s="325" t="str">
        <f>IF(Summary!$G35="Y","R","")</f>
        <v/>
      </c>
      <c r="L28" s="580" t="str">
        <f>'Council Own'!B6</f>
        <v>&lt;&lt;List Badge 1 Here&gt;&gt;</v>
      </c>
      <c r="M28" s="580"/>
      <c r="N28" s="580"/>
      <c r="O28" s="580"/>
      <c r="P28" s="580"/>
      <c r="Q28" s="580"/>
      <c r="R28" s="589"/>
      <c r="S28" s="337" t="str">
        <f>IF(Summary!$F82="E","E","")</f>
        <v/>
      </c>
      <c r="T28" s="337" t="str">
        <f>IF(Summary!$G82="Y","R","")</f>
        <v/>
      </c>
      <c r="U28" s="586"/>
      <c r="W28" s="338" t="str">
        <f>'Fun Patches'!C29</f>
        <v>&lt;LIST PATCH HERE&gt;</v>
      </c>
      <c r="X28" s="339" t="str">
        <f>IF(Summary!$F137="E","E","")</f>
        <v/>
      </c>
      <c r="Y28" s="339" t="str">
        <f>IF(Summary!$G137="Y","R","")</f>
        <v/>
      </c>
      <c r="AA28" s="275"/>
      <c r="AB28" s="273"/>
      <c r="AC28" s="274"/>
    </row>
    <row r="29" spans="2:29" ht="12.95" customHeight="1">
      <c r="B29" s="262"/>
      <c r="C29" s="295" t="s">
        <v>847</v>
      </c>
      <c r="D29" s="311" t="str">
        <f>IF(Badges!$F726="A","/","")</f>
        <v/>
      </c>
      <c r="E29" s="311" t="str">
        <f>IF(Badges!$F730="A","/","")</f>
        <v/>
      </c>
      <c r="F29" s="311" t="str">
        <f>IF(Badges!$F734="A","/","")</f>
        <v/>
      </c>
      <c r="G29" s="311" t="str">
        <f>IF(Badges!$F738="A","/","")</f>
        <v/>
      </c>
      <c r="H29" s="311" t="str">
        <f>IF(Badges!$F742="A","/","")</f>
        <v/>
      </c>
      <c r="I29" s="223" t="str">
        <f>IF(Summary!$F36="E","E","")</f>
        <v/>
      </c>
      <c r="J29" s="223" t="str">
        <f>IF(Summary!$G36="Y","R","")</f>
        <v/>
      </c>
      <c r="L29" s="581" t="str">
        <f>'Council Own'!B30</f>
        <v>&lt;&lt;List Badge 2 Here&gt;&gt;</v>
      </c>
      <c r="M29" s="581"/>
      <c r="N29" s="581"/>
      <c r="O29" s="581"/>
      <c r="P29" s="581"/>
      <c r="Q29" s="581"/>
      <c r="R29" s="590"/>
      <c r="S29" s="339" t="str">
        <f>IF(Summary!$F83="E","E","")</f>
        <v/>
      </c>
      <c r="T29" s="339" t="str">
        <f>IF(Summary!$G83="Y","R","")</f>
        <v/>
      </c>
      <c r="U29" s="586"/>
      <c r="W29" s="338" t="str">
        <f>'Fun Patches'!C30</f>
        <v>&lt;LIST PATCH HERE&gt;</v>
      </c>
      <c r="X29" s="339" t="str">
        <f>IF(Summary!$F138="E","E","")</f>
        <v/>
      </c>
      <c r="Y29" s="339" t="str">
        <f>IF(Summary!$G138="Y","R","")</f>
        <v/>
      </c>
      <c r="AA29" s="275"/>
      <c r="AB29" s="273"/>
      <c r="AC29" s="274"/>
    </row>
    <row r="30" spans="2:29" ht="12.95" customHeight="1" thickBot="1">
      <c r="B30" s="262"/>
      <c r="C30" s="298" t="s">
        <v>140</v>
      </c>
      <c r="D30" s="316" t="str">
        <f>IF(Badges!$F749="A","/","")</f>
        <v/>
      </c>
      <c r="E30" s="316" t="str">
        <f>IF(Badges!$F753="A","/","")</f>
        <v/>
      </c>
      <c r="F30" s="316" t="str">
        <f>IF(Badges!$F757="A","/","")</f>
        <v/>
      </c>
      <c r="G30" s="316" t="str">
        <f>IF(Badges!$F761="A","/","")</f>
        <v/>
      </c>
      <c r="H30" s="316" t="str">
        <f>IF(Badges!$F765="A","/","")</f>
        <v/>
      </c>
      <c r="I30" s="326" t="str">
        <f>IF(Summary!$F37="E","E","")</f>
        <v/>
      </c>
      <c r="J30" s="326" t="str">
        <f>IF(Summary!$G37="Y","R","")</f>
        <v/>
      </c>
      <c r="L30" s="580" t="str">
        <f>'Council Own'!B54</f>
        <v>&lt;&lt;List Badge 3 Here&gt;&gt;</v>
      </c>
      <c r="M30" s="580"/>
      <c r="N30" s="580"/>
      <c r="O30" s="580"/>
      <c r="P30" s="580"/>
      <c r="Q30" s="580"/>
      <c r="R30" s="589"/>
      <c r="S30" s="339" t="str">
        <f>IF(Summary!$F84="E","E","")</f>
        <v/>
      </c>
      <c r="T30" s="339" t="str">
        <f>IF(Summary!$G84="Y","R","")</f>
        <v/>
      </c>
      <c r="U30" s="586"/>
      <c r="W30" s="338" t="str">
        <f>'Fun Patches'!C31</f>
        <v>&lt;LIST PATCH HERE&gt;</v>
      </c>
      <c r="X30" s="339" t="str">
        <f>IF(Summary!$F139="E","E","")</f>
        <v/>
      </c>
      <c r="Y30" s="339" t="str">
        <f>IF(Summary!$G139="Y","R","")</f>
        <v/>
      </c>
      <c r="AA30" s="275"/>
      <c r="AB30" s="273"/>
      <c r="AC30" s="274"/>
    </row>
    <row r="31" spans="2:29" ht="12.95" customHeight="1">
      <c r="B31" s="262"/>
      <c r="C31" s="295" t="s">
        <v>1077</v>
      </c>
      <c r="D31" s="308" t="str">
        <f>IF(Badges!D768="C","/","")</f>
        <v/>
      </c>
      <c r="E31" s="308" t="str">
        <f>IF(Badges!E768="C","/","")</f>
        <v/>
      </c>
      <c r="F31" s="308" t="str">
        <f>IF(Badges!F768="C","/","")</f>
        <v/>
      </c>
      <c r="G31" s="308" t="str">
        <f>IF(Badges!G768="C","/","")</f>
        <v/>
      </c>
      <c r="H31" s="308" t="str">
        <f>IF(Badges!H768="C","/","")</f>
        <v/>
      </c>
      <c r="I31" s="224" t="str">
        <f>IF(Summary!$F38="E","E","")</f>
        <v/>
      </c>
      <c r="J31" s="224" t="str">
        <f>IF(Summary!$G38="Y","R","")</f>
        <v/>
      </c>
      <c r="L31" s="581" t="str">
        <f>'Council Own'!B78</f>
        <v>&lt;&lt;List Badge 4 Here&gt;&gt;</v>
      </c>
      <c r="M31" s="581"/>
      <c r="N31" s="581"/>
      <c r="O31" s="581"/>
      <c r="P31" s="581"/>
      <c r="Q31" s="581"/>
      <c r="R31" s="590"/>
      <c r="S31" s="339" t="str">
        <f>IF(Summary!$F85="E","E","")</f>
        <v/>
      </c>
      <c r="T31" s="339" t="str">
        <f>IF(Summary!$G85="Y","R","")</f>
        <v/>
      </c>
      <c r="U31" s="586"/>
      <c r="W31" s="338" t="str">
        <f>'Fun Patches'!C32</f>
        <v>&lt;LIST PATCH HERE&gt;</v>
      </c>
      <c r="X31" s="339" t="str">
        <f>IF(Summary!$F140="E","E","")</f>
        <v/>
      </c>
      <c r="Y31" s="339" t="str">
        <f>IF(Summary!$G140="Y","R","")</f>
        <v/>
      </c>
      <c r="AA31" s="275"/>
      <c r="AB31" s="273"/>
      <c r="AC31" s="274"/>
    </row>
    <row r="32" spans="2:29" ht="12.95" customHeight="1">
      <c r="B32" s="262"/>
      <c r="C32" s="295" t="s">
        <v>965</v>
      </c>
      <c r="D32" s="317" t="str">
        <f>IF(Badges!$F779="A","/","")</f>
        <v/>
      </c>
      <c r="E32" s="317" t="str">
        <f>IF(Badges!$F783="A","/","")</f>
        <v/>
      </c>
      <c r="F32" s="317" t="str">
        <f>IF(Badges!$F787="A","/","")</f>
        <v/>
      </c>
      <c r="G32" s="317" t="str">
        <f>IF(Badges!$F791="A","/","")</f>
        <v/>
      </c>
      <c r="H32" s="317" t="str">
        <f>IF(Badges!$F795="A","/","")</f>
        <v/>
      </c>
      <c r="I32" s="224" t="str">
        <f>IF(Summary!$F39="E","E","")</f>
        <v/>
      </c>
      <c r="J32" s="224" t="str">
        <f>IF(Summary!$G39="Y","R","")</f>
        <v/>
      </c>
      <c r="L32" s="582" t="str">
        <f>'Council Own'!B102</f>
        <v>&lt;&lt;List Badge 5 Here&gt;&gt;</v>
      </c>
      <c r="M32" s="582"/>
      <c r="N32" s="582"/>
      <c r="O32" s="582"/>
      <c r="P32" s="582"/>
      <c r="Q32" s="582"/>
      <c r="R32" s="591"/>
      <c r="S32" s="341" t="str">
        <f>IF(Summary!$F86="E","E","")</f>
        <v/>
      </c>
      <c r="T32" s="341" t="str">
        <f>IF(Summary!$G86="Y","R","")</f>
        <v/>
      </c>
      <c r="U32" s="586"/>
      <c r="W32" s="338" t="str">
        <f>'Fun Patches'!C33</f>
        <v>&lt;LIST PATCH HERE&gt;</v>
      </c>
      <c r="X32" s="339" t="str">
        <f>IF(Summary!$F141="E","E","")</f>
        <v/>
      </c>
      <c r="Y32" s="339" t="str">
        <f>IF(Summary!$G141="Y","R","")</f>
        <v/>
      </c>
      <c r="AA32" s="275"/>
      <c r="AB32" s="273"/>
      <c r="AC32" s="274"/>
    </row>
    <row r="33" spans="2:29" ht="12.95" customHeight="1" thickBot="1">
      <c r="B33" s="262"/>
      <c r="C33" s="299" t="s">
        <v>966</v>
      </c>
      <c r="D33" s="316" t="str">
        <f>IF(Badges!$F802="A","/","")</f>
        <v/>
      </c>
      <c r="E33" s="316" t="str">
        <f>IF(Badges!$F806="A","/","")</f>
        <v/>
      </c>
      <c r="F33" s="316" t="str">
        <f>IF(Badges!$F810="A","/","")</f>
        <v/>
      </c>
      <c r="G33" s="316" t="str">
        <f>IF(Badges!$F814="A","/","")</f>
        <v/>
      </c>
      <c r="H33" s="316" t="str">
        <f>IF(Badges!$F818="A","/","")</f>
        <v/>
      </c>
      <c r="I33" s="224" t="str">
        <f>IF(Summary!$F40="E","E","")</f>
        <v/>
      </c>
      <c r="J33" s="224" t="str">
        <f>IF(Summary!$G40="Y","R","")</f>
        <v/>
      </c>
      <c r="L33" s="582" t="str">
        <f>'Council Own'!B126</f>
        <v>&lt;&lt;List Badge 6 Here&gt;&gt;</v>
      </c>
      <c r="M33" s="582"/>
      <c r="N33" s="582"/>
      <c r="O33" s="582"/>
      <c r="P33" s="582"/>
      <c r="Q33" s="582"/>
      <c r="R33" s="591"/>
      <c r="S33" s="341" t="str">
        <f>IF(Summary!$F87="E","E","")</f>
        <v/>
      </c>
      <c r="T33" s="341" t="str">
        <f>IF(Summary!$G87="Y","R","")</f>
        <v/>
      </c>
      <c r="U33" s="586"/>
      <c r="W33" s="338" t="str">
        <f>'Fun Patches'!C34</f>
        <v>&lt;LIST PATCH HERE&gt;</v>
      </c>
      <c r="X33" s="339" t="str">
        <f>IF(Summary!$F142="E","E","")</f>
        <v/>
      </c>
      <c r="Y33" s="339" t="str">
        <f>IF(Summary!$G142="Y","R","")</f>
        <v/>
      </c>
      <c r="AA33" s="275"/>
      <c r="AB33" s="273"/>
      <c r="AC33" s="274"/>
    </row>
    <row r="34" spans="2:29" ht="12.95" customHeight="1">
      <c r="L34" s="582" t="str">
        <f>'Council Own'!B150</f>
        <v>&lt;&lt;List Badge 7 Here&gt;&gt;</v>
      </c>
      <c r="M34" s="582"/>
      <c r="N34" s="582"/>
      <c r="O34" s="582"/>
      <c r="P34" s="582"/>
      <c r="Q34" s="582"/>
      <c r="R34" s="591"/>
      <c r="S34" s="341" t="str">
        <f>IF(Summary!$F88="E","E","")</f>
        <v/>
      </c>
      <c r="T34" s="341" t="str">
        <f>IF(Summary!$G88="Y","R","")</f>
        <v/>
      </c>
      <c r="U34" s="586"/>
      <c r="W34" s="338" t="str">
        <f>'Fun Patches'!C35</f>
        <v>&lt;LIST PATCH HERE&gt;</v>
      </c>
      <c r="X34" s="339" t="str">
        <f>IF(Summary!$F143="E","E","")</f>
        <v/>
      </c>
      <c r="Y34" s="339" t="str">
        <f>IF(Summary!$G143="Y","R","")</f>
        <v/>
      </c>
      <c r="AA34" s="275"/>
      <c r="AB34" s="273"/>
      <c r="AC34" s="274"/>
    </row>
    <row r="35" spans="2:29" ht="12.95" customHeight="1" thickBot="1">
      <c r="L35" s="582" t="str">
        <f>'Council Own'!B174</f>
        <v>&lt;&lt;List Badge 8 Here&gt;&gt;</v>
      </c>
      <c r="M35" s="582"/>
      <c r="N35" s="582"/>
      <c r="O35" s="582"/>
      <c r="P35" s="582"/>
      <c r="Q35" s="582"/>
      <c r="R35" s="591"/>
      <c r="S35" s="341" t="str">
        <f>IF(Summary!$F89="E","E","")</f>
        <v/>
      </c>
      <c r="T35" s="341" t="str">
        <f>IF(Summary!$G89="Y","R","")</f>
        <v/>
      </c>
      <c r="U35" s="586"/>
      <c r="W35" s="338" t="str">
        <f>'Fun Patches'!C36</f>
        <v>&lt;LIST PATCH HERE&gt;</v>
      </c>
      <c r="X35" s="339" t="str">
        <f>IF(Summary!$F144="E","E","")</f>
        <v/>
      </c>
      <c r="Y35" s="339" t="str">
        <f>IF(Summary!$G144="Y","R","")</f>
        <v/>
      </c>
      <c r="AA35" s="275"/>
      <c r="AB35" s="273"/>
      <c r="AC35" s="274"/>
    </row>
    <row r="36" spans="2:29" ht="12.95" customHeight="1">
      <c r="C36" s="300" t="s">
        <v>156</v>
      </c>
      <c r="D36" s="310" t="str">
        <f>IF(Badges!$F56="A","/","")</f>
        <v/>
      </c>
      <c r="E36" s="310" t="str">
        <f>IF(Badges!$F60="A","/","")</f>
        <v/>
      </c>
      <c r="F36" s="310" t="str">
        <f>IF(Badges!$F64="A","/","")</f>
        <v/>
      </c>
      <c r="G36" s="310" t="str">
        <f>IF(Badges!$F68="A","/","")</f>
        <v/>
      </c>
      <c r="H36" s="310" t="str">
        <f>IF(Badges!$F72="A","/","")</f>
        <v/>
      </c>
      <c r="I36" s="224" t="str">
        <f>IF(Summary!$F6="E","E","")</f>
        <v/>
      </c>
      <c r="J36" s="224" t="str">
        <f>IF(Summary!$G6="Y","R","")</f>
        <v/>
      </c>
      <c r="L36" s="582" t="str">
        <f>'Council Own'!B198</f>
        <v>&lt;&lt;List Badge 9 Here&gt;&gt;</v>
      </c>
      <c r="M36" s="582"/>
      <c r="N36" s="582"/>
      <c r="O36" s="582"/>
      <c r="P36" s="582"/>
      <c r="Q36" s="582"/>
      <c r="R36" s="591"/>
      <c r="S36" s="341" t="str">
        <f>IF(Summary!$F90="E","E","")</f>
        <v/>
      </c>
      <c r="T36" s="341" t="str">
        <f>IF(Summary!$G90="Y","R","")</f>
        <v/>
      </c>
      <c r="U36" s="586"/>
      <c r="W36" s="338" t="str">
        <f>'Fun Patches'!C37</f>
        <v>&lt;LIST PATCH HERE&gt;</v>
      </c>
      <c r="X36" s="339" t="str">
        <f>IF(Summary!$F145="E","E","")</f>
        <v/>
      </c>
      <c r="Y36" s="339" t="str">
        <f>IF(Summary!$G145="Y","R","")</f>
        <v/>
      </c>
      <c r="AA36" s="275"/>
      <c r="AB36" s="273"/>
      <c r="AC36" s="274"/>
    </row>
    <row r="37" spans="2:29" ht="12.95" customHeight="1" thickBot="1">
      <c r="C37" s="298" t="s">
        <v>157</v>
      </c>
      <c r="D37" s="316" t="str">
        <f>IF(Badges!$F611="A","/","")</f>
        <v/>
      </c>
      <c r="E37" s="316" t="str">
        <f>IF(Badges!$F615="A","/","")</f>
        <v/>
      </c>
      <c r="F37" s="316" t="str">
        <f>IF(Badges!$F619="A","/","")</f>
        <v/>
      </c>
      <c r="G37" s="316" t="str">
        <f>IF(Badges!$F623="A","/","")</f>
        <v/>
      </c>
      <c r="H37" s="316" t="str">
        <f>IF(Badges!$F627="A","/","")</f>
        <v/>
      </c>
      <c r="I37" s="326" t="str">
        <f>IF(Summary!$F31="E","E","")</f>
        <v/>
      </c>
      <c r="J37" s="326" t="str">
        <f>IF(Summary!$G31="Y","R","")</f>
        <v/>
      </c>
      <c r="L37" s="582" t="str">
        <f>'Council Own'!B222</f>
        <v>&lt;&lt;List Badge 10 Here&gt;&gt;</v>
      </c>
      <c r="M37" s="582"/>
      <c r="N37" s="582"/>
      <c r="O37" s="582"/>
      <c r="P37" s="582"/>
      <c r="Q37" s="582"/>
      <c r="R37" s="591"/>
      <c r="S37" s="341" t="str">
        <f>IF(Summary!$F91="E","E","")</f>
        <v/>
      </c>
      <c r="T37" s="341" t="str">
        <f>IF(Summary!$G91="Y","R","")</f>
        <v/>
      </c>
      <c r="U37" s="586"/>
      <c r="W37" s="338" t="str">
        <f>'Fun Patches'!C38</f>
        <v>&lt;LIST PATCH HERE&gt;</v>
      </c>
      <c r="X37" s="339" t="str">
        <f>IF(Summary!$F146="E","E","")</f>
        <v/>
      </c>
      <c r="Y37" s="339" t="str">
        <f>IF(Summary!$G146="Y","R","")</f>
        <v/>
      </c>
      <c r="AA37" s="275"/>
      <c r="AB37" s="273"/>
      <c r="AC37" s="274"/>
    </row>
    <row r="38" spans="2:29" ht="12.95" customHeight="1">
      <c r="C38" s="300" t="s">
        <v>158</v>
      </c>
      <c r="D38" s="309" t="str">
        <f>IF(Badges!$F123="A","/","")</f>
        <v/>
      </c>
      <c r="E38" s="309" t="str">
        <f>IF(Badges!$F125="A","/","")</f>
        <v/>
      </c>
      <c r="F38" s="309" t="str">
        <f>IF(Badges!$F127="A","/","")</f>
        <v/>
      </c>
      <c r="G38" s="309" t="str">
        <f>IF(Badges!$F129="A","/","")</f>
        <v/>
      </c>
      <c r="H38" s="309" t="str">
        <f>IF(Badges!$F131="A","/","")</f>
        <v/>
      </c>
      <c r="I38" s="224" t="str">
        <f>IF(Summary!$F9="E","E","")</f>
        <v/>
      </c>
      <c r="J38" s="224" t="str">
        <f>IF(Summary!$G9="Y","R","")</f>
        <v/>
      </c>
      <c r="L38" s="391"/>
      <c r="M38" s="391"/>
      <c r="N38" s="391"/>
      <c r="O38" s="391"/>
      <c r="P38" s="391"/>
      <c r="Q38" s="391"/>
      <c r="R38" s="391"/>
      <c r="S38" s="395"/>
      <c r="T38" s="395"/>
      <c r="U38" s="586"/>
      <c r="W38" s="338" t="str">
        <f>'Fun Patches'!C39</f>
        <v>&lt;LIST PATCH HERE&gt;</v>
      </c>
      <c r="X38" s="339" t="str">
        <f>IF(Summary!$F147="E","E","")</f>
        <v/>
      </c>
      <c r="Y38" s="339" t="str">
        <f>IF(Summary!$G147="Y","R","")</f>
        <v/>
      </c>
      <c r="AA38" s="275"/>
      <c r="AB38" s="273"/>
      <c r="AC38" s="274"/>
    </row>
    <row r="39" spans="2:29" ht="12.95" customHeight="1">
      <c r="C39" s="299" t="s">
        <v>159</v>
      </c>
      <c r="D39" s="315" t="str">
        <f>IF(Badges!$F136="A","/","")</f>
        <v/>
      </c>
      <c r="E39" s="315" t="str">
        <f>IF(Badges!$F138="A","/","")</f>
        <v/>
      </c>
      <c r="F39" s="315" t="str">
        <f>IF(Badges!$F140="A","/","")</f>
        <v/>
      </c>
      <c r="G39" s="315" t="str">
        <f>IF(Badges!$F142="A","/","")</f>
        <v/>
      </c>
      <c r="H39" s="315" t="str">
        <f>IF(Badges!$F144="A","/","")</f>
        <v/>
      </c>
      <c r="I39" s="224" t="str">
        <f>IF(Summary!$F10="E","E","")</f>
        <v/>
      </c>
      <c r="J39" s="224" t="str">
        <f>IF(Summary!$G10="Y","R","")</f>
        <v/>
      </c>
      <c r="L39" s="391"/>
      <c r="M39" s="391"/>
      <c r="N39" s="391"/>
      <c r="O39" s="391"/>
      <c r="P39" s="391"/>
      <c r="Q39" s="391"/>
      <c r="R39" s="391"/>
      <c r="S39" s="395"/>
      <c r="T39" s="395"/>
      <c r="U39" s="586"/>
      <c r="W39" s="338" t="str">
        <f>'Fun Patches'!C40</f>
        <v>&lt;LIST PATCH HERE&gt;</v>
      </c>
      <c r="X39" s="339" t="str">
        <f>IF(Summary!$F148="E","E","")</f>
        <v/>
      </c>
      <c r="Y39" s="339" t="str">
        <f>IF(Summary!$G148="Y","R","")</f>
        <v/>
      </c>
      <c r="AA39" s="275"/>
      <c r="AB39" s="273"/>
      <c r="AC39" s="274"/>
    </row>
    <row r="40" spans="2:29" ht="12.95" customHeight="1">
      <c r="L40" s="581" t="str">
        <f>'Age-Level'!C122</f>
        <v>Investiture</v>
      </c>
      <c r="M40" s="581"/>
      <c r="N40" s="581"/>
      <c r="O40" s="581"/>
      <c r="P40" s="581"/>
      <c r="Q40" s="581"/>
      <c r="R40" s="590"/>
      <c r="S40" s="224" t="str">
        <f>IF(Summary!$F106="E","E","")</f>
        <v/>
      </c>
      <c r="T40" s="224" t="str">
        <f>IF(Summary!$G106="Y","R","")</f>
        <v/>
      </c>
      <c r="U40" s="586"/>
      <c r="W40" s="338" t="str">
        <f>'Fun Patches'!C41</f>
        <v>&lt;LIST PATCH HERE&gt;</v>
      </c>
      <c r="X40" s="339" t="str">
        <f>IF(Summary!$F149="E","E","")</f>
        <v/>
      </c>
      <c r="Y40" s="339" t="str">
        <f>IF(Summary!$G149="Y","R","")</f>
        <v/>
      </c>
      <c r="AA40" s="275"/>
      <c r="AB40" s="273"/>
      <c r="AC40" s="274"/>
    </row>
    <row r="41" spans="2:29" ht="12.95" customHeight="1" thickBot="1">
      <c r="L41" s="581" t="str">
        <f>'Age-Level'!C123</f>
        <v>Rededication (1st year)</v>
      </c>
      <c r="M41" s="581"/>
      <c r="N41" s="581"/>
      <c r="O41" s="581"/>
      <c r="P41" s="581"/>
      <c r="Q41" s="581"/>
      <c r="R41" s="590"/>
      <c r="S41" s="224" t="str">
        <f>IF(Summary!$F107="E","E","")</f>
        <v/>
      </c>
      <c r="T41" s="224" t="str">
        <f>IF(Summary!$G107="Y","R","")</f>
        <v/>
      </c>
      <c r="U41" s="586"/>
      <c r="W41" s="338" t="str">
        <f>'Fun Patches'!C42</f>
        <v>&lt;LIST PATCH HERE&gt;</v>
      </c>
      <c r="X41" s="339" t="str">
        <f>IF(Summary!$F150="E","E","")</f>
        <v/>
      </c>
      <c r="Y41" s="339" t="str">
        <f>IF(Summary!$G150="Y","R","")</f>
        <v/>
      </c>
      <c r="AA41" s="275"/>
      <c r="AB41" s="273"/>
      <c r="AC41" s="274"/>
    </row>
    <row r="42" spans="2:29" ht="12.95" customHeight="1">
      <c r="B42" s="262"/>
      <c r="C42" s="263" t="s">
        <v>1078</v>
      </c>
      <c r="D42" s="309" t="str">
        <f>IF(Badges!$F823="C","/","")</f>
        <v/>
      </c>
      <c r="E42" s="309" t="str">
        <f>IF(Badges!$F823="C","/","")</f>
        <v/>
      </c>
      <c r="F42" s="309" t="str">
        <f>IF(Badges!$F823="C","/","")</f>
        <v/>
      </c>
      <c r="G42" s="309" t="str">
        <f>IF(Badges!$F823="C","/","")</f>
        <v/>
      </c>
      <c r="H42" s="309" t="str">
        <f>IF(Badges!$F823="C","/","")</f>
        <v/>
      </c>
      <c r="I42" s="224" t="str">
        <f>IF(Summary!$F42="E","E","")</f>
        <v/>
      </c>
      <c r="J42" s="224" t="str">
        <f>IF(Summary!$G42="Y","R","")</f>
        <v/>
      </c>
      <c r="L42" s="581" t="str">
        <f>'Age-Level'!C124</f>
        <v>Rededication (2nd year)</v>
      </c>
      <c r="M42" s="581"/>
      <c r="N42" s="581"/>
      <c r="O42" s="581"/>
      <c r="P42" s="581"/>
      <c r="Q42" s="581"/>
      <c r="R42" s="590"/>
      <c r="S42" s="224" t="str">
        <f>IF(Summary!$F108="E","E","")</f>
        <v/>
      </c>
      <c r="T42" s="224" t="str">
        <f>IF(Summary!$G108="Y","R","")</f>
        <v/>
      </c>
      <c r="U42" s="586"/>
      <c r="W42" s="338" t="str">
        <f>'Fun Patches'!C43</f>
        <v>&lt;LIST PATCH HERE&gt;</v>
      </c>
      <c r="X42" s="339" t="str">
        <f>IF(Summary!$F151="E","E","")</f>
        <v/>
      </c>
      <c r="Y42" s="339" t="str">
        <f>IF(Summary!$G151="Y","R","")</f>
        <v/>
      </c>
      <c r="AA42" s="275"/>
      <c r="AB42" s="273"/>
      <c r="AC42" s="274"/>
    </row>
    <row r="43" spans="2:29" ht="12.95" customHeight="1">
      <c r="B43" s="262"/>
      <c r="C43" s="286" t="s">
        <v>1079</v>
      </c>
      <c r="D43" s="317" t="str">
        <f>IF(Badges!$F830="C","/","")</f>
        <v/>
      </c>
      <c r="E43" s="317" t="str">
        <f>IF(Badges!$F830="C","/","")</f>
        <v/>
      </c>
      <c r="F43" s="317" t="str">
        <f>IF(Badges!$F830="C","/","")</f>
        <v/>
      </c>
      <c r="G43" s="317" t="str">
        <f>IF(Badges!$F830="C","/","")</f>
        <v/>
      </c>
      <c r="H43" s="317" t="str">
        <f>IF(Badges!$F830="C","/","")</f>
        <v/>
      </c>
      <c r="I43" s="224" t="str">
        <f>IF(Summary!$F43="E","E","")</f>
        <v/>
      </c>
      <c r="J43" s="224" t="str">
        <f>IF(Summary!$G43="Y","R","")</f>
        <v/>
      </c>
      <c r="L43" s="581" t="str">
        <f>'Age-Level'!C125</f>
        <v>Rededication (3rd year)</v>
      </c>
      <c r="M43" s="581"/>
      <c r="N43" s="581"/>
      <c r="O43" s="581"/>
      <c r="P43" s="581"/>
      <c r="Q43" s="581"/>
      <c r="R43" s="590"/>
      <c r="S43" s="224" t="str">
        <f>IF(Summary!$F109="E","E","")</f>
        <v/>
      </c>
      <c r="T43" s="224" t="str">
        <f>IF(Summary!$G109="Y","R","")</f>
        <v/>
      </c>
      <c r="U43" s="586"/>
      <c r="W43" s="338" t="str">
        <f>'Fun Patches'!C44</f>
        <v>&lt;LIST PATCH HERE&gt;</v>
      </c>
      <c r="X43" s="339" t="str">
        <f>IF(Summary!$F152="E","E","")</f>
        <v/>
      </c>
      <c r="Y43" s="339" t="str">
        <f>IF(Summary!$G152="Y","R","")</f>
        <v/>
      </c>
      <c r="AA43" s="275"/>
      <c r="AB43" s="273"/>
      <c r="AC43" s="274"/>
    </row>
    <row r="44" spans="2:29" ht="12.95" customHeight="1" thickBot="1">
      <c r="B44" s="262"/>
      <c r="C44" s="293" t="s">
        <v>1080</v>
      </c>
      <c r="D44" s="316" t="str">
        <f>IF(Badges!$F837="C","/","")</f>
        <v/>
      </c>
      <c r="E44" s="316" t="str">
        <f>IF(Badges!$F837="C","/","")</f>
        <v/>
      </c>
      <c r="F44" s="316" t="str">
        <f>IF(Badges!$F837="C","/","")</f>
        <v/>
      </c>
      <c r="G44" s="316" t="str">
        <f>IF(Badges!$F837="C","/","")</f>
        <v/>
      </c>
      <c r="H44" s="316" t="str">
        <f>IF(Badges!$F837="C","/","")</f>
        <v/>
      </c>
      <c r="I44" s="326" t="str">
        <f>IF(Summary!$F44="E","E","")</f>
        <v/>
      </c>
      <c r="J44" s="326" t="str">
        <f>IF(Summary!$G44="Y","R","")</f>
        <v/>
      </c>
      <c r="L44" s="581" t="str">
        <f>'Age-Level'!C126</f>
        <v>Rededication (4th year)</v>
      </c>
      <c r="M44" s="581"/>
      <c r="N44" s="581"/>
      <c r="O44" s="581"/>
      <c r="P44" s="581"/>
      <c r="Q44" s="581"/>
      <c r="R44" s="590"/>
      <c r="S44" s="342" t="str">
        <f>IF(Summary!$F110="E","E","")</f>
        <v/>
      </c>
      <c r="T44" s="342" t="str">
        <f>IF(Summary!$G110="Y","R","")</f>
        <v/>
      </c>
      <c r="U44" s="586"/>
      <c r="W44" s="338" t="str">
        <f>'Fun Patches'!C45</f>
        <v>&lt;LIST PATCH HERE&gt;</v>
      </c>
      <c r="X44" s="339" t="str">
        <f>IF(Summary!$F153="E","E","")</f>
        <v/>
      </c>
      <c r="Y44" s="339" t="str">
        <f>IF(Summary!$G153="Y","R","")</f>
        <v/>
      </c>
      <c r="AA44" s="275"/>
      <c r="AB44" s="273"/>
      <c r="AC44" s="274"/>
    </row>
    <row r="45" spans="2:29" ht="12.95" customHeight="1" thickBot="1">
      <c r="B45" s="262"/>
      <c r="C45" s="263" t="s">
        <v>967</v>
      </c>
      <c r="D45" s="309" t="str">
        <f>IF(Badges!$F845="C","/","")</f>
        <v/>
      </c>
      <c r="E45" s="309" t="str">
        <f>IF(Badges!$F846="C","/","")</f>
        <v/>
      </c>
      <c r="F45" s="309" t="str">
        <f>IF(Badges!$F847="C","/","")</f>
        <v/>
      </c>
      <c r="G45" s="309" t="str">
        <f>IF(Badges!$F848="C","/","")</f>
        <v/>
      </c>
      <c r="H45" s="309" t="str">
        <f>IF(Badges!$F849="C","/","")</f>
        <v/>
      </c>
      <c r="I45" s="224" t="str">
        <f>IF(Summary!$F46="E","E","")</f>
        <v/>
      </c>
      <c r="J45" s="224" t="str">
        <f>IF(Summary!$G46="Y","R","")</f>
        <v/>
      </c>
      <c r="L45" s="584" t="str">
        <f>'Age-Level'!C127</f>
        <v>Rededication (5th year)</v>
      </c>
      <c r="M45" s="584"/>
      <c r="N45" s="584"/>
      <c r="O45" s="584"/>
      <c r="P45" s="584"/>
      <c r="Q45" s="584"/>
      <c r="R45" s="592"/>
      <c r="S45" s="343" t="str">
        <f>IF(Summary!$F111="E","E","")</f>
        <v/>
      </c>
      <c r="T45" s="343" t="str">
        <f>IF(Summary!$G111="Y","R","")</f>
        <v/>
      </c>
      <c r="U45" s="586"/>
      <c r="W45" s="338" t="str">
        <f>'Fun Patches'!C46</f>
        <v>&lt;LIST PATCH HERE&gt;</v>
      </c>
      <c r="X45" s="339" t="str">
        <f>IF(Summary!$F154="E","E","")</f>
        <v/>
      </c>
      <c r="Y45" s="339" t="str">
        <f>IF(Summary!$G154="Y","R","")</f>
        <v/>
      </c>
      <c r="AA45" s="275"/>
      <c r="AB45" s="273"/>
      <c r="AC45" s="274"/>
    </row>
    <row r="46" spans="2:29" ht="12.95" customHeight="1">
      <c r="B46" s="262"/>
      <c r="C46" s="286" t="s">
        <v>968</v>
      </c>
      <c r="D46" s="317" t="str">
        <f>IF(Badges!$F852="C","/","")</f>
        <v/>
      </c>
      <c r="E46" s="317" t="str">
        <f>IF(Badges!$F853="C","/","")</f>
        <v/>
      </c>
      <c r="F46" s="317" t="str">
        <f>IF(Badges!$F854="C","/","")</f>
        <v/>
      </c>
      <c r="G46" s="317" t="str">
        <f>IF(Badges!$F855="C","/","")</f>
        <v/>
      </c>
      <c r="H46" s="317" t="str">
        <f>IF(Badges!$F856="C","/","")</f>
        <v/>
      </c>
      <c r="I46" s="224" t="str">
        <f>IF(Summary!$F47="E","E","")</f>
        <v/>
      </c>
      <c r="J46" s="224" t="str">
        <f>IF(Summary!$G47="Y","R","")</f>
        <v/>
      </c>
      <c r="T46" s="394"/>
      <c r="U46" s="586"/>
      <c r="W46" s="338" t="str">
        <f>'Fun Patches'!C47</f>
        <v>&lt;LIST PATCH HERE&gt;</v>
      </c>
      <c r="X46" s="339" t="str">
        <f>IF(Summary!$F155="E","E","")</f>
        <v/>
      </c>
      <c r="Y46" s="339" t="str">
        <f>IF(Summary!$G155="Y","R","")</f>
        <v/>
      </c>
      <c r="AA46" s="275"/>
      <c r="AB46" s="273"/>
      <c r="AC46" s="274"/>
    </row>
    <row r="47" spans="2:29" ht="12.95" customHeight="1" thickBot="1">
      <c r="B47" s="262"/>
      <c r="C47" s="293" t="s">
        <v>969</v>
      </c>
      <c r="D47" s="316" t="str">
        <f>IF(Badges!$F859="C","/","")</f>
        <v/>
      </c>
      <c r="E47" s="316" t="str">
        <f>IF(Badges!$F860="C","/","")</f>
        <v/>
      </c>
      <c r="F47" s="316" t="str">
        <f>IF(Badges!$F861="C","/","")</f>
        <v/>
      </c>
      <c r="G47" s="316" t="str">
        <f>IF(Badges!$F862="C","/","")</f>
        <v/>
      </c>
      <c r="H47" s="316" t="str">
        <f>IF(Badges!$F863="C","/","")</f>
        <v/>
      </c>
      <c r="I47" s="326" t="str">
        <f>IF(Summary!$F48="E","E","")</f>
        <v/>
      </c>
      <c r="J47" s="326" t="str">
        <f>IF(Summary!$G48="Y","R","")</f>
        <v/>
      </c>
      <c r="U47" s="586"/>
      <c r="W47" s="338" t="str">
        <f>'Fun Patches'!C48</f>
        <v>&lt;LIST PATCH HERE&gt;</v>
      </c>
      <c r="X47" s="339" t="str">
        <f>IF(Summary!$F156="E","E","")</f>
        <v/>
      </c>
      <c r="Y47" s="339" t="str">
        <f>IF(Summary!$G156="Y","R","")</f>
        <v/>
      </c>
      <c r="AA47" s="275"/>
      <c r="AB47" s="273"/>
      <c r="AC47" s="274"/>
    </row>
    <row r="48" spans="2:29" ht="12.95" customHeight="1">
      <c r="B48" s="262"/>
      <c r="C48" s="294" t="s">
        <v>970</v>
      </c>
      <c r="D48" s="309" t="str">
        <f>IF(Badges!$F867="C","/","")</f>
        <v/>
      </c>
      <c r="E48" s="309" t="str">
        <f>IF(Badges!$F868="C","/","")</f>
        <v/>
      </c>
      <c r="F48" s="309" t="str">
        <f>IF(Badges!$F869="C","/","")</f>
        <v/>
      </c>
      <c r="G48" s="309" t="str">
        <f>IF(Badges!$F870="C","/","")</f>
        <v/>
      </c>
      <c r="H48" s="309" t="str">
        <f>IF(Badges!$F871="C","/","")</f>
        <v/>
      </c>
      <c r="I48" s="224" t="str">
        <f>IF(Summary!$F50="E","E","")</f>
        <v/>
      </c>
      <c r="J48" s="224" t="str">
        <f>IF(Summary!$G50="Y","R","")</f>
        <v/>
      </c>
      <c r="L48" s="583"/>
      <c r="M48" s="583"/>
      <c r="N48" s="583"/>
      <c r="O48" s="583"/>
      <c r="P48" s="583"/>
      <c r="Q48" s="583"/>
      <c r="R48" s="587"/>
      <c r="S48" s="264"/>
      <c r="T48" s="274"/>
      <c r="U48" s="586"/>
      <c r="W48" s="338" t="str">
        <f>'Fun Patches'!C49</f>
        <v>&lt;LIST PATCH HERE&gt;</v>
      </c>
      <c r="X48" s="339" t="str">
        <f>IF(Summary!$F157="E","E","")</f>
        <v/>
      </c>
      <c r="Y48" s="339" t="str">
        <f>IF(Summary!$G157="Y","R","")</f>
        <v/>
      </c>
      <c r="AA48" s="275"/>
      <c r="AB48" s="273"/>
      <c r="AC48" s="274"/>
    </row>
    <row r="49" spans="2:29" ht="12.95" customHeight="1">
      <c r="B49" s="262"/>
      <c r="C49" s="295" t="s">
        <v>971</v>
      </c>
      <c r="D49" s="317" t="str">
        <f>IF(Badges!$F874="C","/","")</f>
        <v/>
      </c>
      <c r="E49" s="317" t="str">
        <f>IF(Badges!$F875="C","/","")</f>
        <v/>
      </c>
      <c r="F49" s="317" t="str">
        <f>IF(Badges!$F876="C","/","")</f>
        <v/>
      </c>
      <c r="G49" s="317" t="str">
        <f>IF(Badges!$F877="C","/","")</f>
        <v/>
      </c>
      <c r="H49" s="317" t="str">
        <f>IF(Badges!$F878="C","/","")</f>
        <v/>
      </c>
      <c r="I49" s="224" t="str">
        <f>IF(Summary!$F51="E","E","")</f>
        <v/>
      </c>
      <c r="J49" s="224" t="str">
        <f>IF(Summary!$G51="Y","R","")</f>
        <v/>
      </c>
      <c r="L49" s="585"/>
      <c r="M49" s="585"/>
      <c r="N49" s="585"/>
      <c r="O49" s="585"/>
      <c r="P49" s="585"/>
      <c r="Q49" s="585"/>
      <c r="R49" s="588"/>
      <c r="S49" s="273"/>
      <c r="T49" s="274"/>
      <c r="U49" s="586"/>
      <c r="W49" s="338" t="str">
        <f>'Fun Patches'!C50</f>
        <v>&lt;LIST PATCH HERE&gt;</v>
      </c>
      <c r="X49" s="339" t="str">
        <f>IF(Summary!$F158="E","E","")</f>
        <v/>
      </c>
      <c r="Y49" s="339" t="str">
        <f>IF(Summary!$G158="Y","R","")</f>
        <v/>
      </c>
      <c r="AA49" s="275"/>
      <c r="AB49" s="273"/>
      <c r="AC49" s="274"/>
    </row>
    <row r="50" spans="2:29" ht="12.95" customHeight="1" thickBot="1">
      <c r="B50" s="262"/>
      <c r="C50" s="298" t="s">
        <v>972</v>
      </c>
      <c r="D50" s="316" t="str">
        <f>IF(Badges!$F881="C","/","")</f>
        <v/>
      </c>
      <c r="E50" s="316" t="str">
        <f>IF(Badges!$F882="C","/","")</f>
        <v/>
      </c>
      <c r="F50" s="316" t="str">
        <f>IF(Badges!$F883="C","/","")</f>
        <v/>
      </c>
      <c r="G50" s="316" t="str">
        <f>IF(Badges!$F884="C","/","")</f>
        <v/>
      </c>
      <c r="H50" s="316" t="str">
        <f>IF(Badges!$F885="C","/","")</f>
        <v/>
      </c>
      <c r="I50" s="326" t="str">
        <f>IF(Summary!$F52="E","E","")</f>
        <v/>
      </c>
      <c r="J50" s="326" t="str">
        <f>IF(Summary!$G52="Y","R","")</f>
        <v/>
      </c>
      <c r="L50" s="583"/>
      <c r="M50" s="583"/>
      <c r="N50" s="583"/>
      <c r="O50" s="583"/>
      <c r="P50" s="583"/>
      <c r="Q50" s="583"/>
      <c r="R50" s="587"/>
      <c r="S50" s="273"/>
      <c r="T50" s="274"/>
      <c r="U50" s="586"/>
      <c r="W50" s="338" t="str">
        <f>'Fun Patches'!C51</f>
        <v>&lt;LIST PATCH HERE&gt;</v>
      </c>
      <c r="X50" s="339" t="str">
        <f>IF(Summary!$F159="E","E","")</f>
        <v/>
      </c>
      <c r="Y50" s="339" t="str">
        <f>IF(Summary!$G159="Y","R","")</f>
        <v/>
      </c>
      <c r="AA50" s="275"/>
      <c r="AB50" s="273"/>
      <c r="AC50" s="274"/>
    </row>
    <row r="51" spans="2:29" ht="12.95" customHeight="1">
      <c r="B51" s="262"/>
      <c r="C51" s="263" t="s">
        <v>1081</v>
      </c>
      <c r="D51" s="309" t="str">
        <f>IF(Badges!$F889="C","/","")</f>
        <v/>
      </c>
      <c r="E51" s="309" t="str">
        <f>IF(Badges!$F890="C","/","")</f>
        <v/>
      </c>
      <c r="F51" s="309" t="str">
        <f>IF(Badges!$F891="C","/","")</f>
        <v/>
      </c>
      <c r="G51" s="309" t="str">
        <f>IF(Badges!$F892="C","/","")</f>
        <v/>
      </c>
      <c r="H51" s="309" t="str">
        <f>IF(Badges!$F893="C","/","")</f>
        <v/>
      </c>
      <c r="I51" s="224" t="str">
        <f>IF(Summary!$F54="E","E","")</f>
        <v/>
      </c>
      <c r="J51" s="224" t="str">
        <f>IF(Summary!$G54="Y","R","")</f>
        <v/>
      </c>
      <c r="L51" s="585"/>
      <c r="M51" s="585"/>
      <c r="N51" s="585"/>
      <c r="O51" s="585"/>
      <c r="P51" s="585"/>
      <c r="Q51" s="585"/>
      <c r="R51" s="588"/>
      <c r="S51" s="273"/>
      <c r="T51" s="274"/>
      <c r="U51" s="586"/>
      <c r="W51" s="338" t="str">
        <f>'Fun Patches'!C52</f>
        <v>&lt;LIST PATCH HERE&gt;</v>
      </c>
      <c r="X51" s="339" t="str">
        <f>IF(Summary!$F160="E","E","")</f>
        <v/>
      </c>
      <c r="Y51" s="339" t="str">
        <f>IF(Summary!$G160="Y","R","")</f>
        <v/>
      </c>
      <c r="AA51" s="275"/>
      <c r="AB51" s="273"/>
      <c r="AC51" s="274"/>
    </row>
    <row r="52" spans="2:29" ht="12.95" customHeight="1">
      <c r="B52" s="262"/>
      <c r="C52" s="286" t="s">
        <v>1082</v>
      </c>
      <c r="D52" s="317" t="str">
        <f>IF(Badges!$F896="C","/","")</f>
        <v/>
      </c>
      <c r="E52" s="317" t="str">
        <f>IF(Badges!$F897="C","/","")</f>
        <v/>
      </c>
      <c r="F52" s="317" t="str">
        <f>IF(Badges!$F898="C","/","")</f>
        <v/>
      </c>
      <c r="G52" s="317" t="str">
        <f>IF(Badges!$F899="C","/","")</f>
        <v/>
      </c>
      <c r="H52" s="317" t="str">
        <f>IF(Badges!$F900="C","/","")</f>
        <v/>
      </c>
      <c r="I52" s="224" t="str">
        <f>IF(Summary!$F55="E","E","")</f>
        <v/>
      </c>
      <c r="J52" s="224" t="str">
        <f>IF(Summary!$G55="Y","R","")</f>
        <v/>
      </c>
      <c r="L52" s="583"/>
      <c r="M52" s="583"/>
      <c r="N52" s="583"/>
      <c r="O52" s="583"/>
      <c r="P52" s="583"/>
      <c r="Q52" s="583"/>
      <c r="R52" s="587"/>
      <c r="S52" s="273"/>
      <c r="T52" s="274"/>
      <c r="U52" s="586"/>
      <c r="W52" s="338" t="str">
        <f>'Fun Patches'!C53</f>
        <v>&lt;LIST PATCH HERE&gt;</v>
      </c>
      <c r="X52" s="339" t="str">
        <f>IF(Summary!$F161="E","E","")</f>
        <v/>
      </c>
      <c r="Y52" s="339" t="str">
        <f>IF(Summary!$G161="Y","R","")</f>
        <v/>
      </c>
      <c r="AA52" s="275"/>
      <c r="AB52" s="273"/>
      <c r="AC52" s="274"/>
    </row>
    <row r="53" spans="2:29" ht="12.95" customHeight="1" thickBot="1">
      <c r="B53" s="262"/>
      <c r="C53" s="293" t="s">
        <v>1083</v>
      </c>
      <c r="D53" s="316" t="str">
        <f>IF(Badges!$F903="C","/","")</f>
        <v/>
      </c>
      <c r="E53" s="316" t="str">
        <f>IF(Badges!$F904="C","/","")</f>
        <v/>
      </c>
      <c r="F53" s="316" t="str">
        <f>IF(Badges!$F905="C","/","")</f>
        <v/>
      </c>
      <c r="G53" s="316" t="str">
        <f>IF(Badges!$F906="C","/","")</f>
        <v/>
      </c>
      <c r="H53" s="316" t="str">
        <f>IF(Badges!$F907="C","/","")</f>
        <v/>
      </c>
      <c r="I53" s="326" t="str">
        <f>IF(Summary!$F56="E","E","")</f>
        <v/>
      </c>
      <c r="J53" s="326" t="str">
        <f>IF(Summary!$G56="Y","R","")</f>
        <v/>
      </c>
      <c r="L53" s="585"/>
      <c r="M53" s="585"/>
      <c r="N53" s="585"/>
      <c r="O53" s="585"/>
      <c r="P53" s="585"/>
      <c r="Q53" s="585"/>
      <c r="R53" s="588"/>
      <c r="S53" s="273"/>
      <c r="T53" s="274"/>
      <c r="U53" s="586"/>
      <c r="W53" s="340" t="str">
        <f>'Fun Patches'!C54</f>
        <v>&lt;LIST PATCH HERE&gt;</v>
      </c>
      <c r="X53" s="341" t="str">
        <f>IF(Summary!$F162="E","E","")</f>
        <v/>
      </c>
      <c r="Y53" s="341" t="str">
        <f>IF(Summary!$G162="Y","R","")</f>
        <v/>
      </c>
      <c r="AA53" s="275"/>
      <c r="AB53" s="273"/>
      <c r="AC53" s="274"/>
    </row>
    <row r="54" spans="2:29" ht="12.95" customHeight="1">
      <c r="B54" s="262"/>
      <c r="C54" s="263" t="s">
        <v>973</v>
      </c>
      <c r="D54" s="309" t="str">
        <f>IF(Badges!$F911="C","/","")</f>
        <v/>
      </c>
      <c r="E54" s="309" t="str">
        <f>IF(Badges!$F912="C","/","")</f>
        <v/>
      </c>
      <c r="F54" s="309" t="str">
        <f>IF(Badges!$F913="C","/","")</f>
        <v/>
      </c>
      <c r="G54" s="309" t="str">
        <f>IF(Badges!$F914="C","/","")</f>
        <v/>
      </c>
      <c r="H54" s="309" t="str">
        <f>IF(Badges!$F915="C","/","")</f>
        <v/>
      </c>
      <c r="I54" s="224" t="str">
        <f>IF(Summary!$F58="E","E","")</f>
        <v/>
      </c>
      <c r="J54" s="224" t="str">
        <f>IF(Summary!$G58="Y","R","")</f>
        <v/>
      </c>
      <c r="L54" s="583"/>
      <c r="M54" s="583"/>
      <c r="N54" s="583"/>
      <c r="O54" s="583"/>
      <c r="P54" s="583"/>
      <c r="Q54" s="583"/>
      <c r="R54" s="587"/>
      <c r="S54" s="273"/>
      <c r="T54" s="274"/>
      <c r="U54" s="586"/>
      <c r="W54" s="335"/>
      <c r="X54" s="334"/>
      <c r="Y54" s="334"/>
      <c r="AA54" s="275"/>
      <c r="AB54" s="273"/>
      <c r="AC54" s="274"/>
    </row>
    <row r="55" spans="2:29" ht="12.95" customHeight="1">
      <c r="B55" s="262"/>
      <c r="C55" s="286" t="s">
        <v>974</v>
      </c>
      <c r="D55" s="317" t="str">
        <f>IF(Badges!$F918="C","/","")</f>
        <v/>
      </c>
      <c r="E55" s="317" t="str">
        <f>IF(Badges!$F919="C","/","")</f>
        <v/>
      </c>
      <c r="F55" s="317" t="str">
        <f>IF(Badges!$F920="C","/","")</f>
        <v/>
      </c>
      <c r="G55" s="317" t="str">
        <f>IF(Badges!$F921="C","/","")</f>
        <v/>
      </c>
      <c r="H55" s="317" t="str">
        <f>IF(Badges!$F922="C","/","")</f>
        <v/>
      </c>
      <c r="I55" s="224" t="str">
        <f>IF(Summary!$F59="E","E","")</f>
        <v/>
      </c>
      <c r="J55" s="224" t="str">
        <f>IF(Summary!$G59="Y","R","")</f>
        <v/>
      </c>
      <c r="L55" s="585"/>
      <c r="M55" s="585"/>
      <c r="N55" s="585"/>
      <c r="O55" s="585"/>
      <c r="P55" s="585"/>
      <c r="Q55" s="585"/>
      <c r="R55" s="588"/>
      <c r="S55" s="273"/>
      <c r="T55" s="274"/>
      <c r="U55" s="586"/>
      <c r="W55" s="396"/>
      <c r="X55" s="264"/>
      <c r="Y55" s="265"/>
      <c r="AA55" s="275"/>
      <c r="AB55" s="273"/>
      <c r="AC55" s="274"/>
    </row>
    <row r="56" spans="2:29" ht="12.95" customHeight="1" thickBot="1">
      <c r="B56" s="262"/>
      <c r="C56" s="276" t="s">
        <v>975</v>
      </c>
      <c r="D56" s="316" t="str">
        <f>IF(Badges!$F928="A","/","")</f>
        <v/>
      </c>
      <c r="E56" s="316" t="str">
        <f>IF(Badges!$F931="A","/","")</f>
        <v/>
      </c>
      <c r="F56" s="316" t="str">
        <f>IF(Badges!$F935="A","/","")</f>
        <v/>
      </c>
      <c r="G56" s="316" t="str">
        <f>IF(Badges!$F939="A","/","")</f>
        <v/>
      </c>
      <c r="H56" s="316" t="str">
        <f>IF(Badges!$F942="A","/","")</f>
        <v/>
      </c>
      <c r="I56" s="224" t="str">
        <f>IF(Summary!$F60="E","E","")</f>
        <v/>
      </c>
      <c r="J56" s="224" t="str">
        <f>IF(Summary!$G60="Y","R","")</f>
        <v/>
      </c>
      <c r="L56" s="583"/>
      <c r="M56" s="583"/>
      <c r="N56" s="583"/>
      <c r="O56" s="583"/>
      <c r="P56" s="583"/>
      <c r="Q56" s="583"/>
      <c r="R56" s="587"/>
      <c r="S56" s="273"/>
      <c r="T56" s="274"/>
      <c r="U56" s="586"/>
      <c r="W56" s="275"/>
      <c r="X56" s="273"/>
      <c r="Y56" s="274"/>
      <c r="AA56" s="275"/>
      <c r="AB56" s="273"/>
      <c r="AC56" s="274"/>
    </row>
    <row r="57" spans="2:29" ht="12.95" customHeight="1">
      <c r="J57" s="301"/>
      <c r="L57" s="585"/>
      <c r="M57" s="585"/>
      <c r="N57" s="585"/>
      <c r="O57" s="585"/>
      <c r="P57" s="585"/>
      <c r="Q57" s="585"/>
      <c r="R57" s="588"/>
      <c r="S57" s="273"/>
      <c r="T57" s="274"/>
      <c r="U57" s="586"/>
      <c r="W57" s="275"/>
      <c r="X57" s="273"/>
      <c r="Y57" s="274"/>
      <c r="AA57" s="275"/>
      <c r="AB57" s="273"/>
      <c r="AC57" s="274"/>
    </row>
    <row r="58" spans="2:29" ht="12.95" customHeight="1" thickBot="1">
      <c r="L58" s="583"/>
      <c r="M58" s="583"/>
      <c r="N58" s="583"/>
      <c r="O58" s="583"/>
      <c r="P58" s="583"/>
      <c r="Q58" s="583"/>
      <c r="R58" s="587"/>
      <c r="S58" s="273"/>
      <c r="T58" s="274"/>
      <c r="U58" s="586"/>
      <c r="W58" s="275"/>
      <c r="X58" s="273"/>
      <c r="Y58" s="274"/>
      <c r="AA58" s="275"/>
      <c r="AB58" s="273"/>
      <c r="AC58" s="274"/>
    </row>
    <row r="59" spans="2:29" ht="12.95" customHeight="1">
      <c r="B59" s="262"/>
      <c r="C59" s="263" t="s">
        <v>976</v>
      </c>
      <c r="D59" s="310" t="str">
        <f>IF('Age-Level'!$F6="C","/","")</f>
        <v/>
      </c>
      <c r="E59" s="310" t="str">
        <f>IF('Age-Level'!$F7="C","/","")</f>
        <v/>
      </c>
      <c r="F59" s="310" t="str">
        <f>IF('Age-Level'!$F8="C","/","")</f>
        <v/>
      </c>
      <c r="G59" s="310" t="str">
        <f>IF('Age-Level'!$F9="C","/","")</f>
        <v/>
      </c>
      <c r="H59" s="310" t="str">
        <f>IF('Age-Level'!$F10="C","/","")</f>
        <v/>
      </c>
      <c r="I59" s="224" t="str">
        <f>IF(Summary!$F95="E","E","")</f>
        <v/>
      </c>
      <c r="J59" s="224" t="str">
        <f>IF(Summary!$G95="Y","R","")</f>
        <v/>
      </c>
      <c r="L59" s="585"/>
      <c r="M59" s="585"/>
      <c r="N59" s="585"/>
      <c r="O59" s="585"/>
      <c r="P59" s="585"/>
      <c r="Q59" s="585"/>
      <c r="R59" s="588"/>
      <c r="S59" s="273"/>
      <c r="T59" s="274"/>
      <c r="U59" s="586"/>
      <c r="W59" s="275"/>
      <c r="X59" s="273"/>
      <c r="Y59" s="274"/>
      <c r="AA59" s="275"/>
      <c r="AB59" s="273"/>
      <c r="AC59" s="274"/>
    </row>
    <row r="60" spans="2:29" ht="12.95" customHeight="1" thickBot="1">
      <c r="B60" s="262"/>
      <c r="C60" s="276" t="s">
        <v>977</v>
      </c>
      <c r="D60" s="316" t="str">
        <f>IF('Age-Level'!$F13="C","/","")</f>
        <v/>
      </c>
      <c r="E60" s="316" t="str">
        <f>IF('Age-Level'!$F14="C","/","")</f>
        <v/>
      </c>
      <c r="F60" s="316" t="str">
        <f>IF('Age-Level'!$F15="C","/","")</f>
        <v/>
      </c>
      <c r="G60" s="316" t="str">
        <f>IF('Age-Level'!$F16="C","/","")</f>
        <v/>
      </c>
      <c r="H60" s="316" t="str">
        <f>IF('Age-Level'!$F17="C","/","")</f>
        <v/>
      </c>
      <c r="I60" s="326" t="str">
        <f>IF(Summary!$F96="E","E","")</f>
        <v/>
      </c>
      <c r="J60" s="326" t="str">
        <f>IF(Summary!$G96="Y","R","")</f>
        <v/>
      </c>
      <c r="L60" s="583"/>
      <c r="M60" s="583"/>
      <c r="N60" s="583"/>
      <c r="O60" s="583"/>
      <c r="P60" s="583"/>
      <c r="Q60" s="583"/>
      <c r="R60" s="587"/>
      <c r="S60" s="273"/>
      <c r="T60" s="274"/>
      <c r="U60" s="586"/>
      <c r="W60" s="275"/>
      <c r="X60" s="273"/>
      <c r="Y60" s="274"/>
      <c r="AA60" s="275"/>
      <c r="AB60" s="273"/>
      <c r="AC60" s="274"/>
    </row>
    <row r="61" spans="2:29" ht="12.95" customHeight="1">
      <c r="B61" s="262"/>
      <c r="C61" s="282" t="s">
        <v>978</v>
      </c>
      <c r="D61" s="310" t="str">
        <f>IF('Age-Level'!$F20="C","/","")</f>
        <v/>
      </c>
      <c r="E61" s="310" t="str">
        <f>IF('Age-Level'!$F21="C","/","")</f>
        <v/>
      </c>
      <c r="F61" s="310" t="str">
        <f>IF('Age-Level'!$F22="C","/","")</f>
        <v/>
      </c>
      <c r="G61" s="310" t="str">
        <f>IF('Age-Level'!$F23="C","/","")</f>
        <v/>
      </c>
      <c r="H61" s="310" t="str">
        <f>IF('Age-Level'!$F24="C","/","")</f>
        <v/>
      </c>
      <c r="I61" s="224" t="str">
        <f>IF(Summary!$F97="E","E","")</f>
        <v/>
      </c>
      <c r="J61" s="224" t="str">
        <f>IF(Summary!$G97="Y","R","")</f>
        <v/>
      </c>
      <c r="L61" s="585"/>
      <c r="M61" s="585"/>
      <c r="N61" s="585"/>
      <c r="O61" s="585"/>
      <c r="P61" s="585"/>
      <c r="Q61" s="585"/>
      <c r="R61" s="588"/>
      <c r="S61" s="273"/>
      <c r="T61" s="274"/>
      <c r="U61" s="586"/>
      <c r="W61" s="275"/>
      <c r="X61" s="273"/>
      <c r="Y61" s="274"/>
      <c r="AA61" s="275"/>
      <c r="AB61" s="273"/>
      <c r="AC61" s="274"/>
    </row>
    <row r="62" spans="2:29" ht="12.95" customHeight="1">
      <c r="B62" s="262"/>
      <c r="C62" s="276" t="s">
        <v>979</v>
      </c>
      <c r="D62" s="315" t="str">
        <f>IF('Age-Level'!$F27="C","/","")</f>
        <v/>
      </c>
      <c r="E62" s="315" t="str">
        <f>IF('Age-Level'!$F28="C","/","")</f>
        <v/>
      </c>
      <c r="F62" s="315" t="str">
        <f>IF('Age-Level'!$F29="C","/","")</f>
        <v/>
      </c>
      <c r="G62" s="315" t="str">
        <f>IF('Age-Level'!$F30="C","/","")</f>
        <v/>
      </c>
      <c r="H62" s="315" t="str">
        <f>IF('Age-Level'!$F31="C","/","")</f>
        <v/>
      </c>
      <c r="I62" s="346" t="str">
        <f>IF(Summary!$F98="E","E","")</f>
        <v/>
      </c>
      <c r="J62" s="346" t="str">
        <f>IF(Summary!$G98="Y","R","")</f>
        <v/>
      </c>
      <c r="L62" s="583"/>
      <c r="M62" s="583"/>
      <c r="N62" s="583"/>
      <c r="O62" s="583"/>
      <c r="P62" s="583"/>
      <c r="Q62" s="583"/>
      <c r="R62" s="587"/>
      <c r="S62" s="273"/>
      <c r="T62" s="274"/>
      <c r="U62" s="586"/>
      <c r="W62" s="275"/>
      <c r="X62" s="273"/>
      <c r="Y62" s="274"/>
      <c r="AA62" s="275"/>
      <c r="AB62" s="273"/>
      <c r="AC62" s="274"/>
    </row>
    <row r="63" spans="2:29" ht="12.95" customHeight="1" thickBot="1">
      <c r="B63" s="262"/>
      <c r="C63" s="298" t="s">
        <v>542</v>
      </c>
      <c r="D63" s="316" t="str">
        <f>IF('Age-Level'!$F34="C","/","")</f>
        <v/>
      </c>
      <c r="E63" s="316" t="str">
        <f>IF('Age-Level'!$F35="C","/","")</f>
        <v/>
      </c>
      <c r="F63" s="316" t="str">
        <f>IF('Age-Level'!$F36="C","/","")</f>
        <v/>
      </c>
      <c r="G63" s="316" t="str">
        <f>IF('Age-Level'!$F37="C","/","")</f>
        <v/>
      </c>
      <c r="H63" s="316" t="str">
        <f>IF('Age-Level'!$F38="C","/","")</f>
        <v/>
      </c>
      <c r="I63" s="326" t="str">
        <f>IF(Summary!$F99="E","E","")</f>
        <v/>
      </c>
      <c r="J63" s="326" t="str">
        <f>IF(Summary!$G99="Y","R","")</f>
        <v/>
      </c>
      <c r="L63" s="585"/>
      <c r="M63" s="585"/>
      <c r="N63" s="585"/>
      <c r="O63" s="585"/>
      <c r="P63" s="585"/>
      <c r="Q63" s="585"/>
      <c r="R63" s="588"/>
      <c r="S63" s="273"/>
      <c r="T63" s="274"/>
      <c r="U63" s="586"/>
      <c r="W63" s="275"/>
      <c r="X63" s="273"/>
      <c r="Y63" s="274"/>
      <c r="AA63" s="275"/>
      <c r="AB63" s="273"/>
      <c r="AC63" s="274"/>
    </row>
    <row r="64" spans="2:29" ht="12.95" customHeight="1">
      <c r="B64" s="262"/>
      <c r="C64" s="303" t="s">
        <v>980</v>
      </c>
      <c r="D64" s="397"/>
      <c r="E64" s="398"/>
      <c r="F64" s="399" t="str">
        <f>IF(COUNTIF(U4:U24,"C")&gt;0,"/"," ")</f>
        <v xml:space="preserve"> </v>
      </c>
      <c r="G64" s="399" t="str">
        <f>IF(COUNTIF(U4:U24,"C")&gt;1,"/"," ")</f>
        <v xml:space="preserve"> </v>
      </c>
      <c r="H64" s="399" t="str">
        <f>IF(COUNTIF(U4:U24,"C")&gt;2,"/"," ")</f>
        <v xml:space="preserve"> </v>
      </c>
      <c r="I64" s="224" t="str">
        <f>IF(Summary!$F100="E","E","")</f>
        <v/>
      </c>
      <c r="J64" s="224" t="str">
        <f>IF(Summary!$G100="Y","R","")</f>
        <v/>
      </c>
      <c r="L64" s="583"/>
      <c r="M64" s="583"/>
      <c r="N64" s="583"/>
      <c r="O64" s="583"/>
      <c r="P64" s="583"/>
      <c r="Q64" s="583"/>
      <c r="R64" s="587"/>
      <c r="S64" s="273"/>
      <c r="T64" s="274"/>
      <c r="U64" s="586"/>
      <c r="W64" s="275"/>
      <c r="X64" s="273"/>
      <c r="Y64" s="274"/>
      <c r="AA64" s="275"/>
      <c r="AB64" s="273"/>
      <c r="AC64" s="274"/>
    </row>
    <row r="65" spans="1:30" ht="12.95" customHeight="1">
      <c r="B65" s="262"/>
      <c r="C65" s="302" t="s">
        <v>211</v>
      </c>
      <c r="D65" s="379"/>
      <c r="E65" s="379"/>
      <c r="F65" s="379"/>
      <c r="G65" s="379"/>
      <c r="H65" s="380"/>
      <c r="I65" s="224" t="str">
        <f>IF(Summary!$F92="E","E","")</f>
        <v/>
      </c>
      <c r="J65" s="224" t="str">
        <f>IF(Summary!$G92="Y","R","")</f>
        <v/>
      </c>
      <c r="L65" s="585"/>
      <c r="M65" s="585"/>
      <c r="N65" s="585"/>
      <c r="O65" s="585"/>
      <c r="P65" s="585"/>
      <c r="Q65" s="585"/>
      <c r="R65" s="588"/>
      <c r="S65" s="273"/>
      <c r="T65" s="274"/>
      <c r="U65" s="586"/>
      <c r="W65" s="275"/>
      <c r="X65" s="273"/>
      <c r="Y65" s="274"/>
      <c r="AA65" s="275"/>
      <c r="AB65" s="273"/>
      <c r="AC65" s="274"/>
    </row>
    <row r="66" spans="1:30" s="261" customFormat="1" ht="12.95" customHeight="1">
      <c r="A66" s="258"/>
      <c r="B66" s="258"/>
      <c r="C66" s="258"/>
      <c r="D66" s="259"/>
      <c r="E66" s="259"/>
      <c r="F66" s="259"/>
      <c r="G66" s="259"/>
      <c r="H66" s="259"/>
      <c r="I66" s="260"/>
      <c r="J66" s="260"/>
      <c r="K66" s="258"/>
      <c r="L66" s="583"/>
      <c r="M66" s="583"/>
      <c r="N66" s="583"/>
      <c r="O66" s="583"/>
      <c r="P66" s="583"/>
      <c r="Q66" s="583"/>
      <c r="R66" s="587"/>
      <c r="S66" s="273"/>
      <c r="T66" s="274"/>
      <c r="U66" s="586"/>
      <c r="V66" s="258"/>
      <c r="W66" s="275"/>
      <c r="X66" s="273"/>
      <c r="Y66" s="274"/>
      <c r="Z66" s="260"/>
      <c r="AA66" s="275"/>
      <c r="AB66" s="273"/>
      <c r="AC66" s="274"/>
    </row>
    <row r="67" spans="1:30" s="261" customFormat="1" ht="12.95" customHeight="1" thickBot="1">
      <c r="A67" s="258"/>
      <c r="B67" s="258"/>
      <c r="C67" s="258"/>
      <c r="D67" s="259"/>
      <c r="E67" s="259"/>
      <c r="F67" s="259"/>
      <c r="G67" s="259"/>
      <c r="H67" s="259"/>
      <c r="I67" s="260"/>
      <c r="J67" s="260"/>
      <c r="K67" s="258"/>
      <c r="L67" s="585"/>
      <c r="M67" s="585"/>
      <c r="N67" s="585"/>
      <c r="O67" s="585"/>
      <c r="P67" s="585"/>
      <c r="Q67" s="585"/>
      <c r="R67" s="588"/>
      <c r="S67" s="273"/>
      <c r="T67" s="274"/>
      <c r="U67" s="586"/>
      <c r="V67" s="258"/>
      <c r="W67" s="275"/>
      <c r="X67" s="273"/>
      <c r="Y67" s="274"/>
      <c r="Z67" s="260"/>
      <c r="AA67" s="275"/>
      <c r="AB67" s="273"/>
      <c r="AC67" s="274"/>
    </row>
    <row r="68" spans="1:30" s="261" customFormat="1">
      <c r="A68" s="258"/>
      <c r="B68" s="262"/>
      <c r="C68" s="303" t="s">
        <v>981</v>
      </c>
      <c r="D68" s="310" t="str">
        <f>IF('Age-Level'!$F44="A","/","")</f>
        <v/>
      </c>
      <c r="E68" s="310" t="str">
        <f>IF('Age-Level'!$F48="A","/","")</f>
        <v/>
      </c>
      <c r="F68" s="310" t="str">
        <f>IF('Age-Level'!$F52="A","/","")</f>
        <v/>
      </c>
      <c r="G68" s="310" t="str">
        <f>IF('Age-Level'!$F57="A","/","")</f>
        <v/>
      </c>
      <c r="H68" s="310" t="str">
        <f>IF('Age-Level'!$F59="A","/","")</f>
        <v/>
      </c>
      <c r="I68" s="224" t="str">
        <f>IF(Summary!$F101="E","E","")</f>
        <v/>
      </c>
      <c r="J68" s="224" t="str">
        <f>IF(Summary!$G101="Y","R","")</f>
        <v/>
      </c>
      <c r="K68" s="258"/>
      <c r="L68" s="583"/>
      <c r="M68" s="583"/>
      <c r="N68" s="583"/>
      <c r="O68" s="583"/>
      <c r="P68" s="583"/>
      <c r="Q68" s="583"/>
      <c r="R68" s="587"/>
      <c r="S68" s="273"/>
      <c r="T68" s="274"/>
      <c r="U68" s="586"/>
      <c r="V68" s="258"/>
      <c r="W68" s="275"/>
      <c r="X68" s="273"/>
      <c r="Y68" s="274"/>
      <c r="Z68" s="260"/>
      <c r="AA68" s="275"/>
      <c r="AB68" s="273"/>
      <c r="AC68" s="274"/>
    </row>
    <row r="69" spans="1:30" s="261" customFormat="1" ht="13.5" thickBot="1">
      <c r="A69" s="258"/>
      <c r="B69" s="262"/>
      <c r="C69" s="304" t="s">
        <v>982</v>
      </c>
      <c r="D69" s="316" t="str">
        <f>IF('Age-Level'!$F62="A","/","")</f>
        <v/>
      </c>
      <c r="E69" s="316" t="str">
        <f>IF('Age-Level'!$F66="A","/","")</f>
        <v/>
      </c>
      <c r="F69" s="316" t="str">
        <f>IF('Age-Level'!$F70="A","/","")</f>
        <v/>
      </c>
      <c r="G69" s="316" t="str">
        <f>IF('Age-Level'!$F75="A","/","")</f>
        <v/>
      </c>
      <c r="H69" s="316" t="str">
        <f>IF('Age-Level'!$F77="A","/","")</f>
        <v/>
      </c>
      <c r="I69" s="326" t="str">
        <f>IF(Summary!$F102="E","E","")</f>
        <v/>
      </c>
      <c r="J69" s="326" t="str">
        <f>IF(Summary!$G102="Y","R","")</f>
        <v/>
      </c>
      <c r="K69" s="258"/>
      <c r="L69" s="585"/>
      <c r="M69" s="585"/>
      <c r="N69" s="585"/>
      <c r="O69" s="585"/>
      <c r="P69" s="585"/>
      <c r="Q69" s="585"/>
      <c r="R69" s="588"/>
      <c r="S69" s="273"/>
      <c r="T69" s="274"/>
      <c r="U69" s="586"/>
      <c r="V69" s="258"/>
      <c r="W69" s="275"/>
      <c r="X69" s="273"/>
      <c r="Y69" s="274"/>
      <c r="Z69" s="260"/>
      <c r="AA69" s="275"/>
      <c r="AB69" s="273"/>
      <c r="AC69" s="274"/>
    </row>
    <row r="70" spans="1:30" s="261" customFormat="1">
      <c r="A70" s="258"/>
      <c r="B70" s="262"/>
      <c r="C70" s="303" t="s">
        <v>983</v>
      </c>
      <c r="D70" s="310" t="str">
        <f>IF('Age-Level'!$F80="A","/","")</f>
        <v/>
      </c>
      <c r="E70" s="310" t="str">
        <f>IF('Age-Level'!$F84="A","/","")</f>
        <v/>
      </c>
      <c r="F70" s="310" t="str">
        <f>IF('Age-Level'!$F88="A","/","")</f>
        <v/>
      </c>
      <c r="G70" s="310" t="str">
        <f>IF('Age-Level'!$F93="A","/","")</f>
        <v/>
      </c>
      <c r="H70" s="310" t="str">
        <f>IF('Age-Level'!$F95="A","/","")</f>
        <v/>
      </c>
      <c r="I70" s="224" t="str">
        <f>IF(Summary!$F103="E","E","")</f>
        <v/>
      </c>
      <c r="J70" s="224" t="str">
        <f>IF(Summary!$G103="Y","R","")</f>
        <v/>
      </c>
      <c r="K70" s="258"/>
      <c r="L70" s="583"/>
      <c r="M70" s="583"/>
      <c r="N70" s="583"/>
      <c r="O70" s="583"/>
      <c r="P70" s="583"/>
      <c r="Q70" s="583"/>
      <c r="R70" s="587"/>
      <c r="S70" s="273"/>
      <c r="T70" s="274"/>
      <c r="U70" s="586"/>
      <c r="V70" s="258"/>
      <c r="W70" s="275"/>
      <c r="X70" s="273"/>
      <c r="Y70" s="274"/>
      <c r="Z70" s="260"/>
      <c r="AA70" s="275"/>
      <c r="AB70" s="273"/>
      <c r="AC70" s="274"/>
    </row>
    <row r="71" spans="1:30" s="261" customFormat="1" ht="13.5" thickBot="1">
      <c r="B71" s="262"/>
      <c r="C71" s="302" t="s">
        <v>984</v>
      </c>
      <c r="D71" s="316" t="str">
        <f>IF('Age-Level'!$F98="A","/","")</f>
        <v/>
      </c>
      <c r="E71" s="316" t="str">
        <f>IF('Age-Level'!$F102="A","/","")</f>
        <v/>
      </c>
      <c r="F71" s="316" t="str">
        <f>IF('Age-Level'!$F106="A","/","")</f>
        <v/>
      </c>
      <c r="G71" s="316" t="str">
        <f>IF('Age-Level'!$F111="A","/","")</f>
        <v/>
      </c>
      <c r="H71" s="316" t="str">
        <f>IF('Age-Level'!$F113="A","/","")</f>
        <v/>
      </c>
      <c r="I71" s="326" t="str">
        <f>IF(Summary!$F104="E","E","")</f>
        <v/>
      </c>
      <c r="J71" s="326" t="str">
        <f>IF(Summary!$G104="Y","R","")</f>
        <v/>
      </c>
      <c r="K71" s="258"/>
      <c r="L71" s="585"/>
      <c r="M71" s="585"/>
      <c r="N71" s="585"/>
      <c r="O71" s="585"/>
      <c r="P71" s="585"/>
      <c r="Q71" s="585"/>
      <c r="R71" s="588"/>
      <c r="S71" s="273"/>
      <c r="T71" s="274"/>
      <c r="U71" s="586"/>
      <c r="V71" s="258"/>
      <c r="W71" s="275"/>
      <c r="X71" s="273"/>
      <c r="Y71" s="274"/>
      <c r="Z71" s="260"/>
      <c r="AA71" s="275"/>
      <c r="AB71" s="273"/>
      <c r="AC71" s="274"/>
    </row>
    <row r="72" spans="1:30" s="261" customFormat="1">
      <c r="B72" s="262"/>
      <c r="C72" s="305" t="s">
        <v>985</v>
      </c>
      <c r="D72" s="381"/>
      <c r="E72" s="381"/>
      <c r="F72" s="309" t="str">
        <f>IF('Age-Level'!$F116="C","/","")</f>
        <v/>
      </c>
      <c r="G72" s="309" t="str">
        <f>IF('Age-Level'!$F117="C","/","")</f>
        <v/>
      </c>
      <c r="H72" s="309" t="str">
        <f>IF('Age-Level'!$F118="C","/","")</f>
        <v/>
      </c>
      <c r="I72" s="224" t="str">
        <f>IF(Summary!$F105="E","E","")</f>
        <v/>
      </c>
      <c r="J72" s="224" t="str">
        <f>IF(Summary!$G105="Y","R","")</f>
        <v/>
      </c>
      <c r="K72" s="258"/>
      <c r="L72" s="583"/>
      <c r="M72" s="583"/>
      <c r="N72" s="583"/>
      <c r="O72" s="583"/>
      <c r="P72" s="583"/>
      <c r="Q72" s="583"/>
      <c r="R72" s="587"/>
      <c r="S72" s="273"/>
      <c r="T72" s="274"/>
      <c r="U72" s="586"/>
      <c r="V72" s="258"/>
      <c r="W72" s="275"/>
      <c r="X72" s="273"/>
      <c r="Y72" s="274"/>
      <c r="Z72" s="260"/>
      <c r="AA72" s="275"/>
      <c r="AB72" s="273"/>
      <c r="AC72" s="274"/>
    </row>
    <row r="73" spans="1:30" s="261" customFormat="1">
      <c r="B73" s="262"/>
      <c r="C73" s="306" t="s">
        <v>792</v>
      </c>
      <c r="D73" s="379"/>
      <c r="E73" s="379"/>
      <c r="F73" s="317" t="str">
        <f>IF(Bridging!$F10="A","/","")</f>
        <v/>
      </c>
      <c r="G73" s="317" t="str">
        <f>IF(Bridging!$F14="A","/","")</f>
        <v/>
      </c>
      <c r="H73" s="317" t="str">
        <f>IF(Bridging!$F16="A","/","")</f>
        <v/>
      </c>
      <c r="I73" s="224" t="str">
        <f>IF(Summary!$F93="E","E","")</f>
        <v/>
      </c>
      <c r="J73" s="224" t="str">
        <f>IF(Summary!$G93="Y","R","")</f>
        <v/>
      </c>
      <c r="K73" s="258"/>
      <c r="L73" s="585"/>
      <c r="M73" s="585"/>
      <c r="N73" s="585"/>
      <c r="O73" s="585"/>
      <c r="P73" s="585"/>
      <c r="Q73" s="585"/>
      <c r="R73" s="588"/>
      <c r="S73" s="273"/>
      <c r="T73" s="274"/>
      <c r="U73" s="586"/>
      <c r="V73" s="258"/>
      <c r="W73" s="275"/>
      <c r="X73" s="273"/>
      <c r="Y73" s="274"/>
      <c r="Z73" s="260"/>
      <c r="AA73" s="275"/>
      <c r="AB73" s="273"/>
      <c r="AC73" s="274"/>
    </row>
    <row r="74" spans="1:30" s="261" customFormat="1">
      <c r="B74" s="258"/>
      <c r="C74" s="258"/>
      <c r="D74" s="259"/>
      <c r="E74" s="259"/>
      <c r="F74" s="259"/>
      <c r="G74" s="259"/>
      <c r="H74" s="259"/>
      <c r="I74" s="260"/>
      <c r="J74" s="260"/>
      <c r="K74" s="258"/>
      <c r="L74" s="583"/>
      <c r="M74" s="583"/>
      <c r="N74" s="583"/>
      <c r="O74" s="583"/>
      <c r="P74" s="583"/>
      <c r="Q74" s="583"/>
      <c r="R74" s="587"/>
      <c r="S74" s="273"/>
      <c r="T74" s="274"/>
      <c r="U74" s="586"/>
      <c r="V74" s="258"/>
      <c r="W74" s="275"/>
      <c r="X74" s="273"/>
      <c r="Y74" s="274"/>
      <c r="Z74" s="260"/>
      <c r="AA74" s="275"/>
      <c r="AB74" s="273"/>
      <c r="AC74" s="274"/>
    </row>
    <row r="75" spans="1:30" s="261" customFormat="1">
      <c r="B75" s="258"/>
      <c r="C75" s="258"/>
      <c r="D75" s="259"/>
      <c r="E75" s="259"/>
      <c r="F75" s="259"/>
      <c r="G75" s="259"/>
      <c r="H75" s="259"/>
      <c r="I75" s="260"/>
      <c r="J75" s="260"/>
      <c r="K75" s="258"/>
      <c r="L75" s="585"/>
      <c r="M75" s="585"/>
      <c r="N75" s="585"/>
      <c r="O75" s="585"/>
      <c r="P75" s="585"/>
      <c r="Q75" s="585"/>
      <c r="R75" s="588"/>
      <c r="S75" s="273"/>
      <c r="T75" s="274"/>
      <c r="U75" s="258"/>
      <c r="V75" s="258"/>
      <c r="W75" s="307"/>
      <c r="X75" s="277"/>
      <c r="Y75" s="278"/>
      <c r="Z75" s="260"/>
      <c r="AA75" s="307"/>
      <c r="AB75" s="277"/>
      <c r="AC75" s="278"/>
    </row>
    <row r="76" spans="1:30" s="261" customFormat="1">
      <c r="B76" s="258"/>
      <c r="C76" s="258"/>
      <c r="D76" s="259"/>
      <c r="E76" s="259"/>
      <c r="F76" s="259"/>
      <c r="G76" s="259"/>
      <c r="H76" s="259"/>
      <c r="I76" s="260"/>
      <c r="J76" s="260"/>
      <c r="K76" s="258"/>
      <c r="L76" s="258"/>
      <c r="M76" s="258"/>
      <c r="N76" s="258"/>
      <c r="O76" s="258"/>
      <c r="P76" s="258"/>
      <c r="Q76" s="258"/>
      <c r="R76" s="258"/>
      <c r="S76" s="260"/>
      <c r="T76" s="260"/>
      <c r="U76" s="258"/>
      <c r="V76" s="258"/>
      <c r="W76" s="258"/>
      <c r="X76" s="260"/>
      <c r="Y76" s="260"/>
      <c r="Z76" s="260"/>
      <c r="AA76" s="258"/>
      <c r="AB76" s="260"/>
      <c r="AC76" s="260"/>
    </row>
    <row r="77" spans="1:30" s="261" customFormat="1">
      <c r="B77" s="258"/>
      <c r="C77" s="258"/>
      <c r="D77" s="259"/>
      <c r="E77" s="259"/>
      <c r="F77" s="259"/>
      <c r="G77" s="259"/>
      <c r="H77" s="259"/>
      <c r="I77" s="260"/>
      <c r="J77" s="260"/>
      <c r="K77" s="258"/>
      <c r="L77" s="258"/>
      <c r="M77" s="258"/>
      <c r="N77" s="258"/>
      <c r="O77" s="258"/>
      <c r="P77" s="258"/>
      <c r="Q77" s="258"/>
      <c r="R77" s="258"/>
      <c r="S77" s="260"/>
      <c r="T77" s="260"/>
      <c r="U77" s="258"/>
      <c r="V77" s="258"/>
      <c r="W77" s="258"/>
      <c r="X77" s="260"/>
      <c r="Y77" s="260"/>
      <c r="Z77" s="260"/>
      <c r="AA77" s="258"/>
      <c r="AB77" s="260"/>
      <c r="AC77" s="260"/>
    </row>
    <row r="78" spans="1:30" s="261" customFormat="1">
      <c r="A78" s="258"/>
      <c r="B78" s="258"/>
      <c r="C78" s="258"/>
      <c r="D78" s="259"/>
      <c r="E78" s="259"/>
      <c r="F78" s="259"/>
      <c r="G78" s="259"/>
      <c r="H78" s="259"/>
      <c r="I78" s="260"/>
      <c r="J78" s="260"/>
      <c r="K78" s="258"/>
      <c r="L78" s="258"/>
      <c r="M78" s="258"/>
      <c r="N78" s="258"/>
      <c r="O78" s="258"/>
      <c r="P78" s="258"/>
      <c r="Q78" s="258"/>
      <c r="R78" s="258"/>
      <c r="S78" s="260"/>
      <c r="T78" s="260"/>
      <c r="U78" s="258"/>
      <c r="V78" s="258"/>
      <c r="W78" s="258"/>
      <c r="X78" s="260"/>
      <c r="Y78" s="260"/>
      <c r="Z78" s="260"/>
      <c r="AA78" s="258"/>
      <c r="AB78" s="260"/>
      <c r="AC78" s="260"/>
    </row>
    <row r="79" spans="1:30">
      <c r="W79" s="260"/>
      <c r="X79" s="258"/>
      <c r="AA79" s="261"/>
      <c r="AB79" s="258"/>
      <c r="AC79" s="258"/>
      <c r="AD79" s="258"/>
    </row>
    <row r="80" spans="1:30">
      <c r="W80" s="260"/>
      <c r="X80" s="258"/>
      <c r="AA80" s="261"/>
      <c r="AB80" s="258"/>
      <c r="AC80" s="258"/>
      <c r="AD80" s="258"/>
    </row>
    <row r="81" spans="23:30">
      <c r="W81" s="260"/>
      <c r="X81" s="258"/>
      <c r="AA81" s="261"/>
      <c r="AB81" s="258"/>
      <c r="AC81" s="258"/>
      <c r="AD81" s="258"/>
    </row>
    <row r="82" spans="23:30">
      <c r="W82" s="260"/>
      <c r="X82" s="258"/>
      <c r="AA82" s="261"/>
      <c r="AB82" s="258"/>
      <c r="AC82" s="258"/>
      <c r="AD82" s="258"/>
    </row>
    <row r="83" spans="23:30">
      <c r="W83" s="260"/>
      <c r="X83" s="258"/>
      <c r="AA83" s="261"/>
      <c r="AB83" s="258"/>
      <c r="AC83" s="258"/>
      <c r="AD83" s="258"/>
    </row>
    <row r="84" spans="23:30">
      <c r="W84" s="260"/>
      <c r="X84" s="258"/>
      <c r="AA84" s="261"/>
      <c r="AB84" s="258"/>
      <c r="AC84" s="258"/>
      <c r="AD84" s="258"/>
    </row>
    <row r="85" spans="23:30">
      <c r="W85" s="260"/>
      <c r="X85" s="258"/>
      <c r="AA85" s="261"/>
      <c r="AB85" s="258"/>
      <c r="AC85" s="258"/>
      <c r="AD85" s="258"/>
    </row>
    <row r="86" spans="23:30">
      <c r="W86" s="260"/>
      <c r="X86" s="258"/>
      <c r="AA86" s="261"/>
      <c r="AB86" s="258"/>
      <c r="AC86" s="258"/>
      <c r="AD86" s="258"/>
    </row>
  </sheetData>
  <sheetProtection algorithmName="SHA-512" hashValue="RS/qLq2URclnq3OxjZ7vZA2T1EeohejdNRWTE0QhjAo4k2voXT4S6+QTqKfHiA4/+1xSopJe0ebcTlNnruWDyQ==" saltValue="Db8ZTfW6gTzNt9KwAofN2Q==" spinCount="100000" sheet="1" objects="1" scenarios="1" selectLockedCells="1"/>
  <mergeCells count="45">
    <mergeCell ref="L44:R44"/>
    <mergeCell ref="U25:U74"/>
    <mergeCell ref="L28:R28"/>
    <mergeCell ref="L29:R29"/>
    <mergeCell ref="L30:R30"/>
    <mergeCell ref="L31:R31"/>
    <mergeCell ref="L32:R32"/>
    <mergeCell ref="L33:R33"/>
    <mergeCell ref="L34:R34"/>
    <mergeCell ref="L35:R35"/>
    <mergeCell ref="L36:R36"/>
    <mergeCell ref="L37:R37"/>
    <mergeCell ref="L40:R40"/>
    <mergeCell ref="L41:R41"/>
    <mergeCell ref="L42:R42"/>
    <mergeCell ref="L43:R43"/>
    <mergeCell ref="L58:R58"/>
    <mergeCell ref="L45:R45"/>
    <mergeCell ref="L48:R48"/>
    <mergeCell ref="L49:R49"/>
    <mergeCell ref="L50:R50"/>
    <mergeCell ref="L51:R51"/>
    <mergeCell ref="L52:R52"/>
    <mergeCell ref="L53:R53"/>
    <mergeCell ref="L54:R54"/>
    <mergeCell ref="L55:R55"/>
    <mergeCell ref="L56:R56"/>
    <mergeCell ref="L57:R57"/>
    <mergeCell ref="L70:R70"/>
    <mergeCell ref="L59:R59"/>
    <mergeCell ref="L60:R60"/>
    <mergeCell ref="L61:R61"/>
    <mergeCell ref="L62:R62"/>
    <mergeCell ref="L63:R63"/>
    <mergeCell ref="L64:R64"/>
    <mergeCell ref="L65:R65"/>
    <mergeCell ref="L66:R66"/>
    <mergeCell ref="L67:R67"/>
    <mergeCell ref="L68:R68"/>
    <mergeCell ref="L69:R69"/>
    <mergeCell ref="L71:R71"/>
    <mergeCell ref="L72:R72"/>
    <mergeCell ref="L73:R73"/>
    <mergeCell ref="L74:R74"/>
    <mergeCell ref="L75:R75"/>
  </mergeCells>
  <conditionalFormatting sqref="T1:W1">
    <cfRule type="expression" dxfId="83" priority="2">
      <formula>LEFT($U$1,7)="Junior_"</formula>
    </cfRule>
  </conditionalFormatting>
  <conditionalFormatting sqref="C1">
    <cfRule type="expression" dxfId="82" priority="1">
      <formula>LEFT($U$1,7)&lt;&gt;"Junior_"</formula>
    </cfRule>
  </conditionalFormatting>
  <conditionalFormatting sqref="L48:L75 W54:W75 AA4:AA75">
    <cfRule type="duplicateValues" dxfId="81" priority="3"/>
  </conditionalFormatting>
  <pageMargins left="0.5" right="0.3" top="0.3" bottom="0.3" header="0.3" footer="0.3"/>
  <pageSetup scale="75" fitToWidth="2" fitToHeight="0" orientation="portrait" r:id="rId1"/>
  <colBreaks count="1" manualBreakCount="1">
    <brk id="21" max="74"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D0746-0146-44AA-B7D2-AC4F032749B0}">
  <sheetPr>
    <tabColor rgb="FF7030A0"/>
  </sheetPr>
  <dimension ref="A1:AD86"/>
  <sheetViews>
    <sheetView showGridLines="0" zoomScaleNormal="100" zoomScaleSheetLayoutView="100" workbookViewId="0">
      <selection activeCell="L48" sqref="L48:R48"/>
    </sheetView>
  </sheetViews>
  <sheetFormatPr defaultColWidth="9.140625" defaultRowHeight="12.75"/>
  <cols>
    <col min="1" max="1" width="0.85546875" style="258" customWidth="1"/>
    <col min="2" max="2" width="18.42578125" style="258" customWidth="1"/>
    <col min="3" max="3" width="24.42578125" style="258" customWidth="1"/>
    <col min="4" max="8" width="0.85546875" style="259" customWidth="1"/>
    <col min="9" max="10" width="7" style="260" customWidth="1"/>
    <col min="11" max="11" width="1.7109375" style="258" customWidth="1"/>
    <col min="12" max="12" width="18.42578125" style="258" customWidth="1"/>
    <col min="13" max="13" width="24.42578125" style="258" customWidth="1"/>
    <col min="14" max="18" width="0.85546875" style="258" customWidth="1"/>
    <col min="19" max="20" width="7" style="260" customWidth="1"/>
    <col min="21" max="21" width="2.7109375" style="258" customWidth="1"/>
    <col min="22" max="22" width="0.85546875" style="258" customWidth="1"/>
    <col min="23" max="23" width="45.7109375" style="258" customWidth="1"/>
    <col min="24" max="25" width="8.42578125" style="260" customWidth="1"/>
    <col min="26" max="26" width="1.7109375" style="260" customWidth="1"/>
    <col min="27" max="27" width="45.7109375" style="258" customWidth="1"/>
    <col min="28" max="29" width="8.42578125" style="260" customWidth="1"/>
    <col min="30" max="30" width="2.7109375" style="261" customWidth="1"/>
    <col min="31" max="16384" width="9.140625" style="258"/>
  </cols>
  <sheetData>
    <row r="1" spans="2:30" s="253" customFormat="1" ht="29.25" customHeight="1" thickBot="1">
      <c r="C1" s="254" t="s">
        <v>946</v>
      </c>
      <c r="D1" s="374"/>
      <c r="E1" s="374"/>
      <c r="F1" s="374"/>
      <c r="G1" s="374"/>
      <c r="H1" s="374"/>
      <c r="I1" s="375"/>
      <c r="J1" s="375"/>
      <c r="K1" s="376"/>
      <c r="L1" s="377"/>
      <c r="M1" s="377"/>
      <c r="N1" s="377"/>
      <c r="O1" s="377"/>
      <c r="P1" s="377"/>
      <c r="Q1" s="377"/>
      <c r="R1" s="377"/>
      <c r="S1" s="377"/>
      <c r="T1" s="378" t="str">
        <f ca="1">MID(CELL("filename",A1),FIND(IF(ISERROR(FIND("]",CELL("filename",A1))),"$","]"),CELL("filename",A1))+1,256)</f>
        <v>Junior_4</v>
      </c>
      <c r="U1" s="255" t="str">
        <f ca="1">MID(CELL("filename",A1),FIND(IF(ISERROR(FIND("]",CELL("filename",A1))),"$","]"),CELL("filename",A1))+1,256)</f>
        <v>Junior_4</v>
      </c>
      <c r="W1" s="256" t="str">
        <f ca="1">IF(T1&lt;&gt;"",T1,"")</f>
        <v>Junior_4</v>
      </c>
      <c r="X1" s="257"/>
      <c r="Y1" s="257"/>
      <c r="Z1" s="257"/>
      <c r="AB1" s="257"/>
      <c r="AC1" s="257"/>
      <c r="AD1" s="256"/>
    </row>
    <row r="2" spans="2:30" ht="12.95" customHeight="1">
      <c r="N2" s="259"/>
      <c r="O2" s="259"/>
      <c r="P2" s="259"/>
      <c r="Q2" s="259"/>
      <c r="R2" s="259"/>
    </row>
    <row r="3" spans="2:30" ht="12.95" customHeight="1" thickBot="1">
      <c r="N3" s="259"/>
      <c r="O3" s="259"/>
      <c r="P3" s="259"/>
      <c r="Q3" s="259"/>
      <c r="R3" s="259"/>
    </row>
    <row r="4" spans="2:30" ht="12.95" customHeight="1">
      <c r="B4" s="262"/>
      <c r="C4" s="300" t="s">
        <v>1076</v>
      </c>
      <c r="D4" s="309" t="str">
        <f>IF(Badges!$G33="A","/","")</f>
        <v/>
      </c>
      <c r="E4" s="309" t="str">
        <f>IF(Badges!$G37="A","/","")</f>
        <v/>
      </c>
      <c r="F4" s="309" t="str">
        <f>IF(Badges!$G41="A","/","")</f>
        <v/>
      </c>
      <c r="G4" s="309" t="str">
        <f>IF(Badges!$G45="A","/","")</f>
        <v/>
      </c>
      <c r="H4" s="309" t="str">
        <f>IF(Badges!$G49="A","/","")</f>
        <v/>
      </c>
      <c r="I4" s="325" t="str">
        <f>IF(Summary!$H5="E","E","")</f>
        <v/>
      </c>
      <c r="J4" s="325" t="str">
        <f>IF(Summary!$I5="Y","R","")</f>
        <v/>
      </c>
      <c r="L4" s="262"/>
      <c r="M4" s="267" t="s">
        <v>97</v>
      </c>
      <c r="N4" s="268"/>
      <c r="O4" s="268"/>
      <c r="P4" s="268"/>
      <c r="Q4" s="268"/>
      <c r="R4" s="268"/>
      <c r="S4" s="269"/>
      <c r="T4" s="269"/>
      <c r="W4" s="336" t="str">
        <f>'Fun Patches'!C5</f>
        <v>&lt;LIST PATCH HERE&gt;</v>
      </c>
      <c r="X4" s="337" t="str">
        <f>IF(Summary!$H113="E","E","")</f>
        <v/>
      </c>
      <c r="Y4" s="337" t="str">
        <f>IF(Summary!$I113="Y","R","")</f>
        <v/>
      </c>
      <c r="AA4" s="270"/>
      <c r="AB4" s="264"/>
      <c r="AC4" s="265"/>
    </row>
    <row r="5" spans="2:30" ht="12.95" customHeight="1">
      <c r="B5" s="262"/>
      <c r="C5" s="295" t="s">
        <v>1057</v>
      </c>
      <c r="D5" s="311" t="str">
        <f>IF(Badges!$G151="A","/","")</f>
        <v/>
      </c>
      <c r="E5" s="311" t="str">
        <f>IF(Badges!$G155="A","/","")</f>
        <v/>
      </c>
      <c r="F5" s="311" t="str">
        <f>IF(Badges!$G159="A","/","")</f>
        <v/>
      </c>
      <c r="G5" s="311" t="str">
        <f>IF(Badges!$G163="A","/","")</f>
        <v/>
      </c>
      <c r="H5" s="311" t="str">
        <f>IF(Badges!$G167="A","/","")</f>
        <v/>
      </c>
      <c r="I5" s="223" t="str">
        <f>IF(Summary!$H11="E","E","")</f>
        <v/>
      </c>
      <c r="J5" s="223" t="str">
        <f>IF(Summary!$I11="Y","R","")</f>
        <v/>
      </c>
      <c r="L5" s="262"/>
      <c r="M5" s="271" t="s">
        <v>947</v>
      </c>
      <c r="N5" s="268"/>
      <c r="O5" s="268"/>
      <c r="P5" s="268"/>
      <c r="Q5" s="268"/>
      <c r="R5" s="272"/>
      <c r="S5" s="224" t="str">
        <f>IF(Summary!$H63="E","E","")</f>
        <v/>
      </c>
      <c r="T5" s="224" t="str">
        <f>IF(Summary!$I63="Y","R","")</f>
        <v/>
      </c>
      <c r="W5" s="338" t="str">
        <f>'Fun Patches'!C6</f>
        <v>&lt;LIST PATCH HERE&gt;</v>
      </c>
      <c r="X5" s="339" t="str">
        <f>IF(Summary!$H114="E","E","")</f>
        <v/>
      </c>
      <c r="Y5" s="339" t="str">
        <f>IF(Summary!$I114="Y","R","")</f>
        <v/>
      </c>
      <c r="AA5" s="275"/>
      <c r="AB5" s="273"/>
      <c r="AC5" s="274"/>
    </row>
    <row r="6" spans="2:30" ht="12.95" customHeight="1" thickBot="1">
      <c r="B6" s="262"/>
      <c r="C6" s="299" t="s">
        <v>144</v>
      </c>
      <c r="D6" s="311" t="str">
        <f>IF(Badges!$G174="A","/","")</f>
        <v/>
      </c>
      <c r="E6" s="311" t="str">
        <f>IF(Badges!$G178="A","/","")</f>
        <v/>
      </c>
      <c r="F6" s="311" t="str">
        <f>IF(Badges!$G182="A","/","")</f>
        <v/>
      </c>
      <c r="G6" s="311" t="str">
        <f>IF(Badges!$G186="A","/","")</f>
        <v/>
      </c>
      <c r="H6" s="311" t="str">
        <f>IF(Badges!$G190="A","/","")</f>
        <v/>
      </c>
      <c r="I6" s="223" t="str">
        <f>IF(Summary!$H12="E","E","")</f>
        <v/>
      </c>
      <c r="J6" s="223" t="str">
        <f>IF(Summary!$I12="Y","R","")</f>
        <v/>
      </c>
      <c r="K6" s="266" t="str">
        <f>IF(COUNT(#REF!)=3,MAX(#REF!),"")</f>
        <v/>
      </c>
      <c r="L6" s="262"/>
      <c r="M6" s="279" t="s">
        <v>948</v>
      </c>
      <c r="N6" s="280"/>
      <c r="O6" s="280"/>
      <c r="P6" s="280"/>
      <c r="Q6" s="280"/>
      <c r="R6" s="281"/>
      <c r="S6" s="224" t="str">
        <f>IF(Summary!$H64="E","E","")</f>
        <v/>
      </c>
      <c r="T6" s="224" t="str">
        <f>IF(Summary!$I64="Y","R","")</f>
        <v/>
      </c>
      <c r="W6" s="338" t="str">
        <f>'Fun Patches'!C7</f>
        <v>&lt;LIST PATCH HERE&gt;</v>
      </c>
      <c r="X6" s="339" t="str">
        <f>IF(Summary!$H115="E","E","")</f>
        <v/>
      </c>
      <c r="Y6" s="339" t="str">
        <f>IF(Summary!$I115="Y","R","")</f>
        <v/>
      </c>
      <c r="AA6" s="275"/>
      <c r="AB6" s="273"/>
      <c r="AC6" s="274"/>
    </row>
    <row r="7" spans="2:30" ht="12.95" customHeight="1" thickBot="1">
      <c r="B7" s="262"/>
      <c r="C7" s="294" t="s">
        <v>139</v>
      </c>
      <c r="D7" s="309" t="str">
        <f>IF(Badges!$G197="A","/","")</f>
        <v/>
      </c>
      <c r="E7" s="309" t="str">
        <f>IF(Badges!$G201="A","/","")</f>
        <v/>
      </c>
      <c r="F7" s="309" t="str">
        <f>IF(Badges!$G205="A","/","")</f>
        <v/>
      </c>
      <c r="G7" s="309" t="str">
        <f>IF(Badges!$G209="A","/","")</f>
        <v/>
      </c>
      <c r="H7" s="309" t="str">
        <f>IF(Badges!$G213="A","/","")</f>
        <v/>
      </c>
      <c r="I7" s="325" t="str">
        <f>IF(Summary!$H13="E","E","")</f>
        <v/>
      </c>
      <c r="J7" s="325" t="str">
        <f>IF(Summary!$I13="Y","R","")</f>
        <v/>
      </c>
      <c r="K7" s="266"/>
      <c r="L7" s="262"/>
      <c r="M7" s="283" t="s">
        <v>949</v>
      </c>
      <c r="N7" s="284"/>
      <c r="O7" s="284"/>
      <c r="P7" s="284"/>
      <c r="Q7" s="284"/>
      <c r="R7" s="285"/>
      <c r="S7" s="224" t="str">
        <f>IF(Summary!$H65="E","E","")</f>
        <v/>
      </c>
      <c r="T7" s="224" t="str">
        <f>IF(Summary!$I65="Y","R","")</f>
        <v/>
      </c>
      <c r="U7" s="266" t="str">
        <f>IF(COUNTIF(S5:S7,"E")=3,"C"," ")</f>
        <v xml:space="preserve"> </v>
      </c>
      <c r="W7" s="338" t="str">
        <f>'Fun Patches'!C8</f>
        <v>&lt;LIST PATCH HERE&gt;</v>
      </c>
      <c r="X7" s="339" t="str">
        <f>IF(Summary!$H116="E","E","")</f>
        <v/>
      </c>
      <c r="Y7" s="339" t="str">
        <f>IF(Summary!$I116="Y","R","")</f>
        <v/>
      </c>
      <c r="AA7" s="275"/>
      <c r="AB7" s="273"/>
      <c r="AC7" s="274"/>
    </row>
    <row r="8" spans="2:30" ht="12.95" customHeight="1">
      <c r="B8" s="262"/>
      <c r="C8" s="295" t="s">
        <v>151</v>
      </c>
      <c r="D8" s="311" t="str">
        <f>IF(Badges!$G220="A","/","")</f>
        <v/>
      </c>
      <c r="E8" s="311" t="str">
        <f>IF(Badges!$G224="A","/","")</f>
        <v/>
      </c>
      <c r="F8" s="311" t="str">
        <f>IF(Badges!$G228="A","/","")</f>
        <v/>
      </c>
      <c r="G8" s="311" t="str">
        <f>IF(Badges!$G232="A","/","")</f>
        <v/>
      </c>
      <c r="H8" s="311" t="str">
        <f>IF(Badges!$G236="A","/","")</f>
        <v/>
      </c>
      <c r="I8" s="223" t="str">
        <f>IF(Summary!$H14="E","E","")</f>
        <v/>
      </c>
      <c r="J8" s="223" t="str">
        <f>IF(Summary!$I14="Y","R","")</f>
        <v/>
      </c>
      <c r="K8" s="266"/>
      <c r="L8" s="262"/>
      <c r="M8" s="287" t="s">
        <v>951</v>
      </c>
      <c r="N8" s="288"/>
      <c r="O8" s="288"/>
      <c r="P8" s="288"/>
      <c r="Q8" s="288"/>
      <c r="R8" s="288"/>
      <c r="S8" s="289"/>
      <c r="T8" s="289"/>
      <c r="W8" s="338" t="str">
        <f>'Fun Patches'!C9</f>
        <v>&lt;LIST PATCH HERE&gt;</v>
      </c>
      <c r="X8" s="339" t="str">
        <f>IF(Summary!$H117="E","E","")</f>
        <v/>
      </c>
      <c r="Y8" s="339" t="str">
        <f>IF(Summary!$I117="Y","R","")</f>
        <v/>
      </c>
      <c r="AA8" s="275"/>
      <c r="AB8" s="273"/>
      <c r="AC8" s="274"/>
    </row>
    <row r="9" spans="2:30" ht="12.95" customHeight="1" thickBot="1">
      <c r="B9" s="262"/>
      <c r="C9" s="298" t="s">
        <v>439</v>
      </c>
      <c r="D9" s="311" t="str">
        <f>IF(Badges!$G266="A","/","")</f>
        <v/>
      </c>
      <c r="E9" s="311" t="str">
        <f>IF(Badges!$G270="A","/","")</f>
        <v/>
      </c>
      <c r="F9" s="311" t="str">
        <f>IF(Badges!$G274="A","/","")</f>
        <v/>
      </c>
      <c r="G9" s="311" t="str">
        <f>IF(Badges!$G278="A","/","")</f>
        <v/>
      </c>
      <c r="H9" s="311" t="str">
        <f>IF(Badges!$G282="A","/","")</f>
        <v/>
      </c>
      <c r="I9" s="223" t="str">
        <f>IF(Summary!$H16="E","E","")</f>
        <v/>
      </c>
      <c r="J9" s="223" t="str">
        <f>IF(Summary!$I16="Y","R","")</f>
        <v/>
      </c>
      <c r="K9" s="266"/>
      <c r="L9" s="262"/>
      <c r="M9" s="271" t="s">
        <v>22</v>
      </c>
      <c r="N9" s="268"/>
      <c r="O9" s="268"/>
      <c r="P9" s="268"/>
      <c r="Q9" s="268"/>
      <c r="R9" s="272"/>
      <c r="S9" s="224" t="str">
        <f>IF(Summary!$H67="E","E","")</f>
        <v/>
      </c>
      <c r="T9" s="224" t="str">
        <f>IF(Summary!$I67="Y","R","")</f>
        <v/>
      </c>
      <c r="W9" s="338" t="str">
        <f>'Fun Patches'!C10</f>
        <v>&lt;LIST PATCH HERE&gt;</v>
      </c>
      <c r="X9" s="339" t="str">
        <f>IF(Summary!$H118="E","E","")</f>
        <v/>
      </c>
      <c r="Y9" s="339" t="str">
        <f>IF(Summary!$I118="Y","R","")</f>
        <v/>
      </c>
      <c r="AA9" s="275"/>
      <c r="AB9" s="273"/>
      <c r="AC9" s="274"/>
    </row>
    <row r="10" spans="2:30" ht="12.95" customHeight="1">
      <c r="B10" s="262"/>
      <c r="C10" s="300" t="s">
        <v>950</v>
      </c>
      <c r="D10" s="309" t="str">
        <f>IF(Badges!$G289="A","/","")</f>
        <v/>
      </c>
      <c r="E10" s="309" t="str">
        <f>IF(Badges!$G293="A","/","")</f>
        <v/>
      </c>
      <c r="F10" s="309" t="str">
        <f>IF(Badges!$G297="A","/","")</f>
        <v/>
      </c>
      <c r="G10" s="309" t="str">
        <f>IF(Badges!$G301="A","/","")</f>
        <v/>
      </c>
      <c r="H10" s="309" t="str">
        <f>IF(Badges!$G305="A","/","")</f>
        <v/>
      </c>
      <c r="I10" s="325" t="str">
        <f>IF(Summary!$H17="E","E","")</f>
        <v/>
      </c>
      <c r="J10" s="325" t="str">
        <f>IF(Summary!$I17="Y","R","")</f>
        <v/>
      </c>
      <c r="K10" s="266" t="str">
        <f>IF(COUNT(#REF!)=3,MAX(#REF!),"")</f>
        <v/>
      </c>
      <c r="L10" s="262"/>
      <c r="M10" s="279" t="s">
        <v>26</v>
      </c>
      <c r="N10" s="280"/>
      <c r="O10" s="280"/>
      <c r="P10" s="280"/>
      <c r="Q10" s="280"/>
      <c r="R10" s="281"/>
      <c r="S10" s="224" t="str">
        <f>IF(Summary!$H68="E","E","")</f>
        <v/>
      </c>
      <c r="T10" s="224" t="str">
        <f>IF(Summary!$I68="Y","R","")</f>
        <v/>
      </c>
      <c r="W10" s="338" t="str">
        <f>'Fun Patches'!C11</f>
        <v>&lt;LIST PATCH HERE&gt;</v>
      </c>
      <c r="X10" s="339" t="str">
        <f>IF(Summary!$H119="E","E","")</f>
        <v/>
      </c>
      <c r="Y10" s="339" t="str">
        <f>IF(Summary!$I119="Y","R","")</f>
        <v/>
      </c>
      <c r="AA10" s="275"/>
      <c r="AB10" s="273"/>
      <c r="AC10" s="274"/>
    </row>
    <row r="11" spans="2:30" ht="12.95" customHeight="1" thickBot="1">
      <c r="B11" s="262"/>
      <c r="C11" s="295" t="s">
        <v>155</v>
      </c>
      <c r="D11" s="311" t="str">
        <f>IF(Badges!$G312="A","/","")</f>
        <v/>
      </c>
      <c r="E11" s="311" t="str">
        <f>IF(Badges!$G316="A","/","")</f>
        <v/>
      </c>
      <c r="F11" s="311" t="str">
        <f>IF(Badges!$G320="A","/","")</f>
        <v/>
      </c>
      <c r="G11" s="311" t="str">
        <f>IF(Badges!$G324="A","/","")</f>
        <v/>
      </c>
      <c r="H11" s="311" t="str">
        <f>IF(Badges!$G328="A","/","")</f>
        <v/>
      </c>
      <c r="I11" s="223" t="str">
        <f>IF(Summary!$H18="E","E","")</f>
        <v/>
      </c>
      <c r="J11" s="223" t="str">
        <f>IF(Summary!$I18="Y","R","")</f>
        <v/>
      </c>
      <c r="K11" s="266"/>
      <c r="L11" s="262"/>
      <c r="M11" s="290" t="s">
        <v>30</v>
      </c>
      <c r="N11" s="291"/>
      <c r="O11" s="291"/>
      <c r="P11" s="291"/>
      <c r="Q11" s="291"/>
      <c r="R11" s="292"/>
      <c r="S11" s="326" t="str">
        <f>IF(Summary!$H69="E","E","")</f>
        <v/>
      </c>
      <c r="T11" s="326" t="str">
        <f>IF(Summary!$I69="Y","R","")</f>
        <v/>
      </c>
      <c r="U11" s="266" t="str">
        <f>IF(COUNTIF(S9:S11,"E")=3,"C"," ")</f>
        <v xml:space="preserve"> </v>
      </c>
      <c r="W11" s="338" t="str">
        <f>'Fun Patches'!C12</f>
        <v>&lt;LIST PATCH HERE&gt;</v>
      </c>
      <c r="X11" s="339" t="str">
        <f>IF(Summary!$H120="E","E","")</f>
        <v/>
      </c>
      <c r="Y11" s="339" t="str">
        <f>IF(Summary!$I120="Y","R","")</f>
        <v/>
      </c>
      <c r="AA11" s="275"/>
      <c r="AB11" s="273"/>
      <c r="AC11" s="274"/>
    </row>
    <row r="12" spans="2:30" ht="12.95" customHeight="1" thickBot="1">
      <c r="B12" s="262"/>
      <c r="C12" s="295" t="s">
        <v>143</v>
      </c>
      <c r="D12" s="311" t="str">
        <f>IF(Badges!$G335="A","/","")</f>
        <v/>
      </c>
      <c r="E12" s="311" t="str">
        <f>IF(Badges!$G339="A","/","")</f>
        <v/>
      </c>
      <c r="F12" s="311" t="str">
        <f>IF(Badges!$G343="A","/","")</f>
        <v/>
      </c>
      <c r="G12" s="311" t="str">
        <f>IF(Badges!$G347="A","/","")</f>
        <v/>
      </c>
      <c r="H12" s="311" t="str">
        <f>IF(Badges!$G351="A","/","")</f>
        <v/>
      </c>
      <c r="I12" s="223" t="str">
        <f>IF(Summary!$H19="E","E","")</f>
        <v/>
      </c>
      <c r="J12" s="223" t="str">
        <f>IF(Summary!$I19="Y","R","")</f>
        <v/>
      </c>
      <c r="K12" s="266"/>
      <c r="L12" s="262"/>
      <c r="M12" s="267" t="s">
        <v>121</v>
      </c>
      <c r="N12" s="268"/>
      <c r="O12" s="268"/>
      <c r="P12" s="268"/>
      <c r="Q12" s="268"/>
      <c r="R12" s="268"/>
      <c r="S12" s="269"/>
      <c r="T12" s="269"/>
      <c r="W12" s="338" t="str">
        <f>'Fun Patches'!C13</f>
        <v>&lt;LIST PATCH HERE&gt;</v>
      </c>
      <c r="X12" s="339" t="str">
        <f>IF(Summary!$H121="E","E","")</f>
        <v/>
      </c>
      <c r="Y12" s="339" t="str">
        <f>IF(Summary!$I121="Y","R","")</f>
        <v/>
      </c>
      <c r="AA12" s="275"/>
      <c r="AB12" s="273"/>
      <c r="AC12" s="274"/>
    </row>
    <row r="13" spans="2:30" ht="12.95" customHeight="1">
      <c r="B13" s="262"/>
      <c r="C13" s="294" t="s">
        <v>741</v>
      </c>
      <c r="D13" s="309" t="str">
        <f>IF(Badges!$G358="A","/","")</f>
        <v/>
      </c>
      <c r="E13" s="309" t="str">
        <f>IF(Badges!$G362="A","/","")</f>
        <v/>
      </c>
      <c r="F13" s="309" t="str">
        <f>IF(Badges!$G366="A","/","")</f>
        <v/>
      </c>
      <c r="G13" s="309" t="str">
        <f>IF(Badges!$G370="A","/","")</f>
        <v/>
      </c>
      <c r="H13" s="309" t="str">
        <f>IF(Badges!$G374="A","/","")</f>
        <v/>
      </c>
      <c r="I13" s="325" t="str">
        <f>IF(Summary!$H20="E","E","")</f>
        <v/>
      </c>
      <c r="J13" s="325" t="str">
        <f>IF(Summary!$I20="Y","R","")</f>
        <v/>
      </c>
      <c r="K13" s="266"/>
      <c r="L13" s="262"/>
      <c r="M13" s="279" t="s">
        <v>953</v>
      </c>
      <c r="N13" s="280"/>
      <c r="O13" s="280"/>
      <c r="P13" s="280"/>
      <c r="Q13" s="280"/>
      <c r="R13" s="281"/>
      <c r="S13" s="224" t="str">
        <f>IF(Summary!$H71="E","E","")</f>
        <v/>
      </c>
      <c r="T13" s="224" t="str">
        <f>IF(Summary!$I71="Y","R","")</f>
        <v/>
      </c>
      <c r="W13" s="338" t="str">
        <f>'Fun Patches'!C14</f>
        <v>&lt;LIST PATCH HERE&gt;</v>
      </c>
      <c r="X13" s="339" t="str">
        <f>IF(Summary!$H122="E","E","")</f>
        <v/>
      </c>
      <c r="Y13" s="339" t="str">
        <f>IF(Summary!$I122="Y","R","")</f>
        <v/>
      </c>
      <c r="AA13" s="275"/>
      <c r="AB13" s="273"/>
      <c r="AC13" s="274"/>
    </row>
    <row r="14" spans="2:30" ht="12.95" customHeight="1">
      <c r="B14" s="262"/>
      <c r="C14" s="295" t="s">
        <v>952</v>
      </c>
      <c r="D14" s="311" t="str">
        <f>IF(Badges!$G573="A","/","")</f>
        <v/>
      </c>
      <c r="E14" s="311" t="str">
        <f>IF(Badges!$G385="A","/","")</f>
        <v/>
      </c>
      <c r="F14" s="311" t="str">
        <f>IF(Badges!$G389="A","/","")</f>
        <v/>
      </c>
      <c r="G14" s="311" t="str">
        <f>IF(Badges!$G393="A","/","")</f>
        <v/>
      </c>
      <c r="H14" s="311" t="str">
        <f>IF(Badges!$G397="A","/","")</f>
        <v/>
      </c>
      <c r="I14" s="223" t="str">
        <f>IF(Summary!$H21="E","E","")</f>
        <v/>
      </c>
      <c r="J14" s="223" t="str">
        <f>IF(Summary!$I21="Y","R","")</f>
        <v/>
      </c>
      <c r="K14" s="266" t="str">
        <f>IF(COUNT(#REF!)=3,MAX(#REF!),"")</f>
        <v/>
      </c>
      <c r="L14" s="262"/>
      <c r="M14" s="279" t="s">
        <v>954</v>
      </c>
      <c r="N14" s="280"/>
      <c r="O14" s="280"/>
      <c r="P14" s="280"/>
      <c r="Q14" s="280"/>
      <c r="R14" s="281"/>
      <c r="S14" s="224" t="str">
        <f>IF(Summary!$H72="E","E","")</f>
        <v/>
      </c>
      <c r="T14" s="224" t="str">
        <f>IF(Summary!$I72="Y","R","")</f>
        <v/>
      </c>
      <c r="W14" s="338" t="str">
        <f>'Fun Patches'!C15</f>
        <v>&lt;LIST PATCH HERE&gt;</v>
      </c>
      <c r="X14" s="339" t="str">
        <f>IF(Summary!$H123="E","E","")</f>
        <v/>
      </c>
      <c r="Y14" s="339" t="str">
        <f>IF(Summary!$I123="Y","R","")</f>
        <v/>
      </c>
      <c r="AA14" s="275"/>
      <c r="AB14" s="273"/>
      <c r="AC14" s="274"/>
    </row>
    <row r="15" spans="2:30" ht="12.95" customHeight="1" thickBot="1">
      <c r="B15" s="262"/>
      <c r="C15" s="298" t="s">
        <v>697</v>
      </c>
      <c r="D15" s="311" t="str">
        <f>IF(Badges!$G404="A","/","")</f>
        <v/>
      </c>
      <c r="E15" s="311" t="str">
        <f>IF(Badges!$G408="A","/","")</f>
        <v/>
      </c>
      <c r="F15" s="311" t="str">
        <f>IF(Badges!$G412="A","/","")</f>
        <v/>
      </c>
      <c r="G15" s="311" t="str">
        <f>IF(Badges!$G416="A","/","")</f>
        <v/>
      </c>
      <c r="H15" s="311" t="str">
        <f>IF(Badges!$G420="A","/","")</f>
        <v/>
      </c>
      <c r="I15" s="223" t="str">
        <f>IF(Summary!$H22="E","E","")</f>
        <v/>
      </c>
      <c r="J15" s="223" t="str">
        <f>IF(Summary!$I22="Y","R","")</f>
        <v/>
      </c>
      <c r="K15" s="266"/>
      <c r="L15" s="262"/>
      <c r="M15" s="283" t="s">
        <v>955</v>
      </c>
      <c r="N15" s="284"/>
      <c r="O15" s="284"/>
      <c r="P15" s="284"/>
      <c r="Q15" s="284"/>
      <c r="R15" s="285"/>
      <c r="S15" s="326" t="str">
        <f>IF(Summary!$H73="E","E","")</f>
        <v/>
      </c>
      <c r="T15" s="326" t="str">
        <f>IF(Summary!$I73="Y","R","")</f>
        <v/>
      </c>
      <c r="U15" s="266" t="str">
        <f>IF(COUNTIF(S13:S15,"E")=3,"C"," ")</f>
        <v xml:space="preserve"> </v>
      </c>
      <c r="W15" s="338" t="str">
        <f>'Fun Patches'!C16</f>
        <v>&lt;LIST PATCH HERE&gt;</v>
      </c>
      <c r="X15" s="339" t="str">
        <f>IF(Summary!$H124="E","E","")</f>
        <v/>
      </c>
      <c r="Y15" s="339" t="str">
        <f>IF(Summary!$I124="Y","R","")</f>
        <v/>
      </c>
      <c r="AA15" s="275"/>
      <c r="AB15" s="273"/>
      <c r="AC15" s="274"/>
    </row>
    <row r="16" spans="2:30" ht="12.95" customHeight="1">
      <c r="B16" s="262"/>
      <c r="C16" s="295" t="s">
        <v>146</v>
      </c>
      <c r="D16" s="309" t="str">
        <f>IF(Badges!$G427="A","/","")</f>
        <v/>
      </c>
      <c r="E16" s="309" t="str">
        <f>IF(Badges!$G431="A","/","")</f>
        <v/>
      </c>
      <c r="F16" s="309" t="str">
        <f>IF(Badges!$G435="A","/","")</f>
        <v/>
      </c>
      <c r="G16" s="309" t="str">
        <f>IF(Badges!$G439="A","/","")</f>
        <v/>
      </c>
      <c r="H16" s="309" t="str">
        <f>IF(Badges!$G443="A","/","")</f>
        <v/>
      </c>
      <c r="I16" s="325" t="str">
        <f>IF(Summary!$H23="E","E","")</f>
        <v/>
      </c>
      <c r="J16" s="325" t="str">
        <f>IF(Summary!$I23="Y","R","")</f>
        <v/>
      </c>
      <c r="K16" s="266"/>
      <c r="L16" s="262"/>
      <c r="M16" s="294" t="s">
        <v>956</v>
      </c>
      <c r="N16" s="310" t="str">
        <f>IF(Badges!$G79="A","/","")</f>
        <v/>
      </c>
      <c r="O16" s="310" t="str">
        <f>IF(Badges!$G83="A","/","")</f>
        <v/>
      </c>
      <c r="P16" s="310" t="str">
        <f>IF(Badges!$G87="A","/","")</f>
        <v/>
      </c>
      <c r="Q16" s="310" t="str">
        <f>IF(Badges!$G91="A","/","")</f>
        <v/>
      </c>
      <c r="R16" s="310" t="str">
        <f>IF(Badges!$G95="A","/","")</f>
        <v/>
      </c>
      <c r="S16" s="224" t="str">
        <f>IF(Summary!$H7="E","E","")</f>
        <v/>
      </c>
      <c r="T16" s="224" t="str">
        <f>IF(Summary!$I7="Y","R","")</f>
        <v/>
      </c>
      <c r="W16" s="338" t="str">
        <f>'Fun Patches'!C17</f>
        <v>&lt;LIST PATCH HERE&gt;</v>
      </c>
      <c r="X16" s="339" t="str">
        <f>IF(Summary!$H125="E","E","")</f>
        <v/>
      </c>
      <c r="Y16" s="339" t="str">
        <f>IF(Summary!$I125="Y","R","")</f>
        <v/>
      </c>
      <c r="AA16" s="275"/>
      <c r="AB16" s="273"/>
      <c r="AC16" s="274"/>
    </row>
    <row r="17" spans="2:29" ht="12.95" customHeight="1">
      <c r="B17" s="262"/>
      <c r="C17" s="295" t="s">
        <v>153</v>
      </c>
      <c r="D17" s="311" t="str">
        <f>IF(Badges!$G450="A","/","")</f>
        <v/>
      </c>
      <c r="E17" s="311" t="str">
        <f>IF(Badges!$G454="A","/","")</f>
        <v/>
      </c>
      <c r="F17" s="311" t="str">
        <f>IF(Badges!$G458="A","/","")</f>
        <v/>
      </c>
      <c r="G17" s="311" t="str">
        <f>IF(Badges!$G462="A","/","")</f>
        <v/>
      </c>
      <c r="H17" s="311" t="str">
        <f>IF(Badges!$G466="A","/","")</f>
        <v/>
      </c>
      <c r="I17" s="223" t="str">
        <f>IF(Summary!$H24="E","E","")</f>
        <v/>
      </c>
      <c r="J17" s="223" t="str">
        <f>IF(Summary!$I24="Y","R","")</f>
        <v/>
      </c>
      <c r="K17" s="266"/>
      <c r="L17" s="262"/>
      <c r="M17" s="295" t="s">
        <v>957</v>
      </c>
      <c r="N17" s="311" t="str">
        <f>IF(Badges!$G10="A","/","")</f>
        <v/>
      </c>
      <c r="O17" s="311" t="str">
        <f>IF(Badges!$G14="A","/","")</f>
        <v/>
      </c>
      <c r="P17" s="311" t="str">
        <f>IF(Badges!$G18="A","/","")</f>
        <v/>
      </c>
      <c r="Q17" s="311" t="str">
        <f>IF(Badges!$G22="A","/","")</f>
        <v/>
      </c>
      <c r="R17" s="311" t="str">
        <f>IF(Badges!$G26="A","/","")</f>
        <v/>
      </c>
      <c r="S17" s="224" t="str">
        <f>IF(Summary!$H4="E","E","")</f>
        <v/>
      </c>
      <c r="T17" s="224" t="str">
        <f>IF(Summary!$I4="Y","R","")</f>
        <v/>
      </c>
      <c r="W17" s="338" t="str">
        <f>'Fun Patches'!C18</f>
        <v>&lt;LIST PATCH HERE&gt;</v>
      </c>
      <c r="X17" s="339" t="str">
        <f>IF(Summary!$H126="E","E","")</f>
        <v/>
      </c>
      <c r="Y17" s="339" t="str">
        <f>IF(Summary!$I126="Y","R","")</f>
        <v/>
      </c>
      <c r="AA17" s="275"/>
      <c r="AB17" s="273"/>
      <c r="AC17" s="274"/>
    </row>
    <row r="18" spans="2:29" ht="12.95" customHeight="1" thickBot="1">
      <c r="B18" s="262"/>
      <c r="C18" s="295" t="s">
        <v>94</v>
      </c>
      <c r="D18" s="311" t="str">
        <f>IF(Badges!$G473="A","/","")</f>
        <v/>
      </c>
      <c r="E18" s="311" t="str">
        <f>IF(Badges!$G477="A","/","")</f>
        <v/>
      </c>
      <c r="F18" s="311" t="str">
        <f>IF(Badges!$G481="A","/","")</f>
        <v/>
      </c>
      <c r="G18" s="311" t="str">
        <f>IF(Badges!$G485="A","/","")</f>
        <v/>
      </c>
      <c r="H18" s="311" t="str">
        <f>IF(Badges!$G489="A","/","")</f>
        <v/>
      </c>
      <c r="I18" s="223" t="str">
        <f>IF(Summary!$H25="E","E","")</f>
        <v/>
      </c>
      <c r="J18" s="223" t="str">
        <f>IF(Summary!$I25="Y","R","")</f>
        <v/>
      </c>
      <c r="K18" s="266" t="str">
        <f>IF(COUNT(#REF!)=4,MAX(#REF!),"")</f>
        <v/>
      </c>
      <c r="L18" s="262"/>
      <c r="M18" s="295" t="s">
        <v>958</v>
      </c>
      <c r="N18" s="308" t="str">
        <f>IF(Badges!$G243="A","/","")</f>
        <v/>
      </c>
      <c r="O18" s="308" t="str">
        <f>IF(Badges!$G247="A","/","")</f>
        <v/>
      </c>
      <c r="P18" s="308" t="str">
        <f>IF(Badges!$G251="A","/","")</f>
        <v/>
      </c>
      <c r="Q18" s="308" t="str">
        <f>IF(Badges!$G255="A","/","")</f>
        <v/>
      </c>
      <c r="R18" s="308" t="str">
        <f>IF(Badges!$G259="A","/","")</f>
        <v/>
      </c>
      <c r="S18" s="224" t="str">
        <f>IF(Summary!$H15="E","E","")</f>
        <v/>
      </c>
      <c r="T18" s="224" t="str">
        <f>IF(Summary!$I15="Y","R","")</f>
        <v/>
      </c>
      <c r="W18" s="338" t="str">
        <f>'Fun Patches'!C19</f>
        <v>&lt;LIST PATCH HERE&gt;</v>
      </c>
      <c r="X18" s="339" t="str">
        <f>IF(Summary!$H127="E","E","")</f>
        <v/>
      </c>
      <c r="Y18" s="339" t="str">
        <f>IF(Summary!$I127="Y","R","")</f>
        <v/>
      </c>
      <c r="AA18" s="275"/>
      <c r="AB18" s="273"/>
      <c r="AC18" s="274"/>
    </row>
    <row r="19" spans="2:29" ht="12.95" customHeight="1" thickBot="1">
      <c r="B19" s="262"/>
      <c r="C19" s="294" t="s">
        <v>141</v>
      </c>
      <c r="D19" s="309" t="str">
        <f>IF(Badges!$G496="A","/","")</f>
        <v/>
      </c>
      <c r="E19" s="309" t="str">
        <f>IF(Badges!$G500="A","/","")</f>
        <v/>
      </c>
      <c r="F19" s="309" t="str">
        <f>IF(Badges!$G504="A","/","")</f>
        <v/>
      </c>
      <c r="G19" s="309" t="str">
        <f>IF(Badges!$G508="A","/","")</f>
        <v/>
      </c>
      <c r="H19" s="309" t="str">
        <f>IF(Badges!$G512="A","/","")</f>
        <v/>
      </c>
      <c r="I19" s="325" t="str">
        <f>IF(Summary!$H26="E","E","")</f>
        <v/>
      </c>
      <c r="J19" s="325" t="str">
        <f>IF(Summary!$I26="Y","R","")</f>
        <v/>
      </c>
      <c r="K19" s="266"/>
      <c r="L19" s="262"/>
      <c r="M19" s="296" t="s">
        <v>959</v>
      </c>
      <c r="N19" s="291"/>
      <c r="O19" s="291"/>
      <c r="P19" s="291"/>
      <c r="Q19" s="291"/>
      <c r="R19" s="292"/>
      <c r="S19" s="326" t="str">
        <f>IF(Summary!$H74="E","E","")</f>
        <v/>
      </c>
      <c r="T19" s="326" t="str">
        <f>IF(Summary!$I74="Y","R","")</f>
        <v/>
      </c>
      <c r="U19" s="266" t="str">
        <f>IF(COUNTIF(S16:S19,"E")=4,"C"," ")</f>
        <v xml:space="preserve"> </v>
      </c>
      <c r="W19" s="338" t="str">
        <f>'Fun Patches'!C20</f>
        <v>&lt;LIST PATCH HERE&gt;</v>
      </c>
      <c r="X19" s="339" t="str">
        <f>IF(Summary!$H128="E","E","")</f>
        <v/>
      </c>
      <c r="Y19" s="339" t="str">
        <f>IF(Summary!$I128="Y","R","")</f>
        <v/>
      </c>
      <c r="AA19" s="275"/>
      <c r="AB19" s="273"/>
      <c r="AC19" s="274"/>
    </row>
    <row r="20" spans="2:29" ht="12.95" customHeight="1">
      <c r="B20" s="262"/>
      <c r="C20" s="295" t="s">
        <v>718</v>
      </c>
      <c r="D20" s="311" t="str">
        <f>IF(Badges!$G519="A","/","")</f>
        <v/>
      </c>
      <c r="E20" s="311" t="str">
        <f>IF(Badges!$G523="A","/","")</f>
        <v/>
      </c>
      <c r="F20" s="311" t="str">
        <f>IF(Badges!$G527="A","/","")</f>
        <v/>
      </c>
      <c r="G20" s="311" t="str">
        <f>IF(Badges!$G531="A","/","")</f>
        <v/>
      </c>
      <c r="H20" s="311" t="str">
        <f>IF(Badges!$G535="A","/","")</f>
        <v/>
      </c>
      <c r="I20" s="223" t="str">
        <f>IF(Summary!$H27="E","E","")</f>
        <v/>
      </c>
      <c r="J20" s="223" t="str">
        <f>IF(Summary!$I27="Y","R","")</f>
        <v/>
      </c>
      <c r="K20" s="266"/>
      <c r="L20" s="262"/>
      <c r="M20" s="267" t="s">
        <v>764</v>
      </c>
      <c r="N20" s="268"/>
      <c r="O20" s="268"/>
      <c r="P20" s="268"/>
      <c r="Q20" s="268"/>
      <c r="R20" s="272"/>
      <c r="S20" s="325" t="str">
        <f>IF(Summary!$H75="E","E","")</f>
        <v/>
      </c>
      <c r="T20" s="325" t="str">
        <f>IF(Summary!$I75="Y","R","")</f>
        <v/>
      </c>
      <c r="W20" s="338" t="str">
        <f>'Fun Patches'!C21</f>
        <v>&lt;LIST PATCH HERE&gt;</v>
      </c>
      <c r="X20" s="339" t="str">
        <f>IF(Summary!$H129="E","E","")</f>
        <v/>
      </c>
      <c r="Y20" s="339" t="str">
        <f>IF(Summary!$I129="Y","R","")</f>
        <v/>
      </c>
      <c r="AA20" s="275"/>
      <c r="AB20" s="273"/>
      <c r="AC20" s="274"/>
    </row>
    <row r="21" spans="2:29" ht="12.95" customHeight="1" thickBot="1">
      <c r="B21" s="262"/>
      <c r="C21" s="298" t="s">
        <v>148</v>
      </c>
      <c r="D21" s="311" t="str">
        <f>IF(Badges!$G542="A","/","")</f>
        <v/>
      </c>
      <c r="E21" s="311" t="str">
        <f>IF(Badges!$G546="A","/","")</f>
        <v/>
      </c>
      <c r="F21" s="311" t="str">
        <f>IF(Badges!$G550="A","/","")</f>
        <v/>
      </c>
      <c r="G21" s="311" t="str">
        <f>IF(Badges!$G554="A","/","")</f>
        <v/>
      </c>
      <c r="H21" s="311" t="str">
        <f>IF(Badges!$G558="A","/","")</f>
        <v/>
      </c>
      <c r="I21" s="223" t="str">
        <f>IF(Summary!$H28="E","E","")</f>
        <v/>
      </c>
      <c r="J21" s="223" t="str">
        <f>IF(Summary!$I28="Y","R","")</f>
        <v/>
      </c>
      <c r="K21" s="266"/>
      <c r="L21" s="262"/>
      <c r="M21" s="283" t="s">
        <v>960</v>
      </c>
      <c r="N21" s="284"/>
      <c r="O21" s="284"/>
      <c r="P21" s="284"/>
      <c r="Q21" s="284"/>
      <c r="R21" s="285"/>
      <c r="S21" s="346" t="str">
        <f>IF(Summary!$H76="E","E","")</f>
        <v/>
      </c>
      <c r="T21" s="346" t="str">
        <f>IF(Summary!$I76="Y","R","")</f>
        <v/>
      </c>
      <c r="U21" s="266" t="str">
        <f>IF(COUNTIF(S20:S21,"E")=2,"C"," ")</f>
        <v xml:space="preserve"> </v>
      </c>
      <c r="W21" s="338" t="str">
        <f>'Fun Patches'!C22</f>
        <v>&lt;LIST PATCH HERE&gt;</v>
      </c>
      <c r="X21" s="339" t="str">
        <f>IF(Summary!$H130="E","E","")</f>
        <v/>
      </c>
      <c r="Y21" s="339" t="str">
        <f>IF(Summary!$I130="Y","R","")</f>
        <v/>
      </c>
      <c r="AA21" s="275"/>
      <c r="AB21" s="273"/>
      <c r="AC21" s="274"/>
    </row>
    <row r="22" spans="2:29" ht="12.95" customHeight="1">
      <c r="B22" s="262"/>
      <c r="C22" s="295" t="s">
        <v>152</v>
      </c>
      <c r="D22" s="309" t="str">
        <f>IF(Badges!$G565="A","/","")</f>
        <v/>
      </c>
      <c r="E22" s="309" t="str">
        <f>IF(Badges!$G569="A","/","")</f>
        <v/>
      </c>
      <c r="F22" s="309" t="str">
        <f>IF(Badges!$G573="A","/","")</f>
        <v/>
      </c>
      <c r="G22" s="309" t="str">
        <f>IF(Badges!$G577="A","/","")</f>
        <v/>
      </c>
      <c r="H22" s="309" t="str">
        <f>IF(Badges!$G581="A","/","")</f>
        <v/>
      </c>
      <c r="I22" s="325" t="str">
        <f>IF(Summary!$H29="E","E","")</f>
        <v/>
      </c>
      <c r="J22" s="325" t="str">
        <f>IF(Summary!$I29="Y","R","")</f>
        <v/>
      </c>
      <c r="K22" s="266" t="str">
        <f>IF(COUNT(#REF!)=2,MAX(#REF!),"")</f>
        <v/>
      </c>
      <c r="L22" s="262"/>
      <c r="M22" s="287" t="s">
        <v>766</v>
      </c>
      <c r="N22" s="288"/>
      <c r="O22" s="288"/>
      <c r="P22" s="288"/>
      <c r="Q22" s="288"/>
      <c r="R22" s="297"/>
      <c r="S22" s="325" t="str">
        <f>IF(Summary!$H77="E","E","")</f>
        <v/>
      </c>
      <c r="T22" s="325" t="str">
        <f>IF(Summary!$I77="Y","R","")</f>
        <v/>
      </c>
      <c r="W22" s="338" t="str">
        <f>'Fun Patches'!C23</f>
        <v>&lt;LIST PATCH HERE&gt;</v>
      </c>
      <c r="X22" s="339" t="str">
        <f>IF(Summary!$H131="E","E","")</f>
        <v/>
      </c>
      <c r="Y22" s="339" t="str">
        <f>IF(Summary!$I131="Y","R","")</f>
        <v/>
      </c>
      <c r="AA22" s="275"/>
      <c r="AB22" s="273"/>
      <c r="AC22" s="274"/>
    </row>
    <row r="23" spans="2:29" ht="12.95" customHeight="1" thickBot="1">
      <c r="B23" s="262"/>
      <c r="C23" s="295" t="s">
        <v>149</v>
      </c>
      <c r="D23" s="311" t="str">
        <f>IF(Badges!$G588="A","/","")</f>
        <v/>
      </c>
      <c r="E23" s="311" t="str">
        <f>IF(Badges!$G592="A","/","")</f>
        <v/>
      </c>
      <c r="F23" s="311" t="str">
        <f>IF(Badges!$G596="A","/","")</f>
        <v/>
      </c>
      <c r="G23" s="311" t="str">
        <f>IF(Badges!$G600="A","/","")</f>
        <v/>
      </c>
      <c r="H23" s="311" t="str">
        <f>IF(Badges!$G604="A","/","")</f>
        <v/>
      </c>
      <c r="I23" s="223" t="str">
        <f>IF(Summary!$H30="E","E","")</f>
        <v/>
      </c>
      <c r="J23" s="223" t="str">
        <f>IF(Summary!$I30="Y","R","")</f>
        <v/>
      </c>
      <c r="K23" s="266"/>
      <c r="L23" s="262"/>
      <c r="M23" s="290" t="s">
        <v>961</v>
      </c>
      <c r="N23" s="291"/>
      <c r="O23" s="291"/>
      <c r="P23" s="291"/>
      <c r="Q23" s="291"/>
      <c r="R23" s="292"/>
      <c r="S23" s="326" t="str">
        <f>IF(Summary!$H78="E","E","")</f>
        <v/>
      </c>
      <c r="T23" s="326" t="str">
        <f>IF(Summary!$I78="Y","R","")</f>
        <v/>
      </c>
      <c r="U23" s="266" t="str">
        <f>IF(COUNTIF(S22:S23,"E")=2,"C"," ")</f>
        <v xml:space="preserve"> </v>
      </c>
      <c r="W23" s="338" t="str">
        <f>'Fun Patches'!C24</f>
        <v>&lt;LIST PATCH HERE&gt;</v>
      </c>
      <c r="X23" s="339" t="str">
        <f>IF(Summary!$H132="E","E","")</f>
        <v/>
      </c>
      <c r="Y23" s="339" t="str">
        <f>IF(Summary!$I132="Y","R","")</f>
        <v/>
      </c>
      <c r="AA23" s="275"/>
      <c r="AB23" s="273"/>
      <c r="AC23" s="274"/>
    </row>
    <row r="24" spans="2:29" ht="12.95" customHeight="1" thickBot="1">
      <c r="B24" s="262"/>
      <c r="C24" s="295" t="s">
        <v>142</v>
      </c>
      <c r="D24" s="311" t="str">
        <f>IF(Badges!$G634="A","/","")</f>
        <v/>
      </c>
      <c r="E24" s="311" t="str">
        <f>IF(Badges!$G638="A","/","")</f>
        <v/>
      </c>
      <c r="F24" s="311" t="str">
        <f>IF(Badges!$G642="A","/","")</f>
        <v/>
      </c>
      <c r="G24" s="311" t="str">
        <f>IF(Badges!$G646="A","/","")</f>
        <v/>
      </c>
      <c r="H24" s="311" t="str">
        <f>IF(Badges!$G650="A","/","")</f>
        <v/>
      </c>
      <c r="I24" s="223" t="str">
        <f>IF(Summary!$H32="E","E","")</f>
        <v/>
      </c>
      <c r="J24" s="223" t="str">
        <f>IF(Summary!$I32="Y","R","")</f>
        <v/>
      </c>
      <c r="K24" s="266" t="str">
        <f>IF(COUNT(#REF!)=2,MAX(#REF!),"")</f>
        <v/>
      </c>
      <c r="L24" s="262"/>
      <c r="M24" s="267" t="s">
        <v>765</v>
      </c>
      <c r="N24" s="268"/>
      <c r="O24" s="268"/>
      <c r="P24" s="268"/>
      <c r="Q24" s="268"/>
      <c r="R24" s="272"/>
      <c r="S24" s="224" t="str">
        <f>IF(Summary!$H79="E","E","")</f>
        <v/>
      </c>
      <c r="T24" s="224" t="str">
        <f>IF(Summary!$I79="Y","R","")</f>
        <v/>
      </c>
      <c r="U24" s="266" t="str">
        <f>IF(COUNTIF(S24:S25,"E")=2,"C"," ")</f>
        <v xml:space="preserve"> </v>
      </c>
      <c r="W24" s="338" t="str">
        <f>'Fun Patches'!C25</f>
        <v>&lt;LIST PATCH HERE&gt;</v>
      </c>
      <c r="X24" s="339" t="str">
        <f>IF(Summary!$H133="E","E","")</f>
        <v/>
      </c>
      <c r="Y24" s="339" t="str">
        <f>IF(Summary!$I133="Y","R","")</f>
        <v/>
      </c>
      <c r="AA24" s="275"/>
      <c r="AB24" s="273"/>
      <c r="AC24" s="274"/>
    </row>
    <row r="25" spans="2:29" ht="12.95" customHeight="1" thickBot="1">
      <c r="B25" s="262"/>
      <c r="C25" s="294" t="s">
        <v>154</v>
      </c>
      <c r="D25" s="309" t="str">
        <f>IF(Badges!$G657="A","/","")</f>
        <v/>
      </c>
      <c r="E25" s="309" t="str">
        <f>IF(Badges!$G661="A","/","")</f>
        <v/>
      </c>
      <c r="F25" s="309" t="str">
        <f>IF(Badges!$G665="A","/","")</f>
        <v/>
      </c>
      <c r="G25" s="309" t="str">
        <f>IF(Badges!$G669="A","/","")</f>
        <v/>
      </c>
      <c r="H25" s="309" t="str">
        <f>IF(Badges!$G673="A","/","")</f>
        <v/>
      </c>
      <c r="I25" s="325" t="str">
        <f>IF(Summary!$H33="E","E","")</f>
        <v/>
      </c>
      <c r="J25" s="325" t="str">
        <f>IF(Summary!$I33="Y","R","")</f>
        <v/>
      </c>
      <c r="K25" s="266"/>
      <c r="L25" s="262"/>
      <c r="M25" s="283" t="s">
        <v>964</v>
      </c>
      <c r="N25" s="284"/>
      <c r="O25" s="284"/>
      <c r="P25" s="284"/>
      <c r="Q25" s="284"/>
      <c r="R25" s="285"/>
      <c r="S25" s="326" t="str">
        <f>IF(Summary!$H80="E","E","")</f>
        <v/>
      </c>
      <c r="T25" s="326" t="str">
        <f>IF(Summary!$I80="Y","R","")</f>
        <v/>
      </c>
      <c r="U25" s="586" t="s">
        <v>1144</v>
      </c>
      <c r="W25" s="338" t="str">
        <f>'Fun Patches'!C26</f>
        <v>&lt;LIST PATCH HERE&gt;</v>
      </c>
      <c r="X25" s="339" t="str">
        <f>IF(Summary!$H134="E","E","")</f>
        <v/>
      </c>
      <c r="Y25" s="339" t="str">
        <f>IF(Summary!$I134="Y","R","")</f>
        <v/>
      </c>
      <c r="AA25" s="275"/>
      <c r="AB25" s="273"/>
      <c r="AC25" s="274"/>
    </row>
    <row r="26" spans="2:29" ht="12.95" customHeight="1">
      <c r="B26" s="262"/>
      <c r="C26" s="295" t="s">
        <v>962</v>
      </c>
      <c r="D26" s="311" t="str">
        <f>IF(Badges!$G102="A","/","")</f>
        <v/>
      </c>
      <c r="E26" s="311" t="str">
        <f>IF(Badges!$G106="A","/","")</f>
        <v/>
      </c>
      <c r="F26" s="311" t="str">
        <f>IF(Badges!$G110="A","/","")</f>
        <v/>
      </c>
      <c r="G26" s="311" t="str">
        <f>IF(Badges!$G114="A","/","")</f>
        <v/>
      </c>
      <c r="H26" s="311" t="str">
        <f>IF(Badges!$G118="A","/","")</f>
        <v/>
      </c>
      <c r="I26" s="223" t="str">
        <f>IF(Summary!$H8="E","E","")</f>
        <v/>
      </c>
      <c r="J26" s="223" t="str">
        <f>IF(Summary!$I8="Y","R","")</f>
        <v/>
      </c>
      <c r="K26" s="266" t="str">
        <f>IF(COUNT(#REF!)=2,MAX(#REF!),"")</f>
        <v/>
      </c>
      <c r="L26" s="392"/>
      <c r="M26" s="392"/>
      <c r="N26" s="393"/>
      <c r="O26" s="393"/>
      <c r="P26" s="393"/>
      <c r="Q26" s="393"/>
      <c r="R26" s="393"/>
      <c r="S26" s="394"/>
      <c r="T26" s="394"/>
      <c r="U26" s="586"/>
      <c r="W26" s="338" t="str">
        <f>'Fun Patches'!C27</f>
        <v>&lt;LIST PATCH HERE&gt;</v>
      </c>
      <c r="X26" s="339" t="str">
        <f>IF(Summary!$H135="E","E","")</f>
        <v/>
      </c>
      <c r="Y26" s="339" t="str">
        <f>IF(Summary!$I135="Y","R","")</f>
        <v/>
      </c>
      <c r="AA26" s="275"/>
      <c r="AB26" s="273"/>
      <c r="AC26" s="274"/>
    </row>
    <row r="27" spans="2:29" ht="12.95" customHeight="1" thickBot="1">
      <c r="B27" s="262"/>
      <c r="C27" s="298" t="s">
        <v>963</v>
      </c>
      <c r="D27" s="311" t="str">
        <f>IF(Badges!$G680="A","/","")</f>
        <v/>
      </c>
      <c r="E27" s="311" t="str">
        <f>IF(Badges!$G684="A","/","")</f>
        <v/>
      </c>
      <c r="F27" s="311" t="str">
        <f>IF(Badges!$G688="A","/","")</f>
        <v/>
      </c>
      <c r="G27" s="311" t="str">
        <f>IF(Badges!$G692="A","/","")</f>
        <v/>
      </c>
      <c r="H27" s="311" t="str">
        <f>IF(Badges!$G696="A","/","")</f>
        <v/>
      </c>
      <c r="I27" s="223" t="str">
        <f>IF(Summary!$H34="E","E","")</f>
        <v/>
      </c>
      <c r="J27" s="223" t="str">
        <f>IF(Summary!$I34="Y","R","")</f>
        <v/>
      </c>
      <c r="K27" s="266"/>
      <c r="L27" s="392"/>
      <c r="M27" s="392"/>
      <c r="N27" s="393"/>
      <c r="O27" s="393"/>
      <c r="P27" s="393"/>
      <c r="Q27" s="393"/>
      <c r="R27" s="393"/>
      <c r="S27" s="394"/>
      <c r="T27" s="394"/>
      <c r="U27" s="586"/>
      <c r="W27" s="338" t="str">
        <f>'Fun Patches'!C28</f>
        <v>&lt;LIST PATCH HERE&gt;</v>
      </c>
      <c r="X27" s="339" t="str">
        <f>IF(Summary!$H136="E","E","")</f>
        <v/>
      </c>
      <c r="Y27" s="339" t="str">
        <f>IF(Summary!$I136="Y","R","")</f>
        <v/>
      </c>
      <c r="AA27" s="275"/>
      <c r="AB27" s="273"/>
      <c r="AC27" s="274"/>
    </row>
    <row r="28" spans="2:29" ht="12.95" customHeight="1">
      <c r="B28" s="262"/>
      <c r="C28" s="294" t="s">
        <v>150</v>
      </c>
      <c r="D28" s="309" t="str">
        <f>IF(Badges!$G703="A","/","")</f>
        <v/>
      </c>
      <c r="E28" s="309" t="str">
        <f>IF(Badges!$G707="A","/","")</f>
        <v/>
      </c>
      <c r="F28" s="309" t="str">
        <f>IF(Badges!$G711="A","/","")</f>
        <v/>
      </c>
      <c r="G28" s="309" t="str">
        <f>IF(Badges!$G715="A","/","")</f>
        <v/>
      </c>
      <c r="H28" s="309" t="str">
        <f>IF(Badges!$G719="A","/","")</f>
        <v/>
      </c>
      <c r="I28" s="325" t="str">
        <f>IF(Summary!$H35="E","E","")</f>
        <v/>
      </c>
      <c r="J28" s="325" t="str">
        <f>IF(Summary!$I35="Y","R","")</f>
        <v/>
      </c>
      <c r="L28" s="580" t="str">
        <f>'Council Own'!B6</f>
        <v>&lt;&lt;List Badge 1 Here&gt;&gt;</v>
      </c>
      <c r="M28" s="580"/>
      <c r="N28" s="580"/>
      <c r="O28" s="580"/>
      <c r="P28" s="580"/>
      <c r="Q28" s="580"/>
      <c r="R28" s="589"/>
      <c r="S28" s="337" t="str">
        <f>IF(Summary!$H82="E","E","")</f>
        <v/>
      </c>
      <c r="T28" s="337" t="str">
        <f>IF(Summary!$I82="Y","R","")</f>
        <v/>
      </c>
      <c r="U28" s="586"/>
      <c r="W28" s="338" t="str">
        <f>'Fun Patches'!C29</f>
        <v>&lt;LIST PATCH HERE&gt;</v>
      </c>
      <c r="X28" s="339" t="str">
        <f>IF(Summary!$H137="E","E","")</f>
        <v/>
      </c>
      <c r="Y28" s="339" t="str">
        <f>IF(Summary!$I137="Y","R","")</f>
        <v/>
      </c>
      <c r="AA28" s="275"/>
      <c r="AB28" s="273"/>
      <c r="AC28" s="274"/>
    </row>
    <row r="29" spans="2:29" ht="12.95" customHeight="1">
      <c r="B29" s="262"/>
      <c r="C29" s="295" t="s">
        <v>847</v>
      </c>
      <c r="D29" s="311" t="str">
        <f>IF(Badges!$G726="A","/","")</f>
        <v/>
      </c>
      <c r="E29" s="311" t="str">
        <f>IF(Badges!$G730="A","/","")</f>
        <v/>
      </c>
      <c r="F29" s="311" t="str">
        <f>IF(Badges!$G734="A","/","")</f>
        <v/>
      </c>
      <c r="G29" s="311" t="str">
        <f>IF(Badges!$G738="A","/","")</f>
        <v/>
      </c>
      <c r="H29" s="311" t="str">
        <f>IF(Badges!$G742="A","/","")</f>
        <v/>
      </c>
      <c r="I29" s="223" t="str">
        <f>IF(Summary!$H36="E","E","")</f>
        <v/>
      </c>
      <c r="J29" s="223" t="str">
        <f>IF(Summary!$I36="Y","R","")</f>
        <v/>
      </c>
      <c r="L29" s="581" t="str">
        <f>'Council Own'!B30</f>
        <v>&lt;&lt;List Badge 2 Here&gt;&gt;</v>
      </c>
      <c r="M29" s="581"/>
      <c r="N29" s="581"/>
      <c r="O29" s="581"/>
      <c r="P29" s="581"/>
      <c r="Q29" s="581"/>
      <c r="R29" s="590"/>
      <c r="S29" s="339" t="str">
        <f>IF(Summary!$H83="E","E","")</f>
        <v/>
      </c>
      <c r="T29" s="339" t="str">
        <f>IF(Summary!$I83="Y","R","")</f>
        <v/>
      </c>
      <c r="U29" s="586"/>
      <c r="W29" s="338" t="str">
        <f>'Fun Patches'!C30</f>
        <v>&lt;LIST PATCH HERE&gt;</v>
      </c>
      <c r="X29" s="339" t="str">
        <f>IF(Summary!$H138="E","E","")</f>
        <v/>
      </c>
      <c r="Y29" s="339" t="str">
        <f>IF(Summary!$I138="Y","R","")</f>
        <v/>
      </c>
      <c r="AA29" s="275"/>
      <c r="AB29" s="273"/>
      <c r="AC29" s="274"/>
    </row>
    <row r="30" spans="2:29" ht="12.95" customHeight="1" thickBot="1">
      <c r="B30" s="262"/>
      <c r="C30" s="298" t="s">
        <v>140</v>
      </c>
      <c r="D30" s="316" t="str">
        <f>IF(Badges!$G749="A","/","")</f>
        <v/>
      </c>
      <c r="E30" s="316" t="str">
        <f>IF(Badges!$G753="A","/","")</f>
        <v/>
      </c>
      <c r="F30" s="316" t="str">
        <f>IF(Badges!$G757="A","/","")</f>
        <v/>
      </c>
      <c r="G30" s="316" t="str">
        <f>IF(Badges!$G761="A","/","")</f>
        <v/>
      </c>
      <c r="H30" s="316" t="str">
        <f>IF(Badges!$G765="A","/","")</f>
        <v/>
      </c>
      <c r="I30" s="326" t="str">
        <f>IF(Summary!$H37="E","E","")</f>
        <v/>
      </c>
      <c r="J30" s="326" t="str">
        <f>IF(Summary!$I37="Y","R","")</f>
        <v/>
      </c>
      <c r="L30" s="580" t="str">
        <f>'Council Own'!B54</f>
        <v>&lt;&lt;List Badge 3 Here&gt;&gt;</v>
      </c>
      <c r="M30" s="580"/>
      <c r="N30" s="580"/>
      <c r="O30" s="580"/>
      <c r="P30" s="580"/>
      <c r="Q30" s="580"/>
      <c r="R30" s="589"/>
      <c r="S30" s="339" t="str">
        <f>IF(Summary!$H84="E","E","")</f>
        <v/>
      </c>
      <c r="T30" s="339" t="str">
        <f>IF(Summary!$I84="Y","R","")</f>
        <v/>
      </c>
      <c r="U30" s="586"/>
      <c r="W30" s="338" t="str">
        <f>'Fun Patches'!C31</f>
        <v>&lt;LIST PATCH HERE&gt;</v>
      </c>
      <c r="X30" s="339" t="str">
        <f>IF(Summary!$H139="E","E","")</f>
        <v/>
      </c>
      <c r="Y30" s="339" t="str">
        <f>IF(Summary!$I139="Y","R","")</f>
        <v/>
      </c>
      <c r="AA30" s="275"/>
      <c r="AB30" s="273"/>
      <c r="AC30" s="274"/>
    </row>
    <row r="31" spans="2:29" ht="12.95" customHeight="1">
      <c r="B31" s="262"/>
      <c r="C31" s="295" t="s">
        <v>1077</v>
      </c>
      <c r="D31" s="308" t="str">
        <f>IF(Badges!D768="C","/","")</f>
        <v/>
      </c>
      <c r="E31" s="308" t="str">
        <f>IF(Badges!E768="C","/","")</f>
        <v/>
      </c>
      <c r="F31" s="308" t="str">
        <f>IF(Badges!F768="C","/","")</f>
        <v/>
      </c>
      <c r="G31" s="308" t="str">
        <f>IF(Badges!G768="C","/","")</f>
        <v/>
      </c>
      <c r="H31" s="308" t="str">
        <f>IF(Badges!H768="C","/","")</f>
        <v/>
      </c>
      <c r="I31" s="224" t="str">
        <f>IF(Summary!$H38="E","E","")</f>
        <v/>
      </c>
      <c r="J31" s="224" t="str">
        <f>IF(Summary!$I38="Y","R","")</f>
        <v/>
      </c>
      <c r="L31" s="581" t="str">
        <f>'Council Own'!B78</f>
        <v>&lt;&lt;List Badge 4 Here&gt;&gt;</v>
      </c>
      <c r="M31" s="581"/>
      <c r="N31" s="581"/>
      <c r="O31" s="581"/>
      <c r="P31" s="581"/>
      <c r="Q31" s="581"/>
      <c r="R31" s="590"/>
      <c r="S31" s="339" t="str">
        <f>IF(Summary!$H85="E","E","")</f>
        <v/>
      </c>
      <c r="T31" s="339" t="str">
        <f>IF(Summary!$I85="Y","R","")</f>
        <v/>
      </c>
      <c r="U31" s="586"/>
      <c r="W31" s="338" t="str">
        <f>'Fun Patches'!C32</f>
        <v>&lt;LIST PATCH HERE&gt;</v>
      </c>
      <c r="X31" s="339" t="str">
        <f>IF(Summary!$H140="E","E","")</f>
        <v/>
      </c>
      <c r="Y31" s="339" t="str">
        <f>IF(Summary!$I140="Y","R","")</f>
        <v/>
      </c>
      <c r="AA31" s="275"/>
      <c r="AB31" s="273"/>
      <c r="AC31" s="274"/>
    </row>
    <row r="32" spans="2:29" ht="12.95" customHeight="1">
      <c r="B32" s="262"/>
      <c r="C32" s="295" t="s">
        <v>965</v>
      </c>
      <c r="D32" s="317" t="str">
        <f>IF(Badges!$G779="A","/","")</f>
        <v/>
      </c>
      <c r="E32" s="317" t="str">
        <f>IF(Badges!$G783="A","/","")</f>
        <v/>
      </c>
      <c r="F32" s="317" t="str">
        <f>IF(Badges!$G787="A","/","")</f>
        <v/>
      </c>
      <c r="G32" s="317" t="str">
        <f>IF(Badges!$G791="A","/","")</f>
        <v/>
      </c>
      <c r="H32" s="317" t="str">
        <f>IF(Badges!$G795="A","/","")</f>
        <v/>
      </c>
      <c r="I32" s="224" t="str">
        <f>IF(Summary!$H39="E","E","")</f>
        <v/>
      </c>
      <c r="J32" s="224" t="str">
        <f>IF(Summary!$I39="Y","R","")</f>
        <v/>
      </c>
      <c r="L32" s="582" t="str">
        <f>'Council Own'!B102</f>
        <v>&lt;&lt;List Badge 5 Here&gt;&gt;</v>
      </c>
      <c r="M32" s="582"/>
      <c r="N32" s="582"/>
      <c r="O32" s="582"/>
      <c r="P32" s="582"/>
      <c r="Q32" s="582"/>
      <c r="R32" s="591"/>
      <c r="S32" s="341" t="str">
        <f>IF(Summary!$H86="E","E","")</f>
        <v/>
      </c>
      <c r="T32" s="341" t="str">
        <f>IF(Summary!$I86="Y","R","")</f>
        <v/>
      </c>
      <c r="U32" s="586"/>
      <c r="W32" s="338" t="str">
        <f>'Fun Patches'!C33</f>
        <v>&lt;LIST PATCH HERE&gt;</v>
      </c>
      <c r="X32" s="339" t="str">
        <f>IF(Summary!$H141="E","E","")</f>
        <v/>
      </c>
      <c r="Y32" s="339" t="str">
        <f>IF(Summary!$I141="Y","R","")</f>
        <v/>
      </c>
      <c r="AA32" s="275"/>
      <c r="AB32" s="273"/>
      <c r="AC32" s="274"/>
    </row>
    <row r="33" spans="2:29" ht="12.95" customHeight="1" thickBot="1">
      <c r="B33" s="262"/>
      <c r="C33" s="299" t="s">
        <v>966</v>
      </c>
      <c r="D33" s="316" t="str">
        <f>IF(Badges!$G802="A","/","")</f>
        <v/>
      </c>
      <c r="E33" s="316" t="str">
        <f>IF(Badges!$G806="A","/","")</f>
        <v/>
      </c>
      <c r="F33" s="316" t="str">
        <f>IF(Badges!$G810="A","/","")</f>
        <v/>
      </c>
      <c r="G33" s="316" t="str">
        <f>IF(Badges!$G814="A","/","")</f>
        <v/>
      </c>
      <c r="H33" s="316" t="str">
        <f>IF(Badges!$G818="A","/","")</f>
        <v/>
      </c>
      <c r="I33" s="224" t="str">
        <f>IF(Summary!$H40="E","E","")</f>
        <v/>
      </c>
      <c r="J33" s="224" t="str">
        <f>IF(Summary!$I40="Y","R","")</f>
        <v/>
      </c>
      <c r="L33" s="582" t="str">
        <f>'Council Own'!B126</f>
        <v>&lt;&lt;List Badge 6 Here&gt;&gt;</v>
      </c>
      <c r="M33" s="582"/>
      <c r="N33" s="582"/>
      <c r="O33" s="582"/>
      <c r="P33" s="582"/>
      <c r="Q33" s="582"/>
      <c r="R33" s="591"/>
      <c r="S33" s="341" t="str">
        <f>IF(Summary!$H87="E","E","")</f>
        <v/>
      </c>
      <c r="T33" s="341" t="str">
        <f>IF(Summary!$I87="Y","R","")</f>
        <v/>
      </c>
      <c r="U33" s="586"/>
      <c r="W33" s="338" t="str">
        <f>'Fun Patches'!C34</f>
        <v>&lt;LIST PATCH HERE&gt;</v>
      </c>
      <c r="X33" s="339" t="str">
        <f>IF(Summary!$H142="E","E","")</f>
        <v/>
      </c>
      <c r="Y33" s="339" t="str">
        <f>IF(Summary!$I142="Y","R","")</f>
        <v/>
      </c>
      <c r="AA33" s="275"/>
      <c r="AB33" s="273"/>
      <c r="AC33" s="274"/>
    </row>
    <row r="34" spans="2:29" ht="12.95" customHeight="1">
      <c r="L34" s="582" t="str">
        <f>'Council Own'!B150</f>
        <v>&lt;&lt;List Badge 7 Here&gt;&gt;</v>
      </c>
      <c r="M34" s="582"/>
      <c r="N34" s="582"/>
      <c r="O34" s="582"/>
      <c r="P34" s="582"/>
      <c r="Q34" s="582"/>
      <c r="R34" s="591"/>
      <c r="S34" s="341" t="str">
        <f>IF(Summary!$H88="E","E","")</f>
        <v/>
      </c>
      <c r="T34" s="341" t="str">
        <f>IF(Summary!$I88="Y","R","")</f>
        <v/>
      </c>
      <c r="U34" s="586"/>
      <c r="W34" s="338" t="str">
        <f>'Fun Patches'!C35</f>
        <v>&lt;LIST PATCH HERE&gt;</v>
      </c>
      <c r="X34" s="339" t="str">
        <f>IF(Summary!$H143="E","E","")</f>
        <v/>
      </c>
      <c r="Y34" s="339" t="str">
        <f>IF(Summary!$I143="Y","R","")</f>
        <v/>
      </c>
      <c r="AA34" s="275"/>
      <c r="AB34" s="273"/>
      <c r="AC34" s="274"/>
    </row>
    <row r="35" spans="2:29" ht="12.95" customHeight="1" thickBot="1">
      <c r="L35" s="582" t="str">
        <f>'Council Own'!B174</f>
        <v>&lt;&lt;List Badge 8 Here&gt;&gt;</v>
      </c>
      <c r="M35" s="582"/>
      <c r="N35" s="582"/>
      <c r="O35" s="582"/>
      <c r="P35" s="582"/>
      <c r="Q35" s="582"/>
      <c r="R35" s="591"/>
      <c r="S35" s="341" t="str">
        <f>IF(Summary!$H89="E","E","")</f>
        <v/>
      </c>
      <c r="T35" s="341" t="str">
        <f>IF(Summary!$I89="Y","R","")</f>
        <v/>
      </c>
      <c r="U35" s="586"/>
      <c r="W35" s="338" t="str">
        <f>'Fun Patches'!C36</f>
        <v>&lt;LIST PATCH HERE&gt;</v>
      </c>
      <c r="X35" s="339" t="str">
        <f>IF(Summary!$H144="E","E","")</f>
        <v/>
      </c>
      <c r="Y35" s="339" t="str">
        <f>IF(Summary!$I144="Y","R","")</f>
        <v/>
      </c>
      <c r="AA35" s="275"/>
      <c r="AB35" s="273"/>
      <c r="AC35" s="274"/>
    </row>
    <row r="36" spans="2:29" ht="12.95" customHeight="1">
      <c r="C36" s="300" t="s">
        <v>156</v>
      </c>
      <c r="D36" s="310" t="str">
        <f>IF(Badges!$G56="A","/","")</f>
        <v/>
      </c>
      <c r="E36" s="310" t="str">
        <f>IF(Badges!$G60="A","/","")</f>
        <v/>
      </c>
      <c r="F36" s="310" t="str">
        <f>IF(Badges!$G64="A","/","")</f>
        <v/>
      </c>
      <c r="G36" s="310" t="str">
        <f>IF(Badges!$G68="A","/","")</f>
        <v/>
      </c>
      <c r="H36" s="310" t="str">
        <f>IF(Badges!$G72="A","/","")</f>
        <v/>
      </c>
      <c r="I36" s="224" t="str">
        <f>IF(Summary!$H6="E","E","")</f>
        <v/>
      </c>
      <c r="J36" s="224" t="str">
        <f>IF(Summary!$I6="Y","R","")</f>
        <v/>
      </c>
      <c r="L36" s="582" t="str">
        <f>'Council Own'!B198</f>
        <v>&lt;&lt;List Badge 9 Here&gt;&gt;</v>
      </c>
      <c r="M36" s="582"/>
      <c r="N36" s="582"/>
      <c r="O36" s="582"/>
      <c r="P36" s="582"/>
      <c r="Q36" s="582"/>
      <c r="R36" s="591"/>
      <c r="S36" s="341" t="str">
        <f>IF(Summary!$H90="E","E","")</f>
        <v/>
      </c>
      <c r="T36" s="341" t="str">
        <f>IF(Summary!$I90="Y","R","")</f>
        <v/>
      </c>
      <c r="U36" s="586"/>
      <c r="W36" s="338" t="str">
        <f>'Fun Patches'!C37</f>
        <v>&lt;LIST PATCH HERE&gt;</v>
      </c>
      <c r="X36" s="339" t="str">
        <f>IF(Summary!$H145="E","E","")</f>
        <v/>
      </c>
      <c r="Y36" s="339" t="str">
        <f>IF(Summary!$I145="Y","R","")</f>
        <v/>
      </c>
      <c r="AA36" s="275"/>
      <c r="AB36" s="273"/>
      <c r="AC36" s="274"/>
    </row>
    <row r="37" spans="2:29" ht="12.95" customHeight="1" thickBot="1">
      <c r="C37" s="298" t="s">
        <v>157</v>
      </c>
      <c r="D37" s="316" t="str">
        <f>IF(Badges!$G611="A","/","")</f>
        <v/>
      </c>
      <c r="E37" s="316" t="str">
        <f>IF(Badges!$G615="A","/","")</f>
        <v/>
      </c>
      <c r="F37" s="316" t="str">
        <f>IF(Badges!$G619="A","/","")</f>
        <v/>
      </c>
      <c r="G37" s="316" t="str">
        <f>IF(Badges!$G623="A","/","")</f>
        <v/>
      </c>
      <c r="H37" s="316" t="str">
        <f>IF(Badges!$G627="A","/","")</f>
        <v/>
      </c>
      <c r="I37" s="326" t="str">
        <f>IF(Summary!$H31="E","E","")</f>
        <v/>
      </c>
      <c r="J37" s="326" t="str">
        <f>IF(Summary!$I31="Y","R","")</f>
        <v/>
      </c>
      <c r="L37" s="582" t="str">
        <f>'Council Own'!B222</f>
        <v>&lt;&lt;List Badge 10 Here&gt;&gt;</v>
      </c>
      <c r="M37" s="582"/>
      <c r="N37" s="582"/>
      <c r="O37" s="582"/>
      <c r="P37" s="582"/>
      <c r="Q37" s="582"/>
      <c r="R37" s="591"/>
      <c r="S37" s="341" t="str">
        <f>IF(Summary!$H91="E","E","")</f>
        <v/>
      </c>
      <c r="T37" s="341" t="str">
        <f>IF(Summary!$I91="Y","R","")</f>
        <v/>
      </c>
      <c r="U37" s="586"/>
      <c r="W37" s="338" t="str">
        <f>'Fun Patches'!C38</f>
        <v>&lt;LIST PATCH HERE&gt;</v>
      </c>
      <c r="X37" s="339" t="str">
        <f>IF(Summary!$H146="E","E","")</f>
        <v/>
      </c>
      <c r="Y37" s="339" t="str">
        <f>IF(Summary!$I146="Y","R","")</f>
        <v/>
      </c>
      <c r="AA37" s="275"/>
      <c r="AB37" s="273"/>
      <c r="AC37" s="274"/>
    </row>
    <row r="38" spans="2:29" ht="12.95" customHeight="1">
      <c r="C38" s="300" t="s">
        <v>158</v>
      </c>
      <c r="D38" s="309" t="str">
        <f>IF(Badges!$G123="A","/","")</f>
        <v/>
      </c>
      <c r="E38" s="309" t="str">
        <f>IF(Badges!$G125="A","/","")</f>
        <v/>
      </c>
      <c r="F38" s="309" t="str">
        <f>IF(Badges!$G127="A","/","")</f>
        <v/>
      </c>
      <c r="G38" s="309" t="str">
        <f>IF(Badges!$G129="A","/","")</f>
        <v/>
      </c>
      <c r="H38" s="309" t="str">
        <f>IF(Badges!$G131="A","/","")</f>
        <v/>
      </c>
      <c r="I38" s="224" t="str">
        <f>IF(Summary!$H9="E","E","")</f>
        <v/>
      </c>
      <c r="J38" s="224" t="str">
        <f>IF(Summary!$I9="Y","R","")</f>
        <v/>
      </c>
      <c r="L38" s="391"/>
      <c r="M38" s="391"/>
      <c r="N38" s="391"/>
      <c r="O38" s="391"/>
      <c r="P38" s="391"/>
      <c r="Q38" s="391"/>
      <c r="R38" s="391"/>
      <c r="S38" s="395"/>
      <c r="T38" s="395"/>
      <c r="U38" s="586"/>
      <c r="W38" s="338" t="str">
        <f>'Fun Patches'!C39</f>
        <v>&lt;LIST PATCH HERE&gt;</v>
      </c>
      <c r="X38" s="339" t="str">
        <f>IF(Summary!$H147="E","E","")</f>
        <v/>
      </c>
      <c r="Y38" s="339" t="str">
        <f>IF(Summary!$I147="Y","R","")</f>
        <v/>
      </c>
      <c r="AA38" s="275"/>
      <c r="AB38" s="273"/>
      <c r="AC38" s="274"/>
    </row>
    <row r="39" spans="2:29" ht="12.95" customHeight="1">
      <c r="C39" s="299" t="s">
        <v>159</v>
      </c>
      <c r="D39" s="315" t="str">
        <f>IF(Badges!$G136="A","/","")</f>
        <v/>
      </c>
      <c r="E39" s="315" t="str">
        <f>IF(Badges!$G138="A","/","")</f>
        <v/>
      </c>
      <c r="F39" s="315" t="str">
        <f>IF(Badges!$G140="A","/","")</f>
        <v/>
      </c>
      <c r="G39" s="315" t="str">
        <f>IF(Badges!$G142="A","/","")</f>
        <v/>
      </c>
      <c r="H39" s="315" t="str">
        <f>IF(Badges!$G144="A","/","")</f>
        <v/>
      </c>
      <c r="I39" s="224" t="str">
        <f>IF(Summary!$H10="E","E","")</f>
        <v/>
      </c>
      <c r="J39" s="224" t="str">
        <f>IF(Summary!$I10="Y","R","")</f>
        <v/>
      </c>
      <c r="L39" s="391"/>
      <c r="M39" s="391"/>
      <c r="N39" s="391"/>
      <c r="O39" s="391"/>
      <c r="P39" s="391"/>
      <c r="Q39" s="391"/>
      <c r="R39" s="391"/>
      <c r="S39" s="395"/>
      <c r="T39" s="395"/>
      <c r="U39" s="586"/>
      <c r="W39" s="338" t="str">
        <f>'Fun Patches'!C40</f>
        <v>&lt;LIST PATCH HERE&gt;</v>
      </c>
      <c r="X39" s="339" t="str">
        <f>IF(Summary!$H148="E","E","")</f>
        <v/>
      </c>
      <c r="Y39" s="339" t="str">
        <f>IF(Summary!$I148="Y","R","")</f>
        <v/>
      </c>
      <c r="AA39" s="275"/>
      <c r="AB39" s="273"/>
      <c r="AC39" s="274"/>
    </row>
    <row r="40" spans="2:29" ht="12.95" customHeight="1">
      <c r="L40" s="581" t="str">
        <f>'Age-Level'!C122</f>
        <v>Investiture</v>
      </c>
      <c r="M40" s="581"/>
      <c r="N40" s="581"/>
      <c r="O40" s="581"/>
      <c r="P40" s="581"/>
      <c r="Q40" s="581"/>
      <c r="R40" s="590"/>
      <c r="S40" s="224" t="str">
        <f>IF(Summary!$H106="E","E","")</f>
        <v/>
      </c>
      <c r="T40" s="224" t="str">
        <f>IF(Summary!$I106="Y","R","")</f>
        <v/>
      </c>
      <c r="U40" s="586"/>
      <c r="W40" s="338" t="str">
        <f>'Fun Patches'!C41</f>
        <v>&lt;LIST PATCH HERE&gt;</v>
      </c>
      <c r="X40" s="339" t="str">
        <f>IF(Summary!$H149="E","E","")</f>
        <v/>
      </c>
      <c r="Y40" s="339" t="str">
        <f>IF(Summary!$I149="Y","R","")</f>
        <v/>
      </c>
      <c r="AA40" s="275"/>
      <c r="AB40" s="273"/>
      <c r="AC40" s="274"/>
    </row>
    <row r="41" spans="2:29" ht="12.95" customHeight="1" thickBot="1">
      <c r="L41" s="581" t="str">
        <f>'Age-Level'!C123</f>
        <v>Rededication (1st year)</v>
      </c>
      <c r="M41" s="581"/>
      <c r="N41" s="581"/>
      <c r="O41" s="581"/>
      <c r="P41" s="581"/>
      <c r="Q41" s="581"/>
      <c r="R41" s="590"/>
      <c r="S41" s="224" t="str">
        <f>IF(Summary!$H107="E","E","")</f>
        <v/>
      </c>
      <c r="T41" s="224" t="str">
        <f>IF(Summary!$I107="Y","R","")</f>
        <v/>
      </c>
      <c r="U41" s="586"/>
      <c r="W41" s="338" t="str">
        <f>'Fun Patches'!C42</f>
        <v>&lt;LIST PATCH HERE&gt;</v>
      </c>
      <c r="X41" s="339" t="str">
        <f>IF(Summary!$H150="E","E","")</f>
        <v/>
      </c>
      <c r="Y41" s="339" t="str">
        <f>IF(Summary!$I150="Y","R","")</f>
        <v/>
      </c>
      <c r="AA41" s="275"/>
      <c r="AB41" s="273"/>
      <c r="AC41" s="274"/>
    </row>
    <row r="42" spans="2:29" ht="12.95" customHeight="1">
      <c r="B42" s="262"/>
      <c r="C42" s="263" t="s">
        <v>1078</v>
      </c>
      <c r="D42" s="309" t="str">
        <f>IF(Badges!$G823="C","/","")</f>
        <v/>
      </c>
      <c r="E42" s="309" t="str">
        <f>IF(Badges!$G823="C","/","")</f>
        <v/>
      </c>
      <c r="F42" s="309" t="str">
        <f>IF(Badges!$G823="C","/","")</f>
        <v/>
      </c>
      <c r="G42" s="309" t="str">
        <f>IF(Badges!$G823="C","/","")</f>
        <v/>
      </c>
      <c r="H42" s="309" t="str">
        <f>IF(Badges!$G823="C","/","")</f>
        <v/>
      </c>
      <c r="I42" s="224" t="str">
        <f>IF(Summary!$H42="E","E","")</f>
        <v/>
      </c>
      <c r="J42" s="224" t="str">
        <f>IF(Summary!$I42="Y","R","")</f>
        <v/>
      </c>
      <c r="L42" s="581" t="str">
        <f>'Age-Level'!C124</f>
        <v>Rededication (2nd year)</v>
      </c>
      <c r="M42" s="581"/>
      <c r="N42" s="581"/>
      <c r="O42" s="581"/>
      <c r="P42" s="581"/>
      <c r="Q42" s="581"/>
      <c r="R42" s="590"/>
      <c r="S42" s="224" t="str">
        <f>IF(Summary!$H108="E","E","")</f>
        <v/>
      </c>
      <c r="T42" s="224" t="str">
        <f>IF(Summary!$I108="Y","R","")</f>
        <v/>
      </c>
      <c r="U42" s="586"/>
      <c r="W42" s="338" t="str">
        <f>'Fun Patches'!C43</f>
        <v>&lt;LIST PATCH HERE&gt;</v>
      </c>
      <c r="X42" s="339" t="str">
        <f>IF(Summary!$H151="E","E","")</f>
        <v/>
      </c>
      <c r="Y42" s="339" t="str">
        <f>IF(Summary!$I151="Y","R","")</f>
        <v/>
      </c>
      <c r="AA42" s="275"/>
      <c r="AB42" s="273"/>
      <c r="AC42" s="274"/>
    </row>
    <row r="43" spans="2:29" ht="12.95" customHeight="1">
      <c r="B43" s="262"/>
      <c r="C43" s="286" t="s">
        <v>1079</v>
      </c>
      <c r="D43" s="317" t="str">
        <f>IF(Badges!$G830="C","/","")</f>
        <v/>
      </c>
      <c r="E43" s="317" t="str">
        <f>IF(Badges!$G830="C","/","")</f>
        <v/>
      </c>
      <c r="F43" s="317" t="str">
        <f>IF(Badges!$G830="C","/","")</f>
        <v/>
      </c>
      <c r="G43" s="317" t="str">
        <f>IF(Badges!$G830="C","/","")</f>
        <v/>
      </c>
      <c r="H43" s="317" t="str">
        <f>IF(Badges!$G830="C","/","")</f>
        <v/>
      </c>
      <c r="I43" s="224" t="str">
        <f>IF(Summary!$H43="E","E","")</f>
        <v/>
      </c>
      <c r="J43" s="224" t="str">
        <f>IF(Summary!$I43="Y","R","")</f>
        <v/>
      </c>
      <c r="L43" s="581" t="str">
        <f>'Age-Level'!C125</f>
        <v>Rededication (3rd year)</v>
      </c>
      <c r="M43" s="581"/>
      <c r="N43" s="581"/>
      <c r="O43" s="581"/>
      <c r="P43" s="581"/>
      <c r="Q43" s="581"/>
      <c r="R43" s="590"/>
      <c r="S43" s="224" t="str">
        <f>IF(Summary!$H109="E","E","")</f>
        <v/>
      </c>
      <c r="T43" s="224" t="str">
        <f>IF(Summary!$I109="Y","R","")</f>
        <v/>
      </c>
      <c r="U43" s="586"/>
      <c r="W43" s="338" t="str">
        <f>'Fun Patches'!C44</f>
        <v>&lt;LIST PATCH HERE&gt;</v>
      </c>
      <c r="X43" s="339" t="str">
        <f>IF(Summary!$H152="E","E","")</f>
        <v/>
      </c>
      <c r="Y43" s="339" t="str">
        <f>IF(Summary!$I152="Y","R","")</f>
        <v/>
      </c>
      <c r="AA43" s="275"/>
      <c r="AB43" s="273"/>
      <c r="AC43" s="274"/>
    </row>
    <row r="44" spans="2:29" ht="12.95" customHeight="1" thickBot="1">
      <c r="B44" s="262"/>
      <c r="C44" s="293" t="s">
        <v>1080</v>
      </c>
      <c r="D44" s="316" t="str">
        <f>IF(Badges!$G837="C","/","")</f>
        <v/>
      </c>
      <c r="E44" s="316" t="str">
        <f>IF(Badges!$G837="C","/","")</f>
        <v/>
      </c>
      <c r="F44" s="316" t="str">
        <f>IF(Badges!$G837="C","/","")</f>
        <v/>
      </c>
      <c r="G44" s="316" t="str">
        <f>IF(Badges!$G837="C","/","")</f>
        <v/>
      </c>
      <c r="H44" s="316" t="str">
        <f>IF(Badges!$G837="C","/","")</f>
        <v/>
      </c>
      <c r="I44" s="326" t="str">
        <f>IF(Summary!$H44="E","E","")</f>
        <v/>
      </c>
      <c r="J44" s="326" t="str">
        <f>IF(Summary!$I44="Y","R","")</f>
        <v/>
      </c>
      <c r="L44" s="581" t="str">
        <f>'Age-Level'!C126</f>
        <v>Rededication (4th year)</v>
      </c>
      <c r="M44" s="581"/>
      <c r="N44" s="581"/>
      <c r="O44" s="581"/>
      <c r="P44" s="581"/>
      <c r="Q44" s="581"/>
      <c r="R44" s="590"/>
      <c r="S44" s="342" t="str">
        <f>IF(Summary!$H110="E","E","")</f>
        <v/>
      </c>
      <c r="T44" s="342" t="str">
        <f>IF(Summary!$I110="Y","R","")</f>
        <v/>
      </c>
      <c r="U44" s="586"/>
      <c r="W44" s="338" t="str">
        <f>'Fun Patches'!C45</f>
        <v>&lt;LIST PATCH HERE&gt;</v>
      </c>
      <c r="X44" s="339" t="str">
        <f>IF(Summary!$H153="E","E","")</f>
        <v/>
      </c>
      <c r="Y44" s="339" t="str">
        <f>IF(Summary!$I153="Y","R","")</f>
        <v/>
      </c>
      <c r="AA44" s="275"/>
      <c r="AB44" s="273"/>
      <c r="AC44" s="274"/>
    </row>
    <row r="45" spans="2:29" ht="12.95" customHeight="1" thickBot="1">
      <c r="B45" s="262"/>
      <c r="C45" s="263" t="s">
        <v>967</v>
      </c>
      <c r="D45" s="309" t="str">
        <f>IF(Badges!$G845="C","/","")</f>
        <v/>
      </c>
      <c r="E45" s="309" t="str">
        <f>IF(Badges!$G846="C","/","")</f>
        <v/>
      </c>
      <c r="F45" s="309" t="str">
        <f>IF(Badges!$G847="C","/","")</f>
        <v/>
      </c>
      <c r="G45" s="309" t="str">
        <f>IF(Badges!$G848="C","/","")</f>
        <v/>
      </c>
      <c r="H45" s="309" t="str">
        <f>IF(Badges!$G849="C","/","")</f>
        <v/>
      </c>
      <c r="I45" s="224" t="str">
        <f>IF(Summary!$H46="E","E","")</f>
        <v/>
      </c>
      <c r="J45" s="224" t="str">
        <f>IF(Summary!$I46="Y","R","")</f>
        <v/>
      </c>
      <c r="L45" s="584" t="str">
        <f>'Age-Level'!C127</f>
        <v>Rededication (5th year)</v>
      </c>
      <c r="M45" s="584"/>
      <c r="N45" s="584"/>
      <c r="O45" s="584"/>
      <c r="P45" s="584"/>
      <c r="Q45" s="584"/>
      <c r="R45" s="592"/>
      <c r="S45" s="343" t="str">
        <f>IF(Summary!$H111="E","E","")</f>
        <v/>
      </c>
      <c r="T45" s="343" t="str">
        <f>IF(Summary!$I111="Y","R","")</f>
        <v/>
      </c>
      <c r="U45" s="586"/>
      <c r="W45" s="338" t="str">
        <f>'Fun Patches'!C46</f>
        <v>&lt;LIST PATCH HERE&gt;</v>
      </c>
      <c r="X45" s="339" t="str">
        <f>IF(Summary!$H154="E","E","")</f>
        <v/>
      </c>
      <c r="Y45" s="339" t="str">
        <f>IF(Summary!$I154="Y","R","")</f>
        <v/>
      </c>
      <c r="AA45" s="275"/>
      <c r="AB45" s="273"/>
      <c r="AC45" s="274"/>
    </row>
    <row r="46" spans="2:29" ht="12.95" customHeight="1">
      <c r="B46" s="262"/>
      <c r="C46" s="286" t="s">
        <v>968</v>
      </c>
      <c r="D46" s="317" t="str">
        <f>IF(Badges!$G852="C","/","")</f>
        <v/>
      </c>
      <c r="E46" s="317" t="str">
        <f>IF(Badges!$G853="C","/","")</f>
        <v/>
      </c>
      <c r="F46" s="317" t="str">
        <f>IF(Badges!$G854="C","/","")</f>
        <v/>
      </c>
      <c r="G46" s="317" t="str">
        <f>IF(Badges!$G855="C","/","")</f>
        <v/>
      </c>
      <c r="H46" s="317" t="str">
        <f>IF(Badges!$G856="C","/","")</f>
        <v/>
      </c>
      <c r="I46" s="224" t="str">
        <f>IF(Summary!$H47="E","E","")</f>
        <v/>
      </c>
      <c r="J46" s="224" t="str">
        <f>IF(Summary!$I47="Y","R","")</f>
        <v/>
      </c>
      <c r="T46" s="394"/>
      <c r="U46" s="586"/>
      <c r="W46" s="338" t="str">
        <f>'Fun Patches'!C47</f>
        <v>&lt;LIST PATCH HERE&gt;</v>
      </c>
      <c r="X46" s="339" t="str">
        <f>IF(Summary!$H155="E","E","")</f>
        <v/>
      </c>
      <c r="Y46" s="339" t="str">
        <f>IF(Summary!$I155="Y","R","")</f>
        <v/>
      </c>
      <c r="AA46" s="275"/>
      <c r="AB46" s="273"/>
      <c r="AC46" s="274"/>
    </row>
    <row r="47" spans="2:29" ht="12.95" customHeight="1" thickBot="1">
      <c r="B47" s="262"/>
      <c r="C47" s="293" t="s">
        <v>969</v>
      </c>
      <c r="D47" s="316" t="str">
        <f>IF(Badges!$G859="C","/","")</f>
        <v/>
      </c>
      <c r="E47" s="316" t="str">
        <f>IF(Badges!$G860="C","/","")</f>
        <v/>
      </c>
      <c r="F47" s="316" t="str">
        <f>IF(Badges!$G861="C","/","")</f>
        <v/>
      </c>
      <c r="G47" s="316" t="str">
        <f>IF(Badges!$G862="C","/","")</f>
        <v/>
      </c>
      <c r="H47" s="316" t="str">
        <f>IF(Badges!$G863="C","/","")</f>
        <v/>
      </c>
      <c r="I47" s="326" t="str">
        <f>IF(Summary!$H48="E","E","")</f>
        <v/>
      </c>
      <c r="J47" s="326" t="str">
        <f>IF(Summary!$I48="Y","R","")</f>
        <v/>
      </c>
      <c r="U47" s="586"/>
      <c r="W47" s="338" t="str">
        <f>'Fun Patches'!C48</f>
        <v>&lt;LIST PATCH HERE&gt;</v>
      </c>
      <c r="X47" s="339" t="str">
        <f>IF(Summary!$H156="E","E","")</f>
        <v/>
      </c>
      <c r="Y47" s="339" t="str">
        <f>IF(Summary!$I156="Y","R","")</f>
        <v/>
      </c>
      <c r="AA47" s="275"/>
      <c r="AB47" s="273"/>
      <c r="AC47" s="274"/>
    </row>
    <row r="48" spans="2:29" ht="12.95" customHeight="1">
      <c r="B48" s="262"/>
      <c r="C48" s="294" t="s">
        <v>970</v>
      </c>
      <c r="D48" s="309" t="str">
        <f>IF(Badges!$G867="C","/","")</f>
        <v/>
      </c>
      <c r="E48" s="309" t="str">
        <f>IF(Badges!$G868="C","/","")</f>
        <v/>
      </c>
      <c r="F48" s="309" t="str">
        <f>IF(Badges!$G869="C","/","")</f>
        <v/>
      </c>
      <c r="G48" s="309" t="str">
        <f>IF(Badges!$G870="C","/","")</f>
        <v/>
      </c>
      <c r="H48" s="309" t="str">
        <f>IF(Badges!$G871="C","/","")</f>
        <v/>
      </c>
      <c r="I48" s="224" t="str">
        <f>IF(Summary!$H50="E","E","")</f>
        <v/>
      </c>
      <c r="J48" s="224" t="str">
        <f>IF(Summary!$I50="Y","R","")</f>
        <v/>
      </c>
      <c r="L48" s="583"/>
      <c r="M48" s="583"/>
      <c r="N48" s="583"/>
      <c r="O48" s="583"/>
      <c r="P48" s="583"/>
      <c r="Q48" s="583"/>
      <c r="R48" s="587"/>
      <c r="S48" s="264"/>
      <c r="T48" s="274"/>
      <c r="U48" s="586"/>
      <c r="W48" s="338" t="str">
        <f>'Fun Patches'!C49</f>
        <v>&lt;LIST PATCH HERE&gt;</v>
      </c>
      <c r="X48" s="339" t="str">
        <f>IF(Summary!$H157="E","E","")</f>
        <v/>
      </c>
      <c r="Y48" s="339" t="str">
        <f>IF(Summary!$I157="Y","R","")</f>
        <v/>
      </c>
      <c r="AA48" s="275"/>
      <c r="AB48" s="273"/>
      <c r="AC48" s="274"/>
    </row>
    <row r="49" spans="2:29" ht="12.95" customHeight="1">
      <c r="B49" s="262"/>
      <c r="C49" s="295" t="s">
        <v>971</v>
      </c>
      <c r="D49" s="317" t="str">
        <f>IF(Badges!$G874="C","/","")</f>
        <v/>
      </c>
      <c r="E49" s="317" t="str">
        <f>IF(Badges!$G875="C","/","")</f>
        <v/>
      </c>
      <c r="F49" s="317" t="str">
        <f>IF(Badges!$G876="C","/","")</f>
        <v/>
      </c>
      <c r="G49" s="317" t="str">
        <f>IF(Badges!$G877="C","/","")</f>
        <v/>
      </c>
      <c r="H49" s="317" t="str">
        <f>IF(Badges!$G878="C","/","")</f>
        <v/>
      </c>
      <c r="I49" s="224" t="str">
        <f>IF(Summary!$H51="E","E","")</f>
        <v/>
      </c>
      <c r="J49" s="224" t="str">
        <f>IF(Summary!$I51="Y","R","")</f>
        <v/>
      </c>
      <c r="L49" s="585"/>
      <c r="M49" s="585"/>
      <c r="N49" s="585"/>
      <c r="O49" s="585"/>
      <c r="P49" s="585"/>
      <c r="Q49" s="585"/>
      <c r="R49" s="588"/>
      <c r="S49" s="273"/>
      <c r="T49" s="274"/>
      <c r="U49" s="586"/>
      <c r="W49" s="338" t="str">
        <f>'Fun Patches'!C50</f>
        <v>&lt;LIST PATCH HERE&gt;</v>
      </c>
      <c r="X49" s="339" t="str">
        <f>IF(Summary!$H158="E","E","")</f>
        <v/>
      </c>
      <c r="Y49" s="339" t="str">
        <f>IF(Summary!$I158="Y","R","")</f>
        <v/>
      </c>
      <c r="AA49" s="275"/>
      <c r="AB49" s="273"/>
      <c r="AC49" s="274"/>
    </row>
    <row r="50" spans="2:29" ht="12.95" customHeight="1" thickBot="1">
      <c r="B50" s="262"/>
      <c r="C50" s="298" t="s">
        <v>972</v>
      </c>
      <c r="D50" s="316" t="str">
        <f>IF(Badges!$G881="C","/","")</f>
        <v/>
      </c>
      <c r="E50" s="316" t="str">
        <f>IF(Badges!$G882="C","/","")</f>
        <v/>
      </c>
      <c r="F50" s="316" t="str">
        <f>IF(Badges!$G883="C","/","")</f>
        <v/>
      </c>
      <c r="G50" s="316" t="str">
        <f>IF(Badges!$G884="C","/","")</f>
        <v/>
      </c>
      <c r="H50" s="316" t="str">
        <f>IF(Badges!$G885="C","/","")</f>
        <v/>
      </c>
      <c r="I50" s="326" t="str">
        <f>IF(Summary!$H52="E","E","")</f>
        <v/>
      </c>
      <c r="J50" s="326" t="str">
        <f>IF(Summary!$I52="Y","R","")</f>
        <v/>
      </c>
      <c r="L50" s="583"/>
      <c r="M50" s="583"/>
      <c r="N50" s="583"/>
      <c r="O50" s="583"/>
      <c r="P50" s="583"/>
      <c r="Q50" s="583"/>
      <c r="R50" s="587"/>
      <c r="S50" s="273"/>
      <c r="T50" s="274"/>
      <c r="U50" s="586"/>
      <c r="W50" s="338" t="str">
        <f>'Fun Patches'!C51</f>
        <v>&lt;LIST PATCH HERE&gt;</v>
      </c>
      <c r="X50" s="339" t="str">
        <f>IF(Summary!$H159="E","E","")</f>
        <v/>
      </c>
      <c r="Y50" s="339" t="str">
        <f>IF(Summary!$I159="Y","R","")</f>
        <v/>
      </c>
      <c r="AA50" s="275"/>
      <c r="AB50" s="273"/>
      <c r="AC50" s="274"/>
    </row>
    <row r="51" spans="2:29" ht="12.95" customHeight="1">
      <c r="B51" s="262"/>
      <c r="C51" s="263" t="s">
        <v>1081</v>
      </c>
      <c r="D51" s="309" t="str">
        <f>IF(Badges!$G889="C","/","")</f>
        <v/>
      </c>
      <c r="E51" s="309" t="str">
        <f>IF(Badges!$G890="C","/","")</f>
        <v/>
      </c>
      <c r="F51" s="309" t="str">
        <f>IF(Badges!$G891="C","/","")</f>
        <v/>
      </c>
      <c r="G51" s="309" t="str">
        <f>IF(Badges!$G892="C","/","")</f>
        <v/>
      </c>
      <c r="H51" s="309" t="str">
        <f>IF(Badges!$G893="C","/","")</f>
        <v/>
      </c>
      <c r="I51" s="224" t="str">
        <f>IF(Summary!$H54="E","E","")</f>
        <v/>
      </c>
      <c r="J51" s="224" t="str">
        <f>IF(Summary!$I54="Y","R","")</f>
        <v/>
      </c>
      <c r="L51" s="585"/>
      <c r="M51" s="585"/>
      <c r="N51" s="585"/>
      <c r="O51" s="585"/>
      <c r="P51" s="585"/>
      <c r="Q51" s="585"/>
      <c r="R51" s="588"/>
      <c r="S51" s="273"/>
      <c r="T51" s="274"/>
      <c r="U51" s="586"/>
      <c r="W51" s="338" t="str">
        <f>'Fun Patches'!C52</f>
        <v>&lt;LIST PATCH HERE&gt;</v>
      </c>
      <c r="X51" s="339" t="str">
        <f>IF(Summary!$H160="E","E","")</f>
        <v/>
      </c>
      <c r="Y51" s="339" t="str">
        <f>IF(Summary!$I160="Y","R","")</f>
        <v/>
      </c>
      <c r="AA51" s="275"/>
      <c r="AB51" s="273"/>
      <c r="AC51" s="274"/>
    </row>
    <row r="52" spans="2:29" ht="12.95" customHeight="1">
      <c r="B52" s="262"/>
      <c r="C52" s="286" t="s">
        <v>1082</v>
      </c>
      <c r="D52" s="317" t="str">
        <f>IF(Badges!$G896="C","/","")</f>
        <v/>
      </c>
      <c r="E52" s="317" t="str">
        <f>IF(Badges!$G897="C","/","")</f>
        <v/>
      </c>
      <c r="F52" s="317" t="str">
        <f>IF(Badges!$G898="C","/","")</f>
        <v/>
      </c>
      <c r="G52" s="317" t="str">
        <f>IF(Badges!$G899="C","/","")</f>
        <v/>
      </c>
      <c r="H52" s="317" t="str">
        <f>IF(Badges!$G900="C","/","")</f>
        <v/>
      </c>
      <c r="I52" s="224" t="str">
        <f>IF(Summary!$H55="E","E","")</f>
        <v/>
      </c>
      <c r="J52" s="224" t="str">
        <f>IF(Summary!$I55="Y","R","")</f>
        <v/>
      </c>
      <c r="L52" s="583"/>
      <c r="M52" s="583"/>
      <c r="N52" s="583"/>
      <c r="O52" s="583"/>
      <c r="P52" s="583"/>
      <c r="Q52" s="583"/>
      <c r="R52" s="587"/>
      <c r="S52" s="273"/>
      <c r="T52" s="274"/>
      <c r="U52" s="586"/>
      <c r="W52" s="338" t="str">
        <f>'Fun Patches'!C53</f>
        <v>&lt;LIST PATCH HERE&gt;</v>
      </c>
      <c r="X52" s="339" t="str">
        <f>IF(Summary!$H161="E","E","")</f>
        <v/>
      </c>
      <c r="Y52" s="339" t="str">
        <f>IF(Summary!$I161="Y","R","")</f>
        <v/>
      </c>
      <c r="AA52" s="275"/>
      <c r="AB52" s="273"/>
      <c r="AC52" s="274"/>
    </row>
    <row r="53" spans="2:29" ht="12.95" customHeight="1" thickBot="1">
      <c r="B53" s="262"/>
      <c r="C53" s="293" t="s">
        <v>1083</v>
      </c>
      <c r="D53" s="316" t="str">
        <f>IF(Badges!$G903="C","/","")</f>
        <v/>
      </c>
      <c r="E53" s="316" t="str">
        <f>IF(Badges!$G904="C","/","")</f>
        <v/>
      </c>
      <c r="F53" s="316" t="str">
        <f>IF(Badges!$G905="C","/","")</f>
        <v/>
      </c>
      <c r="G53" s="316" t="str">
        <f>IF(Badges!$G906="C","/","")</f>
        <v/>
      </c>
      <c r="H53" s="316" t="str">
        <f>IF(Badges!$G907="C","/","")</f>
        <v/>
      </c>
      <c r="I53" s="326" t="str">
        <f>IF(Summary!$H56="E","E","")</f>
        <v/>
      </c>
      <c r="J53" s="326" t="str">
        <f>IF(Summary!$I56="Y","R","")</f>
        <v/>
      </c>
      <c r="L53" s="585"/>
      <c r="M53" s="585"/>
      <c r="N53" s="585"/>
      <c r="O53" s="585"/>
      <c r="P53" s="585"/>
      <c r="Q53" s="585"/>
      <c r="R53" s="588"/>
      <c r="S53" s="273"/>
      <c r="T53" s="274"/>
      <c r="U53" s="586"/>
      <c r="W53" s="340" t="str">
        <f>'Fun Patches'!C54</f>
        <v>&lt;LIST PATCH HERE&gt;</v>
      </c>
      <c r="X53" s="341" t="str">
        <f>IF(Summary!$H162="E","E","")</f>
        <v/>
      </c>
      <c r="Y53" s="341" t="str">
        <f>IF(Summary!$I162="Y","R","")</f>
        <v/>
      </c>
      <c r="AA53" s="275"/>
      <c r="AB53" s="273"/>
      <c r="AC53" s="274"/>
    </row>
    <row r="54" spans="2:29" ht="12.95" customHeight="1">
      <c r="B54" s="262"/>
      <c r="C54" s="263" t="s">
        <v>973</v>
      </c>
      <c r="D54" s="309" t="str">
        <f>IF(Badges!$G911="C","/","")</f>
        <v/>
      </c>
      <c r="E54" s="309" t="str">
        <f>IF(Badges!$G912="C","/","")</f>
        <v/>
      </c>
      <c r="F54" s="309" t="str">
        <f>IF(Badges!$G913="C","/","")</f>
        <v/>
      </c>
      <c r="G54" s="309" t="str">
        <f>IF(Badges!$G914="C","/","")</f>
        <v/>
      </c>
      <c r="H54" s="309" t="str">
        <f>IF(Badges!$G915="C","/","")</f>
        <v/>
      </c>
      <c r="I54" s="224" t="str">
        <f>IF(Summary!$H58="E","E","")</f>
        <v/>
      </c>
      <c r="J54" s="224" t="str">
        <f>IF(Summary!$I58="Y","R","")</f>
        <v/>
      </c>
      <c r="L54" s="583"/>
      <c r="M54" s="583"/>
      <c r="N54" s="583"/>
      <c r="O54" s="583"/>
      <c r="P54" s="583"/>
      <c r="Q54" s="583"/>
      <c r="R54" s="587"/>
      <c r="S54" s="273"/>
      <c r="T54" s="274"/>
      <c r="U54" s="586"/>
      <c r="W54" s="335"/>
      <c r="X54" s="334"/>
      <c r="Y54" s="334"/>
      <c r="AA54" s="275"/>
      <c r="AB54" s="273"/>
      <c r="AC54" s="274"/>
    </row>
    <row r="55" spans="2:29" ht="12.95" customHeight="1">
      <c r="B55" s="262"/>
      <c r="C55" s="286" t="s">
        <v>974</v>
      </c>
      <c r="D55" s="317" t="str">
        <f>IF(Badges!$G918="C","/","")</f>
        <v/>
      </c>
      <c r="E55" s="317" t="str">
        <f>IF(Badges!$G919="C","/","")</f>
        <v/>
      </c>
      <c r="F55" s="317" t="str">
        <f>IF(Badges!$G920="C","/","")</f>
        <v/>
      </c>
      <c r="G55" s="317" t="str">
        <f>IF(Badges!$G921="C","/","")</f>
        <v/>
      </c>
      <c r="H55" s="317" t="str">
        <f>IF(Badges!$G922="C","/","")</f>
        <v/>
      </c>
      <c r="I55" s="224" t="str">
        <f>IF(Summary!$H59="E","E","")</f>
        <v/>
      </c>
      <c r="J55" s="224" t="str">
        <f>IF(Summary!$I59="Y","R","")</f>
        <v/>
      </c>
      <c r="L55" s="585"/>
      <c r="M55" s="585"/>
      <c r="N55" s="585"/>
      <c r="O55" s="585"/>
      <c r="P55" s="585"/>
      <c r="Q55" s="585"/>
      <c r="R55" s="588"/>
      <c r="S55" s="273"/>
      <c r="T55" s="274"/>
      <c r="U55" s="586"/>
      <c r="W55" s="396"/>
      <c r="X55" s="264"/>
      <c r="Y55" s="265"/>
      <c r="AA55" s="275"/>
      <c r="AB55" s="273"/>
      <c r="AC55" s="274"/>
    </row>
    <row r="56" spans="2:29" ht="12.95" customHeight="1" thickBot="1">
      <c r="B56" s="262"/>
      <c r="C56" s="276" t="s">
        <v>975</v>
      </c>
      <c r="D56" s="316" t="str">
        <f>IF(Badges!$G928="A","/","")</f>
        <v/>
      </c>
      <c r="E56" s="316" t="str">
        <f>IF(Badges!$G931="A","/","")</f>
        <v/>
      </c>
      <c r="F56" s="316" t="str">
        <f>IF(Badges!$G935="A","/","")</f>
        <v/>
      </c>
      <c r="G56" s="316" t="str">
        <f>IF(Badges!$G939="A","/","")</f>
        <v/>
      </c>
      <c r="H56" s="316" t="str">
        <f>IF(Badges!$G942="A","/","")</f>
        <v/>
      </c>
      <c r="I56" s="224" t="str">
        <f>IF(Summary!$H60="E","E","")</f>
        <v/>
      </c>
      <c r="J56" s="224" t="str">
        <f>IF(Summary!$I60="Y","R","")</f>
        <v/>
      </c>
      <c r="L56" s="583"/>
      <c r="M56" s="583"/>
      <c r="N56" s="583"/>
      <c r="O56" s="583"/>
      <c r="P56" s="583"/>
      <c r="Q56" s="583"/>
      <c r="R56" s="587"/>
      <c r="S56" s="273"/>
      <c r="T56" s="274"/>
      <c r="U56" s="586"/>
      <c r="W56" s="275"/>
      <c r="X56" s="273"/>
      <c r="Y56" s="274"/>
      <c r="AA56" s="275"/>
      <c r="AB56" s="273"/>
      <c r="AC56" s="274"/>
    </row>
    <row r="57" spans="2:29" ht="12.95" customHeight="1">
      <c r="J57" s="301"/>
      <c r="L57" s="585"/>
      <c r="M57" s="585"/>
      <c r="N57" s="585"/>
      <c r="O57" s="585"/>
      <c r="P57" s="585"/>
      <c r="Q57" s="585"/>
      <c r="R57" s="588"/>
      <c r="S57" s="273"/>
      <c r="T57" s="274"/>
      <c r="U57" s="586"/>
      <c r="W57" s="275"/>
      <c r="X57" s="273"/>
      <c r="Y57" s="274"/>
      <c r="AA57" s="275"/>
      <c r="AB57" s="273"/>
      <c r="AC57" s="274"/>
    </row>
    <row r="58" spans="2:29" ht="12.95" customHeight="1" thickBot="1">
      <c r="L58" s="583"/>
      <c r="M58" s="583"/>
      <c r="N58" s="583"/>
      <c r="O58" s="583"/>
      <c r="P58" s="583"/>
      <c r="Q58" s="583"/>
      <c r="R58" s="587"/>
      <c r="S58" s="273"/>
      <c r="T58" s="274"/>
      <c r="U58" s="586"/>
      <c r="W58" s="275"/>
      <c r="X58" s="273"/>
      <c r="Y58" s="274"/>
      <c r="AA58" s="275"/>
      <c r="AB58" s="273"/>
      <c r="AC58" s="274"/>
    </row>
    <row r="59" spans="2:29" ht="12.95" customHeight="1">
      <c r="B59" s="262"/>
      <c r="C59" s="263" t="s">
        <v>976</v>
      </c>
      <c r="D59" s="310" t="str">
        <f>IF('Age-Level'!$G6="C","/","")</f>
        <v/>
      </c>
      <c r="E59" s="310" t="str">
        <f>IF('Age-Level'!$G7="C","/","")</f>
        <v/>
      </c>
      <c r="F59" s="310" t="str">
        <f>IF('Age-Level'!$G8="C","/","")</f>
        <v/>
      </c>
      <c r="G59" s="310" t="str">
        <f>IF('Age-Level'!$G9="C","/","")</f>
        <v/>
      </c>
      <c r="H59" s="310" t="str">
        <f>IF('Age-Level'!$G10="C","/","")</f>
        <v/>
      </c>
      <c r="I59" s="224" t="str">
        <f>IF(Summary!$H95="E","E","")</f>
        <v/>
      </c>
      <c r="J59" s="224" t="str">
        <f>IF(Summary!$I95="Y","R","")</f>
        <v/>
      </c>
      <c r="L59" s="585"/>
      <c r="M59" s="585"/>
      <c r="N59" s="585"/>
      <c r="O59" s="585"/>
      <c r="P59" s="585"/>
      <c r="Q59" s="585"/>
      <c r="R59" s="588"/>
      <c r="S59" s="273"/>
      <c r="T59" s="274"/>
      <c r="U59" s="586"/>
      <c r="W59" s="275"/>
      <c r="X59" s="273"/>
      <c r="Y59" s="274"/>
      <c r="AA59" s="275"/>
      <c r="AB59" s="273"/>
      <c r="AC59" s="274"/>
    </row>
    <row r="60" spans="2:29" ht="12.95" customHeight="1" thickBot="1">
      <c r="B60" s="262"/>
      <c r="C60" s="276" t="s">
        <v>977</v>
      </c>
      <c r="D60" s="316" t="str">
        <f>IF('Age-Level'!$G13="C","/","")</f>
        <v/>
      </c>
      <c r="E60" s="316" t="str">
        <f>IF('Age-Level'!$G14="C","/","")</f>
        <v/>
      </c>
      <c r="F60" s="316" t="str">
        <f>IF('Age-Level'!$G15="C","/","")</f>
        <v/>
      </c>
      <c r="G60" s="316" t="str">
        <f>IF('Age-Level'!$G16="C","/","")</f>
        <v/>
      </c>
      <c r="H60" s="316" t="str">
        <f>IF('Age-Level'!$G17="C","/","")</f>
        <v/>
      </c>
      <c r="I60" s="326" t="str">
        <f>IF(Summary!$H96="E","E","")</f>
        <v/>
      </c>
      <c r="J60" s="326" t="str">
        <f>IF(Summary!$I96="Y","R","")</f>
        <v/>
      </c>
      <c r="L60" s="583"/>
      <c r="M60" s="583"/>
      <c r="N60" s="583"/>
      <c r="O60" s="583"/>
      <c r="P60" s="583"/>
      <c r="Q60" s="583"/>
      <c r="R60" s="587"/>
      <c r="S60" s="273"/>
      <c r="T60" s="274"/>
      <c r="U60" s="586"/>
      <c r="W60" s="275"/>
      <c r="X60" s="273"/>
      <c r="Y60" s="274"/>
      <c r="AA60" s="275"/>
      <c r="AB60" s="273"/>
      <c r="AC60" s="274"/>
    </row>
    <row r="61" spans="2:29" ht="12.95" customHeight="1">
      <c r="B61" s="262"/>
      <c r="C61" s="282" t="s">
        <v>978</v>
      </c>
      <c r="D61" s="310" t="str">
        <f>IF('Age-Level'!$G20="C","/","")</f>
        <v/>
      </c>
      <c r="E61" s="310" t="str">
        <f>IF('Age-Level'!$G21="C","/","")</f>
        <v/>
      </c>
      <c r="F61" s="310" t="str">
        <f>IF('Age-Level'!$G22="C","/","")</f>
        <v/>
      </c>
      <c r="G61" s="310" t="str">
        <f>IF('Age-Level'!$G23="C","/","")</f>
        <v/>
      </c>
      <c r="H61" s="310" t="str">
        <f>IF('Age-Level'!$G24="C","/","")</f>
        <v/>
      </c>
      <c r="I61" s="224" t="str">
        <f>IF(Summary!$H97="E","E","")</f>
        <v/>
      </c>
      <c r="J61" s="224" t="str">
        <f>IF(Summary!$I97="Y","R","")</f>
        <v/>
      </c>
      <c r="L61" s="585"/>
      <c r="M61" s="585"/>
      <c r="N61" s="585"/>
      <c r="O61" s="585"/>
      <c r="P61" s="585"/>
      <c r="Q61" s="585"/>
      <c r="R61" s="588"/>
      <c r="S61" s="273"/>
      <c r="T61" s="274"/>
      <c r="U61" s="586"/>
      <c r="W61" s="275"/>
      <c r="X61" s="273"/>
      <c r="Y61" s="274"/>
      <c r="AA61" s="275"/>
      <c r="AB61" s="273"/>
      <c r="AC61" s="274"/>
    </row>
    <row r="62" spans="2:29" ht="12.95" customHeight="1">
      <c r="B62" s="262"/>
      <c r="C62" s="276" t="s">
        <v>979</v>
      </c>
      <c r="D62" s="315" t="str">
        <f>IF('Age-Level'!$G27="C","/","")</f>
        <v/>
      </c>
      <c r="E62" s="315" t="str">
        <f>IF('Age-Level'!$G28="C","/","")</f>
        <v/>
      </c>
      <c r="F62" s="315" t="str">
        <f>IF('Age-Level'!$G29="C","/","")</f>
        <v/>
      </c>
      <c r="G62" s="315" t="str">
        <f>IF('Age-Level'!$G30="C","/","")</f>
        <v/>
      </c>
      <c r="H62" s="315" t="str">
        <f>IF('Age-Level'!$G31="C","/","")</f>
        <v/>
      </c>
      <c r="I62" s="346" t="str">
        <f>IF(Summary!$H98="E","E","")</f>
        <v/>
      </c>
      <c r="J62" s="346" t="str">
        <f>IF(Summary!$I98="Y","R","")</f>
        <v/>
      </c>
      <c r="L62" s="583"/>
      <c r="M62" s="583"/>
      <c r="N62" s="583"/>
      <c r="O62" s="583"/>
      <c r="P62" s="583"/>
      <c r="Q62" s="583"/>
      <c r="R62" s="587"/>
      <c r="S62" s="273"/>
      <c r="T62" s="274"/>
      <c r="U62" s="586"/>
      <c r="W62" s="275"/>
      <c r="X62" s="273"/>
      <c r="Y62" s="274"/>
      <c r="AA62" s="275"/>
      <c r="AB62" s="273"/>
      <c r="AC62" s="274"/>
    </row>
    <row r="63" spans="2:29" ht="12.95" customHeight="1" thickBot="1">
      <c r="B63" s="262"/>
      <c r="C63" s="298" t="s">
        <v>542</v>
      </c>
      <c r="D63" s="316" t="str">
        <f>IF('Age-Level'!$G34="C","/","")</f>
        <v/>
      </c>
      <c r="E63" s="316" t="str">
        <f>IF('Age-Level'!$G35="C","/","")</f>
        <v/>
      </c>
      <c r="F63" s="316" t="str">
        <f>IF('Age-Level'!$G36="C","/","")</f>
        <v/>
      </c>
      <c r="G63" s="316" t="str">
        <f>IF('Age-Level'!$G37="C","/","")</f>
        <v/>
      </c>
      <c r="H63" s="316" t="str">
        <f>IF('Age-Level'!$G38="C","/","")</f>
        <v/>
      </c>
      <c r="I63" s="326" t="str">
        <f>IF(Summary!$H99="E","E","")</f>
        <v/>
      </c>
      <c r="J63" s="326" t="str">
        <f>IF(Summary!$I99="Y","R","")</f>
        <v/>
      </c>
      <c r="L63" s="585"/>
      <c r="M63" s="585"/>
      <c r="N63" s="585"/>
      <c r="O63" s="585"/>
      <c r="P63" s="585"/>
      <c r="Q63" s="585"/>
      <c r="R63" s="588"/>
      <c r="S63" s="273"/>
      <c r="T63" s="274"/>
      <c r="U63" s="586"/>
      <c r="W63" s="275"/>
      <c r="X63" s="273"/>
      <c r="Y63" s="274"/>
      <c r="AA63" s="275"/>
      <c r="AB63" s="273"/>
      <c r="AC63" s="274"/>
    </row>
    <row r="64" spans="2:29" ht="12.95" customHeight="1">
      <c r="B64" s="262"/>
      <c r="C64" s="303" t="s">
        <v>980</v>
      </c>
      <c r="D64" s="397"/>
      <c r="E64" s="398"/>
      <c r="F64" s="399" t="str">
        <f>IF(COUNTIF(U4:U24,"C")&gt;0,"/"," ")</f>
        <v xml:space="preserve"> </v>
      </c>
      <c r="G64" s="399" t="str">
        <f>IF(COUNTIF(U4:U24,"C")&gt;1,"/"," ")</f>
        <v xml:space="preserve"> </v>
      </c>
      <c r="H64" s="399" t="str">
        <f>IF(COUNTIF(U4:U24,"C")&gt;2,"/"," ")</f>
        <v xml:space="preserve"> </v>
      </c>
      <c r="I64" s="224" t="str">
        <f>IF(Summary!$H100="E","E","")</f>
        <v/>
      </c>
      <c r="J64" s="224" t="str">
        <f>IF(Summary!$I100="Y","R","")</f>
        <v/>
      </c>
      <c r="L64" s="583"/>
      <c r="M64" s="583"/>
      <c r="N64" s="583"/>
      <c r="O64" s="583"/>
      <c r="P64" s="583"/>
      <c r="Q64" s="583"/>
      <c r="R64" s="587"/>
      <c r="S64" s="273"/>
      <c r="T64" s="274"/>
      <c r="U64" s="586"/>
      <c r="W64" s="275"/>
      <c r="X64" s="273"/>
      <c r="Y64" s="274"/>
      <c r="AA64" s="275"/>
      <c r="AB64" s="273"/>
      <c r="AC64" s="274"/>
    </row>
    <row r="65" spans="1:30" ht="12.95" customHeight="1">
      <c r="B65" s="262"/>
      <c r="C65" s="302" t="s">
        <v>211</v>
      </c>
      <c r="D65" s="379"/>
      <c r="E65" s="379"/>
      <c r="F65" s="379"/>
      <c r="G65" s="379"/>
      <c r="H65" s="380"/>
      <c r="I65" s="224" t="str">
        <f>IF(Summary!$H92="E","E","")</f>
        <v/>
      </c>
      <c r="J65" s="224" t="str">
        <f>IF(Summary!$I92="Y","R","")</f>
        <v/>
      </c>
      <c r="L65" s="585"/>
      <c r="M65" s="585"/>
      <c r="N65" s="585"/>
      <c r="O65" s="585"/>
      <c r="P65" s="585"/>
      <c r="Q65" s="585"/>
      <c r="R65" s="588"/>
      <c r="S65" s="273"/>
      <c r="T65" s="274"/>
      <c r="U65" s="586"/>
      <c r="W65" s="275"/>
      <c r="X65" s="273"/>
      <c r="Y65" s="274"/>
      <c r="AA65" s="275"/>
      <c r="AB65" s="273"/>
      <c r="AC65" s="274"/>
    </row>
    <row r="66" spans="1:30" s="261" customFormat="1" ht="12.95" customHeight="1">
      <c r="A66" s="258"/>
      <c r="B66" s="258"/>
      <c r="C66" s="258"/>
      <c r="D66" s="259"/>
      <c r="E66" s="259"/>
      <c r="F66" s="259"/>
      <c r="G66" s="259"/>
      <c r="H66" s="259"/>
      <c r="I66" s="260"/>
      <c r="J66" s="260"/>
      <c r="K66" s="258"/>
      <c r="L66" s="583"/>
      <c r="M66" s="583"/>
      <c r="N66" s="583"/>
      <c r="O66" s="583"/>
      <c r="P66" s="583"/>
      <c r="Q66" s="583"/>
      <c r="R66" s="587"/>
      <c r="S66" s="273"/>
      <c r="T66" s="274"/>
      <c r="U66" s="586"/>
      <c r="V66" s="258"/>
      <c r="W66" s="275"/>
      <c r="X66" s="273"/>
      <c r="Y66" s="274"/>
      <c r="Z66" s="260"/>
      <c r="AA66" s="275"/>
      <c r="AB66" s="273"/>
      <c r="AC66" s="274"/>
    </row>
    <row r="67" spans="1:30" s="261" customFormat="1" ht="12.95" customHeight="1" thickBot="1">
      <c r="A67" s="258"/>
      <c r="B67" s="258"/>
      <c r="C67" s="258"/>
      <c r="D67" s="259"/>
      <c r="E67" s="259"/>
      <c r="F67" s="259"/>
      <c r="G67" s="259"/>
      <c r="H67" s="259"/>
      <c r="I67" s="260"/>
      <c r="J67" s="260"/>
      <c r="K67" s="258"/>
      <c r="L67" s="585"/>
      <c r="M67" s="585"/>
      <c r="N67" s="585"/>
      <c r="O67" s="585"/>
      <c r="P67" s="585"/>
      <c r="Q67" s="585"/>
      <c r="R67" s="588"/>
      <c r="S67" s="273"/>
      <c r="T67" s="274"/>
      <c r="U67" s="586"/>
      <c r="V67" s="258"/>
      <c r="W67" s="275"/>
      <c r="X67" s="273"/>
      <c r="Y67" s="274"/>
      <c r="Z67" s="260"/>
      <c r="AA67" s="275"/>
      <c r="AB67" s="273"/>
      <c r="AC67" s="274"/>
    </row>
    <row r="68" spans="1:30" s="261" customFormat="1">
      <c r="A68" s="258"/>
      <c r="B68" s="262"/>
      <c r="C68" s="303" t="s">
        <v>981</v>
      </c>
      <c r="D68" s="310" t="str">
        <f>IF('Age-Level'!$G44="A","/","")</f>
        <v/>
      </c>
      <c r="E68" s="310" t="str">
        <f>IF('Age-Level'!$G48="A","/","")</f>
        <v/>
      </c>
      <c r="F68" s="310" t="str">
        <f>IF('Age-Level'!$G52="A","/","")</f>
        <v/>
      </c>
      <c r="G68" s="310" t="str">
        <f>IF('Age-Level'!$G57="A","/","")</f>
        <v/>
      </c>
      <c r="H68" s="310" t="str">
        <f>IF('Age-Level'!$G59="A","/","")</f>
        <v/>
      </c>
      <c r="I68" s="224" t="str">
        <f>IF(Summary!$H101="E","E","")</f>
        <v/>
      </c>
      <c r="J68" s="224" t="str">
        <f>IF(Summary!$I101="Y","R","")</f>
        <v/>
      </c>
      <c r="K68" s="258"/>
      <c r="L68" s="583"/>
      <c r="M68" s="583"/>
      <c r="N68" s="583"/>
      <c r="O68" s="583"/>
      <c r="P68" s="583"/>
      <c r="Q68" s="583"/>
      <c r="R68" s="587"/>
      <c r="S68" s="273"/>
      <c r="T68" s="274"/>
      <c r="U68" s="586"/>
      <c r="V68" s="258"/>
      <c r="W68" s="275"/>
      <c r="X68" s="273"/>
      <c r="Y68" s="274"/>
      <c r="Z68" s="260"/>
      <c r="AA68" s="275"/>
      <c r="AB68" s="273"/>
      <c r="AC68" s="274"/>
    </row>
    <row r="69" spans="1:30" s="261" customFormat="1" ht="13.5" thickBot="1">
      <c r="A69" s="258"/>
      <c r="B69" s="262"/>
      <c r="C69" s="304" t="s">
        <v>982</v>
      </c>
      <c r="D69" s="316" t="str">
        <f>IF('Age-Level'!$G62="A","/","")</f>
        <v/>
      </c>
      <c r="E69" s="316" t="str">
        <f>IF('Age-Level'!$G66="A","/","")</f>
        <v/>
      </c>
      <c r="F69" s="316" t="str">
        <f>IF('Age-Level'!$G70="A","/","")</f>
        <v/>
      </c>
      <c r="G69" s="316" t="str">
        <f>IF('Age-Level'!$G75="A","/","")</f>
        <v/>
      </c>
      <c r="H69" s="316" t="str">
        <f>IF('Age-Level'!$G77="A","/","")</f>
        <v/>
      </c>
      <c r="I69" s="326" t="str">
        <f>IF(Summary!$H102="E","E","")</f>
        <v/>
      </c>
      <c r="J69" s="326" t="str">
        <f>IF(Summary!$I102="Y","R","")</f>
        <v/>
      </c>
      <c r="K69" s="258"/>
      <c r="L69" s="585"/>
      <c r="M69" s="585"/>
      <c r="N69" s="585"/>
      <c r="O69" s="585"/>
      <c r="P69" s="585"/>
      <c r="Q69" s="585"/>
      <c r="R69" s="588"/>
      <c r="S69" s="273"/>
      <c r="T69" s="274"/>
      <c r="U69" s="586"/>
      <c r="V69" s="258"/>
      <c r="W69" s="275"/>
      <c r="X69" s="273"/>
      <c r="Y69" s="274"/>
      <c r="Z69" s="260"/>
      <c r="AA69" s="275"/>
      <c r="AB69" s="273"/>
      <c r="AC69" s="274"/>
    </row>
    <row r="70" spans="1:30" s="261" customFormat="1">
      <c r="A70" s="258"/>
      <c r="B70" s="262"/>
      <c r="C70" s="303" t="s">
        <v>983</v>
      </c>
      <c r="D70" s="310" t="str">
        <f>IF('Age-Level'!$G80="A","/","")</f>
        <v/>
      </c>
      <c r="E70" s="310" t="str">
        <f>IF('Age-Level'!$G84="A","/","")</f>
        <v/>
      </c>
      <c r="F70" s="310" t="str">
        <f>IF('Age-Level'!$G88="A","/","")</f>
        <v/>
      </c>
      <c r="G70" s="310" t="str">
        <f>IF('Age-Level'!$G93="A","/","")</f>
        <v/>
      </c>
      <c r="H70" s="310" t="str">
        <f>IF('Age-Level'!$G95="A","/","")</f>
        <v/>
      </c>
      <c r="I70" s="224" t="str">
        <f>IF(Summary!$H103="E","E","")</f>
        <v/>
      </c>
      <c r="J70" s="224" t="str">
        <f>IF(Summary!$I103="Y","R","")</f>
        <v/>
      </c>
      <c r="K70" s="258"/>
      <c r="L70" s="583"/>
      <c r="M70" s="583"/>
      <c r="N70" s="583"/>
      <c r="O70" s="583"/>
      <c r="P70" s="583"/>
      <c r="Q70" s="583"/>
      <c r="R70" s="587"/>
      <c r="S70" s="273"/>
      <c r="T70" s="274"/>
      <c r="U70" s="586"/>
      <c r="V70" s="258"/>
      <c r="W70" s="275"/>
      <c r="X70" s="273"/>
      <c r="Y70" s="274"/>
      <c r="Z70" s="260"/>
      <c r="AA70" s="275"/>
      <c r="AB70" s="273"/>
      <c r="AC70" s="274"/>
    </row>
    <row r="71" spans="1:30" s="261" customFormat="1" ht="13.5" thickBot="1">
      <c r="B71" s="262"/>
      <c r="C71" s="302" t="s">
        <v>984</v>
      </c>
      <c r="D71" s="316" t="str">
        <f>IF('Age-Level'!$G98="A","/","")</f>
        <v/>
      </c>
      <c r="E71" s="316" t="str">
        <f>IF('Age-Level'!$G102="A","/","")</f>
        <v/>
      </c>
      <c r="F71" s="316" t="str">
        <f>IF('Age-Level'!$G106="A","/","")</f>
        <v/>
      </c>
      <c r="G71" s="316" t="str">
        <f>IF('Age-Level'!$G111="A","/","")</f>
        <v/>
      </c>
      <c r="H71" s="316" t="str">
        <f>IF('Age-Level'!$G113="A","/","")</f>
        <v/>
      </c>
      <c r="I71" s="326" t="str">
        <f>IF(Summary!$H104="E","E","")</f>
        <v/>
      </c>
      <c r="J71" s="326" t="str">
        <f>IF(Summary!$I104="Y","R","")</f>
        <v/>
      </c>
      <c r="K71" s="258"/>
      <c r="L71" s="585"/>
      <c r="M71" s="585"/>
      <c r="N71" s="585"/>
      <c r="O71" s="585"/>
      <c r="P71" s="585"/>
      <c r="Q71" s="585"/>
      <c r="R71" s="588"/>
      <c r="S71" s="273"/>
      <c r="T71" s="274"/>
      <c r="U71" s="586"/>
      <c r="V71" s="258"/>
      <c r="W71" s="275"/>
      <c r="X71" s="273"/>
      <c r="Y71" s="274"/>
      <c r="Z71" s="260"/>
      <c r="AA71" s="275"/>
      <c r="AB71" s="273"/>
      <c r="AC71" s="274"/>
    </row>
    <row r="72" spans="1:30" s="261" customFormat="1">
      <c r="B72" s="262"/>
      <c r="C72" s="305" t="s">
        <v>985</v>
      </c>
      <c r="D72" s="381"/>
      <c r="E72" s="381"/>
      <c r="F72" s="309" t="str">
        <f>IF('Age-Level'!$G116="C","/","")</f>
        <v/>
      </c>
      <c r="G72" s="309" t="str">
        <f>IF('Age-Level'!$G117="C","/","")</f>
        <v/>
      </c>
      <c r="H72" s="309" t="str">
        <f>IF('Age-Level'!$G118="C","/","")</f>
        <v/>
      </c>
      <c r="I72" s="224" t="str">
        <f>IF(Summary!$H105="E","E","")</f>
        <v/>
      </c>
      <c r="J72" s="224" t="str">
        <f>IF(Summary!$I105="Y","R","")</f>
        <v/>
      </c>
      <c r="K72" s="258"/>
      <c r="L72" s="583"/>
      <c r="M72" s="583"/>
      <c r="N72" s="583"/>
      <c r="O72" s="583"/>
      <c r="P72" s="583"/>
      <c r="Q72" s="583"/>
      <c r="R72" s="587"/>
      <c r="S72" s="273"/>
      <c r="T72" s="274"/>
      <c r="U72" s="586"/>
      <c r="V72" s="258"/>
      <c r="W72" s="275"/>
      <c r="X72" s="273"/>
      <c r="Y72" s="274"/>
      <c r="Z72" s="260"/>
      <c r="AA72" s="275"/>
      <c r="AB72" s="273"/>
      <c r="AC72" s="274"/>
    </row>
    <row r="73" spans="1:30" s="261" customFormat="1">
      <c r="B73" s="262"/>
      <c r="C73" s="306" t="s">
        <v>792</v>
      </c>
      <c r="D73" s="379"/>
      <c r="E73" s="379"/>
      <c r="F73" s="317" t="str">
        <f>IF(Bridging!$G10="A","/","")</f>
        <v/>
      </c>
      <c r="G73" s="317" t="str">
        <f>IF(Bridging!$G14="A","/","")</f>
        <v/>
      </c>
      <c r="H73" s="317" t="str">
        <f>IF(Bridging!$G16="A","/","")</f>
        <v/>
      </c>
      <c r="I73" s="224" t="str">
        <f>IF(Summary!$H93="E","E","")</f>
        <v/>
      </c>
      <c r="J73" s="224" t="str">
        <f>IF(Summary!$I93="Y","R","")</f>
        <v/>
      </c>
      <c r="K73" s="258"/>
      <c r="L73" s="585"/>
      <c r="M73" s="585"/>
      <c r="N73" s="585"/>
      <c r="O73" s="585"/>
      <c r="P73" s="585"/>
      <c r="Q73" s="585"/>
      <c r="R73" s="588"/>
      <c r="S73" s="273"/>
      <c r="T73" s="274"/>
      <c r="U73" s="586"/>
      <c r="V73" s="258"/>
      <c r="W73" s="275"/>
      <c r="X73" s="273"/>
      <c r="Y73" s="274"/>
      <c r="Z73" s="260"/>
      <c r="AA73" s="275"/>
      <c r="AB73" s="273"/>
      <c r="AC73" s="274"/>
    </row>
    <row r="74" spans="1:30" s="261" customFormat="1">
      <c r="B74" s="258"/>
      <c r="C74" s="258"/>
      <c r="D74" s="259"/>
      <c r="E74" s="259"/>
      <c r="F74" s="259"/>
      <c r="G74" s="259"/>
      <c r="H74" s="259"/>
      <c r="I74" s="260"/>
      <c r="J74" s="260"/>
      <c r="K74" s="258"/>
      <c r="L74" s="583"/>
      <c r="M74" s="583"/>
      <c r="N74" s="583"/>
      <c r="O74" s="583"/>
      <c r="P74" s="583"/>
      <c r="Q74" s="583"/>
      <c r="R74" s="587"/>
      <c r="S74" s="273"/>
      <c r="T74" s="274"/>
      <c r="U74" s="586"/>
      <c r="V74" s="258"/>
      <c r="W74" s="275"/>
      <c r="X74" s="273"/>
      <c r="Y74" s="274"/>
      <c r="Z74" s="260"/>
      <c r="AA74" s="275"/>
      <c r="AB74" s="273"/>
      <c r="AC74" s="274"/>
    </row>
    <row r="75" spans="1:30" s="261" customFormat="1">
      <c r="B75" s="258"/>
      <c r="C75" s="258"/>
      <c r="D75" s="259"/>
      <c r="E75" s="259"/>
      <c r="F75" s="259"/>
      <c r="G75" s="259"/>
      <c r="H75" s="259"/>
      <c r="I75" s="260"/>
      <c r="J75" s="260"/>
      <c r="K75" s="258"/>
      <c r="L75" s="585"/>
      <c r="M75" s="585"/>
      <c r="N75" s="585"/>
      <c r="O75" s="585"/>
      <c r="P75" s="585"/>
      <c r="Q75" s="585"/>
      <c r="R75" s="588"/>
      <c r="S75" s="273"/>
      <c r="T75" s="274"/>
      <c r="U75" s="258"/>
      <c r="V75" s="258"/>
      <c r="W75" s="307"/>
      <c r="X75" s="277"/>
      <c r="Y75" s="278"/>
      <c r="Z75" s="260"/>
      <c r="AA75" s="307"/>
      <c r="AB75" s="277"/>
      <c r="AC75" s="278"/>
    </row>
    <row r="76" spans="1:30" s="261" customFormat="1">
      <c r="B76" s="258"/>
      <c r="C76" s="258"/>
      <c r="D76" s="259"/>
      <c r="E76" s="259"/>
      <c r="F76" s="259"/>
      <c r="G76" s="259"/>
      <c r="H76" s="259"/>
      <c r="I76" s="260"/>
      <c r="J76" s="260"/>
      <c r="K76" s="258"/>
      <c r="L76" s="258"/>
      <c r="M76" s="258"/>
      <c r="N76" s="258"/>
      <c r="O76" s="258"/>
      <c r="P76" s="258"/>
      <c r="Q76" s="258"/>
      <c r="R76" s="258"/>
      <c r="S76" s="260"/>
      <c r="T76" s="260"/>
      <c r="U76" s="258"/>
      <c r="V76" s="258"/>
      <c r="W76" s="258"/>
      <c r="X76" s="260"/>
      <c r="Y76" s="260"/>
      <c r="Z76" s="260"/>
      <c r="AA76" s="258"/>
      <c r="AB76" s="260"/>
      <c r="AC76" s="260"/>
    </row>
    <row r="77" spans="1:30" s="261" customFormat="1">
      <c r="B77" s="258"/>
      <c r="C77" s="258"/>
      <c r="D77" s="259"/>
      <c r="E77" s="259"/>
      <c r="F77" s="259"/>
      <c r="G77" s="259"/>
      <c r="H77" s="259"/>
      <c r="I77" s="260"/>
      <c r="J77" s="260"/>
      <c r="K77" s="258"/>
      <c r="L77" s="258"/>
      <c r="M77" s="258"/>
      <c r="N77" s="258"/>
      <c r="O77" s="258"/>
      <c r="P77" s="258"/>
      <c r="Q77" s="258"/>
      <c r="R77" s="258"/>
      <c r="S77" s="260"/>
      <c r="T77" s="260"/>
      <c r="U77" s="258"/>
      <c r="V77" s="258"/>
      <c r="W77" s="258"/>
      <c r="X77" s="260"/>
      <c r="Y77" s="260"/>
      <c r="Z77" s="260"/>
      <c r="AA77" s="258"/>
      <c r="AB77" s="260"/>
      <c r="AC77" s="260"/>
    </row>
    <row r="78" spans="1:30" s="261" customFormat="1">
      <c r="A78" s="258"/>
      <c r="B78" s="258"/>
      <c r="C78" s="258"/>
      <c r="D78" s="259"/>
      <c r="E78" s="259"/>
      <c r="F78" s="259"/>
      <c r="G78" s="259"/>
      <c r="H78" s="259"/>
      <c r="I78" s="260"/>
      <c r="J78" s="260"/>
      <c r="K78" s="258"/>
      <c r="L78" s="258"/>
      <c r="M78" s="258"/>
      <c r="N78" s="258"/>
      <c r="O78" s="258"/>
      <c r="P78" s="258"/>
      <c r="Q78" s="258"/>
      <c r="R78" s="258"/>
      <c r="S78" s="260"/>
      <c r="T78" s="260"/>
      <c r="U78" s="258"/>
      <c r="V78" s="258"/>
      <c r="W78" s="258"/>
      <c r="X78" s="260"/>
      <c r="Y78" s="260"/>
      <c r="Z78" s="260"/>
      <c r="AA78" s="258"/>
      <c r="AB78" s="260"/>
      <c r="AC78" s="260"/>
    </row>
    <row r="79" spans="1:30">
      <c r="W79" s="260"/>
      <c r="X79" s="258"/>
      <c r="AA79" s="261"/>
      <c r="AB79" s="258"/>
      <c r="AC79" s="258"/>
      <c r="AD79" s="258"/>
    </row>
    <row r="80" spans="1:30">
      <c r="W80" s="260"/>
      <c r="X80" s="258"/>
      <c r="AA80" s="261"/>
      <c r="AB80" s="258"/>
      <c r="AC80" s="258"/>
      <c r="AD80" s="258"/>
    </row>
    <row r="81" spans="23:30">
      <c r="W81" s="260"/>
      <c r="X81" s="258"/>
      <c r="AA81" s="261"/>
      <c r="AB81" s="258"/>
      <c r="AC81" s="258"/>
      <c r="AD81" s="258"/>
    </row>
    <row r="82" spans="23:30">
      <c r="W82" s="260"/>
      <c r="X82" s="258"/>
      <c r="AA82" s="261"/>
      <c r="AB82" s="258"/>
      <c r="AC82" s="258"/>
      <c r="AD82" s="258"/>
    </row>
    <row r="83" spans="23:30">
      <c r="W83" s="260"/>
      <c r="X83" s="258"/>
      <c r="AA83" s="261"/>
      <c r="AB83" s="258"/>
      <c r="AC83" s="258"/>
      <c r="AD83" s="258"/>
    </row>
    <row r="84" spans="23:30">
      <c r="W84" s="260"/>
      <c r="X84" s="258"/>
      <c r="AA84" s="261"/>
      <c r="AB84" s="258"/>
      <c r="AC84" s="258"/>
      <c r="AD84" s="258"/>
    </row>
    <row r="85" spans="23:30">
      <c r="W85" s="260"/>
      <c r="X85" s="258"/>
      <c r="AA85" s="261"/>
      <c r="AB85" s="258"/>
      <c r="AC85" s="258"/>
      <c r="AD85" s="258"/>
    </row>
    <row r="86" spans="23:30">
      <c r="W86" s="260"/>
      <c r="X86" s="258"/>
      <c r="AA86" s="261"/>
      <c r="AB86" s="258"/>
      <c r="AC86" s="258"/>
      <c r="AD86" s="258"/>
    </row>
  </sheetData>
  <sheetProtection algorithmName="SHA-512" hashValue="3EZPiqjjDWeLGhES31BjXnnFYr+SiJd3Ynum1/SVjHyF/UM2cYxekgo/dBTG//9vVf/sIvUOueJ1wpmEwTIsBA==" saltValue="zFuotS0f6ZbIx4Fd6KIw9w==" spinCount="100000" sheet="1" objects="1" scenarios="1" selectLockedCells="1"/>
  <mergeCells count="45">
    <mergeCell ref="L44:R44"/>
    <mergeCell ref="U25:U74"/>
    <mergeCell ref="L28:R28"/>
    <mergeCell ref="L29:R29"/>
    <mergeCell ref="L30:R30"/>
    <mergeCell ref="L31:R31"/>
    <mergeCell ref="L32:R32"/>
    <mergeCell ref="L33:R33"/>
    <mergeCell ref="L34:R34"/>
    <mergeCell ref="L35:R35"/>
    <mergeCell ref="L36:R36"/>
    <mergeCell ref="L37:R37"/>
    <mergeCell ref="L40:R40"/>
    <mergeCell ref="L41:R41"/>
    <mergeCell ref="L42:R42"/>
    <mergeCell ref="L43:R43"/>
    <mergeCell ref="L58:R58"/>
    <mergeCell ref="L45:R45"/>
    <mergeCell ref="L48:R48"/>
    <mergeCell ref="L49:R49"/>
    <mergeCell ref="L50:R50"/>
    <mergeCell ref="L51:R51"/>
    <mergeCell ref="L52:R52"/>
    <mergeCell ref="L53:R53"/>
    <mergeCell ref="L54:R54"/>
    <mergeCell ref="L55:R55"/>
    <mergeCell ref="L56:R56"/>
    <mergeCell ref="L57:R57"/>
    <mergeCell ref="L70:R70"/>
    <mergeCell ref="L59:R59"/>
    <mergeCell ref="L60:R60"/>
    <mergeCell ref="L61:R61"/>
    <mergeCell ref="L62:R62"/>
    <mergeCell ref="L63:R63"/>
    <mergeCell ref="L64:R64"/>
    <mergeCell ref="L65:R65"/>
    <mergeCell ref="L66:R66"/>
    <mergeCell ref="L67:R67"/>
    <mergeCell ref="L68:R68"/>
    <mergeCell ref="L69:R69"/>
    <mergeCell ref="L71:R71"/>
    <mergeCell ref="L72:R72"/>
    <mergeCell ref="L73:R73"/>
    <mergeCell ref="L74:R74"/>
    <mergeCell ref="L75:R75"/>
  </mergeCells>
  <conditionalFormatting sqref="T1:W1">
    <cfRule type="expression" dxfId="80" priority="2">
      <formula>LEFT($U$1,7)="Junior_"</formula>
    </cfRule>
  </conditionalFormatting>
  <conditionalFormatting sqref="C1">
    <cfRule type="expression" dxfId="79" priority="1">
      <formula>LEFT($U$1,7)&lt;&gt;"Junior_"</formula>
    </cfRule>
  </conditionalFormatting>
  <conditionalFormatting sqref="L48:L75 W54:W75 AA4:AA75">
    <cfRule type="duplicateValues" dxfId="78" priority="3"/>
  </conditionalFormatting>
  <pageMargins left="0.5" right="0.3" top="0.3" bottom="0.3" header="0.3" footer="0.3"/>
  <pageSetup scale="75" fitToWidth="2" fitToHeight="0" orientation="portrait" r:id="rId1"/>
  <colBreaks count="1" manualBreakCount="1">
    <brk id="21" max="74"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FF0000"/>
  </sheetPr>
  <dimension ref="A1:G360"/>
  <sheetViews>
    <sheetView showGridLines="0" zoomScaleNormal="100" workbookViewId="0">
      <selection activeCell="B1" sqref="B1"/>
    </sheetView>
  </sheetViews>
  <sheetFormatPr defaultColWidth="8.85546875" defaultRowHeight="12.75"/>
  <cols>
    <col min="1" max="1" width="15.140625" customWidth="1"/>
    <col min="2" max="2" width="26.42578125" bestFit="1" customWidth="1"/>
    <col min="3" max="3" width="15.140625" customWidth="1"/>
    <col min="4" max="4" width="24.7109375" customWidth="1"/>
    <col min="5" max="5" width="2.7109375" customWidth="1"/>
    <col min="6" max="6" width="14" bestFit="1" customWidth="1"/>
    <col min="7" max="7" width="24.85546875" customWidth="1"/>
  </cols>
  <sheetData>
    <row r="1" spans="1:7" ht="28.5" customHeight="1">
      <c r="A1" s="40" t="str">
        <f ca="1">Junior_1!$U$1</f>
        <v>Junior_1</v>
      </c>
      <c r="B1" s="41" t="s">
        <v>37</v>
      </c>
      <c r="C1" s="4" t="s">
        <v>42</v>
      </c>
      <c r="D1" s="42"/>
      <c r="E1" s="504" t="s">
        <v>88</v>
      </c>
      <c r="F1" s="36"/>
      <c r="G1" s="37"/>
    </row>
    <row r="2" spans="1:7">
      <c r="A2" s="5" t="s">
        <v>120</v>
      </c>
      <c r="B2" s="50"/>
      <c r="C2" s="49" t="s">
        <v>65</v>
      </c>
      <c r="D2" s="126"/>
      <c r="E2" s="504"/>
      <c r="F2" s="36"/>
      <c r="G2" s="37"/>
    </row>
    <row r="3" spans="1:7">
      <c r="A3" s="507" t="s">
        <v>56</v>
      </c>
      <c r="B3" s="507"/>
      <c r="C3" s="507" t="s">
        <v>57</v>
      </c>
      <c r="D3" s="507"/>
      <c r="E3" s="505"/>
      <c r="F3" s="4" t="s">
        <v>60</v>
      </c>
      <c r="G3" s="38"/>
    </row>
    <row r="4" spans="1:7">
      <c r="A4" s="4" t="s">
        <v>58</v>
      </c>
      <c r="B4" s="116"/>
      <c r="C4" s="4" t="s">
        <v>58</v>
      </c>
      <c r="D4" s="18"/>
      <c r="E4" s="505"/>
    </row>
    <row r="5" spans="1:7">
      <c r="A5" s="4" t="s">
        <v>60</v>
      </c>
      <c r="B5" s="116"/>
      <c r="C5" s="4" t="s">
        <v>60</v>
      </c>
      <c r="D5" s="18"/>
      <c r="E5" s="505"/>
      <c r="F5" s="4" t="s">
        <v>89</v>
      </c>
      <c r="G5" s="18"/>
    </row>
    <row r="6" spans="1:7">
      <c r="A6" s="4" t="s">
        <v>61</v>
      </c>
      <c r="B6" s="116"/>
      <c r="C6" s="4" t="s">
        <v>61</v>
      </c>
      <c r="D6" s="18"/>
      <c r="E6" s="505"/>
    </row>
    <row r="7" spans="1:7">
      <c r="A7" s="4" t="s">
        <v>59</v>
      </c>
      <c r="B7" s="16"/>
      <c r="C7" s="4" t="s">
        <v>59</v>
      </c>
      <c r="D7" s="18"/>
      <c r="E7" s="505"/>
      <c r="F7" s="4" t="s">
        <v>63</v>
      </c>
      <c r="G7" s="110"/>
    </row>
    <row r="8" spans="1:7">
      <c r="A8" s="4" t="s">
        <v>63</v>
      </c>
      <c r="B8" s="109"/>
      <c r="C8" s="4" t="s">
        <v>63</v>
      </c>
      <c r="D8" s="110"/>
      <c r="E8" s="505"/>
    </row>
    <row r="9" spans="1:7">
      <c r="A9" s="4" t="s">
        <v>62</v>
      </c>
      <c r="B9" s="109"/>
      <c r="C9" s="4" t="s">
        <v>62</v>
      </c>
      <c r="D9" s="110"/>
      <c r="E9" s="505"/>
      <c r="F9" s="4" t="s">
        <v>62</v>
      </c>
      <c r="G9" s="110"/>
    </row>
    <row r="10" spans="1:7">
      <c r="A10" s="4" t="s">
        <v>65</v>
      </c>
      <c r="B10" s="109"/>
      <c r="C10" s="4" t="s">
        <v>65</v>
      </c>
      <c r="D10" s="110"/>
      <c r="E10" s="505"/>
    </row>
    <row r="11" spans="1:7">
      <c r="A11" s="4" t="s">
        <v>66</v>
      </c>
      <c r="B11" s="16"/>
      <c r="C11" s="4" t="s">
        <v>66</v>
      </c>
      <c r="D11" s="18"/>
      <c r="E11" s="505"/>
      <c r="F11" s="4" t="s">
        <v>65</v>
      </c>
      <c r="G11" s="110"/>
    </row>
    <row r="12" spans="1:7">
      <c r="A12" s="15" t="s">
        <v>64</v>
      </c>
      <c r="B12" s="17"/>
      <c r="C12" s="15" t="s">
        <v>64</v>
      </c>
      <c r="D12" s="19"/>
      <c r="E12" s="506"/>
      <c r="F12" s="15"/>
      <c r="G12" s="39"/>
    </row>
    <row r="13" spans="1:7" ht="28.5" customHeight="1">
      <c r="A13" s="40" t="str">
        <f ca="1">Junior_2!$U$1</f>
        <v>Junior_2</v>
      </c>
      <c r="B13" s="41" t="s">
        <v>37</v>
      </c>
      <c r="C13" s="4" t="s">
        <v>42</v>
      </c>
      <c r="D13" s="42"/>
      <c r="E13" s="504" t="s">
        <v>88</v>
      </c>
      <c r="F13" s="36"/>
      <c r="G13" s="37"/>
    </row>
    <row r="14" spans="1:7">
      <c r="A14" s="5" t="s">
        <v>120</v>
      </c>
      <c r="B14" s="50"/>
      <c r="C14" s="49" t="s">
        <v>65</v>
      </c>
      <c r="D14" s="126"/>
      <c r="E14" s="504"/>
      <c r="F14" s="36"/>
      <c r="G14" s="37"/>
    </row>
    <row r="15" spans="1:7">
      <c r="A15" s="507" t="s">
        <v>56</v>
      </c>
      <c r="B15" s="507"/>
      <c r="C15" s="507" t="s">
        <v>57</v>
      </c>
      <c r="D15" s="507"/>
      <c r="E15" s="505"/>
      <c r="F15" s="4" t="s">
        <v>60</v>
      </c>
      <c r="G15" s="38"/>
    </row>
    <row r="16" spans="1:7">
      <c r="A16" s="4" t="s">
        <v>58</v>
      </c>
      <c r="B16" s="116"/>
      <c r="C16" s="4" t="s">
        <v>58</v>
      </c>
      <c r="D16" s="18"/>
      <c r="E16" s="505"/>
    </row>
    <row r="17" spans="1:7">
      <c r="A17" s="4" t="s">
        <v>60</v>
      </c>
      <c r="B17" s="116"/>
      <c r="C17" s="4" t="s">
        <v>60</v>
      </c>
      <c r="D17" s="18"/>
      <c r="E17" s="505"/>
      <c r="F17" s="4" t="s">
        <v>89</v>
      </c>
      <c r="G17" s="18"/>
    </row>
    <row r="18" spans="1:7">
      <c r="A18" s="4" t="s">
        <v>61</v>
      </c>
      <c r="B18" s="116"/>
      <c r="C18" s="4" t="s">
        <v>61</v>
      </c>
      <c r="D18" s="18"/>
      <c r="E18" s="505"/>
    </row>
    <row r="19" spans="1:7">
      <c r="A19" s="4" t="s">
        <v>59</v>
      </c>
      <c r="B19" s="16"/>
      <c r="C19" s="4" t="s">
        <v>59</v>
      </c>
      <c r="D19" s="18"/>
      <c r="E19" s="505"/>
      <c r="F19" s="4" t="s">
        <v>63</v>
      </c>
      <c r="G19" s="110"/>
    </row>
    <row r="20" spans="1:7">
      <c r="A20" s="4" t="s">
        <v>63</v>
      </c>
      <c r="B20" s="109"/>
      <c r="C20" s="4" t="s">
        <v>63</v>
      </c>
      <c r="D20" s="110"/>
      <c r="E20" s="505"/>
    </row>
    <row r="21" spans="1:7">
      <c r="A21" s="4" t="s">
        <v>62</v>
      </c>
      <c r="B21" s="109"/>
      <c r="C21" s="4" t="s">
        <v>62</v>
      </c>
      <c r="D21" s="110"/>
      <c r="E21" s="505"/>
      <c r="F21" s="4" t="s">
        <v>62</v>
      </c>
      <c r="G21" s="110"/>
    </row>
    <row r="22" spans="1:7">
      <c r="A22" s="4" t="s">
        <v>65</v>
      </c>
      <c r="B22" s="109"/>
      <c r="C22" s="4" t="s">
        <v>65</v>
      </c>
      <c r="D22" s="110"/>
      <c r="E22" s="505"/>
    </row>
    <row r="23" spans="1:7">
      <c r="A23" s="4" t="s">
        <v>66</v>
      </c>
      <c r="B23" s="16"/>
      <c r="C23" s="4" t="s">
        <v>66</v>
      </c>
      <c r="D23" s="18"/>
      <c r="E23" s="505"/>
      <c r="F23" s="4" t="s">
        <v>65</v>
      </c>
      <c r="G23" s="110"/>
    </row>
    <row r="24" spans="1:7">
      <c r="A24" s="15" t="s">
        <v>64</v>
      </c>
      <c r="B24" s="17"/>
      <c r="C24" s="15" t="s">
        <v>64</v>
      </c>
      <c r="D24" s="19"/>
      <c r="E24" s="506"/>
      <c r="F24" s="15"/>
      <c r="G24" s="39"/>
    </row>
    <row r="25" spans="1:7" ht="28.5" customHeight="1">
      <c r="A25" s="40" t="str">
        <f ca="1">Junior_3!$U$1</f>
        <v>Junior_3</v>
      </c>
      <c r="B25" s="41" t="s">
        <v>37</v>
      </c>
      <c r="C25" s="4" t="s">
        <v>42</v>
      </c>
      <c r="D25" s="42"/>
      <c r="E25" s="504" t="s">
        <v>88</v>
      </c>
      <c r="F25" s="36"/>
      <c r="G25" s="37"/>
    </row>
    <row r="26" spans="1:7">
      <c r="A26" s="152" t="s">
        <v>120</v>
      </c>
      <c r="B26" s="50"/>
      <c r="C26" s="49" t="s">
        <v>65</v>
      </c>
      <c r="D26" s="126"/>
      <c r="E26" s="504"/>
      <c r="F26" s="36"/>
      <c r="G26" s="37"/>
    </row>
    <row r="27" spans="1:7">
      <c r="A27" s="507" t="s">
        <v>56</v>
      </c>
      <c r="B27" s="507"/>
      <c r="C27" s="507" t="s">
        <v>57</v>
      </c>
      <c r="D27" s="507"/>
      <c r="E27" s="505"/>
      <c r="F27" s="4" t="s">
        <v>60</v>
      </c>
      <c r="G27" s="38"/>
    </row>
    <row r="28" spans="1:7">
      <c r="A28" s="4" t="s">
        <v>58</v>
      </c>
      <c r="B28" s="116"/>
      <c r="C28" s="4" t="s">
        <v>58</v>
      </c>
      <c r="D28" s="18"/>
      <c r="E28" s="505"/>
    </row>
    <row r="29" spans="1:7">
      <c r="A29" s="4" t="s">
        <v>60</v>
      </c>
      <c r="B29" s="116"/>
      <c r="C29" s="4" t="s">
        <v>60</v>
      </c>
      <c r="D29" s="18"/>
      <c r="E29" s="505"/>
      <c r="F29" s="4" t="s">
        <v>89</v>
      </c>
      <c r="G29" s="18"/>
    </row>
    <row r="30" spans="1:7">
      <c r="A30" s="4" t="s">
        <v>61</v>
      </c>
      <c r="B30" s="116"/>
      <c r="C30" s="4" t="s">
        <v>61</v>
      </c>
      <c r="D30" s="18"/>
      <c r="E30" s="505"/>
    </row>
    <row r="31" spans="1:7">
      <c r="A31" s="4" t="s">
        <v>59</v>
      </c>
      <c r="B31" s="16"/>
      <c r="C31" s="4" t="s">
        <v>59</v>
      </c>
      <c r="D31" s="18"/>
      <c r="E31" s="505"/>
      <c r="F31" s="4" t="s">
        <v>63</v>
      </c>
      <c r="G31" s="110"/>
    </row>
    <row r="32" spans="1:7">
      <c r="A32" s="4" t="s">
        <v>63</v>
      </c>
      <c r="B32" s="109"/>
      <c r="C32" s="4" t="s">
        <v>63</v>
      </c>
      <c r="D32" s="110"/>
      <c r="E32" s="505"/>
    </row>
    <row r="33" spans="1:7">
      <c r="A33" s="4" t="s">
        <v>62</v>
      </c>
      <c r="B33" s="109"/>
      <c r="C33" s="4" t="s">
        <v>62</v>
      </c>
      <c r="D33" s="110"/>
      <c r="E33" s="505"/>
      <c r="F33" s="4" t="s">
        <v>62</v>
      </c>
      <c r="G33" s="110"/>
    </row>
    <row r="34" spans="1:7">
      <c r="A34" s="4" t="s">
        <v>65</v>
      </c>
      <c r="B34" s="109"/>
      <c r="C34" s="4" t="s">
        <v>65</v>
      </c>
      <c r="D34" s="110"/>
      <c r="E34" s="505"/>
    </row>
    <row r="35" spans="1:7">
      <c r="A35" s="4" t="s">
        <v>66</v>
      </c>
      <c r="B35" s="16"/>
      <c r="C35" s="4" t="s">
        <v>66</v>
      </c>
      <c r="D35" s="18"/>
      <c r="E35" s="505"/>
      <c r="F35" s="4" t="s">
        <v>65</v>
      </c>
      <c r="G35" s="110"/>
    </row>
    <row r="36" spans="1:7">
      <c r="A36" s="15" t="s">
        <v>64</v>
      </c>
      <c r="B36" s="17"/>
      <c r="C36" s="15" t="s">
        <v>64</v>
      </c>
      <c r="D36" s="19"/>
      <c r="E36" s="506"/>
      <c r="F36" s="15"/>
      <c r="G36" s="39"/>
    </row>
    <row r="37" spans="1:7" ht="28.5" customHeight="1">
      <c r="A37" s="40" t="str">
        <f ca="1">Junior_4!$U$1</f>
        <v>Junior_4</v>
      </c>
      <c r="B37" s="41" t="s">
        <v>37</v>
      </c>
      <c r="C37" s="4" t="s">
        <v>42</v>
      </c>
      <c r="D37" s="42"/>
      <c r="E37" s="504" t="s">
        <v>88</v>
      </c>
      <c r="F37" s="36"/>
      <c r="G37" s="37"/>
    </row>
    <row r="38" spans="1:7">
      <c r="A38" s="5" t="s">
        <v>120</v>
      </c>
      <c r="B38" s="50"/>
      <c r="C38" s="49" t="s">
        <v>65</v>
      </c>
      <c r="D38" s="126"/>
      <c r="E38" s="504"/>
      <c r="F38" s="36"/>
      <c r="G38" s="37"/>
    </row>
    <row r="39" spans="1:7">
      <c r="A39" s="507" t="s">
        <v>56</v>
      </c>
      <c r="B39" s="507"/>
      <c r="C39" s="507" t="s">
        <v>57</v>
      </c>
      <c r="D39" s="507"/>
      <c r="E39" s="505"/>
      <c r="F39" s="4" t="s">
        <v>60</v>
      </c>
      <c r="G39" s="38"/>
    </row>
    <row r="40" spans="1:7">
      <c r="A40" s="4" t="s">
        <v>58</v>
      </c>
      <c r="B40" s="116"/>
      <c r="C40" s="4" t="s">
        <v>58</v>
      </c>
      <c r="D40" s="18"/>
      <c r="E40" s="505"/>
    </row>
    <row r="41" spans="1:7">
      <c r="A41" s="4" t="s">
        <v>60</v>
      </c>
      <c r="B41" s="116"/>
      <c r="C41" s="4" t="s">
        <v>60</v>
      </c>
      <c r="D41" s="18"/>
      <c r="E41" s="505"/>
      <c r="F41" s="4" t="s">
        <v>89</v>
      </c>
      <c r="G41" s="18"/>
    </row>
    <row r="42" spans="1:7">
      <c r="A42" s="4" t="s">
        <v>61</v>
      </c>
      <c r="B42" s="116"/>
      <c r="C42" s="4" t="s">
        <v>61</v>
      </c>
      <c r="D42" s="18"/>
      <c r="E42" s="505"/>
    </row>
    <row r="43" spans="1:7">
      <c r="A43" s="4" t="s">
        <v>59</v>
      </c>
      <c r="B43" s="116"/>
      <c r="C43" s="4" t="s">
        <v>59</v>
      </c>
      <c r="D43" s="18"/>
      <c r="E43" s="505"/>
      <c r="F43" s="4" t="s">
        <v>63</v>
      </c>
      <c r="G43" s="110"/>
    </row>
    <row r="44" spans="1:7">
      <c r="A44" s="4" t="s">
        <v>63</v>
      </c>
      <c r="B44" s="109"/>
      <c r="C44" s="4" t="s">
        <v>63</v>
      </c>
      <c r="D44" s="110"/>
      <c r="E44" s="505"/>
    </row>
    <row r="45" spans="1:7">
      <c r="A45" s="4" t="s">
        <v>62</v>
      </c>
      <c r="B45" s="109"/>
      <c r="C45" s="4" t="s">
        <v>62</v>
      </c>
      <c r="D45" s="110"/>
      <c r="E45" s="505"/>
      <c r="F45" s="4" t="s">
        <v>62</v>
      </c>
      <c r="G45" s="110"/>
    </row>
    <row r="46" spans="1:7">
      <c r="A46" s="4" t="s">
        <v>65</v>
      </c>
      <c r="B46" s="109"/>
      <c r="C46" s="4" t="s">
        <v>65</v>
      </c>
      <c r="D46" s="110"/>
      <c r="E46" s="505"/>
    </row>
    <row r="47" spans="1:7">
      <c r="A47" s="4" t="s">
        <v>66</v>
      </c>
      <c r="B47" s="16"/>
      <c r="C47" s="4" t="s">
        <v>66</v>
      </c>
      <c r="D47" s="18"/>
      <c r="E47" s="505"/>
      <c r="F47" s="4" t="s">
        <v>65</v>
      </c>
      <c r="G47" s="110"/>
    </row>
    <row r="48" spans="1:7">
      <c r="A48" s="15" t="s">
        <v>64</v>
      </c>
      <c r="B48" s="17"/>
      <c r="C48" s="15" t="s">
        <v>64</v>
      </c>
      <c r="D48" s="19"/>
      <c r="E48" s="506"/>
      <c r="F48" s="15"/>
      <c r="G48" s="39"/>
    </row>
    <row r="49" spans="1:7" ht="28.5" customHeight="1">
      <c r="A49" s="40" t="str">
        <f ca="1">Junior_5!$U$1</f>
        <v>Junior_5</v>
      </c>
      <c r="B49" s="41" t="s">
        <v>37</v>
      </c>
      <c r="C49" s="4" t="s">
        <v>42</v>
      </c>
      <c r="D49" s="43"/>
      <c r="E49" s="504" t="s">
        <v>88</v>
      </c>
      <c r="F49" s="36"/>
      <c r="G49" s="37"/>
    </row>
    <row r="50" spans="1:7">
      <c r="A50" s="5" t="s">
        <v>120</v>
      </c>
      <c r="B50" s="50"/>
      <c r="C50" s="49" t="s">
        <v>65</v>
      </c>
      <c r="D50" s="126"/>
      <c r="E50" s="504"/>
      <c r="F50" s="36"/>
      <c r="G50" s="37"/>
    </row>
    <row r="51" spans="1:7">
      <c r="A51" s="507" t="s">
        <v>56</v>
      </c>
      <c r="B51" s="507"/>
      <c r="C51" s="507" t="s">
        <v>57</v>
      </c>
      <c r="D51" s="507"/>
      <c r="E51" s="505"/>
      <c r="F51" s="4" t="s">
        <v>60</v>
      </c>
      <c r="G51" s="38"/>
    </row>
    <row r="52" spans="1:7">
      <c r="A52" s="4" t="s">
        <v>58</v>
      </c>
      <c r="B52" s="116"/>
      <c r="C52" s="4" t="s">
        <v>58</v>
      </c>
      <c r="D52" s="18"/>
      <c r="E52" s="505"/>
    </row>
    <row r="53" spans="1:7">
      <c r="A53" s="4" t="s">
        <v>60</v>
      </c>
      <c r="B53" s="116"/>
      <c r="C53" s="4" t="s">
        <v>60</v>
      </c>
      <c r="D53" s="18"/>
      <c r="E53" s="505"/>
      <c r="F53" s="4" t="s">
        <v>89</v>
      </c>
      <c r="G53" s="18"/>
    </row>
    <row r="54" spans="1:7">
      <c r="A54" s="4" t="s">
        <v>61</v>
      </c>
      <c r="B54" s="116"/>
      <c r="C54" s="4" t="s">
        <v>61</v>
      </c>
      <c r="D54" s="18"/>
      <c r="E54" s="505"/>
    </row>
    <row r="55" spans="1:7">
      <c r="A55" s="4" t="s">
        <v>59</v>
      </c>
      <c r="B55" s="116"/>
      <c r="C55" s="4" t="s">
        <v>59</v>
      </c>
      <c r="D55" s="18"/>
      <c r="E55" s="505"/>
      <c r="F55" s="4" t="s">
        <v>63</v>
      </c>
      <c r="G55" s="110"/>
    </row>
    <row r="56" spans="1:7">
      <c r="A56" s="4" t="s">
        <v>63</v>
      </c>
      <c r="B56" s="109"/>
      <c r="C56" s="4" t="s">
        <v>63</v>
      </c>
      <c r="D56" s="110"/>
      <c r="E56" s="505"/>
    </row>
    <row r="57" spans="1:7">
      <c r="A57" s="4" t="s">
        <v>62</v>
      </c>
      <c r="B57" s="109"/>
      <c r="C57" s="4" t="s">
        <v>62</v>
      </c>
      <c r="D57" s="110"/>
      <c r="E57" s="505"/>
      <c r="F57" s="4" t="s">
        <v>62</v>
      </c>
      <c r="G57" s="110"/>
    </row>
    <row r="58" spans="1:7">
      <c r="A58" s="4" t="s">
        <v>65</v>
      </c>
      <c r="B58" s="109"/>
      <c r="C58" s="4" t="s">
        <v>65</v>
      </c>
      <c r="D58" s="110"/>
      <c r="E58" s="505"/>
    </row>
    <row r="59" spans="1:7">
      <c r="A59" s="4" t="s">
        <v>66</v>
      </c>
      <c r="B59" s="16"/>
      <c r="C59" s="4" t="s">
        <v>66</v>
      </c>
      <c r="D59" s="18"/>
      <c r="E59" s="505"/>
      <c r="F59" s="4" t="s">
        <v>65</v>
      </c>
      <c r="G59" s="110"/>
    </row>
    <row r="60" spans="1:7">
      <c r="A60" s="15" t="s">
        <v>64</v>
      </c>
      <c r="B60" s="17"/>
      <c r="C60" s="15" t="s">
        <v>64</v>
      </c>
      <c r="D60" s="19"/>
      <c r="E60" s="506"/>
      <c r="F60" s="15"/>
      <c r="G60" s="39"/>
    </row>
    <row r="61" spans="1:7" ht="28.5" customHeight="1">
      <c r="A61" s="40" t="str">
        <f ca="1">Junior_6!$U$1</f>
        <v>Junior_6</v>
      </c>
      <c r="B61" s="41" t="s">
        <v>37</v>
      </c>
      <c r="C61" s="4" t="s">
        <v>42</v>
      </c>
      <c r="D61" s="42"/>
      <c r="E61" s="504" t="s">
        <v>88</v>
      </c>
      <c r="F61" s="36"/>
      <c r="G61" s="37"/>
    </row>
    <row r="62" spans="1:7">
      <c r="A62" s="5" t="s">
        <v>120</v>
      </c>
      <c r="B62" s="50"/>
      <c r="C62" s="49" t="s">
        <v>65</v>
      </c>
      <c r="D62" s="126"/>
      <c r="E62" s="504"/>
      <c r="F62" s="36"/>
      <c r="G62" s="37"/>
    </row>
    <row r="63" spans="1:7">
      <c r="A63" s="507" t="s">
        <v>56</v>
      </c>
      <c r="B63" s="507"/>
      <c r="C63" s="507" t="s">
        <v>57</v>
      </c>
      <c r="D63" s="507"/>
      <c r="E63" s="505"/>
      <c r="F63" s="4" t="s">
        <v>60</v>
      </c>
      <c r="G63" s="38"/>
    </row>
    <row r="64" spans="1:7">
      <c r="A64" s="4" t="s">
        <v>58</v>
      </c>
      <c r="B64" s="116"/>
      <c r="C64" s="4" t="s">
        <v>58</v>
      </c>
      <c r="D64" s="18"/>
      <c r="E64" s="505"/>
    </row>
    <row r="65" spans="1:7">
      <c r="A65" s="4" t="s">
        <v>60</v>
      </c>
      <c r="B65" s="116"/>
      <c r="C65" s="4" t="s">
        <v>60</v>
      </c>
      <c r="D65" s="18"/>
      <c r="E65" s="505"/>
      <c r="F65" s="4" t="s">
        <v>89</v>
      </c>
      <c r="G65" s="18"/>
    </row>
    <row r="66" spans="1:7">
      <c r="A66" s="4" t="s">
        <v>61</v>
      </c>
      <c r="B66" s="116"/>
      <c r="C66" s="4" t="s">
        <v>61</v>
      </c>
      <c r="D66" s="18"/>
      <c r="E66" s="505"/>
    </row>
    <row r="67" spans="1:7">
      <c r="A67" s="4" t="s">
        <v>59</v>
      </c>
      <c r="B67" s="16"/>
      <c r="C67" s="4" t="s">
        <v>59</v>
      </c>
      <c r="D67" s="18"/>
      <c r="E67" s="505"/>
      <c r="F67" s="4" t="s">
        <v>63</v>
      </c>
      <c r="G67" s="110"/>
    </row>
    <row r="68" spans="1:7">
      <c r="A68" s="4" t="s">
        <v>63</v>
      </c>
      <c r="B68" s="109"/>
      <c r="C68" s="4" t="s">
        <v>63</v>
      </c>
      <c r="D68" s="110"/>
      <c r="E68" s="505"/>
    </row>
    <row r="69" spans="1:7">
      <c r="A69" s="4" t="s">
        <v>62</v>
      </c>
      <c r="B69" s="109"/>
      <c r="C69" s="4" t="s">
        <v>62</v>
      </c>
      <c r="D69" s="110"/>
      <c r="E69" s="505"/>
      <c r="F69" s="4" t="s">
        <v>62</v>
      </c>
      <c r="G69" s="110"/>
    </row>
    <row r="70" spans="1:7">
      <c r="A70" s="4" t="s">
        <v>65</v>
      </c>
      <c r="B70" s="109"/>
      <c r="C70" s="4" t="s">
        <v>65</v>
      </c>
      <c r="D70" s="110"/>
      <c r="E70" s="505"/>
    </row>
    <row r="71" spans="1:7">
      <c r="A71" s="4" t="s">
        <v>66</v>
      </c>
      <c r="B71" s="16"/>
      <c r="C71" s="4" t="s">
        <v>66</v>
      </c>
      <c r="D71" s="18"/>
      <c r="E71" s="505"/>
      <c r="F71" s="4" t="s">
        <v>65</v>
      </c>
      <c r="G71" s="110"/>
    </row>
    <row r="72" spans="1:7">
      <c r="A72" s="15" t="s">
        <v>64</v>
      </c>
      <c r="B72" s="17"/>
      <c r="C72" s="15" t="s">
        <v>64</v>
      </c>
      <c r="D72" s="19"/>
      <c r="E72" s="506"/>
      <c r="F72" s="15"/>
      <c r="G72" s="39"/>
    </row>
    <row r="73" spans="1:7" ht="28.5" customHeight="1">
      <c r="A73" s="40" t="str">
        <f ca="1">Junior_7!$U$1</f>
        <v>Junior_7</v>
      </c>
      <c r="B73" s="41" t="s">
        <v>37</v>
      </c>
      <c r="C73" s="4" t="s">
        <v>42</v>
      </c>
      <c r="D73" s="42"/>
      <c r="E73" s="504" t="s">
        <v>88</v>
      </c>
      <c r="F73" s="36"/>
      <c r="G73" s="37"/>
    </row>
    <row r="74" spans="1:7">
      <c r="A74" s="5" t="s">
        <v>120</v>
      </c>
      <c r="B74" s="50"/>
      <c r="C74" s="49" t="s">
        <v>65</v>
      </c>
      <c r="D74" s="126"/>
      <c r="E74" s="504"/>
      <c r="F74" s="36"/>
      <c r="G74" s="37"/>
    </row>
    <row r="75" spans="1:7">
      <c r="A75" s="507" t="s">
        <v>56</v>
      </c>
      <c r="B75" s="507"/>
      <c r="C75" s="507" t="s">
        <v>57</v>
      </c>
      <c r="D75" s="507"/>
      <c r="E75" s="505"/>
      <c r="F75" s="4" t="s">
        <v>60</v>
      </c>
      <c r="G75" s="38"/>
    </row>
    <row r="76" spans="1:7">
      <c r="A76" s="4" t="s">
        <v>58</v>
      </c>
      <c r="B76" s="116"/>
      <c r="C76" s="4" t="s">
        <v>58</v>
      </c>
      <c r="D76" s="18"/>
      <c r="E76" s="505"/>
    </row>
    <row r="77" spans="1:7">
      <c r="A77" s="4" t="s">
        <v>60</v>
      </c>
      <c r="B77" s="116"/>
      <c r="C77" s="4" t="s">
        <v>60</v>
      </c>
      <c r="D77" s="18"/>
      <c r="E77" s="505"/>
      <c r="F77" s="4" t="s">
        <v>89</v>
      </c>
      <c r="G77" s="18"/>
    </row>
    <row r="78" spans="1:7">
      <c r="A78" s="4" t="s">
        <v>61</v>
      </c>
      <c r="B78" s="116"/>
      <c r="C78" s="4" t="s">
        <v>61</v>
      </c>
      <c r="D78" s="18"/>
      <c r="E78" s="505"/>
    </row>
    <row r="79" spans="1:7">
      <c r="A79" s="4" t="s">
        <v>59</v>
      </c>
      <c r="B79" s="116"/>
      <c r="C79" s="4" t="s">
        <v>59</v>
      </c>
      <c r="D79" s="18"/>
      <c r="E79" s="505"/>
      <c r="F79" s="4" t="s">
        <v>63</v>
      </c>
      <c r="G79" s="110"/>
    </row>
    <row r="80" spans="1:7">
      <c r="A80" s="4" t="s">
        <v>63</v>
      </c>
      <c r="B80" s="109"/>
      <c r="C80" s="4" t="s">
        <v>63</v>
      </c>
      <c r="D80" s="110"/>
      <c r="E80" s="505"/>
    </row>
    <row r="81" spans="1:7">
      <c r="A81" s="4" t="s">
        <v>62</v>
      </c>
      <c r="B81" s="109"/>
      <c r="C81" s="4" t="s">
        <v>62</v>
      </c>
      <c r="D81" s="110"/>
      <c r="E81" s="505"/>
      <c r="F81" s="4" t="s">
        <v>62</v>
      </c>
      <c r="G81" s="110"/>
    </row>
    <row r="82" spans="1:7">
      <c r="A82" s="4" t="s">
        <v>65</v>
      </c>
      <c r="B82" s="109"/>
      <c r="C82" s="4" t="s">
        <v>65</v>
      </c>
      <c r="D82" s="110"/>
      <c r="E82" s="505"/>
    </row>
    <row r="83" spans="1:7">
      <c r="A83" s="4" t="s">
        <v>66</v>
      </c>
      <c r="B83" s="16"/>
      <c r="C83" s="4" t="s">
        <v>66</v>
      </c>
      <c r="D83" s="18"/>
      <c r="E83" s="505"/>
      <c r="F83" s="4" t="s">
        <v>65</v>
      </c>
      <c r="G83" s="110"/>
    </row>
    <row r="84" spans="1:7">
      <c r="A84" s="15" t="s">
        <v>64</v>
      </c>
      <c r="B84" s="17"/>
      <c r="C84" s="15" t="s">
        <v>64</v>
      </c>
      <c r="D84" s="19"/>
      <c r="E84" s="506"/>
      <c r="F84" s="15"/>
      <c r="G84" s="39"/>
    </row>
    <row r="85" spans="1:7" ht="28.5" customHeight="1">
      <c r="A85" s="40" t="str">
        <f ca="1">Junior_8!$U$1</f>
        <v>Junior_8</v>
      </c>
      <c r="B85" s="41" t="s">
        <v>37</v>
      </c>
      <c r="C85" s="4" t="s">
        <v>42</v>
      </c>
      <c r="D85" s="42"/>
      <c r="E85" s="504" t="s">
        <v>88</v>
      </c>
      <c r="F85" s="36"/>
      <c r="G85" s="37"/>
    </row>
    <row r="86" spans="1:7">
      <c r="A86" s="5" t="s">
        <v>120</v>
      </c>
      <c r="B86" s="50"/>
      <c r="C86" s="49" t="s">
        <v>65</v>
      </c>
      <c r="D86" s="126"/>
      <c r="E86" s="504"/>
      <c r="F86" s="36"/>
      <c r="G86" s="37"/>
    </row>
    <row r="87" spans="1:7">
      <c r="A87" s="507" t="s">
        <v>56</v>
      </c>
      <c r="B87" s="507"/>
      <c r="C87" s="507" t="s">
        <v>57</v>
      </c>
      <c r="D87" s="507"/>
      <c r="E87" s="505"/>
      <c r="F87" s="4" t="s">
        <v>60</v>
      </c>
      <c r="G87" s="38"/>
    </row>
    <row r="88" spans="1:7">
      <c r="A88" s="4" t="s">
        <v>58</v>
      </c>
      <c r="B88" s="116"/>
      <c r="C88" s="4" t="s">
        <v>58</v>
      </c>
      <c r="D88" s="18"/>
      <c r="E88" s="505"/>
    </row>
    <row r="89" spans="1:7">
      <c r="A89" s="4" t="s">
        <v>60</v>
      </c>
      <c r="B89" s="116"/>
      <c r="C89" s="4" t="s">
        <v>60</v>
      </c>
      <c r="D89" s="18"/>
      <c r="E89" s="505"/>
      <c r="F89" s="4" t="s">
        <v>89</v>
      </c>
      <c r="G89" s="18"/>
    </row>
    <row r="90" spans="1:7">
      <c r="A90" s="4" t="s">
        <v>61</v>
      </c>
      <c r="B90" s="116"/>
      <c r="C90" s="4" t="s">
        <v>61</v>
      </c>
      <c r="D90" s="18"/>
      <c r="E90" s="505"/>
    </row>
    <row r="91" spans="1:7">
      <c r="A91" s="4" t="s">
        <v>59</v>
      </c>
      <c r="B91" s="116"/>
      <c r="C91" s="4" t="s">
        <v>59</v>
      </c>
      <c r="D91" s="18"/>
      <c r="E91" s="505"/>
      <c r="F91" s="4" t="s">
        <v>63</v>
      </c>
      <c r="G91" s="110"/>
    </row>
    <row r="92" spans="1:7">
      <c r="A92" s="4" t="s">
        <v>63</v>
      </c>
      <c r="B92" s="109"/>
      <c r="C92" s="4" t="s">
        <v>63</v>
      </c>
      <c r="D92" s="110"/>
      <c r="E92" s="505"/>
    </row>
    <row r="93" spans="1:7">
      <c r="A93" s="4" t="s">
        <v>62</v>
      </c>
      <c r="B93" s="109"/>
      <c r="C93" s="4" t="s">
        <v>62</v>
      </c>
      <c r="D93" s="110"/>
      <c r="E93" s="505"/>
      <c r="F93" s="4" t="s">
        <v>62</v>
      </c>
      <c r="G93" s="110"/>
    </row>
    <row r="94" spans="1:7">
      <c r="A94" s="4" t="s">
        <v>65</v>
      </c>
      <c r="B94" s="109"/>
      <c r="C94" s="4" t="s">
        <v>65</v>
      </c>
      <c r="D94" s="110"/>
      <c r="E94" s="505"/>
    </row>
    <row r="95" spans="1:7">
      <c r="A95" s="4" t="s">
        <v>66</v>
      </c>
      <c r="B95" s="16"/>
      <c r="C95" s="4" t="s">
        <v>66</v>
      </c>
      <c r="D95" s="18"/>
      <c r="E95" s="505"/>
      <c r="F95" s="4" t="s">
        <v>65</v>
      </c>
      <c r="G95" s="110"/>
    </row>
    <row r="96" spans="1:7">
      <c r="A96" s="15" t="s">
        <v>64</v>
      </c>
      <c r="B96" s="17"/>
      <c r="C96" s="15" t="s">
        <v>64</v>
      </c>
      <c r="D96" s="19"/>
      <c r="E96" s="506"/>
      <c r="F96" s="15"/>
      <c r="G96" s="39"/>
    </row>
    <row r="97" spans="1:7" ht="28.5" customHeight="1">
      <c r="A97" s="40" t="str">
        <f ca="1">Junior_9!$U$1</f>
        <v>Junior_9</v>
      </c>
      <c r="B97" s="41" t="s">
        <v>37</v>
      </c>
      <c r="C97" s="4" t="s">
        <v>42</v>
      </c>
      <c r="D97" s="42"/>
      <c r="E97" s="504" t="s">
        <v>88</v>
      </c>
      <c r="F97" s="36"/>
      <c r="G97" s="37"/>
    </row>
    <row r="98" spans="1:7">
      <c r="A98" s="5" t="s">
        <v>120</v>
      </c>
      <c r="B98" s="50"/>
      <c r="C98" s="49" t="s">
        <v>65</v>
      </c>
      <c r="D98" s="126"/>
      <c r="E98" s="504"/>
      <c r="F98" s="36"/>
      <c r="G98" s="37"/>
    </row>
    <row r="99" spans="1:7">
      <c r="A99" s="507" t="s">
        <v>56</v>
      </c>
      <c r="B99" s="507"/>
      <c r="C99" s="507" t="s">
        <v>57</v>
      </c>
      <c r="D99" s="507"/>
      <c r="E99" s="505"/>
      <c r="F99" s="4" t="s">
        <v>60</v>
      </c>
      <c r="G99" s="38"/>
    </row>
    <row r="100" spans="1:7">
      <c r="A100" s="4" t="s">
        <v>58</v>
      </c>
      <c r="B100" s="116"/>
      <c r="C100" s="4" t="s">
        <v>58</v>
      </c>
      <c r="D100" s="18"/>
      <c r="E100" s="505"/>
    </row>
    <row r="101" spans="1:7">
      <c r="A101" s="4" t="s">
        <v>60</v>
      </c>
      <c r="B101" s="116"/>
      <c r="C101" s="4" t="s">
        <v>60</v>
      </c>
      <c r="D101" s="18"/>
      <c r="E101" s="505"/>
      <c r="F101" s="4" t="s">
        <v>89</v>
      </c>
      <c r="G101" s="18"/>
    </row>
    <row r="102" spans="1:7">
      <c r="A102" s="4" t="s">
        <v>61</v>
      </c>
      <c r="B102" s="116"/>
      <c r="C102" s="4" t="s">
        <v>61</v>
      </c>
      <c r="D102" s="18"/>
      <c r="E102" s="505"/>
    </row>
    <row r="103" spans="1:7">
      <c r="A103" s="4" t="s">
        <v>59</v>
      </c>
      <c r="B103" s="16"/>
      <c r="C103" s="4" t="s">
        <v>59</v>
      </c>
      <c r="D103" s="18"/>
      <c r="E103" s="505"/>
      <c r="F103" s="4" t="s">
        <v>63</v>
      </c>
      <c r="G103" s="110"/>
    </row>
    <row r="104" spans="1:7">
      <c r="A104" s="4" t="s">
        <v>63</v>
      </c>
      <c r="B104" s="109"/>
      <c r="C104" s="4" t="s">
        <v>63</v>
      </c>
      <c r="D104" s="110"/>
      <c r="E104" s="505"/>
    </row>
    <row r="105" spans="1:7">
      <c r="A105" s="4" t="s">
        <v>62</v>
      </c>
      <c r="B105" s="109"/>
      <c r="C105" s="4" t="s">
        <v>62</v>
      </c>
      <c r="D105" s="110"/>
      <c r="E105" s="505"/>
      <c r="F105" s="4" t="s">
        <v>62</v>
      </c>
      <c r="G105" s="110"/>
    </row>
    <row r="106" spans="1:7">
      <c r="A106" s="4" t="s">
        <v>65</v>
      </c>
      <c r="B106" s="109"/>
      <c r="C106" s="4" t="s">
        <v>65</v>
      </c>
      <c r="D106" s="110"/>
      <c r="E106" s="505"/>
    </row>
    <row r="107" spans="1:7">
      <c r="A107" s="4" t="s">
        <v>66</v>
      </c>
      <c r="B107" s="16"/>
      <c r="C107" s="4" t="s">
        <v>66</v>
      </c>
      <c r="D107" s="18"/>
      <c r="E107" s="505"/>
      <c r="F107" s="4" t="s">
        <v>65</v>
      </c>
      <c r="G107" s="110"/>
    </row>
    <row r="108" spans="1:7">
      <c r="A108" s="15" t="s">
        <v>64</v>
      </c>
      <c r="B108" s="17"/>
      <c r="C108" s="15" t="s">
        <v>64</v>
      </c>
      <c r="D108" s="19"/>
      <c r="E108" s="506"/>
      <c r="F108" s="15"/>
      <c r="G108" s="39"/>
    </row>
    <row r="109" spans="1:7" ht="28.5" customHeight="1">
      <c r="A109" s="40" t="str">
        <f ca="1">Junior_10!$U$1</f>
        <v>Junior_10</v>
      </c>
      <c r="B109" s="41" t="s">
        <v>37</v>
      </c>
      <c r="C109" s="4" t="s">
        <v>42</v>
      </c>
      <c r="D109" s="42"/>
      <c r="E109" s="504" t="s">
        <v>88</v>
      </c>
      <c r="F109" s="36"/>
      <c r="G109" s="37"/>
    </row>
    <row r="110" spans="1:7">
      <c r="A110" s="5" t="s">
        <v>120</v>
      </c>
      <c r="B110" s="50"/>
      <c r="C110" s="49" t="s">
        <v>65</v>
      </c>
      <c r="D110" s="126"/>
      <c r="E110" s="504"/>
      <c r="F110" s="36"/>
      <c r="G110" s="37"/>
    </row>
    <row r="111" spans="1:7">
      <c r="A111" s="507" t="s">
        <v>56</v>
      </c>
      <c r="B111" s="507"/>
      <c r="C111" s="507" t="s">
        <v>57</v>
      </c>
      <c r="D111" s="507"/>
      <c r="E111" s="505"/>
      <c r="F111" s="4" t="s">
        <v>60</v>
      </c>
      <c r="G111" s="38"/>
    </row>
    <row r="112" spans="1:7">
      <c r="A112" s="4" t="s">
        <v>58</v>
      </c>
      <c r="B112" s="116"/>
      <c r="C112" s="4" t="s">
        <v>58</v>
      </c>
      <c r="D112" s="18"/>
      <c r="E112" s="505"/>
    </row>
    <row r="113" spans="1:7">
      <c r="A113" s="4" t="s">
        <v>60</v>
      </c>
      <c r="B113" s="116"/>
      <c r="C113" s="4" t="s">
        <v>60</v>
      </c>
      <c r="D113" s="18"/>
      <c r="E113" s="505"/>
      <c r="F113" s="4" t="s">
        <v>89</v>
      </c>
      <c r="G113" s="18"/>
    </row>
    <row r="114" spans="1:7">
      <c r="A114" s="4" t="s">
        <v>61</v>
      </c>
      <c r="B114" s="116"/>
      <c r="C114" s="4" t="s">
        <v>61</v>
      </c>
      <c r="D114" s="18"/>
      <c r="E114" s="505"/>
    </row>
    <row r="115" spans="1:7">
      <c r="A115" s="4" t="s">
        <v>59</v>
      </c>
      <c r="B115" s="16"/>
      <c r="C115" s="4" t="s">
        <v>59</v>
      </c>
      <c r="D115" s="18"/>
      <c r="E115" s="505"/>
      <c r="F115" s="4" t="s">
        <v>63</v>
      </c>
      <c r="G115" s="110"/>
    </row>
    <row r="116" spans="1:7">
      <c r="A116" s="4" t="s">
        <v>63</v>
      </c>
      <c r="B116" s="109"/>
      <c r="C116" s="4" t="s">
        <v>63</v>
      </c>
      <c r="D116" s="110"/>
      <c r="E116" s="505"/>
    </row>
    <row r="117" spans="1:7">
      <c r="A117" s="4" t="s">
        <v>62</v>
      </c>
      <c r="B117" s="109"/>
      <c r="C117" s="4" t="s">
        <v>62</v>
      </c>
      <c r="D117" s="110"/>
      <c r="E117" s="505"/>
      <c r="F117" s="4" t="s">
        <v>62</v>
      </c>
      <c r="G117" s="110"/>
    </row>
    <row r="118" spans="1:7">
      <c r="A118" s="4" t="s">
        <v>65</v>
      </c>
      <c r="B118" s="109"/>
      <c r="C118" s="4" t="s">
        <v>65</v>
      </c>
      <c r="D118" s="110"/>
      <c r="E118" s="505"/>
    </row>
    <row r="119" spans="1:7">
      <c r="A119" s="4" t="s">
        <v>66</v>
      </c>
      <c r="B119" s="16"/>
      <c r="C119" s="4" t="s">
        <v>66</v>
      </c>
      <c r="D119" s="18"/>
      <c r="E119" s="505"/>
      <c r="F119" s="4" t="s">
        <v>65</v>
      </c>
      <c r="G119" s="110"/>
    </row>
    <row r="120" spans="1:7">
      <c r="A120" s="15" t="s">
        <v>64</v>
      </c>
      <c r="B120" s="17"/>
      <c r="C120" s="15" t="s">
        <v>64</v>
      </c>
      <c r="D120" s="19"/>
      <c r="E120" s="506"/>
      <c r="F120" s="15"/>
      <c r="G120" s="39"/>
    </row>
    <row r="121" spans="1:7" ht="28.5" customHeight="1">
      <c r="A121" s="40" t="str">
        <f ca="1">Junior_11!$U$1</f>
        <v>Junior_11</v>
      </c>
      <c r="B121" s="41" t="s">
        <v>37</v>
      </c>
      <c r="C121" s="4" t="s">
        <v>42</v>
      </c>
      <c r="D121" s="42"/>
      <c r="E121" s="504" t="s">
        <v>88</v>
      </c>
      <c r="F121" s="36"/>
      <c r="G121" s="37"/>
    </row>
    <row r="122" spans="1:7">
      <c r="A122" s="5" t="s">
        <v>120</v>
      </c>
      <c r="B122" s="50"/>
      <c r="C122" s="49" t="s">
        <v>65</v>
      </c>
      <c r="D122" s="126"/>
      <c r="E122" s="504"/>
      <c r="F122" s="36"/>
      <c r="G122" s="37"/>
    </row>
    <row r="123" spans="1:7">
      <c r="A123" s="507" t="s">
        <v>56</v>
      </c>
      <c r="B123" s="507"/>
      <c r="C123" s="507" t="s">
        <v>57</v>
      </c>
      <c r="D123" s="507"/>
      <c r="E123" s="505"/>
      <c r="F123" s="4" t="s">
        <v>60</v>
      </c>
      <c r="G123" s="38"/>
    </row>
    <row r="124" spans="1:7">
      <c r="A124" s="4" t="s">
        <v>58</v>
      </c>
      <c r="B124" s="116"/>
      <c r="C124" s="4" t="s">
        <v>58</v>
      </c>
      <c r="D124" s="18"/>
      <c r="E124" s="505"/>
    </row>
    <row r="125" spans="1:7">
      <c r="A125" s="4" t="s">
        <v>60</v>
      </c>
      <c r="B125" s="116"/>
      <c r="C125" s="4" t="s">
        <v>60</v>
      </c>
      <c r="D125" s="18"/>
      <c r="E125" s="505"/>
      <c r="F125" s="4" t="s">
        <v>89</v>
      </c>
      <c r="G125" s="18"/>
    </row>
    <row r="126" spans="1:7">
      <c r="A126" s="4" t="s">
        <v>61</v>
      </c>
      <c r="B126" s="116"/>
      <c r="C126" s="4" t="s">
        <v>61</v>
      </c>
      <c r="D126" s="18"/>
      <c r="E126" s="505"/>
    </row>
    <row r="127" spans="1:7">
      <c r="A127" s="4" t="s">
        <v>59</v>
      </c>
      <c r="B127" s="116"/>
      <c r="C127" s="4" t="s">
        <v>59</v>
      </c>
      <c r="D127" s="18"/>
      <c r="E127" s="505"/>
      <c r="F127" s="4" t="s">
        <v>63</v>
      </c>
      <c r="G127" s="110"/>
    </row>
    <row r="128" spans="1:7">
      <c r="A128" s="4" t="s">
        <v>63</v>
      </c>
      <c r="B128" s="109"/>
      <c r="C128" s="4" t="s">
        <v>63</v>
      </c>
      <c r="D128" s="110"/>
      <c r="E128" s="505"/>
    </row>
    <row r="129" spans="1:7">
      <c r="A129" s="4" t="s">
        <v>62</v>
      </c>
      <c r="B129" s="109"/>
      <c r="C129" s="4" t="s">
        <v>62</v>
      </c>
      <c r="D129" s="110"/>
      <c r="E129" s="505"/>
      <c r="F129" s="4" t="s">
        <v>62</v>
      </c>
      <c r="G129" s="110"/>
    </row>
    <row r="130" spans="1:7">
      <c r="A130" s="4" t="s">
        <v>65</v>
      </c>
      <c r="B130" s="109"/>
      <c r="C130" s="4" t="s">
        <v>65</v>
      </c>
      <c r="D130" s="110"/>
      <c r="E130" s="505"/>
    </row>
    <row r="131" spans="1:7">
      <c r="A131" s="4" t="s">
        <v>66</v>
      </c>
      <c r="B131" s="16"/>
      <c r="C131" s="4" t="s">
        <v>66</v>
      </c>
      <c r="D131" s="18"/>
      <c r="E131" s="505"/>
      <c r="F131" s="4" t="s">
        <v>65</v>
      </c>
      <c r="G131" s="110"/>
    </row>
    <row r="132" spans="1:7">
      <c r="A132" s="15" t="s">
        <v>64</v>
      </c>
      <c r="B132" s="17"/>
      <c r="C132" s="15" t="s">
        <v>64</v>
      </c>
      <c r="D132" s="19"/>
      <c r="E132" s="506"/>
      <c r="F132" s="15"/>
      <c r="G132" s="39"/>
    </row>
    <row r="133" spans="1:7" ht="28.5" customHeight="1">
      <c r="A133" s="40" t="str">
        <f ca="1">Junior_12!$U$1</f>
        <v>Junior_12</v>
      </c>
      <c r="B133" s="41" t="s">
        <v>37</v>
      </c>
      <c r="C133" s="4" t="s">
        <v>42</v>
      </c>
      <c r="D133" s="42"/>
      <c r="E133" s="504" t="s">
        <v>88</v>
      </c>
      <c r="F133" s="36"/>
      <c r="G133" s="37"/>
    </row>
    <row r="134" spans="1:7">
      <c r="A134" s="5" t="s">
        <v>120</v>
      </c>
      <c r="B134" s="50"/>
      <c r="C134" s="49" t="s">
        <v>65</v>
      </c>
      <c r="D134" s="126"/>
      <c r="E134" s="504"/>
      <c r="F134" s="36"/>
      <c r="G134" s="37"/>
    </row>
    <row r="135" spans="1:7">
      <c r="A135" s="507" t="s">
        <v>56</v>
      </c>
      <c r="B135" s="507"/>
      <c r="C135" s="507" t="s">
        <v>57</v>
      </c>
      <c r="D135" s="507"/>
      <c r="E135" s="505"/>
      <c r="F135" s="4" t="s">
        <v>60</v>
      </c>
      <c r="G135" s="38"/>
    </row>
    <row r="136" spans="1:7">
      <c r="A136" s="4" t="s">
        <v>58</v>
      </c>
      <c r="B136" s="116"/>
      <c r="C136" s="4" t="s">
        <v>58</v>
      </c>
      <c r="D136" s="18"/>
      <c r="E136" s="505"/>
    </row>
    <row r="137" spans="1:7">
      <c r="A137" s="4" t="s">
        <v>60</v>
      </c>
      <c r="B137" s="116"/>
      <c r="C137" s="4" t="s">
        <v>60</v>
      </c>
      <c r="D137" s="18"/>
      <c r="E137" s="505"/>
      <c r="F137" s="4" t="s">
        <v>89</v>
      </c>
      <c r="G137" s="18"/>
    </row>
    <row r="138" spans="1:7">
      <c r="A138" s="4" t="s">
        <v>61</v>
      </c>
      <c r="B138" s="116"/>
      <c r="C138" s="4" t="s">
        <v>61</v>
      </c>
      <c r="D138" s="18"/>
      <c r="E138" s="505"/>
    </row>
    <row r="139" spans="1:7">
      <c r="A139" s="4" t="s">
        <v>59</v>
      </c>
      <c r="B139" s="16"/>
      <c r="C139" s="4" t="s">
        <v>59</v>
      </c>
      <c r="D139" s="18"/>
      <c r="E139" s="505"/>
      <c r="F139" s="4" t="s">
        <v>63</v>
      </c>
      <c r="G139" s="110"/>
    </row>
    <row r="140" spans="1:7">
      <c r="A140" s="4" t="s">
        <v>63</v>
      </c>
      <c r="B140" s="109"/>
      <c r="C140" s="4" t="s">
        <v>63</v>
      </c>
      <c r="D140" s="110"/>
      <c r="E140" s="505"/>
    </row>
    <row r="141" spans="1:7">
      <c r="A141" s="4" t="s">
        <v>62</v>
      </c>
      <c r="B141" s="109"/>
      <c r="C141" s="4" t="s">
        <v>62</v>
      </c>
      <c r="D141" s="110"/>
      <c r="E141" s="505"/>
      <c r="F141" s="4" t="s">
        <v>62</v>
      </c>
      <c r="G141" s="110"/>
    </row>
    <row r="142" spans="1:7">
      <c r="A142" s="4" t="s">
        <v>65</v>
      </c>
      <c r="B142" s="109"/>
      <c r="C142" s="4" t="s">
        <v>65</v>
      </c>
      <c r="D142" s="110"/>
      <c r="E142" s="505"/>
    </row>
    <row r="143" spans="1:7">
      <c r="A143" s="4" t="s">
        <v>66</v>
      </c>
      <c r="B143" s="16"/>
      <c r="C143" s="4" t="s">
        <v>66</v>
      </c>
      <c r="D143" s="18"/>
      <c r="E143" s="505"/>
      <c r="F143" s="4" t="s">
        <v>65</v>
      </c>
      <c r="G143" s="110"/>
    </row>
    <row r="144" spans="1:7">
      <c r="A144" s="15" t="s">
        <v>64</v>
      </c>
      <c r="B144" s="17"/>
      <c r="C144" s="15" t="s">
        <v>64</v>
      </c>
      <c r="D144" s="19"/>
      <c r="E144" s="506"/>
      <c r="F144" s="15"/>
      <c r="G144" s="39"/>
    </row>
    <row r="145" spans="1:7" ht="28.5" customHeight="1">
      <c r="A145" s="40" t="str">
        <f ca="1">Junior_13!$U$1</f>
        <v>Junior_13</v>
      </c>
      <c r="B145" s="41" t="s">
        <v>37</v>
      </c>
      <c r="C145" s="4" t="s">
        <v>42</v>
      </c>
      <c r="D145" s="42"/>
      <c r="E145" s="504" t="s">
        <v>88</v>
      </c>
      <c r="F145" s="36"/>
      <c r="G145" s="37"/>
    </row>
    <row r="146" spans="1:7">
      <c r="A146" s="5" t="s">
        <v>120</v>
      </c>
      <c r="B146" s="50"/>
      <c r="C146" s="49" t="s">
        <v>65</v>
      </c>
      <c r="D146" s="126"/>
      <c r="E146" s="504"/>
      <c r="F146" s="36"/>
      <c r="G146" s="37"/>
    </row>
    <row r="147" spans="1:7">
      <c r="A147" s="507" t="s">
        <v>56</v>
      </c>
      <c r="B147" s="507"/>
      <c r="C147" s="507" t="s">
        <v>57</v>
      </c>
      <c r="D147" s="507"/>
      <c r="E147" s="505"/>
      <c r="F147" s="4" t="s">
        <v>60</v>
      </c>
      <c r="G147" s="38"/>
    </row>
    <row r="148" spans="1:7">
      <c r="A148" s="4" t="s">
        <v>58</v>
      </c>
      <c r="B148" s="116"/>
      <c r="C148" s="4" t="s">
        <v>58</v>
      </c>
      <c r="D148" s="18"/>
      <c r="E148" s="505"/>
    </row>
    <row r="149" spans="1:7">
      <c r="A149" s="4" t="s">
        <v>60</v>
      </c>
      <c r="B149" s="116"/>
      <c r="C149" s="4" t="s">
        <v>60</v>
      </c>
      <c r="D149" s="18"/>
      <c r="E149" s="505"/>
      <c r="F149" s="4" t="s">
        <v>89</v>
      </c>
      <c r="G149" s="18"/>
    </row>
    <row r="150" spans="1:7">
      <c r="A150" s="4" t="s">
        <v>61</v>
      </c>
      <c r="B150" s="116"/>
      <c r="C150" s="4" t="s">
        <v>61</v>
      </c>
      <c r="D150" s="18"/>
      <c r="E150" s="505"/>
    </row>
    <row r="151" spans="1:7">
      <c r="A151" s="4" t="s">
        <v>59</v>
      </c>
      <c r="B151" s="16"/>
      <c r="C151" s="4" t="s">
        <v>59</v>
      </c>
      <c r="D151" s="18"/>
      <c r="E151" s="505"/>
      <c r="F151" s="4" t="s">
        <v>63</v>
      </c>
      <c r="G151" s="110"/>
    </row>
    <row r="152" spans="1:7">
      <c r="A152" s="4" t="s">
        <v>63</v>
      </c>
      <c r="B152" s="109"/>
      <c r="C152" s="4" t="s">
        <v>63</v>
      </c>
      <c r="D152" s="110"/>
      <c r="E152" s="505"/>
    </row>
    <row r="153" spans="1:7">
      <c r="A153" s="4" t="s">
        <v>62</v>
      </c>
      <c r="B153" s="109"/>
      <c r="C153" s="4" t="s">
        <v>62</v>
      </c>
      <c r="D153" s="110"/>
      <c r="E153" s="505"/>
      <c r="F153" s="4" t="s">
        <v>62</v>
      </c>
      <c r="G153" s="110"/>
    </row>
    <row r="154" spans="1:7">
      <c r="A154" s="4" t="s">
        <v>65</v>
      </c>
      <c r="B154" s="109"/>
      <c r="C154" s="4" t="s">
        <v>65</v>
      </c>
      <c r="D154" s="110"/>
      <c r="E154" s="505"/>
      <c r="G154" s="111"/>
    </row>
    <row r="155" spans="1:7">
      <c r="A155" s="4" t="s">
        <v>66</v>
      </c>
      <c r="B155" s="16"/>
      <c r="C155" s="4" t="s">
        <v>66</v>
      </c>
      <c r="D155" s="18"/>
      <c r="E155" s="505"/>
      <c r="F155" s="4" t="s">
        <v>65</v>
      </c>
      <c r="G155" s="110"/>
    </row>
    <row r="156" spans="1:7">
      <c r="A156" s="15" t="s">
        <v>64</v>
      </c>
      <c r="B156" s="17"/>
      <c r="C156" s="15" t="s">
        <v>64</v>
      </c>
      <c r="D156" s="19"/>
      <c r="E156" s="506"/>
      <c r="F156" s="15"/>
      <c r="G156" s="39"/>
    </row>
    <row r="157" spans="1:7" ht="28.5" customHeight="1">
      <c r="A157" s="40" t="str">
        <f ca="1">Junior_14!$U$1</f>
        <v>Junior_14</v>
      </c>
      <c r="B157" s="41" t="s">
        <v>37</v>
      </c>
      <c r="C157" s="4" t="s">
        <v>42</v>
      </c>
      <c r="D157" s="43"/>
      <c r="E157" s="504" t="s">
        <v>88</v>
      </c>
      <c r="F157" s="36"/>
      <c r="G157" s="37"/>
    </row>
    <row r="158" spans="1:7">
      <c r="A158" s="5" t="s">
        <v>120</v>
      </c>
      <c r="B158" s="50"/>
      <c r="C158" s="49" t="s">
        <v>65</v>
      </c>
      <c r="D158" s="126"/>
      <c r="E158" s="504"/>
      <c r="F158" s="36"/>
      <c r="G158" s="37"/>
    </row>
    <row r="159" spans="1:7">
      <c r="A159" s="507" t="s">
        <v>56</v>
      </c>
      <c r="B159" s="507"/>
      <c r="C159" s="507" t="s">
        <v>57</v>
      </c>
      <c r="D159" s="507"/>
      <c r="E159" s="505"/>
      <c r="F159" s="4" t="s">
        <v>60</v>
      </c>
      <c r="G159" s="38"/>
    </row>
    <row r="160" spans="1:7">
      <c r="A160" s="4" t="s">
        <v>58</v>
      </c>
      <c r="B160" s="116"/>
      <c r="C160" s="4" t="s">
        <v>58</v>
      </c>
      <c r="D160" s="18"/>
      <c r="E160" s="505"/>
    </row>
    <row r="161" spans="1:7">
      <c r="A161" s="4" t="s">
        <v>60</v>
      </c>
      <c r="B161" s="116"/>
      <c r="C161" s="4" t="s">
        <v>60</v>
      </c>
      <c r="D161" s="18"/>
      <c r="E161" s="505"/>
      <c r="F161" s="4" t="s">
        <v>89</v>
      </c>
      <c r="G161" s="18"/>
    </row>
    <row r="162" spans="1:7">
      <c r="A162" s="4" t="s">
        <v>61</v>
      </c>
      <c r="B162" s="116"/>
      <c r="C162" s="4" t="s">
        <v>61</v>
      </c>
      <c r="D162" s="18"/>
      <c r="E162" s="505"/>
    </row>
    <row r="163" spans="1:7">
      <c r="A163" s="4" t="s">
        <v>59</v>
      </c>
      <c r="B163" s="16"/>
      <c r="C163" s="4" t="s">
        <v>59</v>
      </c>
      <c r="D163" s="18"/>
      <c r="E163" s="505"/>
      <c r="F163" s="4" t="s">
        <v>63</v>
      </c>
      <c r="G163" s="110"/>
    </row>
    <row r="164" spans="1:7">
      <c r="A164" s="4" t="s">
        <v>63</v>
      </c>
      <c r="B164" s="109"/>
      <c r="C164" s="4" t="s">
        <v>63</v>
      </c>
      <c r="D164" s="110"/>
      <c r="E164" s="505"/>
    </row>
    <row r="165" spans="1:7">
      <c r="A165" s="4" t="s">
        <v>62</v>
      </c>
      <c r="B165" s="109"/>
      <c r="C165" s="4" t="s">
        <v>62</v>
      </c>
      <c r="D165" s="110"/>
      <c r="E165" s="505"/>
      <c r="F165" s="4" t="s">
        <v>62</v>
      </c>
      <c r="G165" s="110"/>
    </row>
    <row r="166" spans="1:7">
      <c r="A166" s="4" t="s">
        <v>65</v>
      </c>
      <c r="B166" s="109"/>
      <c r="C166" s="4" t="s">
        <v>65</v>
      </c>
      <c r="D166" s="110"/>
      <c r="E166" s="505"/>
    </row>
    <row r="167" spans="1:7">
      <c r="A167" s="4" t="s">
        <v>66</v>
      </c>
      <c r="B167" s="16"/>
      <c r="C167" s="4" t="s">
        <v>66</v>
      </c>
      <c r="D167" s="18"/>
      <c r="E167" s="505"/>
      <c r="F167" s="4" t="s">
        <v>65</v>
      </c>
      <c r="G167" s="110"/>
    </row>
    <row r="168" spans="1:7">
      <c r="A168" s="15" t="s">
        <v>64</v>
      </c>
      <c r="B168" s="17"/>
      <c r="C168" s="15" t="s">
        <v>64</v>
      </c>
      <c r="D168" s="19"/>
      <c r="E168" s="506"/>
      <c r="F168" s="15"/>
      <c r="G168" s="39"/>
    </row>
    <row r="169" spans="1:7" ht="28.5" customHeight="1">
      <c r="A169" s="40" t="str">
        <f ca="1">Junior_15!$U$1</f>
        <v>Junior_15</v>
      </c>
      <c r="B169" s="41" t="s">
        <v>37</v>
      </c>
      <c r="C169" s="4" t="s">
        <v>42</v>
      </c>
      <c r="D169" s="43"/>
      <c r="E169" s="504" t="s">
        <v>88</v>
      </c>
      <c r="F169" s="36"/>
      <c r="G169" s="37"/>
    </row>
    <row r="170" spans="1:7">
      <c r="A170" s="5" t="s">
        <v>120</v>
      </c>
      <c r="B170" s="50"/>
      <c r="C170" s="49" t="s">
        <v>65</v>
      </c>
      <c r="D170" s="126"/>
      <c r="E170" s="504"/>
      <c r="F170" s="36"/>
      <c r="G170" s="37"/>
    </row>
    <row r="171" spans="1:7">
      <c r="A171" s="507" t="s">
        <v>56</v>
      </c>
      <c r="B171" s="507"/>
      <c r="C171" s="507" t="s">
        <v>57</v>
      </c>
      <c r="D171" s="507"/>
      <c r="E171" s="505"/>
      <c r="F171" s="4" t="s">
        <v>60</v>
      </c>
      <c r="G171" s="38"/>
    </row>
    <row r="172" spans="1:7">
      <c r="A172" s="4" t="s">
        <v>58</v>
      </c>
      <c r="B172" s="116"/>
      <c r="C172" s="4" t="s">
        <v>58</v>
      </c>
      <c r="D172" s="18"/>
      <c r="E172" s="505"/>
    </row>
    <row r="173" spans="1:7">
      <c r="A173" s="4" t="s">
        <v>60</v>
      </c>
      <c r="B173" s="116"/>
      <c r="C173" s="4" t="s">
        <v>60</v>
      </c>
      <c r="D173" s="18"/>
      <c r="E173" s="505"/>
      <c r="F173" s="4" t="s">
        <v>89</v>
      </c>
      <c r="G173" s="18"/>
    </row>
    <row r="174" spans="1:7">
      <c r="A174" s="4" t="s">
        <v>61</v>
      </c>
      <c r="B174" s="116"/>
      <c r="C174" s="4" t="s">
        <v>61</v>
      </c>
      <c r="D174" s="18"/>
      <c r="E174" s="505"/>
    </row>
    <row r="175" spans="1:7">
      <c r="A175" s="4" t="s">
        <v>59</v>
      </c>
      <c r="B175" s="116"/>
      <c r="C175" s="4" t="s">
        <v>59</v>
      </c>
      <c r="D175" s="18"/>
      <c r="E175" s="505"/>
      <c r="F175" s="4" t="s">
        <v>63</v>
      </c>
      <c r="G175" s="110"/>
    </row>
    <row r="176" spans="1:7">
      <c r="A176" s="4" t="s">
        <v>63</v>
      </c>
      <c r="B176" s="109"/>
      <c r="C176" s="4" t="s">
        <v>63</v>
      </c>
      <c r="D176" s="110"/>
      <c r="E176" s="505"/>
    </row>
    <row r="177" spans="1:7">
      <c r="A177" s="4" t="s">
        <v>62</v>
      </c>
      <c r="B177" s="109"/>
      <c r="C177" s="4" t="s">
        <v>62</v>
      </c>
      <c r="D177" s="110"/>
      <c r="E177" s="505"/>
      <c r="F177" s="4" t="s">
        <v>62</v>
      </c>
      <c r="G177" s="110"/>
    </row>
    <row r="178" spans="1:7">
      <c r="A178" s="4" t="s">
        <v>65</v>
      </c>
      <c r="B178" s="109"/>
      <c r="C178" s="4" t="s">
        <v>65</v>
      </c>
      <c r="D178" s="110"/>
      <c r="E178" s="505"/>
    </row>
    <row r="179" spans="1:7">
      <c r="A179" s="4" t="s">
        <v>66</v>
      </c>
      <c r="B179" s="16"/>
      <c r="C179" s="4" t="s">
        <v>66</v>
      </c>
      <c r="D179" s="18"/>
      <c r="E179" s="505"/>
      <c r="F179" s="4" t="s">
        <v>65</v>
      </c>
      <c r="G179" s="110"/>
    </row>
    <row r="180" spans="1:7">
      <c r="A180" s="15" t="s">
        <v>64</v>
      </c>
      <c r="B180" s="17"/>
      <c r="C180" s="15" t="s">
        <v>64</v>
      </c>
      <c r="D180" s="19"/>
      <c r="E180" s="506"/>
      <c r="F180" s="15"/>
      <c r="G180" s="39"/>
    </row>
    <row r="181" spans="1:7" ht="28.5" customHeight="1">
      <c r="A181" s="40" t="str">
        <f ca="1">Junior_16!$U$1</f>
        <v>Junior_16</v>
      </c>
      <c r="B181" s="41" t="s">
        <v>37</v>
      </c>
      <c r="C181" s="4" t="s">
        <v>42</v>
      </c>
      <c r="D181" s="42"/>
      <c r="E181" s="504" t="s">
        <v>88</v>
      </c>
      <c r="F181" s="36"/>
      <c r="G181" s="37"/>
    </row>
    <row r="182" spans="1:7">
      <c r="A182" s="5" t="s">
        <v>120</v>
      </c>
      <c r="B182" s="50"/>
      <c r="C182" s="49" t="s">
        <v>65</v>
      </c>
      <c r="D182" s="126"/>
      <c r="E182" s="504"/>
      <c r="F182" s="36"/>
      <c r="G182" s="37"/>
    </row>
    <row r="183" spans="1:7">
      <c r="A183" s="507" t="s">
        <v>56</v>
      </c>
      <c r="B183" s="507"/>
      <c r="C183" s="507" t="s">
        <v>57</v>
      </c>
      <c r="D183" s="507"/>
      <c r="E183" s="505"/>
      <c r="F183" s="4" t="s">
        <v>60</v>
      </c>
      <c r="G183" s="38"/>
    </row>
    <row r="184" spans="1:7">
      <c r="A184" s="4" t="s">
        <v>58</v>
      </c>
      <c r="B184" s="116"/>
      <c r="C184" s="4" t="s">
        <v>58</v>
      </c>
      <c r="D184" s="18"/>
      <c r="E184" s="505"/>
    </row>
    <row r="185" spans="1:7">
      <c r="A185" s="4" t="s">
        <v>60</v>
      </c>
      <c r="B185" s="116"/>
      <c r="C185" s="4" t="s">
        <v>60</v>
      </c>
      <c r="D185" s="18"/>
      <c r="E185" s="505"/>
      <c r="F185" s="4" t="s">
        <v>89</v>
      </c>
      <c r="G185" s="18"/>
    </row>
    <row r="186" spans="1:7">
      <c r="A186" s="4" t="s">
        <v>61</v>
      </c>
      <c r="B186" s="116"/>
      <c r="C186" s="4" t="s">
        <v>61</v>
      </c>
      <c r="D186" s="18"/>
      <c r="E186" s="505"/>
    </row>
    <row r="187" spans="1:7">
      <c r="A187" s="4" t="s">
        <v>59</v>
      </c>
      <c r="B187" s="16"/>
      <c r="C187" s="4" t="s">
        <v>59</v>
      </c>
      <c r="D187" s="18"/>
      <c r="E187" s="505"/>
      <c r="F187" s="4" t="s">
        <v>63</v>
      </c>
      <c r="G187" s="110"/>
    </row>
    <row r="188" spans="1:7">
      <c r="A188" s="4" t="s">
        <v>63</v>
      </c>
      <c r="B188" s="109"/>
      <c r="C188" s="4" t="s">
        <v>63</v>
      </c>
      <c r="D188" s="110"/>
      <c r="E188" s="505"/>
    </row>
    <row r="189" spans="1:7">
      <c r="A189" s="4" t="s">
        <v>62</v>
      </c>
      <c r="B189" s="109"/>
      <c r="C189" s="4" t="s">
        <v>62</v>
      </c>
      <c r="D189" s="110"/>
      <c r="E189" s="505"/>
      <c r="F189" s="4" t="s">
        <v>62</v>
      </c>
      <c r="G189" s="110"/>
    </row>
    <row r="190" spans="1:7">
      <c r="A190" s="4" t="s">
        <v>65</v>
      </c>
      <c r="B190" s="109"/>
      <c r="C190" s="4" t="s">
        <v>65</v>
      </c>
      <c r="D190" s="110"/>
      <c r="E190" s="505"/>
    </row>
    <row r="191" spans="1:7">
      <c r="A191" s="4" t="s">
        <v>66</v>
      </c>
      <c r="B191" s="16"/>
      <c r="C191" s="4" t="s">
        <v>66</v>
      </c>
      <c r="D191" s="18"/>
      <c r="E191" s="505"/>
      <c r="F191" s="4" t="s">
        <v>65</v>
      </c>
      <c r="G191" s="110"/>
    </row>
    <row r="192" spans="1:7">
      <c r="A192" s="15" t="s">
        <v>64</v>
      </c>
      <c r="B192" s="17"/>
      <c r="C192" s="15" t="s">
        <v>64</v>
      </c>
      <c r="D192" s="19"/>
      <c r="E192" s="506"/>
      <c r="F192" s="15"/>
      <c r="G192" s="39"/>
    </row>
    <row r="193" spans="1:7" ht="28.5" customHeight="1">
      <c r="A193" s="40" t="str">
        <f ca="1">Junior_17!$U$1</f>
        <v>Junior_17</v>
      </c>
      <c r="B193" s="41" t="s">
        <v>37</v>
      </c>
      <c r="C193" s="4" t="s">
        <v>42</v>
      </c>
      <c r="D193" s="42"/>
      <c r="E193" s="504" t="s">
        <v>88</v>
      </c>
      <c r="F193" s="36"/>
      <c r="G193" s="37"/>
    </row>
    <row r="194" spans="1:7">
      <c r="A194" s="5" t="s">
        <v>120</v>
      </c>
      <c r="B194" s="50"/>
      <c r="C194" s="49" t="s">
        <v>65</v>
      </c>
      <c r="D194" s="126"/>
      <c r="E194" s="504"/>
      <c r="F194" s="36"/>
      <c r="G194" s="37"/>
    </row>
    <row r="195" spans="1:7">
      <c r="A195" s="507" t="s">
        <v>56</v>
      </c>
      <c r="B195" s="507"/>
      <c r="C195" s="507" t="s">
        <v>57</v>
      </c>
      <c r="D195" s="507"/>
      <c r="E195" s="505"/>
      <c r="F195" s="4" t="s">
        <v>60</v>
      </c>
      <c r="G195" s="38"/>
    </row>
    <row r="196" spans="1:7">
      <c r="A196" s="4" t="s">
        <v>58</v>
      </c>
      <c r="B196" s="116"/>
      <c r="C196" s="4" t="s">
        <v>58</v>
      </c>
      <c r="D196" s="18"/>
      <c r="E196" s="505"/>
    </row>
    <row r="197" spans="1:7">
      <c r="A197" s="4" t="s">
        <v>60</v>
      </c>
      <c r="B197" s="116"/>
      <c r="C197" s="4" t="s">
        <v>60</v>
      </c>
      <c r="D197" s="18"/>
      <c r="E197" s="505"/>
      <c r="F197" s="4" t="s">
        <v>89</v>
      </c>
      <c r="G197" s="18"/>
    </row>
    <row r="198" spans="1:7">
      <c r="A198" s="4" t="s">
        <v>61</v>
      </c>
      <c r="B198" s="116"/>
      <c r="C198" s="4" t="s">
        <v>61</v>
      </c>
      <c r="D198" s="18"/>
      <c r="E198" s="505"/>
    </row>
    <row r="199" spans="1:7">
      <c r="A199" s="4" t="s">
        <v>59</v>
      </c>
      <c r="B199" s="16"/>
      <c r="C199" s="4" t="s">
        <v>59</v>
      </c>
      <c r="D199" s="18"/>
      <c r="E199" s="505"/>
      <c r="F199" s="4" t="s">
        <v>63</v>
      </c>
      <c r="G199" s="110"/>
    </row>
    <row r="200" spans="1:7">
      <c r="A200" s="4" t="s">
        <v>63</v>
      </c>
      <c r="B200" s="109"/>
      <c r="C200" s="4" t="s">
        <v>63</v>
      </c>
      <c r="D200" s="110"/>
      <c r="E200" s="505"/>
    </row>
    <row r="201" spans="1:7">
      <c r="A201" s="4" t="s">
        <v>62</v>
      </c>
      <c r="B201" s="109"/>
      <c r="C201" s="4" t="s">
        <v>62</v>
      </c>
      <c r="D201" s="110"/>
      <c r="E201" s="505"/>
      <c r="F201" s="4" t="s">
        <v>62</v>
      </c>
      <c r="G201" s="110"/>
    </row>
    <row r="202" spans="1:7">
      <c r="A202" s="4" t="s">
        <v>65</v>
      </c>
      <c r="B202" s="109"/>
      <c r="C202" s="4" t="s">
        <v>65</v>
      </c>
      <c r="D202" s="110"/>
      <c r="E202" s="505"/>
    </row>
    <row r="203" spans="1:7">
      <c r="A203" s="4" t="s">
        <v>66</v>
      </c>
      <c r="B203" s="16"/>
      <c r="C203" s="4" t="s">
        <v>66</v>
      </c>
      <c r="D203" s="18"/>
      <c r="E203" s="505"/>
      <c r="F203" s="4" t="s">
        <v>65</v>
      </c>
      <c r="G203" s="110"/>
    </row>
    <row r="204" spans="1:7">
      <c r="A204" s="15" t="s">
        <v>64</v>
      </c>
      <c r="B204" s="17"/>
      <c r="C204" s="15" t="s">
        <v>64</v>
      </c>
      <c r="D204" s="19"/>
      <c r="E204" s="506"/>
      <c r="F204" s="15"/>
      <c r="G204" s="39"/>
    </row>
    <row r="205" spans="1:7" ht="28.5" customHeight="1">
      <c r="A205" s="40" t="str">
        <f ca="1">Junior_18!$U$1</f>
        <v>Junior_18</v>
      </c>
      <c r="B205" s="41" t="s">
        <v>37</v>
      </c>
      <c r="C205" s="4" t="s">
        <v>42</v>
      </c>
      <c r="D205" s="42"/>
      <c r="E205" s="504" t="s">
        <v>88</v>
      </c>
      <c r="F205" s="36"/>
      <c r="G205" s="37"/>
    </row>
    <row r="206" spans="1:7">
      <c r="A206" s="152" t="s">
        <v>120</v>
      </c>
      <c r="B206" s="50"/>
      <c r="C206" s="49" t="s">
        <v>65</v>
      </c>
      <c r="D206" s="126"/>
      <c r="E206" s="504"/>
      <c r="F206" s="36"/>
      <c r="G206" s="37"/>
    </row>
    <row r="207" spans="1:7">
      <c r="A207" s="507" t="s">
        <v>56</v>
      </c>
      <c r="B207" s="507"/>
      <c r="C207" s="507" t="s">
        <v>57</v>
      </c>
      <c r="D207" s="507"/>
      <c r="E207" s="505"/>
      <c r="F207" s="4" t="s">
        <v>60</v>
      </c>
      <c r="G207" s="38"/>
    </row>
    <row r="208" spans="1:7">
      <c r="A208" s="4" t="s">
        <v>58</v>
      </c>
      <c r="B208" s="116"/>
      <c r="C208" s="4" t="s">
        <v>58</v>
      </c>
      <c r="D208" s="18"/>
      <c r="E208" s="505"/>
    </row>
    <row r="209" spans="1:7">
      <c r="A209" s="4" t="s">
        <v>60</v>
      </c>
      <c r="B209" s="116"/>
      <c r="C209" s="4" t="s">
        <v>60</v>
      </c>
      <c r="D209" s="18"/>
      <c r="E209" s="505"/>
      <c r="F209" s="4" t="s">
        <v>89</v>
      </c>
      <c r="G209" s="18"/>
    </row>
    <row r="210" spans="1:7">
      <c r="A210" s="4" t="s">
        <v>61</v>
      </c>
      <c r="B210" s="116"/>
      <c r="C210" s="4" t="s">
        <v>61</v>
      </c>
      <c r="D210" s="18"/>
      <c r="E210" s="505"/>
    </row>
    <row r="211" spans="1:7">
      <c r="A211" s="4" t="s">
        <v>59</v>
      </c>
      <c r="B211" s="16"/>
      <c r="C211" s="4" t="s">
        <v>59</v>
      </c>
      <c r="D211" s="18"/>
      <c r="E211" s="505"/>
      <c r="F211" s="4" t="s">
        <v>63</v>
      </c>
      <c r="G211" s="110"/>
    </row>
    <row r="212" spans="1:7">
      <c r="A212" s="4" t="s">
        <v>63</v>
      </c>
      <c r="B212" s="109"/>
      <c r="C212" s="4" t="s">
        <v>63</v>
      </c>
      <c r="D212" s="110"/>
      <c r="E212" s="505"/>
    </row>
    <row r="213" spans="1:7">
      <c r="A213" s="4" t="s">
        <v>62</v>
      </c>
      <c r="B213" s="109"/>
      <c r="C213" s="4" t="s">
        <v>62</v>
      </c>
      <c r="D213" s="110"/>
      <c r="E213" s="505"/>
      <c r="F213" s="4" t="s">
        <v>62</v>
      </c>
      <c r="G213" s="110"/>
    </row>
    <row r="214" spans="1:7">
      <c r="A214" s="4" t="s">
        <v>65</v>
      </c>
      <c r="B214" s="109"/>
      <c r="C214" s="4" t="s">
        <v>65</v>
      </c>
      <c r="D214" s="110"/>
      <c r="E214" s="505"/>
    </row>
    <row r="215" spans="1:7">
      <c r="A215" s="4" t="s">
        <v>66</v>
      </c>
      <c r="B215" s="16"/>
      <c r="C215" s="4" t="s">
        <v>66</v>
      </c>
      <c r="D215" s="18"/>
      <c r="E215" s="505"/>
      <c r="F215" s="4" t="s">
        <v>65</v>
      </c>
      <c r="G215" s="110"/>
    </row>
    <row r="216" spans="1:7">
      <c r="A216" s="15" t="s">
        <v>64</v>
      </c>
      <c r="B216" s="17"/>
      <c r="C216" s="15" t="s">
        <v>64</v>
      </c>
      <c r="D216" s="19"/>
      <c r="E216" s="506"/>
      <c r="F216" s="15"/>
      <c r="G216" s="39"/>
    </row>
    <row r="217" spans="1:7" ht="28.5" customHeight="1">
      <c r="A217" s="40" t="str">
        <f ca="1">Junior_19!$U$1</f>
        <v>Junior_19</v>
      </c>
      <c r="B217" s="41" t="s">
        <v>37</v>
      </c>
      <c r="C217" s="4" t="s">
        <v>42</v>
      </c>
      <c r="D217" s="42"/>
      <c r="E217" s="504" t="s">
        <v>88</v>
      </c>
      <c r="F217" s="36"/>
      <c r="G217" s="37"/>
    </row>
    <row r="218" spans="1:7">
      <c r="A218" s="5" t="s">
        <v>120</v>
      </c>
      <c r="B218" s="50"/>
      <c r="C218" s="49" t="s">
        <v>65</v>
      </c>
      <c r="D218" s="126"/>
      <c r="E218" s="504"/>
      <c r="F218" s="36"/>
      <c r="G218" s="37"/>
    </row>
    <row r="219" spans="1:7">
      <c r="A219" s="507" t="s">
        <v>56</v>
      </c>
      <c r="B219" s="507"/>
      <c r="C219" s="507" t="s">
        <v>57</v>
      </c>
      <c r="D219" s="507"/>
      <c r="E219" s="505"/>
      <c r="F219" s="4" t="s">
        <v>60</v>
      </c>
      <c r="G219" s="38"/>
    </row>
    <row r="220" spans="1:7">
      <c r="A220" s="4" t="s">
        <v>58</v>
      </c>
      <c r="B220" s="116"/>
      <c r="C220" s="4" t="s">
        <v>58</v>
      </c>
      <c r="D220" s="18"/>
      <c r="E220" s="505"/>
    </row>
    <row r="221" spans="1:7">
      <c r="A221" s="4" t="s">
        <v>60</v>
      </c>
      <c r="B221" s="116"/>
      <c r="C221" s="4" t="s">
        <v>60</v>
      </c>
      <c r="D221" s="18"/>
      <c r="E221" s="505"/>
      <c r="F221" s="4" t="s">
        <v>89</v>
      </c>
      <c r="G221" s="18"/>
    </row>
    <row r="222" spans="1:7">
      <c r="A222" s="4" t="s">
        <v>61</v>
      </c>
      <c r="B222" s="116"/>
      <c r="C222" s="4" t="s">
        <v>61</v>
      </c>
      <c r="D222" s="18"/>
      <c r="E222" s="505"/>
    </row>
    <row r="223" spans="1:7">
      <c r="A223" s="4" t="s">
        <v>59</v>
      </c>
      <c r="B223" s="116"/>
      <c r="C223" s="4" t="s">
        <v>59</v>
      </c>
      <c r="D223" s="18"/>
      <c r="E223" s="505"/>
      <c r="F223" s="4" t="s">
        <v>63</v>
      </c>
      <c r="G223" s="110"/>
    </row>
    <row r="224" spans="1:7">
      <c r="A224" s="4" t="s">
        <v>63</v>
      </c>
      <c r="B224" s="109"/>
      <c r="C224" s="4" t="s">
        <v>63</v>
      </c>
      <c r="D224" s="110"/>
      <c r="E224" s="505"/>
    </row>
    <row r="225" spans="1:7">
      <c r="A225" s="4" t="s">
        <v>62</v>
      </c>
      <c r="B225" s="109"/>
      <c r="C225" s="4" t="s">
        <v>62</v>
      </c>
      <c r="D225" s="110"/>
      <c r="E225" s="505"/>
      <c r="F225" s="4" t="s">
        <v>62</v>
      </c>
      <c r="G225" s="110"/>
    </row>
    <row r="226" spans="1:7">
      <c r="A226" s="4" t="s">
        <v>65</v>
      </c>
      <c r="B226" s="109"/>
      <c r="C226" s="4" t="s">
        <v>65</v>
      </c>
      <c r="D226" s="110"/>
      <c r="E226" s="505"/>
    </row>
    <row r="227" spans="1:7">
      <c r="A227" s="4" t="s">
        <v>66</v>
      </c>
      <c r="B227" s="16"/>
      <c r="C227" s="4" t="s">
        <v>66</v>
      </c>
      <c r="D227" s="18"/>
      <c r="E227" s="505"/>
      <c r="F227" s="4" t="s">
        <v>65</v>
      </c>
      <c r="G227" s="110"/>
    </row>
    <row r="228" spans="1:7">
      <c r="A228" s="15" t="s">
        <v>64</v>
      </c>
      <c r="B228" s="17"/>
      <c r="C228" s="15" t="s">
        <v>64</v>
      </c>
      <c r="D228" s="19"/>
      <c r="E228" s="506"/>
      <c r="F228" s="15"/>
      <c r="G228" s="39"/>
    </row>
    <row r="229" spans="1:7" ht="28.5" customHeight="1">
      <c r="A229" s="40" t="str">
        <f ca="1">Junior_20!$U$1</f>
        <v>Junior_20</v>
      </c>
      <c r="B229" s="41" t="s">
        <v>37</v>
      </c>
      <c r="C229" s="4" t="s">
        <v>42</v>
      </c>
      <c r="D229" s="351"/>
      <c r="E229" s="504" t="s">
        <v>88</v>
      </c>
      <c r="F229" s="36"/>
      <c r="G229" s="37"/>
    </row>
    <row r="230" spans="1:7">
      <c r="A230" s="5" t="s">
        <v>120</v>
      </c>
      <c r="B230" s="50"/>
      <c r="C230" s="49" t="s">
        <v>65</v>
      </c>
      <c r="D230" s="126"/>
      <c r="E230" s="504"/>
      <c r="F230" s="36"/>
      <c r="G230" s="37"/>
    </row>
    <row r="231" spans="1:7">
      <c r="A231" s="507" t="s">
        <v>56</v>
      </c>
      <c r="B231" s="507"/>
      <c r="C231" s="507" t="s">
        <v>57</v>
      </c>
      <c r="D231" s="507"/>
      <c r="E231" s="505"/>
      <c r="F231" s="4" t="s">
        <v>60</v>
      </c>
      <c r="G231" s="38"/>
    </row>
    <row r="232" spans="1:7">
      <c r="A232" s="4" t="s">
        <v>58</v>
      </c>
      <c r="B232" s="116"/>
      <c r="C232" s="4" t="s">
        <v>58</v>
      </c>
      <c r="D232" s="18"/>
      <c r="E232" s="505"/>
    </row>
    <row r="233" spans="1:7">
      <c r="A233" s="4" t="s">
        <v>60</v>
      </c>
      <c r="B233" s="116"/>
      <c r="C233" s="4" t="s">
        <v>60</v>
      </c>
      <c r="D233" s="18"/>
      <c r="E233" s="505"/>
      <c r="F233" s="4" t="s">
        <v>89</v>
      </c>
      <c r="G233" s="18"/>
    </row>
    <row r="234" spans="1:7">
      <c r="A234" s="4" t="s">
        <v>61</v>
      </c>
      <c r="B234" s="116"/>
      <c r="C234" s="4" t="s">
        <v>61</v>
      </c>
      <c r="D234" s="18"/>
      <c r="E234" s="505"/>
    </row>
    <row r="235" spans="1:7">
      <c r="A235" s="4" t="s">
        <v>59</v>
      </c>
      <c r="B235" s="116"/>
      <c r="C235" s="4" t="s">
        <v>59</v>
      </c>
      <c r="D235" s="18"/>
      <c r="E235" s="505"/>
      <c r="F235" s="4" t="s">
        <v>63</v>
      </c>
      <c r="G235" s="110"/>
    </row>
    <row r="236" spans="1:7">
      <c r="A236" s="4" t="s">
        <v>63</v>
      </c>
      <c r="B236" s="109"/>
      <c r="C236" s="4" t="s">
        <v>63</v>
      </c>
      <c r="D236" s="110"/>
      <c r="E236" s="505"/>
    </row>
    <row r="237" spans="1:7">
      <c r="A237" s="4" t="s">
        <v>62</v>
      </c>
      <c r="B237" s="109"/>
      <c r="C237" s="4" t="s">
        <v>62</v>
      </c>
      <c r="D237" s="110"/>
      <c r="E237" s="505"/>
      <c r="F237" s="4" t="s">
        <v>62</v>
      </c>
      <c r="G237" s="110"/>
    </row>
    <row r="238" spans="1:7">
      <c r="A238" s="4" t="s">
        <v>65</v>
      </c>
      <c r="B238" s="109"/>
      <c r="C238" s="4" t="s">
        <v>65</v>
      </c>
      <c r="D238" s="110"/>
      <c r="E238" s="505"/>
    </row>
    <row r="239" spans="1:7">
      <c r="A239" s="4" t="s">
        <v>66</v>
      </c>
      <c r="B239" s="16"/>
      <c r="C239" s="4" t="s">
        <v>66</v>
      </c>
      <c r="D239" s="18"/>
      <c r="E239" s="505"/>
      <c r="F239" s="4" t="s">
        <v>65</v>
      </c>
      <c r="G239" s="110"/>
    </row>
    <row r="240" spans="1:7">
      <c r="A240" s="15" t="s">
        <v>64</v>
      </c>
      <c r="B240" s="17"/>
      <c r="C240" s="15" t="s">
        <v>64</v>
      </c>
      <c r="D240" s="19"/>
      <c r="E240" s="506"/>
      <c r="F240" s="15"/>
      <c r="G240" s="39"/>
    </row>
    <row r="241" spans="1:7" ht="28.5" customHeight="1">
      <c r="A241" s="40" t="str">
        <f ca="1">Junior_21!$U$1</f>
        <v>Junior_21</v>
      </c>
      <c r="B241" s="41" t="s">
        <v>37</v>
      </c>
      <c r="C241" s="4" t="s">
        <v>42</v>
      </c>
      <c r="D241" s="42"/>
      <c r="E241" s="504" t="s">
        <v>88</v>
      </c>
      <c r="F241" s="36"/>
      <c r="G241" s="37"/>
    </row>
    <row r="242" spans="1:7">
      <c r="A242" s="5" t="s">
        <v>120</v>
      </c>
      <c r="B242" s="50"/>
      <c r="C242" s="49" t="s">
        <v>65</v>
      </c>
      <c r="D242" s="126"/>
      <c r="E242" s="504"/>
      <c r="F242" s="36"/>
      <c r="G242" s="37"/>
    </row>
    <row r="243" spans="1:7">
      <c r="A243" s="507" t="s">
        <v>56</v>
      </c>
      <c r="B243" s="507"/>
      <c r="C243" s="507" t="s">
        <v>57</v>
      </c>
      <c r="D243" s="507"/>
      <c r="E243" s="505"/>
      <c r="F243" s="4" t="s">
        <v>60</v>
      </c>
      <c r="G243" s="38"/>
    </row>
    <row r="244" spans="1:7">
      <c r="A244" s="4" t="s">
        <v>58</v>
      </c>
      <c r="B244" s="116"/>
      <c r="C244" s="4" t="s">
        <v>58</v>
      </c>
      <c r="D244" s="18"/>
      <c r="E244" s="505"/>
    </row>
    <row r="245" spans="1:7">
      <c r="A245" s="4" t="s">
        <v>60</v>
      </c>
      <c r="B245" s="116"/>
      <c r="C245" s="4" t="s">
        <v>60</v>
      </c>
      <c r="D245" s="18"/>
      <c r="E245" s="505"/>
      <c r="F245" s="4" t="s">
        <v>89</v>
      </c>
      <c r="G245" s="18"/>
    </row>
    <row r="246" spans="1:7">
      <c r="A246" s="4" t="s">
        <v>61</v>
      </c>
      <c r="B246" s="116"/>
      <c r="C246" s="4" t="s">
        <v>61</v>
      </c>
      <c r="D246" s="18"/>
      <c r="E246" s="505"/>
    </row>
    <row r="247" spans="1:7">
      <c r="A247" s="4" t="s">
        <v>59</v>
      </c>
      <c r="B247" s="16"/>
      <c r="C247" s="4" t="s">
        <v>59</v>
      </c>
      <c r="D247" s="18"/>
      <c r="E247" s="505"/>
      <c r="F247" s="4" t="s">
        <v>63</v>
      </c>
      <c r="G247" s="110"/>
    </row>
    <row r="248" spans="1:7">
      <c r="A248" s="4" t="s">
        <v>63</v>
      </c>
      <c r="B248" s="109"/>
      <c r="C248" s="4" t="s">
        <v>63</v>
      </c>
      <c r="D248" s="110"/>
      <c r="E248" s="505"/>
    </row>
    <row r="249" spans="1:7">
      <c r="A249" s="4" t="s">
        <v>62</v>
      </c>
      <c r="B249" s="109"/>
      <c r="C249" s="4" t="s">
        <v>62</v>
      </c>
      <c r="D249" s="110"/>
      <c r="E249" s="505"/>
      <c r="F249" s="4" t="s">
        <v>62</v>
      </c>
      <c r="G249" s="110"/>
    </row>
    <row r="250" spans="1:7">
      <c r="A250" s="4" t="s">
        <v>65</v>
      </c>
      <c r="B250" s="109"/>
      <c r="C250" s="4" t="s">
        <v>65</v>
      </c>
      <c r="D250" s="110"/>
      <c r="E250" s="505"/>
    </row>
    <row r="251" spans="1:7">
      <c r="A251" s="4" t="s">
        <v>66</v>
      </c>
      <c r="B251" s="16"/>
      <c r="C251" s="4" t="s">
        <v>66</v>
      </c>
      <c r="D251" s="18"/>
      <c r="E251" s="505"/>
      <c r="F251" s="4" t="s">
        <v>65</v>
      </c>
      <c r="G251" s="110"/>
    </row>
    <row r="252" spans="1:7">
      <c r="A252" s="15" t="s">
        <v>64</v>
      </c>
      <c r="B252" s="17"/>
      <c r="C252" s="15" t="s">
        <v>64</v>
      </c>
      <c r="D252" s="19"/>
      <c r="E252" s="506"/>
      <c r="F252" s="15"/>
      <c r="G252" s="39"/>
    </row>
    <row r="253" spans="1:7" ht="28.5" customHeight="1">
      <c r="A253" s="40" t="str">
        <f ca="1">Junior_22!$U$1</f>
        <v>Junior_22</v>
      </c>
      <c r="B253" s="41" t="s">
        <v>37</v>
      </c>
      <c r="C253" s="4" t="s">
        <v>42</v>
      </c>
      <c r="D253" s="42"/>
      <c r="E253" s="504" t="s">
        <v>88</v>
      </c>
      <c r="F253" s="36"/>
      <c r="G253" s="37"/>
    </row>
    <row r="254" spans="1:7">
      <c r="A254" s="5" t="s">
        <v>120</v>
      </c>
      <c r="B254" s="50"/>
      <c r="C254" s="49" t="s">
        <v>65</v>
      </c>
      <c r="D254" s="126"/>
      <c r="E254" s="504"/>
      <c r="F254" s="36"/>
      <c r="G254" s="37"/>
    </row>
    <row r="255" spans="1:7">
      <c r="A255" s="507" t="s">
        <v>56</v>
      </c>
      <c r="B255" s="507"/>
      <c r="C255" s="507" t="s">
        <v>57</v>
      </c>
      <c r="D255" s="507"/>
      <c r="E255" s="505"/>
      <c r="F255" s="4" t="s">
        <v>60</v>
      </c>
      <c r="G255" s="38"/>
    </row>
    <row r="256" spans="1:7">
      <c r="A256" s="4" t="s">
        <v>58</v>
      </c>
      <c r="B256" s="116"/>
      <c r="C256" s="4" t="s">
        <v>58</v>
      </c>
      <c r="D256" s="18"/>
      <c r="E256" s="505"/>
    </row>
    <row r="257" spans="1:7">
      <c r="A257" s="4" t="s">
        <v>60</v>
      </c>
      <c r="B257" s="116"/>
      <c r="C257" s="4" t="s">
        <v>60</v>
      </c>
      <c r="D257" s="18"/>
      <c r="E257" s="505"/>
      <c r="F257" s="4" t="s">
        <v>89</v>
      </c>
      <c r="G257" s="18"/>
    </row>
    <row r="258" spans="1:7">
      <c r="A258" s="4" t="s">
        <v>61</v>
      </c>
      <c r="B258" s="116"/>
      <c r="C258" s="4" t="s">
        <v>61</v>
      </c>
      <c r="D258" s="18"/>
      <c r="E258" s="505"/>
    </row>
    <row r="259" spans="1:7">
      <c r="A259" s="4" t="s">
        <v>59</v>
      </c>
      <c r="B259" s="116"/>
      <c r="C259" s="4" t="s">
        <v>59</v>
      </c>
      <c r="D259" s="18"/>
      <c r="E259" s="505"/>
      <c r="F259" s="4" t="s">
        <v>63</v>
      </c>
      <c r="G259" s="110"/>
    </row>
    <row r="260" spans="1:7">
      <c r="A260" s="4" t="s">
        <v>63</v>
      </c>
      <c r="B260" s="109"/>
      <c r="C260" s="4" t="s">
        <v>63</v>
      </c>
      <c r="D260" s="110"/>
      <c r="E260" s="505"/>
    </row>
    <row r="261" spans="1:7">
      <c r="A261" s="4" t="s">
        <v>62</v>
      </c>
      <c r="B261" s="109"/>
      <c r="C261" s="4" t="s">
        <v>62</v>
      </c>
      <c r="D261" s="110"/>
      <c r="E261" s="505"/>
      <c r="F261" s="4" t="s">
        <v>62</v>
      </c>
      <c r="G261" s="110"/>
    </row>
    <row r="262" spans="1:7">
      <c r="A262" s="4" t="s">
        <v>65</v>
      </c>
      <c r="B262" s="109"/>
      <c r="C262" s="4" t="s">
        <v>65</v>
      </c>
      <c r="D262" s="110"/>
      <c r="E262" s="505"/>
    </row>
    <row r="263" spans="1:7">
      <c r="A263" s="4" t="s">
        <v>66</v>
      </c>
      <c r="B263" s="16"/>
      <c r="C263" s="4" t="s">
        <v>66</v>
      </c>
      <c r="D263" s="18"/>
      <c r="E263" s="505"/>
      <c r="F263" s="4" t="s">
        <v>65</v>
      </c>
      <c r="G263" s="110"/>
    </row>
    <row r="264" spans="1:7">
      <c r="A264" s="15" t="s">
        <v>64</v>
      </c>
      <c r="B264" s="17"/>
      <c r="C264" s="15" t="s">
        <v>64</v>
      </c>
      <c r="D264" s="19"/>
      <c r="E264" s="506"/>
      <c r="F264" s="15"/>
      <c r="G264" s="39"/>
    </row>
    <row r="265" spans="1:7" ht="28.5" customHeight="1">
      <c r="A265" s="40" t="str">
        <f ca="1">Junior_23!$U$1</f>
        <v>Junior_23</v>
      </c>
      <c r="B265" s="41" t="s">
        <v>37</v>
      </c>
      <c r="C265" s="4" t="s">
        <v>42</v>
      </c>
      <c r="D265" s="42"/>
      <c r="E265" s="504" t="s">
        <v>88</v>
      </c>
      <c r="F265" s="36"/>
      <c r="G265" s="37"/>
    </row>
    <row r="266" spans="1:7">
      <c r="A266" s="5" t="s">
        <v>120</v>
      </c>
      <c r="B266" s="50"/>
      <c r="C266" s="49" t="s">
        <v>65</v>
      </c>
      <c r="D266" s="126"/>
      <c r="E266" s="504"/>
      <c r="F266" s="36"/>
      <c r="G266" s="37"/>
    </row>
    <row r="267" spans="1:7">
      <c r="A267" s="507" t="s">
        <v>56</v>
      </c>
      <c r="B267" s="507"/>
      <c r="C267" s="507" t="s">
        <v>57</v>
      </c>
      <c r="D267" s="507"/>
      <c r="E267" s="505"/>
      <c r="F267" s="4" t="s">
        <v>60</v>
      </c>
      <c r="G267" s="38"/>
    </row>
    <row r="268" spans="1:7">
      <c r="A268" s="4" t="s">
        <v>58</v>
      </c>
      <c r="B268" s="116"/>
      <c r="C268" s="4" t="s">
        <v>58</v>
      </c>
      <c r="D268" s="18"/>
      <c r="E268" s="505"/>
    </row>
    <row r="269" spans="1:7">
      <c r="A269" s="4" t="s">
        <v>60</v>
      </c>
      <c r="B269" s="116"/>
      <c r="C269" s="4" t="s">
        <v>60</v>
      </c>
      <c r="D269" s="18"/>
      <c r="E269" s="505"/>
      <c r="F269" s="4" t="s">
        <v>89</v>
      </c>
      <c r="G269" s="18"/>
    </row>
    <row r="270" spans="1:7">
      <c r="A270" s="4" t="s">
        <v>61</v>
      </c>
      <c r="B270" s="116"/>
      <c r="C270" s="4" t="s">
        <v>61</v>
      </c>
      <c r="D270" s="18"/>
      <c r="E270" s="505"/>
    </row>
    <row r="271" spans="1:7">
      <c r="A271" s="4" t="s">
        <v>59</v>
      </c>
      <c r="B271" s="116"/>
      <c r="C271" s="4" t="s">
        <v>59</v>
      </c>
      <c r="D271" s="18"/>
      <c r="E271" s="505"/>
      <c r="F271" s="4" t="s">
        <v>63</v>
      </c>
      <c r="G271" s="110"/>
    </row>
    <row r="272" spans="1:7">
      <c r="A272" s="4" t="s">
        <v>63</v>
      </c>
      <c r="B272" s="109"/>
      <c r="C272" s="4" t="s">
        <v>63</v>
      </c>
      <c r="D272" s="110"/>
      <c r="E272" s="505"/>
    </row>
    <row r="273" spans="1:7">
      <c r="A273" s="4" t="s">
        <v>62</v>
      </c>
      <c r="B273" s="109"/>
      <c r="C273" s="4" t="s">
        <v>62</v>
      </c>
      <c r="D273" s="110"/>
      <c r="E273" s="505"/>
      <c r="F273" s="4" t="s">
        <v>62</v>
      </c>
      <c r="G273" s="110"/>
    </row>
    <row r="274" spans="1:7">
      <c r="A274" s="4" t="s">
        <v>65</v>
      </c>
      <c r="B274" s="109"/>
      <c r="C274" s="4" t="s">
        <v>65</v>
      </c>
      <c r="D274" s="110"/>
      <c r="E274" s="505"/>
    </row>
    <row r="275" spans="1:7">
      <c r="A275" s="4" t="s">
        <v>66</v>
      </c>
      <c r="B275" s="16"/>
      <c r="C275" s="4" t="s">
        <v>66</v>
      </c>
      <c r="D275" s="18"/>
      <c r="E275" s="505"/>
      <c r="F275" s="4" t="s">
        <v>65</v>
      </c>
      <c r="G275" s="110"/>
    </row>
    <row r="276" spans="1:7">
      <c r="A276" s="15" t="s">
        <v>64</v>
      </c>
      <c r="B276" s="17"/>
      <c r="C276" s="15" t="s">
        <v>64</v>
      </c>
      <c r="D276" s="19"/>
      <c r="E276" s="506"/>
      <c r="F276" s="15"/>
      <c r="G276" s="39"/>
    </row>
    <row r="277" spans="1:7" ht="28.5" customHeight="1">
      <c r="A277" s="40" t="str">
        <f ca="1">Junior_24!$U$1</f>
        <v>Junior_24</v>
      </c>
      <c r="B277" s="41" t="s">
        <v>37</v>
      </c>
      <c r="C277" s="4" t="s">
        <v>42</v>
      </c>
      <c r="D277" s="42"/>
      <c r="E277" s="504" t="s">
        <v>88</v>
      </c>
      <c r="F277" s="36"/>
      <c r="G277" s="37"/>
    </row>
    <row r="278" spans="1:7">
      <c r="A278" s="5" t="s">
        <v>120</v>
      </c>
      <c r="B278" s="50"/>
      <c r="C278" s="49" t="s">
        <v>65</v>
      </c>
      <c r="D278" s="126"/>
      <c r="E278" s="504"/>
      <c r="F278" s="36"/>
      <c r="G278" s="37"/>
    </row>
    <row r="279" spans="1:7">
      <c r="A279" s="507" t="s">
        <v>56</v>
      </c>
      <c r="B279" s="507"/>
      <c r="C279" s="507" t="s">
        <v>57</v>
      </c>
      <c r="D279" s="507"/>
      <c r="E279" s="505"/>
      <c r="F279" s="4" t="s">
        <v>60</v>
      </c>
      <c r="G279" s="38"/>
    </row>
    <row r="280" spans="1:7">
      <c r="A280" s="4" t="s">
        <v>58</v>
      </c>
      <c r="B280" s="116"/>
      <c r="C280" s="4" t="s">
        <v>58</v>
      </c>
      <c r="D280" s="18"/>
      <c r="E280" s="505"/>
    </row>
    <row r="281" spans="1:7">
      <c r="A281" s="4" t="s">
        <v>60</v>
      </c>
      <c r="B281" s="116"/>
      <c r="C281" s="4" t="s">
        <v>60</v>
      </c>
      <c r="D281" s="18"/>
      <c r="E281" s="505"/>
      <c r="F281" s="4" t="s">
        <v>89</v>
      </c>
      <c r="G281" s="18"/>
    </row>
    <row r="282" spans="1:7">
      <c r="A282" s="4" t="s">
        <v>61</v>
      </c>
      <c r="B282" s="116"/>
      <c r="C282" s="4" t="s">
        <v>61</v>
      </c>
      <c r="D282" s="18"/>
      <c r="E282" s="505"/>
    </row>
    <row r="283" spans="1:7">
      <c r="A283" s="4" t="s">
        <v>59</v>
      </c>
      <c r="B283" s="16"/>
      <c r="C283" s="4" t="s">
        <v>59</v>
      </c>
      <c r="D283" s="18"/>
      <c r="E283" s="505"/>
      <c r="F283" s="4" t="s">
        <v>63</v>
      </c>
      <c r="G283" s="110"/>
    </row>
    <row r="284" spans="1:7">
      <c r="A284" s="4" t="s">
        <v>63</v>
      </c>
      <c r="B284" s="109"/>
      <c r="C284" s="4" t="s">
        <v>63</v>
      </c>
      <c r="D284" s="110"/>
      <c r="E284" s="505"/>
    </row>
    <row r="285" spans="1:7">
      <c r="A285" s="4" t="s">
        <v>62</v>
      </c>
      <c r="B285" s="109"/>
      <c r="C285" s="4" t="s">
        <v>62</v>
      </c>
      <c r="D285" s="110"/>
      <c r="E285" s="505"/>
      <c r="F285" s="4" t="s">
        <v>62</v>
      </c>
      <c r="G285" s="110"/>
    </row>
    <row r="286" spans="1:7">
      <c r="A286" s="4" t="s">
        <v>65</v>
      </c>
      <c r="B286" s="109"/>
      <c r="C286" s="4" t="s">
        <v>65</v>
      </c>
      <c r="D286" s="110"/>
      <c r="E286" s="505"/>
    </row>
    <row r="287" spans="1:7">
      <c r="A287" s="4" t="s">
        <v>66</v>
      </c>
      <c r="B287" s="16"/>
      <c r="C287" s="4" t="s">
        <v>66</v>
      </c>
      <c r="D287" s="18"/>
      <c r="E287" s="505"/>
      <c r="F287" s="4" t="s">
        <v>65</v>
      </c>
      <c r="G287" s="110"/>
    </row>
    <row r="288" spans="1:7">
      <c r="A288" s="15" t="s">
        <v>64</v>
      </c>
      <c r="B288" s="17"/>
      <c r="C288" s="15" t="s">
        <v>64</v>
      </c>
      <c r="D288" s="19"/>
      <c r="E288" s="506"/>
      <c r="F288" s="15"/>
      <c r="G288" s="39"/>
    </row>
    <row r="289" spans="1:7" ht="28.5" customHeight="1">
      <c r="A289" s="40" t="str">
        <f ca="1">Junior_25!$U$1</f>
        <v>Junior_25</v>
      </c>
      <c r="B289" s="41" t="s">
        <v>37</v>
      </c>
      <c r="C289" s="4" t="s">
        <v>42</v>
      </c>
      <c r="D289" s="42"/>
      <c r="E289" s="504" t="s">
        <v>88</v>
      </c>
      <c r="F289" s="36"/>
      <c r="G289" s="37"/>
    </row>
    <row r="290" spans="1:7">
      <c r="A290" s="5" t="s">
        <v>120</v>
      </c>
      <c r="B290" s="50"/>
      <c r="C290" s="49" t="s">
        <v>65</v>
      </c>
      <c r="D290" s="126"/>
      <c r="E290" s="504"/>
      <c r="F290" s="36"/>
      <c r="G290" s="37"/>
    </row>
    <row r="291" spans="1:7">
      <c r="A291" s="507" t="s">
        <v>56</v>
      </c>
      <c r="B291" s="507"/>
      <c r="C291" s="507" t="s">
        <v>57</v>
      </c>
      <c r="D291" s="507"/>
      <c r="E291" s="505"/>
      <c r="F291" s="4" t="s">
        <v>60</v>
      </c>
      <c r="G291" s="38"/>
    </row>
    <row r="292" spans="1:7">
      <c r="A292" s="4" t="s">
        <v>58</v>
      </c>
      <c r="B292" s="116"/>
      <c r="C292" s="4" t="s">
        <v>58</v>
      </c>
      <c r="D292" s="18"/>
      <c r="E292" s="505"/>
    </row>
    <row r="293" spans="1:7">
      <c r="A293" s="4" t="s">
        <v>60</v>
      </c>
      <c r="B293" s="116"/>
      <c r="C293" s="4" t="s">
        <v>60</v>
      </c>
      <c r="D293" s="18"/>
      <c r="E293" s="505"/>
      <c r="F293" s="4" t="s">
        <v>89</v>
      </c>
      <c r="G293" s="18"/>
    </row>
    <row r="294" spans="1:7">
      <c r="A294" s="4" t="s">
        <v>61</v>
      </c>
      <c r="B294" s="116"/>
      <c r="C294" s="4" t="s">
        <v>61</v>
      </c>
      <c r="D294" s="18"/>
      <c r="E294" s="505"/>
    </row>
    <row r="295" spans="1:7">
      <c r="A295" s="4" t="s">
        <v>59</v>
      </c>
      <c r="B295" s="16"/>
      <c r="C295" s="4" t="s">
        <v>59</v>
      </c>
      <c r="D295" s="18"/>
      <c r="E295" s="505"/>
      <c r="F295" s="4" t="s">
        <v>63</v>
      </c>
      <c r="G295" s="110"/>
    </row>
    <row r="296" spans="1:7">
      <c r="A296" s="4" t="s">
        <v>63</v>
      </c>
      <c r="B296" s="109"/>
      <c r="C296" s="4" t="s">
        <v>63</v>
      </c>
      <c r="D296" s="110"/>
      <c r="E296" s="505"/>
    </row>
    <row r="297" spans="1:7">
      <c r="A297" s="4" t="s">
        <v>62</v>
      </c>
      <c r="B297" s="109"/>
      <c r="C297" s="4" t="s">
        <v>62</v>
      </c>
      <c r="D297" s="110"/>
      <c r="E297" s="505"/>
      <c r="F297" s="4" t="s">
        <v>62</v>
      </c>
      <c r="G297" s="110"/>
    </row>
    <row r="298" spans="1:7">
      <c r="A298" s="4" t="s">
        <v>65</v>
      </c>
      <c r="B298" s="109"/>
      <c r="C298" s="4" t="s">
        <v>65</v>
      </c>
      <c r="D298" s="110"/>
      <c r="E298" s="505"/>
    </row>
    <row r="299" spans="1:7">
      <c r="A299" s="4" t="s">
        <v>66</v>
      </c>
      <c r="B299" s="16"/>
      <c r="C299" s="4" t="s">
        <v>66</v>
      </c>
      <c r="D299" s="18"/>
      <c r="E299" s="505"/>
      <c r="F299" s="4" t="s">
        <v>65</v>
      </c>
      <c r="G299" s="110"/>
    </row>
    <row r="300" spans="1:7">
      <c r="A300" s="15" t="s">
        <v>64</v>
      </c>
      <c r="B300" s="17"/>
      <c r="C300" s="15" t="s">
        <v>64</v>
      </c>
      <c r="D300" s="19"/>
      <c r="E300" s="506"/>
      <c r="F300" s="15"/>
      <c r="G300" s="39"/>
    </row>
    <row r="301" spans="1:7" ht="28.5" customHeight="1">
      <c r="A301" s="40" t="str">
        <f ca="1">Junior_26!$U$1</f>
        <v>Junior_26</v>
      </c>
      <c r="B301" s="41" t="s">
        <v>37</v>
      </c>
      <c r="C301" s="4" t="s">
        <v>42</v>
      </c>
      <c r="D301" s="42"/>
      <c r="E301" s="504" t="s">
        <v>88</v>
      </c>
      <c r="F301" s="36"/>
      <c r="G301" s="37"/>
    </row>
    <row r="302" spans="1:7">
      <c r="A302" s="5" t="s">
        <v>120</v>
      </c>
      <c r="B302" s="50"/>
      <c r="C302" s="49" t="s">
        <v>65</v>
      </c>
      <c r="D302" s="126"/>
      <c r="E302" s="504"/>
      <c r="F302" s="36"/>
      <c r="G302" s="37"/>
    </row>
    <row r="303" spans="1:7">
      <c r="A303" s="507" t="s">
        <v>56</v>
      </c>
      <c r="B303" s="507"/>
      <c r="C303" s="507" t="s">
        <v>57</v>
      </c>
      <c r="D303" s="507"/>
      <c r="E303" s="505"/>
      <c r="F303" s="4" t="s">
        <v>60</v>
      </c>
      <c r="G303" s="38"/>
    </row>
    <row r="304" spans="1:7">
      <c r="A304" s="4" t="s">
        <v>58</v>
      </c>
      <c r="B304" s="116"/>
      <c r="C304" s="4" t="s">
        <v>58</v>
      </c>
      <c r="D304" s="18"/>
      <c r="E304" s="505"/>
    </row>
    <row r="305" spans="1:7">
      <c r="A305" s="4" t="s">
        <v>60</v>
      </c>
      <c r="B305" s="116"/>
      <c r="C305" s="4" t="s">
        <v>60</v>
      </c>
      <c r="D305" s="18"/>
      <c r="E305" s="505"/>
      <c r="F305" s="4" t="s">
        <v>89</v>
      </c>
      <c r="G305" s="18"/>
    </row>
    <row r="306" spans="1:7">
      <c r="A306" s="4" t="s">
        <v>61</v>
      </c>
      <c r="B306" s="116"/>
      <c r="C306" s="4" t="s">
        <v>61</v>
      </c>
      <c r="D306" s="18"/>
      <c r="E306" s="505"/>
    </row>
    <row r="307" spans="1:7">
      <c r="A307" s="4" t="s">
        <v>59</v>
      </c>
      <c r="B307" s="116"/>
      <c r="C307" s="4" t="s">
        <v>59</v>
      </c>
      <c r="D307" s="18"/>
      <c r="E307" s="505"/>
      <c r="F307" s="4" t="s">
        <v>63</v>
      </c>
      <c r="G307" s="110"/>
    </row>
    <row r="308" spans="1:7">
      <c r="A308" s="4" t="s">
        <v>63</v>
      </c>
      <c r="B308" s="109"/>
      <c r="C308" s="4" t="s">
        <v>63</v>
      </c>
      <c r="D308" s="110"/>
      <c r="E308" s="505"/>
    </row>
    <row r="309" spans="1:7">
      <c r="A309" s="4" t="s">
        <v>62</v>
      </c>
      <c r="B309" s="109"/>
      <c r="C309" s="4" t="s">
        <v>62</v>
      </c>
      <c r="D309" s="110"/>
      <c r="E309" s="505"/>
      <c r="F309" s="4" t="s">
        <v>62</v>
      </c>
      <c r="G309" s="110"/>
    </row>
    <row r="310" spans="1:7">
      <c r="A310" s="4" t="s">
        <v>65</v>
      </c>
      <c r="B310" s="109"/>
      <c r="C310" s="4" t="s">
        <v>65</v>
      </c>
      <c r="D310" s="110"/>
      <c r="E310" s="505"/>
    </row>
    <row r="311" spans="1:7">
      <c r="A311" s="4" t="s">
        <v>66</v>
      </c>
      <c r="B311" s="16"/>
      <c r="C311" s="4" t="s">
        <v>66</v>
      </c>
      <c r="D311" s="18"/>
      <c r="E311" s="505"/>
      <c r="F311" s="4" t="s">
        <v>65</v>
      </c>
      <c r="G311" s="110"/>
    </row>
    <row r="312" spans="1:7">
      <c r="A312" s="15" t="s">
        <v>64</v>
      </c>
      <c r="B312" s="17"/>
      <c r="C312" s="15" t="s">
        <v>64</v>
      </c>
      <c r="D312" s="19"/>
      <c r="E312" s="506"/>
      <c r="F312" s="15"/>
      <c r="G312" s="39"/>
    </row>
    <row r="313" spans="1:7" ht="28.5" customHeight="1">
      <c r="A313" s="40" t="str">
        <f ca="1">Junior_27!$U$1</f>
        <v>Junior_27</v>
      </c>
      <c r="B313" s="41" t="s">
        <v>37</v>
      </c>
      <c r="C313" s="4" t="s">
        <v>42</v>
      </c>
      <c r="D313" s="42"/>
      <c r="E313" s="504" t="s">
        <v>88</v>
      </c>
      <c r="F313" s="36"/>
      <c r="G313" s="37"/>
    </row>
    <row r="314" spans="1:7">
      <c r="A314" s="5" t="s">
        <v>120</v>
      </c>
      <c r="B314" s="50"/>
      <c r="C314" s="49" t="s">
        <v>65</v>
      </c>
      <c r="D314" s="126"/>
      <c r="E314" s="504"/>
      <c r="F314" s="36"/>
      <c r="G314" s="37"/>
    </row>
    <row r="315" spans="1:7">
      <c r="A315" s="507" t="s">
        <v>56</v>
      </c>
      <c r="B315" s="507"/>
      <c r="C315" s="507" t="s">
        <v>57</v>
      </c>
      <c r="D315" s="507"/>
      <c r="E315" s="505"/>
      <c r="F315" s="4" t="s">
        <v>60</v>
      </c>
      <c r="G315" s="38"/>
    </row>
    <row r="316" spans="1:7">
      <c r="A316" s="4" t="s">
        <v>58</v>
      </c>
      <c r="B316" s="116"/>
      <c r="C316" s="4" t="s">
        <v>58</v>
      </c>
      <c r="D316" s="18"/>
      <c r="E316" s="505"/>
    </row>
    <row r="317" spans="1:7">
      <c r="A317" s="4" t="s">
        <v>60</v>
      </c>
      <c r="B317" s="116"/>
      <c r="C317" s="4" t="s">
        <v>60</v>
      </c>
      <c r="D317" s="18"/>
      <c r="E317" s="505"/>
      <c r="F317" s="4" t="s">
        <v>89</v>
      </c>
      <c r="G317" s="18"/>
    </row>
    <row r="318" spans="1:7">
      <c r="A318" s="4" t="s">
        <v>61</v>
      </c>
      <c r="B318" s="116"/>
      <c r="C318" s="4" t="s">
        <v>61</v>
      </c>
      <c r="D318" s="18"/>
      <c r="E318" s="505"/>
    </row>
    <row r="319" spans="1:7">
      <c r="A319" s="4" t="s">
        <v>59</v>
      </c>
      <c r="B319" s="16"/>
      <c r="C319" s="4" t="s">
        <v>59</v>
      </c>
      <c r="D319" s="18"/>
      <c r="E319" s="505"/>
      <c r="F319" s="4" t="s">
        <v>63</v>
      </c>
      <c r="G319" s="110"/>
    </row>
    <row r="320" spans="1:7">
      <c r="A320" s="4" t="s">
        <v>63</v>
      </c>
      <c r="B320" s="109"/>
      <c r="C320" s="4" t="s">
        <v>63</v>
      </c>
      <c r="D320" s="110"/>
      <c r="E320" s="505"/>
    </row>
    <row r="321" spans="1:7">
      <c r="A321" s="4" t="s">
        <v>62</v>
      </c>
      <c r="B321" s="109"/>
      <c r="C321" s="4" t="s">
        <v>62</v>
      </c>
      <c r="D321" s="110"/>
      <c r="E321" s="505"/>
      <c r="F321" s="4" t="s">
        <v>62</v>
      </c>
      <c r="G321" s="110"/>
    </row>
    <row r="322" spans="1:7">
      <c r="A322" s="4" t="s">
        <v>65</v>
      </c>
      <c r="B322" s="109"/>
      <c r="C322" s="4" t="s">
        <v>65</v>
      </c>
      <c r="D322" s="110"/>
      <c r="E322" s="505"/>
    </row>
    <row r="323" spans="1:7">
      <c r="A323" s="4" t="s">
        <v>66</v>
      </c>
      <c r="B323" s="16"/>
      <c r="C323" s="4" t="s">
        <v>66</v>
      </c>
      <c r="D323" s="18"/>
      <c r="E323" s="505"/>
      <c r="F323" s="4" t="s">
        <v>65</v>
      </c>
      <c r="G323" s="110"/>
    </row>
    <row r="324" spans="1:7">
      <c r="A324" s="15" t="s">
        <v>64</v>
      </c>
      <c r="B324" s="17"/>
      <c r="C324" s="15" t="s">
        <v>64</v>
      </c>
      <c r="D324" s="19"/>
      <c r="E324" s="506"/>
      <c r="F324" s="15"/>
      <c r="G324" s="39"/>
    </row>
    <row r="325" spans="1:7" ht="28.5" customHeight="1">
      <c r="A325" s="40" t="str">
        <f ca="1">Junior_28!$U$1</f>
        <v>Junior_28</v>
      </c>
      <c r="B325" s="41" t="s">
        <v>37</v>
      </c>
      <c r="C325" s="4" t="s">
        <v>42</v>
      </c>
      <c r="D325" s="42"/>
      <c r="E325" s="504" t="s">
        <v>88</v>
      </c>
      <c r="F325" s="36"/>
      <c r="G325" s="37"/>
    </row>
    <row r="326" spans="1:7">
      <c r="A326" s="5" t="s">
        <v>120</v>
      </c>
      <c r="B326" s="50"/>
      <c r="C326" s="49" t="s">
        <v>65</v>
      </c>
      <c r="D326" s="126"/>
      <c r="E326" s="504"/>
      <c r="F326" s="36"/>
      <c r="G326" s="37"/>
    </row>
    <row r="327" spans="1:7">
      <c r="A327" s="507" t="s">
        <v>56</v>
      </c>
      <c r="B327" s="507"/>
      <c r="C327" s="507" t="s">
        <v>57</v>
      </c>
      <c r="D327" s="507"/>
      <c r="E327" s="505"/>
      <c r="F327" s="4" t="s">
        <v>60</v>
      </c>
      <c r="G327" s="38"/>
    </row>
    <row r="328" spans="1:7">
      <c r="A328" s="4" t="s">
        <v>58</v>
      </c>
      <c r="B328" s="116"/>
      <c r="C328" s="4" t="s">
        <v>58</v>
      </c>
      <c r="D328" s="18"/>
      <c r="E328" s="505"/>
    </row>
    <row r="329" spans="1:7">
      <c r="A329" s="4" t="s">
        <v>60</v>
      </c>
      <c r="B329" s="116"/>
      <c r="C329" s="4" t="s">
        <v>60</v>
      </c>
      <c r="D329" s="18"/>
      <c r="E329" s="505"/>
      <c r="F329" s="4" t="s">
        <v>89</v>
      </c>
      <c r="G329" s="18"/>
    </row>
    <row r="330" spans="1:7">
      <c r="A330" s="4" t="s">
        <v>61</v>
      </c>
      <c r="B330" s="116"/>
      <c r="C330" s="4" t="s">
        <v>61</v>
      </c>
      <c r="D330" s="18"/>
      <c r="E330" s="505"/>
    </row>
    <row r="331" spans="1:7">
      <c r="A331" s="4" t="s">
        <v>59</v>
      </c>
      <c r="B331" s="16"/>
      <c r="C331" s="4" t="s">
        <v>59</v>
      </c>
      <c r="D331" s="18"/>
      <c r="E331" s="505"/>
      <c r="F331" s="4" t="s">
        <v>63</v>
      </c>
      <c r="G331" s="110"/>
    </row>
    <row r="332" spans="1:7">
      <c r="A332" s="4" t="s">
        <v>63</v>
      </c>
      <c r="B332" s="109"/>
      <c r="C332" s="4" t="s">
        <v>63</v>
      </c>
      <c r="D332" s="110"/>
      <c r="E332" s="505"/>
    </row>
    <row r="333" spans="1:7">
      <c r="A333" s="4" t="s">
        <v>62</v>
      </c>
      <c r="B333" s="109"/>
      <c r="C333" s="4" t="s">
        <v>62</v>
      </c>
      <c r="D333" s="110"/>
      <c r="E333" s="505"/>
      <c r="F333" s="4" t="s">
        <v>62</v>
      </c>
      <c r="G333" s="110"/>
    </row>
    <row r="334" spans="1:7">
      <c r="A334" s="4" t="s">
        <v>65</v>
      </c>
      <c r="B334" s="109"/>
      <c r="C334" s="4" t="s">
        <v>65</v>
      </c>
      <c r="D334" s="110"/>
      <c r="E334" s="505"/>
      <c r="G334" s="111"/>
    </row>
    <row r="335" spans="1:7">
      <c r="A335" s="4" t="s">
        <v>66</v>
      </c>
      <c r="B335" s="16"/>
      <c r="C335" s="4" t="s">
        <v>66</v>
      </c>
      <c r="D335" s="18"/>
      <c r="E335" s="505"/>
      <c r="F335" s="4" t="s">
        <v>65</v>
      </c>
      <c r="G335" s="110"/>
    </row>
    <row r="336" spans="1:7">
      <c r="A336" s="15" t="s">
        <v>64</v>
      </c>
      <c r="B336" s="17"/>
      <c r="C336" s="15" t="s">
        <v>64</v>
      </c>
      <c r="D336" s="19"/>
      <c r="E336" s="506"/>
      <c r="F336" s="15"/>
      <c r="G336" s="39"/>
    </row>
    <row r="337" spans="1:7" ht="28.5" customHeight="1">
      <c r="A337" s="40" t="str">
        <f ca="1">Junior_29!$U$1</f>
        <v>Junior_29</v>
      </c>
      <c r="B337" s="41" t="s">
        <v>37</v>
      </c>
      <c r="C337" s="4" t="s">
        <v>42</v>
      </c>
      <c r="D337" s="351"/>
      <c r="E337" s="504" t="s">
        <v>88</v>
      </c>
      <c r="F337" s="36"/>
      <c r="G337" s="37"/>
    </row>
    <row r="338" spans="1:7">
      <c r="A338" s="5" t="s">
        <v>120</v>
      </c>
      <c r="B338" s="50"/>
      <c r="C338" s="49" t="s">
        <v>65</v>
      </c>
      <c r="D338" s="126"/>
      <c r="E338" s="504"/>
      <c r="F338" s="36"/>
      <c r="G338" s="37"/>
    </row>
    <row r="339" spans="1:7">
      <c r="A339" s="507" t="s">
        <v>56</v>
      </c>
      <c r="B339" s="507"/>
      <c r="C339" s="507" t="s">
        <v>57</v>
      </c>
      <c r="D339" s="507"/>
      <c r="E339" s="505"/>
      <c r="F339" s="4" t="s">
        <v>60</v>
      </c>
      <c r="G339" s="38"/>
    </row>
    <row r="340" spans="1:7">
      <c r="A340" s="4" t="s">
        <v>58</v>
      </c>
      <c r="B340" s="116"/>
      <c r="C340" s="4" t="s">
        <v>58</v>
      </c>
      <c r="D340" s="18"/>
      <c r="E340" s="505"/>
    </row>
    <row r="341" spans="1:7">
      <c r="A341" s="4" t="s">
        <v>60</v>
      </c>
      <c r="B341" s="116"/>
      <c r="C341" s="4" t="s">
        <v>60</v>
      </c>
      <c r="D341" s="18"/>
      <c r="E341" s="505"/>
      <c r="F341" s="4" t="s">
        <v>89</v>
      </c>
      <c r="G341" s="18"/>
    </row>
    <row r="342" spans="1:7">
      <c r="A342" s="4" t="s">
        <v>61</v>
      </c>
      <c r="B342" s="116"/>
      <c r="C342" s="4" t="s">
        <v>61</v>
      </c>
      <c r="D342" s="18"/>
      <c r="E342" s="505"/>
    </row>
    <row r="343" spans="1:7">
      <c r="A343" s="4" t="s">
        <v>59</v>
      </c>
      <c r="B343" s="16"/>
      <c r="C343" s="4" t="s">
        <v>59</v>
      </c>
      <c r="D343" s="18"/>
      <c r="E343" s="505"/>
      <c r="F343" s="4" t="s">
        <v>63</v>
      </c>
      <c r="G343" s="110"/>
    </row>
    <row r="344" spans="1:7">
      <c r="A344" s="4" t="s">
        <v>63</v>
      </c>
      <c r="B344" s="109"/>
      <c r="C344" s="4" t="s">
        <v>63</v>
      </c>
      <c r="D344" s="110"/>
      <c r="E344" s="505"/>
    </row>
    <row r="345" spans="1:7">
      <c r="A345" s="4" t="s">
        <v>62</v>
      </c>
      <c r="B345" s="109"/>
      <c r="C345" s="4" t="s">
        <v>62</v>
      </c>
      <c r="D345" s="110"/>
      <c r="E345" s="505"/>
      <c r="F345" s="4" t="s">
        <v>62</v>
      </c>
      <c r="G345" s="110"/>
    </row>
    <row r="346" spans="1:7">
      <c r="A346" s="4" t="s">
        <v>65</v>
      </c>
      <c r="B346" s="109"/>
      <c r="C346" s="4" t="s">
        <v>65</v>
      </c>
      <c r="D346" s="110"/>
      <c r="E346" s="505"/>
    </row>
    <row r="347" spans="1:7">
      <c r="A347" s="4" t="s">
        <v>66</v>
      </c>
      <c r="B347" s="16"/>
      <c r="C347" s="4" t="s">
        <v>66</v>
      </c>
      <c r="D347" s="18"/>
      <c r="E347" s="505"/>
      <c r="F347" s="4" t="s">
        <v>65</v>
      </c>
      <c r="G347" s="110"/>
    </row>
    <row r="348" spans="1:7">
      <c r="A348" s="15" t="s">
        <v>64</v>
      </c>
      <c r="B348" s="17"/>
      <c r="C348" s="15" t="s">
        <v>64</v>
      </c>
      <c r="D348" s="19"/>
      <c r="E348" s="506"/>
      <c r="F348" s="15"/>
      <c r="G348" s="39"/>
    </row>
    <row r="349" spans="1:7" ht="28.5" customHeight="1">
      <c r="A349" s="40" t="str">
        <f ca="1">Junior_30!$U$1</f>
        <v>Junior_30</v>
      </c>
      <c r="B349" s="41" t="s">
        <v>37</v>
      </c>
      <c r="C349" s="4" t="s">
        <v>42</v>
      </c>
      <c r="D349" s="351"/>
      <c r="E349" s="504" t="s">
        <v>88</v>
      </c>
      <c r="F349" s="36"/>
      <c r="G349" s="37"/>
    </row>
    <row r="350" spans="1:7">
      <c r="A350" s="5" t="s">
        <v>120</v>
      </c>
      <c r="B350" s="50"/>
      <c r="C350" s="49" t="s">
        <v>65</v>
      </c>
      <c r="D350" s="126"/>
      <c r="E350" s="504"/>
      <c r="F350" s="36"/>
      <c r="G350" s="37"/>
    </row>
    <row r="351" spans="1:7">
      <c r="A351" s="507" t="s">
        <v>56</v>
      </c>
      <c r="B351" s="507"/>
      <c r="C351" s="507" t="s">
        <v>57</v>
      </c>
      <c r="D351" s="507"/>
      <c r="E351" s="505"/>
      <c r="F351" s="4" t="s">
        <v>60</v>
      </c>
      <c r="G351" s="38"/>
    </row>
    <row r="352" spans="1:7">
      <c r="A352" s="4" t="s">
        <v>58</v>
      </c>
      <c r="B352" s="116"/>
      <c r="C352" s="4" t="s">
        <v>58</v>
      </c>
      <c r="D352" s="18"/>
      <c r="E352" s="505"/>
    </row>
    <row r="353" spans="1:7">
      <c r="A353" s="4" t="s">
        <v>60</v>
      </c>
      <c r="B353" s="116"/>
      <c r="C353" s="4" t="s">
        <v>60</v>
      </c>
      <c r="D353" s="18"/>
      <c r="E353" s="505"/>
      <c r="F353" s="4" t="s">
        <v>89</v>
      </c>
      <c r="G353" s="18"/>
    </row>
    <row r="354" spans="1:7">
      <c r="A354" s="4" t="s">
        <v>61</v>
      </c>
      <c r="B354" s="116"/>
      <c r="C354" s="4" t="s">
        <v>61</v>
      </c>
      <c r="D354" s="18"/>
      <c r="E354" s="505"/>
    </row>
    <row r="355" spans="1:7">
      <c r="A355" s="4" t="s">
        <v>59</v>
      </c>
      <c r="B355" s="116"/>
      <c r="C355" s="4" t="s">
        <v>59</v>
      </c>
      <c r="D355" s="18"/>
      <c r="E355" s="505"/>
      <c r="F355" s="4" t="s">
        <v>63</v>
      </c>
      <c r="G355" s="110"/>
    </row>
    <row r="356" spans="1:7">
      <c r="A356" s="4" t="s">
        <v>63</v>
      </c>
      <c r="B356" s="109"/>
      <c r="C356" s="4" t="s">
        <v>63</v>
      </c>
      <c r="D356" s="110"/>
      <c r="E356" s="505"/>
    </row>
    <row r="357" spans="1:7">
      <c r="A357" s="4" t="s">
        <v>62</v>
      </c>
      <c r="B357" s="109"/>
      <c r="C357" s="4" t="s">
        <v>62</v>
      </c>
      <c r="D357" s="110"/>
      <c r="E357" s="505"/>
      <c r="F357" s="4" t="s">
        <v>62</v>
      </c>
      <c r="G357" s="110"/>
    </row>
    <row r="358" spans="1:7">
      <c r="A358" s="4" t="s">
        <v>65</v>
      </c>
      <c r="B358" s="109"/>
      <c r="C358" s="4" t="s">
        <v>65</v>
      </c>
      <c r="D358" s="110"/>
      <c r="E358" s="505"/>
    </row>
    <row r="359" spans="1:7">
      <c r="A359" s="4" t="s">
        <v>66</v>
      </c>
      <c r="B359" s="16"/>
      <c r="C359" s="4" t="s">
        <v>66</v>
      </c>
      <c r="D359" s="18"/>
      <c r="E359" s="505"/>
      <c r="F359" s="4" t="s">
        <v>65</v>
      </c>
      <c r="G359" s="110"/>
    </row>
    <row r="360" spans="1:7">
      <c r="A360" s="15" t="s">
        <v>64</v>
      </c>
      <c r="B360" s="17"/>
      <c r="C360" s="15" t="s">
        <v>64</v>
      </c>
      <c r="D360" s="19"/>
      <c r="E360" s="506"/>
      <c r="F360" s="15"/>
      <c r="G360" s="39"/>
    </row>
  </sheetData>
  <sheetProtection algorithmName="SHA-512" hashValue="/qswJL1jpjVGcfxnT9i9t7F0SmcXfp+GlCUcBwxKe7dN/uHgqnJL7kivUky1x+CxUqg7Ms66JQvfcfg6wBfrgg==" saltValue="0b+66NmfHTb+9+s50lvYTQ==" spinCount="100000" sheet="1" objects="1" scenarios="1" selectLockedCells="1"/>
  <protectedRanges>
    <protectedRange sqref="D61:G62 D133:G134 D85:G86 D1:G2 D145:G146 D13:G14 D49:G50 D73:G74 D97:G98 D157:G158 D109:G110 D25:G26 D121:G122 D37:G38 D169:G170 D241:G242 D313:G314 D265:G266 D181:G182 D325:G326 D193:G194 D229:G230 D253:G254 D277:G278 D337:G338 D289:G290 D205:G206 D301:G302 D217:G218 D349:G350" name="Range2"/>
    <protectedRange sqref="B1:B2 B73:B74 B157:B158 B13:B14 B121:B122 B37:B38 B49:B50 B61:B62 B25:B26 B85:B86 B145:B146 B97:B98 B109:B110 B133:B134 B169:B170 B181:B182 B253:B254 B337:B338 B193:B194 B301:B302 B217:B218 B229:B230 B241:B242 B205:B206 B265:B266 B325:B326 B277:B278 B289:B290 B313:B314 B349:B350" name="Range1"/>
  </protectedRanges>
  <mergeCells count="90">
    <mergeCell ref="E349:E360"/>
    <mergeCell ref="A351:B351"/>
    <mergeCell ref="C351:D351"/>
    <mergeCell ref="E325:E336"/>
    <mergeCell ref="A327:B327"/>
    <mergeCell ref="C327:D327"/>
    <mergeCell ref="E337:E348"/>
    <mergeCell ref="A339:B339"/>
    <mergeCell ref="C339:D339"/>
    <mergeCell ref="E301:E312"/>
    <mergeCell ref="A303:B303"/>
    <mergeCell ref="C303:D303"/>
    <mergeCell ref="E313:E324"/>
    <mergeCell ref="A315:B315"/>
    <mergeCell ref="C315:D315"/>
    <mergeCell ref="E277:E288"/>
    <mergeCell ref="A279:B279"/>
    <mergeCell ref="C279:D279"/>
    <mergeCell ref="E289:E300"/>
    <mergeCell ref="A291:B291"/>
    <mergeCell ref="C291:D291"/>
    <mergeCell ref="E253:E264"/>
    <mergeCell ref="A255:B255"/>
    <mergeCell ref="C255:D255"/>
    <mergeCell ref="E265:E276"/>
    <mergeCell ref="A267:B267"/>
    <mergeCell ref="C267:D267"/>
    <mergeCell ref="E229:E240"/>
    <mergeCell ref="A231:B231"/>
    <mergeCell ref="C231:D231"/>
    <mergeCell ref="E241:E252"/>
    <mergeCell ref="A243:B243"/>
    <mergeCell ref="C243:D243"/>
    <mergeCell ref="E205:E216"/>
    <mergeCell ref="A207:B207"/>
    <mergeCell ref="C207:D207"/>
    <mergeCell ref="E217:E228"/>
    <mergeCell ref="A219:B219"/>
    <mergeCell ref="C219:D219"/>
    <mergeCell ref="E181:E192"/>
    <mergeCell ref="A183:B183"/>
    <mergeCell ref="C183:D183"/>
    <mergeCell ref="E193:E204"/>
    <mergeCell ref="A195:B195"/>
    <mergeCell ref="C195:D195"/>
    <mergeCell ref="A171:B171"/>
    <mergeCell ref="C171:D171"/>
    <mergeCell ref="E145:E156"/>
    <mergeCell ref="A147:B147"/>
    <mergeCell ref="C147:D147"/>
    <mergeCell ref="E157:E168"/>
    <mergeCell ref="A159:B159"/>
    <mergeCell ref="C159:D159"/>
    <mergeCell ref="A135:B135"/>
    <mergeCell ref="C135:D135"/>
    <mergeCell ref="A75:B75"/>
    <mergeCell ref="C75:D75"/>
    <mergeCell ref="C87:D87"/>
    <mergeCell ref="A87:B87"/>
    <mergeCell ref="A99:B99"/>
    <mergeCell ref="C99:D99"/>
    <mergeCell ref="A123:B123"/>
    <mergeCell ref="C123:D123"/>
    <mergeCell ref="A111:B111"/>
    <mergeCell ref="C111:D111"/>
    <mergeCell ref="A51:B51"/>
    <mergeCell ref="C51:D51"/>
    <mergeCell ref="C63:D63"/>
    <mergeCell ref="A63:B63"/>
    <mergeCell ref="C39:D39"/>
    <mergeCell ref="A39:B39"/>
    <mergeCell ref="E1:E12"/>
    <mergeCell ref="E13:E24"/>
    <mergeCell ref="E25:E36"/>
    <mergeCell ref="E37:E48"/>
    <mergeCell ref="A3:B3"/>
    <mergeCell ref="C3:D3"/>
    <mergeCell ref="C15:D15"/>
    <mergeCell ref="A15:B15"/>
    <mergeCell ref="A27:B27"/>
    <mergeCell ref="C27:D27"/>
    <mergeCell ref="E49:E60"/>
    <mergeCell ref="E61:E72"/>
    <mergeCell ref="E73:E84"/>
    <mergeCell ref="E85:E96"/>
    <mergeCell ref="E169:E180"/>
    <mergeCell ref="E97:E108"/>
    <mergeCell ref="E109:E120"/>
    <mergeCell ref="E121:E132"/>
    <mergeCell ref="E133:E144"/>
  </mergeCells>
  <phoneticPr fontId="2" type="noConversion"/>
  <pageMargins left="0.5" right="0.5" top="1" bottom="0.75" header="0.5" footer="0.5"/>
  <pageSetup scale="67" orientation="portrait" horizontalDpi="4294967293" r:id="rId1"/>
  <headerFooter alignWithMargins="0">
    <oddHeader>&amp;C&amp;"Arial,Bold"&amp;14JuniorTrax&amp;"Arial,Regular"&amp;10
&amp;"Arial,Bold"&amp;12Parent Contact Info - &amp;D</oddHeader>
    <oddFooter>&amp;CPage &amp;P</oddFooter>
  </headerFooter>
  <rowBreaks count="1" manualBreakCount="1">
    <brk id="72"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FE9DE4-C61F-4DBB-B2DE-A31A8F8AA3D0}">
  <sheetPr>
    <tabColor rgb="FF7030A0"/>
  </sheetPr>
  <dimension ref="A1:AD86"/>
  <sheetViews>
    <sheetView showGridLines="0" zoomScaleNormal="100" zoomScaleSheetLayoutView="100" workbookViewId="0">
      <selection activeCell="L48" sqref="L48:R48"/>
    </sheetView>
  </sheetViews>
  <sheetFormatPr defaultColWidth="9.140625" defaultRowHeight="12.75"/>
  <cols>
    <col min="1" max="1" width="0.85546875" style="258" customWidth="1"/>
    <col min="2" max="2" width="18.42578125" style="258" customWidth="1"/>
    <col min="3" max="3" width="24.42578125" style="258" customWidth="1"/>
    <col min="4" max="8" width="0.85546875" style="259" customWidth="1"/>
    <col min="9" max="10" width="7" style="260" customWidth="1"/>
    <col min="11" max="11" width="1.7109375" style="258" customWidth="1"/>
    <col min="12" max="12" width="18.42578125" style="258" customWidth="1"/>
    <col min="13" max="13" width="24.42578125" style="258" customWidth="1"/>
    <col min="14" max="18" width="0.85546875" style="258" customWidth="1"/>
    <col min="19" max="20" width="7" style="260" customWidth="1"/>
    <col min="21" max="21" width="2.7109375" style="258" customWidth="1"/>
    <col min="22" max="22" width="0.85546875" style="258" customWidth="1"/>
    <col min="23" max="23" width="45.7109375" style="258" customWidth="1"/>
    <col min="24" max="25" width="8.42578125" style="260" customWidth="1"/>
    <col min="26" max="26" width="1.7109375" style="260" customWidth="1"/>
    <col min="27" max="27" width="45.7109375" style="258" customWidth="1"/>
    <col min="28" max="29" width="8.42578125" style="260" customWidth="1"/>
    <col min="30" max="30" width="2.7109375" style="261" customWidth="1"/>
    <col min="31" max="16384" width="9.140625" style="258"/>
  </cols>
  <sheetData>
    <row r="1" spans="2:30" s="253" customFormat="1" ht="29.25" customHeight="1" thickBot="1">
      <c r="C1" s="254" t="s">
        <v>946</v>
      </c>
      <c r="D1" s="374"/>
      <c r="E1" s="374"/>
      <c r="F1" s="374"/>
      <c r="G1" s="374"/>
      <c r="H1" s="374"/>
      <c r="I1" s="375"/>
      <c r="J1" s="375"/>
      <c r="K1" s="376"/>
      <c r="L1" s="377"/>
      <c r="M1" s="377"/>
      <c r="N1" s="377"/>
      <c r="O1" s="377"/>
      <c r="P1" s="377"/>
      <c r="Q1" s="377"/>
      <c r="R1" s="377"/>
      <c r="S1" s="377"/>
      <c r="T1" s="378" t="str">
        <f ca="1">MID(CELL("filename",A1),FIND(IF(ISERROR(FIND("]",CELL("filename",A1))),"$","]"),CELL("filename",A1))+1,256)</f>
        <v>Junior_5</v>
      </c>
      <c r="U1" s="255" t="str">
        <f ca="1">MID(CELL("filename",A1),FIND(IF(ISERROR(FIND("]",CELL("filename",A1))),"$","]"),CELL("filename",A1))+1,256)</f>
        <v>Junior_5</v>
      </c>
      <c r="W1" s="256" t="str">
        <f ca="1">IF(T1&lt;&gt;"",T1,"")</f>
        <v>Junior_5</v>
      </c>
      <c r="X1" s="257"/>
      <c r="Y1" s="257"/>
      <c r="Z1" s="257"/>
      <c r="AB1" s="257"/>
      <c r="AC1" s="257"/>
      <c r="AD1" s="256"/>
    </row>
    <row r="2" spans="2:30" ht="12.95" customHeight="1">
      <c r="N2" s="259"/>
      <c r="O2" s="259"/>
      <c r="P2" s="259"/>
      <c r="Q2" s="259"/>
      <c r="R2" s="259"/>
    </row>
    <row r="3" spans="2:30" ht="12.95" customHeight="1" thickBot="1">
      <c r="N3" s="259"/>
      <c r="O3" s="259"/>
      <c r="P3" s="259"/>
      <c r="Q3" s="259"/>
      <c r="R3" s="259"/>
    </row>
    <row r="4" spans="2:30" ht="12.95" customHeight="1">
      <c r="B4" s="262"/>
      <c r="C4" s="300" t="s">
        <v>1076</v>
      </c>
      <c r="D4" s="309" t="str">
        <f>IF(Badges!$H33="A","/","")</f>
        <v/>
      </c>
      <c r="E4" s="309" t="str">
        <f>IF(Badges!$H37="A","/","")</f>
        <v/>
      </c>
      <c r="F4" s="309" t="str">
        <f>IF(Badges!$H41="A","/","")</f>
        <v/>
      </c>
      <c r="G4" s="309" t="str">
        <f>IF(Badges!$H45="A","/","")</f>
        <v/>
      </c>
      <c r="H4" s="309" t="str">
        <f>IF(Badges!$H49="A","/","")</f>
        <v/>
      </c>
      <c r="I4" s="325" t="str">
        <f>IF(Summary!$J5="E","E","")</f>
        <v/>
      </c>
      <c r="J4" s="325" t="str">
        <f>IF(Summary!$K5="Y","R","")</f>
        <v/>
      </c>
      <c r="L4" s="262"/>
      <c r="M4" s="267" t="s">
        <v>97</v>
      </c>
      <c r="N4" s="268"/>
      <c r="O4" s="268"/>
      <c r="P4" s="268"/>
      <c r="Q4" s="268"/>
      <c r="R4" s="268"/>
      <c r="S4" s="269"/>
      <c r="T4" s="269"/>
      <c r="W4" s="336" t="str">
        <f>'Fun Patches'!C5</f>
        <v>&lt;LIST PATCH HERE&gt;</v>
      </c>
      <c r="X4" s="337" t="str">
        <f>IF(Summary!$J113="E","E","")</f>
        <v/>
      </c>
      <c r="Y4" s="337" t="str">
        <f>IF(Summary!$K113="Y","R","")</f>
        <v/>
      </c>
      <c r="AA4" s="270"/>
      <c r="AB4" s="264"/>
      <c r="AC4" s="265"/>
    </row>
    <row r="5" spans="2:30" ht="12.95" customHeight="1">
      <c r="B5" s="262"/>
      <c r="C5" s="295" t="s">
        <v>1057</v>
      </c>
      <c r="D5" s="311" t="str">
        <f>IF(Badges!$H151="A","/","")</f>
        <v/>
      </c>
      <c r="E5" s="311" t="str">
        <f>IF(Badges!$H155="A","/","")</f>
        <v/>
      </c>
      <c r="F5" s="311" t="str">
        <f>IF(Badges!$H159="A","/","")</f>
        <v/>
      </c>
      <c r="G5" s="311" t="str">
        <f>IF(Badges!$H163="A","/","")</f>
        <v/>
      </c>
      <c r="H5" s="311" t="str">
        <f>IF(Badges!$H167="A","/","")</f>
        <v/>
      </c>
      <c r="I5" s="223" t="str">
        <f>IF(Summary!$J11="E","E","")</f>
        <v/>
      </c>
      <c r="J5" s="223" t="str">
        <f>IF(Summary!$K11="Y","R","")</f>
        <v/>
      </c>
      <c r="L5" s="262"/>
      <c r="M5" s="271" t="s">
        <v>947</v>
      </c>
      <c r="N5" s="268"/>
      <c r="O5" s="268"/>
      <c r="P5" s="268"/>
      <c r="Q5" s="268"/>
      <c r="R5" s="272"/>
      <c r="S5" s="224" t="str">
        <f>IF(Summary!$J63="E","E","")</f>
        <v/>
      </c>
      <c r="T5" s="224" t="str">
        <f>IF(Summary!$K63="Y","R","")</f>
        <v/>
      </c>
      <c r="W5" s="338" t="str">
        <f>'Fun Patches'!C6</f>
        <v>&lt;LIST PATCH HERE&gt;</v>
      </c>
      <c r="X5" s="339" t="str">
        <f>IF(Summary!$J114="E","E","")</f>
        <v/>
      </c>
      <c r="Y5" s="339" t="str">
        <f>IF(Summary!$K114="Y","R","")</f>
        <v/>
      </c>
      <c r="AA5" s="275"/>
      <c r="AB5" s="273"/>
      <c r="AC5" s="274"/>
    </row>
    <row r="6" spans="2:30" ht="12.95" customHeight="1" thickBot="1">
      <c r="B6" s="262"/>
      <c r="C6" s="299" t="s">
        <v>144</v>
      </c>
      <c r="D6" s="311" t="str">
        <f>IF(Badges!$H174="A","/","")</f>
        <v/>
      </c>
      <c r="E6" s="311" t="str">
        <f>IF(Badges!$H178="A","/","")</f>
        <v/>
      </c>
      <c r="F6" s="311" t="str">
        <f>IF(Badges!$H182="A","/","")</f>
        <v/>
      </c>
      <c r="G6" s="311" t="str">
        <f>IF(Badges!$H186="A","/","")</f>
        <v/>
      </c>
      <c r="H6" s="311" t="str">
        <f>IF(Badges!$H190="A","/","")</f>
        <v/>
      </c>
      <c r="I6" s="223" t="str">
        <f>IF(Summary!$J12="E","E","")</f>
        <v/>
      </c>
      <c r="J6" s="223" t="str">
        <f>IF(Summary!$K12="Y","R","")</f>
        <v/>
      </c>
      <c r="K6" s="266" t="str">
        <f>IF(COUNT(#REF!)=3,MAX(#REF!),"")</f>
        <v/>
      </c>
      <c r="L6" s="262"/>
      <c r="M6" s="279" t="s">
        <v>948</v>
      </c>
      <c r="N6" s="280"/>
      <c r="O6" s="280"/>
      <c r="P6" s="280"/>
      <c r="Q6" s="280"/>
      <c r="R6" s="281"/>
      <c r="S6" s="224" t="str">
        <f>IF(Summary!$J64="E","E","")</f>
        <v/>
      </c>
      <c r="T6" s="224" t="str">
        <f>IF(Summary!$K64="Y","R","")</f>
        <v/>
      </c>
      <c r="W6" s="338" t="str">
        <f>'Fun Patches'!C7</f>
        <v>&lt;LIST PATCH HERE&gt;</v>
      </c>
      <c r="X6" s="339" t="str">
        <f>IF(Summary!$J115="E","E","")</f>
        <v/>
      </c>
      <c r="Y6" s="339" t="str">
        <f>IF(Summary!$K115="Y","R","")</f>
        <v/>
      </c>
      <c r="AA6" s="275"/>
      <c r="AB6" s="273"/>
      <c r="AC6" s="274"/>
    </row>
    <row r="7" spans="2:30" ht="12.95" customHeight="1" thickBot="1">
      <c r="B7" s="262"/>
      <c r="C7" s="294" t="s">
        <v>139</v>
      </c>
      <c r="D7" s="309" t="str">
        <f>IF(Badges!$H197="A","/","")</f>
        <v/>
      </c>
      <c r="E7" s="309" t="str">
        <f>IF(Badges!$H201="A","/","")</f>
        <v/>
      </c>
      <c r="F7" s="309" t="str">
        <f>IF(Badges!$H205="A","/","")</f>
        <v/>
      </c>
      <c r="G7" s="309" t="str">
        <f>IF(Badges!$H209="A","/","")</f>
        <v/>
      </c>
      <c r="H7" s="309" t="str">
        <f>IF(Badges!$H213="A","/","")</f>
        <v/>
      </c>
      <c r="I7" s="325" t="str">
        <f>IF(Summary!$J13="E","E","")</f>
        <v/>
      </c>
      <c r="J7" s="325" t="str">
        <f>IF(Summary!$K13="Y","R","")</f>
        <v/>
      </c>
      <c r="K7" s="266"/>
      <c r="L7" s="262"/>
      <c r="M7" s="283" t="s">
        <v>949</v>
      </c>
      <c r="N7" s="284"/>
      <c r="O7" s="284"/>
      <c r="P7" s="284"/>
      <c r="Q7" s="284"/>
      <c r="R7" s="285"/>
      <c r="S7" s="224" t="str">
        <f>IF(Summary!$J65="E","E","")</f>
        <v/>
      </c>
      <c r="T7" s="224" t="str">
        <f>IF(Summary!$K65="Y","R","")</f>
        <v/>
      </c>
      <c r="U7" s="266" t="str">
        <f>IF(COUNTIF(S5:S7,"E")=3,"C"," ")</f>
        <v xml:space="preserve"> </v>
      </c>
      <c r="W7" s="338" t="str">
        <f>'Fun Patches'!C8</f>
        <v>&lt;LIST PATCH HERE&gt;</v>
      </c>
      <c r="X7" s="339" t="str">
        <f>IF(Summary!$J116="E","E","")</f>
        <v/>
      </c>
      <c r="Y7" s="339" t="str">
        <f>IF(Summary!$K116="Y","R","")</f>
        <v/>
      </c>
      <c r="AA7" s="275"/>
      <c r="AB7" s="273"/>
      <c r="AC7" s="274"/>
    </row>
    <row r="8" spans="2:30" ht="12.95" customHeight="1">
      <c r="B8" s="262"/>
      <c r="C8" s="295" t="s">
        <v>151</v>
      </c>
      <c r="D8" s="311" t="str">
        <f>IF(Badges!$H220="A","/","")</f>
        <v/>
      </c>
      <c r="E8" s="311" t="str">
        <f>IF(Badges!$H224="A","/","")</f>
        <v/>
      </c>
      <c r="F8" s="311" t="str">
        <f>IF(Badges!$H228="A","/","")</f>
        <v/>
      </c>
      <c r="G8" s="311" t="str">
        <f>IF(Badges!$H232="A","/","")</f>
        <v/>
      </c>
      <c r="H8" s="311" t="str">
        <f>IF(Badges!$H236="A","/","")</f>
        <v/>
      </c>
      <c r="I8" s="223" t="str">
        <f>IF(Summary!$J14="E","E","")</f>
        <v/>
      </c>
      <c r="J8" s="223" t="str">
        <f>IF(Summary!$K14="Y","R","")</f>
        <v/>
      </c>
      <c r="K8" s="266"/>
      <c r="L8" s="262"/>
      <c r="M8" s="287" t="s">
        <v>951</v>
      </c>
      <c r="N8" s="288"/>
      <c r="O8" s="288"/>
      <c r="P8" s="288"/>
      <c r="Q8" s="288"/>
      <c r="R8" s="288"/>
      <c r="S8" s="289"/>
      <c r="T8" s="289"/>
      <c r="W8" s="338" t="str">
        <f>'Fun Patches'!C9</f>
        <v>&lt;LIST PATCH HERE&gt;</v>
      </c>
      <c r="X8" s="339" t="str">
        <f>IF(Summary!$J117="E","E","")</f>
        <v/>
      </c>
      <c r="Y8" s="339" t="str">
        <f>IF(Summary!$K117="Y","R","")</f>
        <v/>
      </c>
      <c r="AA8" s="275"/>
      <c r="AB8" s="273"/>
      <c r="AC8" s="274"/>
    </row>
    <row r="9" spans="2:30" ht="12.95" customHeight="1" thickBot="1">
      <c r="B9" s="262"/>
      <c r="C9" s="298" t="s">
        <v>439</v>
      </c>
      <c r="D9" s="311" t="str">
        <f>IF(Badges!$H266="A","/","")</f>
        <v/>
      </c>
      <c r="E9" s="311" t="str">
        <f>IF(Badges!$H270="A","/","")</f>
        <v/>
      </c>
      <c r="F9" s="311" t="str">
        <f>IF(Badges!$H274="A","/","")</f>
        <v/>
      </c>
      <c r="G9" s="311" t="str">
        <f>IF(Badges!$H278="A","/","")</f>
        <v/>
      </c>
      <c r="H9" s="311" t="str">
        <f>IF(Badges!$H282="A","/","")</f>
        <v/>
      </c>
      <c r="I9" s="223" t="str">
        <f>IF(Summary!$J16="E","E","")</f>
        <v/>
      </c>
      <c r="J9" s="223" t="str">
        <f>IF(Summary!$K16="Y","R","")</f>
        <v/>
      </c>
      <c r="K9" s="266"/>
      <c r="L9" s="262"/>
      <c r="M9" s="271" t="s">
        <v>22</v>
      </c>
      <c r="N9" s="268"/>
      <c r="O9" s="268"/>
      <c r="P9" s="268"/>
      <c r="Q9" s="268"/>
      <c r="R9" s="272"/>
      <c r="S9" s="224" t="str">
        <f>IF(Summary!$J67="E","E","")</f>
        <v/>
      </c>
      <c r="T9" s="224" t="str">
        <f>IF(Summary!$K67="Y","R","")</f>
        <v/>
      </c>
      <c r="W9" s="338" t="str">
        <f>'Fun Patches'!C10</f>
        <v>&lt;LIST PATCH HERE&gt;</v>
      </c>
      <c r="X9" s="339" t="str">
        <f>IF(Summary!$J118="E","E","")</f>
        <v/>
      </c>
      <c r="Y9" s="339" t="str">
        <f>IF(Summary!$K118="Y","R","")</f>
        <v/>
      </c>
      <c r="AA9" s="275"/>
      <c r="AB9" s="273"/>
      <c r="AC9" s="274"/>
    </row>
    <row r="10" spans="2:30" ht="12.95" customHeight="1">
      <c r="B10" s="262"/>
      <c r="C10" s="300" t="s">
        <v>950</v>
      </c>
      <c r="D10" s="309" t="str">
        <f>IF(Badges!$H289="A","/","")</f>
        <v/>
      </c>
      <c r="E10" s="309" t="str">
        <f>IF(Badges!$H293="A","/","")</f>
        <v/>
      </c>
      <c r="F10" s="309" t="str">
        <f>IF(Badges!$H297="A","/","")</f>
        <v/>
      </c>
      <c r="G10" s="309" t="str">
        <f>IF(Badges!$H301="A","/","")</f>
        <v/>
      </c>
      <c r="H10" s="309" t="str">
        <f>IF(Badges!$H305="A","/","")</f>
        <v/>
      </c>
      <c r="I10" s="325" t="str">
        <f>IF(Summary!$J17="E","E","")</f>
        <v/>
      </c>
      <c r="J10" s="325" t="str">
        <f>IF(Summary!$K17="Y","R","")</f>
        <v/>
      </c>
      <c r="K10" s="266" t="str">
        <f>IF(COUNT(#REF!)=3,MAX(#REF!),"")</f>
        <v/>
      </c>
      <c r="L10" s="262"/>
      <c r="M10" s="279" t="s">
        <v>26</v>
      </c>
      <c r="N10" s="280"/>
      <c r="O10" s="280"/>
      <c r="P10" s="280"/>
      <c r="Q10" s="280"/>
      <c r="R10" s="281"/>
      <c r="S10" s="224" t="str">
        <f>IF(Summary!$J68="E","E","")</f>
        <v/>
      </c>
      <c r="T10" s="224" t="str">
        <f>IF(Summary!$K68="Y","R","")</f>
        <v/>
      </c>
      <c r="W10" s="338" t="str">
        <f>'Fun Patches'!C11</f>
        <v>&lt;LIST PATCH HERE&gt;</v>
      </c>
      <c r="X10" s="339" t="str">
        <f>IF(Summary!$J119="E","E","")</f>
        <v/>
      </c>
      <c r="Y10" s="339" t="str">
        <f>IF(Summary!$K119="Y","R","")</f>
        <v/>
      </c>
      <c r="AA10" s="275"/>
      <c r="AB10" s="273"/>
      <c r="AC10" s="274"/>
    </row>
    <row r="11" spans="2:30" ht="12.95" customHeight="1" thickBot="1">
      <c r="B11" s="262"/>
      <c r="C11" s="295" t="s">
        <v>155</v>
      </c>
      <c r="D11" s="311" t="str">
        <f>IF(Badges!$H312="A","/","")</f>
        <v/>
      </c>
      <c r="E11" s="311" t="str">
        <f>IF(Badges!$H316="A","/","")</f>
        <v/>
      </c>
      <c r="F11" s="311" t="str">
        <f>IF(Badges!$H320="A","/","")</f>
        <v/>
      </c>
      <c r="G11" s="311" t="str">
        <f>IF(Badges!$H324="A","/","")</f>
        <v/>
      </c>
      <c r="H11" s="311" t="str">
        <f>IF(Badges!$H328="A","/","")</f>
        <v/>
      </c>
      <c r="I11" s="223" t="str">
        <f>IF(Summary!$J18="E","E","")</f>
        <v/>
      </c>
      <c r="J11" s="223" t="str">
        <f>IF(Summary!$K18="Y","R","")</f>
        <v/>
      </c>
      <c r="K11" s="266"/>
      <c r="L11" s="262"/>
      <c r="M11" s="290" t="s">
        <v>30</v>
      </c>
      <c r="N11" s="291"/>
      <c r="O11" s="291"/>
      <c r="P11" s="291"/>
      <c r="Q11" s="291"/>
      <c r="R11" s="292"/>
      <c r="S11" s="326" t="str">
        <f>IF(Summary!$J69="E","E","")</f>
        <v/>
      </c>
      <c r="T11" s="326" t="str">
        <f>IF(Summary!$K69="Y","R","")</f>
        <v/>
      </c>
      <c r="U11" s="266" t="str">
        <f>IF(COUNTIF(S9:S11,"E")=3,"C"," ")</f>
        <v xml:space="preserve"> </v>
      </c>
      <c r="W11" s="338" t="str">
        <f>'Fun Patches'!C12</f>
        <v>&lt;LIST PATCH HERE&gt;</v>
      </c>
      <c r="X11" s="339" t="str">
        <f>IF(Summary!$J120="E","E","")</f>
        <v/>
      </c>
      <c r="Y11" s="339" t="str">
        <f>IF(Summary!$K120="Y","R","")</f>
        <v/>
      </c>
      <c r="AA11" s="275"/>
      <c r="AB11" s="273"/>
      <c r="AC11" s="274"/>
    </row>
    <row r="12" spans="2:30" ht="12.95" customHeight="1" thickBot="1">
      <c r="B12" s="262"/>
      <c r="C12" s="295" t="s">
        <v>143</v>
      </c>
      <c r="D12" s="311" t="str">
        <f>IF(Badges!$H335="A","/","")</f>
        <v/>
      </c>
      <c r="E12" s="311" t="str">
        <f>IF(Badges!$H339="A","/","")</f>
        <v/>
      </c>
      <c r="F12" s="311" t="str">
        <f>IF(Badges!$H343="A","/","")</f>
        <v/>
      </c>
      <c r="G12" s="311" t="str">
        <f>IF(Badges!$H347="A","/","")</f>
        <v/>
      </c>
      <c r="H12" s="311" t="str">
        <f>IF(Badges!$H351="A","/","")</f>
        <v/>
      </c>
      <c r="I12" s="223" t="str">
        <f>IF(Summary!$J19="E","E","")</f>
        <v/>
      </c>
      <c r="J12" s="223" t="str">
        <f>IF(Summary!$K19="Y","R","")</f>
        <v/>
      </c>
      <c r="K12" s="266"/>
      <c r="L12" s="262"/>
      <c r="M12" s="267" t="s">
        <v>121</v>
      </c>
      <c r="N12" s="268"/>
      <c r="O12" s="268"/>
      <c r="P12" s="268"/>
      <c r="Q12" s="268"/>
      <c r="R12" s="268"/>
      <c r="S12" s="269"/>
      <c r="T12" s="269"/>
      <c r="W12" s="338" t="str">
        <f>'Fun Patches'!C13</f>
        <v>&lt;LIST PATCH HERE&gt;</v>
      </c>
      <c r="X12" s="339" t="str">
        <f>IF(Summary!$J121="E","E","")</f>
        <v/>
      </c>
      <c r="Y12" s="339" t="str">
        <f>IF(Summary!$K121="Y","R","")</f>
        <v/>
      </c>
      <c r="AA12" s="275"/>
      <c r="AB12" s="273"/>
      <c r="AC12" s="274"/>
    </row>
    <row r="13" spans="2:30" ht="12.95" customHeight="1">
      <c r="B13" s="262"/>
      <c r="C13" s="294" t="s">
        <v>741</v>
      </c>
      <c r="D13" s="309" t="str">
        <f>IF(Badges!$H358="A","/","")</f>
        <v/>
      </c>
      <c r="E13" s="309" t="str">
        <f>IF(Badges!$H362="A","/","")</f>
        <v/>
      </c>
      <c r="F13" s="309" t="str">
        <f>IF(Badges!$H366="A","/","")</f>
        <v/>
      </c>
      <c r="G13" s="309" t="str">
        <f>IF(Badges!$H370="A","/","")</f>
        <v/>
      </c>
      <c r="H13" s="309" t="str">
        <f>IF(Badges!$H374="A","/","")</f>
        <v/>
      </c>
      <c r="I13" s="325" t="str">
        <f>IF(Summary!$J20="E","E","")</f>
        <v/>
      </c>
      <c r="J13" s="325" t="str">
        <f>IF(Summary!$K20="Y","R","")</f>
        <v/>
      </c>
      <c r="K13" s="266"/>
      <c r="L13" s="262"/>
      <c r="M13" s="279" t="s">
        <v>953</v>
      </c>
      <c r="N13" s="280"/>
      <c r="O13" s="280"/>
      <c r="P13" s="280"/>
      <c r="Q13" s="280"/>
      <c r="R13" s="281"/>
      <c r="S13" s="224" t="str">
        <f>IF(Summary!$J71="E","E","")</f>
        <v/>
      </c>
      <c r="T13" s="224" t="str">
        <f>IF(Summary!$K71="Y","R","")</f>
        <v/>
      </c>
      <c r="W13" s="338" t="str">
        <f>'Fun Patches'!C14</f>
        <v>&lt;LIST PATCH HERE&gt;</v>
      </c>
      <c r="X13" s="339" t="str">
        <f>IF(Summary!$J122="E","E","")</f>
        <v/>
      </c>
      <c r="Y13" s="339" t="str">
        <f>IF(Summary!$K122="Y","R","")</f>
        <v/>
      </c>
      <c r="AA13" s="275"/>
      <c r="AB13" s="273"/>
      <c r="AC13" s="274"/>
    </row>
    <row r="14" spans="2:30" ht="12.95" customHeight="1">
      <c r="B14" s="262"/>
      <c r="C14" s="295" t="s">
        <v>952</v>
      </c>
      <c r="D14" s="311" t="str">
        <f>IF(Badges!$H573="A","/","")</f>
        <v/>
      </c>
      <c r="E14" s="311" t="str">
        <f>IF(Badges!$H385="A","/","")</f>
        <v/>
      </c>
      <c r="F14" s="311" t="str">
        <f>IF(Badges!$H389="A","/","")</f>
        <v/>
      </c>
      <c r="G14" s="311" t="str">
        <f>IF(Badges!$H393="A","/","")</f>
        <v/>
      </c>
      <c r="H14" s="311" t="str">
        <f>IF(Badges!$H397="A","/","")</f>
        <v/>
      </c>
      <c r="I14" s="223" t="str">
        <f>IF(Summary!$J21="E","E","")</f>
        <v/>
      </c>
      <c r="J14" s="223" t="str">
        <f>IF(Summary!$K21="Y","R","")</f>
        <v/>
      </c>
      <c r="K14" s="266" t="str">
        <f>IF(COUNT(#REF!)=3,MAX(#REF!),"")</f>
        <v/>
      </c>
      <c r="L14" s="262"/>
      <c r="M14" s="279" t="s">
        <v>954</v>
      </c>
      <c r="N14" s="280"/>
      <c r="O14" s="280"/>
      <c r="P14" s="280"/>
      <c r="Q14" s="280"/>
      <c r="R14" s="281"/>
      <c r="S14" s="224" t="str">
        <f>IF(Summary!$J72="E","E","")</f>
        <v/>
      </c>
      <c r="T14" s="224" t="str">
        <f>IF(Summary!$K72="Y","R","")</f>
        <v/>
      </c>
      <c r="W14" s="338" t="str">
        <f>'Fun Patches'!C15</f>
        <v>&lt;LIST PATCH HERE&gt;</v>
      </c>
      <c r="X14" s="339" t="str">
        <f>IF(Summary!$J123="E","E","")</f>
        <v/>
      </c>
      <c r="Y14" s="339" t="str">
        <f>IF(Summary!$K123="Y","R","")</f>
        <v/>
      </c>
      <c r="AA14" s="275"/>
      <c r="AB14" s="273"/>
      <c r="AC14" s="274"/>
    </row>
    <row r="15" spans="2:30" ht="12.95" customHeight="1" thickBot="1">
      <c r="B15" s="262"/>
      <c r="C15" s="298" t="s">
        <v>697</v>
      </c>
      <c r="D15" s="311" t="str">
        <f>IF(Badges!$H404="A","/","")</f>
        <v/>
      </c>
      <c r="E15" s="311" t="str">
        <f>IF(Badges!$H408="A","/","")</f>
        <v/>
      </c>
      <c r="F15" s="311" t="str">
        <f>IF(Badges!$H412="A","/","")</f>
        <v/>
      </c>
      <c r="G15" s="311" t="str">
        <f>IF(Badges!$H416="A","/","")</f>
        <v/>
      </c>
      <c r="H15" s="311" t="str">
        <f>IF(Badges!$H420="A","/","")</f>
        <v/>
      </c>
      <c r="I15" s="223" t="str">
        <f>IF(Summary!$J22="E","E","")</f>
        <v/>
      </c>
      <c r="J15" s="223" t="str">
        <f>IF(Summary!$K22="Y","R","")</f>
        <v/>
      </c>
      <c r="K15" s="266"/>
      <c r="L15" s="262"/>
      <c r="M15" s="283" t="s">
        <v>955</v>
      </c>
      <c r="N15" s="284"/>
      <c r="O15" s="284"/>
      <c r="P15" s="284"/>
      <c r="Q15" s="284"/>
      <c r="R15" s="285"/>
      <c r="S15" s="326" t="str">
        <f>IF(Summary!$J73="E","E","")</f>
        <v/>
      </c>
      <c r="T15" s="326" t="str">
        <f>IF(Summary!$K73="Y","R","")</f>
        <v/>
      </c>
      <c r="U15" s="266" t="str">
        <f>IF(COUNTIF(S13:S15,"E")=3,"C"," ")</f>
        <v xml:space="preserve"> </v>
      </c>
      <c r="W15" s="338" t="str">
        <f>'Fun Patches'!C16</f>
        <v>&lt;LIST PATCH HERE&gt;</v>
      </c>
      <c r="X15" s="339" t="str">
        <f>IF(Summary!$J124="E","E","")</f>
        <v/>
      </c>
      <c r="Y15" s="339" t="str">
        <f>IF(Summary!$K124="Y","R","")</f>
        <v/>
      </c>
      <c r="AA15" s="275"/>
      <c r="AB15" s="273"/>
      <c r="AC15" s="274"/>
    </row>
    <row r="16" spans="2:30" ht="12.95" customHeight="1">
      <c r="B16" s="262"/>
      <c r="C16" s="295" t="s">
        <v>146</v>
      </c>
      <c r="D16" s="309" t="str">
        <f>IF(Badges!$H427="A","/","")</f>
        <v/>
      </c>
      <c r="E16" s="309" t="str">
        <f>IF(Badges!$H431="A","/","")</f>
        <v/>
      </c>
      <c r="F16" s="309" t="str">
        <f>IF(Badges!$H435="A","/","")</f>
        <v/>
      </c>
      <c r="G16" s="309" t="str">
        <f>IF(Badges!$H439="A","/","")</f>
        <v/>
      </c>
      <c r="H16" s="309" t="str">
        <f>IF(Badges!$H443="A","/","")</f>
        <v/>
      </c>
      <c r="I16" s="325" t="str">
        <f>IF(Summary!$J23="E","E","")</f>
        <v/>
      </c>
      <c r="J16" s="325" t="str">
        <f>IF(Summary!$K23="Y","R","")</f>
        <v/>
      </c>
      <c r="K16" s="266"/>
      <c r="L16" s="262"/>
      <c r="M16" s="294" t="s">
        <v>956</v>
      </c>
      <c r="N16" s="310" t="str">
        <f>IF(Badges!$H79="A","/","")</f>
        <v/>
      </c>
      <c r="O16" s="310" t="str">
        <f>IF(Badges!$H83="A","/","")</f>
        <v/>
      </c>
      <c r="P16" s="310" t="str">
        <f>IF(Badges!$H87="A","/","")</f>
        <v/>
      </c>
      <c r="Q16" s="310" t="str">
        <f>IF(Badges!$H91="A","/","")</f>
        <v/>
      </c>
      <c r="R16" s="310" t="str">
        <f>IF(Badges!$H95="A","/","")</f>
        <v/>
      </c>
      <c r="S16" s="224" t="str">
        <f>IF(Summary!$J7="E","E","")</f>
        <v/>
      </c>
      <c r="T16" s="224" t="str">
        <f>IF(Summary!$K7="Y","R","")</f>
        <v/>
      </c>
      <c r="W16" s="338" t="str">
        <f>'Fun Patches'!C17</f>
        <v>&lt;LIST PATCH HERE&gt;</v>
      </c>
      <c r="X16" s="339" t="str">
        <f>IF(Summary!$J125="E","E","")</f>
        <v/>
      </c>
      <c r="Y16" s="339" t="str">
        <f>IF(Summary!$K125="Y","R","")</f>
        <v/>
      </c>
      <c r="AA16" s="275"/>
      <c r="AB16" s="273"/>
      <c r="AC16" s="274"/>
    </row>
    <row r="17" spans="2:29" ht="12.95" customHeight="1">
      <c r="B17" s="262"/>
      <c r="C17" s="295" t="s">
        <v>153</v>
      </c>
      <c r="D17" s="311" t="str">
        <f>IF(Badges!$H450="A","/","")</f>
        <v/>
      </c>
      <c r="E17" s="311" t="str">
        <f>IF(Badges!$H454="A","/","")</f>
        <v/>
      </c>
      <c r="F17" s="311" t="str">
        <f>IF(Badges!$H458="A","/","")</f>
        <v/>
      </c>
      <c r="G17" s="311" t="str">
        <f>IF(Badges!$H462="A","/","")</f>
        <v/>
      </c>
      <c r="H17" s="311" t="str">
        <f>IF(Badges!$H466="A","/","")</f>
        <v/>
      </c>
      <c r="I17" s="223" t="str">
        <f>IF(Summary!$J24="E","E","")</f>
        <v/>
      </c>
      <c r="J17" s="223" t="str">
        <f>IF(Summary!$K24="Y","R","")</f>
        <v/>
      </c>
      <c r="K17" s="266"/>
      <c r="L17" s="262"/>
      <c r="M17" s="295" t="s">
        <v>957</v>
      </c>
      <c r="N17" s="311" t="str">
        <f>IF(Badges!$H10="A","/","")</f>
        <v/>
      </c>
      <c r="O17" s="311" t="str">
        <f>IF(Badges!$H14="A","/","")</f>
        <v/>
      </c>
      <c r="P17" s="311" t="str">
        <f>IF(Badges!$H18="A","/","")</f>
        <v/>
      </c>
      <c r="Q17" s="311" t="str">
        <f>IF(Badges!$H22="A","/","")</f>
        <v/>
      </c>
      <c r="R17" s="311" t="str">
        <f>IF(Badges!$H26="A","/","")</f>
        <v/>
      </c>
      <c r="S17" s="224" t="str">
        <f>IF(Summary!$J4="E","E","")</f>
        <v/>
      </c>
      <c r="T17" s="224" t="str">
        <f>IF(Summary!$K4="Y","R","")</f>
        <v/>
      </c>
      <c r="W17" s="338" t="str">
        <f>'Fun Patches'!C18</f>
        <v>&lt;LIST PATCH HERE&gt;</v>
      </c>
      <c r="X17" s="339" t="str">
        <f>IF(Summary!$J126="E","E","")</f>
        <v/>
      </c>
      <c r="Y17" s="339" t="str">
        <f>IF(Summary!$K126="Y","R","")</f>
        <v/>
      </c>
      <c r="AA17" s="275"/>
      <c r="AB17" s="273"/>
      <c r="AC17" s="274"/>
    </row>
    <row r="18" spans="2:29" ht="12.95" customHeight="1" thickBot="1">
      <c r="B18" s="262"/>
      <c r="C18" s="295" t="s">
        <v>94</v>
      </c>
      <c r="D18" s="311" t="str">
        <f>IF(Badges!$H473="A","/","")</f>
        <v/>
      </c>
      <c r="E18" s="311" t="str">
        <f>IF(Badges!$H477="A","/","")</f>
        <v/>
      </c>
      <c r="F18" s="311" t="str">
        <f>IF(Badges!$H481="A","/","")</f>
        <v/>
      </c>
      <c r="G18" s="311" t="str">
        <f>IF(Badges!$H485="A","/","")</f>
        <v/>
      </c>
      <c r="H18" s="311" t="str">
        <f>IF(Badges!$H489="A","/","")</f>
        <v/>
      </c>
      <c r="I18" s="223" t="str">
        <f>IF(Summary!$J25="E","E","")</f>
        <v/>
      </c>
      <c r="J18" s="223" t="str">
        <f>IF(Summary!$K25="Y","R","")</f>
        <v/>
      </c>
      <c r="K18" s="266" t="str">
        <f>IF(COUNT(#REF!)=4,MAX(#REF!),"")</f>
        <v/>
      </c>
      <c r="L18" s="262"/>
      <c r="M18" s="295" t="s">
        <v>958</v>
      </c>
      <c r="N18" s="308" t="str">
        <f>IF(Badges!$H243="A","/","")</f>
        <v/>
      </c>
      <c r="O18" s="308" t="str">
        <f>IF(Badges!$H247="A","/","")</f>
        <v/>
      </c>
      <c r="P18" s="308" t="str">
        <f>IF(Badges!$H251="A","/","")</f>
        <v/>
      </c>
      <c r="Q18" s="308" t="str">
        <f>IF(Badges!$H255="A","/","")</f>
        <v/>
      </c>
      <c r="R18" s="308" t="str">
        <f>IF(Badges!$H259="A","/","")</f>
        <v/>
      </c>
      <c r="S18" s="224" t="str">
        <f>IF(Summary!$J15="E","E","")</f>
        <v/>
      </c>
      <c r="T18" s="224" t="str">
        <f>IF(Summary!$K15="Y","R","")</f>
        <v/>
      </c>
      <c r="W18" s="338" t="str">
        <f>'Fun Patches'!C19</f>
        <v>&lt;LIST PATCH HERE&gt;</v>
      </c>
      <c r="X18" s="339" t="str">
        <f>IF(Summary!$J127="E","E","")</f>
        <v/>
      </c>
      <c r="Y18" s="339" t="str">
        <f>IF(Summary!$K127="Y","R","")</f>
        <v/>
      </c>
      <c r="AA18" s="275"/>
      <c r="AB18" s="273"/>
      <c r="AC18" s="274"/>
    </row>
    <row r="19" spans="2:29" ht="12.95" customHeight="1" thickBot="1">
      <c r="B19" s="262"/>
      <c r="C19" s="294" t="s">
        <v>141</v>
      </c>
      <c r="D19" s="309" t="str">
        <f>IF(Badges!$H496="A","/","")</f>
        <v/>
      </c>
      <c r="E19" s="309" t="str">
        <f>IF(Badges!$H500="A","/","")</f>
        <v/>
      </c>
      <c r="F19" s="309" t="str">
        <f>IF(Badges!$H504="A","/","")</f>
        <v/>
      </c>
      <c r="G19" s="309" t="str">
        <f>IF(Badges!$H508="A","/","")</f>
        <v/>
      </c>
      <c r="H19" s="309" t="str">
        <f>IF(Badges!$H512="A","/","")</f>
        <v/>
      </c>
      <c r="I19" s="325" t="str">
        <f>IF(Summary!$J26="E","E","")</f>
        <v/>
      </c>
      <c r="J19" s="325" t="str">
        <f>IF(Summary!$K26="Y","R","")</f>
        <v/>
      </c>
      <c r="K19" s="266"/>
      <c r="L19" s="262"/>
      <c r="M19" s="296" t="s">
        <v>959</v>
      </c>
      <c r="N19" s="291"/>
      <c r="O19" s="291"/>
      <c r="P19" s="291"/>
      <c r="Q19" s="291"/>
      <c r="R19" s="292"/>
      <c r="S19" s="326" t="str">
        <f>IF(Summary!$J74="E","E","")</f>
        <v/>
      </c>
      <c r="T19" s="326" t="str">
        <f>IF(Summary!$K74="Y","R","")</f>
        <v/>
      </c>
      <c r="U19" s="266" t="str">
        <f>IF(COUNTIF(S16:S19,"E")=4,"C"," ")</f>
        <v xml:space="preserve"> </v>
      </c>
      <c r="W19" s="338" t="str">
        <f>'Fun Patches'!C20</f>
        <v>&lt;LIST PATCH HERE&gt;</v>
      </c>
      <c r="X19" s="339" t="str">
        <f>IF(Summary!$J128="E","E","")</f>
        <v/>
      </c>
      <c r="Y19" s="339" t="str">
        <f>IF(Summary!$K128="Y","R","")</f>
        <v/>
      </c>
      <c r="AA19" s="275"/>
      <c r="AB19" s="273"/>
      <c r="AC19" s="274"/>
    </row>
    <row r="20" spans="2:29" ht="12.95" customHeight="1">
      <c r="B20" s="262"/>
      <c r="C20" s="295" t="s">
        <v>718</v>
      </c>
      <c r="D20" s="311" t="str">
        <f>IF(Badges!$H519="A","/","")</f>
        <v/>
      </c>
      <c r="E20" s="311" t="str">
        <f>IF(Badges!$H523="A","/","")</f>
        <v/>
      </c>
      <c r="F20" s="311" t="str">
        <f>IF(Badges!$H527="A","/","")</f>
        <v/>
      </c>
      <c r="G20" s="311" t="str">
        <f>IF(Badges!$H531="A","/","")</f>
        <v/>
      </c>
      <c r="H20" s="311" t="str">
        <f>IF(Badges!$H535="A","/","")</f>
        <v/>
      </c>
      <c r="I20" s="223" t="str">
        <f>IF(Summary!$J27="E","E","")</f>
        <v/>
      </c>
      <c r="J20" s="223" t="str">
        <f>IF(Summary!$K27="Y","R","")</f>
        <v/>
      </c>
      <c r="K20" s="266"/>
      <c r="L20" s="262"/>
      <c r="M20" s="267" t="s">
        <v>764</v>
      </c>
      <c r="N20" s="268"/>
      <c r="O20" s="268"/>
      <c r="P20" s="268"/>
      <c r="Q20" s="268"/>
      <c r="R20" s="272"/>
      <c r="S20" s="325" t="str">
        <f>IF(Summary!$J75="E","E","")</f>
        <v/>
      </c>
      <c r="T20" s="325" t="str">
        <f>IF(Summary!$K75="Y","R","")</f>
        <v/>
      </c>
      <c r="W20" s="338" t="str">
        <f>'Fun Patches'!C21</f>
        <v>&lt;LIST PATCH HERE&gt;</v>
      </c>
      <c r="X20" s="339" t="str">
        <f>IF(Summary!$J129="E","E","")</f>
        <v/>
      </c>
      <c r="Y20" s="339" t="str">
        <f>IF(Summary!$K129="Y","R","")</f>
        <v/>
      </c>
      <c r="AA20" s="275"/>
      <c r="AB20" s="273"/>
      <c r="AC20" s="274"/>
    </row>
    <row r="21" spans="2:29" ht="12.95" customHeight="1" thickBot="1">
      <c r="B21" s="262"/>
      <c r="C21" s="298" t="s">
        <v>148</v>
      </c>
      <c r="D21" s="311" t="str">
        <f>IF(Badges!$H542="A","/","")</f>
        <v/>
      </c>
      <c r="E21" s="311" t="str">
        <f>IF(Badges!$H546="A","/","")</f>
        <v/>
      </c>
      <c r="F21" s="311" t="str">
        <f>IF(Badges!$H550="A","/","")</f>
        <v/>
      </c>
      <c r="G21" s="311" t="str">
        <f>IF(Badges!$H554="A","/","")</f>
        <v/>
      </c>
      <c r="H21" s="311" t="str">
        <f>IF(Badges!$H558="A","/","")</f>
        <v/>
      </c>
      <c r="I21" s="223" t="str">
        <f>IF(Summary!$J28="E","E","")</f>
        <v/>
      </c>
      <c r="J21" s="223" t="str">
        <f>IF(Summary!$K28="Y","R","")</f>
        <v/>
      </c>
      <c r="K21" s="266"/>
      <c r="L21" s="262"/>
      <c r="M21" s="283" t="s">
        <v>960</v>
      </c>
      <c r="N21" s="284"/>
      <c r="O21" s="284"/>
      <c r="P21" s="284"/>
      <c r="Q21" s="284"/>
      <c r="R21" s="285"/>
      <c r="S21" s="346" t="str">
        <f>IF(Summary!$J76="E","E","")</f>
        <v/>
      </c>
      <c r="T21" s="346" t="str">
        <f>IF(Summary!$K76="Y","R","")</f>
        <v/>
      </c>
      <c r="U21" s="266" t="str">
        <f>IF(COUNTIF(S20:S21,"E")=2,"C"," ")</f>
        <v xml:space="preserve"> </v>
      </c>
      <c r="W21" s="338" t="str">
        <f>'Fun Patches'!C22</f>
        <v>&lt;LIST PATCH HERE&gt;</v>
      </c>
      <c r="X21" s="339" t="str">
        <f>IF(Summary!$J130="E","E","")</f>
        <v/>
      </c>
      <c r="Y21" s="339" t="str">
        <f>IF(Summary!$K130="Y","R","")</f>
        <v/>
      </c>
      <c r="AA21" s="275"/>
      <c r="AB21" s="273"/>
      <c r="AC21" s="274"/>
    </row>
    <row r="22" spans="2:29" ht="12.95" customHeight="1">
      <c r="B22" s="262"/>
      <c r="C22" s="295" t="s">
        <v>152</v>
      </c>
      <c r="D22" s="309" t="str">
        <f>IF(Badges!$H565="A","/","")</f>
        <v/>
      </c>
      <c r="E22" s="309" t="str">
        <f>IF(Badges!$H569="A","/","")</f>
        <v/>
      </c>
      <c r="F22" s="309" t="str">
        <f>IF(Badges!$H573="A","/","")</f>
        <v/>
      </c>
      <c r="G22" s="309" t="str">
        <f>IF(Badges!$H577="A","/","")</f>
        <v/>
      </c>
      <c r="H22" s="309" t="str">
        <f>IF(Badges!$H581="A","/","")</f>
        <v/>
      </c>
      <c r="I22" s="325" t="str">
        <f>IF(Summary!$J29="E","E","")</f>
        <v/>
      </c>
      <c r="J22" s="325" t="str">
        <f>IF(Summary!$K29="Y","R","")</f>
        <v/>
      </c>
      <c r="K22" s="266" t="str">
        <f>IF(COUNT(#REF!)=2,MAX(#REF!),"")</f>
        <v/>
      </c>
      <c r="L22" s="262"/>
      <c r="M22" s="287" t="s">
        <v>766</v>
      </c>
      <c r="N22" s="288"/>
      <c r="O22" s="288"/>
      <c r="P22" s="288"/>
      <c r="Q22" s="288"/>
      <c r="R22" s="297"/>
      <c r="S22" s="325" t="str">
        <f>IF(Summary!$J77="E","E","")</f>
        <v/>
      </c>
      <c r="T22" s="325" t="str">
        <f>IF(Summary!$K77="Y","R","")</f>
        <v/>
      </c>
      <c r="W22" s="338" t="str">
        <f>'Fun Patches'!C23</f>
        <v>&lt;LIST PATCH HERE&gt;</v>
      </c>
      <c r="X22" s="339" t="str">
        <f>IF(Summary!$J131="E","E","")</f>
        <v/>
      </c>
      <c r="Y22" s="339" t="str">
        <f>IF(Summary!$K131="Y","R","")</f>
        <v/>
      </c>
      <c r="AA22" s="275"/>
      <c r="AB22" s="273"/>
      <c r="AC22" s="274"/>
    </row>
    <row r="23" spans="2:29" ht="12.95" customHeight="1" thickBot="1">
      <c r="B23" s="262"/>
      <c r="C23" s="295" t="s">
        <v>149</v>
      </c>
      <c r="D23" s="311" t="str">
        <f>IF(Badges!$H588="A","/","")</f>
        <v/>
      </c>
      <c r="E23" s="311" t="str">
        <f>IF(Badges!$H592="A","/","")</f>
        <v/>
      </c>
      <c r="F23" s="311" t="str">
        <f>IF(Badges!$H596="A","/","")</f>
        <v/>
      </c>
      <c r="G23" s="311" t="str">
        <f>IF(Badges!$H600="A","/","")</f>
        <v/>
      </c>
      <c r="H23" s="311" t="str">
        <f>IF(Badges!$H604="A","/","")</f>
        <v/>
      </c>
      <c r="I23" s="223" t="str">
        <f>IF(Summary!$J30="E","E","")</f>
        <v/>
      </c>
      <c r="J23" s="223" t="str">
        <f>IF(Summary!$K30="Y","R","")</f>
        <v/>
      </c>
      <c r="K23" s="266"/>
      <c r="L23" s="262"/>
      <c r="M23" s="290" t="s">
        <v>961</v>
      </c>
      <c r="N23" s="291"/>
      <c r="O23" s="291"/>
      <c r="P23" s="291"/>
      <c r="Q23" s="291"/>
      <c r="R23" s="292"/>
      <c r="S23" s="326" t="str">
        <f>IF(Summary!$J78="E","E","")</f>
        <v/>
      </c>
      <c r="T23" s="326" t="str">
        <f>IF(Summary!$K78="Y","R","")</f>
        <v/>
      </c>
      <c r="U23" s="266" t="str">
        <f>IF(COUNTIF(S22:S23,"E")=2,"C"," ")</f>
        <v xml:space="preserve"> </v>
      </c>
      <c r="W23" s="338" t="str">
        <f>'Fun Patches'!C24</f>
        <v>&lt;LIST PATCH HERE&gt;</v>
      </c>
      <c r="X23" s="339" t="str">
        <f>IF(Summary!$J132="E","E","")</f>
        <v/>
      </c>
      <c r="Y23" s="339" t="str">
        <f>IF(Summary!$K132="Y","R","")</f>
        <v/>
      </c>
      <c r="AA23" s="275"/>
      <c r="AB23" s="273"/>
      <c r="AC23" s="274"/>
    </row>
    <row r="24" spans="2:29" ht="12.95" customHeight="1" thickBot="1">
      <c r="B24" s="262"/>
      <c r="C24" s="295" t="s">
        <v>142</v>
      </c>
      <c r="D24" s="311" t="str">
        <f>IF(Badges!$H634="A","/","")</f>
        <v/>
      </c>
      <c r="E24" s="311" t="str">
        <f>IF(Badges!$H638="A","/","")</f>
        <v/>
      </c>
      <c r="F24" s="311" t="str">
        <f>IF(Badges!$H642="A","/","")</f>
        <v/>
      </c>
      <c r="G24" s="311" t="str">
        <f>IF(Badges!$H646="A","/","")</f>
        <v/>
      </c>
      <c r="H24" s="311" t="str">
        <f>IF(Badges!$H650="A","/","")</f>
        <v/>
      </c>
      <c r="I24" s="223" t="str">
        <f>IF(Summary!$J32="E","E","")</f>
        <v/>
      </c>
      <c r="J24" s="223" t="str">
        <f>IF(Summary!$K32="Y","R","")</f>
        <v/>
      </c>
      <c r="K24" s="266" t="str">
        <f>IF(COUNT(#REF!)=2,MAX(#REF!),"")</f>
        <v/>
      </c>
      <c r="L24" s="262"/>
      <c r="M24" s="267" t="s">
        <v>765</v>
      </c>
      <c r="N24" s="268"/>
      <c r="O24" s="268"/>
      <c r="P24" s="268"/>
      <c r="Q24" s="268"/>
      <c r="R24" s="272"/>
      <c r="S24" s="224" t="str">
        <f>IF(Summary!$J79="E","E","")</f>
        <v/>
      </c>
      <c r="T24" s="224" t="str">
        <f>IF(Summary!$K79="Y","R","")</f>
        <v/>
      </c>
      <c r="U24" s="266" t="str">
        <f>IF(COUNTIF(S24:S25,"E")=2,"C"," ")</f>
        <v xml:space="preserve"> </v>
      </c>
      <c r="W24" s="338" t="str">
        <f>'Fun Patches'!C25</f>
        <v>&lt;LIST PATCH HERE&gt;</v>
      </c>
      <c r="X24" s="339" t="str">
        <f>IF(Summary!$J133="E","E","")</f>
        <v/>
      </c>
      <c r="Y24" s="339" t="str">
        <f>IF(Summary!$K133="Y","R","")</f>
        <v/>
      </c>
      <c r="AA24" s="275"/>
      <c r="AB24" s="273"/>
      <c r="AC24" s="274"/>
    </row>
    <row r="25" spans="2:29" ht="12.95" customHeight="1" thickBot="1">
      <c r="B25" s="262"/>
      <c r="C25" s="294" t="s">
        <v>154</v>
      </c>
      <c r="D25" s="309" t="str">
        <f>IF(Badges!$H657="A","/","")</f>
        <v/>
      </c>
      <c r="E25" s="309" t="str">
        <f>IF(Badges!$H661="A","/","")</f>
        <v/>
      </c>
      <c r="F25" s="309" t="str">
        <f>IF(Badges!$H665="A","/","")</f>
        <v/>
      </c>
      <c r="G25" s="309" t="str">
        <f>IF(Badges!$H669="A","/","")</f>
        <v/>
      </c>
      <c r="H25" s="309" t="str">
        <f>IF(Badges!$H673="A","/","")</f>
        <v/>
      </c>
      <c r="I25" s="325" t="str">
        <f>IF(Summary!$J33="E","E","")</f>
        <v/>
      </c>
      <c r="J25" s="325" t="str">
        <f>IF(Summary!$K33="Y","R","")</f>
        <v/>
      </c>
      <c r="K25" s="266"/>
      <c r="L25" s="262"/>
      <c r="M25" s="283" t="s">
        <v>964</v>
      </c>
      <c r="N25" s="284"/>
      <c r="O25" s="284"/>
      <c r="P25" s="284"/>
      <c r="Q25" s="284"/>
      <c r="R25" s="285"/>
      <c r="S25" s="326" t="str">
        <f>IF(Summary!$J80="E","E","")</f>
        <v/>
      </c>
      <c r="T25" s="326" t="str">
        <f>IF(Summary!$K80="Y","R","")</f>
        <v/>
      </c>
      <c r="U25" s="586" t="s">
        <v>1144</v>
      </c>
      <c r="W25" s="338" t="str">
        <f>'Fun Patches'!C26</f>
        <v>&lt;LIST PATCH HERE&gt;</v>
      </c>
      <c r="X25" s="339" t="str">
        <f>IF(Summary!$J134="E","E","")</f>
        <v/>
      </c>
      <c r="Y25" s="339" t="str">
        <f>IF(Summary!$K134="Y","R","")</f>
        <v/>
      </c>
      <c r="AA25" s="275"/>
      <c r="AB25" s="273"/>
      <c r="AC25" s="274"/>
    </row>
    <row r="26" spans="2:29" ht="12.95" customHeight="1">
      <c r="B26" s="262"/>
      <c r="C26" s="295" t="s">
        <v>962</v>
      </c>
      <c r="D26" s="311" t="str">
        <f>IF(Badges!$H102="A","/","")</f>
        <v/>
      </c>
      <c r="E26" s="311" t="str">
        <f>IF(Badges!$H106="A","/","")</f>
        <v/>
      </c>
      <c r="F26" s="311" t="str">
        <f>IF(Badges!$H110="A","/","")</f>
        <v/>
      </c>
      <c r="G26" s="311" t="str">
        <f>IF(Badges!$H114="A","/","")</f>
        <v/>
      </c>
      <c r="H26" s="311" t="str">
        <f>IF(Badges!$H118="A","/","")</f>
        <v/>
      </c>
      <c r="I26" s="223" t="str">
        <f>IF(Summary!$J8="E","E","")</f>
        <v/>
      </c>
      <c r="J26" s="223" t="str">
        <f>IF(Summary!$K8="Y","R","")</f>
        <v/>
      </c>
      <c r="K26" s="266" t="str">
        <f>IF(COUNT(#REF!)=2,MAX(#REF!),"")</f>
        <v/>
      </c>
      <c r="L26" s="392"/>
      <c r="M26" s="392"/>
      <c r="N26" s="393"/>
      <c r="O26" s="393"/>
      <c r="P26" s="393"/>
      <c r="Q26" s="393"/>
      <c r="R26" s="393"/>
      <c r="S26" s="394"/>
      <c r="T26" s="394"/>
      <c r="U26" s="586"/>
      <c r="W26" s="338" t="str">
        <f>'Fun Patches'!C27</f>
        <v>&lt;LIST PATCH HERE&gt;</v>
      </c>
      <c r="X26" s="339" t="str">
        <f>IF(Summary!$J135="E","E","")</f>
        <v/>
      </c>
      <c r="Y26" s="339" t="str">
        <f>IF(Summary!$K135="Y","R","")</f>
        <v/>
      </c>
      <c r="AA26" s="275"/>
      <c r="AB26" s="273"/>
      <c r="AC26" s="274"/>
    </row>
    <row r="27" spans="2:29" ht="12.95" customHeight="1" thickBot="1">
      <c r="B27" s="262"/>
      <c r="C27" s="298" t="s">
        <v>963</v>
      </c>
      <c r="D27" s="311" t="str">
        <f>IF(Badges!$H680="A","/","")</f>
        <v/>
      </c>
      <c r="E27" s="311" t="str">
        <f>IF(Badges!$H684="A","/","")</f>
        <v/>
      </c>
      <c r="F27" s="311" t="str">
        <f>IF(Badges!$H688="A","/","")</f>
        <v/>
      </c>
      <c r="G27" s="311" t="str">
        <f>IF(Badges!$H692="A","/","")</f>
        <v/>
      </c>
      <c r="H27" s="311" t="str">
        <f>IF(Badges!$H696="A","/","")</f>
        <v/>
      </c>
      <c r="I27" s="223" t="str">
        <f>IF(Summary!$J34="E","E","")</f>
        <v/>
      </c>
      <c r="J27" s="223" t="str">
        <f>IF(Summary!$K34="Y","R","")</f>
        <v/>
      </c>
      <c r="K27" s="266"/>
      <c r="L27" s="392"/>
      <c r="M27" s="392"/>
      <c r="N27" s="393"/>
      <c r="O27" s="393"/>
      <c r="P27" s="393"/>
      <c r="Q27" s="393"/>
      <c r="R27" s="393"/>
      <c r="S27" s="394"/>
      <c r="T27" s="394"/>
      <c r="U27" s="586"/>
      <c r="W27" s="338" t="str">
        <f>'Fun Patches'!C28</f>
        <v>&lt;LIST PATCH HERE&gt;</v>
      </c>
      <c r="X27" s="339" t="str">
        <f>IF(Summary!$J136="E","E","")</f>
        <v/>
      </c>
      <c r="Y27" s="339" t="str">
        <f>IF(Summary!$K136="Y","R","")</f>
        <v/>
      </c>
      <c r="AA27" s="275"/>
      <c r="AB27" s="273"/>
      <c r="AC27" s="274"/>
    </row>
    <row r="28" spans="2:29" ht="12.95" customHeight="1">
      <c r="B28" s="262"/>
      <c r="C28" s="294" t="s">
        <v>150</v>
      </c>
      <c r="D28" s="309" t="str">
        <f>IF(Badges!$H703="A","/","")</f>
        <v/>
      </c>
      <c r="E28" s="309" t="str">
        <f>IF(Badges!$H707="A","/","")</f>
        <v/>
      </c>
      <c r="F28" s="309" t="str">
        <f>IF(Badges!$H711="A","/","")</f>
        <v/>
      </c>
      <c r="G28" s="309" t="str">
        <f>IF(Badges!$H715="A","/","")</f>
        <v/>
      </c>
      <c r="H28" s="309" t="str">
        <f>IF(Badges!$H719="A","/","")</f>
        <v/>
      </c>
      <c r="I28" s="325" t="str">
        <f>IF(Summary!$J35="E","E","")</f>
        <v/>
      </c>
      <c r="J28" s="325" t="str">
        <f>IF(Summary!$K35="Y","R","")</f>
        <v/>
      </c>
      <c r="L28" s="580" t="str">
        <f>'Council Own'!B6</f>
        <v>&lt;&lt;List Badge 1 Here&gt;&gt;</v>
      </c>
      <c r="M28" s="580"/>
      <c r="N28" s="580"/>
      <c r="O28" s="580"/>
      <c r="P28" s="580"/>
      <c r="Q28" s="580"/>
      <c r="R28" s="589"/>
      <c r="S28" s="337" t="str">
        <f>IF(Summary!$J82="E","E","")</f>
        <v/>
      </c>
      <c r="T28" s="337" t="str">
        <f>IF(Summary!$K82="Y","R","")</f>
        <v/>
      </c>
      <c r="U28" s="586"/>
      <c r="W28" s="338" t="str">
        <f>'Fun Patches'!C29</f>
        <v>&lt;LIST PATCH HERE&gt;</v>
      </c>
      <c r="X28" s="339" t="str">
        <f>IF(Summary!$J137="E","E","")</f>
        <v/>
      </c>
      <c r="Y28" s="339" t="str">
        <f>IF(Summary!$K137="Y","R","")</f>
        <v/>
      </c>
      <c r="AA28" s="275"/>
      <c r="AB28" s="273"/>
      <c r="AC28" s="274"/>
    </row>
    <row r="29" spans="2:29" ht="12.95" customHeight="1">
      <c r="B29" s="262"/>
      <c r="C29" s="295" t="s">
        <v>847</v>
      </c>
      <c r="D29" s="311" t="str">
        <f>IF(Badges!$H726="A","/","")</f>
        <v/>
      </c>
      <c r="E29" s="311" t="str">
        <f>IF(Badges!$H730="A","/","")</f>
        <v/>
      </c>
      <c r="F29" s="311" t="str">
        <f>IF(Badges!$H734="A","/","")</f>
        <v/>
      </c>
      <c r="G29" s="311" t="str">
        <f>IF(Badges!$H738="A","/","")</f>
        <v/>
      </c>
      <c r="H29" s="311" t="str">
        <f>IF(Badges!$H742="A","/","")</f>
        <v/>
      </c>
      <c r="I29" s="223" t="str">
        <f>IF(Summary!$J36="E","E","")</f>
        <v/>
      </c>
      <c r="J29" s="223" t="str">
        <f>IF(Summary!$K36="Y","R","")</f>
        <v/>
      </c>
      <c r="L29" s="581" t="str">
        <f>'Council Own'!B30</f>
        <v>&lt;&lt;List Badge 2 Here&gt;&gt;</v>
      </c>
      <c r="M29" s="581"/>
      <c r="N29" s="581"/>
      <c r="O29" s="581"/>
      <c r="P29" s="581"/>
      <c r="Q29" s="581"/>
      <c r="R29" s="590"/>
      <c r="S29" s="339" t="str">
        <f>IF(Summary!$J83="E","E","")</f>
        <v/>
      </c>
      <c r="T29" s="339" t="str">
        <f>IF(Summary!$K83="Y","R","")</f>
        <v/>
      </c>
      <c r="U29" s="586"/>
      <c r="W29" s="338" t="str">
        <f>'Fun Patches'!C30</f>
        <v>&lt;LIST PATCH HERE&gt;</v>
      </c>
      <c r="X29" s="339" t="str">
        <f>IF(Summary!$J138="E","E","")</f>
        <v/>
      </c>
      <c r="Y29" s="339" t="str">
        <f>IF(Summary!$K138="Y","R","")</f>
        <v/>
      </c>
      <c r="AA29" s="275"/>
      <c r="AB29" s="273"/>
      <c r="AC29" s="274"/>
    </row>
    <row r="30" spans="2:29" ht="12.95" customHeight="1" thickBot="1">
      <c r="B30" s="262"/>
      <c r="C30" s="298" t="s">
        <v>140</v>
      </c>
      <c r="D30" s="316" t="str">
        <f>IF(Badges!$H749="A","/","")</f>
        <v/>
      </c>
      <c r="E30" s="316" t="str">
        <f>IF(Badges!$H753="A","/","")</f>
        <v/>
      </c>
      <c r="F30" s="316" t="str">
        <f>IF(Badges!$H757="A","/","")</f>
        <v/>
      </c>
      <c r="G30" s="316" t="str">
        <f>IF(Badges!$H761="A","/","")</f>
        <v/>
      </c>
      <c r="H30" s="316" t="str">
        <f>IF(Badges!$H765="A","/","")</f>
        <v/>
      </c>
      <c r="I30" s="326" t="str">
        <f>IF(Summary!$J37="E","E","")</f>
        <v/>
      </c>
      <c r="J30" s="326" t="str">
        <f>IF(Summary!$K37="Y","R","")</f>
        <v/>
      </c>
      <c r="L30" s="580" t="str">
        <f>'Council Own'!B54</f>
        <v>&lt;&lt;List Badge 3 Here&gt;&gt;</v>
      </c>
      <c r="M30" s="580"/>
      <c r="N30" s="580"/>
      <c r="O30" s="580"/>
      <c r="P30" s="580"/>
      <c r="Q30" s="580"/>
      <c r="R30" s="589"/>
      <c r="S30" s="339" t="str">
        <f>IF(Summary!$J84="E","E","")</f>
        <v/>
      </c>
      <c r="T30" s="339" t="str">
        <f>IF(Summary!$K84="Y","R","")</f>
        <v/>
      </c>
      <c r="U30" s="586"/>
      <c r="W30" s="338" t="str">
        <f>'Fun Patches'!C31</f>
        <v>&lt;LIST PATCH HERE&gt;</v>
      </c>
      <c r="X30" s="339" t="str">
        <f>IF(Summary!$J139="E","E","")</f>
        <v/>
      </c>
      <c r="Y30" s="339" t="str">
        <f>IF(Summary!$K139="Y","R","")</f>
        <v/>
      </c>
      <c r="AA30" s="275"/>
      <c r="AB30" s="273"/>
      <c r="AC30" s="274"/>
    </row>
    <row r="31" spans="2:29" ht="12.95" customHeight="1">
      <c r="B31" s="262"/>
      <c r="C31" s="295" t="s">
        <v>1077</v>
      </c>
      <c r="D31" s="308" t="str">
        <f>IF(Badges!D768="C","/","")</f>
        <v/>
      </c>
      <c r="E31" s="308" t="str">
        <f>IF(Badges!E768="C","/","")</f>
        <v/>
      </c>
      <c r="F31" s="308" t="str">
        <f>IF(Badges!F768="C","/","")</f>
        <v/>
      </c>
      <c r="G31" s="308" t="str">
        <f>IF(Badges!G768="C","/","")</f>
        <v/>
      </c>
      <c r="H31" s="308" t="str">
        <f>IF(Badges!H768="C","/","")</f>
        <v/>
      </c>
      <c r="I31" s="224" t="str">
        <f>IF(Summary!$J38="E","E","")</f>
        <v/>
      </c>
      <c r="J31" s="224" t="str">
        <f>IF(Summary!$K38="Y","R","")</f>
        <v/>
      </c>
      <c r="L31" s="581" t="str">
        <f>'Council Own'!B78</f>
        <v>&lt;&lt;List Badge 4 Here&gt;&gt;</v>
      </c>
      <c r="M31" s="581"/>
      <c r="N31" s="581"/>
      <c r="O31" s="581"/>
      <c r="P31" s="581"/>
      <c r="Q31" s="581"/>
      <c r="R31" s="590"/>
      <c r="S31" s="339" t="str">
        <f>IF(Summary!$J85="E","E","")</f>
        <v/>
      </c>
      <c r="T31" s="339" t="str">
        <f>IF(Summary!$K85="Y","R","")</f>
        <v/>
      </c>
      <c r="U31" s="586"/>
      <c r="W31" s="338" t="str">
        <f>'Fun Patches'!C32</f>
        <v>&lt;LIST PATCH HERE&gt;</v>
      </c>
      <c r="X31" s="339" t="str">
        <f>IF(Summary!$J140="E","E","")</f>
        <v/>
      </c>
      <c r="Y31" s="339" t="str">
        <f>IF(Summary!$K140="Y","R","")</f>
        <v/>
      </c>
      <c r="AA31" s="275"/>
      <c r="AB31" s="273"/>
      <c r="AC31" s="274"/>
    </row>
    <row r="32" spans="2:29" ht="12.95" customHeight="1">
      <c r="B32" s="262"/>
      <c r="C32" s="295" t="s">
        <v>965</v>
      </c>
      <c r="D32" s="317" t="str">
        <f>IF(Badges!$H779="A","/","")</f>
        <v/>
      </c>
      <c r="E32" s="317" t="str">
        <f>IF(Badges!$H783="A","/","")</f>
        <v/>
      </c>
      <c r="F32" s="317" t="str">
        <f>IF(Badges!$H787="A","/","")</f>
        <v/>
      </c>
      <c r="G32" s="317" t="str">
        <f>IF(Badges!$H791="A","/","")</f>
        <v/>
      </c>
      <c r="H32" s="317" t="str">
        <f>IF(Badges!$H795="A","/","")</f>
        <v/>
      </c>
      <c r="I32" s="224" t="str">
        <f>IF(Summary!$J39="E","E","")</f>
        <v/>
      </c>
      <c r="J32" s="224" t="str">
        <f>IF(Summary!$K39="Y","R","")</f>
        <v/>
      </c>
      <c r="L32" s="582" t="str">
        <f>'Council Own'!B102</f>
        <v>&lt;&lt;List Badge 5 Here&gt;&gt;</v>
      </c>
      <c r="M32" s="582"/>
      <c r="N32" s="582"/>
      <c r="O32" s="582"/>
      <c r="P32" s="582"/>
      <c r="Q32" s="582"/>
      <c r="R32" s="591"/>
      <c r="S32" s="341" t="str">
        <f>IF(Summary!$J86="E","E","")</f>
        <v/>
      </c>
      <c r="T32" s="341" t="str">
        <f>IF(Summary!$K86="Y","R","")</f>
        <v/>
      </c>
      <c r="U32" s="586"/>
      <c r="W32" s="338" t="str">
        <f>'Fun Patches'!C33</f>
        <v>&lt;LIST PATCH HERE&gt;</v>
      </c>
      <c r="X32" s="339" t="str">
        <f>IF(Summary!$J141="E","E","")</f>
        <v/>
      </c>
      <c r="Y32" s="339" t="str">
        <f>IF(Summary!$K141="Y","R","")</f>
        <v/>
      </c>
      <c r="AA32" s="275"/>
      <c r="AB32" s="273"/>
      <c r="AC32" s="274"/>
    </row>
    <row r="33" spans="2:29" ht="12.95" customHeight="1" thickBot="1">
      <c r="B33" s="262"/>
      <c r="C33" s="299" t="s">
        <v>966</v>
      </c>
      <c r="D33" s="316" t="str">
        <f>IF(Badges!$H802="A","/","")</f>
        <v/>
      </c>
      <c r="E33" s="316" t="str">
        <f>IF(Badges!$H806="A","/","")</f>
        <v/>
      </c>
      <c r="F33" s="316" t="str">
        <f>IF(Badges!$H810="A","/","")</f>
        <v/>
      </c>
      <c r="G33" s="316" t="str">
        <f>IF(Badges!$H814="A","/","")</f>
        <v/>
      </c>
      <c r="H33" s="316" t="str">
        <f>IF(Badges!$H818="A","/","")</f>
        <v/>
      </c>
      <c r="I33" s="224" t="str">
        <f>IF(Summary!$J40="E","E","")</f>
        <v/>
      </c>
      <c r="J33" s="224" t="str">
        <f>IF(Summary!$K40="Y","R","")</f>
        <v/>
      </c>
      <c r="L33" s="582" t="str">
        <f>'Council Own'!B126</f>
        <v>&lt;&lt;List Badge 6 Here&gt;&gt;</v>
      </c>
      <c r="M33" s="582"/>
      <c r="N33" s="582"/>
      <c r="O33" s="582"/>
      <c r="P33" s="582"/>
      <c r="Q33" s="582"/>
      <c r="R33" s="591"/>
      <c r="S33" s="341" t="str">
        <f>IF(Summary!$J87="E","E","")</f>
        <v/>
      </c>
      <c r="T33" s="341" t="str">
        <f>IF(Summary!$K87="Y","R","")</f>
        <v/>
      </c>
      <c r="U33" s="586"/>
      <c r="W33" s="338" t="str">
        <f>'Fun Patches'!C34</f>
        <v>&lt;LIST PATCH HERE&gt;</v>
      </c>
      <c r="X33" s="339" t="str">
        <f>IF(Summary!$J142="E","E","")</f>
        <v/>
      </c>
      <c r="Y33" s="339" t="str">
        <f>IF(Summary!$K142="Y","R","")</f>
        <v/>
      </c>
      <c r="AA33" s="275"/>
      <c r="AB33" s="273"/>
      <c r="AC33" s="274"/>
    </row>
    <row r="34" spans="2:29" ht="12.95" customHeight="1">
      <c r="L34" s="582" t="str">
        <f>'Council Own'!B150</f>
        <v>&lt;&lt;List Badge 7 Here&gt;&gt;</v>
      </c>
      <c r="M34" s="582"/>
      <c r="N34" s="582"/>
      <c r="O34" s="582"/>
      <c r="P34" s="582"/>
      <c r="Q34" s="582"/>
      <c r="R34" s="591"/>
      <c r="S34" s="341" t="str">
        <f>IF(Summary!$J88="E","E","")</f>
        <v/>
      </c>
      <c r="T34" s="341" t="str">
        <f>IF(Summary!$K88="Y","R","")</f>
        <v/>
      </c>
      <c r="U34" s="586"/>
      <c r="W34" s="338" t="str">
        <f>'Fun Patches'!C35</f>
        <v>&lt;LIST PATCH HERE&gt;</v>
      </c>
      <c r="X34" s="339" t="str">
        <f>IF(Summary!$J143="E","E","")</f>
        <v/>
      </c>
      <c r="Y34" s="339" t="str">
        <f>IF(Summary!$K143="Y","R","")</f>
        <v/>
      </c>
      <c r="AA34" s="275"/>
      <c r="AB34" s="273"/>
      <c r="AC34" s="274"/>
    </row>
    <row r="35" spans="2:29" ht="12.95" customHeight="1" thickBot="1">
      <c r="L35" s="582" t="str">
        <f>'Council Own'!B174</f>
        <v>&lt;&lt;List Badge 8 Here&gt;&gt;</v>
      </c>
      <c r="M35" s="582"/>
      <c r="N35" s="582"/>
      <c r="O35" s="582"/>
      <c r="P35" s="582"/>
      <c r="Q35" s="582"/>
      <c r="R35" s="591"/>
      <c r="S35" s="341" t="str">
        <f>IF(Summary!$J89="E","E","")</f>
        <v/>
      </c>
      <c r="T35" s="341" t="str">
        <f>IF(Summary!$K89="Y","R","")</f>
        <v/>
      </c>
      <c r="U35" s="586"/>
      <c r="W35" s="338" t="str">
        <f>'Fun Patches'!C36</f>
        <v>&lt;LIST PATCH HERE&gt;</v>
      </c>
      <c r="X35" s="339" t="str">
        <f>IF(Summary!$J144="E","E","")</f>
        <v/>
      </c>
      <c r="Y35" s="339" t="str">
        <f>IF(Summary!$K144="Y","R","")</f>
        <v/>
      </c>
      <c r="AA35" s="275"/>
      <c r="AB35" s="273"/>
      <c r="AC35" s="274"/>
    </row>
    <row r="36" spans="2:29" ht="12.95" customHeight="1">
      <c r="C36" s="300" t="s">
        <v>156</v>
      </c>
      <c r="D36" s="310" t="str">
        <f>IF(Badges!$H56="A","/","")</f>
        <v/>
      </c>
      <c r="E36" s="310" t="str">
        <f>IF(Badges!$H60="A","/","")</f>
        <v/>
      </c>
      <c r="F36" s="310" t="str">
        <f>IF(Badges!$H64="A","/","")</f>
        <v/>
      </c>
      <c r="G36" s="310" t="str">
        <f>IF(Badges!$H68="A","/","")</f>
        <v/>
      </c>
      <c r="H36" s="310" t="str">
        <f>IF(Badges!$H72="A","/","")</f>
        <v/>
      </c>
      <c r="I36" s="224" t="str">
        <f>IF(Summary!$J6="E","E","")</f>
        <v/>
      </c>
      <c r="J36" s="224" t="str">
        <f>IF(Summary!$K6="Y","R","")</f>
        <v/>
      </c>
      <c r="L36" s="582" t="str">
        <f>'Council Own'!B198</f>
        <v>&lt;&lt;List Badge 9 Here&gt;&gt;</v>
      </c>
      <c r="M36" s="582"/>
      <c r="N36" s="582"/>
      <c r="O36" s="582"/>
      <c r="P36" s="582"/>
      <c r="Q36" s="582"/>
      <c r="R36" s="591"/>
      <c r="S36" s="341" t="str">
        <f>IF(Summary!$J90="E","E","")</f>
        <v/>
      </c>
      <c r="T36" s="341" t="str">
        <f>IF(Summary!$K90="Y","R","")</f>
        <v/>
      </c>
      <c r="U36" s="586"/>
      <c r="W36" s="338" t="str">
        <f>'Fun Patches'!C37</f>
        <v>&lt;LIST PATCH HERE&gt;</v>
      </c>
      <c r="X36" s="339" t="str">
        <f>IF(Summary!$J145="E","E","")</f>
        <v/>
      </c>
      <c r="Y36" s="339" t="str">
        <f>IF(Summary!$K145="Y","R","")</f>
        <v/>
      </c>
      <c r="AA36" s="275"/>
      <c r="AB36" s="273"/>
      <c r="AC36" s="274"/>
    </row>
    <row r="37" spans="2:29" ht="12.95" customHeight="1" thickBot="1">
      <c r="C37" s="298" t="s">
        <v>157</v>
      </c>
      <c r="D37" s="316" t="str">
        <f>IF(Badges!$H611="A","/","")</f>
        <v/>
      </c>
      <c r="E37" s="316" t="str">
        <f>IF(Badges!$H615="A","/","")</f>
        <v/>
      </c>
      <c r="F37" s="316" t="str">
        <f>IF(Badges!$H619="A","/","")</f>
        <v/>
      </c>
      <c r="G37" s="316" t="str">
        <f>IF(Badges!$H623="A","/","")</f>
        <v/>
      </c>
      <c r="H37" s="316" t="str">
        <f>IF(Badges!$H627="A","/","")</f>
        <v/>
      </c>
      <c r="I37" s="326" t="str">
        <f>IF(Summary!$J31="E","E","")</f>
        <v/>
      </c>
      <c r="J37" s="326" t="str">
        <f>IF(Summary!$K31="Y","R","")</f>
        <v/>
      </c>
      <c r="L37" s="582" t="str">
        <f>'Council Own'!B222</f>
        <v>&lt;&lt;List Badge 10 Here&gt;&gt;</v>
      </c>
      <c r="M37" s="582"/>
      <c r="N37" s="582"/>
      <c r="O37" s="582"/>
      <c r="P37" s="582"/>
      <c r="Q37" s="582"/>
      <c r="R37" s="591"/>
      <c r="S37" s="341" t="str">
        <f>IF(Summary!$J91="E","E","")</f>
        <v/>
      </c>
      <c r="T37" s="341" t="str">
        <f>IF(Summary!$K91="Y","R","")</f>
        <v/>
      </c>
      <c r="U37" s="586"/>
      <c r="W37" s="338" t="str">
        <f>'Fun Patches'!C38</f>
        <v>&lt;LIST PATCH HERE&gt;</v>
      </c>
      <c r="X37" s="339" t="str">
        <f>IF(Summary!$J146="E","E","")</f>
        <v/>
      </c>
      <c r="Y37" s="339" t="str">
        <f>IF(Summary!$K146="Y","R","")</f>
        <v/>
      </c>
      <c r="AA37" s="275"/>
      <c r="AB37" s="273"/>
      <c r="AC37" s="274"/>
    </row>
    <row r="38" spans="2:29" ht="12.95" customHeight="1">
      <c r="C38" s="300" t="s">
        <v>158</v>
      </c>
      <c r="D38" s="309" t="str">
        <f>IF(Badges!$H123="A","/","")</f>
        <v/>
      </c>
      <c r="E38" s="309" t="str">
        <f>IF(Badges!$H125="A","/","")</f>
        <v/>
      </c>
      <c r="F38" s="309" t="str">
        <f>IF(Badges!$H127="A","/","")</f>
        <v/>
      </c>
      <c r="G38" s="309" t="str">
        <f>IF(Badges!$H129="A","/","")</f>
        <v/>
      </c>
      <c r="H38" s="309" t="str">
        <f>IF(Badges!$H131="A","/","")</f>
        <v/>
      </c>
      <c r="I38" s="224" t="str">
        <f>IF(Summary!$J9="E","E","")</f>
        <v/>
      </c>
      <c r="J38" s="224" t="str">
        <f>IF(Summary!$K9="Y","R","")</f>
        <v/>
      </c>
      <c r="L38" s="391"/>
      <c r="M38" s="391"/>
      <c r="N38" s="391"/>
      <c r="O38" s="391"/>
      <c r="P38" s="391"/>
      <c r="Q38" s="391"/>
      <c r="R38" s="391"/>
      <c r="S38" s="395"/>
      <c r="T38" s="395"/>
      <c r="U38" s="586"/>
      <c r="W38" s="338" t="str">
        <f>'Fun Patches'!C39</f>
        <v>&lt;LIST PATCH HERE&gt;</v>
      </c>
      <c r="X38" s="339" t="str">
        <f>IF(Summary!$J147="E","E","")</f>
        <v/>
      </c>
      <c r="Y38" s="339" t="str">
        <f>IF(Summary!$K147="Y","R","")</f>
        <v/>
      </c>
      <c r="AA38" s="275"/>
      <c r="AB38" s="273"/>
      <c r="AC38" s="274"/>
    </row>
    <row r="39" spans="2:29" ht="12.95" customHeight="1">
      <c r="C39" s="299" t="s">
        <v>159</v>
      </c>
      <c r="D39" s="315" t="str">
        <f>IF(Badges!$H136="A","/","")</f>
        <v/>
      </c>
      <c r="E39" s="315" t="str">
        <f>IF(Badges!$H138="A","/","")</f>
        <v/>
      </c>
      <c r="F39" s="315" t="str">
        <f>IF(Badges!$H140="A","/","")</f>
        <v/>
      </c>
      <c r="G39" s="315" t="str">
        <f>IF(Badges!$H142="A","/","")</f>
        <v/>
      </c>
      <c r="H39" s="315" t="str">
        <f>IF(Badges!$H144="A","/","")</f>
        <v/>
      </c>
      <c r="I39" s="224" t="str">
        <f>IF(Summary!$J10="E","E","")</f>
        <v/>
      </c>
      <c r="J39" s="224" t="str">
        <f>IF(Summary!$K10="Y","R","")</f>
        <v/>
      </c>
      <c r="L39" s="391"/>
      <c r="M39" s="391"/>
      <c r="N39" s="391"/>
      <c r="O39" s="391"/>
      <c r="P39" s="391"/>
      <c r="Q39" s="391"/>
      <c r="R39" s="391"/>
      <c r="S39" s="395"/>
      <c r="T39" s="395"/>
      <c r="U39" s="586"/>
      <c r="W39" s="338" t="str">
        <f>'Fun Patches'!C40</f>
        <v>&lt;LIST PATCH HERE&gt;</v>
      </c>
      <c r="X39" s="339" t="str">
        <f>IF(Summary!$J148="E","E","")</f>
        <v/>
      </c>
      <c r="Y39" s="339" t="str">
        <f>IF(Summary!$K148="Y","R","")</f>
        <v/>
      </c>
      <c r="AA39" s="275"/>
      <c r="AB39" s="273"/>
      <c r="AC39" s="274"/>
    </row>
    <row r="40" spans="2:29" ht="12.95" customHeight="1">
      <c r="L40" s="581" t="str">
        <f>'Age-Level'!C122</f>
        <v>Investiture</v>
      </c>
      <c r="M40" s="581"/>
      <c r="N40" s="581"/>
      <c r="O40" s="581"/>
      <c r="P40" s="581"/>
      <c r="Q40" s="581"/>
      <c r="R40" s="590"/>
      <c r="S40" s="224" t="str">
        <f>IF(Summary!$J106="E","E","")</f>
        <v/>
      </c>
      <c r="T40" s="224" t="str">
        <f>IF(Summary!$K106="Y","R","")</f>
        <v/>
      </c>
      <c r="U40" s="586"/>
      <c r="W40" s="338" t="str">
        <f>'Fun Patches'!C41</f>
        <v>&lt;LIST PATCH HERE&gt;</v>
      </c>
      <c r="X40" s="339" t="str">
        <f>IF(Summary!$J149="E","E","")</f>
        <v/>
      </c>
      <c r="Y40" s="339" t="str">
        <f>IF(Summary!$K149="Y","R","")</f>
        <v/>
      </c>
      <c r="AA40" s="275"/>
      <c r="AB40" s="273"/>
      <c r="AC40" s="274"/>
    </row>
    <row r="41" spans="2:29" ht="12.95" customHeight="1" thickBot="1">
      <c r="L41" s="581" t="str">
        <f>'Age-Level'!C123</f>
        <v>Rededication (1st year)</v>
      </c>
      <c r="M41" s="581"/>
      <c r="N41" s="581"/>
      <c r="O41" s="581"/>
      <c r="P41" s="581"/>
      <c r="Q41" s="581"/>
      <c r="R41" s="590"/>
      <c r="S41" s="224" t="str">
        <f>IF(Summary!$J107="E","E","")</f>
        <v/>
      </c>
      <c r="T41" s="224" t="str">
        <f>IF(Summary!$K107="Y","R","")</f>
        <v/>
      </c>
      <c r="U41" s="586"/>
      <c r="W41" s="338" t="str">
        <f>'Fun Patches'!C42</f>
        <v>&lt;LIST PATCH HERE&gt;</v>
      </c>
      <c r="X41" s="339" t="str">
        <f>IF(Summary!$J150="E","E","")</f>
        <v/>
      </c>
      <c r="Y41" s="339" t="str">
        <f>IF(Summary!$K150="Y","R","")</f>
        <v/>
      </c>
      <c r="AA41" s="275"/>
      <c r="AB41" s="273"/>
      <c r="AC41" s="274"/>
    </row>
    <row r="42" spans="2:29" ht="12.95" customHeight="1">
      <c r="B42" s="262"/>
      <c r="C42" s="263" t="s">
        <v>1078</v>
      </c>
      <c r="D42" s="309" t="str">
        <f>IF(Badges!$H823="C","/","")</f>
        <v/>
      </c>
      <c r="E42" s="309" t="str">
        <f>IF(Badges!$H823="C","/","")</f>
        <v/>
      </c>
      <c r="F42" s="309" t="str">
        <f>IF(Badges!$H823="C","/","")</f>
        <v/>
      </c>
      <c r="G42" s="309" t="str">
        <f>IF(Badges!$H823="C","/","")</f>
        <v/>
      </c>
      <c r="H42" s="309" t="str">
        <f>IF(Badges!$H823="C","/","")</f>
        <v/>
      </c>
      <c r="I42" s="224" t="str">
        <f>IF(Summary!$J42="E","E","")</f>
        <v/>
      </c>
      <c r="J42" s="224" t="str">
        <f>IF(Summary!$K42="Y","R","")</f>
        <v/>
      </c>
      <c r="L42" s="581" t="str">
        <f>'Age-Level'!C124</f>
        <v>Rededication (2nd year)</v>
      </c>
      <c r="M42" s="581"/>
      <c r="N42" s="581"/>
      <c r="O42" s="581"/>
      <c r="P42" s="581"/>
      <c r="Q42" s="581"/>
      <c r="R42" s="590"/>
      <c r="S42" s="224" t="str">
        <f>IF(Summary!$J108="E","E","")</f>
        <v/>
      </c>
      <c r="T42" s="224" t="str">
        <f>IF(Summary!$K108="Y","R","")</f>
        <v/>
      </c>
      <c r="U42" s="586"/>
      <c r="W42" s="338" t="str">
        <f>'Fun Patches'!C43</f>
        <v>&lt;LIST PATCH HERE&gt;</v>
      </c>
      <c r="X42" s="339" t="str">
        <f>IF(Summary!$J151="E","E","")</f>
        <v/>
      </c>
      <c r="Y42" s="339" t="str">
        <f>IF(Summary!$K151="Y","R","")</f>
        <v/>
      </c>
      <c r="AA42" s="275"/>
      <c r="AB42" s="273"/>
      <c r="AC42" s="274"/>
    </row>
    <row r="43" spans="2:29" ht="12.95" customHeight="1">
      <c r="B43" s="262"/>
      <c r="C43" s="286" t="s">
        <v>1079</v>
      </c>
      <c r="D43" s="317" t="str">
        <f>IF(Badges!$H830="C","/","")</f>
        <v/>
      </c>
      <c r="E43" s="317" t="str">
        <f>IF(Badges!$H830="C","/","")</f>
        <v/>
      </c>
      <c r="F43" s="317" t="str">
        <f>IF(Badges!$H830="C","/","")</f>
        <v/>
      </c>
      <c r="G43" s="317" t="str">
        <f>IF(Badges!$H830="C","/","")</f>
        <v/>
      </c>
      <c r="H43" s="317" t="str">
        <f>IF(Badges!$H830="C","/","")</f>
        <v/>
      </c>
      <c r="I43" s="224" t="str">
        <f>IF(Summary!$J43="E","E","")</f>
        <v/>
      </c>
      <c r="J43" s="224" t="str">
        <f>IF(Summary!$K43="Y","R","")</f>
        <v/>
      </c>
      <c r="L43" s="581" t="str">
        <f>'Age-Level'!C125</f>
        <v>Rededication (3rd year)</v>
      </c>
      <c r="M43" s="581"/>
      <c r="N43" s="581"/>
      <c r="O43" s="581"/>
      <c r="P43" s="581"/>
      <c r="Q43" s="581"/>
      <c r="R43" s="590"/>
      <c r="S43" s="224" t="str">
        <f>IF(Summary!$J109="E","E","")</f>
        <v/>
      </c>
      <c r="T43" s="224" t="str">
        <f>IF(Summary!$K109="Y","R","")</f>
        <v/>
      </c>
      <c r="U43" s="586"/>
      <c r="W43" s="338" t="str">
        <f>'Fun Patches'!C44</f>
        <v>&lt;LIST PATCH HERE&gt;</v>
      </c>
      <c r="X43" s="339" t="str">
        <f>IF(Summary!$J152="E","E","")</f>
        <v/>
      </c>
      <c r="Y43" s="339" t="str">
        <f>IF(Summary!$K152="Y","R","")</f>
        <v/>
      </c>
      <c r="AA43" s="275"/>
      <c r="AB43" s="273"/>
      <c r="AC43" s="274"/>
    </row>
    <row r="44" spans="2:29" ht="12.95" customHeight="1" thickBot="1">
      <c r="B44" s="262"/>
      <c r="C44" s="293" t="s">
        <v>1080</v>
      </c>
      <c r="D44" s="316" t="str">
        <f>IF(Badges!$H837="C","/","")</f>
        <v/>
      </c>
      <c r="E44" s="316" t="str">
        <f>IF(Badges!$H837="C","/","")</f>
        <v/>
      </c>
      <c r="F44" s="316" t="str">
        <f>IF(Badges!$H837="C","/","")</f>
        <v/>
      </c>
      <c r="G44" s="316" t="str">
        <f>IF(Badges!$H837="C","/","")</f>
        <v/>
      </c>
      <c r="H44" s="316" t="str">
        <f>IF(Badges!$H837="C","/","")</f>
        <v/>
      </c>
      <c r="I44" s="326" t="str">
        <f>IF(Summary!$J44="E","E","")</f>
        <v/>
      </c>
      <c r="J44" s="326" t="str">
        <f>IF(Summary!$K44="Y","R","")</f>
        <v/>
      </c>
      <c r="L44" s="581" t="str">
        <f>'Age-Level'!C126</f>
        <v>Rededication (4th year)</v>
      </c>
      <c r="M44" s="581"/>
      <c r="N44" s="581"/>
      <c r="O44" s="581"/>
      <c r="P44" s="581"/>
      <c r="Q44" s="581"/>
      <c r="R44" s="590"/>
      <c r="S44" s="342" t="str">
        <f>IF(Summary!$J110="E","E","")</f>
        <v/>
      </c>
      <c r="T44" s="342" t="str">
        <f>IF(Summary!$K110="Y","R","")</f>
        <v/>
      </c>
      <c r="U44" s="586"/>
      <c r="W44" s="338" t="str">
        <f>'Fun Patches'!C45</f>
        <v>&lt;LIST PATCH HERE&gt;</v>
      </c>
      <c r="X44" s="339" t="str">
        <f>IF(Summary!$J153="E","E","")</f>
        <v/>
      </c>
      <c r="Y44" s="339" t="str">
        <f>IF(Summary!$K153="Y","R","")</f>
        <v/>
      </c>
      <c r="AA44" s="275"/>
      <c r="AB44" s="273"/>
      <c r="AC44" s="274"/>
    </row>
    <row r="45" spans="2:29" ht="12.95" customHeight="1" thickBot="1">
      <c r="B45" s="262"/>
      <c r="C45" s="263" t="s">
        <v>967</v>
      </c>
      <c r="D45" s="309" t="str">
        <f>IF(Badges!$H845="C","/","")</f>
        <v/>
      </c>
      <c r="E45" s="309" t="str">
        <f>IF(Badges!$H846="C","/","")</f>
        <v/>
      </c>
      <c r="F45" s="309" t="str">
        <f>IF(Badges!$H847="C","/","")</f>
        <v/>
      </c>
      <c r="G45" s="309" t="str">
        <f>IF(Badges!$H848="C","/","")</f>
        <v/>
      </c>
      <c r="H45" s="309" t="str">
        <f>IF(Badges!$H849="C","/","")</f>
        <v/>
      </c>
      <c r="I45" s="224" t="str">
        <f>IF(Summary!$J46="E","E","")</f>
        <v/>
      </c>
      <c r="J45" s="224" t="str">
        <f>IF(Summary!$K46="Y","R","")</f>
        <v/>
      </c>
      <c r="L45" s="584" t="str">
        <f>'Age-Level'!C127</f>
        <v>Rededication (5th year)</v>
      </c>
      <c r="M45" s="584"/>
      <c r="N45" s="584"/>
      <c r="O45" s="584"/>
      <c r="P45" s="584"/>
      <c r="Q45" s="584"/>
      <c r="R45" s="592"/>
      <c r="S45" s="343" t="str">
        <f>IF(Summary!$J111="E","E","")</f>
        <v/>
      </c>
      <c r="T45" s="343" t="str">
        <f>IF(Summary!$K111="Y","R","")</f>
        <v/>
      </c>
      <c r="U45" s="586"/>
      <c r="W45" s="338" t="str">
        <f>'Fun Patches'!C46</f>
        <v>&lt;LIST PATCH HERE&gt;</v>
      </c>
      <c r="X45" s="339" t="str">
        <f>IF(Summary!$J154="E","E","")</f>
        <v/>
      </c>
      <c r="Y45" s="339" t="str">
        <f>IF(Summary!$K154="Y","R","")</f>
        <v/>
      </c>
      <c r="AA45" s="275"/>
      <c r="AB45" s="273"/>
      <c r="AC45" s="274"/>
    </row>
    <row r="46" spans="2:29" ht="12.95" customHeight="1">
      <c r="B46" s="262"/>
      <c r="C46" s="286" t="s">
        <v>968</v>
      </c>
      <c r="D46" s="317" t="str">
        <f>IF(Badges!$H852="C","/","")</f>
        <v/>
      </c>
      <c r="E46" s="317" t="str">
        <f>IF(Badges!$H853="C","/","")</f>
        <v/>
      </c>
      <c r="F46" s="317" t="str">
        <f>IF(Badges!$H854="C","/","")</f>
        <v/>
      </c>
      <c r="G46" s="317" t="str">
        <f>IF(Badges!$H855="C","/","")</f>
        <v/>
      </c>
      <c r="H46" s="317" t="str">
        <f>IF(Badges!$H856="C","/","")</f>
        <v/>
      </c>
      <c r="I46" s="224" t="str">
        <f>IF(Summary!$J47="E","E","")</f>
        <v/>
      </c>
      <c r="J46" s="224" t="str">
        <f>IF(Summary!$K47="Y","R","")</f>
        <v/>
      </c>
      <c r="T46" s="394"/>
      <c r="U46" s="586"/>
      <c r="W46" s="338" t="str">
        <f>'Fun Patches'!C47</f>
        <v>&lt;LIST PATCH HERE&gt;</v>
      </c>
      <c r="X46" s="339" t="str">
        <f>IF(Summary!$J155="E","E","")</f>
        <v/>
      </c>
      <c r="Y46" s="339" t="str">
        <f>IF(Summary!$K155="Y","R","")</f>
        <v/>
      </c>
      <c r="AA46" s="275"/>
      <c r="AB46" s="273"/>
      <c r="AC46" s="274"/>
    </row>
    <row r="47" spans="2:29" ht="12.95" customHeight="1" thickBot="1">
      <c r="B47" s="262"/>
      <c r="C47" s="293" t="s">
        <v>969</v>
      </c>
      <c r="D47" s="316" t="str">
        <f>IF(Badges!$H859="C","/","")</f>
        <v/>
      </c>
      <c r="E47" s="316" t="str">
        <f>IF(Badges!$H860="C","/","")</f>
        <v/>
      </c>
      <c r="F47" s="316" t="str">
        <f>IF(Badges!$H861="C","/","")</f>
        <v/>
      </c>
      <c r="G47" s="316" t="str">
        <f>IF(Badges!$H862="C","/","")</f>
        <v/>
      </c>
      <c r="H47" s="316" t="str">
        <f>IF(Badges!$H863="C","/","")</f>
        <v/>
      </c>
      <c r="I47" s="326" t="str">
        <f>IF(Summary!$J48="E","E","")</f>
        <v/>
      </c>
      <c r="J47" s="326" t="str">
        <f>IF(Summary!$K48="Y","R","")</f>
        <v/>
      </c>
      <c r="U47" s="586"/>
      <c r="W47" s="338" t="str">
        <f>'Fun Patches'!C48</f>
        <v>&lt;LIST PATCH HERE&gt;</v>
      </c>
      <c r="X47" s="339" t="str">
        <f>IF(Summary!$J156="E","E","")</f>
        <v/>
      </c>
      <c r="Y47" s="339" t="str">
        <f>IF(Summary!$K156="Y","R","")</f>
        <v/>
      </c>
      <c r="AA47" s="275"/>
      <c r="AB47" s="273"/>
      <c r="AC47" s="274"/>
    </row>
    <row r="48" spans="2:29" ht="12.95" customHeight="1">
      <c r="B48" s="262"/>
      <c r="C48" s="294" t="s">
        <v>970</v>
      </c>
      <c r="D48" s="309" t="str">
        <f>IF(Badges!$H867="C","/","")</f>
        <v/>
      </c>
      <c r="E48" s="309" t="str">
        <f>IF(Badges!$H868="C","/","")</f>
        <v/>
      </c>
      <c r="F48" s="309" t="str">
        <f>IF(Badges!$H869="C","/","")</f>
        <v/>
      </c>
      <c r="G48" s="309" t="str">
        <f>IF(Badges!$H870="C","/","")</f>
        <v/>
      </c>
      <c r="H48" s="309" t="str">
        <f>IF(Badges!$H871="C","/","")</f>
        <v/>
      </c>
      <c r="I48" s="224" t="str">
        <f>IF(Summary!$J50="E","E","")</f>
        <v/>
      </c>
      <c r="J48" s="224" t="str">
        <f>IF(Summary!$K50="Y","R","")</f>
        <v/>
      </c>
      <c r="L48" s="583"/>
      <c r="M48" s="583"/>
      <c r="N48" s="583"/>
      <c r="O48" s="583"/>
      <c r="P48" s="583"/>
      <c r="Q48" s="583"/>
      <c r="R48" s="587"/>
      <c r="S48" s="264"/>
      <c r="T48" s="274"/>
      <c r="U48" s="586"/>
      <c r="W48" s="338" t="str">
        <f>'Fun Patches'!C49</f>
        <v>&lt;LIST PATCH HERE&gt;</v>
      </c>
      <c r="X48" s="339" t="str">
        <f>IF(Summary!$J157="E","E","")</f>
        <v/>
      </c>
      <c r="Y48" s="339" t="str">
        <f>IF(Summary!$K157="Y","R","")</f>
        <v/>
      </c>
      <c r="AA48" s="275"/>
      <c r="AB48" s="273"/>
      <c r="AC48" s="274"/>
    </row>
    <row r="49" spans="2:29" ht="12.95" customHeight="1">
      <c r="B49" s="262"/>
      <c r="C49" s="295" t="s">
        <v>971</v>
      </c>
      <c r="D49" s="317" t="str">
        <f>IF(Badges!$H874="C","/","")</f>
        <v/>
      </c>
      <c r="E49" s="317" t="str">
        <f>IF(Badges!$H875="C","/","")</f>
        <v/>
      </c>
      <c r="F49" s="317" t="str">
        <f>IF(Badges!$H876="C","/","")</f>
        <v/>
      </c>
      <c r="G49" s="317" t="str">
        <f>IF(Badges!$H877="C","/","")</f>
        <v/>
      </c>
      <c r="H49" s="317" t="str">
        <f>IF(Badges!$H878="C","/","")</f>
        <v/>
      </c>
      <c r="I49" s="224" t="str">
        <f>IF(Summary!$J51="E","E","")</f>
        <v/>
      </c>
      <c r="J49" s="224" t="str">
        <f>IF(Summary!$K51="Y","R","")</f>
        <v/>
      </c>
      <c r="L49" s="585"/>
      <c r="M49" s="585"/>
      <c r="N49" s="585"/>
      <c r="O49" s="585"/>
      <c r="P49" s="585"/>
      <c r="Q49" s="585"/>
      <c r="R49" s="588"/>
      <c r="S49" s="273"/>
      <c r="T49" s="274"/>
      <c r="U49" s="586"/>
      <c r="W49" s="338" t="str">
        <f>'Fun Patches'!C50</f>
        <v>&lt;LIST PATCH HERE&gt;</v>
      </c>
      <c r="X49" s="339" t="str">
        <f>IF(Summary!$J158="E","E","")</f>
        <v/>
      </c>
      <c r="Y49" s="339" t="str">
        <f>IF(Summary!$K158="Y","R","")</f>
        <v/>
      </c>
      <c r="AA49" s="275"/>
      <c r="AB49" s="273"/>
      <c r="AC49" s="274"/>
    </row>
    <row r="50" spans="2:29" ht="12.95" customHeight="1" thickBot="1">
      <c r="B50" s="262"/>
      <c r="C50" s="298" t="s">
        <v>972</v>
      </c>
      <c r="D50" s="316" t="str">
        <f>IF(Badges!$H881="C","/","")</f>
        <v/>
      </c>
      <c r="E50" s="316" t="str">
        <f>IF(Badges!$H882="C","/","")</f>
        <v/>
      </c>
      <c r="F50" s="316" t="str">
        <f>IF(Badges!$H883="C","/","")</f>
        <v/>
      </c>
      <c r="G50" s="316" t="str">
        <f>IF(Badges!$H884="C","/","")</f>
        <v/>
      </c>
      <c r="H50" s="316" t="str">
        <f>IF(Badges!$H885="C","/","")</f>
        <v/>
      </c>
      <c r="I50" s="326" t="str">
        <f>IF(Summary!$J52="E","E","")</f>
        <v/>
      </c>
      <c r="J50" s="326" t="str">
        <f>IF(Summary!$K52="Y","R","")</f>
        <v/>
      </c>
      <c r="L50" s="583"/>
      <c r="M50" s="583"/>
      <c r="N50" s="583"/>
      <c r="O50" s="583"/>
      <c r="P50" s="583"/>
      <c r="Q50" s="583"/>
      <c r="R50" s="587"/>
      <c r="S50" s="273"/>
      <c r="T50" s="274"/>
      <c r="U50" s="586"/>
      <c r="W50" s="338" t="str">
        <f>'Fun Patches'!C51</f>
        <v>&lt;LIST PATCH HERE&gt;</v>
      </c>
      <c r="X50" s="339" t="str">
        <f>IF(Summary!$J159="E","E","")</f>
        <v/>
      </c>
      <c r="Y50" s="339" t="str">
        <f>IF(Summary!$K159="Y","R","")</f>
        <v/>
      </c>
      <c r="AA50" s="275"/>
      <c r="AB50" s="273"/>
      <c r="AC50" s="274"/>
    </row>
    <row r="51" spans="2:29" ht="12.95" customHeight="1">
      <c r="B51" s="262"/>
      <c r="C51" s="263" t="s">
        <v>1081</v>
      </c>
      <c r="D51" s="309" t="str">
        <f>IF(Badges!$H889="C","/","")</f>
        <v/>
      </c>
      <c r="E51" s="309" t="str">
        <f>IF(Badges!$H890="C","/","")</f>
        <v/>
      </c>
      <c r="F51" s="309" t="str">
        <f>IF(Badges!$H891="C","/","")</f>
        <v/>
      </c>
      <c r="G51" s="309" t="str">
        <f>IF(Badges!$H892="C","/","")</f>
        <v/>
      </c>
      <c r="H51" s="309" t="str">
        <f>IF(Badges!$H893="C","/","")</f>
        <v/>
      </c>
      <c r="I51" s="224" t="str">
        <f>IF(Summary!$J54="E","E","")</f>
        <v/>
      </c>
      <c r="J51" s="224" t="str">
        <f>IF(Summary!$K54="Y","R","")</f>
        <v/>
      </c>
      <c r="L51" s="585"/>
      <c r="M51" s="585"/>
      <c r="N51" s="585"/>
      <c r="O51" s="585"/>
      <c r="P51" s="585"/>
      <c r="Q51" s="585"/>
      <c r="R51" s="588"/>
      <c r="S51" s="273"/>
      <c r="T51" s="274"/>
      <c r="U51" s="586"/>
      <c r="W51" s="338" t="str">
        <f>'Fun Patches'!C52</f>
        <v>&lt;LIST PATCH HERE&gt;</v>
      </c>
      <c r="X51" s="339" t="str">
        <f>IF(Summary!$J160="E","E","")</f>
        <v/>
      </c>
      <c r="Y51" s="339" t="str">
        <f>IF(Summary!$K160="Y","R","")</f>
        <v/>
      </c>
      <c r="AA51" s="275"/>
      <c r="AB51" s="273"/>
      <c r="AC51" s="274"/>
    </row>
    <row r="52" spans="2:29" ht="12.95" customHeight="1">
      <c r="B52" s="262"/>
      <c r="C52" s="286" t="s">
        <v>1082</v>
      </c>
      <c r="D52" s="317" t="str">
        <f>IF(Badges!$H896="C","/","")</f>
        <v/>
      </c>
      <c r="E52" s="317" t="str">
        <f>IF(Badges!$H897="C","/","")</f>
        <v/>
      </c>
      <c r="F52" s="317" t="str">
        <f>IF(Badges!$H898="C","/","")</f>
        <v/>
      </c>
      <c r="G52" s="317" t="str">
        <f>IF(Badges!$H899="C","/","")</f>
        <v/>
      </c>
      <c r="H52" s="317" t="str">
        <f>IF(Badges!$H900="C","/","")</f>
        <v/>
      </c>
      <c r="I52" s="224" t="str">
        <f>IF(Summary!$J55="E","E","")</f>
        <v/>
      </c>
      <c r="J52" s="224" t="str">
        <f>IF(Summary!$K55="Y","R","")</f>
        <v/>
      </c>
      <c r="L52" s="583"/>
      <c r="M52" s="583"/>
      <c r="N52" s="583"/>
      <c r="O52" s="583"/>
      <c r="P52" s="583"/>
      <c r="Q52" s="583"/>
      <c r="R52" s="587"/>
      <c r="S52" s="273"/>
      <c r="T52" s="274"/>
      <c r="U52" s="586"/>
      <c r="W52" s="338" t="str">
        <f>'Fun Patches'!C53</f>
        <v>&lt;LIST PATCH HERE&gt;</v>
      </c>
      <c r="X52" s="339" t="str">
        <f>IF(Summary!$J161="E","E","")</f>
        <v/>
      </c>
      <c r="Y52" s="339" t="str">
        <f>IF(Summary!$K161="Y","R","")</f>
        <v/>
      </c>
      <c r="AA52" s="275"/>
      <c r="AB52" s="273"/>
      <c r="AC52" s="274"/>
    </row>
    <row r="53" spans="2:29" ht="12.95" customHeight="1" thickBot="1">
      <c r="B53" s="262"/>
      <c r="C53" s="293" t="s">
        <v>1083</v>
      </c>
      <c r="D53" s="316" t="str">
        <f>IF(Badges!$H903="C","/","")</f>
        <v/>
      </c>
      <c r="E53" s="316" t="str">
        <f>IF(Badges!$H904="C","/","")</f>
        <v/>
      </c>
      <c r="F53" s="316" t="str">
        <f>IF(Badges!$H905="C","/","")</f>
        <v/>
      </c>
      <c r="G53" s="316" t="str">
        <f>IF(Badges!$H906="C","/","")</f>
        <v/>
      </c>
      <c r="H53" s="316" t="str">
        <f>IF(Badges!$H907="C","/","")</f>
        <v/>
      </c>
      <c r="I53" s="326" t="str">
        <f>IF(Summary!$J56="E","E","")</f>
        <v/>
      </c>
      <c r="J53" s="326" t="str">
        <f>IF(Summary!$K56="Y","R","")</f>
        <v/>
      </c>
      <c r="L53" s="585"/>
      <c r="M53" s="585"/>
      <c r="N53" s="585"/>
      <c r="O53" s="585"/>
      <c r="P53" s="585"/>
      <c r="Q53" s="585"/>
      <c r="R53" s="588"/>
      <c r="S53" s="273"/>
      <c r="T53" s="274"/>
      <c r="U53" s="586"/>
      <c r="W53" s="340" t="str">
        <f>'Fun Patches'!C54</f>
        <v>&lt;LIST PATCH HERE&gt;</v>
      </c>
      <c r="X53" s="341" t="str">
        <f>IF(Summary!$J162="E","E","")</f>
        <v/>
      </c>
      <c r="Y53" s="341" t="str">
        <f>IF(Summary!$K162="Y","R","")</f>
        <v/>
      </c>
      <c r="AA53" s="275"/>
      <c r="AB53" s="273"/>
      <c r="AC53" s="274"/>
    </row>
    <row r="54" spans="2:29" ht="12.95" customHeight="1">
      <c r="B54" s="262"/>
      <c r="C54" s="263" t="s">
        <v>973</v>
      </c>
      <c r="D54" s="309" t="str">
        <f>IF(Badges!$H911="C","/","")</f>
        <v/>
      </c>
      <c r="E54" s="309" t="str">
        <f>IF(Badges!$H912="C","/","")</f>
        <v/>
      </c>
      <c r="F54" s="309" t="str">
        <f>IF(Badges!$H913="C","/","")</f>
        <v/>
      </c>
      <c r="G54" s="309" t="str">
        <f>IF(Badges!$H914="C","/","")</f>
        <v/>
      </c>
      <c r="H54" s="309" t="str">
        <f>IF(Badges!$H915="C","/","")</f>
        <v/>
      </c>
      <c r="I54" s="224" t="str">
        <f>IF(Summary!$J58="E","E","")</f>
        <v/>
      </c>
      <c r="J54" s="224" t="str">
        <f>IF(Summary!$K58="Y","R","")</f>
        <v/>
      </c>
      <c r="L54" s="583"/>
      <c r="M54" s="583"/>
      <c r="N54" s="583"/>
      <c r="O54" s="583"/>
      <c r="P54" s="583"/>
      <c r="Q54" s="583"/>
      <c r="R54" s="587"/>
      <c r="S54" s="273"/>
      <c r="T54" s="274"/>
      <c r="U54" s="586"/>
      <c r="W54" s="335"/>
      <c r="X54" s="334"/>
      <c r="Y54" s="334"/>
      <c r="AA54" s="275"/>
      <c r="AB54" s="273"/>
      <c r="AC54" s="274"/>
    </row>
    <row r="55" spans="2:29" ht="12.95" customHeight="1">
      <c r="B55" s="262"/>
      <c r="C55" s="286" t="s">
        <v>974</v>
      </c>
      <c r="D55" s="317" t="str">
        <f>IF(Badges!$H918="C","/","")</f>
        <v/>
      </c>
      <c r="E55" s="317" t="str">
        <f>IF(Badges!$H919="C","/","")</f>
        <v/>
      </c>
      <c r="F55" s="317" t="str">
        <f>IF(Badges!$H920="C","/","")</f>
        <v/>
      </c>
      <c r="G55" s="317" t="str">
        <f>IF(Badges!$H921="C","/","")</f>
        <v/>
      </c>
      <c r="H55" s="317" t="str">
        <f>IF(Badges!$H922="C","/","")</f>
        <v/>
      </c>
      <c r="I55" s="224" t="str">
        <f>IF(Summary!$J59="E","E","")</f>
        <v/>
      </c>
      <c r="J55" s="224" t="str">
        <f>IF(Summary!$K59="Y","R","")</f>
        <v/>
      </c>
      <c r="L55" s="585"/>
      <c r="M55" s="585"/>
      <c r="N55" s="585"/>
      <c r="O55" s="585"/>
      <c r="P55" s="585"/>
      <c r="Q55" s="585"/>
      <c r="R55" s="588"/>
      <c r="S55" s="273"/>
      <c r="T55" s="274"/>
      <c r="U55" s="586"/>
      <c r="W55" s="396"/>
      <c r="X55" s="264"/>
      <c r="Y55" s="265"/>
      <c r="AA55" s="275"/>
      <c r="AB55" s="273"/>
      <c r="AC55" s="274"/>
    </row>
    <row r="56" spans="2:29" ht="12.95" customHeight="1" thickBot="1">
      <c r="B56" s="262"/>
      <c r="C56" s="276" t="s">
        <v>975</v>
      </c>
      <c r="D56" s="316" t="str">
        <f>IF(Badges!$H928="A","/","")</f>
        <v/>
      </c>
      <c r="E56" s="316" t="str">
        <f>IF(Badges!$H931="A","/","")</f>
        <v/>
      </c>
      <c r="F56" s="316" t="str">
        <f>IF(Badges!$H935="A","/","")</f>
        <v/>
      </c>
      <c r="G56" s="316" t="str">
        <f>IF(Badges!$H939="A","/","")</f>
        <v/>
      </c>
      <c r="H56" s="316" t="str">
        <f>IF(Badges!$H942="A","/","")</f>
        <v/>
      </c>
      <c r="I56" s="224" t="str">
        <f>IF(Summary!$J60="E","E","")</f>
        <v/>
      </c>
      <c r="J56" s="224" t="str">
        <f>IF(Summary!$K60="Y","R","")</f>
        <v/>
      </c>
      <c r="L56" s="583"/>
      <c r="M56" s="583"/>
      <c r="N56" s="583"/>
      <c r="O56" s="583"/>
      <c r="P56" s="583"/>
      <c r="Q56" s="583"/>
      <c r="R56" s="587"/>
      <c r="S56" s="273"/>
      <c r="T56" s="274"/>
      <c r="U56" s="586"/>
      <c r="W56" s="275"/>
      <c r="X56" s="273"/>
      <c r="Y56" s="274"/>
      <c r="AA56" s="275"/>
      <c r="AB56" s="273"/>
      <c r="AC56" s="274"/>
    </row>
    <row r="57" spans="2:29" ht="12.95" customHeight="1">
      <c r="J57" s="301"/>
      <c r="L57" s="585"/>
      <c r="M57" s="585"/>
      <c r="N57" s="585"/>
      <c r="O57" s="585"/>
      <c r="P57" s="585"/>
      <c r="Q57" s="585"/>
      <c r="R57" s="588"/>
      <c r="S57" s="273"/>
      <c r="T57" s="274"/>
      <c r="U57" s="586"/>
      <c r="W57" s="275"/>
      <c r="X57" s="273"/>
      <c r="Y57" s="274"/>
      <c r="AA57" s="275"/>
      <c r="AB57" s="273"/>
      <c r="AC57" s="274"/>
    </row>
    <row r="58" spans="2:29" ht="12.95" customHeight="1" thickBot="1">
      <c r="L58" s="583"/>
      <c r="M58" s="583"/>
      <c r="N58" s="583"/>
      <c r="O58" s="583"/>
      <c r="P58" s="583"/>
      <c r="Q58" s="583"/>
      <c r="R58" s="587"/>
      <c r="S58" s="273"/>
      <c r="T58" s="274"/>
      <c r="U58" s="586"/>
      <c r="W58" s="275"/>
      <c r="X58" s="273"/>
      <c r="Y58" s="274"/>
      <c r="AA58" s="275"/>
      <c r="AB58" s="273"/>
      <c r="AC58" s="274"/>
    </row>
    <row r="59" spans="2:29" ht="12.95" customHeight="1">
      <c r="B59" s="262"/>
      <c r="C59" s="263" t="s">
        <v>976</v>
      </c>
      <c r="D59" s="310" t="str">
        <f>IF('Age-Level'!$H6="C","/","")</f>
        <v/>
      </c>
      <c r="E59" s="310" t="str">
        <f>IF('Age-Level'!$H7="C","/","")</f>
        <v/>
      </c>
      <c r="F59" s="310" t="str">
        <f>IF('Age-Level'!$H8="C","/","")</f>
        <v/>
      </c>
      <c r="G59" s="310" t="str">
        <f>IF('Age-Level'!$H9="C","/","")</f>
        <v/>
      </c>
      <c r="H59" s="310" t="str">
        <f>IF('Age-Level'!$H10="C","/","")</f>
        <v/>
      </c>
      <c r="I59" s="224" t="str">
        <f>IF(Summary!$J95="E","E","")</f>
        <v/>
      </c>
      <c r="J59" s="224" t="str">
        <f>IF(Summary!$K95="Y","R","")</f>
        <v/>
      </c>
      <c r="L59" s="585"/>
      <c r="M59" s="585"/>
      <c r="N59" s="585"/>
      <c r="O59" s="585"/>
      <c r="P59" s="585"/>
      <c r="Q59" s="585"/>
      <c r="R59" s="588"/>
      <c r="S59" s="273"/>
      <c r="T59" s="274"/>
      <c r="U59" s="586"/>
      <c r="W59" s="275"/>
      <c r="X59" s="273"/>
      <c r="Y59" s="274"/>
      <c r="AA59" s="275"/>
      <c r="AB59" s="273"/>
      <c r="AC59" s="274"/>
    </row>
    <row r="60" spans="2:29" ht="12.95" customHeight="1" thickBot="1">
      <c r="B60" s="262"/>
      <c r="C60" s="276" t="s">
        <v>977</v>
      </c>
      <c r="D60" s="316" t="str">
        <f>IF('Age-Level'!$H13="C","/","")</f>
        <v/>
      </c>
      <c r="E60" s="316" t="str">
        <f>IF('Age-Level'!$H14="C","/","")</f>
        <v/>
      </c>
      <c r="F60" s="316" t="str">
        <f>IF('Age-Level'!$H15="C","/","")</f>
        <v/>
      </c>
      <c r="G60" s="316" t="str">
        <f>IF('Age-Level'!$H16="C","/","")</f>
        <v/>
      </c>
      <c r="H60" s="316" t="str">
        <f>IF('Age-Level'!$H17="C","/","")</f>
        <v/>
      </c>
      <c r="I60" s="326" t="str">
        <f>IF(Summary!$J96="E","E","")</f>
        <v/>
      </c>
      <c r="J60" s="326" t="str">
        <f>IF(Summary!$K96="Y","R","")</f>
        <v/>
      </c>
      <c r="L60" s="583"/>
      <c r="M60" s="583"/>
      <c r="N60" s="583"/>
      <c r="O60" s="583"/>
      <c r="P60" s="583"/>
      <c r="Q60" s="583"/>
      <c r="R60" s="587"/>
      <c r="S60" s="273"/>
      <c r="T60" s="274"/>
      <c r="U60" s="586"/>
      <c r="W60" s="275"/>
      <c r="X60" s="273"/>
      <c r="Y60" s="274"/>
      <c r="AA60" s="275"/>
      <c r="AB60" s="273"/>
      <c r="AC60" s="274"/>
    </row>
    <row r="61" spans="2:29" ht="12.95" customHeight="1">
      <c r="B61" s="262"/>
      <c r="C61" s="282" t="s">
        <v>978</v>
      </c>
      <c r="D61" s="310" t="str">
        <f>IF('Age-Level'!$H20="C","/","")</f>
        <v/>
      </c>
      <c r="E61" s="310" t="str">
        <f>IF('Age-Level'!$H21="C","/","")</f>
        <v/>
      </c>
      <c r="F61" s="310" t="str">
        <f>IF('Age-Level'!$H22="C","/","")</f>
        <v/>
      </c>
      <c r="G61" s="310" t="str">
        <f>IF('Age-Level'!$H23="C","/","")</f>
        <v/>
      </c>
      <c r="H61" s="310" t="str">
        <f>IF('Age-Level'!$H24="C","/","")</f>
        <v/>
      </c>
      <c r="I61" s="224" t="str">
        <f>IF(Summary!$J97="E","E","")</f>
        <v/>
      </c>
      <c r="J61" s="224" t="str">
        <f>IF(Summary!$K97="Y","R","")</f>
        <v/>
      </c>
      <c r="L61" s="585"/>
      <c r="M61" s="585"/>
      <c r="N61" s="585"/>
      <c r="O61" s="585"/>
      <c r="P61" s="585"/>
      <c r="Q61" s="585"/>
      <c r="R61" s="588"/>
      <c r="S61" s="273"/>
      <c r="T61" s="274"/>
      <c r="U61" s="586"/>
      <c r="W61" s="275"/>
      <c r="X61" s="273"/>
      <c r="Y61" s="274"/>
      <c r="AA61" s="275"/>
      <c r="AB61" s="273"/>
      <c r="AC61" s="274"/>
    </row>
    <row r="62" spans="2:29" ht="12.95" customHeight="1">
      <c r="B62" s="262"/>
      <c r="C62" s="276" t="s">
        <v>979</v>
      </c>
      <c r="D62" s="315" t="str">
        <f>IF('Age-Level'!$H27="C","/","")</f>
        <v/>
      </c>
      <c r="E62" s="315" t="str">
        <f>IF('Age-Level'!$H28="C","/","")</f>
        <v/>
      </c>
      <c r="F62" s="315" t="str">
        <f>IF('Age-Level'!$H29="C","/","")</f>
        <v/>
      </c>
      <c r="G62" s="315" t="str">
        <f>IF('Age-Level'!$H30="C","/","")</f>
        <v/>
      </c>
      <c r="H62" s="315" t="str">
        <f>IF('Age-Level'!$H31="C","/","")</f>
        <v/>
      </c>
      <c r="I62" s="346" t="str">
        <f>IF(Summary!$J98="E","E","")</f>
        <v/>
      </c>
      <c r="J62" s="346" t="str">
        <f>IF(Summary!$K98="Y","R","")</f>
        <v/>
      </c>
      <c r="L62" s="583"/>
      <c r="M62" s="583"/>
      <c r="N62" s="583"/>
      <c r="O62" s="583"/>
      <c r="P62" s="583"/>
      <c r="Q62" s="583"/>
      <c r="R62" s="587"/>
      <c r="S62" s="273"/>
      <c r="T62" s="274"/>
      <c r="U62" s="586"/>
      <c r="W62" s="275"/>
      <c r="X62" s="273"/>
      <c r="Y62" s="274"/>
      <c r="AA62" s="275"/>
      <c r="AB62" s="273"/>
      <c r="AC62" s="274"/>
    </row>
    <row r="63" spans="2:29" ht="12.95" customHeight="1" thickBot="1">
      <c r="B63" s="262"/>
      <c r="C63" s="298" t="s">
        <v>542</v>
      </c>
      <c r="D63" s="316" t="str">
        <f>IF('Age-Level'!$H34="C","/","")</f>
        <v/>
      </c>
      <c r="E63" s="316" t="str">
        <f>IF('Age-Level'!$H35="C","/","")</f>
        <v/>
      </c>
      <c r="F63" s="316" t="str">
        <f>IF('Age-Level'!$H36="C","/","")</f>
        <v/>
      </c>
      <c r="G63" s="316" t="str">
        <f>IF('Age-Level'!$H37="C","/","")</f>
        <v/>
      </c>
      <c r="H63" s="316" t="str">
        <f>IF('Age-Level'!$H38="C","/","")</f>
        <v/>
      </c>
      <c r="I63" s="326" t="str">
        <f>IF(Summary!$J99="E","E","")</f>
        <v/>
      </c>
      <c r="J63" s="326" t="str">
        <f>IF(Summary!$K99="Y","R","")</f>
        <v/>
      </c>
      <c r="L63" s="585"/>
      <c r="M63" s="585"/>
      <c r="N63" s="585"/>
      <c r="O63" s="585"/>
      <c r="P63" s="585"/>
      <c r="Q63" s="585"/>
      <c r="R63" s="588"/>
      <c r="S63" s="273"/>
      <c r="T63" s="274"/>
      <c r="U63" s="586"/>
      <c r="W63" s="275"/>
      <c r="X63" s="273"/>
      <c r="Y63" s="274"/>
      <c r="AA63" s="275"/>
      <c r="AB63" s="273"/>
      <c r="AC63" s="274"/>
    </row>
    <row r="64" spans="2:29" ht="12.95" customHeight="1">
      <c r="B64" s="262"/>
      <c r="C64" s="303" t="s">
        <v>980</v>
      </c>
      <c r="D64" s="397"/>
      <c r="E64" s="398"/>
      <c r="F64" s="399" t="str">
        <f>IF(COUNTIF(U4:U24,"C")&gt;0,"/"," ")</f>
        <v xml:space="preserve"> </v>
      </c>
      <c r="G64" s="399" t="str">
        <f>IF(COUNTIF(U4:U24,"C")&gt;1,"/"," ")</f>
        <v xml:space="preserve"> </v>
      </c>
      <c r="H64" s="399" t="str">
        <f>IF(COUNTIF(U4:U24,"C")&gt;2,"/"," ")</f>
        <v xml:space="preserve"> </v>
      </c>
      <c r="I64" s="224" t="str">
        <f>IF(Summary!$J100="E","E","")</f>
        <v/>
      </c>
      <c r="J64" s="224" t="str">
        <f>IF(Summary!$K100="Y","R","")</f>
        <v/>
      </c>
      <c r="L64" s="583"/>
      <c r="M64" s="583"/>
      <c r="N64" s="583"/>
      <c r="O64" s="583"/>
      <c r="P64" s="583"/>
      <c r="Q64" s="583"/>
      <c r="R64" s="587"/>
      <c r="S64" s="273"/>
      <c r="T64" s="274"/>
      <c r="U64" s="586"/>
      <c r="W64" s="275"/>
      <c r="X64" s="273"/>
      <c r="Y64" s="274"/>
      <c r="AA64" s="275"/>
      <c r="AB64" s="273"/>
      <c r="AC64" s="274"/>
    </row>
    <row r="65" spans="1:30" ht="12.95" customHeight="1">
      <c r="B65" s="262"/>
      <c r="C65" s="302" t="s">
        <v>211</v>
      </c>
      <c r="D65" s="379"/>
      <c r="E65" s="379"/>
      <c r="F65" s="379"/>
      <c r="G65" s="379"/>
      <c r="H65" s="380"/>
      <c r="I65" s="224" t="str">
        <f>IF(Summary!$J92="E","E","")</f>
        <v/>
      </c>
      <c r="J65" s="224" t="str">
        <f>IF(Summary!$K92="Y","R","")</f>
        <v/>
      </c>
      <c r="L65" s="585"/>
      <c r="M65" s="585"/>
      <c r="N65" s="585"/>
      <c r="O65" s="585"/>
      <c r="P65" s="585"/>
      <c r="Q65" s="585"/>
      <c r="R65" s="588"/>
      <c r="S65" s="273"/>
      <c r="T65" s="274"/>
      <c r="U65" s="586"/>
      <c r="W65" s="275"/>
      <c r="X65" s="273"/>
      <c r="Y65" s="274"/>
      <c r="AA65" s="275"/>
      <c r="AB65" s="273"/>
      <c r="AC65" s="274"/>
    </row>
    <row r="66" spans="1:30" s="261" customFormat="1" ht="12.95" customHeight="1">
      <c r="A66" s="258"/>
      <c r="B66" s="258"/>
      <c r="C66" s="258"/>
      <c r="D66" s="259"/>
      <c r="E66" s="259"/>
      <c r="F66" s="259"/>
      <c r="G66" s="259"/>
      <c r="H66" s="259"/>
      <c r="I66" s="260"/>
      <c r="J66" s="260"/>
      <c r="K66" s="258"/>
      <c r="L66" s="583"/>
      <c r="M66" s="583"/>
      <c r="N66" s="583"/>
      <c r="O66" s="583"/>
      <c r="P66" s="583"/>
      <c r="Q66" s="583"/>
      <c r="R66" s="587"/>
      <c r="S66" s="273"/>
      <c r="T66" s="274"/>
      <c r="U66" s="586"/>
      <c r="V66" s="258"/>
      <c r="W66" s="275"/>
      <c r="X66" s="273"/>
      <c r="Y66" s="274"/>
      <c r="Z66" s="260"/>
      <c r="AA66" s="275"/>
      <c r="AB66" s="273"/>
      <c r="AC66" s="274"/>
    </row>
    <row r="67" spans="1:30" s="261" customFormat="1" ht="12.95" customHeight="1" thickBot="1">
      <c r="A67" s="258"/>
      <c r="B67" s="258"/>
      <c r="C67" s="258"/>
      <c r="D67" s="259"/>
      <c r="E67" s="259"/>
      <c r="F67" s="259"/>
      <c r="G67" s="259"/>
      <c r="H67" s="259"/>
      <c r="I67" s="260"/>
      <c r="J67" s="260"/>
      <c r="K67" s="258"/>
      <c r="L67" s="585"/>
      <c r="M67" s="585"/>
      <c r="N67" s="585"/>
      <c r="O67" s="585"/>
      <c r="P67" s="585"/>
      <c r="Q67" s="585"/>
      <c r="R67" s="588"/>
      <c r="S67" s="273"/>
      <c r="T67" s="274"/>
      <c r="U67" s="586"/>
      <c r="V67" s="258"/>
      <c r="W67" s="275"/>
      <c r="X67" s="273"/>
      <c r="Y67" s="274"/>
      <c r="Z67" s="260"/>
      <c r="AA67" s="275"/>
      <c r="AB67" s="273"/>
      <c r="AC67" s="274"/>
    </row>
    <row r="68" spans="1:30" s="261" customFormat="1">
      <c r="A68" s="258"/>
      <c r="B68" s="262"/>
      <c r="C68" s="303" t="s">
        <v>981</v>
      </c>
      <c r="D68" s="310" t="str">
        <f>IF('Age-Level'!$H44="A","/","")</f>
        <v/>
      </c>
      <c r="E68" s="310" t="str">
        <f>IF('Age-Level'!$H48="A","/","")</f>
        <v/>
      </c>
      <c r="F68" s="310" t="str">
        <f>IF('Age-Level'!$H52="A","/","")</f>
        <v/>
      </c>
      <c r="G68" s="310" t="str">
        <f>IF('Age-Level'!$H57="A","/","")</f>
        <v/>
      </c>
      <c r="H68" s="310" t="str">
        <f>IF('Age-Level'!$H59="A","/","")</f>
        <v/>
      </c>
      <c r="I68" s="224" t="str">
        <f>IF(Summary!$J101="E","E","")</f>
        <v/>
      </c>
      <c r="J68" s="224" t="str">
        <f>IF(Summary!$K101="Y","R","")</f>
        <v/>
      </c>
      <c r="K68" s="258"/>
      <c r="L68" s="583"/>
      <c r="M68" s="583"/>
      <c r="N68" s="583"/>
      <c r="O68" s="583"/>
      <c r="P68" s="583"/>
      <c r="Q68" s="583"/>
      <c r="R68" s="587"/>
      <c r="S68" s="273"/>
      <c r="T68" s="274"/>
      <c r="U68" s="586"/>
      <c r="V68" s="258"/>
      <c r="W68" s="275"/>
      <c r="X68" s="273"/>
      <c r="Y68" s="274"/>
      <c r="Z68" s="260"/>
      <c r="AA68" s="275"/>
      <c r="AB68" s="273"/>
      <c r="AC68" s="274"/>
    </row>
    <row r="69" spans="1:30" s="261" customFormat="1" ht="13.5" thickBot="1">
      <c r="A69" s="258"/>
      <c r="B69" s="262"/>
      <c r="C69" s="304" t="s">
        <v>982</v>
      </c>
      <c r="D69" s="316" t="str">
        <f>IF('Age-Level'!$H62="A","/","")</f>
        <v/>
      </c>
      <c r="E69" s="316" t="str">
        <f>IF('Age-Level'!$H66="A","/","")</f>
        <v/>
      </c>
      <c r="F69" s="316" t="str">
        <f>IF('Age-Level'!$H70="A","/","")</f>
        <v/>
      </c>
      <c r="G69" s="316" t="str">
        <f>IF('Age-Level'!$H75="A","/","")</f>
        <v/>
      </c>
      <c r="H69" s="316" t="str">
        <f>IF('Age-Level'!$H77="A","/","")</f>
        <v/>
      </c>
      <c r="I69" s="326" t="str">
        <f>IF(Summary!$J102="E","E","")</f>
        <v/>
      </c>
      <c r="J69" s="326" t="str">
        <f>IF(Summary!$K102="Y","R","")</f>
        <v/>
      </c>
      <c r="K69" s="258"/>
      <c r="L69" s="585"/>
      <c r="M69" s="585"/>
      <c r="N69" s="585"/>
      <c r="O69" s="585"/>
      <c r="P69" s="585"/>
      <c r="Q69" s="585"/>
      <c r="R69" s="588"/>
      <c r="S69" s="273"/>
      <c r="T69" s="274"/>
      <c r="U69" s="586"/>
      <c r="V69" s="258"/>
      <c r="W69" s="275"/>
      <c r="X69" s="273"/>
      <c r="Y69" s="274"/>
      <c r="Z69" s="260"/>
      <c r="AA69" s="275"/>
      <c r="AB69" s="273"/>
      <c r="AC69" s="274"/>
    </row>
    <row r="70" spans="1:30" s="261" customFormat="1">
      <c r="A70" s="258"/>
      <c r="B70" s="262"/>
      <c r="C70" s="303" t="s">
        <v>983</v>
      </c>
      <c r="D70" s="310" t="str">
        <f>IF('Age-Level'!$H80="A","/","")</f>
        <v/>
      </c>
      <c r="E70" s="310" t="str">
        <f>IF('Age-Level'!$H84="A","/","")</f>
        <v/>
      </c>
      <c r="F70" s="310" t="str">
        <f>IF('Age-Level'!$H88="A","/","")</f>
        <v/>
      </c>
      <c r="G70" s="310" t="str">
        <f>IF('Age-Level'!$H93="A","/","")</f>
        <v/>
      </c>
      <c r="H70" s="310" t="str">
        <f>IF('Age-Level'!$H95="A","/","")</f>
        <v/>
      </c>
      <c r="I70" s="224" t="str">
        <f>IF(Summary!$J103="E","E","")</f>
        <v/>
      </c>
      <c r="J70" s="224" t="str">
        <f>IF(Summary!$K103="Y","R","")</f>
        <v/>
      </c>
      <c r="K70" s="258"/>
      <c r="L70" s="583"/>
      <c r="M70" s="583"/>
      <c r="N70" s="583"/>
      <c r="O70" s="583"/>
      <c r="P70" s="583"/>
      <c r="Q70" s="583"/>
      <c r="R70" s="587"/>
      <c r="S70" s="273"/>
      <c r="T70" s="274"/>
      <c r="U70" s="586"/>
      <c r="V70" s="258"/>
      <c r="W70" s="275"/>
      <c r="X70" s="273"/>
      <c r="Y70" s="274"/>
      <c r="Z70" s="260"/>
      <c r="AA70" s="275"/>
      <c r="AB70" s="273"/>
      <c r="AC70" s="274"/>
    </row>
    <row r="71" spans="1:30" s="261" customFormat="1" ht="13.5" thickBot="1">
      <c r="B71" s="262"/>
      <c r="C71" s="302" t="s">
        <v>984</v>
      </c>
      <c r="D71" s="316" t="str">
        <f>IF('Age-Level'!$H98="A","/","")</f>
        <v/>
      </c>
      <c r="E71" s="316" t="str">
        <f>IF('Age-Level'!$H102="A","/","")</f>
        <v/>
      </c>
      <c r="F71" s="316" t="str">
        <f>IF('Age-Level'!$H106="A","/","")</f>
        <v/>
      </c>
      <c r="G71" s="316" t="str">
        <f>IF('Age-Level'!$H111="A","/","")</f>
        <v/>
      </c>
      <c r="H71" s="316" t="str">
        <f>IF('Age-Level'!$H113="A","/","")</f>
        <v/>
      </c>
      <c r="I71" s="326" t="str">
        <f>IF(Summary!$J104="E","E","")</f>
        <v/>
      </c>
      <c r="J71" s="326" t="str">
        <f>IF(Summary!$K104="Y","R","")</f>
        <v/>
      </c>
      <c r="K71" s="258"/>
      <c r="L71" s="585"/>
      <c r="M71" s="585"/>
      <c r="N71" s="585"/>
      <c r="O71" s="585"/>
      <c r="P71" s="585"/>
      <c r="Q71" s="585"/>
      <c r="R71" s="588"/>
      <c r="S71" s="273"/>
      <c r="T71" s="274"/>
      <c r="U71" s="586"/>
      <c r="V71" s="258"/>
      <c r="W71" s="275"/>
      <c r="X71" s="273"/>
      <c r="Y71" s="274"/>
      <c r="Z71" s="260"/>
      <c r="AA71" s="275"/>
      <c r="AB71" s="273"/>
      <c r="AC71" s="274"/>
    </row>
    <row r="72" spans="1:30" s="261" customFormat="1">
      <c r="B72" s="262"/>
      <c r="C72" s="305" t="s">
        <v>985</v>
      </c>
      <c r="D72" s="381"/>
      <c r="E72" s="381"/>
      <c r="F72" s="309" t="str">
        <f>IF('Age-Level'!$H116="C","/","")</f>
        <v/>
      </c>
      <c r="G72" s="309" t="str">
        <f>IF('Age-Level'!$H117="C","/","")</f>
        <v/>
      </c>
      <c r="H72" s="309" t="str">
        <f>IF('Age-Level'!$H118="C","/","")</f>
        <v/>
      </c>
      <c r="I72" s="224" t="str">
        <f>IF(Summary!$J105="E","E","")</f>
        <v/>
      </c>
      <c r="J72" s="224" t="str">
        <f>IF(Summary!$K105="Y","R","")</f>
        <v/>
      </c>
      <c r="K72" s="258"/>
      <c r="L72" s="583"/>
      <c r="M72" s="583"/>
      <c r="N72" s="583"/>
      <c r="O72" s="583"/>
      <c r="P72" s="583"/>
      <c r="Q72" s="583"/>
      <c r="R72" s="587"/>
      <c r="S72" s="273"/>
      <c r="T72" s="274"/>
      <c r="U72" s="586"/>
      <c r="V72" s="258"/>
      <c r="W72" s="275"/>
      <c r="X72" s="273"/>
      <c r="Y72" s="274"/>
      <c r="Z72" s="260"/>
      <c r="AA72" s="275"/>
      <c r="AB72" s="273"/>
      <c r="AC72" s="274"/>
    </row>
    <row r="73" spans="1:30" s="261" customFormat="1">
      <c r="B73" s="262"/>
      <c r="C73" s="306" t="s">
        <v>792</v>
      </c>
      <c r="D73" s="379"/>
      <c r="E73" s="379"/>
      <c r="F73" s="317" t="str">
        <f>IF(Bridging!$H10="A","/","")</f>
        <v/>
      </c>
      <c r="G73" s="317" t="str">
        <f>IF(Bridging!$H14="A","/","")</f>
        <v/>
      </c>
      <c r="H73" s="317" t="str">
        <f>IF(Bridging!$H16="A","/","")</f>
        <v/>
      </c>
      <c r="I73" s="224" t="str">
        <f>IF(Summary!$J93="E","E","")</f>
        <v/>
      </c>
      <c r="J73" s="224" t="str">
        <f>IF(Summary!$K93="Y","R","")</f>
        <v/>
      </c>
      <c r="K73" s="258"/>
      <c r="L73" s="585"/>
      <c r="M73" s="585"/>
      <c r="N73" s="585"/>
      <c r="O73" s="585"/>
      <c r="P73" s="585"/>
      <c r="Q73" s="585"/>
      <c r="R73" s="588"/>
      <c r="S73" s="273"/>
      <c r="T73" s="274"/>
      <c r="U73" s="586"/>
      <c r="V73" s="258"/>
      <c r="W73" s="275"/>
      <c r="X73" s="273"/>
      <c r="Y73" s="274"/>
      <c r="Z73" s="260"/>
      <c r="AA73" s="275"/>
      <c r="AB73" s="273"/>
      <c r="AC73" s="274"/>
    </row>
    <row r="74" spans="1:30" s="261" customFormat="1">
      <c r="B74" s="258"/>
      <c r="C74" s="258"/>
      <c r="D74" s="259"/>
      <c r="E74" s="259"/>
      <c r="F74" s="259"/>
      <c r="G74" s="259"/>
      <c r="H74" s="259"/>
      <c r="I74" s="260"/>
      <c r="J74" s="260"/>
      <c r="K74" s="258"/>
      <c r="L74" s="583"/>
      <c r="M74" s="583"/>
      <c r="N74" s="583"/>
      <c r="O74" s="583"/>
      <c r="P74" s="583"/>
      <c r="Q74" s="583"/>
      <c r="R74" s="587"/>
      <c r="S74" s="273"/>
      <c r="T74" s="274"/>
      <c r="U74" s="586"/>
      <c r="V74" s="258"/>
      <c r="W74" s="275"/>
      <c r="X74" s="273"/>
      <c r="Y74" s="274"/>
      <c r="Z74" s="260"/>
      <c r="AA74" s="275"/>
      <c r="AB74" s="273"/>
      <c r="AC74" s="274"/>
    </row>
    <row r="75" spans="1:30" s="261" customFormat="1">
      <c r="B75" s="258"/>
      <c r="C75" s="258"/>
      <c r="D75" s="259"/>
      <c r="E75" s="259"/>
      <c r="F75" s="259"/>
      <c r="G75" s="259"/>
      <c r="H75" s="259"/>
      <c r="I75" s="260"/>
      <c r="J75" s="260"/>
      <c r="K75" s="258"/>
      <c r="L75" s="585"/>
      <c r="M75" s="585"/>
      <c r="N75" s="585"/>
      <c r="O75" s="585"/>
      <c r="P75" s="585"/>
      <c r="Q75" s="585"/>
      <c r="R75" s="588"/>
      <c r="S75" s="273"/>
      <c r="T75" s="274"/>
      <c r="U75" s="258"/>
      <c r="V75" s="258"/>
      <c r="W75" s="307"/>
      <c r="X75" s="277"/>
      <c r="Y75" s="278"/>
      <c r="Z75" s="260"/>
      <c r="AA75" s="307"/>
      <c r="AB75" s="277"/>
      <c r="AC75" s="278"/>
    </row>
    <row r="76" spans="1:30" s="261" customFormat="1">
      <c r="B76" s="258"/>
      <c r="C76" s="258"/>
      <c r="D76" s="259"/>
      <c r="E76" s="259"/>
      <c r="F76" s="259"/>
      <c r="G76" s="259"/>
      <c r="H76" s="259"/>
      <c r="I76" s="260"/>
      <c r="J76" s="260"/>
      <c r="K76" s="258"/>
      <c r="L76" s="258"/>
      <c r="M76" s="258"/>
      <c r="N76" s="258"/>
      <c r="O76" s="258"/>
      <c r="P76" s="258"/>
      <c r="Q76" s="258"/>
      <c r="R76" s="258"/>
      <c r="S76" s="260"/>
      <c r="T76" s="260"/>
      <c r="U76" s="258"/>
      <c r="V76" s="258"/>
      <c r="W76" s="258"/>
      <c r="X76" s="260"/>
      <c r="Y76" s="260"/>
      <c r="Z76" s="260"/>
      <c r="AA76" s="258"/>
      <c r="AB76" s="260"/>
      <c r="AC76" s="260"/>
    </row>
    <row r="77" spans="1:30" s="261" customFormat="1">
      <c r="B77" s="258"/>
      <c r="C77" s="258"/>
      <c r="D77" s="259"/>
      <c r="E77" s="259"/>
      <c r="F77" s="259"/>
      <c r="G77" s="259"/>
      <c r="H77" s="259"/>
      <c r="I77" s="260"/>
      <c r="J77" s="260"/>
      <c r="K77" s="258"/>
      <c r="L77" s="258"/>
      <c r="M77" s="258"/>
      <c r="N77" s="258"/>
      <c r="O77" s="258"/>
      <c r="P77" s="258"/>
      <c r="Q77" s="258"/>
      <c r="R77" s="258"/>
      <c r="S77" s="260"/>
      <c r="T77" s="260"/>
      <c r="U77" s="258"/>
      <c r="V77" s="258"/>
      <c r="W77" s="258"/>
      <c r="X77" s="260"/>
      <c r="Y77" s="260"/>
      <c r="Z77" s="260"/>
      <c r="AA77" s="258"/>
      <c r="AB77" s="260"/>
      <c r="AC77" s="260"/>
    </row>
    <row r="78" spans="1:30" s="261" customFormat="1">
      <c r="A78" s="258"/>
      <c r="B78" s="258"/>
      <c r="C78" s="258"/>
      <c r="D78" s="259"/>
      <c r="E78" s="259"/>
      <c r="F78" s="259"/>
      <c r="G78" s="259"/>
      <c r="H78" s="259"/>
      <c r="I78" s="260"/>
      <c r="J78" s="260"/>
      <c r="K78" s="258"/>
      <c r="L78" s="258"/>
      <c r="M78" s="258"/>
      <c r="N78" s="258"/>
      <c r="O78" s="258"/>
      <c r="P78" s="258"/>
      <c r="Q78" s="258"/>
      <c r="R78" s="258"/>
      <c r="S78" s="260"/>
      <c r="T78" s="260"/>
      <c r="U78" s="258"/>
      <c r="V78" s="258"/>
      <c r="W78" s="258"/>
      <c r="X78" s="260"/>
      <c r="Y78" s="260"/>
      <c r="Z78" s="260"/>
      <c r="AA78" s="258"/>
      <c r="AB78" s="260"/>
      <c r="AC78" s="260"/>
    </row>
    <row r="79" spans="1:30">
      <c r="W79" s="260"/>
      <c r="X79" s="258"/>
      <c r="AA79" s="261"/>
      <c r="AB79" s="258"/>
      <c r="AC79" s="258"/>
      <c r="AD79" s="258"/>
    </row>
    <row r="80" spans="1:30">
      <c r="W80" s="260"/>
      <c r="X80" s="258"/>
      <c r="AA80" s="261"/>
      <c r="AB80" s="258"/>
      <c r="AC80" s="258"/>
      <c r="AD80" s="258"/>
    </row>
    <row r="81" spans="23:30">
      <c r="W81" s="260"/>
      <c r="X81" s="258"/>
      <c r="AA81" s="261"/>
      <c r="AB81" s="258"/>
      <c r="AC81" s="258"/>
      <c r="AD81" s="258"/>
    </row>
    <row r="82" spans="23:30">
      <c r="W82" s="260"/>
      <c r="X82" s="258"/>
      <c r="AA82" s="261"/>
      <c r="AB82" s="258"/>
      <c r="AC82" s="258"/>
      <c r="AD82" s="258"/>
    </row>
    <row r="83" spans="23:30">
      <c r="W83" s="260"/>
      <c r="X83" s="258"/>
      <c r="AA83" s="261"/>
      <c r="AB83" s="258"/>
      <c r="AC83" s="258"/>
      <c r="AD83" s="258"/>
    </row>
    <row r="84" spans="23:30">
      <c r="W84" s="260"/>
      <c r="X84" s="258"/>
      <c r="AA84" s="261"/>
      <c r="AB84" s="258"/>
      <c r="AC84" s="258"/>
      <c r="AD84" s="258"/>
    </row>
    <row r="85" spans="23:30">
      <c r="W85" s="260"/>
      <c r="X85" s="258"/>
      <c r="AA85" s="261"/>
      <c r="AB85" s="258"/>
      <c r="AC85" s="258"/>
      <c r="AD85" s="258"/>
    </row>
    <row r="86" spans="23:30">
      <c r="W86" s="260"/>
      <c r="X86" s="258"/>
      <c r="AA86" s="261"/>
      <c r="AB86" s="258"/>
      <c r="AC86" s="258"/>
      <c r="AD86" s="258"/>
    </row>
  </sheetData>
  <sheetProtection algorithmName="SHA-512" hashValue="hLivImZ6hwSfTViLO+6hy2dE5JpPjtKScepm980NAVGOa9Cpb/vYca5IJ2ZUrLaLBbHeMN/S75o/W2R4gpNZZg==" saltValue="1XJreUw139bhN/IptTrmHA==" spinCount="100000" sheet="1" objects="1" scenarios="1" selectLockedCells="1"/>
  <mergeCells count="45">
    <mergeCell ref="L44:R44"/>
    <mergeCell ref="U25:U74"/>
    <mergeCell ref="L28:R28"/>
    <mergeCell ref="L29:R29"/>
    <mergeCell ref="L30:R30"/>
    <mergeCell ref="L31:R31"/>
    <mergeCell ref="L32:R32"/>
    <mergeCell ref="L33:R33"/>
    <mergeCell ref="L34:R34"/>
    <mergeCell ref="L35:R35"/>
    <mergeCell ref="L36:R36"/>
    <mergeCell ref="L37:R37"/>
    <mergeCell ref="L40:R40"/>
    <mergeCell ref="L41:R41"/>
    <mergeCell ref="L42:R42"/>
    <mergeCell ref="L43:R43"/>
    <mergeCell ref="L58:R58"/>
    <mergeCell ref="L45:R45"/>
    <mergeCell ref="L48:R48"/>
    <mergeCell ref="L49:R49"/>
    <mergeCell ref="L50:R50"/>
    <mergeCell ref="L51:R51"/>
    <mergeCell ref="L52:R52"/>
    <mergeCell ref="L53:R53"/>
    <mergeCell ref="L54:R54"/>
    <mergeCell ref="L55:R55"/>
    <mergeCell ref="L56:R56"/>
    <mergeCell ref="L57:R57"/>
    <mergeCell ref="L70:R70"/>
    <mergeCell ref="L59:R59"/>
    <mergeCell ref="L60:R60"/>
    <mergeCell ref="L61:R61"/>
    <mergeCell ref="L62:R62"/>
    <mergeCell ref="L63:R63"/>
    <mergeCell ref="L64:R64"/>
    <mergeCell ref="L65:R65"/>
    <mergeCell ref="L66:R66"/>
    <mergeCell ref="L67:R67"/>
    <mergeCell ref="L68:R68"/>
    <mergeCell ref="L69:R69"/>
    <mergeCell ref="L71:R71"/>
    <mergeCell ref="L72:R72"/>
    <mergeCell ref="L73:R73"/>
    <mergeCell ref="L74:R74"/>
    <mergeCell ref="L75:R75"/>
  </mergeCells>
  <conditionalFormatting sqref="T1:W1">
    <cfRule type="expression" dxfId="77" priority="2">
      <formula>LEFT($U$1,7)="Junior_"</formula>
    </cfRule>
  </conditionalFormatting>
  <conditionalFormatting sqref="C1">
    <cfRule type="expression" dxfId="76" priority="1">
      <formula>LEFT($U$1,7)&lt;&gt;"Junior_"</formula>
    </cfRule>
  </conditionalFormatting>
  <conditionalFormatting sqref="L48:L75 W54:W75 AA4:AA75">
    <cfRule type="duplicateValues" dxfId="75" priority="3"/>
  </conditionalFormatting>
  <pageMargins left="0.5" right="0.3" top="0.3" bottom="0.3" header="0.3" footer="0.3"/>
  <pageSetup scale="75" fitToWidth="2" fitToHeight="0" orientation="portrait" r:id="rId1"/>
  <colBreaks count="1" manualBreakCount="1">
    <brk id="21" max="74"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88C9E0-4F15-4D3E-8A0F-947083A6A8E6}">
  <sheetPr>
    <tabColor rgb="FF7030A0"/>
  </sheetPr>
  <dimension ref="A1:AD86"/>
  <sheetViews>
    <sheetView showGridLines="0" zoomScaleNormal="100" zoomScaleSheetLayoutView="100" workbookViewId="0">
      <selection activeCell="L48" sqref="L48:R48"/>
    </sheetView>
  </sheetViews>
  <sheetFormatPr defaultColWidth="9.140625" defaultRowHeight="12.75"/>
  <cols>
    <col min="1" max="1" width="0.85546875" style="258" customWidth="1"/>
    <col min="2" max="2" width="18.42578125" style="258" customWidth="1"/>
    <col min="3" max="3" width="24.42578125" style="258" customWidth="1"/>
    <col min="4" max="8" width="0.85546875" style="259" customWidth="1"/>
    <col min="9" max="10" width="7" style="260" customWidth="1"/>
    <col min="11" max="11" width="1.7109375" style="258" customWidth="1"/>
    <col min="12" max="12" width="18.42578125" style="258" customWidth="1"/>
    <col min="13" max="13" width="24.42578125" style="258" customWidth="1"/>
    <col min="14" max="18" width="0.85546875" style="258" customWidth="1"/>
    <col min="19" max="20" width="7" style="260" customWidth="1"/>
    <col min="21" max="21" width="2.7109375" style="258" customWidth="1"/>
    <col min="22" max="22" width="0.85546875" style="258" customWidth="1"/>
    <col min="23" max="23" width="45.7109375" style="258" customWidth="1"/>
    <col min="24" max="25" width="8.42578125" style="260" customWidth="1"/>
    <col min="26" max="26" width="1.7109375" style="260" customWidth="1"/>
    <col min="27" max="27" width="45.7109375" style="258" customWidth="1"/>
    <col min="28" max="29" width="8.42578125" style="260" customWidth="1"/>
    <col min="30" max="30" width="2.7109375" style="261" customWidth="1"/>
    <col min="31" max="16384" width="9.140625" style="258"/>
  </cols>
  <sheetData>
    <row r="1" spans="2:30" s="253" customFormat="1" ht="29.25" customHeight="1" thickBot="1">
      <c r="C1" s="254" t="s">
        <v>946</v>
      </c>
      <c r="D1" s="374"/>
      <c r="E1" s="374"/>
      <c r="F1" s="374"/>
      <c r="G1" s="374"/>
      <c r="H1" s="374"/>
      <c r="I1" s="375"/>
      <c r="J1" s="375"/>
      <c r="K1" s="376"/>
      <c r="L1" s="377"/>
      <c r="M1" s="377"/>
      <c r="N1" s="377"/>
      <c r="O1" s="377"/>
      <c r="P1" s="377"/>
      <c r="Q1" s="377"/>
      <c r="R1" s="377"/>
      <c r="S1" s="377"/>
      <c r="T1" s="378" t="str">
        <f ca="1">MID(CELL("filename",A1),FIND(IF(ISERROR(FIND("]",CELL("filename",A1))),"$","]"),CELL("filename",A1))+1,256)</f>
        <v>Junior_6</v>
      </c>
      <c r="U1" s="255" t="str">
        <f ca="1">MID(CELL("filename",A1),FIND(IF(ISERROR(FIND("]",CELL("filename",A1))),"$","]"),CELL("filename",A1))+1,256)</f>
        <v>Junior_6</v>
      </c>
      <c r="W1" s="256" t="str">
        <f ca="1">IF(T1&lt;&gt;"",T1,"")</f>
        <v>Junior_6</v>
      </c>
      <c r="X1" s="257"/>
      <c r="Y1" s="257"/>
      <c r="Z1" s="257"/>
      <c r="AB1" s="257"/>
      <c r="AC1" s="257"/>
      <c r="AD1" s="256"/>
    </row>
    <row r="2" spans="2:30" ht="12.95" customHeight="1">
      <c r="N2" s="259"/>
      <c r="O2" s="259"/>
      <c r="P2" s="259"/>
      <c r="Q2" s="259"/>
      <c r="R2" s="259"/>
    </row>
    <row r="3" spans="2:30" ht="12.95" customHeight="1" thickBot="1">
      <c r="N3" s="259"/>
      <c r="O3" s="259"/>
      <c r="P3" s="259"/>
      <c r="Q3" s="259"/>
      <c r="R3" s="259"/>
    </row>
    <row r="4" spans="2:30" ht="12.95" customHeight="1">
      <c r="B4" s="262"/>
      <c r="C4" s="300" t="s">
        <v>1076</v>
      </c>
      <c r="D4" s="309" t="str">
        <f>IF(Badges!$I33="A","/","")</f>
        <v/>
      </c>
      <c r="E4" s="309" t="str">
        <f>IF(Badges!$I37="A","/","")</f>
        <v/>
      </c>
      <c r="F4" s="309" t="str">
        <f>IF(Badges!$I41="A","/","")</f>
        <v/>
      </c>
      <c r="G4" s="309" t="str">
        <f>IF(Badges!$I45="A","/","")</f>
        <v/>
      </c>
      <c r="H4" s="309" t="str">
        <f>IF(Badges!$I49="A","/","")</f>
        <v/>
      </c>
      <c r="I4" s="325" t="str">
        <f>IF(Summary!$L5="E","E","")</f>
        <v/>
      </c>
      <c r="J4" s="325" t="str">
        <f>IF(Summary!$M5="Y","R","")</f>
        <v/>
      </c>
      <c r="L4" s="262"/>
      <c r="M4" s="267" t="s">
        <v>97</v>
      </c>
      <c r="N4" s="268"/>
      <c r="O4" s="268"/>
      <c r="P4" s="268"/>
      <c r="Q4" s="268"/>
      <c r="R4" s="268"/>
      <c r="S4" s="269"/>
      <c r="T4" s="269"/>
      <c r="W4" s="336" t="str">
        <f>'Fun Patches'!C5</f>
        <v>&lt;LIST PATCH HERE&gt;</v>
      </c>
      <c r="X4" s="337" t="str">
        <f>IF(Summary!$L113="E","E","")</f>
        <v/>
      </c>
      <c r="Y4" s="337" t="str">
        <f>IF(Summary!$M113="Y","R","")</f>
        <v/>
      </c>
      <c r="AA4" s="270"/>
      <c r="AB4" s="264"/>
      <c r="AC4" s="265"/>
    </row>
    <row r="5" spans="2:30" ht="12.95" customHeight="1">
      <c r="B5" s="262"/>
      <c r="C5" s="295" t="s">
        <v>1057</v>
      </c>
      <c r="D5" s="311" t="str">
        <f>IF(Badges!$I151="A","/","")</f>
        <v/>
      </c>
      <c r="E5" s="311" t="str">
        <f>IF(Badges!$I155="A","/","")</f>
        <v/>
      </c>
      <c r="F5" s="311" t="str">
        <f>IF(Badges!$I159="A","/","")</f>
        <v/>
      </c>
      <c r="G5" s="311" t="str">
        <f>IF(Badges!$I163="A","/","")</f>
        <v/>
      </c>
      <c r="H5" s="311" t="str">
        <f>IF(Badges!$I167="A","/","")</f>
        <v/>
      </c>
      <c r="I5" s="223" t="str">
        <f>IF(Summary!$L11="E","E","")</f>
        <v/>
      </c>
      <c r="J5" s="223" t="str">
        <f>IF(Summary!$M11="Y","R","")</f>
        <v/>
      </c>
      <c r="L5" s="262"/>
      <c r="M5" s="271" t="s">
        <v>947</v>
      </c>
      <c r="N5" s="268"/>
      <c r="O5" s="268"/>
      <c r="P5" s="268"/>
      <c r="Q5" s="268"/>
      <c r="R5" s="272"/>
      <c r="S5" s="224" t="str">
        <f>IF(Summary!$L63="E","E","")</f>
        <v/>
      </c>
      <c r="T5" s="224" t="str">
        <f>IF(Summary!$M63="Y","R","")</f>
        <v/>
      </c>
      <c r="W5" s="338" t="str">
        <f>'Fun Patches'!C6</f>
        <v>&lt;LIST PATCH HERE&gt;</v>
      </c>
      <c r="X5" s="339" t="str">
        <f>IF(Summary!$L114="E","E","")</f>
        <v/>
      </c>
      <c r="Y5" s="339" t="str">
        <f>IF(Summary!$M114="Y","R","")</f>
        <v/>
      </c>
      <c r="AA5" s="275"/>
      <c r="AB5" s="273"/>
      <c r="AC5" s="274"/>
    </row>
    <row r="6" spans="2:30" ht="12.95" customHeight="1" thickBot="1">
      <c r="B6" s="262"/>
      <c r="C6" s="299" t="s">
        <v>144</v>
      </c>
      <c r="D6" s="311" t="str">
        <f>IF(Badges!$I174="A","/","")</f>
        <v/>
      </c>
      <c r="E6" s="311" t="str">
        <f>IF(Badges!$I178="A","/","")</f>
        <v/>
      </c>
      <c r="F6" s="311" t="str">
        <f>IF(Badges!$I182="A","/","")</f>
        <v/>
      </c>
      <c r="G6" s="311" t="str">
        <f>IF(Badges!$I186="A","/","")</f>
        <v/>
      </c>
      <c r="H6" s="311" t="str">
        <f>IF(Badges!$I190="A","/","")</f>
        <v/>
      </c>
      <c r="I6" s="223" t="str">
        <f>IF(Summary!$L12="E","E","")</f>
        <v/>
      </c>
      <c r="J6" s="223" t="str">
        <f>IF(Summary!$M12="Y","R","")</f>
        <v/>
      </c>
      <c r="K6" s="266" t="str">
        <f>IF(COUNT(#REF!)=3,MAX(#REF!),"")</f>
        <v/>
      </c>
      <c r="L6" s="262"/>
      <c r="M6" s="279" t="s">
        <v>948</v>
      </c>
      <c r="N6" s="280"/>
      <c r="O6" s="280"/>
      <c r="P6" s="280"/>
      <c r="Q6" s="280"/>
      <c r="R6" s="281"/>
      <c r="S6" s="224" t="str">
        <f>IF(Summary!$L64="E","E","")</f>
        <v/>
      </c>
      <c r="T6" s="224" t="str">
        <f>IF(Summary!$M64="Y","R","")</f>
        <v/>
      </c>
      <c r="W6" s="338" t="str">
        <f>'Fun Patches'!C7</f>
        <v>&lt;LIST PATCH HERE&gt;</v>
      </c>
      <c r="X6" s="339" t="str">
        <f>IF(Summary!$L115="E","E","")</f>
        <v/>
      </c>
      <c r="Y6" s="339" t="str">
        <f>IF(Summary!$M115="Y","R","")</f>
        <v/>
      </c>
      <c r="AA6" s="275"/>
      <c r="AB6" s="273"/>
      <c r="AC6" s="274"/>
    </row>
    <row r="7" spans="2:30" ht="12.95" customHeight="1" thickBot="1">
      <c r="B7" s="262"/>
      <c r="C7" s="294" t="s">
        <v>139</v>
      </c>
      <c r="D7" s="309" t="str">
        <f>IF(Badges!$I197="A","/","")</f>
        <v/>
      </c>
      <c r="E7" s="309" t="str">
        <f>IF(Badges!$I201="A","/","")</f>
        <v/>
      </c>
      <c r="F7" s="309" t="str">
        <f>IF(Badges!$I205="A","/","")</f>
        <v/>
      </c>
      <c r="G7" s="309" t="str">
        <f>IF(Badges!$I209="A","/","")</f>
        <v/>
      </c>
      <c r="H7" s="309" t="str">
        <f>IF(Badges!$I213="A","/","")</f>
        <v/>
      </c>
      <c r="I7" s="325" t="str">
        <f>IF(Summary!$L13="E","E","")</f>
        <v/>
      </c>
      <c r="J7" s="325" t="str">
        <f>IF(Summary!$M13="Y","R","")</f>
        <v/>
      </c>
      <c r="K7" s="266"/>
      <c r="L7" s="262"/>
      <c r="M7" s="283" t="s">
        <v>949</v>
      </c>
      <c r="N7" s="284"/>
      <c r="O7" s="284"/>
      <c r="P7" s="284"/>
      <c r="Q7" s="284"/>
      <c r="R7" s="285"/>
      <c r="S7" s="224" t="str">
        <f>IF(Summary!$L65="E","E","")</f>
        <v/>
      </c>
      <c r="T7" s="224" t="str">
        <f>IF(Summary!$M65="Y","R","")</f>
        <v/>
      </c>
      <c r="U7" s="266" t="str">
        <f>IF(COUNTIF(S5:S7,"E")=3,"C"," ")</f>
        <v xml:space="preserve"> </v>
      </c>
      <c r="W7" s="338" t="str">
        <f>'Fun Patches'!C8</f>
        <v>&lt;LIST PATCH HERE&gt;</v>
      </c>
      <c r="X7" s="339" t="str">
        <f>IF(Summary!$L116="E","E","")</f>
        <v/>
      </c>
      <c r="Y7" s="339" t="str">
        <f>IF(Summary!$M116="Y","R","")</f>
        <v/>
      </c>
      <c r="AA7" s="275"/>
      <c r="AB7" s="273"/>
      <c r="AC7" s="274"/>
    </row>
    <row r="8" spans="2:30" ht="12.95" customHeight="1">
      <c r="B8" s="262"/>
      <c r="C8" s="295" t="s">
        <v>151</v>
      </c>
      <c r="D8" s="311" t="str">
        <f>IF(Badges!$I220="A","/","")</f>
        <v/>
      </c>
      <c r="E8" s="311" t="str">
        <f>IF(Badges!$I224="A","/","")</f>
        <v/>
      </c>
      <c r="F8" s="311" t="str">
        <f>IF(Badges!$I228="A","/","")</f>
        <v/>
      </c>
      <c r="G8" s="311" t="str">
        <f>IF(Badges!$I232="A","/","")</f>
        <v/>
      </c>
      <c r="H8" s="311" t="str">
        <f>IF(Badges!$I236="A","/","")</f>
        <v/>
      </c>
      <c r="I8" s="223" t="str">
        <f>IF(Summary!$L14="E","E","")</f>
        <v/>
      </c>
      <c r="J8" s="223" t="str">
        <f>IF(Summary!$M14="Y","R","")</f>
        <v/>
      </c>
      <c r="K8" s="266"/>
      <c r="L8" s="262"/>
      <c r="M8" s="287" t="s">
        <v>951</v>
      </c>
      <c r="N8" s="288"/>
      <c r="O8" s="288"/>
      <c r="P8" s="288"/>
      <c r="Q8" s="288"/>
      <c r="R8" s="288"/>
      <c r="S8" s="289"/>
      <c r="T8" s="289"/>
      <c r="W8" s="338" t="str">
        <f>'Fun Patches'!C9</f>
        <v>&lt;LIST PATCH HERE&gt;</v>
      </c>
      <c r="X8" s="339" t="str">
        <f>IF(Summary!$L117="E","E","")</f>
        <v/>
      </c>
      <c r="Y8" s="339" t="str">
        <f>IF(Summary!$M117="Y","R","")</f>
        <v/>
      </c>
      <c r="AA8" s="275"/>
      <c r="AB8" s="273"/>
      <c r="AC8" s="274"/>
    </row>
    <row r="9" spans="2:30" ht="12.95" customHeight="1" thickBot="1">
      <c r="B9" s="262"/>
      <c r="C9" s="298" t="s">
        <v>439</v>
      </c>
      <c r="D9" s="311" t="str">
        <f>IF(Badges!$I266="A","/","")</f>
        <v/>
      </c>
      <c r="E9" s="311" t="str">
        <f>IF(Badges!$I270="A","/","")</f>
        <v/>
      </c>
      <c r="F9" s="311" t="str">
        <f>IF(Badges!$I274="A","/","")</f>
        <v/>
      </c>
      <c r="G9" s="311" t="str">
        <f>IF(Badges!$I278="A","/","")</f>
        <v/>
      </c>
      <c r="H9" s="311" t="str">
        <f>IF(Badges!$I282="A","/","")</f>
        <v/>
      </c>
      <c r="I9" s="223" t="str">
        <f>IF(Summary!$L16="E","E","")</f>
        <v/>
      </c>
      <c r="J9" s="223" t="str">
        <f>IF(Summary!$M16="Y","R","")</f>
        <v/>
      </c>
      <c r="K9" s="266"/>
      <c r="L9" s="262"/>
      <c r="M9" s="271" t="s">
        <v>22</v>
      </c>
      <c r="N9" s="268"/>
      <c r="O9" s="268"/>
      <c r="P9" s="268"/>
      <c r="Q9" s="268"/>
      <c r="R9" s="272"/>
      <c r="S9" s="224" t="str">
        <f>IF(Summary!$L67="E","E","")</f>
        <v/>
      </c>
      <c r="T9" s="224" t="str">
        <f>IF(Summary!$M67="Y","R","")</f>
        <v/>
      </c>
      <c r="W9" s="338" t="str">
        <f>'Fun Patches'!C10</f>
        <v>&lt;LIST PATCH HERE&gt;</v>
      </c>
      <c r="X9" s="339" t="str">
        <f>IF(Summary!$L118="E","E","")</f>
        <v/>
      </c>
      <c r="Y9" s="339" t="str">
        <f>IF(Summary!$M118="Y","R","")</f>
        <v/>
      </c>
      <c r="AA9" s="275"/>
      <c r="AB9" s="273"/>
      <c r="AC9" s="274"/>
    </row>
    <row r="10" spans="2:30" ht="12.95" customHeight="1">
      <c r="B10" s="262"/>
      <c r="C10" s="300" t="s">
        <v>950</v>
      </c>
      <c r="D10" s="309" t="str">
        <f>IF(Badges!$I289="A","/","")</f>
        <v/>
      </c>
      <c r="E10" s="309" t="str">
        <f>IF(Badges!$I293="A","/","")</f>
        <v/>
      </c>
      <c r="F10" s="309" t="str">
        <f>IF(Badges!$I297="A","/","")</f>
        <v/>
      </c>
      <c r="G10" s="309" t="str">
        <f>IF(Badges!$I301="A","/","")</f>
        <v/>
      </c>
      <c r="H10" s="309" t="str">
        <f>IF(Badges!$I305="A","/","")</f>
        <v/>
      </c>
      <c r="I10" s="325" t="str">
        <f>IF(Summary!$L17="E","E","")</f>
        <v/>
      </c>
      <c r="J10" s="325" t="str">
        <f>IF(Summary!$M17="Y","R","")</f>
        <v/>
      </c>
      <c r="K10" s="266" t="str">
        <f>IF(COUNT(#REF!)=3,MAX(#REF!),"")</f>
        <v/>
      </c>
      <c r="L10" s="262"/>
      <c r="M10" s="279" t="s">
        <v>26</v>
      </c>
      <c r="N10" s="280"/>
      <c r="O10" s="280"/>
      <c r="P10" s="280"/>
      <c r="Q10" s="280"/>
      <c r="R10" s="281"/>
      <c r="S10" s="224" t="str">
        <f>IF(Summary!$L68="E","E","")</f>
        <v/>
      </c>
      <c r="T10" s="224" t="str">
        <f>IF(Summary!$M68="Y","R","")</f>
        <v/>
      </c>
      <c r="W10" s="338" t="str">
        <f>'Fun Patches'!C11</f>
        <v>&lt;LIST PATCH HERE&gt;</v>
      </c>
      <c r="X10" s="339" t="str">
        <f>IF(Summary!$L119="E","E","")</f>
        <v/>
      </c>
      <c r="Y10" s="339" t="str">
        <f>IF(Summary!$M119="Y","R","")</f>
        <v/>
      </c>
      <c r="AA10" s="275"/>
      <c r="AB10" s="273"/>
      <c r="AC10" s="274"/>
    </row>
    <row r="11" spans="2:30" ht="12.95" customHeight="1" thickBot="1">
      <c r="B11" s="262"/>
      <c r="C11" s="295" t="s">
        <v>155</v>
      </c>
      <c r="D11" s="311" t="str">
        <f>IF(Badges!$I312="A","/","")</f>
        <v/>
      </c>
      <c r="E11" s="311" t="str">
        <f>IF(Badges!$I316="A","/","")</f>
        <v/>
      </c>
      <c r="F11" s="311" t="str">
        <f>IF(Badges!$I320="A","/","")</f>
        <v/>
      </c>
      <c r="G11" s="311" t="str">
        <f>IF(Badges!$I324="A","/","")</f>
        <v/>
      </c>
      <c r="H11" s="311" t="str">
        <f>IF(Badges!$I328="A","/","")</f>
        <v/>
      </c>
      <c r="I11" s="223" t="str">
        <f>IF(Summary!$L18="E","E","")</f>
        <v/>
      </c>
      <c r="J11" s="223" t="str">
        <f>IF(Summary!$M18="Y","R","")</f>
        <v/>
      </c>
      <c r="K11" s="266"/>
      <c r="L11" s="262"/>
      <c r="M11" s="290" t="s">
        <v>30</v>
      </c>
      <c r="N11" s="291"/>
      <c r="O11" s="291"/>
      <c r="P11" s="291"/>
      <c r="Q11" s="291"/>
      <c r="R11" s="292"/>
      <c r="S11" s="326" t="str">
        <f>IF(Summary!$L69="E","E","")</f>
        <v/>
      </c>
      <c r="T11" s="326" t="str">
        <f>IF(Summary!$M69="Y","R","")</f>
        <v/>
      </c>
      <c r="U11" s="266" t="str">
        <f>IF(COUNTIF(S9:S11,"E")=3,"C"," ")</f>
        <v xml:space="preserve"> </v>
      </c>
      <c r="W11" s="338" t="str">
        <f>'Fun Patches'!C12</f>
        <v>&lt;LIST PATCH HERE&gt;</v>
      </c>
      <c r="X11" s="339" t="str">
        <f>IF(Summary!$L120="E","E","")</f>
        <v/>
      </c>
      <c r="Y11" s="339" t="str">
        <f>IF(Summary!$M120="Y","R","")</f>
        <v/>
      </c>
      <c r="AA11" s="275"/>
      <c r="AB11" s="273"/>
      <c r="AC11" s="274"/>
    </row>
    <row r="12" spans="2:30" ht="12.95" customHeight="1" thickBot="1">
      <c r="B12" s="262"/>
      <c r="C12" s="295" t="s">
        <v>143</v>
      </c>
      <c r="D12" s="311" t="str">
        <f>IF(Badges!$I335="A","/","")</f>
        <v/>
      </c>
      <c r="E12" s="311" t="str">
        <f>IF(Badges!$I339="A","/","")</f>
        <v/>
      </c>
      <c r="F12" s="311" t="str">
        <f>IF(Badges!$I343="A","/","")</f>
        <v/>
      </c>
      <c r="G12" s="311" t="str">
        <f>IF(Badges!$I347="A","/","")</f>
        <v/>
      </c>
      <c r="H12" s="311" t="str">
        <f>IF(Badges!$I351="A","/","")</f>
        <v/>
      </c>
      <c r="I12" s="223" t="str">
        <f>IF(Summary!$L19="E","E","")</f>
        <v/>
      </c>
      <c r="J12" s="223" t="str">
        <f>IF(Summary!$M19="Y","R","")</f>
        <v/>
      </c>
      <c r="K12" s="266"/>
      <c r="L12" s="262"/>
      <c r="M12" s="267" t="s">
        <v>121</v>
      </c>
      <c r="N12" s="268"/>
      <c r="O12" s="268"/>
      <c r="P12" s="268"/>
      <c r="Q12" s="268"/>
      <c r="R12" s="268"/>
      <c r="S12" s="269"/>
      <c r="T12" s="269"/>
      <c r="W12" s="338" t="str">
        <f>'Fun Patches'!C13</f>
        <v>&lt;LIST PATCH HERE&gt;</v>
      </c>
      <c r="X12" s="339" t="str">
        <f>IF(Summary!$L121="E","E","")</f>
        <v/>
      </c>
      <c r="Y12" s="339" t="str">
        <f>IF(Summary!$M121="Y","R","")</f>
        <v/>
      </c>
      <c r="AA12" s="275"/>
      <c r="AB12" s="273"/>
      <c r="AC12" s="274"/>
    </row>
    <row r="13" spans="2:30" ht="12.95" customHeight="1">
      <c r="B13" s="262"/>
      <c r="C13" s="294" t="s">
        <v>741</v>
      </c>
      <c r="D13" s="309" t="str">
        <f>IF(Badges!$I358="A","/","")</f>
        <v/>
      </c>
      <c r="E13" s="309" t="str">
        <f>IF(Badges!$I362="A","/","")</f>
        <v/>
      </c>
      <c r="F13" s="309" t="str">
        <f>IF(Badges!$I366="A","/","")</f>
        <v/>
      </c>
      <c r="G13" s="309" t="str">
        <f>IF(Badges!$I370="A","/","")</f>
        <v/>
      </c>
      <c r="H13" s="309" t="str">
        <f>IF(Badges!$I374="A","/","")</f>
        <v/>
      </c>
      <c r="I13" s="325" t="str">
        <f>IF(Summary!$L20="E","E","")</f>
        <v/>
      </c>
      <c r="J13" s="325" t="str">
        <f>IF(Summary!$M20="Y","R","")</f>
        <v/>
      </c>
      <c r="K13" s="266"/>
      <c r="L13" s="262"/>
      <c r="M13" s="279" t="s">
        <v>953</v>
      </c>
      <c r="N13" s="280"/>
      <c r="O13" s="280"/>
      <c r="P13" s="280"/>
      <c r="Q13" s="280"/>
      <c r="R13" s="281"/>
      <c r="S13" s="224" t="str">
        <f>IF(Summary!$L71="E","E","")</f>
        <v/>
      </c>
      <c r="T13" s="224" t="str">
        <f>IF(Summary!$M71="Y","R","")</f>
        <v/>
      </c>
      <c r="W13" s="338" t="str">
        <f>'Fun Patches'!C14</f>
        <v>&lt;LIST PATCH HERE&gt;</v>
      </c>
      <c r="X13" s="339" t="str">
        <f>IF(Summary!$L122="E","E","")</f>
        <v/>
      </c>
      <c r="Y13" s="339" t="str">
        <f>IF(Summary!$M122="Y","R","")</f>
        <v/>
      </c>
      <c r="AA13" s="275"/>
      <c r="AB13" s="273"/>
      <c r="AC13" s="274"/>
    </row>
    <row r="14" spans="2:30" ht="12.95" customHeight="1">
      <c r="B14" s="262"/>
      <c r="C14" s="295" t="s">
        <v>952</v>
      </c>
      <c r="D14" s="311" t="str">
        <f>IF(Badges!$I573="A","/","")</f>
        <v/>
      </c>
      <c r="E14" s="311" t="str">
        <f>IF(Badges!$I385="A","/","")</f>
        <v/>
      </c>
      <c r="F14" s="311" t="str">
        <f>IF(Badges!$I389="A","/","")</f>
        <v/>
      </c>
      <c r="G14" s="311" t="str">
        <f>IF(Badges!$I393="A","/","")</f>
        <v/>
      </c>
      <c r="H14" s="311" t="str">
        <f>IF(Badges!$I397="A","/","")</f>
        <v/>
      </c>
      <c r="I14" s="223" t="str">
        <f>IF(Summary!$L21="E","E","")</f>
        <v/>
      </c>
      <c r="J14" s="223" t="str">
        <f>IF(Summary!$M21="Y","R","")</f>
        <v/>
      </c>
      <c r="K14" s="266" t="str">
        <f>IF(COUNT(#REF!)=3,MAX(#REF!),"")</f>
        <v/>
      </c>
      <c r="L14" s="262"/>
      <c r="M14" s="279" t="s">
        <v>954</v>
      </c>
      <c r="N14" s="280"/>
      <c r="O14" s="280"/>
      <c r="P14" s="280"/>
      <c r="Q14" s="280"/>
      <c r="R14" s="281"/>
      <c r="S14" s="224" t="str">
        <f>IF(Summary!$L72="E","E","")</f>
        <v/>
      </c>
      <c r="T14" s="224" t="str">
        <f>IF(Summary!$M72="Y","R","")</f>
        <v/>
      </c>
      <c r="W14" s="338" t="str">
        <f>'Fun Patches'!C15</f>
        <v>&lt;LIST PATCH HERE&gt;</v>
      </c>
      <c r="X14" s="339" t="str">
        <f>IF(Summary!$L123="E","E","")</f>
        <v/>
      </c>
      <c r="Y14" s="339" t="str">
        <f>IF(Summary!$M123="Y","R","")</f>
        <v/>
      </c>
      <c r="AA14" s="275"/>
      <c r="AB14" s="273"/>
      <c r="AC14" s="274"/>
    </row>
    <row r="15" spans="2:30" ht="12.95" customHeight="1" thickBot="1">
      <c r="B15" s="262"/>
      <c r="C15" s="298" t="s">
        <v>697</v>
      </c>
      <c r="D15" s="311" t="str">
        <f>IF(Badges!$I404="A","/","")</f>
        <v/>
      </c>
      <c r="E15" s="311" t="str">
        <f>IF(Badges!$I408="A","/","")</f>
        <v/>
      </c>
      <c r="F15" s="311" t="str">
        <f>IF(Badges!$I412="A","/","")</f>
        <v/>
      </c>
      <c r="G15" s="311" t="str">
        <f>IF(Badges!$I416="A","/","")</f>
        <v/>
      </c>
      <c r="H15" s="311" t="str">
        <f>IF(Badges!$I420="A","/","")</f>
        <v/>
      </c>
      <c r="I15" s="223" t="str">
        <f>IF(Summary!$L22="E","E","")</f>
        <v/>
      </c>
      <c r="J15" s="223" t="str">
        <f>IF(Summary!$M22="Y","R","")</f>
        <v/>
      </c>
      <c r="K15" s="266"/>
      <c r="L15" s="262"/>
      <c r="M15" s="283" t="s">
        <v>955</v>
      </c>
      <c r="N15" s="284"/>
      <c r="O15" s="284"/>
      <c r="P15" s="284"/>
      <c r="Q15" s="284"/>
      <c r="R15" s="285"/>
      <c r="S15" s="326" t="str">
        <f>IF(Summary!$L73="E","E","")</f>
        <v/>
      </c>
      <c r="T15" s="326" t="str">
        <f>IF(Summary!$M73="Y","R","")</f>
        <v/>
      </c>
      <c r="U15" s="266" t="str">
        <f>IF(COUNTIF(S13:S15,"E")=3,"C"," ")</f>
        <v xml:space="preserve"> </v>
      </c>
      <c r="W15" s="338" t="str">
        <f>'Fun Patches'!C16</f>
        <v>&lt;LIST PATCH HERE&gt;</v>
      </c>
      <c r="X15" s="339" t="str">
        <f>IF(Summary!$L124="E","E","")</f>
        <v/>
      </c>
      <c r="Y15" s="339" t="str">
        <f>IF(Summary!$M124="Y","R","")</f>
        <v/>
      </c>
      <c r="AA15" s="275"/>
      <c r="AB15" s="273"/>
      <c r="AC15" s="274"/>
    </row>
    <row r="16" spans="2:30" ht="12.95" customHeight="1">
      <c r="B16" s="262"/>
      <c r="C16" s="295" t="s">
        <v>146</v>
      </c>
      <c r="D16" s="309" t="str">
        <f>IF(Badges!$I427="A","/","")</f>
        <v/>
      </c>
      <c r="E16" s="309" t="str">
        <f>IF(Badges!$I431="A","/","")</f>
        <v/>
      </c>
      <c r="F16" s="309" t="str">
        <f>IF(Badges!$I435="A","/","")</f>
        <v/>
      </c>
      <c r="G16" s="309" t="str">
        <f>IF(Badges!$I439="A","/","")</f>
        <v/>
      </c>
      <c r="H16" s="309" t="str">
        <f>IF(Badges!$I443="A","/","")</f>
        <v/>
      </c>
      <c r="I16" s="325" t="str">
        <f>IF(Summary!$L23="E","E","")</f>
        <v/>
      </c>
      <c r="J16" s="325" t="str">
        <f>IF(Summary!$M23="Y","R","")</f>
        <v/>
      </c>
      <c r="K16" s="266"/>
      <c r="L16" s="262"/>
      <c r="M16" s="294" t="s">
        <v>956</v>
      </c>
      <c r="N16" s="310" t="str">
        <f>IF(Badges!$I79="A","/","")</f>
        <v/>
      </c>
      <c r="O16" s="310" t="str">
        <f>IF(Badges!$I83="A","/","")</f>
        <v/>
      </c>
      <c r="P16" s="310" t="str">
        <f>IF(Badges!$I87="A","/","")</f>
        <v/>
      </c>
      <c r="Q16" s="310" t="str">
        <f>IF(Badges!$I91="A","/","")</f>
        <v/>
      </c>
      <c r="R16" s="310" t="str">
        <f>IF(Badges!$I95="A","/","")</f>
        <v/>
      </c>
      <c r="S16" s="224" t="str">
        <f>IF(Summary!$L7="E","E","")</f>
        <v/>
      </c>
      <c r="T16" s="224" t="str">
        <f>IF(Summary!$M7="Y","R","")</f>
        <v/>
      </c>
      <c r="W16" s="338" t="str">
        <f>'Fun Patches'!C17</f>
        <v>&lt;LIST PATCH HERE&gt;</v>
      </c>
      <c r="X16" s="339" t="str">
        <f>IF(Summary!$L125="E","E","")</f>
        <v/>
      </c>
      <c r="Y16" s="339" t="str">
        <f>IF(Summary!$M125="Y","R","")</f>
        <v/>
      </c>
      <c r="AA16" s="275"/>
      <c r="AB16" s="273"/>
      <c r="AC16" s="274"/>
    </row>
    <row r="17" spans="2:29" ht="12.95" customHeight="1">
      <c r="B17" s="262"/>
      <c r="C17" s="295" t="s">
        <v>153</v>
      </c>
      <c r="D17" s="311" t="str">
        <f>IF(Badges!$I450="A","/","")</f>
        <v/>
      </c>
      <c r="E17" s="311" t="str">
        <f>IF(Badges!$I454="A","/","")</f>
        <v/>
      </c>
      <c r="F17" s="311" t="str">
        <f>IF(Badges!$I458="A","/","")</f>
        <v/>
      </c>
      <c r="G17" s="311" t="str">
        <f>IF(Badges!$I462="A","/","")</f>
        <v/>
      </c>
      <c r="H17" s="311" t="str">
        <f>IF(Badges!$I466="A","/","")</f>
        <v/>
      </c>
      <c r="I17" s="223" t="str">
        <f>IF(Summary!$L24="E","E","")</f>
        <v/>
      </c>
      <c r="J17" s="223" t="str">
        <f>IF(Summary!$M24="Y","R","")</f>
        <v/>
      </c>
      <c r="K17" s="266"/>
      <c r="L17" s="262"/>
      <c r="M17" s="295" t="s">
        <v>957</v>
      </c>
      <c r="N17" s="311" t="str">
        <f>IF(Badges!$I10="A","/","")</f>
        <v/>
      </c>
      <c r="O17" s="311" t="str">
        <f>IF(Badges!$I14="A","/","")</f>
        <v/>
      </c>
      <c r="P17" s="311" t="str">
        <f>IF(Badges!$I18="A","/","")</f>
        <v/>
      </c>
      <c r="Q17" s="311" t="str">
        <f>IF(Badges!$I22="A","/","")</f>
        <v/>
      </c>
      <c r="R17" s="311" t="str">
        <f>IF(Badges!$I26="A","/","")</f>
        <v/>
      </c>
      <c r="S17" s="224" t="str">
        <f>IF(Summary!$L4="E","E","")</f>
        <v/>
      </c>
      <c r="T17" s="224" t="str">
        <f>IF(Summary!$M4="Y","R","")</f>
        <v/>
      </c>
      <c r="W17" s="338" t="str">
        <f>'Fun Patches'!C18</f>
        <v>&lt;LIST PATCH HERE&gt;</v>
      </c>
      <c r="X17" s="339" t="str">
        <f>IF(Summary!$L126="E","E","")</f>
        <v/>
      </c>
      <c r="Y17" s="339" t="str">
        <f>IF(Summary!$M126="Y","R","")</f>
        <v/>
      </c>
      <c r="AA17" s="275"/>
      <c r="AB17" s="273"/>
      <c r="AC17" s="274"/>
    </row>
    <row r="18" spans="2:29" ht="12.95" customHeight="1" thickBot="1">
      <c r="B18" s="262"/>
      <c r="C18" s="295" t="s">
        <v>94</v>
      </c>
      <c r="D18" s="311" t="str">
        <f>IF(Badges!$I473="A","/","")</f>
        <v/>
      </c>
      <c r="E18" s="311" t="str">
        <f>IF(Badges!$I477="A","/","")</f>
        <v/>
      </c>
      <c r="F18" s="311" t="str">
        <f>IF(Badges!$I481="A","/","")</f>
        <v/>
      </c>
      <c r="G18" s="311" t="str">
        <f>IF(Badges!$I485="A","/","")</f>
        <v/>
      </c>
      <c r="H18" s="311" t="str">
        <f>IF(Badges!$I489="A","/","")</f>
        <v/>
      </c>
      <c r="I18" s="223" t="str">
        <f>IF(Summary!$L25="E","E","")</f>
        <v/>
      </c>
      <c r="J18" s="223" t="str">
        <f>IF(Summary!$M25="Y","R","")</f>
        <v/>
      </c>
      <c r="K18" s="266" t="str">
        <f>IF(COUNT(#REF!)=4,MAX(#REF!),"")</f>
        <v/>
      </c>
      <c r="L18" s="262"/>
      <c r="M18" s="295" t="s">
        <v>958</v>
      </c>
      <c r="N18" s="308" t="str">
        <f>IF(Badges!$I243="A","/","")</f>
        <v/>
      </c>
      <c r="O18" s="308" t="str">
        <f>IF(Badges!$I247="A","/","")</f>
        <v/>
      </c>
      <c r="P18" s="308" t="str">
        <f>IF(Badges!$I251="A","/","")</f>
        <v/>
      </c>
      <c r="Q18" s="308" t="str">
        <f>IF(Badges!$I255="A","/","")</f>
        <v/>
      </c>
      <c r="R18" s="308" t="str">
        <f>IF(Badges!$I259="A","/","")</f>
        <v/>
      </c>
      <c r="S18" s="224" t="str">
        <f>IF(Summary!$L15="E","E","")</f>
        <v/>
      </c>
      <c r="T18" s="224" t="str">
        <f>IF(Summary!$M15="Y","R","")</f>
        <v/>
      </c>
      <c r="W18" s="338" t="str">
        <f>'Fun Patches'!C19</f>
        <v>&lt;LIST PATCH HERE&gt;</v>
      </c>
      <c r="X18" s="339" t="str">
        <f>IF(Summary!$L127="E","E","")</f>
        <v/>
      </c>
      <c r="Y18" s="339" t="str">
        <f>IF(Summary!$M127="Y","R","")</f>
        <v/>
      </c>
      <c r="AA18" s="275"/>
      <c r="AB18" s="273"/>
      <c r="AC18" s="274"/>
    </row>
    <row r="19" spans="2:29" ht="12.95" customHeight="1" thickBot="1">
      <c r="B19" s="262"/>
      <c r="C19" s="294" t="s">
        <v>141</v>
      </c>
      <c r="D19" s="309" t="str">
        <f>IF(Badges!$I496="A","/","")</f>
        <v/>
      </c>
      <c r="E19" s="309" t="str">
        <f>IF(Badges!$I500="A","/","")</f>
        <v/>
      </c>
      <c r="F19" s="309" t="str">
        <f>IF(Badges!$I504="A","/","")</f>
        <v/>
      </c>
      <c r="G19" s="309" t="str">
        <f>IF(Badges!$I508="A","/","")</f>
        <v/>
      </c>
      <c r="H19" s="309" t="str">
        <f>IF(Badges!$I512="A","/","")</f>
        <v/>
      </c>
      <c r="I19" s="325" t="str">
        <f>IF(Summary!$L26="E","E","")</f>
        <v/>
      </c>
      <c r="J19" s="325" t="str">
        <f>IF(Summary!$M26="Y","R","")</f>
        <v/>
      </c>
      <c r="K19" s="266"/>
      <c r="L19" s="262"/>
      <c r="M19" s="296" t="s">
        <v>959</v>
      </c>
      <c r="N19" s="291"/>
      <c r="O19" s="291"/>
      <c r="P19" s="291"/>
      <c r="Q19" s="291"/>
      <c r="R19" s="292"/>
      <c r="S19" s="326" t="str">
        <f>IF(Summary!$L74="E","E","")</f>
        <v/>
      </c>
      <c r="T19" s="326" t="str">
        <f>IF(Summary!$M74="Y","R","")</f>
        <v/>
      </c>
      <c r="U19" s="266" t="str">
        <f>IF(COUNTIF(S16:S19,"E")=4,"C"," ")</f>
        <v xml:space="preserve"> </v>
      </c>
      <c r="W19" s="338" t="str">
        <f>'Fun Patches'!C20</f>
        <v>&lt;LIST PATCH HERE&gt;</v>
      </c>
      <c r="X19" s="339" t="str">
        <f>IF(Summary!$L128="E","E","")</f>
        <v/>
      </c>
      <c r="Y19" s="339" t="str">
        <f>IF(Summary!$M128="Y","R","")</f>
        <v/>
      </c>
      <c r="AA19" s="275"/>
      <c r="AB19" s="273"/>
      <c r="AC19" s="274"/>
    </row>
    <row r="20" spans="2:29" ht="12.95" customHeight="1">
      <c r="B20" s="262"/>
      <c r="C20" s="295" t="s">
        <v>718</v>
      </c>
      <c r="D20" s="311" t="str">
        <f>IF(Badges!$I519="A","/","")</f>
        <v/>
      </c>
      <c r="E20" s="311" t="str">
        <f>IF(Badges!$I523="A","/","")</f>
        <v/>
      </c>
      <c r="F20" s="311" t="str">
        <f>IF(Badges!$I527="A","/","")</f>
        <v/>
      </c>
      <c r="G20" s="311" t="str">
        <f>IF(Badges!$I531="A","/","")</f>
        <v/>
      </c>
      <c r="H20" s="311" t="str">
        <f>IF(Badges!$I535="A","/","")</f>
        <v/>
      </c>
      <c r="I20" s="223" t="str">
        <f>IF(Summary!$L27="E","E","")</f>
        <v/>
      </c>
      <c r="J20" s="223" t="str">
        <f>IF(Summary!$M27="Y","R","")</f>
        <v/>
      </c>
      <c r="K20" s="266"/>
      <c r="L20" s="262"/>
      <c r="M20" s="267" t="s">
        <v>764</v>
      </c>
      <c r="N20" s="268"/>
      <c r="O20" s="268"/>
      <c r="P20" s="268"/>
      <c r="Q20" s="268"/>
      <c r="R20" s="272"/>
      <c r="S20" s="325" t="str">
        <f>IF(Summary!$L75="E","E","")</f>
        <v/>
      </c>
      <c r="T20" s="325" t="str">
        <f>IF(Summary!$M75="Y","R","")</f>
        <v/>
      </c>
      <c r="W20" s="338" t="str">
        <f>'Fun Patches'!C21</f>
        <v>&lt;LIST PATCH HERE&gt;</v>
      </c>
      <c r="X20" s="339" t="str">
        <f>IF(Summary!$L129="E","E","")</f>
        <v/>
      </c>
      <c r="Y20" s="339" t="str">
        <f>IF(Summary!$M129="Y","R","")</f>
        <v/>
      </c>
      <c r="AA20" s="275"/>
      <c r="AB20" s="273"/>
      <c r="AC20" s="274"/>
    </row>
    <row r="21" spans="2:29" ht="12.95" customHeight="1" thickBot="1">
      <c r="B21" s="262"/>
      <c r="C21" s="298" t="s">
        <v>148</v>
      </c>
      <c r="D21" s="311" t="str">
        <f>IF(Badges!$I542="A","/","")</f>
        <v/>
      </c>
      <c r="E21" s="311" t="str">
        <f>IF(Badges!$I546="A","/","")</f>
        <v/>
      </c>
      <c r="F21" s="311" t="str">
        <f>IF(Badges!$I550="A","/","")</f>
        <v/>
      </c>
      <c r="G21" s="311" t="str">
        <f>IF(Badges!$I554="A","/","")</f>
        <v/>
      </c>
      <c r="H21" s="311" t="str">
        <f>IF(Badges!$I558="A","/","")</f>
        <v/>
      </c>
      <c r="I21" s="223" t="str">
        <f>IF(Summary!$L28="E","E","")</f>
        <v/>
      </c>
      <c r="J21" s="223" t="str">
        <f>IF(Summary!$M28="Y","R","")</f>
        <v/>
      </c>
      <c r="K21" s="266"/>
      <c r="L21" s="262"/>
      <c r="M21" s="283" t="s">
        <v>960</v>
      </c>
      <c r="N21" s="284"/>
      <c r="O21" s="284"/>
      <c r="P21" s="284"/>
      <c r="Q21" s="284"/>
      <c r="R21" s="285"/>
      <c r="S21" s="346" t="str">
        <f>IF(Summary!$L76="E","E","")</f>
        <v/>
      </c>
      <c r="T21" s="346" t="str">
        <f>IF(Summary!$M76="Y","R","")</f>
        <v/>
      </c>
      <c r="U21" s="266" t="str">
        <f>IF(COUNTIF(S20:S21,"E")=2,"C"," ")</f>
        <v xml:space="preserve"> </v>
      </c>
      <c r="W21" s="338" t="str">
        <f>'Fun Patches'!C22</f>
        <v>&lt;LIST PATCH HERE&gt;</v>
      </c>
      <c r="X21" s="339" t="str">
        <f>IF(Summary!$L130="E","E","")</f>
        <v/>
      </c>
      <c r="Y21" s="339" t="str">
        <f>IF(Summary!$M130="Y","R","")</f>
        <v/>
      </c>
      <c r="AA21" s="275"/>
      <c r="AB21" s="273"/>
      <c r="AC21" s="274"/>
    </row>
    <row r="22" spans="2:29" ht="12.95" customHeight="1">
      <c r="B22" s="262"/>
      <c r="C22" s="295" t="s">
        <v>152</v>
      </c>
      <c r="D22" s="309" t="str">
        <f>IF(Badges!$I565="A","/","")</f>
        <v/>
      </c>
      <c r="E22" s="309" t="str">
        <f>IF(Badges!$I569="A","/","")</f>
        <v/>
      </c>
      <c r="F22" s="309" t="str">
        <f>IF(Badges!$I573="A","/","")</f>
        <v/>
      </c>
      <c r="G22" s="309" t="str">
        <f>IF(Badges!$I577="A","/","")</f>
        <v/>
      </c>
      <c r="H22" s="309" t="str">
        <f>IF(Badges!$I581="A","/","")</f>
        <v/>
      </c>
      <c r="I22" s="325" t="str">
        <f>IF(Summary!$L29="E","E","")</f>
        <v/>
      </c>
      <c r="J22" s="325" t="str">
        <f>IF(Summary!$M29="Y","R","")</f>
        <v/>
      </c>
      <c r="K22" s="266" t="str">
        <f>IF(COUNT(#REF!)=2,MAX(#REF!),"")</f>
        <v/>
      </c>
      <c r="L22" s="262"/>
      <c r="M22" s="287" t="s">
        <v>766</v>
      </c>
      <c r="N22" s="288"/>
      <c r="O22" s="288"/>
      <c r="P22" s="288"/>
      <c r="Q22" s="288"/>
      <c r="R22" s="297"/>
      <c r="S22" s="325" t="str">
        <f>IF(Summary!$L77="E","E","")</f>
        <v/>
      </c>
      <c r="T22" s="325" t="str">
        <f>IF(Summary!$M77="Y","R","")</f>
        <v/>
      </c>
      <c r="W22" s="338" t="str">
        <f>'Fun Patches'!C23</f>
        <v>&lt;LIST PATCH HERE&gt;</v>
      </c>
      <c r="X22" s="339" t="str">
        <f>IF(Summary!$L131="E","E","")</f>
        <v/>
      </c>
      <c r="Y22" s="339" t="str">
        <f>IF(Summary!$M131="Y","R","")</f>
        <v/>
      </c>
      <c r="AA22" s="275"/>
      <c r="AB22" s="273"/>
      <c r="AC22" s="274"/>
    </row>
    <row r="23" spans="2:29" ht="12.95" customHeight="1" thickBot="1">
      <c r="B23" s="262"/>
      <c r="C23" s="295" t="s">
        <v>149</v>
      </c>
      <c r="D23" s="311" t="str">
        <f>IF(Badges!$I588="A","/","")</f>
        <v/>
      </c>
      <c r="E23" s="311" t="str">
        <f>IF(Badges!$I592="A","/","")</f>
        <v/>
      </c>
      <c r="F23" s="311" t="str">
        <f>IF(Badges!$I596="A","/","")</f>
        <v/>
      </c>
      <c r="G23" s="311" t="str">
        <f>IF(Badges!$I600="A","/","")</f>
        <v/>
      </c>
      <c r="H23" s="311" t="str">
        <f>IF(Badges!$I604="A","/","")</f>
        <v/>
      </c>
      <c r="I23" s="223" t="str">
        <f>IF(Summary!$L30="E","E","")</f>
        <v/>
      </c>
      <c r="J23" s="223" t="str">
        <f>IF(Summary!$M30="Y","R","")</f>
        <v/>
      </c>
      <c r="K23" s="266"/>
      <c r="L23" s="262"/>
      <c r="M23" s="290" t="s">
        <v>961</v>
      </c>
      <c r="N23" s="291"/>
      <c r="O23" s="291"/>
      <c r="P23" s="291"/>
      <c r="Q23" s="291"/>
      <c r="R23" s="292"/>
      <c r="S23" s="326" t="str">
        <f>IF(Summary!$L78="E","E","")</f>
        <v/>
      </c>
      <c r="T23" s="326" t="str">
        <f>IF(Summary!$M78="Y","R","")</f>
        <v/>
      </c>
      <c r="U23" s="266" t="str">
        <f>IF(COUNTIF(S22:S23,"E")=2,"C"," ")</f>
        <v xml:space="preserve"> </v>
      </c>
      <c r="W23" s="338" t="str">
        <f>'Fun Patches'!C24</f>
        <v>&lt;LIST PATCH HERE&gt;</v>
      </c>
      <c r="X23" s="339" t="str">
        <f>IF(Summary!$L132="E","E","")</f>
        <v/>
      </c>
      <c r="Y23" s="339" t="str">
        <f>IF(Summary!$M132="Y","R","")</f>
        <v/>
      </c>
      <c r="AA23" s="275"/>
      <c r="AB23" s="273"/>
      <c r="AC23" s="274"/>
    </row>
    <row r="24" spans="2:29" ht="12.95" customHeight="1" thickBot="1">
      <c r="B24" s="262"/>
      <c r="C24" s="295" t="s">
        <v>142</v>
      </c>
      <c r="D24" s="311" t="str">
        <f>IF(Badges!$I634="A","/","")</f>
        <v/>
      </c>
      <c r="E24" s="311" t="str">
        <f>IF(Badges!$I638="A","/","")</f>
        <v/>
      </c>
      <c r="F24" s="311" t="str">
        <f>IF(Badges!$I642="A","/","")</f>
        <v/>
      </c>
      <c r="G24" s="311" t="str">
        <f>IF(Badges!$I646="A","/","")</f>
        <v/>
      </c>
      <c r="H24" s="311" t="str">
        <f>IF(Badges!$I650="A","/","")</f>
        <v/>
      </c>
      <c r="I24" s="223" t="str">
        <f>IF(Summary!$L32="E","E","")</f>
        <v/>
      </c>
      <c r="J24" s="223" t="str">
        <f>IF(Summary!$M32="Y","R","")</f>
        <v/>
      </c>
      <c r="K24" s="266" t="str">
        <f>IF(COUNT(#REF!)=2,MAX(#REF!),"")</f>
        <v/>
      </c>
      <c r="L24" s="262"/>
      <c r="M24" s="267" t="s">
        <v>765</v>
      </c>
      <c r="N24" s="268"/>
      <c r="O24" s="268"/>
      <c r="P24" s="268"/>
      <c r="Q24" s="268"/>
      <c r="R24" s="272"/>
      <c r="S24" s="224" t="str">
        <f>IF(Summary!$L79="E","E","")</f>
        <v/>
      </c>
      <c r="T24" s="224" t="str">
        <f>IF(Summary!$M79="Y","R","")</f>
        <v/>
      </c>
      <c r="U24" s="266" t="str">
        <f>IF(COUNTIF(S24:S25,"E")=2,"C"," ")</f>
        <v xml:space="preserve"> </v>
      </c>
      <c r="W24" s="338" t="str">
        <f>'Fun Patches'!C25</f>
        <v>&lt;LIST PATCH HERE&gt;</v>
      </c>
      <c r="X24" s="339" t="str">
        <f>IF(Summary!$L133="E","E","")</f>
        <v/>
      </c>
      <c r="Y24" s="339" t="str">
        <f>IF(Summary!$M133="Y","R","")</f>
        <v/>
      </c>
      <c r="AA24" s="275"/>
      <c r="AB24" s="273"/>
      <c r="AC24" s="274"/>
    </row>
    <row r="25" spans="2:29" ht="12.95" customHeight="1" thickBot="1">
      <c r="B25" s="262"/>
      <c r="C25" s="294" t="s">
        <v>154</v>
      </c>
      <c r="D25" s="309" t="str">
        <f>IF(Badges!$I657="A","/","")</f>
        <v/>
      </c>
      <c r="E25" s="309" t="str">
        <f>IF(Badges!$I661="A","/","")</f>
        <v/>
      </c>
      <c r="F25" s="309" t="str">
        <f>IF(Badges!$I665="A","/","")</f>
        <v/>
      </c>
      <c r="G25" s="309" t="str">
        <f>IF(Badges!$I669="A","/","")</f>
        <v/>
      </c>
      <c r="H25" s="309" t="str">
        <f>IF(Badges!$I673="A","/","")</f>
        <v/>
      </c>
      <c r="I25" s="325" t="str">
        <f>IF(Summary!$L33="E","E","")</f>
        <v/>
      </c>
      <c r="J25" s="325" t="str">
        <f>IF(Summary!$M33="Y","R","")</f>
        <v/>
      </c>
      <c r="K25" s="266"/>
      <c r="L25" s="262"/>
      <c r="M25" s="283" t="s">
        <v>964</v>
      </c>
      <c r="N25" s="284"/>
      <c r="O25" s="284"/>
      <c r="P25" s="284"/>
      <c r="Q25" s="284"/>
      <c r="R25" s="285"/>
      <c r="S25" s="326" t="str">
        <f>IF(Summary!$L80="E","E","")</f>
        <v/>
      </c>
      <c r="T25" s="326" t="str">
        <f>IF(Summary!$M80="Y","R","")</f>
        <v/>
      </c>
      <c r="U25" s="586" t="s">
        <v>1144</v>
      </c>
      <c r="W25" s="338" t="str">
        <f>'Fun Patches'!C26</f>
        <v>&lt;LIST PATCH HERE&gt;</v>
      </c>
      <c r="X25" s="339" t="str">
        <f>IF(Summary!$L134="E","E","")</f>
        <v/>
      </c>
      <c r="Y25" s="339" t="str">
        <f>IF(Summary!$M134="Y","R","")</f>
        <v/>
      </c>
      <c r="AA25" s="275"/>
      <c r="AB25" s="273"/>
      <c r="AC25" s="274"/>
    </row>
    <row r="26" spans="2:29" ht="12.95" customHeight="1">
      <c r="B26" s="262"/>
      <c r="C26" s="295" t="s">
        <v>962</v>
      </c>
      <c r="D26" s="311" t="str">
        <f>IF(Badges!$I102="A","/","")</f>
        <v/>
      </c>
      <c r="E26" s="311" t="str">
        <f>IF(Badges!$I106="A","/","")</f>
        <v/>
      </c>
      <c r="F26" s="311" t="str">
        <f>IF(Badges!$I110="A","/","")</f>
        <v/>
      </c>
      <c r="G26" s="311" t="str">
        <f>IF(Badges!$I114="A","/","")</f>
        <v/>
      </c>
      <c r="H26" s="311" t="str">
        <f>IF(Badges!$I118="A","/","")</f>
        <v/>
      </c>
      <c r="I26" s="223" t="str">
        <f>IF(Summary!$L8="E","E","")</f>
        <v/>
      </c>
      <c r="J26" s="223" t="str">
        <f>IF(Summary!$M8="Y","R","")</f>
        <v/>
      </c>
      <c r="K26" s="266" t="str">
        <f>IF(COUNT(#REF!)=2,MAX(#REF!),"")</f>
        <v/>
      </c>
      <c r="L26" s="392"/>
      <c r="M26" s="392"/>
      <c r="N26" s="393"/>
      <c r="O26" s="393"/>
      <c r="P26" s="393"/>
      <c r="Q26" s="393"/>
      <c r="R26" s="393"/>
      <c r="S26" s="394"/>
      <c r="T26" s="394"/>
      <c r="U26" s="586"/>
      <c r="W26" s="338" t="str">
        <f>'Fun Patches'!C27</f>
        <v>&lt;LIST PATCH HERE&gt;</v>
      </c>
      <c r="X26" s="339" t="str">
        <f>IF(Summary!$L135="E","E","")</f>
        <v/>
      </c>
      <c r="Y26" s="339" t="str">
        <f>IF(Summary!$M135="Y","R","")</f>
        <v/>
      </c>
      <c r="AA26" s="275"/>
      <c r="AB26" s="273"/>
      <c r="AC26" s="274"/>
    </row>
    <row r="27" spans="2:29" ht="12.95" customHeight="1" thickBot="1">
      <c r="B27" s="262"/>
      <c r="C27" s="298" t="s">
        <v>963</v>
      </c>
      <c r="D27" s="311" t="str">
        <f>IF(Badges!$I680="A","/","")</f>
        <v/>
      </c>
      <c r="E27" s="311" t="str">
        <f>IF(Badges!$I684="A","/","")</f>
        <v/>
      </c>
      <c r="F27" s="311" t="str">
        <f>IF(Badges!$I688="A","/","")</f>
        <v/>
      </c>
      <c r="G27" s="311" t="str">
        <f>IF(Badges!$I692="A","/","")</f>
        <v/>
      </c>
      <c r="H27" s="311" t="str">
        <f>IF(Badges!$I696="A","/","")</f>
        <v/>
      </c>
      <c r="I27" s="223" t="str">
        <f>IF(Summary!$L34="E","E","")</f>
        <v/>
      </c>
      <c r="J27" s="223" t="str">
        <f>IF(Summary!$M34="Y","R","")</f>
        <v/>
      </c>
      <c r="K27" s="266"/>
      <c r="L27" s="392"/>
      <c r="M27" s="392"/>
      <c r="N27" s="393"/>
      <c r="O27" s="393"/>
      <c r="P27" s="393"/>
      <c r="Q27" s="393"/>
      <c r="R27" s="393"/>
      <c r="S27" s="394"/>
      <c r="T27" s="394"/>
      <c r="U27" s="586"/>
      <c r="W27" s="338" t="str">
        <f>'Fun Patches'!C28</f>
        <v>&lt;LIST PATCH HERE&gt;</v>
      </c>
      <c r="X27" s="339" t="str">
        <f>IF(Summary!$L136="E","E","")</f>
        <v/>
      </c>
      <c r="Y27" s="339" t="str">
        <f>IF(Summary!$M136="Y","R","")</f>
        <v/>
      </c>
      <c r="AA27" s="275"/>
      <c r="AB27" s="273"/>
      <c r="AC27" s="274"/>
    </row>
    <row r="28" spans="2:29" ht="12.95" customHeight="1">
      <c r="B28" s="262"/>
      <c r="C28" s="294" t="s">
        <v>150</v>
      </c>
      <c r="D28" s="309" t="str">
        <f>IF(Badges!$I703="A","/","")</f>
        <v/>
      </c>
      <c r="E28" s="309" t="str">
        <f>IF(Badges!$I707="A","/","")</f>
        <v/>
      </c>
      <c r="F28" s="309" t="str">
        <f>IF(Badges!$I711="A","/","")</f>
        <v/>
      </c>
      <c r="G28" s="309" t="str">
        <f>IF(Badges!$I715="A","/","")</f>
        <v/>
      </c>
      <c r="H28" s="309" t="str">
        <f>IF(Badges!$I719="A","/","")</f>
        <v/>
      </c>
      <c r="I28" s="325" t="str">
        <f>IF(Summary!$L35="E","E","")</f>
        <v/>
      </c>
      <c r="J28" s="325" t="str">
        <f>IF(Summary!$M35="Y","R","")</f>
        <v/>
      </c>
      <c r="L28" s="580" t="str">
        <f>'Council Own'!B6</f>
        <v>&lt;&lt;List Badge 1 Here&gt;&gt;</v>
      </c>
      <c r="M28" s="580"/>
      <c r="N28" s="580"/>
      <c r="O28" s="580"/>
      <c r="P28" s="580"/>
      <c r="Q28" s="580"/>
      <c r="R28" s="589"/>
      <c r="S28" s="337" t="str">
        <f>IF(Summary!$L82="E","E","")</f>
        <v/>
      </c>
      <c r="T28" s="337" t="str">
        <f>IF(Summary!$M82="Y","R","")</f>
        <v/>
      </c>
      <c r="U28" s="586"/>
      <c r="W28" s="338" t="str">
        <f>'Fun Patches'!C29</f>
        <v>&lt;LIST PATCH HERE&gt;</v>
      </c>
      <c r="X28" s="339" t="str">
        <f>IF(Summary!$L137="E","E","")</f>
        <v/>
      </c>
      <c r="Y28" s="339" t="str">
        <f>IF(Summary!$M137="Y","R","")</f>
        <v/>
      </c>
      <c r="AA28" s="275"/>
      <c r="AB28" s="273"/>
      <c r="AC28" s="274"/>
    </row>
    <row r="29" spans="2:29" ht="12.95" customHeight="1">
      <c r="B29" s="262"/>
      <c r="C29" s="295" t="s">
        <v>847</v>
      </c>
      <c r="D29" s="311" t="str">
        <f>IF(Badges!$I726="A","/","")</f>
        <v/>
      </c>
      <c r="E29" s="311" t="str">
        <f>IF(Badges!$I730="A","/","")</f>
        <v/>
      </c>
      <c r="F29" s="311" t="str">
        <f>IF(Badges!$I734="A","/","")</f>
        <v/>
      </c>
      <c r="G29" s="311" t="str">
        <f>IF(Badges!$I738="A","/","")</f>
        <v/>
      </c>
      <c r="H29" s="311" t="str">
        <f>IF(Badges!$I742="A","/","")</f>
        <v/>
      </c>
      <c r="I29" s="223" t="str">
        <f>IF(Summary!$L36="E","E","")</f>
        <v/>
      </c>
      <c r="J29" s="223" t="str">
        <f>IF(Summary!$M36="Y","R","")</f>
        <v/>
      </c>
      <c r="L29" s="581" t="str">
        <f>'Council Own'!B30</f>
        <v>&lt;&lt;List Badge 2 Here&gt;&gt;</v>
      </c>
      <c r="M29" s="581"/>
      <c r="N29" s="581"/>
      <c r="O29" s="581"/>
      <c r="P29" s="581"/>
      <c r="Q29" s="581"/>
      <c r="R29" s="590"/>
      <c r="S29" s="339" t="str">
        <f>IF(Summary!$L83="E","E","")</f>
        <v/>
      </c>
      <c r="T29" s="339" t="str">
        <f>IF(Summary!$M83="Y","R","")</f>
        <v/>
      </c>
      <c r="U29" s="586"/>
      <c r="W29" s="338" t="str">
        <f>'Fun Patches'!C30</f>
        <v>&lt;LIST PATCH HERE&gt;</v>
      </c>
      <c r="X29" s="339" t="str">
        <f>IF(Summary!$L138="E","E","")</f>
        <v/>
      </c>
      <c r="Y29" s="339" t="str">
        <f>IF(Summary!$M138="Y","R","")</f>
        <v/>
      </c>
      <c r="AA29" s="275"/>
      <c r="AB29" s="273"/>
      <c r="AC29" s="274"/>
    </row>
    <row r="30" spans="2:29" ht="12.95" customHeight="1" thickBot="1">
      <c r="B30" s="262"/>
      <c r="C30" s="298" t="s">
        <v>140</v>
      </c>
      <c r="D30" s="316" t="str">
        <f>IF(Badges!$I749="A","/","")</f>
        <v/>
      </c>
      <c r="E30" s="316" t="str">
        <f>IF(Badges!$I753="A","/","")</f>
        <v/>
      </c>
      <c r="F30" s="316" t="str">
        <f>IF(Badges!$I757="A","/","")</f>
        <v/>
      </c>
      <c r="G30" s="316" t="str">
        <f>IF(Badges!$I761="A","/","")</f>
        <v/>
      </c>
      <c r="H30" s="316" t="str">
        <f>IF(Badges!$I765="A","/","")</f>
        <v/>
      </c>
      <c r="I30" s="326" t="str">
        <f>IF(Summary!$L37="E","E","")</f>
        <v/>
      </c>
      <c r="J30" s="326" t="str">
        <f>IF(Summary!$M37="Y","R","")</f>
        <v/>
      </c>
      <c r="L30" s="580" t="str">
        <f>'Council Own'!B54</f>
        <v>&lt;&lt;List Badge 3 Here&gt;&gt;</v>
      </c>
      <c r="M30" s="580"/>
      <c r="N30" s="580"/>
      <c r="O30" s="580"/>
      <c r="P30" s="580"/>
      <c r="Q30" s="580"/>
      <c r="R30" s="589"/>
      <c r="S30" s="339" t="str">
        <f>IF(Summary!$L84="E","E","")</f>
        <v/>
      </c>
      <c r="T30" s="339" t="str">
        <f>IF(Summary!$M84="Y","R","")</f>
        <v/>
      </c>
      <c r="U30" s="586"/>
      <c r="W30" s="338" t="str">
        <f>'Fun Patches'!C31</f>
        <v>&lt;LIST PATCH HERE&gt;</v>
      </c>
      <c r="X30" s="339" t="str">
        <f>IF(Summary!$L139="E","E","")</f>
        <v/>
      </c>
      <c r="Y30" s="339" t="str">
        <f>IF(Summary!$M139="Y","R","")</f>
        <v/>
      </c>
      <c r="AA30" s="275"/>
      <c r="AB30" s="273"/>
      <c r="AC30" s="274"/>
    </row>
    <row r="31" spans="2:29" ht="12.95" customHeight="1">
      <c r="B31" s="262"/>
      <c r="C31" s="295" t="s">
        <v>1077</v>
      </c>
      <c r="D31" s="308" t="str">
        <f>IF(Badges!D768="C","/","")</f>
        <v/>
      </c>
      <c r="E31" s="308" t="str">
        <f>IF(Badges!E768="C","/","")</f>
        <v/>
      </c>
      <c r="F31" s="308" t="str">
        <f>IF(Badges!F768="C","/","")</f>
        <v/>
      </c>
      <c r="G31" s="308" t="str">
        <f>IF(Badges!G768="C","/","")</f>
        <v/>
      </c>
      <c r="H31" s="308" t="str">
        <f>IF(Badges!H768="C","/","")</f>
        <v/>
      </c>
      <c r="I31" s="224" t="str">
        <f>IF(Summary!$L38="E","E","")</f>
        <v/>
      </c>
      <c r="J31" s="224" t="str">
        <f>IF(Summary!$M38="Y","R","")</f>
        <v/>
      </c>
      <c r="L31" s="581" t="str">
        <f>'Council Own'!B78</f>
        <v>&lt;&lt;List Badge 4 Here&gt;&gt;</v>
      </c>
      <c r="M31" s="581"/>
      <c r="N31" s="581"/>
      <c r="O31" s="581"/>
      <c r="P31" s="581"/>
      <c r="Q31" s="581"/>
      <c r="R31" s="590"/>
      <c r="S31" s="339" t="str">
        <f>IF(Summary!$L85="E","E","")</f>
        <v/>
      </c>
      <c r="T31" s="339" t="str">
        <f>IF(Summary!$M85="Y","R","")</f>
        <v/>
      </c>
      <c r="U31" s="586"/>
      <c r="W31" s="338" t="str">
        <f>'Fun Patches'!C32</f>
        <v>&lt;LIST PATCH HERE&gt;</v>
      </c>
      <c r="X31" s="339" t="str">
        <f>IF(Summary!$L140="E","E","")</f>
        <v/>
      </c>
      <c r="Y31" s="339" t="str">
        <f>IF(Summary!$M140="Y","R","")</f>
        <v/>
      </c>
      <c r="AA31" s="275"/>
      <c r="AB31" s="273"/>
      <c r="AC31" s="274"/>
    </row>
    <row r="32" spans="2:29" ht="12.95" customHeight="1">
      <c r="B32" s="262"/>
      <c r="C32" s="295" t="s">
        <v>965</v>
      </c>
      <c r="D32" s="317" t="str">
        <f>IF(Badges!$I779="A","/","")</f>
        <v/>
      </c>
      <c r="E32" s="317" t="str">
        <f>IF(Badges!$I783="A","/","")</f>
        <v/>
      </c>
      <c r="F32" s="317" t="str">
        <f>IF(Badges!$I787="A","/","")</f>
        <v/>
      </c>
      <c r="G32" s="317" t="str">
        <f>IF(Badges!$I791="A","/","")</f>
        <v/>
      </c>
      <c r="H32" s="317" t="str">
        <f>IF(Badges!$I795="A","/","")</f>
        <v/>
      </c>
      <c r="I32" s="224" t="str">
        <f>IF(Summary!$L39="E","E","")</f>
        <v/>
      </c>
      <c r="J32" s="224" t="str">
        <f>IF(Summary!$M39="Y","R","")</f>
        <v/>
      </c>
      <c r="L32" s="582" t="str">
        <f>'Council Own'!B102</f>
        <v>&lt;&lt;List Badge 5 Here&gt;&gt;</v>
      </c>
      <c r="M32" s="582"/>
      <c r="N32" s="582"/>
      <c r="O32" s="582"/>
      <c r="P32" s="582"/>
      <c r="Q32" s="582"/>
      <c r="R32" s="591"/>
      <c r="S32" s="341" t="str">
        <f>IF(Summary!$L86="E","E","")</f>
        <v/>
      </c>
      <c r="T32" s="341" t="str">
        <f>IF(Summary!$M86="Y","R","")</f>
        <v/>
      </c>
      <c r="U32" s="586"/>
      <c r="W32" s="338" t="str">
        <f>'Fun Patches'!C33</f>
        <v>&lt;LIST PATCH HERE&gt;</v>
      </c>
      <c r="X32" s="339" t="str">
        <f>IF(Summary!$L141="E","E","")</f>
        <v/>
      </c>
      <c r="Y32" s="339" t="str">
        <f>IF(Summary!$M141="Y","R","")</f>
        <v/>
      </c>
      <c r="AA32" s="275"/>
      <c r="AB32" s="273"/>
      <c r="AC32" s="274"/>
    </row>
    <row r="33" spans="2:29" ht="12.95" customHeight="1" thickBot="1">
      <c r="B33" s="262"/>
      <c r="C33" s="299" t="s">
        <v>966</v>
      </c>
      <c r="D33" s="316" t="str">
        <f>IF(Badges!$I802="A","/","")</f>
        <v/>
      </c>
      <c r="E33" s="316" t="str">
        <f>IF(Badges!$I806="A","/","")</f>
        <v/>
      </c>
      <c r="F33" s="316" t="str">
        <f>IF(Badges!$I810="A","/","")</f>
        <v/>
      </c>
      <c r="G33" s="316" t="str">
        <f>IF(Badges!$I814="A","/","")</f>
        <v/>
      </c>
      <c r="H33" s="316" t="str">
        <f>IF(Badges!$I818="A","/","")</f>
        <v/>
      </c>
      <c r="I33" s="224" t="str">
        <f>IF(Summary!$L40="E","E","")</f>
        <v/>
      </c>
      <c r="J33" s="224" t="str">
        <f>IF(Summary!$M40="Y","R","")</f>
        <v/>
      </c>
      <c r="L33" s="582" t="str">
        <f>'Council Own'!B126</f>
        <v>&lt;&lt;List Badge 6 Here&gt;&gt;</v>
      </c>
      <c r="M33" s="582"/>
      <c r="N33" s="582"/>
      <c r="O33" s="582"/>
      <c r="P33" s="582"/>
      <c r="Q33" s="582"/>
      <c r="R33" s="591"/>
      <c r="S33" s="341" t="str">
        <f>IF(Summary!$L87="E","E","")</f>
        <v/>
      </c>
      <c r="T33" s="341" t="str">
        <f>IF(Summary!$M87="Y","R","")</f>
        <v/>
      </c>
      <c r="U33" s="586"/>
      <c r="W33" s="338" t="str">
        <f>'Fun Patches'!C34</f>
        <v>&lt;LIST PATCH HERE&gt;</v>
      </c>
      <c r="X33" s="339" t="str">
        <f>IF(Summary!$L142="E","E","")</f>
        <v/>
      </c>
      <c r="Y33" s="339" t="str">
        <f>IF(Summary!$M142="Y","R","")</f>
        <v/>
      </c>
      <c r="AA33" s="275"/>
      <c r="AB33" s="273"/>
      <c r="AC33" s="274"/>
    </row>
    <row r="34" spans="2:29" ht="12.95" customHeight="1">
      <c r="L34" s="582" t="str">
        <f>'Council Own'!B150</f>
        <v>&lt;&lt;List Badge 7 Here&gt;&gt;</v>
      </c>
      <c r="M34" s="582"/>
      <c r="N34" s="582"/>
      <c r="O34" s="582"/>
      <c r="P34" s="582"/>
      <c r="Q34" s="582"/>
      <c r="R34" s="591"/>
      <c r="S34" s="341" t="str">
        <f>IF(Summary!$L88="E","E","")</f>
        <v/>
      </c>
      <c r="T34" s="341" t="str">
        <f>IF(Summary!$M88="Y","R","")</f>
        <v/>
      </c>
      <c r="U34" s="586"/>
      <c r="W34" s="338" t="str">
        <f>'Fun Patches'!C35</f>
        <v>&lt;LIST PATCH HERE&gt;</v>
      </c>
      <c r="X34" s="339" t="str">
        <f>IF(Summary!$L143="E","E","")</f>
        <v/>
      </c>
      <c r="Y34" s="339" t="str">
        <f>IF(Summary!$M143="Y","R","")</f>
        <v/>
      </c>
      <c r="AA34" s="275"/>
      <c r="AB34" s="273"/>
      <c r="AC34" s="274"/>
    </row>
    <row r="35" spans="2:29" ht="12.95" customHeight="1" thickBot="1">
      <c r="L35" s="582" t="str">
        <f>'Council Own'!B174</f>
        <v>&lt;&lt;List Badge 8 Here&gt;&gt;</v>
      </c>
      <c r="M35" s="582"/>
      <c r="N35" s="582"/>
      <c r="O35" s="582"/>
      <c r="P35" s="582"/>
      <c r="Q35" s="582"/>
      <c r="R35" s="591"/>
      <c r="S35" s="341" t="str">
        <f>IF(Summary!$L89="E","E","")</f>
        <v/>
      </c>
      <c r="T35" s="341" t="str">
        <f>IF(Summary!$M89="Y","R","")</f>
        <v/>
      </c>
      <c r="U35" s="586"/>
      <c r="W35" s="338" t="str">
        <f>'Fun Patches'!C36</f>
        <v>&lt;LIST PATCH HERE&gt;</v>
      </c>
      <c r="X35" s="339" t="str">
        <f>IF(Summary!$L144="E","E","")</f>
        <v/>
      </c>
      <c r="Y35" s="339" t="str">
        <f>IF(Summary!$M144="Y","R","")</f>
        <v/>
      </c>
      <c r="AA35" s="275"/>
      <c r="AB35" s="273"/>
      <c r="AC35" s="274"/>
    </row>
    <row r="36" spans="2:29" ht="12.95" customHeight="1">
      <c r="C36" s="300" t="s">
        <v>156</v>
      </c>
      <c r="D36" s="310" t="str">
        <f>IF(Badges!$I56="A","/","")</f>
        <v/>
      </c>
      <c r="E36" s="310" t="str">
        <f>IF(Badges!$I60="A","/","")</f>
        <v/>
      </c>
      <c r="F36" s="310" t="str">
        <f>IF(Badges!$I64="A","/","")</f>
        <v/>
      </c>
      <c r="G36" s="310" t="str">
        <f>IF(Badges!$I68="A","/","")</f>
        <v/>
      </c>
      <c r="H36" s="310" t="str">
        <f>IF(Badges!$I72="A","/","")</f>
        <v/>
      </c>
      <c r="I36" s="224" t="str">
        <f>IF(Summary!$L6="E","E","")</f>
        <v/>
      </c>
      <c r="J36" s="224" t="str">
        <f>IF(Summary!$M6="Y","R","")</f>
        <v/>
      </c>
      <c r="L36" s="582" t="str">
        <f>'Council Own'!B198</f>
        <v>&lt;&lt;List Badge 9 Here&gt;&gt;</v>
      </c>
      <c r="M36" s="582"/>
      <c r="N36" s="582"/>
      <c r="O36" s="582"/>
      <c r="P36" s="582"/>
      <c r="Q36" s="582"/>
      <c r="R36" s="591"/>
      <c r="S36" s="341" t="str">
        <f>IF(Summary!$L90="E","E","")</f>
        <v/>
      </c>
      <c r="T36" s="341" t="str">
        <f>IF(Summary!$M90="Y","R","")</f>
        <v/>
      </c>
      <c r="U36" s="586"/>
      <c r="W36" s="338" t="str">
        <f>'Fun Patches'!C37</f>
        <v>&lt;LIST PATCH HERE&gt;</v>
      </c>
      <c r="X36" s="339" t="str">
        <f>IF(Summary!$L145="E","E","")</f>
        <v/>
      </c>
      <c r="Y36" s="339" t="str">
        <f>IF(Summary!$M145="Y","R","")</f>
        <v/>
      </c>
      <c r="AA36" s="275"/>
      <c r="AB36" s="273"/>
      <c r="AC36" s="274"/>
    </row>
    <row r="37" spans="2:29" ht="12.95" customHeight="1" thickBot="1">
      <c r="C37" s="298" t="s">
        <v>157</v>
      </c>
      <c r="D37" s="316" t="str">
        <f>IF(Badges!$I611="A","/","")</f>
        <v/>
      </c>
      <c r="E37" s="316" t="str">
        <f>IF(Badges!$I615="A","/","")</f>
        <v/>
      </c>
      <c r="F37" s="316" t="str">
        <f>IF(Badges!$I619="A","/","")</f>
        <v/>
      </c>
      <c r="G37" s="316" t="str">
        <f>IF(Badges!$I623="A","/","")</f>
        <v/>
      </c>
      <c r="H37" s="316" t="str">
        <f>IF(Badges!$I627="A","/","")</f>
        <v/>
      </c>
      <c r="I37" s="326" t="str">
        <f>IF(Summary!$L31="E","E","")</f>
        <v/>
      </c>
      <c r="J37" s="326" t="str">
        <f>IF(Summary!$M31="Y","R","")</f>
        <v/>
      </c>
      <c r="L37" s="582" t="str">
        <f>'Council Own'!B222</f>
        <v>&lt;&lt;List Badge 10 Here&gt;&gt;</v>
      </c>
      <c r="M37" s="582"/>
      <c r="N37" s="582"/>
      <c r="O37" s="582"/>
      <c r="P37" s="582"/>
      <c r="Q37" s="582"/>
      <c r="R37" s="591"/>
      <c r="S37" s="341" t="str">
        <f>IF(Summary!$L91="E","E","")</f>
        <v/>
      </c>
      <c r="T37" s="341" t="str">
        <f>IF(Summary!$M91="Y","R","")</f>
        <v/>
      </c>
      <c r="U37" s="586"/>
      <c r="W37" s="338" t="str">
        <f>'Fun Patches'!C38</f>
        <v>&lt;LIST PATCH HERE&gt;</v>
      </c>
      <c r="X37" s="339" t="str">
        <f>IF(Summary!$L146="E","E","")</f>
        <v/>
      </c>
      <c r="Y37" s="339" t="str">
        <f>IF(Summary!$M146="Y","R","")</f>
        <v/>
      </c>
      <c r="AA37" s="275"/>
      <c r="AB37" s="273"/>
      <c r="AC37" s="274"/>
    </row>
    <row r="38" spans="2:29" ht="12.95" customHeight="1">
      <c r="C38" s="300" t="s">
        <v>158</v>
      </c>
      <c r="D38" s="309" t="str">
        <f>IF(Badges!$I123="A","/","")</f>
        <v/>
      </c>
      <c r="E38" s="309" t="str">
        <f>IF(Badges!$I125="A","/","")</f>
        <v/>
      </c>
      <c r="F38" s="309" t="str">
        <f>IF(Badges!$I127="A","/","")</f>
        <v/>
      </c>
      <c r="G38" s="309" t="str">
        <f>IF(Badges!$I129="A","/","")</f>
        <v/>
      </c>
      <c r="H38" s="309" t="str">
        <f>IF(Badges!$I131="A","/","")</f>
        <v/>
      </c>
      <c r="I38" s="224" t="str">
        <f>IF(Summary!$L9="E","E","")</f>
        <v/>
      </c>
      <c r="J38" s="224" t="str">
        <f>IF(Summary!$M9="Y","R","")</f>
        <v/>
      </c>
      <c r="L38" s="391"/>
      <c r="M38" s="391"/>
      <c r="N38" s="391"/>
      <c r="O38" s="391"/>
      <c r="P38" s="391"/>
      <c r="Q38" s="391"/>
      <c r="R38" s="391"/>
      <c r="S38" s="395"/>
      <c r="T38" s="395"/>
      <c r="U38" s="586"/>
      <c r="W38" s="338" t="str">
        <f>'Fun Patches'!C39</f>
        <v>&lt;LIST PATCH HERE&gt;</v>
      </c>
      <c r="X38" s="339" t="str">
        <f>IF(Summary!$L147="E","E","")</f>
        <v/>
      </c>
      <c r="Y38" s="339" t="str">
        <f>IF(Summary!$M147="Y","R","")</f>
        <v/>
      </c>
      <c r="AA38" s="275"/>
      <c r="AB38" s="273"/>
      <c r="AC38" s="274"/>
    </row>
    <row r="39" spans="2:29" ht="12.95" customHeight="1">
      <c r="C39" s="299" t="s">
        <v>159</v>
      </c>
      <c r="D39" s="315" t="str">
        <f>IF(Badges!$I136="A","/","")</f>
        <v/>
      </c>
      <c r="E39" s="315" t="str">
        <f>IF(Badges!$I138="A","/","")</f>
        <v/>
      </c>
      <c r="F39" s="315" t="str">
        <f>IF(Badges!$I140="A","/","")</f>
        <v/>
      </c>
      <c r="G39" s="315" t="str">
        <f>IF(Badges!$I142="A","/","")</f>
        <v/>
      </c>
      <c r="H39" s="315" t="str">
        <f>IF(Badges!$I144="A","/","")</f>
        <v/>
      </c>
      <c r="I39" s="224" t="str">
        <f>IF(Summary!$L10="E","E","")</f>
        <v/>
      </c>
      <c r="J39" s="224" t="str">
        <f>IF(Summary!$M10="Y","R","")</f>
        <v/>
      </c>
      <c r="L39" s="391"/>
      <c r="M39" s="391"/>
      <c r="N39" s="391"/>
      <c r="O39" s="391"/>
      <c r="P39" s="391"/>
      <c r="Q39" s="391"/>
      <c r="R39" s="391"/>
      <c r="S39" s="395"/>
      <c r="T39" s="395"/>
      <c r="U39" s="586"/>
      <c r="W39" s="338" t="str">
        <f>'Fun Patches'!C40</f>
        <v>&lt;LIST PATCH HERE&gt;</v>
      </c>
      <c r="X39" s="339" t="str">
        <f>IF(Summary!$L148="E","E","")</f>
        <v/>
      </c>
      <c r="Y39" s="339" t="str">
        <f>IF(Summary!$M148="Y","R","")</f>
        <v/>
      </c>
      <c r="AA39" s="275"/>
      <c r="AB39" s="273"/>
      <c r="AC39" s="274"/>
    </row>
    <row r="40" spans="2:29" ht="12.95" customHeight="1">
      <c r="L40" s="581" t="str">
        <f>'Age-Level'!C122</f>
        <v>Investiture</v>
      </c>
      <c r="M40" s="581"/>
      <c r="N40" s="581"/>
      <c r="O40" s="581"/>
      <c r="P40" s="581"/>
      <c r="Q40" s="581"/>
      <c r="R40" s="590"/>
      <c r="S40" s="224" t="str">
        <f>IF(Summary!$L106="E","E","")</f>
        <v/>
      </c>
      <c r="T40" s="224" t="str">
        <f>IF(Summary!$M106="Y","R","")</f>
        <v/>
      </c>
      <c r="U40" s="586"/>
      <c r="W40" s="338" t="str">
        <f>'Fun Patches'!C41</f>
        <v>&lt;LIST PATCH HERE&gt;</v>
      </c>
      <c r="X40" s="339" t="str">
        <f>IF(Summary!$L149="E","E","")</f>
        <v/>
      </c>
      <c r="Y40" s="339" t="str">
        <f>IF(Summary!$M149="Y","R","")</f>
        <v/>
      </c>
      <c r="AA40" s="275"/>
      <c r="AB40" s="273"/>
      <c r="AC40" s="274"/>
    </row>
    <row r="41" spans="2:29" ht="12.95" customHeight="1" thickBot="1">
      <c r="L41" s="581" t="str">
        <f>'Age-Level'!C123</f>
        <v>Rededication (1st year)</v>
      </c>
      <c r="M41" s="581"/>
      <c r="N41" s="581"/>
      <c r="O41" s="581"/>
      <c r="P41" s="581"/>
      <c r="Q41" s="581"/>
      <c r="R41" s="590"/>
      <c r="S41" s="224" t="str">
        <f>IF(Summary!$L107="E","E","")</f>
        <v/>
      </c>
      <c r="T41" s="224" t="str">
        <f>IF(Summary!$M107="Y","R","")</f>
        <v/>
      </c>
      <c r="U41" s="586"/>
      <c r="W41" s="338" t="str">
        <f>'Fun Patches'!C42</f>
        <v>&lt;LIST PATCH HERE&gt;</v>
      </c>
      <c r="X41" s="339" t="str">
        <f>IF(Summary!$L150="E","E","")</f>
        <v/>
      </c>
      <c r="Y41" s="339" t="str">
        <f>IF(Summary!$M150="Y","R","")</f>
        <v/>
      </c>
      <c r="AA41" s="275"/>
      <c r="AB41" s="273"/>
      <c r="AC41" s="274"/>
    </row>
    <row r="42" spans="2:29" ht="12.95" customHeight="1">
      <c r="B42" s="262"/>
      <c r="C42" s="263" t="s">
        <v>1078</v>
      </c>
      <c r="D42" s="309" t="str">
        <f>IF(Badges!$I823="C","/","")</f>
        <v/>
      </c>
      <c r="E42" s="309" t="str">
        <f>IF(Badges!$I823="C","/","")</f>
        <v/>
      </c>
      <c r="F42" s="309" t="str">
        <f>IF(Badges!$I823="C","/","")</f>
        <v/>
      </c>
      <c r="G42" s="309" t="str">
        <f>IF(Badges!$I823="C","/","")</f>
        <v/>
      </c>
      <c r="H42" s="309" t="str">
        <f>IF(Badges!$I823="C","/","")</f>
        <v/>
      </c>
      <c r="I42" s="224" t="str">
        <f>IF(Summary!$L42="E","E","")</f>
        <v/>
      </c>
      <c r="J42" s="224" t="str">
        <f>IF(Summary!$M42="Y","R","")</f>
        <v/>
      </c>
      <c r="L42" s="581" t="str">
        <f>'Age-Level'!C124</f>
        <v>Rededication (2nd year)</v>
      </c>
      <c r="M42" s="581"/>
      <c r="N42" s="581"/>
      <c r="O42" s="581"/>
      <c r="P42" s="581"/>
      <c r="Q42" s="581"/>
      <c r="R42" s="590"/>
      <c r="S42" s="224" t="str">
        <f>IF(Summary!$L108="E","E","")</f>
        <v/>
      </c>
      <c r="T42" s="224" t="str">
        <f>IF(Summary!$M108="Y","R","")</f>
        <v/>
      </c>
      <c r="U42" s="586"/>
      <c r="W42" s="338" t="str">
        <f>'Fun Patches'!C43</f>
        <v>&lt;LIST PATCH HERE&gt;</v>
      </c>
      <c r="X42" s="339" t="str">
        <f>IF(Summary!$L151="E","E","")</f>
        <v/>
      </c>
      <c r="Y42" s="339" t="str">
        <f>IF(Summary!$M151="Y","R","")</f>
        <v/>
      </c>
      <c r="AA42" s="275"/>
      <c r="AB42" s="273"/>
      <c r="AC42" s="274"/>
    </row>
    <row r="43" spans="2:29" ht="12.95" customHeight="1">
      <c r="B43" s="262"/>
      <c r="C43" s="286" t="s">
        <v>1079</v>
      </c>
      <c r="D43" s="317" t="str">
        <f>IF(Badges!$I830="C","/","")</f>
        <v/>
      </c>
      <c r="E43" s="317" t="str">
        <f>IF(Badges!$I830="C","/","")</f>
        <v/>
      </c>
      <c r="F43" s="317" t="str">
        <f>IF(Badges!$I830="C","/","")</f>
        <v/>
      </c>
      <c r="G43" s="317" t="str">
        <f>IF(Badges!$I830="C","/","")</f>
        <v/>
      </c>
      <c r="H43" s="317" t="str">
        <f>IF(Badges!$I830="C","/","")</f>
        <v/>
      </c>
      <c r="I43" s="224" t="str">
        <f>IF(Summary!$L43="E","E","")</f>
        <v/>
      </c>
      <c r="J43" s="224" t="str">
        <f>IF(Summary!$M43="Y","R","")</f>
        <v/>
      </c>
      <c r="L43" s="581" t="str">
        <f>'Age-Level'!C125</f>
        <v>Rededication (3rd year)</v>
      </c>
      <c r="M43" s="581"/>
      <c r="N43" s="581"/>
      <c r="O43" s="581"/>
      <c r="P43" s="581"/>
      <c r="Q43" s="581"/>
      <c r="R43" s="590"/>
      <c r="S43" s="224" t="str">
        <f>IF(Summary!$L109="E","E","")</f>
        <v/>
      </c>
      <c r="T43" s="224" t="str">
        <f>IF(Summary!$M109="Y","R","")</f>
        <v/>
      </c>
      <c r="U43" s="586"/>
      <c r="W43" s="338" t="str">
        <f>'Fun Patches'!C44</f>
        <v>&lt;LIST PATCH HERE&gt;</v>
      </c>
      <c r="X43" s="339" t="str">
        <f>IF(Summary!$L152="E","E","")</f>
        <v/>
      </c>
      <c r="Y43" s="339" t="str">
        <f>IF(Summary!$M152="Y","R","")</f>
        <v/>
      </c>
      <c r="AA43" s="275"/>
      <c r="AB43" s="273"/>
      <c r="AC43" s="274"/>
    </row>
    <row r="44" spans="2:29" ht="12.95" customHeight="1" thickBot="1">
      <c r="B44" s="262"/>
      <c r="C44" s="293" t="s">
        <v>1080</v>
      </c>
      <c r="D44" s="316" t="str">
        <f>IF(Badges!$I837="C","/","")</f>
        <v/>
      </c>
      <c r="E44" s="316" t="str">
        <f>IF(Badges!$I837="C","/","")</f>
        <v/>
      </c>
      <c r="F44" s="316" t="str">
        <f>IF(Badges!$I837="C","/","")</f>
        <v/>
      </c>
      <c r="G44" s="316" t="str">
        <f>IF(Badges!$I837="C","/","")</f>
        <v/>
      </c>
      <c r="H44" s="316" t="str">
        <f>IF(Badges!$I837="C","/","")</f>
        <v/>
      </c>
      <c r="I44" s="326" t="str">
        <f>IF(Summary!$L44="E","E","")</f>
        <v/>
      </c>
      <c r="J44" s="326" t="str">
        <f>IF(Summary!$M44="Y","R","")</f>
        <v/>
      </c>
      <c r="L44" s="581" t="str">
        <f>'Age-Level'!C126</f>
        <v>Rededication (4th year)</v>
      </c>
      <c r="M44" s="581"/>
      <c r="N44" s="581"/>
      <c r="O44" s="581"/>
      <c r="P44" s="581"/>
      <c r="Q44" s="581"/>
      <c r="R44" s="590"/>
      <c r="S44" s="342" t="str">
        <f>IF(Summary!$L110="E","E","")</f>
        <v/>
      </c>
      <c r="T44" s="342" t="str">
        <f>IF(Summary!$M110="Y","R","")</f>
        <v/>
      </c>
      <c r="U44" s="586"/>
      <c r="W44" s="338" t="str">
        <f>'Fun Patches'!C45</f>
        <v>&lt;LIST PATCH HERE&gt;</v>
      </c>
      <c r="X44" s="339" t="str">
        <f>IF(Summary!$L153="E","E","")</f>
        <v/>
      </c>
      <c r="Y44" s="339" t="str">
        <f>IF(Summary!$M153="Y","R","")</f>
        <v/>
      </c>
      <c r="AA44" s="275"/>
      <c r="AB44" s="273"/>
      <c r="AC44" s="274"/>
    </row>
    <row r="45" spans="2:29" ht="12.95" customHeight="1" thickBot="1">
      <c r="B45" s="262"/>
      <c r="C45" s="263" t="s">
        <v>967</v>
      </c>
      <c r="D45" s="309" t="str">
        <f>IF(Badges!$I845="C","/","")</f>
        <v/>
      </c>
      <c r="E45" s="309" t="str">
        <f>IF(Badges!$I846="C","/","")</f>
        <v/>
      </c>
      <c r="F45" s="309" t="str">
        <f>IF(Badges!$I847="C","/","")</f>
        <v/>
      </c>
      <c r="G45" s="309" t="str">
        <f>IF(Badges!$I848="C","/","")</f>
        <v/>
      </c>
      <c r="H45" s="309" t="str">
        <f>IF(Badges!$I849="C","/","")</f>
        <v/>
      </c>
      <c r="I45" s="224" t="str">
        <f>IF(Summary!$L46="E","E","")</f>
        <v/>
      </c>
      <c r="J45" s="224" t="str">
        <f>IF(Summary!$M46="Y","R","")</f>
        <v/>
      </c>
      <c r="L45" s="584" t="str">
        <f>'Age-Level'!C127</f>
        <v>Rededication (5th year)</v>
      </c>
      <c r="M45" s="584"/>
      <c r="N45" s="584"/>
      <c r="O45" s="584"/>
      <c r="P45" s="584"/>
      <c r="Q45" s="584"/>
      <c r="R45" s="592"/>
      <c r="S45" s="343" t="str">
        <f>IF(Summary!$L111="E","E","")</f>
        <v/>
      </c>
      <c r="T45" s="343" t="str">
        <f>IF(Summary!$M111="Y","R","")</f>
        <v/>
      </c>
      <c r="U45" s="586"/>
      <c r="W45" s="338" t="str">
        <f>'Fun Patches'!C46</f>
        <v>&lt;LIST PATCH HERE&gt;</v>
      </c>
      <c r="X45" s="339" t="str">
        <f>IF(Summary!$L154="E","E","")</f>
        <v/>
      </c>
      <c r="Y45" s="339" t="str">
        <f>IF(Summary!$M154="Y","R","")</f>
        <v/>
      </c>
      <c r="AA45" s="275"/>
      <c r="AB45" s="273"/>
      <c r="AC45" s="274"/>
    </row>
    <row r="46" spans="2:29" ht="12.95" customHeight="1">
      <c r="B46" s="262"/>
      <c r="C46" s="286" t="s">
        <v>968</v>
      </c>
      <c r="D46" s="317" t="str">
        <f>IF(Badges!$I852="C","/","")</f>
        <v/>
      </c>
      <c r="E46" s="317" t="str">
        <f>IF(Badges!$I853="C","/","")</f>
        <v/>
      </c>
      <c r="F46" s="317" t="str">
        <f>IF(Badges!$I854="C","/","")</f>
        <v/>
      </c>
      <c r="G46" s="317" t="str">
        <f>IF(Badges!$I855="C","/","")</f>
        <v/>
      </c>
      <c r="H46" s="317" t="str">
        <f>IF(Badges!$I856="C","/","")</f>
        <v/>
      </c>
      <c r="I46" s="224" t="str">
        <f>IF(Summary!$L47="E","E","")</f>
        <v/>
      </c>
      <c r="J46" s="224" t="str">
        <f>IF(Summary!$M47="Y","R","")</f>
        <v/>
      </c>
      <c r="T46" s="394"/>
      <c r="U46" s="586"/>
      <c r="W46" s="338" t="str">
        <f>'Fun Patches'!C47</f>
        <v>&lt;LIST PATCH HERE&gt;</v>
      </c>
      <c r="X46" s="339" t="str">
        <f>IF(Summary!$L155="E","E","")</f>
        <v/>
      </c>
      <c r="Y46" s="339" t="str">
        <f>IF(Summary!$M155="Y","R","")</f>
        <v/>
      </c>
      <c r="AA46" s="275"/>
      <c r="AB46" s="273"/>
      <c r="AC46" s="274"/>
    </row>
    <row r="47" spans="2:29" ht="12.95" customHeight="1" thickBot="1">
      <c r="B47" s="262"/>
      <c r="C47" s="293" t="s">
        <v>969</v>
      </c>
      <c r="D47" s="316" t="str">
        <f>IF(Badges!$I859="C","/","")</f>
        <v/>
      </c>
      <c r="E47" s="316" t="str">
        <f>IF(Badges!$I860="C","/","")</f>
        <v/>
      </c>
      <c r="F47" s="316" t="str">
        <f>IF(Badges!$I861="C","/","")</f>
        <v/>
      </c>
      <c r="G47" s="316" t="str">
        <f>IF(Badges!$I862="C","/","")</f>
        <v/>
      </c>
      <c r="H47" s="316" t="str">
        <f>IF(Badges!$I863="C","/","")</f>
        <v/>
      </c>
      <c r="I47" s="326" t="str">
        <f>IF(Summary!$L48="E","E","")</f>
        <v/>
      </c>
      <c r="J47" s="326" t="str">
        <f>IF(Summary!$M48="Y","R","")</f>
        <v/>
      </c>
      <c r="U47" s="586"/>
      <c r="W47" s="338" t="str">
        <f>'Fun Patches'!C48</f>
        <v>&lt;LIST PATCH HERE&gt;</v>
      </c>
      <c r="X47" s="339" t="str">
        <f>IF(Summary!$L156="E","E","")</f>
        <v/>
      </c>
      <c r="Y47" s="339" t="str">
        <f>IF(Summary!$M156="Y","R","")</f>
        <v/>
      </c>
      <c r="AA47" s="275"/>
      <c r="AB47" s="273"/>
      <c r="AC47" s="274"/>
    </row>
    <row r="48" spans="2:29" ht="12.95" customHeight="1">
      <c r="B48" s="262"/>
      <c r="C48" s="294" t="s">
        <v>970</v>
      </c>
      <c r="D48" s="309" t="str">
        <f>IF(Badges!$I867="C","/","")</f>
        <v/>
      </c>
      <c r="E48" s="309" t="str">
        <f>IF(Badges!$I868="C","/","")</f>
        <v/>
      </c>
      <c r="F48" s="309" t="str">
        <f>IF(Badges!$I869="C","/","")</f>
        <v/>
      </c>
      <c r="G48" s="309" t="str">
        <f>IF(Badges!$I870="C","/","")</f>
        <v/>
      </c>
      <c r="H48" s="309" t="str">
        <f>IF(Badges!$I871="C","/","")</f>
        <v/>
      </c>
      <c r="I48" s="224" t="str">
        <f>IF(Summary!$L50="E","E","")</f>
        <v/>
      </c>
      <c r="J48" s="224" t="str">
        <f>IF(Summary!$M50="Y","R","")</f>
        <v/>
      </c>
      <c r="L48" s="583"/>
      <c r="M48" s="583"/>
      <c r="N48" s="583"/>
      <c r="O48" s="583"/>
      <c r="P48" s="583"/>
      <c r="Q48" s="583"/>
      <c r="R48" s="587"/>
      <c r="S48" s="264"/>
      <c r="T48" s="274"/>
      <c r="U48" s="586"/>
      <c r="W48" s="338" t="str">
        <f>'Fun Patches'!C49</f>
        <v>&lt;LIST PATCH HERE&gt;</v>
      </c>
      <c r="X48" s="339" t="str">
        <f>IF(Summary!$L157="E","E","")</f>
        <v/>
      </c>
      <c r="Y48" s="339" t="str">
        <f>IF(Summary!$M157="Y","R","")</f>
        <v/>
      </c>
      <c r="AA48" s="275"/>
      <c r="AB48" s="273"/>
      <c r="AC48" s="274"/>
    </row>
    <row r="49" spans="2:29" ht="12.95" customHeight="1">
      <c r="B49" s="262"/>
      <c r="C49" s="295" t="s">
        <v>971</v>
      </c>
      <c r="D49" s="317" t="str">
        <f>IF(Badges!$I874="C","/","")</f>
        <v/>
      </c>
      <c r="E49" s="317" t="str">
        <f>IF(Badges!$I875="C","/","")</f>
        <v/>
      </c>
      <c r="F49" s="317" t="str">
        <f>IF(Badges!$I876="C","/","")</f>
        <v/>
      </c>
      <c r="G49" s="317" t="str">
        <f>IF(Badges!$I877="C","/","")</f>
        <v/>
      </c>
      <c r="H49" s="317" t="str">
        <f>IF(Badges!$I878="C","/","")</f>
        <v/>
      </c>
      <c r="I49" s="224" t="str">
        <f>IF(Summary!$L51="E","E","")</f>
        <v/>
      </c>
      <c r="J49" s="224" t="str">
        <f>IF(Summary!$M51="Y","R","")</f>
        <v/>
      </c>
      <c r="L49" s="585"/>
      <c r="M49" s="585"/>
      <c r="N49" s="585"/>
      <c r="O49" s="585"/>
      <c r="P49" s="585"/>
      <c r="Q49" s="585"/>
      <c r="R49" s="588"/>
      <c r="S49" s="273"/>
      <c r="T49" s="274"/>
      <c r="U49" s="586"/>
      <c r="W49" s="338" t="str">
        <f>'Fun Patches'!C50</f>
        <v>&lt;LIST PATCH HERE&gt;</v>
      </c>
      <c r="X49" s="339" t="str">
        <f>IF(Summary!$L158="E","E","")</f>
        <v/>
      </c>
      <c r="Y49" s="339" t="str">
        <f>IF(Summary!$M158="Y","R","")</f>
        <v/>
      </c>
      <c r="AA49" s="275"/>
      <c r="AB49" s="273"/>
      <c r="AC49" s="274"/>
    </row>
    <row r="50" spans="2:29" ht="12.95" customHeight="1" thickBot="1">
      <c r="B50" s="262"/>
      <c r="C50" s="298" t="s">
        <v>972</v>
      </c>
      <c r="D50" s="316" t="str">
        <f>IF(Badges!$I881="C","/","")</f>
        <v/>
      </c>
      <c r="E50" s="316" t="str">
        <f>IF(Badges!$I882="C","/","")</f>
        <v/>
      </c>
      <c r="F50" s="316" t="str">
        <f>IF(Badges!$I883="C","/","")</f>
        <v/>
      </c>
      <c r="G50" s="316" t="str">
        <f>IF(Badges!$I884="C","/","")</f>
        <v/>
      </c>
      <c r="H50" s="316" t="str">
        <f>IF(Badges!$I885="C","/","")</f>
        <v/>
      </c>
      <c r="I50" s="326" t="str">
        <f>IF(Summary!$L52="E","E","")</f>
        <v/>
      </c>
      <c r="J50" s="326" t="str">
        <f>IF(Summary!$M52="Y","R","")</f>
        <v/>
      </c>
      <c r="L50" s="583"/>
      <c r="M50" s="583"/>
      <c r="N50" s="583"/>
      <c r="O50" s="583"/>
      <c r="P50" s="583"/>
      <c r="Q50" s="583"/>
      <c r="R50" s="587"/>
      <c r="S50" s="273"/>
      <c r="T50" s="274"/>
      <c r="U50" s="586"/>
      <c r="W50" s="338" t="str">
        <f>'Fun Patches'!C51</f>
        <v>&lt;LIST PATCH HERE&gt;</v>
      </c>
      <c r="X50" s="339" t="str">
        <f>IF(Summary!$L159="E","E","")</f>
        <v/>
      </c>
      <c r="Y50" s="339" t="str">
        <f>IF(Summary!$M159="Y","R","")</f>
        <v/>
      </c>
      <c r="AA50" s="275"/>
      <c r="AB50" s="273"/>
      <c r="AC50" s="274"/>
    </row>
    <row r="51" spans="2:29" ht="12.95" customHeight="1">
      <c r="B51" s="262"/>
      <c r="C51" s="263" t="s">
        <v>1081</v>
      </c>
      <c r="D51" s="309" t="str">
        <f>IF(Badges!$I889="C","/","")</f>
        <v/>
      </c>
      <c r="E51" s="309" t="str">
        <f>IF(Badges!$I890="C","/","")</f>
        <v/>
      </c>
      <c r="F51" s="309" t="str">
        <f>IF(Badges!$I891="C","/","")</f>
        <v/>
      </c>
      <c r="G51" s="309" t="str">
        <f>IF(Badges!$I892="C","/","")</f>
        <v/>
      </c>
      <c r="H51" s="309" t="str">
        <f>IF(Badges!$I893="C","/","")</f>
        <v/>
      </c>
      <c r="I51" s="224" t="str">
        <f>IF(Summary!$L54="E","E","")</f>
        <v/>
      </c>
      <c r="J51" s="224" t="str">
        <f>IF(Summary!$M54="Y","R","")</f>
        <v/>
      </c>
      <c r="L51" s="585"/>
      <c r="M51" s="585"/>
      <c r="N51" s="585"/>
      <c r="O51" s="585"/>
      <c r="P51" s="585"/>
      <c r="Q51" s="585"/>
      <c r="R51" s="588"/>
      <c r="S51" s="273"/>
      <c r="T51" s="274"/>
      <c r="U51" s="586"/>
      <c r="W51" s="338" t="str">
        <f>'Fun Patches'!C52</f>
        <v>&lt;LIST PATCH HERE&gt;</v>
      </c>
      <c r="X51" s="339" t="str">
        <f>IF(Summary!$L160="E","E","")</f>
        <v/>
      </c>
      <c r="Y51" s="339" t="str">
        <f>IF(Summary!$M160="Y","R","")</f>
        <v/>
      </c>
      <c r="AA51" s="275"/>
      <c r="AB51" s="273"/>
      <c r="AC51" s="274"/>
    </row>
    <row r="52" spans="2:29" ht="12.95" customHeight="1">
      <c r="B52" s="262"/>
      <c r="C52" s="286" t="s">
        <v>1082</v>
      </c>
      <c r="D52" s="317" t="str">
        <f>IF(Badges!$I896="C","/","")</f>
        <v/>
      </c>
      <c r="E52" s="317" t="str">
        <f>IF(Badges!$I897="C","/","")</f>
        <v/>
      </c>
      <c r="F52" s="317" t="str">
        <f>IF(Badges!$I898="C","/","")</f>
        <v/>
      </c>
      <c r="G52" s="317" t="str">
        <f>IF(Badges!$I899="C","/","")</f>
        <v/>
      </c>
      <c r="H52" s="317" t="str">
        <f>IF(Badges!$I900="C","/","")</f>
        <v/>
      </c>
      <c r="I52" s="224" t="str">
        <f>IF(Summary!$L55="E","E","")</f>
        <v/>
      </c>
      <c r="J52" s="224" t="str">
        <f>IF(Summary!$M55="Y","R","")</f>
        <v/>
      </c>
      <c r="L52" s="583"/>
      <c r="M52" s="583"/>
      <c r="N52" s="583"/>
      <c r="O52" s="583"/>
      <c r="P52" s="583"/>
      <c r="Q52" s="583"/>
      <c r="R52" s="587"/>
      <c r="S52" s="273"/>
      <c r="T52" s="274"/>
      <c r="U52" s="586"/>
      <c r="W52" s="338" t="str">
        <f>'Fun Patches'!C53</f>
        <v>&lt;LIST PATCH HERE&gt;</v>
      </c>
      <c r="X52" s="339" t="str">
        <f>IF(Summary!$L161="E","E","")</f>
        <v/>
      </c>
      <c r="Y52" s="339" t="str">
        <f>IF(Summary!$M161="Y","R","")</f>
        <v/>
      </c>
      <c r="AA52" s="275"/>
      <c r="AB52" s="273"/>
      <c r="AC52" s="274"/>
    </row>
    <row r="53" spans="2:29" ht="12.95" customHeight="1" thickBot="1">
      <c r="B53" s="262"/>
      <c r="C53" s="293" t="s">
        <v>1083</v>
      </c>
      <c r="D53" s="316" t="str">
        <f>IF(Badges!$I903="C","/","")</f>
        <v/>
      </c>
      <c r="E53" s="316" t="str">
        <f>IF(Badges!$I904="C","/","")</f>
        <v/>
      </c>
      <c r="F53" s="316" t="str">
        <f>IF(Badges!$I905="C","/","")</f>
        <v/>
      </c>
      <c r="G53" s="316" t="str">
        <f>IF(Badges!$I906="C","/","")</f>
        <v/>
      </c>
      <c r="H53" s="316" t="str">
        <f>IF(Badges!$I907="C","/","")</f>
        <v/>
      </c>
      <c r="I53" s="326" t="str">
        <f>IF(Summary!$L56="E","E","")</f>
        <v/>
      </c>
      <c r="J53" s="326" t="str">
        <f>IF(Summary!$M56="Y","R","")</f>
        <v/>
      </c>
      <c r="L53" s="585"/>
      <c r="M53" s="585"/>
      <c r="N53" s="585"/>
      <c r="O53" s="585"/>
      <c r="P53" s="585"/>
      <c r="Q53" s="585"/>
      <c r="R53" s="588"/>
      <c r="S53" s="273"/>
      <c r="T53" s="274"/>
      <c r="U53" s="586"/>
      <c r="W53" s="340" t="str">
        <f>'Fun Patches'!C54</f>
        <v>&lt;LIST PATCH HERE&gt;</v>
      </c>
      <c r="X53" s="341" t="str">
        <f>IF(Summary!$L162="E","E","")</f>
        <v/>
      </c>
      <c r="Y53" s="341" t="str">
        <f>IF(Summary!$M162="Y","R","")</f>
        <v/>
      </c>
      <c r="AA53" s="275"/>
      <c r="AB53" s="273"/>
      <c r="AC53" s="274"/>
    </row>
    <row r="54" spans="2:29" ht="12.95" customHeight="1">
      <c r="B54" s="262"/>
      <c r="C54" s="263" t="s">
        <v>973</v>
      </c>
      <c r="D54" s="309" t="str">
        <f>IF(Badges!$I911="C","/","")</f>
        <v/>
      </c>
      <c r="E54" s="309" t="str">
        <f>IF(Badges!$I912="C","/","")</f>
        <v/>
      </c>
      <c r="F54" s="309" t="str">
        <f>IF(Badges!$I913="C","/","")</f>
        <v/>
      </c>
      <c r="G54" s="309" t="str">
        <f>IF(Badges!$I914="C","/","")</f>
        <v/>
      </c>
      <c r="H54" s="309" t="str">
        <f>IF(Badges!$I915="C","/","")</f>
        <v/>
      </c>
      <c r="I54" s="224" t="str">
        <f>IF(Summary!$L58="E","E","")</f>
        <v/>
      </c>
      <c r="J54" s="224" t="str">
        <f>IF(Summary!$M58="Y","R","")</f>
        <v/>
      </c>
      <c r="L54" s="583"/>
      <c r="M54" s="583"/>
      <c r="N54" s="583"/>
      <c r="O54" s="583"/>
      <c r="P54" s="583"/>
      <c r="Q54" s="583"/>
      <c r="R54" s="587"/>
      <c r="S54" s="273"/>
      <c r="T54" s="274"/>
      <c r="U54" s="586"/>
      <c r="W54" s="335"/>
      <c r="X54" s="334"/>
      <c r="Y54" s="334"/>
      <c r="AA54" s="275"/>
      <c r="AB54" s="273"/>
      <c r="AC54" s="274"/>
    </row>
    <row r="55" spans="2:29" ht="12.95" customHeight="1">
      <c r="B55" s="262"/>
      <c r="C55" s="286" t="s">
        <v>974</v>
      </c>
      <c r="D55" s="317" t="str">
        <f>IF(Badges!$I918="C","/","")</f>
        <v/>
      </c>
      <c r="E55" s="317" t="str">
        <f>IF(Badges!$I919="C","/","")</f>
        <v/>
      </c>
      <c r="F55" s="317" t="str">
        <f>IF(Badges!$I920="C","/","")</f>
        <v/>
      </c>
      <c r="G55" s="317" t="str">
        <f>IF(Badges!$I921="C","/","")</f>
        <v/>
      </c>
      <c r="H55" s="317" t="str">
        <f>IF(Badges!$I922="C","/","")</f>
        <v/>
      </c>
      <c r="I55" s="224" t="str">
        <f>IF(Summary!$L59="E","E","")</f>
        <v/>
      </c>
      <c r="J55" s="224" t="str">
        <f>IF(Summary!$M59="Y","R","")</f>
        <v/>
      </c>
      <c r="L55" s="585"/>
      <c r="M55" s="585"/>
      <c r="N55" s="585"/>
      <c r="O55" s="585"/>
      <c r="P55" s="585"/>
      <c r="Q55" s="585"/>
      <c r="R55" s="588"/>
      <c r="S55" s="273"/>
      <c r="T55" s="274"/>
      <c r="U55" s="586"/>
      <c r="W55" s="396"/>
      <c r="X55" s="264"/>
      <c r="Y55" s="265"/>
      <c r="AA55" s="275"/>
      <c r="AB55" s="273"/>
      <c r="AC55" s="274"/>
    </row>
    <row r="56" spans="2:29" ht="12.95" customHeight="1" thickBot="1">
      <c r="B56" s="262"/>
      <c r="C56" s="276" t="s">
        <v>975</v>
      </c>
      <c r="D56" s="316" t="str">
        <f>IF(Badges!$I928="A","/","")</f>
        <v/>
      </c>
      <c r="E56" s="316" t="str">
        <f>IF(Badges!$I931="A","/","")</f>
        <v/>
      </c>
      <c r="F56" s="316" t="str">
        <f>IF(Badges!$I935="A","/","")</f>
        <v/>
      </c>
      <c r="G56" s="316" t="str">
        <f>IF(Badges!$I939="A","/","")</f>
        <v/>
      </c>
      <c r="H56" s="316" t="str">
        <f>IF(Badges!$I942="A","/","")</f>
        <v/>
      </c>
      <c r="I56" s="224" t="str">
        <f>IF(Summary!$L60="E","E","")</f>
        <v/>
      </c>
      <c r="J56" s="224" t="str">
        <f>IF(Summary!$M60="Y","R","")</f>
        <v/>
      </c>
      <c r="L56" s="583"/>
      <c r="M56" s="583"/>
      <c r="N56" s="583"/>
      <c r="O56" s="583"/>
      <c r="P56" s="583"/>
      <c r="Q56" s="583"/>
      <c r="R56" s="587"/>
      <c r="S56" s="273"/>
      <c r="T56" s="274"/>
      <c r="U56" s="586"/>
      <c r="W56" s="275"/>
      <c r="X56" s="273"/>
      <c r="Y56" s="274"/>
      <c r="AA56" s="275"/>
      <c r="AB56" s="273"/>
      <c r="AC56" s="274"/>
    </row>
    <row r="57" spans="2:29" ht="12.95" customHeight="1">
      <c r="J57" s="301"/>
      <c r="L57" s="585"/>
      <c r="M57" s="585"/>
      <c r="N57" s="585"/>
      <c r="O57" s="585"/>
      <c r="P57" s="585"/>
      <c r="Q57" s="585"/>
      <c r="R57" s="588"/>
      <c r="S57" s="273"/>
      <c r="T57" s="274"/>
      <c r="U57" s="586"/>
      <c r="W57" s="275"/>
      <c r="X57" s="273"/>
      <c r="Y57" s="274"/>
      <c r="AA57" s="275"/>
      <c r="AB57" s="273"/>
      <c r="AC57" s="274"/>
    </row>
    <row r="58" spans="2:29" ht="12.95" customHeight="1" thickBot="1">
      <c r="L58" s="583"/>
      <c r="M58" s="583"/>
      <c r="N58" s="583"/>
      <c r="O58" s="583"/>
      <c r="P58" s="583"/>
      <c r="Q58" s="583"/>
      <c r="R58" s="587"/>
      <c r="S58" s="273"/>
      <c r="T58" s="274"/>
      <c r="U58" s="586"/>
      <c r="W58" s="275"/>
      <c r="X58" s="273"/>
      <c r="Y58" s="274"/>
      <c r="AA58" s="275"/>
      <c r="AB58" s="273"/>
      <c r="AC58" s="274"/>
    </row>
    <row r="59" spans="2:29" ht="12.95" customHeight="1">
      <c r="B59" s="262"/>
      <c r="C59" s="263" t="s">
        <v>976</v>
      </c>
      <c r="D59" s="310" t="str">
        <f>IF('Age-Level'!$I6="C","/","")</f>
        <v/>
      </c>
      <c r="E59" s="310" t="str">
        <f>IF('Age-Level'!$I7="C","/","")</f>
        <v/>
      </c>
      <c r="F59" s="310" t="str">
        <f>IF('Age-Level'!$I8="C","/","")</f>
        <v/>
      </c>
      <c r="G59" s="310" t="str">
        <f>IF('Age-Level'!$I9="C","/","")</f>
        <v/>
      </c>
      <c r="H59" s="310" t="str">
        <f>IF('Age-Level'!$I10="C","/","")</f>
        <v/>
      </c>
      <c r="I59" s="224" t="str">
        <f>IF(Summary!$L95="E","E","")</f>
        <v/>
      </c>
      <c r="J59" s="224" t="str">
        <f>IF(Summary!$M95="Y","R","")</f>
        <v/>
      </c>
      <c r="L59" s="585"/>
      <c r="M59" s="585"/>
      <c r="N59" s="585"/>
      <c r="O59" s="585"/>
      <c r="P59" s="585"/>
      <c r="Q59" s="585"/>
      <c r="R59" s="588"/>
      <c r="S59" s="273"/>
      <c r="T59" s="274"/>
      <c r="U59" s="586"/>
      <c r="W59" s="275"/>
      <c r="X59" s="273"/>
      <c r="Y59" s="274"/>
      <c r="AA59" s="275"/>
      <c r="AB59" s="273"/>
      <c r="AC59" s="274"/>
    </row>
    <row r="60" spans="2:29" ht="12.95" customHeight="1" thickBot="1">
      <c r="B60" s="262"/>
      <c r="C60" s="276" t="s">
        <v>977</v>
      </c>
      <c r="D60" s="316" t="str">
        <f>IF('Age-Level'!$I13="C","/","")</f>
        <v/>
      </c>
      <c r="E60" s="316" t="str">
        <f>IF('Age-Level'!$I14="C","/","")</f>
        <v/>
      </c>
      <c r="F60" s="316" t="str">
        <f>IF('Age-Level'!$I15="C","/","")</f>
        <v/>
      </c>
      <c r="G60" s="316" t="str">
        <f>IF('Age-Level'!$I16="C","/","")</f>
        <v/>
      </c>
      <c r="H60" s="316" t="str">
        <f>IF('Age-Level'!$I17="C","/","")</f>
        <v/>
      </c>
      <c r="I60" s="326" t="str">
        <f>IF(Summary!$L96="E","E","")</f>
        <v/>
      </c>
      <c r="J60" s="326" t="str">
        <f>IF(Summary!$M96="Y","R","")</f>
        <v/>
      </c>
      <c r="L60" s="583"/>
      <c r="M60" s="583"/>
      <c r="N60" s="583"/>
      <c r="O60" s="583"/>
      <c r="P60" s="583"/>
      <c r="Q60" s="583"/>
      <c r="R60" s="587"/>
      <c r="S60" s="273"/>
      <c r="T60" s="274"/>
      <c r="U60" s="586"/>
      <c r="W60" s="275"/>
      <c r="X60" s="273"/>
      <c r="Y60" s="274"/>
      <c r="AA60" s="275"/>
      <c r="AB60" s="273"/>
      <c r="AC60" s="274"/>
    </row>
    <row r="61" spans="2:29" ht="12.95" customHeight="1">
      <c r="B61" s="262"/>
      <c r="C61" s="282" t="s">
        <v>978</v>
      </c>
      <c r="D61" s="310" t="str">
        <f>IF('Age-Level'!$I20="C","/","")</f>
        <v/>
      </c>
      <c r="E61" s="310" t="str">
        <f>IF('Age-Level'!$I21="C","/","")</f>
        <v/>
      </c>
      <c r="F61" s="310" t="str">
        <f>IF('Age-Level'!$I22="C","/","")</f>
        <v/>
      </c>
      <c r="G61" s="310" t="str">
        <f>IF('Age-Level'!$I23="C","/","")</f>
        <v/>
      </c>
      <c r="H61" s="310" t="str">
        <f>IF('Age-Level'!$I24="C","/","")</f>
        <v/>
      </c>
      <c r="I61" s="224" t="str">
        <f>IF(Summary!$L97="E","E","")</f>
        <v/>
      </c>
      <c r="J61" s="224" t="str">
        <f>IF(Summary!$M97="Y","R","")</f>
        <v/>
      </c>
      <c r="L61" s="585"/>
      <c r="M61" s="585"/>
      <c r="N61" s="585"/>
      <c r="O61" s="585"/>
      <c r="P61" s="585"/>
      <c r="Q61" s="585"/>
      <c r="R61" s="588"/>
      <c r="S61" s="273"/>
      <c r="T61" s="274"/>
      <c r="U61" s="586"/>
      <c r="W61" s="275"/>
      <c r="X61" s="273"/>
      <c r="Y61" s="274"/>
      <c r="AA61" s="275"/>
      <c r="AB61" s="273"/>
      <c r="AC61" s="274"/>
    </row>
    <row r="62" spans="2:29" ht="12.95" customHeight="1">
      <c r="B62" s="262"/>
      <c r="C62" s="276" t="s">
        <v>979</v>
      </c>
      <c r="D62" s="315" t="str">
        <f>IF('Age-Level'!$I27="C","/","")</f>
        <v/>
      </c>
      <c r="E62" s="315" t="str">
        <f>IF('Age-Level'!$I28="C","/","")</f>
        <v/>
      </c>
      <c r="F62" s="315" t="str">
        <f>IF('Age-Level'!$I29="C","/","")</f>
        <v/>
      </c>
      <c r="G62" s="315" t="str">
        <f>IF('Age-Level'!$I30="C","/","")</f>
        <v/>
      </c>
      <c r="H62" s="315" t="str">
        <f>IF('Age-Level'!$I31="C","/","")</f>
        <v/>
      </c>
      <c r="I62" s="346" t="str">
        <f>IF(Summary!$L98="E","E","")</f>
        <v/>
      </c>
      <c r="J62" s="346" t="str">
        <f>IF(Summary!$M98="Y","R","")</f>
        <v/>
      </c>
      <c r="L62" s="583"/>
      <c r="M62" s="583"/>
      <c r="N62" s="583"/>
      <c r="O62" s="583"/>
      <c r="P62" s="583"/>
      <c r="Q62" s="583"/>
      <c r="R62" s="587"/>
      <c r="S62" s="273"/>
      <c r="T62" s="274"/>
      <c r="U62" s="586"/>
      <c r="W62" s="275"/>
      <c r="X62" s="273"/>
      <c r="Y62" s="274"/>
      <c r="AA62" s="275"/>
      <c r="AB62" s="273"/>
      <c r="AC62" s="274"/>
    </row>
    <row r="63" spans="2:29" ht="12.95" customHeight="1" thickBot="1">
      <c r="B63" s="262"/>
      <c r="C63" s="298" t="s">
        <v>542</v>
      </c>
      <c r="D63" s="316" t="str">
        <f>IF('Age-Level'!$I34="C","/","")</f>
        <v/>
      </c>
      <c r="E63" s="316" t="str">
        <f>IF('Age-Level'!$I35="C","/","")</f>
        <v/>
      </c>
      <c r="F63" s="316" t="str">
        <f>IF('Age-Level'!$I36="C","/","")</f>
        <v/>
      </c>
      <c r="G63" s="316" t="str">
        <f>IF('Age-Level'!$I37="C","/","")</f>
        <v/>
      </c>
      <c r="H63" s="316" t="str">
        <f>IF('Age-Level'!$I38="C","/","")</f>
        <v/>
      </c>
      <c r="I63" s="326" t="str">
        <f>IF(Summary!$L99="E","E","")</f>
        <v/>
      </c>
      <c r="J63" s="326" t="str">
        <f>IF(Summary!$M99="Y","R","")</f>
        <v/>
      </c>
      <c r="L63" s="585"/>
      <c r="M63" s="585"/>
      <c r="N63" s="585"/>
      <c r="O63" s="585"/>
      <c r="P63" s="585"/>
      <c r="Q63" s="585"/>
      <c r="R63" s="588"/>
      <c r="S63" s="273"/>
      <c r="T63" s="274"/>
      <c r="U63" s="586"/>
      <c r="W63" s="275"/>
      <c r="X63" s="273"/>
      <c r="Y63" s="274"/>
      <c r="AA63" s="275"/>
      <c r="AB63" s="273"/>
      <c r="AC63" s="274"/>
    </row>
    <row r="64" spans="2:29" ht="12.95" customHeight="1">
      <c r="B64" s="262"/>
      <c r="C64" s="303" t="s">
        <v>980</v>
      </c>
      <c r="D64" s="397"/>
      <c r="E64" s="398"/>
      <c r="F64" s="399" t="str">
        <f>IF(COUNTIF(U4:U24,"C")&gt;0,"/"," ")</f>
        <v xml:space="preserve"> </v>
      </c>
      <c r="G64" s="399" t="str">
        <f>IF(COUNTIF(U4:U24,"C")&gt;1,"/"," ")</f>
        <v xml:space="preserve"> </v>
      </c>
      <c r="H64" s="399" t="str">
        <f>IF(COUNTIF(U4:U24,"C")&gt;2,"/"," ")</f>
        <v xml:space="preserve"> </v>
      </c>
      <c r="I64" s="224" t="str">
        <f>IF(Summary!$L100="E","E","")</f>
        <v/>
      </c>
      <c r="J64" s="224" t="str">
        <f>IF(Summary!$M100="Y","R","")</f>
        <v/>
      </c>
      <c r="L64" s="583"/>
      <c r="M64" s="583"/>
      <c r="N64" s="583"/>
      <c r="O64" s="583"/>
      <c r="P64" s="583"/>
      <c r="Q64" s="583"/>
      <c r="R64" s="587"/>
      <c r="S64" s="273"/>
      <c r="T64" s="274"/>
      <c r="U64" s="586"/>
      <c r="W64" s="275"/>
      <c r="X64" s="273"/>
      <c r="Y64" s="274"/>
      <c r="AA64" s="275"/>
      <c r="AB64" s="273"/>
      <c r="AC64" s="274"/>
    </row>
    <row r="65" spans="1:30" ht="12.95" customHeight="1">
      <c r="B65" s="262"/>
      <c r="C65" s="302" t="s">
        <v>211</v>
      </c>
      <c r="D65" s="379"/>
      <c r="E65" s="379"/>
      <c r="F65" s="379"/>
      <c r="G65" s="379"/>
      <c r="H65" s="380"/>
      <c r="I65" s="224" t="str">
        <f>IF(Summary!$L92="E","E","")</f>
        <v/>
      </c>
      <c r="J65" s="224" t="str">
        <f>IF(Summary!$M92="Y","R","")</f>
        <v/>
      </c>
      <c r="L65" s="585"/>
      <c r="M65" s="585"/>
      <c r="N65" s="585"/>
      <c r="O65" s="585"/>
      <c r="P65" s="585"/>
      <c r="Q65" s="585"/>
      <c r="R65" s="588"/>
      <c r="S65" s="273"/>
      <c r="T65" s="274"/>
      <c r="U65" s="586"/>
      <c r="W65" s="275"/>
      <c r="X65" s="273"/>
      <c r="Y65" s="274"/>
      <c r="AA65" s="275"/>
      <c r="AB65" s="273"/>
      <c r="AC65" s="274"/>
    </row>
    <row r="66" spans="1:30" s="261" customFormat="1" ht="12.95" customHeight="1">
      <c r="A66" s="258"/>
      <c r="B66" s="258"/>
      <c r="C66" s="258"/>
      <c r="D66" s="259"/>
      <c r="E66" s="259"/>
      <c r="F66" s="259"/>
      <c r="G66" s="259"/>
      <c r="H66" s="259"/>
      <c r="I66" s="260"/>
      <c r="J66" s="260"/>
      <c r="K66" s="258"/>
      <c r="L66" s="583"/>
      <c r="M66" s="583"/>
      <c r="N66" s="583"/>
      <c r="O66" s="583"/>
      <c r="P66" s="583"/>
      <c r="Q66" s="583"/>
      <c r="R66" s="587"/>
      <c r="S66" s="273"/>
      <c r="T66" s="274"/>
      <c r="U66" s="586"/>
      <c r="V66" s="258"/>
      <c r="W66" s="275"/>
      <c r="X66" s="273"/>
      <c r="Y66" s="274"/>
      <c r="Z66" s="260"/>
      <c r="AA66" s="275"/>
      <c r="AB66" s="273"/>
      <c r="AC66" s="274"/>
    </row>
    <row r="67" spans="1:30" s="261" customFormat="1" ht="12.95" customHeight="1" thickBot="1">
      <c r="A67" s="258"/>
      <c r="B67" s="258"/>
      <c r="C67" s="258"/>
      <c r="D67" s="259"/>
      <c r="E67" s="259"/>
      <c r="F67" s="259"/>
      <c r="G67" s="259"/>
      <c r="H67" s="259"/>
      <c r="I67" s="260"/>
      <c r="J67" s="260"/>
      <c r="K67" s="258"/>
      <c r="L67" s="585"/>
      <c r="M67" s="585"/>
      <c r="N67" s="585"/>
      <c r="O67" s="585"/>
      <c r="P67" s="585"/>
      <c r="Q67" s="585"/>
      <c r="R67" s="588"/>
      <c r="S67" s="273"/>
      <c r="T67" s="274"/>
      <c r="U67" s="586"/>
      <c r="V67" s="258"/>
      <c r="W67" s="275"/>
      <c r="X67" s="273"/>
      <c r="Y67" s="274"/>
      <c r="Z67" s="260"/>
      <c r="AA67" s="275"/>
      <c r="AB67" s="273"/>
      <c r="AC67" s="274"/>
    </row>
    <row r="68" spans="1:30" s="261" customFormat="1">
      <c r="A68" s="258"/>
      <c r="B68" s="262"/>
      <c r="C68" s="303" t="s">
        <v>981</v>
      </c>
      <c r="D68" s="310" t="str">
        <f>IF('Age-Level'!$I44="A","/","")</f>
        <v/>
      </c>
      <c r="E68" s="310" t="str">
        <f>IF('Age-Level'!$I48="A","/","")</f>
        <v/>
      </c>
      <c r="F68" s="310" t="str">
        <f>IF('Age-Level'!$I52="A","/","")</f>
        <v/>
      </c>
      <c r="G68" s="310" t="str">
        <f>IF('Age-Level'!$I57="A","/","")</f>
        <v/>
      </c>
      <c r="H68" s="310" t="str">
        <f>IF('Age-Level'!$I59="A","/","")</f>
        <v/>
      </c>
      <c r="I68" s="224" t="str">
        <f>IF(Summary!$L101="E","E","")</f>
        <v/>
      </c>
      <c r="J68" s="224" t="str">
        <f>IF(Summary!$M101="Y","R","")</f>
        <v/>
      </c>
      <c r="K68" s="258"/>
      <c r="L68" s="583"/>
      <c r="M68" s="583"/>
      <c r="N68" s="583"/>
      <c r="O68" s="583"/>
      <c r="P68" s="583"/>
      <c r="Q68" s="583"/>
      <c r="R68" s="587"/>
      <c r="S68" s="273"/>
      <c r="T68" s="274"/>
      <c r="U68" s="586"/>
      <c r="V68" s="258"/>
      <c r="W68" s="275"/>
      <c r="X68" s="273"/>
      <c r="Y68" s="274"/>
      <c r="Z68" s="260"/>
      <c r="AA68" s="275"/>
      <c r="AB68" s="273"/>
      <c r="AC68" s="274"/>
    </row>
    <row r="69" spans="1:30" s="261" customFormat="1" ht="13.5" thickBot="1">
      <c r="A69" s="258"/>
      <c r="B69" s="262"/>
      <c r="C69" s="304" t="s">
        <v>982</v>
      </c>
      <c r="D69" s="316" t="str">
        <f>IF('Age-Level'!$I62="A","/","")</f>
        <v/>
      </c>
      <c r="E69" s="316" t="str">
        <f>IF('Age-Level'!$I66="A","/","")</f>
        <v/>
      </c>
      <c r="F69" s="316" t="str">
        <f>IF('Age-Level'!$I70="A","/","")</f>
        <v/>
      </c>
      <c r="G69" s="316" t="str">
        <f>IF('Age-Level'!$I75="A","/","")</f>
        <v/>
      </c>
      <c r="H69" s="316" t="str">
        <f>IF('Age-Level'!$I77="A","/","")</f>
        <v/>
      </c>
      <c r="I69" s="326" t="str">
        <f>IF(Summary!$L102="E","E","")</f>
        <v/>
      </c>
      <c r="J69" s="326" t="str">
        <f>IF(Summary!$M102="Y","R","")</f>
        <v/>
      </c>
      <c r="K69" s="258"/>
      <c r="L69" s="585"/>
      <c r="M69" s="585"/>
      <c r="N69" s="585"/>
      <c r="O69" s="585"/>
      <c r="P69" s="585"/>
      <c r="Q69" s="585"/>
      <c r="R69" s="588"/>
      <c r="S69" s="273"/>
      <c r="T69" s="274"/>
      <c r="U69" s="586"/>
      <c r="V69" s="258"/>
      <c r="W69" s="275"/>
      <c r="X69" s="273"/>
      <c r="Y69" s="274"/>
      <c r="Z69" s="260"/>
      <c r="AA69" s="275"/>
      <c r="AB69" s="273"/>
      <c r="AC69" s="274"/>
    </row>
    <row r="70" spans="1:30" s="261" customFormat="1">
      <c r="A70" s="258"/>
      <c r="B70" s="262"/>
      <c r="C70" s="303" t="s">
        <v>983</v>
      </c>
      <c r="D70" s="310" t="str">
        <f>IF('Age-Level'!$I80="A","/","")</f>
        <v/>
      </c>
      <c r="E70" s="310" t="str">
        <f>IF('Age-Level'!$I84="A","/","")</f>
        <v/>
      </c>
      <c r="F70" s="310" t="str">
        <f>IF('Age-Level'!$I88="A","/","")</f>
        <v/>
      </c>
      <c r="G70" s="310" t="str">
        <f>IF('Age-Level'!$I93="A","/","")</f>
        <v/>
      </c>
      <c r="H70" s="310" t="str">
        <f>IF('Age-Level'!$I95="A","/","")</f>
        <v/>
      </c>
      <c r="I70" s="224" t="str">
        <f>IF(Summary!$L103="E","E","")</f>
        <v/>
      </c>
      <c r="J70" s="224" t="str">
        <f>IF(Summary!$M103="Y","R","")</f>
        <v/>
      </c>
      <c r="K70" s="258"/>
      <c r="L70" s="583"/>
      <c r="M70" s="583"/>
      <c r="N70" s="583"/>
      <c r="O70" s="583"/>
      <c r="P70" s="583"/>
      <c r="Q70" s="583"/>
      <c r="R70" s="587"/>
      <c r="S70" s="273"/>
      <c r="T70" s="274"/>
      <c r="U70" s="586"/>
      <c r="V70" s="258"/>
      <c r="W70" s="275"/>
      <c r="X70" s="273"/>
      <c r="Y70" s="274"/>
      <c r="Z70" s="260"/>
      <c r="AA70" s="275"/>
      <c r="AB70" s="273"/>
      <c r="AC70" s="274"/>
    </row>
    <row r="71" spans="1:30" s="261" customFormat="1" ht="13.5" thickBot="1">
      <c r="B71" s="262"/>
      <c r="C71" s="302" t="s">
        <v>984</v>
      </c>
      <c r="D71" s="316" t="str">
        <f>IF('Age-Level'!$I98="A","/","")</f>
        <v/>
      </c>
      <c r="E71" s="316" t="str">
        <f>IF('Age-Level'!$I102="A","/","")</f>
        <v/>
      </c>
      <c r="F71" s="316" t="str">
        <f>IF('Age-Level'!$I106="A","/","")</f>
        <v/>
      </c>
      <c r="G71" s="316" t="str">
        <f>IF('Age-Level'!$I111="A","/","")</f>
        <v/>
      </c>
      <c r="H71" s="316" t="str">
        <f>IF('Age-Level'!$I113="A","/","")</f>
        <v/>
      </c>
      <c r="I71" s="326" t="str">
        <f>IF(Summary!$L104="E","E","")</f>
        <v/>
      </c>
      <c r="J71" s="326" t="str">
        <f>IF(Summary!$M104="Y","R","")</f>
        <v/>
      </c>
      <c r="K71" s="258"/>
      <c r="L71" s="585"/>
      <c r="M71" s="585"/>
      <c r="N71" s="585"/>
      <c r="O71" s="585"/>
      <c r="P71" s="585"/>
      <c r="Q71" s="585"/>
      <c r="R71" s="588"/>
      <c r="S71" s="273"/>
      <c r="T71" s="274"/>
      <c r="U71" s="586"/>
      <c r="V71" s="258"/>
      <c r="W71" s="275"/>
      <c r="X71" s="273"/>
      <c r="Y71" s="274"/>
      <c r="Z71" s="260"/>
      <c r="AA71" s="275"/>
      <c r="AB71" s="273"/>
      <c r="AC71" s="274"/>
    </row>
    <row r="72" spans="1:30" s="261" customFormat="1">
      <c r="B72" s="262"/>
      <c r="C72" s="305" t="s">
        <v>985</v>
      </c>
      <c r="D72" s="381"/>
      <c r="E72" s="381"/>
      <c r="F72" s="309" t="str">
        <f>IF('Age-Level'!$I116="C","/","")</f>
        <v/>
      </c>
      <c r="G72" s="309" t="str">
        <f>IF('Age-Level'!$I117="C","/","")</f>
        <v/>
      </c>
      <c r="H72" s="309" t="str">
        <f>IF('Age-Level'!$I118="C","/","")</f>
        <v/>
      </c>
      <c r="I72" s="224" t="str">
        <f>IF(Summary!$L105="E","E","")</f>
        <v/>
      </c>
      <c r="J72" s="224" t="str">
        <f>IF(Summary!$M105="Y","R","")</f>
        <v/>
      </c>
      <c r="K72" s="258"/>
      <c r="L72" s="583"/>
      <c r="M72" s="583"/>
      <c r="N72" s="583"/>
      <c r="O72" s="583"/>
      <c r="P72" s="583"/>
      <c r="Q72" s="583"/>
      <c r="R72" s="587"/>
      <c r="S72" s="273"/>
      <c r="T72" s="274"/>
      <c r="U72" s="586"/>
      <c r="V72" s="258"/>
      <c r="W72" s="275"/>
      <c r="X72" s="273"/>
      <c r="Y72" s="274"/>
      <c r="Z72" s="260"/>
      <c r="AA72" s="275"/>
      <c r="AB72" s="273"/>
      <c r="AC72" s="274"/>
    </row>
    <row r="73" spans="1:30" s="261" customFormat="1">
      <c r="B73" s="262"/>
      <c r="C73" s="306" t="s">
        <v>792</v>
      </c>
      <c r="D73" s="379"/>
      <c r="E73" s="379"/>
      <c r="F73" s="317" t="str">
        <f>IF(Bridging!$I10="A","/","")</f>
        <v/>
      </c>
      <c r="G73" s="317" t="str">
        <f>IF(Bridging!$I14="A","/","")</f>
        <v/>
      </c>
      <c r="H73" s="317" t="str">
        <f>IF(Bridging!$I16="A","/","")</f>
        <v/>
      </c>
      <c r="I73" s="224" t="str">
        <f>IF(Summary!$L93="E","E","")</f>
        <v/>
      </c>
      <c r="J73" s="224" t="str">
        <f>IF(Summary!$M93="Y","R","")</f>
        <v/>
      </c>
      <c r="K73" s="258"/>
      <c r="L73" s="585"/>
      <c r="M73" s="585"/>
      <c r="N73" s="585"/>
      <c r="O73" s="585"/>
      <c r="P73" s="585"/>
      <c r="Q73" s="585"/>
      <c r="R73" s="588"/>
      <c r="S73" s="273"/>
      <c r="T73" s="274"/>
      <c r="U73" s="586"/>
      <c r="V73" s="258"/>
      <c r="W73" s="275"/>
      <c r="X73" s="273"/>
      <c r="Y73" s="274"/>
      <c r="Z73" s="260"/>
      <c r="AA73" s="275"/>
      <c r="AB73" s="273"/>
      <c r="AC73" s="274"/>
    </row>
    <row r="74" spans="1:30" s="261" customFormat="1">
      <c r="B74" s="258"/>
      <c r="C74" s="258"/>
      <c r="D74" s="259"/>
      <c r="E74" s="259"/>
      <c r="F74" s="259"/>
      <c r="G74" s="259"/>
      <c r="H74" s="259"/>
      <c r="I74" s="260"/>
      <c r="J74" s="260"/>
      <c r="K74" s="258"/>
      <c r="L74" s="583"/>
      <c r="M74" s="583"/>
      <c r="N74" s="583"/>
      <c r="O74" s="583"/>
      <c r="P74" s="583"/>
      <c r="Q74" s="583"/>
      <c r="R74" s="587"/>
      <c r="S74" s="273"/>
      <c r="T74" s="274"/>
      <c r="U74" s="586"/>
      <c r="V74" s="258"/>
      <c r="W74" s="275"/>
      <c r="X74" s="273"/>
      <c r="Y74" s="274"/>
      <c r="Z74" s="260"/>
      <c r="AA74" s="275"/>
      <c r="AB74" s="273"/>
      <c r="AC74" s="274"/>
    </row>
    <row r="75" spans="1:30" s="261" customFormat="1">
      <c r="B75" s="258"/>
      <c r="C75" s="258"/>
      <c r="D75" s="259"/>
      <c r="E75" s="259"/>
      <c r="F75" s="259"/>
      <c r="G75" s="259"/>
      <c r="H75" s="259"/>
      <c r="I75" s="260"/>
      <c r="J75" s="260"/>
      <c r="K75" s="258"/>
      <c r="L75" s="585"/>
      <c r="M75" s="585"/>
      <c r="N75" s="585"/>
      <c r="O75" s="585"/>
      <c r="P75" s="585"/>
      <c r="Q75" s="585"/>
      <c r="R75" s="588"/>
      <c r="S75" s="273"/>
      <c r="T75" s="274"/>
      <c r="U75" s="258"/>
      <c r="V75" s="258"/>
      <c r="W75" s="307"/>
      <c r="X75" s="277"/>
      <c r="Y75" s="278"/>
      <c r="Z75" s="260"/>
      <c r="AA75" s="307"/>
      <c r="AB75" s="277"/>
      <c r="AC75" s="278"/>
    </row>
    <row r="76" spans="1:30" s="261" customFormat="1">
      <c r="B76" s="258"/>
      <c r="C76" s="258"/>
      <c r="D76" s="259"/>
      <c r="E76" s="259"/>
      <c r="F76" s="259"/>
      <c r="G76" s="259"/>
      <c r="H76" s="259"/>
      <c r="I76" s="260"/>
      <c r="J76" s="260"/>
      <c r="K76" s="258"/>
      <c r="L76" s="258"/>
      <c r="M76" s="258"/>
      <c r="N76" s="258"/>
      <c r="O76" s="258"/>
      <c r="P76" s="258"/>
      <c r="Q76" s="258"/>
      <c r="R76" s="258"/>
      <c r="S76" s="260"/>
      <c r="T76" s="260"/>
      <c r="U76" s="258"/>
      <c r="V76" s="258"/>
      <c r="W76" s="258"/>
      <c r="X76" s="260"/>
      <c r="Y76" s="260"/>
      <c r="Z76" s="260"/>
      <c r="AA76" s="258"/>
      <c r="AB76" s="260"/>
      <c r="AC76" s="260"/>
    </row>
    <row r="77" spans="1:30" s="261" customFormat="1">
      <c r="B77" s="258"/>
      <c r="C77" s="258"/>
      <c r="D77" s="259"/>
      <c r="E77" s="259"/>
      <c r="F77" s="259"/>
      <c r="G77" s="259"/>
      <c r="H77" s="259"/>
      <c r="I77" s="260"/>
      <c r="J77" s="260"/>
      <c r="K77" s="258"/>
      <c r="L77" s="258"/>
      <c r="M77" s="258"/>
      <c r="N77" s="258"/>
      <c r="O77" s="258"/>
      <c r="P77" s="258"/>
      <c r="Q77" s="258"/>
      <c r="R77" s="258"/>
      <c r="S77" s="260"/>
      <c r="T77" s="260"/>
      <c r="U77" s="258"/>
      <c r="V77" s="258"/>
      <c r="W77" s="258"/>
      <c r="X77" s="260"/>
      <c r="Y77" s="260"/>
      <c r="Z77" s="260"/>
      <c r="AA77" s="258"/>
      <c r="AB77" s="260"/>
      <c r="AC77" s="260"/>
    </row>
    <row r="78" spans="1:30" s="261" customFormat="1">
      <c r="A78" s="258"/>
      <c r="B78" s="258"/>
      <c r="C78" s="258"/>
      <c r="D78" s="259"/>
      <c r="E78" s="259"/>
      <c r="F78" s="259"/>
      <c r="G78" s="259"/>
      <c r="H78" s="259"/>
      <c r="I78" s="260"/>
      <c r="J78" s="260"/>
      <c r="K78" s="258"/>
      <c r="L78" s="258"/>
      <c r="M78" s="258"/>
      <c r="N78" s="258"/>
      <c r="O78" s="258"/>
      <c r="P78" s="258"/>
      <c r="Q78" s="258"/>
      <c r="R78" s="258"/>
      <c r="S78" s="260"/>
      <c r="T78" s="260"/>
      <c r="U78" s="258"/>
      <c r="V78" s="258"/>
      <c r="W78" s="258"/>
      <c r="X78" s="260"/>
      <c r="Y78" s="260"/>
      <c r="Z78" s="260"/>
      <c r="AA78" s="258"/>
      <c r="AB78" s="260"/>
      <c r="AC78" s="260"/>
    </row>
    <row r="79" spans="1:30">
      <c r="W79" s="260"/>
      <c r="X79" s="258"/>
      <c r="AA79" s="261"/>
      <c r="AB79" s="258"/>
      <c r="AC79" s="258"/>
      <c r="AD79" s="258"/>
    </row>
    <row r="80" spans="1:30">
      <c r="W80" s="260"/>
      <c r="X80" s="258"/>
      <c r="AA80" s="261"/>
      <c r="AB80" s="258"/>
      <c r="AC80" s="258"/>
      <c r="AD80" s="258"/>
    </row>
    <row r="81" spans="23:30">
      <c r="W81" s="260"/>
      <c r="X81" s="258"/>
      <c r="AA81" s="261"/>
      <c r="AB81" s="258"/>
      <c r="AC81" s="258"/>
      <c r="AD81" s="258"/>
    </row>
    <row r="82" spans="23:30">
      <c r="W82" s="260"/>
      <c r="X82" s="258"/>
      <c r="AA82" s="261"/>
      <c r="AB82" s="258"/>
      <c r="AC82" s="258"/>
      <c r="AD82" s="258"/>
    </row>
    <row r="83" spans="23:30">
      <c r="W83" s="260"/>
      <c r="X83" s="258"/>
      <c r="AA83" s="261"/>
      <c r="AB83" s="258"/>
      <c r="AC83" s="258"/>
      <c r="AD83" s="258"/>
    </row>
    <row r="84" spans="23:30">
      <c r="W84" s="260"/>
      <c r="X84" s="258"/>
      <c r="AA84" s="261"/>
      <c r="AB84" s="258"/>
      <c r="AC84" s="258"/>
      <c r="AD84" s="258"/>
    </row>
    <row r="85" spans="23:30">
      <c r="W85" s="260"/>
      <c r="X85" s="258"/>
      <c r="AA85" s="261"/>
      <c r="AB85" s="258"/>
      <c r="AC85" s="258"/>
      <c r="AD85" s="258"/>
    </row>
    <row r="86" spans="23:30">
      <c r="W86" s="260"/>
      <c r="X86" s="258"/>
      <c r="AA86" s="261"/>
      <c r="AB86" s="258"/>
      <c r="AC86" s="258"/>
      <c r="AD86" s="258"/>
    </row>
  </sheetData>
  <sheetProtection algorithmName="SHA-512" hashValue="V034Dt/Zz6Z+6UtguipGZV+hDC1QO53NsXVM6WGkQFC9aMOxsE7ZPtvom6PzsWRr3ADDUSnALLQuEdX/Tnxd8A==" saltValue="q99rQTQBlfSoT6nSBXAuhA==" spinCount="100000" sheet="1" objects="1" scenarios="1" selectLockedCells="1"/>
  <mergeCells count="45">
    <mergeCell ref="L44:R44"/>
    <mergeCell ref="U25:U74"/>
    <mergeCell ref="L28:R28"/>
    <mergeCell ref="L29:R29"/>
    <mergeCell ref="L30:R30"/>
    <mergeCell ref="L31:R31"/>
    <mergeCell ref="L32:R32"/>
    <mergeCell ref="L33:R33"/>
    <mergeCell ref="L34:R34"/>
    <mergeCell ref="L35:R35"/>
    <mergeCell ref="L36:R36"/>
    <mergeCell ref="L37:R37"/>
    <mergeCell ref="L40:R40"/>
    <mergeCell ref="L41:R41"/>
    <mergeCell ref="L42:R42"/>
    <mergeCell ref="L43:R43"/>
    <mergeCell ref="L58:R58"/>
    <mergeCell ref="L45:R45"/>
    <mergeCell ref="L48:R48"/>
    <mergeCell ref="L49:R49"/>
    <mergeCell ref="L50:R50"/>
    <mergeCell ref="L51:R51"/>
    <mergeCell ref="L52:R52"/>
    <mergeCell ref="L53:R53"/>
    <mergeCell ref="L54:R54"/>
    <mergeCell ref="L55:R55"/>
    <mergeCell ref="L56:R56"/>
    <mergeCell ref="L57:R57"/>
    <mergeCell ref="L70:R70"/>
    <mergeCell ref="L59:R59"/>
    <mergeCell ref="L60:R60"/>
    <mergeCell ref="L61:R61"/>
    <mergeCell ref="L62:R62"/>
    <mergeCell ref="L63:R63"/>
    <mergeCell ref="L64:R64"/>
    <mergeCell ref="L65:R65"/>
    <mergeCell ref="L66:R66"/>
    <mergeCell ref="L67:R67"/>
    <mergeCell ref="L68:R68"/>
    <mergeCell ref="L69:R69"/>
    <mergeCell ref="L71:R71"/>
    <mergeCell ref="L72:R72"/>
    <mergeCell ref="L73:R73"/>
    <mergeCell ref="L74:R74"/>
    <mergeCell ref="L75:R75"/>
  </mergeCells>
  <conditionalFormatting sqref="T1:W1">
    <cfRule type="expression" dxfId="74" priority="2">
      <formula>LEFT($U$1,7)="Junior_"</formula>
    </cfRule>
  </conditionalFormatting>
  <conditionalFormatting sqref="C1">
    <cfRule type="expression" dxfId="73" priority="1">
      <formula>LEFT($U$1,7)&lt;&gt;"Junior_"</formula>
    </cfRule>
  </conditionalFormatting>
  <conditionalFormatting sqref="L48:L75 W54:W75 AA4:AA75">
    <cfRule type="duplicateValues" dxfId="72" priority="3"/>
  </conditionalFormatting>
  <pageMargins left="0.5" right="0.3" top="0.3" bottom="0.3" header="0.3" footer="0.3"/>
  <pageSetup scale="75" fitToWidth="2" fitToHeight="0" orientation="portrait" r:id="rId1"/>
  <colBreaks count="1" manualBreakCount="1">
    <brk id="21" max="74"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5AC99-6E05-40F0-8B6E-695C9568BE70}">
  <sheetPr>
    <tabColor rgb="FF7030A0"/>
  </sheetPr>
  <dimension ref="A1:AD86"/>
  <sheetViews>
    <sheetView showGridLines="0" zoomScaleNormal="100" zoomScaleSheetLayoutView="100" workbookViewId="0">
      <selection activeCell="L48" sqref="L48:R48"/>
    </sheetView>
  </sheetViews>
  <sheetFormatPr defaultColWidth="9.140625" defaultRowHeight="12.75"/>
  <cols>
    <col min="1" max="1" width="0.85546875" style="258" customWidth="1"/>
    <col min="2" max="2" width="18.42578125" style="258" customWidth="1"/>
    <col min="3" max="3" width="24.42578125" style="258" customWidth="1"/>
    <col min="4" max="8" width="0.85546875" style="259" customWidth="1"/>
    <col min="9" max="10" width="7" style="260" customWidth="1"/>
    <col min="11" max="11" width="1.7109375" style="258" customWidth="1"/>
    <col min="12" max="12" width="18.42578125" style="258" customWidth="1"/>
    <col min="13" max="13" width="24.42578125" style="258" customWidth="1"/>
    <col min="14" max="18" width="0.85546875" style="258" customWidth="1"/>
    <col min="19" max="20" width="7" style="260" customWidth="1"/>
    <col min="21" max="21" width="2.7109375" style="258" customWidth="1"/>
    <col min="22" max="22" width="0.85546875" style="258" customWidth="1"/>
    <col min="23" max="23" width="45.7109375" style="258" customWidth="1"/>
    <col min="24" max="25" width="8.42578125" style="260" customWidth="1"/>
    <col min="26" max="26" width="1.7109375" style="260" customWidth="1"/>
    <col min="27" max="27" width="45.7109375" style="258" customWidth="1"/>
    <col min="28" max="29" width="8.42578125" style="260" customWidth="1"/>
    <col min="30" max="30" width="2.7109375" style="261" customWidth="1"/>
    <col min="31" max="16384" width="9.140625" style="258"/>
  </cols>
  <sheetData>
    <row r="1" spans="2:30" s="253" customFormat="1" ht="29.25" customHeight="1" thickBot="1">
      <c r="C1" s="254" t="s">
        <v>946</v>
      </c>
      <c r="D1" s="374"/>
      <c r="E1" s="374"/>
      <c r="F1" s="374"/>
      <c r="G1" s="374"/>
      <c r="H1" s="374"/>
      <c r="I1" s="375"/>
      <c r="J1" s="375"/>
      <c r="K1" s="376"/>
      <c r="L1" s="377"/>
      <c r="M1" s="377"/>
      <c r="N1" s="377"/>
      <c r="O1" s="377"/>
      <c r="P1" s="377"/>
      <c r="Q1" s="377"/>
      <c r="R1" s="377"/>
      <c r="S1" s="377"/>
      <c r="T1" s="378" t="str">
        <f ca="1">MID(CELL("filename",A1),FIND(IF(ISERROR(FIND("]",CELL("filename",A1))),"$","]"),CELL("filename",A1))+1,256)</f>
        <v>Junior_7</v>
      </c>
      <c r="U1" s="255" t="str">
        <f ca="1">MID(CELL("filename",A1),FIND(IF(ISERROR(FIND("]",CELL("filename",A1))),"$","]"),CELL("filename",A1))+1,256)</f>
        <v>Junior_7</v>
      </c>
      <c r="W1" s="256" t="str">
        <f ca="1">IF(T1&lt;&gt;"",T1,"")</f>
        <v>Junior_7</v>
      </c>
      <c r="X1" s="257"/>
      <c r="Y1" s="257"/>
      <c r="Z1" s="257"/>
      <c r="AB1" s="257"/>
      <c r="AC1" s="257"/>
      <c r="AD1" s="256"/>
    </row>
    <row r="2" spans="2:30" ht="12.95" customHeight="1">
      <c r="N2" s="259"/>
      <c r="O2" s="259"/>
      <c r="P2" s="259"/>
      <c r="Q2" s="259"/>
      <c r="R2" s="259"/>
    </row>
    <row r="3" spans="2:30" ht="12.95" customHeight="1" thickBot="1">
      <c r="N3" s="259"/>
      <c r="O3" s="259"/>
      <c r="P3" s="259"/>
      <c r="Q3" s="259"/>
      <c r="R3" s="259"/>
    </row>
    <row r="4" spans="2:30" ht="12.95" customHeight="1">
      <c r="B4" s="262"/>
      <c r="C4" s="300" t="s">
        <v>1076</v>
      </c>
      <c r="D4" s="309" t="str">
        <f>IF(Badges!$J33="A","/","")</f>
        <v/>
      </c>
      <c r="E4" s="309" t="str">
        <f>IF(Badges!$J37="A","/","")</f>
        <v/>
      </c>
      <c r="F4" s="309" t="str">
        <f>IF(Badges!$J41="A","/","")</f>
        <v/>
      </c>
      <c r="G4" s="309" t="str">
        <f>IF(Badges!$J45="A","/","")</f>
        <v/>
      </c>
      <c r="H4" s="309" t="str">
        <f>IF(Badges!$J49="A","/","")</f>
        <v/>
      </c>
      <c r="I4" s="325" t="str">
        <f>IF(Summary!$N5="E","E","")</f>
        <v/>
      </c>
      <c r="J4" s="325" t="str">
        <f>IF(Summary!$O5="Y","R","")</f>
        <v/>
      </c>
      <c r="L4" s="262"/>
      <c r="M4" s="267" t="s">
        <v>97</v>
      </c>
      <c r="N4" s="268"/>
      <c r="O4" s="268"/>
      <c r="P4" s="268"/>
      <c r="Q4" s="268"/>
      <c r="R4" s="268"/>
      <c r="S4" s="269"/>
      <c r="T4" s="269"/>
      <c r="W4" s="336" t="str">
        <f>'Fun Patches'!C5</f>
        <v>&lt;LIST PATCH HERE&gt;</v>
      </c>
      <c r="X4" s="337" t="str">
        <f>IF(Summary!$N113="E","E","")</f>
        <v/>
      </c>
      <c r="Y4" s="337" t="str">
        <f>IF(Summary!$O113="Y","R","")</f>
        <v/>
      </c>
      <c r="AA4" s="270"/>
      <c r="AB4" s="264"/>
      <c r="AC4" s="265"/>
    </row>
    <row r="5" spans="2:30" ht="12.95" customHeight="1">
      <c r="B5" s="262"/>
      <c r="C5" s="295" t="s">
        <v>1057</v>
      </c>
      <c r="D5" s="311" t="str">
        <f>IF(Badges!$J151="A","/","")</f>
        <v/>
      </c>
      <c r="E5" s="311" t="str">
        <f>IF(Badges!$J155="A","/","")</f>
        <v/>
      </c>
      <c r="F5" s="311" t="str">
        <f>IF(Badges!$J159="A","/","")</f>
        <v/>
      </c>
      <c r="G5" s="311" t="str">
        <f>IF(Badges!$J163="A","/","")</f>
        <v/>
      </c>
      <c r="H5" s="311" t="str">
        <f>IF(Badges!$J167="A","/","")</f>
        <v/>
      </c>
      <c r="I5" s="223" t="str">
        <f>IF(Summary!$N11="E","E","")</f>
        <v/>
      </c>
      <c r="J5" s="223" t="str">
        <f>IF(Summary!$O11="Y","R","")</f>
        <v/>
      </c>
      <c r="L5" s="262"/>
      <c r="M5" s="271" t="s">
        <v>947</v>
      </c>
      <c r="N5" s="268"/>
      <c r="O5" s="268"/>
      <c r="P5" s="268"/>
      <c r="Q5" s="268"/>
      <c r="R5" s="272"/>
      <c r="S5" s="224" t="str">
        <f>IF(Summary!$N63="E","E","")</f>
        <v/>
      </c>
      <c r="T5" s="224" t="str">
        <f>IF(Summary!$O63="Y","R","")</f>
        <v/>
      </c>
      <c r="W5" s="338" t="str">
        <f>'Fun Patches'!C6</f>
        <v>&lt;LIST PATCH HERE&gt;</v>
      </c>
      <c r="X5" s="339" t="str">
        <f>IF(Summary!$N114="E","E","")</f>
        <v/>
      </c>
      <c r="Y5" s="339" t="str">
        <f>IF(Summary!$O114="Y","R","")</f>
        <v/>
      </c>
      <c r="AA5" s="275"/>
      <c r="AB5" s="273"/>
      <c r="AC5" s="274"/>
    </row>
    <row r="6" spans="2:30" ht="12.95" customHeight="1" thickBot="1">
      <c r="B6" s="262"/>
      <c r="C6" s="299" t="s">
        <v>144</v>
      </c>
      <c r="D6" s="311" t="str">
        <f>IF(Badges!$J174="A","/","")</f>
        <v/>
      </c>
      <c r="E6" s="311" t="str">
        <f>IF(Badges!$J178="A","/","")</f>
        <v/>
      </c>
      <c r="F6" s="311" t="str">
        <f>IF(Badges!$J182="A","/","")</f>
        <v/>
      </c>
      <c r="G6" s="311" t="str">
        <f>IF(Badges!$J186="A","/","")</f>
        <v/>
      </c>
      <c r="H6" s="311" t="str">
        <f>IF(Badges!$J190="A","/","")</f>
        <v/>
      </c>
      <c r="I6" s="223" t="str">
        <f>IF(Summary!$N12="E","E","")</f>
        <v/>
      </c>
      <c r="J6" s="223" t="str">
        <f>IF(Summary!$O12="Y","R","")</f>
        <v/>
      </c>
      <c r="K6" s="266" t="str">
        <f>IF(COUNT(#REF!)=3,MAX(#REF!),"")</f>
        <v/>
      </c>
      <c r="L6" s="262"/>
      <c r="M6" s="279" t="s">
        <v>948</v>
      </c>
      <c r="N6" s="280"/>
      <c r="O6" s="280"/>
      <c r="P6" s="280"/>
      <c r="Q6" s="280"/>
      <c r="R6" s="281"/>
      <c r="S6" s="224" t="str">
        <f>IF(Summary!$N64="E","E","")</f>
        <v/>
      </c>
      <c r="T6" s="224" t="str">
        <f>IF(Summary!$O64="Y","R","")</f>
        <v/>
      </c>
      <c r="W6" s="338" t="str">
        <f>'Fun Patches'!C7</f>
        <v>&lt;LIST PATCH HERE&gt;</v>
      </c>
      <c r="X6" s="339" t="str">
        <f>IF(Summary!$N115="E","E","")</f>
        <v/>
      </c>
      <c r="Y6" s="339" t="str">
        <f>IF(Summary!$O115="Y","R","")</f>
        <v/>
      </c>
      <c r="AA6" s="275"/>
      <c r="AB6" s="273"/>
      <c r="AC6" s="274"/>
    </row>
    <row r="7" spans="2:30" ht="12.95" customHeight="1" thickBot="1">
      <c r="B7" s="262"/>
      <c r="C7" s="294" t="s">
        <v>139</v>
      </c>
      <c r="D7" s="309" t="str">
        <f>IF(Badges!$J197="A","/","")</f>
        <v/>
      </c>
      <c r="E7" s="309" t="str">
        <f>IF(Badges!$J201="A","/","")</f>
        <v/>
      </c>
      <c r="F7" s="309" t="str">
        <f>IF(Badges!$J205="A","/","")</f>
        <v/>
      </c>
      <c r="G7" s="309" t="str">
        <f>IF(Badges!$J209="A","/","")</f>
        <v/>
      </c>
      <c r="H7" s="309" t="str">
        <f>IF(Badges!$J213="A","/","")</f>
        <v/>
      </c>
      <c r="I7" s="325" t="str">
        <f>IF(Summary!$N13="E","E","")</f>
        <v/>
      </c>
      <c r="J7" s="325" t="str">
        <f>IF(Summary!$O13="Y","R","")</f>
        <v/>
      </c>
      <c r="K7" s="266"/>
      <c r="L7" s="262"/>
      <c r="M7" s="283" t="s">
        <v>949</v>
      </c>
      <c r="N7" s="284"/>
      <c r="O7" s="284"/>
      <c r="P7" s="284"/>
      <c r="Q7" s="284"/>
      <c r="R7" s="285"/>
      <c r="S7" s="224" t="str">
        <f>IF(Summary!$N65="E","E","")</f>
        <v/>
      </c>
      <c r="T7" s="224" t="str">
        <f>IF(Summary!$O65="Y","R","")</f>
        <v/>
      </c>
      <c r="U7" s="266" t="str">
        <f>IF(COUNTIF(S5:S7,"E")=3,"C"," ")</f>
        <v xml:space="preserve"> </v>
      </c>
      <c r="W7" s="338" t="str">
        <f>'Fun Patches'!C8</f>
        <v>&lt;LIST PATCH HERE&gt;</v>
      </c>
      <c r="X7" s="339" t="str">
        <f>IF(Summary!$N116="E","E","")</f>
        <v/>
      </c>
      <c r="Y7" s="339" t="str">
        <f>IF(Summary!$O116="Y","R","")</f>
        <v/>
      </c>
      <c r="AA7" s="275"/>
      <c r="AB7" s="273"/>
      <c r="AC7" s="274"/>
    </row>
    <row r="8" spans="2:30" ht="12.95" customHeight="1">
      <c r="B8" s="262"/>
      <c r="C8" s="295" t="s">
        <v>151</v>
      </c>
      <c r="D8" s="311" t="str">
        <f>IF(Badges!$J220="A","/","")</f>
        <v/>
      </c>
      <c r="E8" s="311" t="str">
        <f>IF(Badges!$J224="A","/","")</f>
        <v/>
      </c>
      <c r="F8" s="311" t="str">
        <f>IF(Badges!$J228="A","/","")</f>
        <v/>
      </c>
      <c r="G8" s="311" t="str">
        <f>IF(Badges!$J232="A","/","")</f>
        <v/>
      </c>
      <c r="H8" s="311" t="str">
        <f>IF(Badges!$J236="A","/","")</f>
        <v/>
      </c>
      <c r="I8" s="223" t="str">
        <f>IF(Summary!$N14="E","E","")</f>
        <v/>
      </c>
      <c r="J8" s="223" t="str">
        <f>IF(Summary!$O14="Y","R","")</f>
        <v/>
      </c>
      <c r="K8" s="266"/>
      <c r="L8" s="262"/>
      <c r="M8" s="287" t="s">
        <v>951</v>
      </c>
      <c r="N8" s="288"/>
      <c r="O8" s="288"/>
      <c r="P8" s="288"/>
      <c r="Q8" s="288"/>
      <c r="R8" s="288"/>
      <c r="S8" s="289"/>
      <c r="T8" s="289"/>
      <c r="W8" s="338" t="str">
        <f>'Fun Patches'!C9</f>
        <v>&lt;LIST PATCH HERE&gt;</v>
      </c>
      <c r="X8" s="339" t="str">
        <f>IF(Summary!$N117="E","E","")</f>
        <v/>
      </c>
      <c r="Y8" s="339" t="str">
        <f>IF(Summary!$O117="Y","R","")</f>
        <v/>
      </c>
      <c r="AA8" s="275"/>
      <c r="AB8" s="273"/>
      <c r="AC8" s="274"/>
    </row>
    <row r="9" spans="2:30" ht="12.95" customHeight="1" thickBot="1">
      <c r="B9" s="262"/>
      <c r="C9" s="298" t="s">
        <v>439</v>
      </c>
      <c r="D9" s="311" t="str">
        <f>IF(Badges!$J266="A","/","")</f>
        <v/>
      </c>
      <c r="E9" s="311" t="str">
        <f>IF(Badges!$J270="A","/","")</f>
        <v/>
      </c>
      <c r="F9" s="311" t="str">
        <f>IF(Badges!$J274="A","/","")</f>
        <v/>
      </c>
      <c r="G9" s="311" t="str">
        <f>IF(Badges!$J278="A","/","")</f>
        <v/>
      </c>
      <c r="H9" s="311" t="str">
        <f>IF(Badges!$J282="A","/","")</f>
        <v/>
      </c>
      <c r="I9" s="223" t="str">
        <f>IF(Summary!$N16="E","E","")</f>
        <v/>
      </c>
      <c r="J9" s="223" t="str">
        <f>IF(Summary!$O16="Y","R","")</f>
        <v/>
      </c>
      <c r="K9" s="266"/>
      <c r="L9" s="262"/>
      <c r="M9" s="271" t="s">
        <v>22</v>
      </c>
      <c r="N9" s="268"/>
      <c r="O9" s="268"/>
      <c r="P9" s="268"/>
      <c r="Q9" s="268"/>
      <c r="R9" s="272"/>
      <c r="S9" s="224" t="str">
        <f>IF(Summary!$N67="E","E","")</f>
        <v/>
      </c>
      <c r="T9" s="224" t="str">
        <f>IF(Summary!$O67="Y","R","")</f>
        <v/>
      </c>
      <c r="W9" s="338" t="str">
        <f>'Fun Patches'!C10</f>
        <v>&lt;LIST PATCH HERE&gt;</v>
      </c>
      <c r="X9" s="339" t="str">
        <f>IF(Summary!$N118="E","E","")</f>
        <v/>
      </c>
      <c r="Y9" s="339" t="str">
        <f>IF(Summary!$O118="Y","R","")</f>
        <v/>
      </c>
      <c r="AA9" s="275"/>
      <c r="AB9" s="273"/>
      <c r="AC9" s="274"/>
    </row>
    <row r="10" spans="2:30" ht="12.95" customHeight="1">
      <c r="B10" s="262"/>
      <c r="C10" s="300" t="s">
        <v>950</v>
      </c>
      <c r="D10" s="309" t="str">
        <f>IF(Badges!$J289="A","/","")</f>
        <v/>
      </c>
      <c r="E10" s="309" t="str">
        <f>IF(Badges!$J293="A","/","")</f>
        <v/>
      </c>
      <c r="F10" s="309" t="str">
        <f>IF(Badges!$J297="A","/","")</f>
        <v/>
      </c>
      <c r="G10" s="309" t="str">
        <f>IF(Badges!$J301="A","/","")</f>
        <v/>
      </c>
      <c r="H10" s="309" t="str">
        <f>IF(Badges!$J305="A","/","")</f>
        <v/>
      </c>
      <c r="I10" s="325" t="str">
        <f>IF(Summary!$N17="E","E","")</f>
        <v/>
      </c>
      <c r="J10" s="325" t="str">
        <f>IF(Summary!$O17="Y","R","")</f>
        <v/>
      </c>
      <c r="K10" s="266" t="str">
        <f>IF(COUNT(#REF!)=3,MAX(#REF!),"")</f>
        <v/>
      </c>
      <c r="L10" s="262"/>
      <c r="M10" s="279" t="s">
        <v>26</v>
      </c>
      <c r="N10" s="280"/>
      <c r="O10" s="280"/>
      <c r="P10" s="280"/>
      <c r="Q10" s="280"/>
      <c r="R10" s="281"/>
      <c r="S10" s="224" t="str">
        <f>IF(Summary!$N68="E","E","")</f>
        <v/>
      </c>
      <c r="T10" s="224" t="str">
        <f>IF(Summary!$O68="Y","R","")</f>
        <v/>
      </c>
      <c r="W10" s="338" t="str">
        <f>'Fun Patches'!C11</f>
        <v>&lt;LIST PATCH HERE&gt;</v>
      </c>
      <c r="X10" s="339" t="str">
        <f>IF(Summary!$N119="E","E","")</f>
        <v/>
      </c>
      <c r="Y10" s="339" t="str">
        <f>IF(Summary!$O119="Y","R","")</f>
        <v/>
      </c>
      <c r="AA10" s="275"/>
      <c r="AB10" s="273"/>
      <c r="AC10" s="274"/>
    </row>
    <row r="11" spans="2:30" ht="12.95" customHeight="1" thickBot="1">
      <c r="B11" s="262"/>
      <c r="C11" s="295" t="s">
        <v>155</v>
      </c>
      <c r="D11" s="311" t="str">
        <f>IF(Badges!$J312="A","/","")</f>
        <v/>
      </c>
      <c r="E11" s="311" t="str">
        <f>IF(Badges!$J316="A","/","")</f>
        <v/>
      </c>
      <c r="F11" s="311" t="str">
        <f>IF(Badges!$J320="A","/","")</f>
        <v/>
      </c>
      <c r="G11" s="311" t="str">
        <f>IF(Badges!$J324="A","/","")</f>
        <v/>
      </c>
      <c r="H11" s="311" t="str">
        <f>IF(Badges!$J328="A","/","")</f>
        <v/>
      </c>
      <c r="I11" s="223" t="str">
        <f>IF(Summary!$N18="E","E","")</f>
        <v/>
      </c>
      <c r="J11" s="223" t="str">
        <f>IF(Summary!$O18="Y","R","")</f>
        <v/>
      </c>
      <c r="K11" s="266"/>
      <c r="L11" s="262"/>
      <c r="M11" s="290" t="s">
        <v>30</v>
      </c>
      <c r="N11" s="291"/>
      <c r="O11" s="291"/>
      <c r="P11" s="291"/>
      <c r="Q11" s="291"/>
      <c r="R11" s="292"/>
      <c r="S11" s="326" t="str">
        <f>IF(Summary!$N69="E","E","")</f>
        <v/>
      </c>
      <c r="T11" s="326" t="str">
        <f>IF(Summary!$O69="Y","R","")</f>
        <v/>
      </c>
      <c r="U11" s="266" t="str">
        <f>IF(COUNTIF(S9:S11,"E")=3,"C"," ")</f>
        <v xml:space="preserve"> </v>
      </c>
      <c r="W11" s="338" t="str">
        <f>'Fun Patches'!C12</f>
        <v>&lt;LIST PATCH HERE&gt;</v>
      </c>
      <c r="X11" s="339" t="str">
        <f>IF(Summary!$N120="E","E","")</f>
        <v/>
      </c>
      <c r="Y11" s="339" t="str">
        <f>IF(Summary!$O120="Y","R","")</f>
        <v/>
      </c>
      <c r="AA11" s="275"/>
      <c r="AB11" s="273"/>
      <c r="AC11" s="274"/>
    </row>
    <row r="12" spans="2:30" ht="12.95" customHeight="1" thickBot="1">
      <c r="B12" s="262"/>
      <c r="C12" s="295" t="s">
        <v>143</v>
      </c>
      <c r="D12" s="311" t="str">
        <f>IF(Badges!$J335="A","/","")</f>
        <v/>
      </c>
      <c r="E12" s="311" t="str">
        <f>IF(Badges!$J339="A","/","")</f>
        <v/>
      </c>
      <c r="F12" s="311" t="str">
        <f>IF(Badges!$J343="A","/","")</f>
        <v/>
      </c>
      <c r="G12" s="311" t="str">
        <f>IF(Badges!$J347="A","/","")</f>
        <v/>
      </c>
      <c r="H12" s="311" t="str">
        <f>IF(Badges!$J351="A","/","")</f>
        <v/>
      </c>
      <c r="I12" s="223" t="str">
        <f>IF(Summary!$N19="E","E","")</f>
        <v/>
      </c>
      <c r="J12" s="223" t="str">
        <f>IF(Summary!$O19="Y","R","")</f>
        <v/>
      </c>
      <c r="K12" s="266"/>
      <c r="L12" s="262"/>
      <c r="M12" s="267" t="s">
        <v>121</v>
      </c>
      <c r="N12" s="268"/>
      <c r="O12" s="268"/>
      <c r="P12" s="268"/>
      <c r="Q12" s="268"/>
      <c r="R12" s="268"/>
      <c r="S12" s="269"/>
      <c r="T12" s="269"/>
      <c r="W12" s="338" t="str">
        <f>'Fun Patches'!C13</f>
        <v>&lt;LIST PATCH HERE&gt;</v>
      </c>
      <c r="X12" s="339" t="str">
        <f>IF(Summary!$N121="E","E","")</f>
        <v/>
      </c>
      <c r="Y12" s="339" t="str">
        <f>IF(Summary!$O121="Y","R","")</f>
        <v/>
      </c>
      <c r="AA12" s="275"/>
      <c r="AB12" s="273"/>
      <c r="AC12" s="274"/>
    </row>
    <row r="13" spans="2:30" ht="12.95" customHeight="1">
      <c r="B13" s="262"/>
      <c r="C13" s="294" t="s">
        <v>741</v>
      </c>
      <c r="D13" s="309" t="str">
        <f>IF(Badges!$J358="A","/","")</f>
        <v/>
      </c>
      <c r="E13" s="309" t="str">
        <f>IF(Badges!$J362="A","/","")</f>
        <v/>
      </c>
      <c r="F13" s="309" t="str">
        <f>IF(Badges!$J366="A","/","")</f>
        <v/>
      </c>
      <c r="G13" s="309" t="str">
        <f>IF(Badges!$J370="A","/","")</f>
        <v/>
      </c>
      <c r="H13" s="309" t="str">
        <f>IF(Badges!$J374="A","/","")</f>
        <v/>
      </c>
      <c r="I13" s="325" t="str">
        <f>IF(Summary!$N20="E","E","")</f>
        <v/>
      </c>
      <c r="J13" s="325" t="str">
        <f>IF(Summary!$O20="Y","R","")</f>
        <v/>
      </c>
      <c r="K13" s="266"/>
      <c r="L13" s="262"/>
      <c r="M13" s="279" t="s">
        <v>953</v>
      </c>
      <c r="N13" s="280"/>
      <c r="O13" s="280"/>
      <c r="P13" s="280"/>
      <c r="Q13" s="280"/>
      <c r="R13" s="281"/>
      <c r="S13" s="224" t="str">
        <f>IF(Summary!$N71="E","E","")</f>
        <v/>
      </c>
      <c r="T13" s="224" t="str">
        <f>IF(Summary!$O71="Y","R","")</f>
        <v/>
      </c>
      <c r="W13" s="338" t="str">
        <f>'Fun Patches'!C14</f>
        <v>&lt;LIST PATCH HERE&gt;</v>
      </c>
      <c r="X13" s="339" t="str">
        <f>IF(Summary!$N122="E","E","")</f>
        <v/>
      </c>
      <c r="Y13" s="339" t="str">
        <f>IF(Summary!$O122="Y","R","")</f>
        <v/>
      </c>
      <c r="AA13" s="275"/>
      <c r="AB13" s="273"/>
      <c r="AC13" s="274"/>
    </row>
    <row r="14" spans="2:30" ht="12.95" customHeight="1">
      <c r="B14" s="262"/>
      <c r="C14" s="295" t="s">
        <v>952</v>
      </c>
      <c r="D14" s="311" t="str">
        <f>IF(Badges!$J573="A","/","")</f>
        <v/>
      </c>
      <c r="E14" s="311" t="str">
        <f>IF(Badges!$J385="A","/","")</f>
        <v/>
      </c>
      <c r="F14" s="311" t="str">
        <f>IF(Badges!$J389="A","/","")</f>
        <v/>
      </c>
      <c r="G14" s="311" t="str">
        <f>IF(Badges!$J393="A","/","")</f>
        <v/>
      </c>
      <c r="H14" s="311" t="str">
        <f>IF(Badges!$J397="A","/","")</f>
        <v/>
      </c>
      <c r="I14" s="223" t="str">
        <f>IF(Summary!$N21="E","E","")</f>
        <v/>
      </c>
      <c r="J14" s="223" t="str">
        <f>IF(Summary!$O21="Y","R","")</f>
        <v/>
      </c>
      <c r="K14" s="266" t="str">
        <f>IF(COUNT(#REF!)=3,MAX(#REF!),"")</f>
        <v/>
      </c>
      <c r="L14" s="262"/>
      <c r="M14" s="279" t="s">
        <v>954</v>
      </c>
      <c r="N14" s="280"/>
      <c r="O14" s="280"/>
      <c r="P14" s="280"/>
      <c r="Q14" s="280"/>
      <c r="R14" s="281"/>
      <c r="S14" s="224" t="str">
        <f>IF(Summary!$N72="E","E","")</f>
        <v/>
      </c>
      <c r="T14" s="224" t="str">
        <f>IF(Summary!$O72="Y","R","")</f>
        <v/>
      </c>
      <c r="W14" s="338" t="str">
        <f>'Fun Patches'!C15</f>
        <v>&lt;LIST PATCH HERE&gt;</v>
      </c>
      <c r="X14" s="339" t="str">
        <f>IF(Summary!$N123="E","E","")</f>
        <v/>
      </c>
      <c r="Y14" s="339" t="str">
        <f>IF(Summary!$O123="Y","R","")</f>
        <v/>
      </c>
      <c r="AA14" s="275"/>
      <c r="AB14" s="273"/>
      <c r="AC14" s="274"/>
    </row>
    <row r="15" spans="2:30" ht="12.95" customHeight="1" thickBot="1">
      <c r="B15" s="262"/>
      <c r="C15" s="298" t="s">
        <v>697</v>
      </c>
      <c r="D15" s="311" t="str">
        <f>IF(Badges!$J404="A","/","")</f>
        <v/>
      </c>
      <c r="E15" s="311" t="str">
        <f>IF(Badges!$J408="A","/","")</f>
        <v/>
      </c>
      <c r="F15" s="311" t="str">
        <f>IF(Badges!$J412="A","/","")</f>
        <v/>
      </c>
      <c r="G15" s="311" t="str">
        <f>IF(Badges!$J416="A","/","")</f>
        <v/>
      </c>
      <c r="H15" s="311" t="str">
        <f>IF(Badges!$J420="A","/","")</f>
        <v/>
      </c>
      <c r="I15" s="223" t="str">
        <f>IF(Summary!$N22="E","E","")</f>
        <v/>
      </c>
      <c r="J15" s="223" t="str">
        <f>IF(Summary!$O22="Y","R","")</f>
        <v/>
      </c>
      <c r="K15" s="266"/>
      <c r="L15" s="262"/>
      <c r="M15" s="283" t="s">
        <v>955</v>
      </c>
      <c r="N15" s="284"/>
      <c r="O15" s="284"/>
      <c r="P15" s="284"/>
      <c r="Q15" s="284"/>
      <c r="R15" s="285"/>
      <c r="S15" s="326" t="str">
        <f>IF(Summary!$N73="E","E","")</f>
        <v/>
      </c>
      <c r="T15" s="326" t="str">
        <f>IF(Summary!$O73="Y","R","")</f>
        <v/>
      </c>
      <c r="U15" s="266" t="str">
        <f>IF(COUNTIF(S13:S15,"E")=3,"C"," ")</f>
        <v xml:space="preserve"> </v>
      </c>
      <c r="W15" s="338" t="str">
        <f>'Fun Patches'!C16</f>
        <v>&lt;LIST PATCH HERE&gt;</v>
      </c>
      <c r="X15" s="339" t="str">
        <f>IF(Summary!$N124="E","E","")</f>
        <v/>
      </c>
      <c r="Y15" s="339" t="str">
        <f>IF(Summary!$O124="Y","R","")</f>
        <v/>
      </c>
      <c r="AA15" s="275"/>
      <c r="AB15" s="273"/>
      <c r="AC15" s="274"/>
    </row>
    <row r="16" spans="2:30" ht="12.95" customHeight="1">
      <c r="B16" s="262"/>
      <c r="C16" s="295" t="s">
        <v>146</v>
      </c>
      <c r="D16" s="309" t="str">
        <f>IF(Badges!$J427="A","/","")</f>
        <v/>
      </c>
      <c r="E16" s="309" t="str">
        <f>IF(Badges!$J431="A","/","")</f>
        <v/>
      </c>
      <c r="F16" s="309" t="str">
        <f>IF(Badges!$J435="A","/","")</f>
        <v/>
      </c>
      <c r="G16" s="309" t="str">
        <f>IF(Badges!$J439="A","/","")</f>
        <v/>
      </c>
      <c r="H16" s="309" t="str">
        <f>IF(Badges!$J443="A","/","")</f>
        <v/>
      </c>
      <c r="I16" s="325" t="str">
        <f>IF(Summary!$N23="E","E","")</f>
        <v/>
      </c>
      <c r="J16" s="325" t="str">
        <f>IF(Summary!$O23="Y","R","")</f>
        <v/>
      </c>
      <c r="K16" s="266"/>
      <c r="L16" s="262"/>
      <c r="M16" s="294" t="s">
        <v>956</v>
      </c>
      <c r="N16" s="310" t="str">
        <f>IF(Badges!$J79="A","/","")</f>
        <v/>
      </c>
      <c r="O16" s="310" t="str">
        <f>IF(Badges!$J83="A","/","")</f>
        <v/>
      </c>
      <c r="P16" s="310" t="str">
        <f>IF(Badges!$J87="A","/","")</f>
        <v/>
      </c>
      <c r="Q16" s="310" t="str">
        <f>IF(Badges!$J91="A","/","")</f>
        <v/>
      </c>
      <c r="R16" s="310" t="str">
        <f>IF(Badges!$J95="A","/","")</f>
        <v/>
      </c>
      <c r="S16" s="224" t="str">
        <f>IF(Summary!$N7="E","E","")</f>
        <v/>
      </c>
      <c r="T16" s="224" t="str">
        <f>IF(Summary!$O7="Y","R","")</f>
        <v/>
      </c>
      <c r="W16" s="338" t="str">
        <f>'Fun Patches'!C17</f>
        <v>&lt;LIST PATCH HERE&gt;</v>
      </c>
      <c r="X16" s="339" t="str">
        <f>IF(Summary!$N125="E","E","")</f>
        <v/>
      </c>
      <c r="Y16" s="339" t="str">
        <f>IF(Summary!$O125="Y","R","")</f>
        <v/>
      </c>
      <c r="AA16" s="275"/>
      <c r="AB16" s="273"/>
      <c r="AC16" s="274"/>
    </row>
    <row r="17" spans="2:29" ht="12.95" customHeight="1">
      <c r="B17" s="262"/>
      <c r="C17" s="295" t="s">
        <v>153</v>
      </c>
      <c r="D17" s="311" t="str">
        <f>IF(Badges!$J450="A","/","")</f>
        <v/>
      </c>
      <c r="E17" s="311" t="str">
        <f>IF(Badges!$J454="A","/","")</f>
        <v/>
      </c>
      <c r="F17" s="311" t="str">
        <f>IF(Badges!$J458="A","/","")</f>
        <v/>
      </c>
      <c r="G17" s="311" t="str">
        <f>IF(Badges!$J462="A","/","")</f>
        <v/>
      </c>
      <c r="H17" s="311" t="str">
        <f>IF(Badges!$J466="A","/","")</f>
        <v/>
      </c>
      <c r="I17" s="223" t="str">
        <f>IF(Summary!$N24="E","E","")</f>
        <v/>
      </c>
      <c r="J17" s="223" t="str">
        <f>IF(Summary!$O24="Y","R","")</f>
        <v/>
      </c>
      <c r="K17" s="266"/>
      <c r="L17" s="262"/>
      <c r="M17" s="295" t="s">
        <v>957</v>
      </c>
      <c r="N17" s="311" t="str">
        <f>IF(Badges!$J10="A","/","")</f>
        <v/>
      </c>
      <c r="O17" s="311" t="str">
        <f>IF(Badges!$J14="A","/","")</f>
        <v/>
      </c>
      <c r="P17" s="311" t="str">
        <f>IF(Badges!$J18="A","/","")</f>
        <v/>
      </c>
      <c r="Q17" s="311" t="str">
        <f>IF(Badges!$J22="A","/","")</f>
        <v/>
      </c>
      <c r="R17" s="311" t="str">
        <f>IF(Badges!$J26="A","/","")</f>
        <v/>
      </c>
      <c r="S17" s="224" t="str">
        <f>IF(Summary!$N4="E","E","")</f>
        <v/>
      </c>
      <c r="T17" s="224" t="str">
        <f>IF(Summary!$O4="Y","R","")</f>
        <v/>
      </c>
      <c r="W17" s="338" t="str">
        <f>'Fun Patches'!C18</f>
        <v>&lt;LIST PATCH HERE&gt;</v>
      </c>
      <c r="X17" s="339" t="str">
        <f>IF(Summary!$N126="E","E","")</f>
        <v/>
      </c>
      <c r="Y17" s="339" t="str">
        <f>IF(Summary!$O126="Y","R","")</f>
        <v/>
      </c>
      <c r="AA17" s="275"/>
      <c r="AB17" s="273"/>
      <c r="AC17" s="274"/>
    </row>
    <row r="18" spans="2:29" ht="12.95" customHeight="1" thickBot="1">
      <c r="B18" s="262"/>
      <c r="C18" s="295" t="s">
        <v>94</v>
      </c>
      <c r="D18" s="311" t="str">
        <f>IF(Badges!$J473="A","/","")</f>
        <v/>
      </c>
      <c r="E18" s="311" t="str">
        <f>IF(Badges!$J477="A","/","")</f>
        <v/>
      </c>
      <c r="F18" s="311" t="str">
        <f>IF(Badges!$J481="A","/","")</f>
        <v/>
      </c>
      <c r="G18" s="311" t="str">
        <f>IF(Badges!$J485="A","/","")</f>
        <v/>
      </c>
      <c r="H18" s="311" t="str">
        <f>IF(Badges!$J489="A","/","")</f>
        <v/>
      </c>
      <c r="I18" s="223" t="str">
        <f>IF(Summary!$N25="E","E","")</f>
        <v/>
      </c>
      <c r="J18" s="223" t="str">
        <f>IF(Summary!$O25="Y","R","")</f>
        <v/>
      </c>
      <c r="K18" s="266" t="str">
        <f>IF(COUNT(#REF!)=4,MAX(#REF!),"")</f>
        <v/>
      </c>
      <c r="L18" s="262"/>
      <c r="M18" s="295" t="s">
        <v>958</v>
      </c>
      <c r="N18" s="308" t="str">
        <f>IF(Badges!$J243="A","/","")</f>
        <v/>
      </c>
      <c r="O18" s="308" t="str">
        <f>IF(Badges!$J247="A","/","")</f>
        <v/>
      </c>
      <c r="P18" s="308" t="str">
        <f>IF(Badges!$J251="A","/","")</f>
        <v/>
      </c>
      <c r="Q18" s="308" t="str">
        <f>IF(Badges!$J255="A","/","")</f>
        <v/>
      </c>
      <c r="R18" s="308" t="str">
        <f>IF(Badges!$J259="A","/","")</f>
        <v/>
      </c>
      <c r="S18" s="224" t="str">
        <f>IF(Summary!$N15="E","E","")</f>
        <v/>
      </c>
      <c r="T18" s="224" t="str">
        <f>IF(Summary!$O15="Y","R","")</f>
        <v/>
      </c>
      <c r="W18" s="338" t="str">
        <f>'Fun Patches'!C19</f>
        <v>&lt;LIST PATCH HERE&gt;</v>
      </c>
      <c r="X18" s="339" t="str">
        <f>IF(Summary!$N127="E","E","")</f>
        <v/>
      </c>
      <c r="Y18" s="339" t="str">
        <f>IF(Summary!$O127="Y","R","")</f>
        <v/>
      </c>
      <c r="AA18" s="275"/>
      <c r="AB18" s="273"/>
      <c r="AC18" s="274"/>
    </row>
    <row r="19" spans="2:29" ht="12.95" customHeight="1" thickBot="1">
      <c r="B19" s="262"/>
      <c r="C19" s="294" t="s">
        <v>141</v>
      </c>
      <c r="D19" s="309" t="str">
        <f>IF(Badges!$J496="A","/","")</f>
        <v/>
      </c>
      <c r="E19" s="309" t="str">
        <f>IF(Badges!$J500="A","/","")</f>
        <v/>
      </c>
      <c r="F19" s="309" t="str">
        <f>IF(Badges!$J504="A","/","")</f>
        <v/>
      </c>
      <c r="G19" s="309" t="str">
        <f>IF(Badges!$J508="A","/","")</f>
        <v/>
      </c>
      <c r="H19" s="309" t="str">
        <f>IF(Badges!$J512="A","/","")</f>
        <v/>
      </c>
      <c r="I19" s="325" t="str">
        <f>IF(Summary!$N26="E","E","")</f>
        <v/>
      </c>
      <c r="J19" s="325" t="str">
        <f>IF(Summary!$O26="Y","R","")</f>
        <v/>
      </c>
      <c r="K19" s="266"/>
      <c r="L19" s="262"/>
      <c r="M19" s="296" t="s">
        <v>959</v>
      </c>
      <c r="N19" s="291"/>
      <c r="O19" s="291"/>
      <c r="P19" s="291"/>
      <c r="Q19" s="291"/>
      <c r="R19" s="292"/>
      <c r="S19" s="326" t="str">
        <f>IF(Summary!$N74="E","E","")</f>
        <v/>
      </c>
      <c r="T19" s="326" t="str">
        <f>IF(Summary!$O74="Y","R","")</f>
        <v/>
      </c>
      <c r="U19" s="266" t="str">
        <f>IF(COUNTIF(S16:S19,"E")=4,"C"," ")</f>
        <v xml:space="preserve"> </v>
      </c>
      <c r="W19" s="338" t="str">
        <f>'Fun Patches'!C20</f>
        <v>&lt;LIST PATCH HERE&gt;</v>
      </c>
      <c r="X19" s="339" t="str">
        <f>IF(Summary!$N128="E","E","")</f>
        <v/>
      </c>
      <c r="Y19" s="339" t="str">
        <f>IF(Summary!$O128="Y","R","")</f>
        <v/>
      </c>
      <c r="AA19" s="275"/>
      <c r="AB19" s="273"/>
      <c r="AC19" s="274"/>
    </row>
    <row r="20" spans="2:29" ht="12.95" customHeight="1">
      <c r="B20" s="262"/>
      <c r="C20" s="295" t="s">
        <v>718</v>
      </c>
      <c r="D20" s="311" t="str">
        <f>IF(Badges!$J519="A","/","")</f>
        <v/>
      </c>
      <c r="E20" s="311" t="str">
        <f>IF(Badges!$J523="A","/","")</f>
        <v/>
      </c>
      <c r="F20" s="311" t="str">
        <f>IF(Badges!$J527="A","/","")</f>
        <v/>
      </c>
      <c r="G20" s="311" t="str">
        <f>IF(Badges!$J531="A","/","")</f>
        <v/>
      </c>
      <c r="H20" s="311" t="str">
        <f>IF(Badges!$J535="A","/","")</f>
        <v/>
      </c>
      <c r="I20" s="223" t="str">
        <f>IF(Summary!$N27="E","E","")</f>
        <v/>
      </c>
      <c r="J20" s="223" t="str">
        <f>IF(Summary!$O27="Y","R","")</f>
        <v/>
      </c>
      <c r="K20" s="266"/>
      <c r="L20" s="262"/>
      <c r="M20" s="267" t="s">
        <v>764</v>
      </c>
      <c r="N20" s="268"/>
      <c r="O20" s="268"/>
      <c r="P20" s="268"/>
      <c r="Q20" s="268"/>
      <c r="R20" s="272"/>
      <c r="S20" s="325" t="str">
        <f>IF(Summary!$N75="E","E","")</f>
        <v/>
      </c>
      <c r="T20" s="325" t="str">
        <f>IF(Summary!$O75="Y","R","")</f>
        <v/>
      </c>
      <c r="W20" s="338" t="str">
        <f>'Fun Patches'!C21</f>
        <v>&lt;LIST PATCH HERE&gt;</v>
      </c>
      <c r="X20" s="339" t="str">
        <f>IF(Summary!$N129="E","E","")</f>
        <v/>
      </c>
      <c r="Y20" s="339" t="str">
        <f>IF(Summary!$O129="Y","R","")</f>
        <v/>
      </c>
      <c r="AA20" s="275"/>
      <c r="AB20" s="273"/>
      <c r="AC20" s="274"/>
    </row>
    <row r="21" spans="2:29" ht="12.95" customHeight="1" thickBot="1">
      <c r="B21" s="262"/>
      <c r="C21" s="298" t="s">
        <v>148</v>
      </c>
      <c r="D21" s="311" t="str">
        <f>IF(Badges!$J542="A","/","")</f>
        <v/>
      </c>
      <c r="E21" s="311" t="str">
        <f>IF(Badges!$J546="A","/","")</f>
        <v/>
      </c>
      <c r="F21" s="311" t="str">
        <f>IF(Badges!$J550="A","/","")</f>
        <v/>
      </c>
      <c r="G21" s="311" t="str">
        <f>IF(Badges!$J554="A","/","")</f>
        <v/>
      </c>
      <c r="H21" s="311" t="str">
        <f>IF(Badges!$J558="A","/","")</f>
        <v/>
      </c>
      <c r="I21" s="223" t="str">
        <f>IF(Summary!$N28="E","E","")</f>
        <v/>
      </c>
      <c r="J21" s="223" t="str">
        <f>IF(Summary!$O28="Y","R","")</f>
        <v/>
      </c>
      <c r="K21" s="266"/>
      <c r="L21" s="262"/>
      <c r="M21" s="283" t="s">
        <v>960</v>
      </c>
      <c r="N21" s="284"/>
      <c r="O21" s="284"/>
      <c r="P21" s="284"/>
      <c r="Q21" s="284"/>
      <c r="R21" s="285"/>
      <c r="S21" s="346" t="str">
        <f>IF(Summary!$N76="E","E","")</f>
        <v/>
      </c>
      <c r="T21" s="346" t="str">
        <f>IF(Summary!$O76="Y","R","")</f>
        <v/>
      </c>
      <c r="U21" s="266" t="str">
        <f>IF(COUNTIF(S20:S21,"E")=2,"C"," ")</f>
        <v xml:space="preserve"> </v>
      </c>
      <c r="W21" s="338" t="str">
        <f>'Fun Patches'!C22</f>
        <v>&lt;LIST PATCH HERE&gt;</v>
      </c>
      <c r="X21" s="339" t="str">
        <f>IF(Summary!$N130="E","E","")</f>
        <v/>
      </c>
      <c r="Y21" s="339" t="str">
        <f>IF(Summary!$O130="Y","R","")</f>
        <v/>
      </c>
      <c r="AA21" s="275"/>
      <c r="AB21" s="273"/>
      <c r="AC21" s="274"/>
    </row>
    <row r="22" spans="2:29" ht="12.95" customHeight="1">
      <c r="B22" s="262"/>
      <c r="C22" s="295" t="s">
        <v>152</v>
      </c>
      <c r="D22" s="309" t="str">
        <f>IF(Badges!$J565="A","/","")</f>
        <v/>
      </c>
      <c r="E22" s="309" t="str">
        <f>IF(Badges!$J569="A","/","")</f>
        <v/>
      </c>
      <c r="F22" s="309" t="str">
        <f>IF(Badges!$J573="A","/","")</f>
        <v/>
      </c>
      <c r="G22" s="309" t="str">
        <f>IF(Badges!$J577="A","/","")</f>
        <v/>
      </c>
      <c r="H22" s="309" t="str">
        <f>IF(Badges!$J581="A","/","")</f>
        <v/>
      </c>
      <c r="I22" s="325" t="str">
        <f>IF(Summary!$N29="E","E","")</f>
        <v/>
      </c>
      <c r="J22" s="325" t="str">
        <f>IF(Summary!$O29="Y","R","")</f>
        <v/>
      </c>
      <c r="K22" s="266" t="str">
        <f>IF(COUNT(#REF!)=2,MAX(#REF!),"")</f>
        <v/>
      </c>
      <c r="L22" s="262"/>
      <c r="M22" s="287" t="s">
        <v>766</v>
      </c>
      <c r="N22" s="288"/>
      <c r="O22" s="288"/>
      <c r="P22" s="288"/>
      <c r="Q22" s="288"/>
      <c r="R22" s="297"/>
      <c r="S22" s="325" t="str">
        <f>IF(Summary!$N77="E","E","")</f>
        <v/>
      </c>
      <c r="T22" s="325" t="str">
        <f>IF(Summary!$O77="Y","R","")</f>
        <v/>
      </c>
      <c r="W22" s="338" t="str">
        <f>'Fun Patches'!C23</f>
        <v>&lt;LIST PATCH HERE&gt;</v>
      </c>
      <c r="X22" s="339" t="str">
        <f>IF(Summary!$N131="E","E","")</f>
        <v/>
      </c>
      <c r="Y22" s="339" t="str">
        <f>IF(Summary!$O131="Y","R","")</f>
        <v/>
      </c>
      <c r="AA22" s="275"/>
      <c r="AB22" s="273"/>
      <c r="AC22" s="274"/>
    </row>
    <row r="23" spans="2:29" ht="12.95" customHeight="1" thickBot="1">
      <c r="B23" s="262"/>
      <c r="C23" s="295" t="s">
        <v>149</v>
      </c>
      <c r="D23" s="311" t="str">
        <f>IF(Badges!$J588="A","/","")</f>
        <v/>
      </c>
      <c r="E23" s="311" t="str">
        <f>IF(Badges!$J592="A","/","")</f>
        <v/>
      </c>
      <c r="F23" s="311" t="str">
        <f>IF(Badges!$J596="A","/","")</f>
        <v/>
      </c>
      <c r="G23" s="311" t="str">
        <f>IF(Badges!$J600="A","/","")</f>
        <v/>
      </c>
      <c r="H23" s="311" t="str">
        <f>IF(Badges!$J604="A","/","")</f>
        <v/>
      </c>
      <c r="I23" s="223" t="str">
        <f>IF(Summary!$N30="E","E","")</f>
        <v/>
      </c>
      <c r="J23" s="223" t="str">
        <f>IF(Summary!$O30="Y","R","")</f>
        <v/>
      </c>
      <c r="K23" s="266"/>
      <c r="L23" s="262"/>
      <c r="M23" s="290" t="s">
        <v>961</v>
      </c>
      <c r="N23" s="291"/>
      <c r="O23" s="291"/>
      <c r="P23" s="291"/>
      <c r="Q23" s="291"/>
      <c r="R23" s="292"/>
      <c r="S23" s="326" t="str">
        <f>IF(Summary!$N78="E","E","")</f>
        <v/>
      </c>
      <c r="T23" s="326" t="str">
        <f>IF(Summary!$O78="Y","R","")</f>
        <v/>
      </c>
      <c r="U23" s="266" t="str">
        <f>IF(COUNTIF(S22:S23,"E")=2,"C"," ")</f>
        <v xml:space="preserve"> </v>
      </c>
      <c r="W23" s="338" t="str">
        <f>'Fun Patches'!C24</f>
        <v>&lt;LIST PATCH HERE&gt;</v>
      </c>
      <c r="X23" s="339" t="str">
        <f>IF(Summary!$N132="E","E","")</f>
        <v/>
      </c>
      <c r="Y23" s="339" t="str">
        <f>IF(Summary!$O132="Y","R","")</f>
        <v/>
      </c>
      <c r="AA23" s="275"/>
      <c r="AB23" s="273"/>
      <c r="AC23" s="274"/>
    </row>
    <row r="24" spans="2:29" ht="12.95" customHeight="1" thickBot="1">
      <c r="B24" s="262"/>
      <c r="C24" s="295" t="s">
        <v>142</v>
      </c>
      <c r="D24" s="311" t="str">
        <f>IF(Badges!$J634="A","/","")</f>
        <v/>
      </c>
      <c r="E24" s="311" t="str">
        <f>IF(Badges!$J638="A","/","")</f>
        <v/>
      </c>
      <c r="F24" s="311" t="str">
        <f>IF(Badges!$J642="A","/","")</f>
        <v/>
      </c>
      <c r="G24" s="311" t="str">
        <f>IF(Badges!$J646="A","/","")</f>
        <v/>
      </c>
      <c r="H24" s="311" t="str">
        <f>IF(Badges!$J650="A","/","")</f>
        <v/>
      </c>
      <c r="I24" s="223" t="str">
        <f>IF(Summary!$N32="E","E","")</f>
        <v/>
      </c>
      <c r="J24" s="223" t="str">
        <f>IF(Summary!$O32="Y","R","")</f>
        <v/>
      </c>
      <c r="K24" s="266" t="str">
        <f>IF(COUNT(#REF!)=2,MAX(#REF!),"")</f>
        <v/>
      </c>
      <c r="L24" s="262"/>
      <c r="M24" s="267" t="s">
        <v>765</v>
      </c>
      <c r="N24" s="268"/>
      <c r="O24" s="268"/>
      <c r="P24" s="268"/>
      <c r="Q24" s="268"/>
      <c r="R24" s="272"/>
      <c r="S24" s="224" t="str">
        <f>IF(Summary!$N79="E","E","")</f>
        <v/>
      </c>
      <c r="T24" s="224" t="str">
        <f>IF(Summary!$O79="Y","R","")</f>
        <v/>
      </c>
      <c r="U24" s="266" t="str">
        <f>IF(COUNTIF(S24:S25,"E")=2,"C"," ")</f>
        <v xml:space="preserve"> </v>
      </c>
      <c r="W24" s="338" t="str">
        <f>'Fun Patches'!C25</f>
        <v>&lt;LIST PATCH HERE&gt;</v>
      </c>
      <c r="X24" s="339" t="str">
        <f>IF(Summary!$N133="E","E","")</f>
        <v/>
      </c>
      <c r="Y24" s="339" t="str">
        <f>IF(Summary!$O133="Y","R","")</f>
        <v/>
      </c>
      <c r="AA24" s="275"/>
      <c r="AB24" s="273"/>
      <c r="AC24" s="274"/>
    </row>
    <row r="25" spans="2:29" ht="12.95" customHeight="1" thickBot="1">
      <c r="B25" s="262"/>
      <c r="C25" s="294" t="s">
        <v>154</v>
      </c>
      <c r="D25" s="309" t="str">
        <f>IF(Badges!$J657="A","/","")</f>
        <v/>
      </c>
      <c r="E25" s="309" t="str">
        <f>IF(Badges!$J661="A","/","")</f>
        <v/>
      </c>
      <c r="F25" s="309" t="str">
        <f>IF(Badges!$J665="A","/","")</f>
        <v/>
      </c>
      <c r="G25" s="309" t="str">
        <f>IF(Badges!$J669="A","/","")</f>
        <v/>
      </c>
      <c r="H25" s="309" t="str">
        <f>IF(Badges!$J673="A","/","")</f>
        <v/>
      </c>
      <c r="I25" s="325" t="str">
        <f>IF(Summary!$N33="E","E","")</f>
        <v/>
      </c>
      <c r="J25" s="325" t="str">
        <f>IF(Summary!$O33="Y","R","")</f>
        <v/>
      </c>
      <c r="K25" s="266"/>
      <c r="L25" s="262"/>
      <c r="M25" s="283" t="s">
        <v>964</v>
      </c>
      <c r="N25" s="284"/>
      <c r="O25" s="284"/>
      <c r="P25" s="284"/>
      <c r="Q25" s="284"/>
      <c r="R25" s="285"/>
      <c r="S25" s="326" t="str">
        <f>IF(Summary!$N80="E","E","")</f>
        <v/>
      </c>
      <c r="T25" s="326" t="str">
        <f>IF(Summary!$O80="Y","R","")</f>
        <v/>
      </c>
      <c r="U25" s="586" t="s">
        <v>1144</v>
      </c>
      <c r="W25" s="338" t="str">
        <f>'Fun Patches'!C26</f>
        <v>&lt;LIST PATCH HERE&gt;</v>
      </c>
      <c r="X25" s="339" t="str">
        <f>IF(Summary!$N134="E","E","")</f>
        <v/>
      </c>
      <c r="Y25" s="339" t="str">
        <f>IF(Summary!$O134="Y","R","")</f>
        <v/>
      </c>
      <c r="AA25" s="275"/>
      <c r="AB25" s="273"/>
      <c r="AC25" s="274"/>
    </row>
    <row r="26" spans="2:29" ht="12.95" customHeight="1">
      <c r="B26" s="262"/>
      <c r="C26" s="295" t="s">
        <v>962</v>
      </c>
      <c r="D26" s="311" t="str">
        <f>IF(Badges!$J102="A","/","")</f>
        <v/>
      </c>
      <c r="E26" s="311" t="str">
        <f>IF(Badges!$J106="A","/","")</f>
        <v/>
      </c>
      <c r="F26" s="311" t="str">
        <f>IF(Badges!$J110="A","/","")</f>
        <v/>
      </c>
      <c r="G26" s="311" t="str">
        <f>IF(Badges!$J114="A","/","")</f>
        <v/>
      </c>
      <c r="H26" s="311" t="str">
        <f>IF(Badges!$J118="A","/","")</f>
        <v/>
      </c>
      <c r="I26" s="223" t="str">
        <f>IF(Summary!$N8="E","E","")</f>
        <v/>
      </c>
      <c r="J26" s="223" t="str">
        <f>IF(Summary!$O8="Y","R","")</f>
        <v/>
      </c>
      <c r="K26" s="266" t="str">
        <f>IF(COUNT(#REF!)=2,MAX(#REF!),"")</f>
        <v/>
      </c>
      <c r="L26" s="392"/>
      <c r="M26" s="392"/>
      <c r="N26" s="393"/>
      <c r="O26" s="393"/>
      <c r="P26" s="393"/>
      <c r="Q26" s="393"/>
      <c r="R26" s="393"/>
      <c r="S26" s="394"/>
      <c r="T26" s="394"/>
      <c r="U26" s="586"/>
      <c r="W26" s="338" t="str">
        <f>'Fun Patches'!C27</f>
        <v>&lt;LIST PATCH HERE&gt;</v>
      </c>
      <c r="X26" s="339" t="str">
        <f>IF(Summary!$N135="E","E","")</f>
        <v/>
      </c>
      <c r="Y26" s="339" t="str">
        <f>IF(Summary!$O135="Y","R","")</f>
        <v/>
      </c>
      <c r="AA26" s="275"/>
      <c r="AB26" s="273"/>
      <c r="AC26" s="274"/>
    </row>
    <row r="27" spans="2:29" ht="12.95" customHeight="1" thickBot="1">
      <c r="B27" s="262"/>
      <c r="C27" s="298" t="s">
        <v>963</v>
      </c>
      <c r="D27" s="311" t="str">
        <f>IF(Badges!$J680="A","/","")</f>
        <v/>
      </c>
      <c r="E27" s="311" t="str">
        <f>IF(Badges!$J684="A","/","")</f>
        <v/>
      </c>
      <c r="F27" s="311" t="str">
        <f>IF(Badges!$J688="A","/","")</f>
        <v/>
      </c>
      <c r="G27" s="311" t="str">
        <f>IF(Badges!$J692="A","/","")</f>
        <v/>
      </c>
      <c r="H27" s="311" t="str">
        <f>IF(Badges!$J696="A","/","")</f>
        <v/>
      </c>
      <c r="I27" s="223" t="str">
        <f>IF(Summary!$N34="E","E","")</f>
        <v/>
      </c>
      <c r="J27" s="223" t="str">
        <f>IF(Summary!$O34="Y","R","")</f>
        <v/>
      </c>
      <c r="K27" s="266"/>
      <c r="L27" s="392"/>
      <c r="M27" s="392"/>
      <c r="N27" s="393"/>
      <c r="O27" s="393"/>
      <c r="P27" s="393"/>
      <c r="Q27" s="393"/>
      <c r="R27" s="393"/>
      <c r="S27" s="394"/>
      <c r="T27" s="394"/>
      <c r="U27" s="586"/>
      <c r="W27" s="338" t="str">
        <f>'Fun Patches'!C28</f>
        <v>&lt;LIST PATCH HERE&gt;</v>
      </c>
      <c r="X27" s="339" t="str">
        <f>IF(Summary!$N136="E","E","")</f>
        <v/>
      </c>
      <c r="Y27" s="339" t="str">
        <f>IF(Summary!$O136="Y","R","")</f>
        <v/>
      </c>
      <c r="AA27" s="275"/>
      <c r="AB27" s="273"/>
      <c r="AC27" s="274"/>
    </row>
    <row r="28" spans="2:29" ht="12.95" customHeight="1">
      <c r="B28" s="262"/>
      <c r="C28" s="294" t="s">
        <v>150</v>
      </c>
      <c r="D28" s="309" t="str">
        <f>IF(Badges!$J703="A","/","")</f>
        <v/>
      </c>
      <c r="E28" s="309" t="str">
        <f>IF(Badges!$J707="A","/","")</f>
        <v/>
      </c>
      <c r="F28" s="309" t="str">
        <f>IF(Badges!$J711="A","/","")</f>
        <v/>
      </c>
      <c r="G28" s="309" t="str">
        <f>IF(Badges!$J715="A","/","")</f>
        <v/>
      </c>
      <c r="H28" s="309" t="str">
        <f>IF(Badges!$J719="A","/","")</f>
        <v/>
      </c>
      <c r="I28" s="325" t="str">
        <f>IF(Summary!$N35="E","E","")</f>
        <v/>
      </c>
      <c r="J28" s="325" t="str">
        <f>IF(Summary!$O35="Y","R","")</f>
        <v/>
      </c>
      <c r="L28" s="580" t="str">
        <f>'Council Own'!B6</f>
        <v>&lt;&lt;List Badge 1 Here&gt;&gt;</v>
      </c>
      <c r="M28" s="580"/>
      <c r="N28" s="580"/>
      <c r="O28" s="580"/>
      <c r="P28" s="580"/>
      <c r="Q28" s="580"/>
      <c r="R28" s="589"/>
      <c r="S28" s="337" t="str">
        <f>IF(Summary!$N82="E","E","")</f>
        <v/>
      </c>
      <c r="T28" s="337" t="str">
        <f>IF(Summary!$O82="Y","R","")</f>
        <v/>
      </c>
      <c r="U28" s="586"/>
      <c r="W28" s="338" t="str">
        <f>'Fun Patches'!C29</f>
        <v>&lt;LIST PATCH HERE&gt;</v>
      </c>
      <c r="X28" s="339" t="str">
        <f>IF(Summary!$N137="E","E","")</f>
        <v/>
      </c>
      <c r="Y28" s="339" t="str">
        <f>IF(Summary!$O137="Y","R","")</f>
        <v/>
      </c>
      <c r="AA28" s="275"/>
      <c r="AB28" s="273"/>
      <c r="AC28" s="274"/>
    </row>
    <row r="29" spans="2:29" ht="12.95" customHeight="1">
      <c r="B29" s="262"/>
      <c r="C29" s="295" t="s">
        <v>847</v>
      </c>
      <c r="D29" s="311" t="str">
        <f>IF(Badges!$J726="A","/","")</f>
        <v/>
      </c>
      <c r="E29" s="311" t="str">
        <f>IF(Badges!$J730="A","/","")</f>
        <v/>
      </c>
      <c r="F29" s="311" t="str">
        <f>IF(Badges!$J734="A","/","")</f>
        <v/>
      </c>
      <c r="G29" s="311" t="str">
        <f>IF(Badges!$J738="A","/","")</f>
        <v/>
      </c>
      <c r="H29" s="311" t="str">
        <f>IF(Badges!$J742="A","/","")</f>
        <v/>
      </c>
      <c r="I29" s="223" t="str">
        <f>IF(Summary!$N36="E","E","")</f>
        <v/>
      </c>
      <c r="J29" s="223" t="str">
        <f>IF(Summary!$O36="Y","R","")</f>
        <v/>
      </c>
      <c r="L29" s="581" t="str">
        <f>'Council Own'!B30</f>
        <v>&lt;&lt;List Badge 2 Here&gt;&gt;</v>
      </c>
      <c r="M29" s="581"/>
      <c r="N29" s="581"/>
      <c r="O29" s="581"/>
      <c r="P29" s="581"/>
      <c r="Q29" s="581"/>
      <c r="R29" s="590"/>
      <c r="S29" s="339" t="str">
        <f>IF(Summary!$N83="E","E","")</f>
        <v/>
      </c>
      <c r="T29" s="339" t="str">
        <f>IF(Summary!$O83="Y","R","")</f>
        <v/>
      </c>
      <c r="U29" s="586"/>
      <c r="W29" s="338" t="str">
        <f>'Fun Patches'!C30</f>
        <v>&lt;LIST PATCH HERE&gt;</v>
      </c>
      <c r="X29" s="339" t="str">
        <f>IF(Summary!$N138="E","E","")</f>
        <v/>
      </c>
      <c r="Y29" s="339" t="str">
        <f>IF(Summary!$O138="Y","R","")</f>
        <v/>
      </c>
      <c r="AA29" s="275"/>
      <c r="AB29" s="273"/>
      <c r="AC29" s="274"/>
    </row>
    <row r="30" spans="2:29" ht="12.95" customHeight="1" thickBot="1">
      <c r="B30" s="262"/>
      <c r="C30" s="298" t="s">
        <v>140</v>
      </c>
      <c r="D30" s="316" t="str">
        <f>IF(Badges!$J749="A","/","")</f>
        <v/>
      </c>
      <c r="E30" s="316" t="str">
        <f>IF(Badges!$J753="A","/","")</f>
        <v/>
      </c>
      <c r="F30" s="316" t="str">
        <f>IF(Badges!$J757="A","/","")</f>
        <v/>
      </c>
      <c r="G30" s="316" t="str">
        <f>IF(Badges!$J761="A","/","")</f>
        <v/>
      </c>
      <c r="H30" s="316" t="str">
        <f>IF(Badges!$J765="A","/","")</f>
        <v/>
      </c>
      <c r="I30" s="326" t="str">
        <f>IF(Summary!$N37="E","E","")</f>
        <v/>
      </c>
      <c r="J30" s="326" t="str">
        <f>IF(Summary!$O37="Y","R","")</f>
        <v/>
      </c>
      <c r="L30" s="580" t="str">
        <f>'Council Own'!B54</f>
        <v>&lt;&lt;List Badge 3 Here&gt;&gt;</v>
      </c>
      <c r="M30" s="580"/>
      <c r="N30" s="580"/>
      <c r="O30" s="580"/>
      <c r="P30" s="580"/>
      <c r="Q30" s="580"/>
      <c r="R30" s="589"/>
      <c r="S30" s="339" t="str">
        <f>IF(Summary!$N84="E","E","")</f>
        <v/>
      </c>
      <c r="T30" s="339" t="str">
        <f>IF(Summary!$O84="Y","R","")</f>
        <v/>
      </c>
      <c r="U30" s="586"/>
      <c r="W30" s="338" t="str">
        <f>'Fun Patches'!C31</f>
        <v>&lt;LIST PATCH HERE&gt;</v>
      </c>
      <c r="X30" s="339" t="str">
        <f>IF(Summary!$N139="E","E","")</f>
        <v/>
      </c>
      <c r="Y30" s="339" t="str">
        <f>IF(Summary!$O139="Y","R","")</f>
        <v/>
      </c>
      <c r="AA30" s="275"/>
      <c r="AB30" s="273"/>
      <c r="AC30" s="274"/>
    </row>
    <row r="31" spans="2:29" ht="12.95" customHeight="1">
      <c r="B31" s="262"/>
      <c r="C31" s="295" t="s">
        <v>1077</v>
      </c>
      <c r="D31" s="308" t="str">
        <f>IF(Badges!D768="C","/","")</f>
        <v/>
      </c>
      <c r="E31" s="308" t="str">
        <f>IF(Badges!E768="C","/","")</f>
        <v/>
      </c>
      <c r="F31" s="308" t="str">
        <f>IF(Badges!F768="C","/","")</f>
        <v/>
      </c>
      <c r="G31" s="308" t="str">
        <f>IF(Badges!G768="C","/","")</f>
        <v/>
      </c>
      <c r="H31" s="308" t="str">
        <f>IF(Badges!H768="C","/","")</f>
        <v/>
      </c>
      <c r="I31" s="224" t="str">
        <f>IF(Summary!$N38="E","E","")</f>
        <v/>
      </c>
      <c r="J31" s="224" t="str">
        <f>IF(Summary!$O38="Y","R","")</f>
        <v/>
      </c>
      <c r="L31" s="581" t="str">
        <f>'Council Own'!B78</f>
        <v>&lt;&lt;List Badge 4 Here&gt;&gt;</v>
      </c>
      <c r="M31" s="581"/>
      <c r="N31" s="581"/>
      <c r="O31" s="581"/>
      <c r="P31" s="581"/>
      <c r="Q31" s="581"/>
      <c r="R31" s="590"/>
      <c r="S31" s="339" t="str">
        <f>IF(Summary!$N85="E","E","")</f>
        <v/>
      </c>
      <c r="T31" s="339" t="str">
        <f>IF(Summary!$O85="Y","R","")</f>
        <v/>
      </c>
      <c r="U31" s="586"/>
      <c r="W31" s="338" t="str">
        <f>'Fun Patches'!C32</f>
        <v>&lt;LIST PATCH HERE&gt;</v>
      </c>
      <c r="X31" s="339" t="str">
        <f>IF(Summary!$N140="E","E","")</f>
        <v/>
      </c>
      <c r="Y31" s="339" t="str">
        <f>IF(Summary!$O140="Y","R","")</f>
        <v/>
      </c>
      <c r="AA31" s="275"/>
      <c r="AB31" s="273"/>
      <c r="AC31" s="274"/>
    </row>
    <row r="32" spans="2:29" ht="12.95" customHeight="1">
      <c r="B32" s="262"/>
      <c r="C32" s="295" t="s">
        <v>965</v>
      </c>
      <c r="D32" s="317" t="str">
        <f>IF(Badges!$J779="A","/","")</f>
        <v/>
      </c>
      <c r="E32" s="317" t="str">
        <f>IF(Badges!$J783="A","/","")</f>
        <v/>
      </c>
      <c r="F32" s="317" t="str">
        <f>IF(Badges!$J787="A","/","")</f>
        <v/>
      </c>
      <c r="G32" s="317" t="str">
        <f>IF(Badges!$J791="A","/","")</f>
        <v/>
      </c>
      <c r="H32" s="317" t="str">
        <f>IF(Badges!$J795="A","/","")</f>
        <v/>
      </c>
      <c r="I32" s="224" t="str">
        <f>IF(Summary!$N39="E","E","")</f>
        <v/>
      </c>
      <c r="J32" s="224" t="str">
        <f>IF(Summary!$O39="Y","R","")</f>
        <v/>
      </c>
      <c r="L32" s="582" t="str">
        <f>'Council Own'!B102</f>
        <v>&lt;&lt;List Badge 5 Here&gt;&gt;</v>
      </c>
      <c r="M32" s="582"/>
      <c r="N32" s="582"/>
      <c r="O32" s="582"/>
      <c r="P32" s="582"/>
      <c r="Q32" s="582"/>
      <c r="R32" s="591"/>
      <c r="S32" s="341" t="str">
        <f>IF(Summary!$N86="E","E","")</f>
        <v/>
      </c>
      <c r="T32" s="341" t="str">
        <f>IF(Summary!$O86="Y","R","")</f>
        <v/>
      </c>
      <c r="U32" s="586"/>
      <c r="W32" s="338" t="str">
        <f>'Fun Patches'!C33</f>
        <v>&lt;LIST PATCH HERE&gt;</v>
      </c>
      <c r="X32" s="339" t="str">
        <f>IF(Summary!$N141="E","E","")</f>
        <v/>
      </c>
      <c r="Y32" s="339" t="str">
        <f>IF(Summary!$O141="Y","R","")</f>
        <v/>
      </c>
      <c r="AA32" s="275"/>
      <c r="AB32" s="273"/>
      <c r="AC32" s="274"/>
    </row>
    <row r="33" spans="2:29" ht="12.95" customHeight="1" thickBot="1">
      <c r="B33" s="262"/>
      <c r="C33" s="299" t="s">
        <v>966</v>
      </c>
      <c r="D33" s="316" t="str">
        <f>IF(Badges!$J802="A","/","")</f>
        <v/>
      </c>
      <c r="E33" s="316" t="str">
        <f>IF(Badges!$J806="A","/","")</f>
        <v/>
      </c>
      <c r="F33" s="316" t="str">
        <f>IF(Badges!$J810="A","/","")</f>
        <v/>
      </c>
      <c r="G33" s="316" t="str">
        <f>IF(Badges!$J814="A","/","")</f>
        <v/>
      </c>
      <c r="H33" s="316" t="str">
        <f>IF(Badges!$J818="A","/","")</f>
        <v/>
      </c>
      <c r="I33" s="224" t="str">
        <f>IF(Summary!$N40="E","E","")</f>
        <v/>
      </c>
      <c r="J33" s="224" t="str">
        <f>IF(Summary!$O40="Y","R","")</f>
        <v/>
      </c>
      <c r="L33" s="582" t="str">
        <f>'Council Own'!B126</f>
        <v>&lt;&lt;List Badge 6 Here&gt;&gt;</v>
      </c>
      <c r="M33" s="582"/>
      <c r="N33" s="582"/>
      <c r="O33" s="582"/>
      <c r="P33" s="582"/>
      <c r="Q33" s="582"/>
      <c r="R33" s="591"/>
      <c r="S33" s="341" t="str">
        <f>IF(Summary!$N87="E","E","")</f>
        <v/>
      </c>
      <c r="T33" s="341" t="str">
        <f>IF(Summary!$O87="Y","R","")</f>
        <v/>
      </c>
      <c r="U33" s="586"/>
      <c r="W33" s="338" t="str">
        <f>'Fun Patches'!C34</f>
        <v>&lt;LIST PATCH HERE&gt;</v>
      </c>
      <c r="X33" s="339" t="str">
        <f>IF(Summary!$N142="E","E","")</f>
        <v/>
      </c>
      <c r="Y33" s="339" t="str">
        <f>IF(Summary!$O142="Y","R","")</f>
        <v/>
      </c>
      <c r="AA33" s="275"/>
      <c r="AB33" s="273"/>
      <c r="AC33" s="274"/>
    </row>
    <row r="34" spans="2:29" ht="12.95" customHeight="1">
      <c r="L34" s="582" t="str">
        <f>'Council Own'!B150</f>
        <v>&lt;&lt;List Badge 7 Here&gt;&gt;</v>
      </c>
      <c r="M34" s="582"/>
      <c r="N34" s="582"/>
      <c r="O34" s="582"/>
      <c r="P34" s="582"/>
      <c r="Q34" s="582"/>
      <c r="R34" s="591"/>
      <c r="S34" s="341" t="str">
        <f>IF(Summary!$N88="E","E","")</f>
        <v/>
      </c>
      <c r="T34" s="341" t="str">
        <f>IF(Summary!$O88="Y","R","")</f>
        <v/>
      </c>
      <c r="U34" s="586"/>
      <c r="W34" s="338" t="str">
        <f>'Fun Patches'!C35</f>
        <v>&lt;LIST PATCH HERE&gt;</v>
      </c>
      <c r="X34" s="339" t="str">
        <f>IF(Summary!$N143="E","E","")</f>
        <v/>
      </c>
      <c r="Y34" s="339" t="str">
        <f>IF(Summary!$O143="Y","R","")</f>
        <v/>
      </c>
      <c r="AA34" s="275"/>
      <c r="AB34" s="273"/>
      <c r="AC34" s="274"/>
    </row>
    <row r="35" spans="2:29" ht="12.95" customHeight="1" thickBot="1">
      <c r="L35" s="582" t="str">
        <f>'Council Own'!B174</f>
        <v>&lt;&lt;List Badge 8 Here&gt;&gt;</v>
      </c>
      <c r="M35" s="582"/>
      <c r="N35" s="582"/>
      <c r="O35" s="582"/>
      <c r="P35" s="582"/>
      <c r="Q35" s="582"/>
      <c r="R35" s="591"/>
      <c r="S35" s="341" t="str">
        <f>IF(Summary!$N89="E","E","")</f>
        <v/>
      </c>
      <c r="T35" s="341" t="str">
        <f>IF(Summary!$O89="Y","R","")</f>
        <v/>
      </c>
      <c r="U35" s="586"/>
      <c r="W35" s="338" t="str">
        <f>'Fun Patches'!C36</f>
        <v>&lt;LIST PATCH HERE&gt;</v>
      </c>
      <c r="X35" s="339" t="str">
        <f>IF(Summary!$N144="E","E","")</f>
        <v/>
      </c>
      <c r="Y35" s="339" t="str">
        <f>IF(Summary!$O144="Y","R","")</f>
        <v/>
      </c>
      <c r="AA35" s="275"/>
      <c r="AB35" s="273"/>
      <c r="AC35" s="274"/>
    </row>
    <row r="36" spans="2:29" ht="12.95" customHeight="1">
      <c r="C36" s="300" t="s">
        <v>156</v>
      </c>
      <c r="D36" s="310" t="str">
        <f>IF(Badges!$J56="A","/","")</f>
        <v/>
      </c>
      <c r="E36" s="310" t="str">
        <f>IF(Badges!$J60="A","/","")</f>
        <v/>
      </c>
      <c r="F36" s="310" t="str">
        <f>IF(Badges!$J64="A","/","")</f>
        <v/>
      </c>
      <c r="G36" s="310" t="str">
        <f>IF(Badges!$J68="A","/","")</f>
        <v/>
      </c>
      <c r="H36" s="310" t="str">
        <f>IF(Badges!$J72="A","/","")</f>
        <v/>
      </c>
      <c r="I36" s="224" t="str">
        <f>IF(Summary!$N6="E","E","")</f>
        <v/>
      </c>
      <c r="J36" s="224" t="str">
        <f>IF(Summary!$O6="Y","R","")</f>
        <v/>
      </c>
      <c r="L36" s="582" t="str">
        <f>'Council Own'!B198</f>
        <v>&lt;&lt;List Badge 9 Here&gt;&gt;</v>
      </c>
      <c r="M36" s="582"/>
      <c r="N36" s="582"/>
      <c r="O36" s="582"/>
      <c r="P36" s="582"/>
      <c r="Q36" s="582"/>
      <c r="R36" s="591"/>
      <c r="S36" s="341" t="str">
        <f>IF(Summary!$N90="E","E","")</f>
        <v/>
      </c>
      <c r="T36" s="341" t="str">
        <f>IF(Summary!$O90="Y","R","")</f>
        <v/>
      </c>
      <c r="U36" s="586"/>
      <c r="W36" s="338" t="str">
        <f>'Fun Patches'!C37</f>
        <v>&lt;LIST PATCH HERE&gt;</v>
      </c>
      <c r="X36" s="339" t="str">
        <f>IF(Summary!$N145="E","E","")</f>
        <v/>
      </c>
      <c r="Y36" s="339" t="str">
        <f>IF(Summary!$O145="Y","R","")</f>
        <v/>
      </c>
      <c r="AA36" s="275"/>
      <c r="AB36" s="273"/>
      <c r="AC36" s="274"/>
    </row>
    <row r="37" spans="2:29" ht="12.95" customHeight="1" thickBot="1">
      <c r="C37" s="298" t="s">
        <v>157</v>
      </c>
      <c r="D37" s="316" t="str">
        <f>IF(Badges!$J611="A","/","")</f>
        <v/>
      </c>
      <c r="E37" s="316" t="str">
        <f>IF(Badges!$J615="A","/","")</f>
        <v/>
      </c>
      <c r="F37" s="316" t="str">
        <f>IF(Badges!$J619="A","/","")</f>
        <v/>
      </c>
      <c r="G37" s="316" t="str">
        <f>IF(Badges!$J623="A","/","")</f>
        <v/>
      </c>
      <c r="H37" s="316" t="str">
        <f>IF(Badges!$J627="A","/","")</f>
        <v/>
      </c>
      <c r="I37" s="326" t="str">
        <f>IF(Summary!$N31="E","E","")</f>
        <v/>
      </c>
      <c r="J37" s="326" t="str">
        <f>IF(Summary!$O31="Y","R","")</f>
        <v/>
      </c>
      <c r="L37" s="582" t="str">
        <f>'Council Own'!B222</f>
        <v>&lt;&lt;List Badge 10 Here&gt;&gt;</v>
      </c>
      <c r="M37" s="582"/>
      <c r="N37" s="582"/>
      <c r="O37" s="582"/>
      <c r="P37" s="582"/>
      <c r="Q37" s="582"/>
      <c r="R37" s="591"/>
      <c r="S37" s="341" t="str">
        <f>IF(Summary!$N91="E","E","")</f>
        <v/>
      </c>
      <c r="T37" s="341" t="str">
        <f>IF(Summary!$O91="Y","R","")</f>
        <v/>
      </c>
      <c r="U37" s="586"/>
      <c r="W37" s="338" t="str">
        <f>'Fun Patches'!C38</f>
        <v>&lt;LIST PATCH HERE&gt;</v>
      </c>
      <c r="X37" s="339" t="str">
        <f>IF(Summary!$N146="E","E","")</f>
        <v/>
      </c>
      <c r="Y37" s="339" t="str">
        <f>IF(Summary!$O146="Y","R","")</f>
        <v/>
      </c>
      <c r="AA37" s="275"/>
      <c r="AB37" s="273"/>
      <c r="AC37" s="274"/>
    </row>
    <row r="38" spans="2:29" ht="12.95" customHeight="1">
      <c r="C38" s="300" t="s">
        <v>158</v>
      </c>
      <c r="D38" s="309" t="str">
        <f>IF(Badges!$J123="A","/","")</f>
        <v/>
      </c>
      <c r="E38" s="309" t="str">
        <f>IF(Badges!$J125="A","/","")</f>
        <v/>
      </c>
      <c r="F38" s="309" t="str">
        <f>IF(Badges!$J127="A","/","")</f>
        <v/>
      </c>
      <c r="G38" s="309" t="str">
        <f>IF(Badges!$J129="A","/","")</f>
        <v/>
      </c>
      <c r="H38" s="309" t="str">
        <f>IF(Badges!$J131="A","/","")</f>
        <v/>
      </c>
      <c r="I38" s="224" t="str">
        <f>IF(Summary!$N9="E","E","")</f>
        <v/>
      </c>
      <c r="J38" s="224" t="str">
        <f>IF(Summary!$O9="Y","R","")</f>
        <v/>
      </c>
      <c r="L38" s="391"/>
      <c r="M38" s="391"/>
      <c r="N38" s="391"/>
      <c r="O38" s="391"/>
      <c r="P38" s="391"/>
      <c r="Q38" s="391"/>
      <c r="R38" s="391"/>
      <c r="S38" s="395"/>
      <c r="T38" s="395"/>
      <c r="U38" s="586"/>
      <c r="W38" s="338" t="str">
        <f>'Fun Patches'!C39</f>
        <v>&lt;LIST PATCH HERE&gt;</v>
      </c>
      <c r="X38" s="339" t="str">
        <f>IF(Summary!$N147="E","E","")</f>
        <v/>
      </c>
      <c r="Y38" s="339" t="str">
        <f>IF(Summary!$O147="Y","R","")</f>
        <v/>
      </c>
      <c r="AA38" s="275"/>
      <c r="AB38" s="273"/>
      <c r="AC38" s="274"/>
    </row>
    <row r="39" spans="2:29" ht="12.95" customHeight="1">
      <c r="C39" s="299" t="s">
        <v>159</v>
      </c>
      <c r="D39" s="315" t="str">
        <f>IF(Badges!$J136="A","/","")</f>
        <v/>
      </c>
      <c r="E39" s="315" t="str">
        <f>IF(Badges!$J138="A","/","")</f>
        <v/>
      </c>
      <c r="F39" s="315" t="str">
        <f>IF(Badges!$J140="A","/","")</f>
        <v/>
      </c>
      <c r="G39" s="315" t="str">
        <f>IF(Badges!$J142="A","/","")</f>
        <v/>
      </c>
      <c r="H39" s="315" t="str">
        <f>IF(Badges!$J144="A","/","")</f>
        <v/>
      </c>
      <c r="I39" s="224" t="str">
        <f>IF(Summary!$N10="E","E","")</f>
        <v/>
      </c>
      <c r="J39" s="224" t="str">
        <f>IF(Summary!$O10="Y","R","")</f>
        <v/>
      </c>
      <c r="L39" s="391"/>
      <c r="M39" s="391"/>
      <c r="N39" s="391"/>
      <c r="O39" s="391"/>
      <c r="P39" s="391"/>
      <c r="Q39" s="391"/>
      <c r="R39" s="391"/>
      <c r="S39" s="395"/>
      <c r="T39" s="395"/>
      <c r="U39" s="586"/>
      <c r="W39" s="338" t="str">
        <f>'Fun Patches'!C40</f>
        <v>&lt;LIST PATCH HERE&gt;</v>
      </c>
      <c r="X39" s="339" t="str">
        <f>IF(Summary!$N148="E","E","")</f>
        <v/>
      </c>
      <c r="Y39" s="339" t="str">
        <f>IF(Summary!$O148="Y","R","")</f>
        <v/>
      </c>
      <c r="AA39" s="275"/>
      <c r="AB39" s="273"/>
      <c r="AC39" s="274"/>
    </row>
    <row r="40" spans="2:29" ht="12.95" customHeight="1">
      <c r="L40" s="581" t="str">
        <f>'Age-Level'!C122</f>
        <v>Investiture</v>
      </c>
      <c r="M40" s="581"/>
      <c r="N40" s="581"/>
      <c r="O40" s="581"/>
      <c r="P40" s="581"/>
      <c r="Q40" s="581"/>
      <c r="R40" s="590"/>
      <c r="S40" s="224" t="str">
        <f>IF(Summary!$N106="E","E","")</f>
        <v/>
      </c>
      <c r="T40" s="224" t="str">
        <f>IF(Summary!$O106="Y","R","")</f>
        <v/>
      </c>
      <c r="U40" s="586"/>
      <c r="W40" s="338" t="str">
        <f>'Fun Patches'!C41</f>
        <v>&lt;LIST PATCH HERE&gt;</v>
      </c>
      <c r="X40" s="339" t="str">
        <f>IF(Summary!$N149="E","E","")</f>
        <v/>
      </c>
      <c r="Y40" s="339" t="str">
        <f>IF(Summary!$O149="Y","R","")</f>
        <v/>
      </c>
      <c r="AA40" s="275"/>
      <c r="AB40" s="273"/>
      <c r="AC40" s="274"/>
    </row>
    <row r="41" spans="2:29" ht="12.95" customHeight="1" thickBot="1">
      <c r="L41" s="581" t="str">
        <f>'Age-Level'!C123</f>
        <v>Rededication (1st year)</v>
      </c>
      <c r="M41" s="581"/>
      <c r="N41" s="581"/>
      <c r="O41" s="581"/>
      <c r="P41" s="581"/>
      <c r="Q41" s="581"/>
      <c r="R41" s="590"/>
      <c r="S41" s="224" t="str">
        <f>IF(Summary!$N107="E","E","")</f>
        <v/>
      </c>
      <c r="T41" s="224" t="str">
        <f>IF(Summary!$O107="Y","R","")</f>
        <v/>
      </c>
      <c r="U41" s="586"/>
      <c r="W41" s="338" t="str">
        <f>'Fun Patches'!C42</f>
        <v>&lt;LIST PATCH HERE&gt;</v>
      </c>
      <c r="X41" s="339" t="str">
        <f>IF(Summary!$N150="E","E","")</f>
        <v/>
      </c>
      <c r="Y41" s="339" t="str">
        <f>IF(Summary!$O150="Y","R","")</f>
        <v/>
      </c>
      <c r="AA41" s="275"/>
      <c r="AB41" s="273"/>
      <c r="AC41" s="274"/>
    </row>
    <row r="42" spans="2:29" ht="12.95" customHeight="1">
      <c r="B42" s="262"/>
      <c r="C42" s="263" t="s">
        <v>1078</v>
      </c>
      <c r="D42" s="309" t="str">
        <f>IF(Badges!$J823="C","/","")</f>
        <v/>
      </c>
      <c r="E42" s="309" t="str">
        <f>IF(Badges!$J823="C","/","")</f>
        <v/>
      </c>
      <c r="F42" s="309" t="str">
        <f>IF(Badges!$J823="C","/","")</f>
        <v/>
      </c>
      <c r="G42" s="309" t="str">
        <f>IF(Badges!$J823="C","/","")</f>
        <v/>
      </c>
      <c r="H42" s="309" t="str">
        <f>IF(Badges!$J823="C","/","")</f>
        <v/>
      </c>
      <c r="I42" s="224" t="str">
        <f>IF(Summary!$N42="E","E","")</f>
        <v/>
      </c>
      <c r="J42" s="224" t="str">
        <f>IF(Summary!$O42="Y","R","")</f>
        <v/>
      </c>
      <c r="L42" s="581" t="str">
        <f>'Age-Level'!C124</f>
        <v>Rededication (2nd year)</v>
      </c>
      <c r="M42" s="581"/>
      <c r="N42" s="581"/>
      <c r="O42" s="581"/>
      <c r="P42" s="581"/>
      <c r="Q42" s="581"/>
      <c r="R42" s="590"/>
      <c r="S42" s="224" t="str">
        <f>IF(Summary!$N108="E","E","")</f>
        <v/>
      </c>
      <c r="T42" s="224" t="str">
        <f>IF(Summary!$O108="Y","R","")</f>
        <v/>
      </c>
      <c r="U42" s="586"/>
      <c r="W42" s="338" t="str">
        <f>'Fun Patches'!C43</f>
        <v>&lt;LIST PATCH HERE&gt;</v>
      </c>
      <c r="X42" s="339" t="str">
        <f>IF(Summary!$N151="E","E","")</f>
        <v/>
      </c>
      <c r="Y42" s="339" t="str">
        <f>IF(Summary!$O151="Y","R","")</f>
        <v/>
      </c>
      <c r="AA42" s="275"/>
      <c r="AB42" s="273"/>
      <c r="AC42" s="274"/>
    </row>
    <row r="43" spans="2:29" ht="12.95" customHeight="1">
      <c r="B43" s="262"/>
      <c r="C43" s="286" t="s">
        <v>1079</v>
      </c>
      <c r="D43" s="317" t="str">
        <f>IF(Badges!$J830="C","/","")</f>
        <v/>
      </c>
      <c r="E43" s="317" t="str">
        <f>IF(Badges!$J830="C","/","")</f>
        <v/>
      </c>
      <c r="F43" s="317" t="str">
        <f>IF(Badges!$J830="C","/","")</f>
        <v/>
      </c>
      <c r="G43" s="317" t="str">
        <f>IF(Badges!$J830="C","/","")</f>
        <v/>
      </c>
      <c r="H43" s="317" t="str">
        <f>IF(Badges!$J830="C","/","")</f>
        <v/>
      </c>
      <c r="I43" s="224" t="str">
        <f>IF(Summary!$N43="E","E","")</f>
        <v/>
      </c>
      <c r="J43" s="224" t="str">
        <f>IF(Summary!$O43="Y","R","")</f>
        <v/>
      </c>
      <c r="L43" s="581" t="str">
        <f>'Age-Level'!C125</f>
        <v>Rededication (3rd year)</v>
      </c>
      <c r="M43" s="581"/>
      <c r="N43" s="581"/>
      <c r="O43" s="581"/>
      <c r="P43" s="581"/>
      <c r="Q43" s="581"/>
      <c r="R43" s="590"/>
      <c r="S43" s="224" t="str">
        <f>IF(Summary!$N109="E","E","")</f>
        <v/>
      </c>
      <c r="T43" s="224" t="str">
        <f>IF(Summary!$O109="Y","R","")</f>
        <v/>
      </c>
      <c r="U43" s="586"/>
      <c r="W43" s="338" t="str">
        <f>'Fun Patches'!C44</f>
        <v>&lt;LIST PATCH HERE&gt;</v>
      </c>
      <c r="X43" s="339" t="str">
        <f>IF(Summary!$N152="E","E","")</f>
        <v/>
      </c>
      <c r="Y43" s="339" t="str">
        <f>IF(Summary!$O152="Y","R","")</f>
        <v/>
      </c>
      <c r="AA43" s="275"/>
      <c r="AB43" s="273"/>
      <c r="AC43" s="274"/>
    </row>
    <row r="44" spans="2:29" ht="12.95" customHeight="1" thickBot="1">
      <c r="B44" s="262"/>
      <c r="C44" s="293" t="s">
        <v>1080</v>
      </c>
      <c r="D44" s="316" t="str">
        <f>IF(Badges!$J837="C","/","")</f>
        <v/>
      </c>
      <c r="E44" s="316" t="str">
        <f>IF(Badges!$J837="C","/","")</f>
        <v/>
      </c>
      <c r="F44" s="316" t="str">
        <f>IF(Badges!$J837="C","/","")</f>
        <v/>
      </c>
      <c r="G44" s="316" t="str">
        <f>IF(Badges!$J837="C","/","")</f>
        <v/>
      </c>
      <c r="H44" s="316" t="str">
        <f>IF(Badges!$J837="C","/","")</f>
        <v/>
      </c>
      <c r="I44" s="326" t="str">
        <f>IF(Summary!$N44="E","E","")</f>
        <v/>
      </c>
      <c r="J44" s="326" t="str">
        <f>IF(Summary!$O44="Y","R","")</f>
        <v/>
      </c>
      <c r="L44" s="581" t="str">
        <f>'Age-Level'!C126</f>
        <v>Rededication (4th year)</v>
      </c>
      <c r="M44" s="581"/>
      <c r="N44" s="581"/>
      <c r="O44" s="581"/>
      <c r="P44" s="581"/>
      <c r="Q44" s="581"/>
      <c r="R44" s="590"/>
      <c r="S44" s="342" t="str">
        <f>IF(Summary!$N110="E","E","")</f>
        <v/>
      </c>
      <c r="T44" s="342" t="str">
        <f>IF(Summary!$O110="Y","R","")</f>
        <v/>
      </c>
      <c r="U44" s="586"/>
      <c r="W44" s="338" t="str">
        <f>'Fun Patches'!C45</f>
        <v>&lt;LIST PATCH HERE&gt;</v>
      </c>
      <c r="X44" s="339" t="str">
        <f>IF(Summary!$N153="E","E","")</f>
        <v/>
      </c>
      <c r="Y44" s="339" t="str">
        <f>IF(Summary!$O153="Y","R","")</f>
        <v/>
      </c>
      <c r="AA44" s="275"/>
      <c r="AB44" s="273"/>
      <c r="AC44" s="274"/>
    </row>
    <row r="45" spans="2:29" ht="12.95" customHeight="1" thickBot="1">
      <c r="B45" s="262"/>
      <c r="C45" s="263" t="s">
        <v>967</v>
      </c>
      <c r="D45" s="309" t="str">
        <f>IF(Badges!$J845="C","/","")</f>
        <v/>
      </c>
      <c r="E45" s="309" t="str">
        <f>IF(Badges!$J846="C","/","")</f>
        <v/>
      </c>
      <c r="F45" s="309" t="str">
        <f>IF(Badges!$J847="C","/","")</f>
        <v/>
      </c>
      <c r="G45" s="309" t="str">
        <f>IF(Badges!$J848="C","/","")</f>
        <v/>
      </c>
      <c r="H45" s="309" t="str">
        <f>IF(Badges!$J849="C","/","")</f>
        <v/>
      </c>
      <c r="I45" s="224" t="str">
        <f>IF(Summary!$N46="E","E","")</f>
        <v/>
      </c>
      <c r="J45" s="224" t="str">
        <f>IF(Summary!$O46="Y","R","")</f>
        <v/>
      </c>
      <c r="L45" s="584" t="str">
        <f>'Age-Level'!C127</f>
        <v>Rededication (5th year)</v>
      </c>
      <c r="M45" s="584"/>
      <c r="N45" s="584"/>
      <c r="O45" s="584"/>
      <c r="P45" s="584"/>
      <c r="Q45" s="584"/>
      <c r="R45" s="592"/>
      <c r="S45" s="343" t="str">
        <f>IF(Summary!$N111="E","E","")</f>
        <v/>
      </c>
      <c r="T45" s="343" t="str">
        <f>IF(Summary!$O111="Y","R","")</f>
        <v/>
      </c>
      <c r="U45" s="586"/>
      <c r="W45" s="338" t="str">
        <f>'Fun Patches'!C46</f>
        <v>&lt;LIST PATCH HERE&gt;</v>
      </c>
      <c r="X45" s="339" t="str">
        <f>IF(Summary!$N154="E","E","")</f>
        <v/>
      </c>
      <c r="Y45" s="339" t="str">
        <f>IF(Summary!$O154="Y","R","")</f>
        <v/>
      </c>
      <c r="AA45" s="275"/>
      <c r="AB45" s="273"/>
      <c r="AC45" s="274"/>
    </row>
    <row r="46" spans="2:29" ht="12.95" customHeight="1">
      <c r="B46" s="262"/>
      <c r="C46" s="286" t="s">
        <v>968</v>
      </c>
      <c r="D46" s="317" t="str">
        <f>IF(Badges!$J852="C","/","")</f>
        <v/>
      </c>
      <c r="E46" s="317" t="str">
        <f>IF(Badges!$J853="C","/","")</f>
        <v/>
      </c>
      <c r="F46" s="317" t="str">
        <f>IF(Badges!$J854="C","/","")</f>
        <v/>
      </c>
      <c r="G46" s="317" t="str">
        <f>IF(Badges!$J855="C","/","")</f>
        <v/>
      </c>
      <c r="H46" s="317" t="str">
        <f>IF(Badges!$J856="C","/","")</f>
        <v/>
      </c>
      <c r="I46" s="224" t="str">
        <f>IF(Summary!$N47="E","E","")</f>
        <v/>
      </c>
      <c r="J46" s="224" t="str">
        <f>IF(Summary!$O47="Y","R","")</f>
        <v/>
      </c>
      <c r="T46" s="394"/>
      <c r="U46" s="586"/>
      <c r="W46" s="338" t="str">
        <f>'Fun Patches'!C47</f>
        <v>&lt;LIST PATCH HERE&gt;</v>
      </c>
      <c r="X46" s="339" t="str">
        <f>IF(Summary!$N155="E","E","")</f>
        <v/>
      </c>
      <c r="Y46" s="339" t="str">
        <f>IF(Summary!$O155="Y","R","")</f>
        <v/>
      </c>
      <c r="AA46" s="275"/>
      <c r="AB46" s="273"/>
      <c r="AC46" s="274"/>
    </row>
    <row r="47" spans="2:29" ht="12.95" customHeight="1" thickBot="1">
      <c r="B47" s="262"/>
      <c r="C47" s="293" t="s">
        <v>969</v>
      </c>
      <c r="D47" s="316" t="str">
        <f>IF(Badges!$J859="C","/","")</f>
        <v/>
      </c>
      <c r="E47" s="316" t="str">
        <f>IF(Badges!$J860="C","/","")</f>
        <v/>
      </c>
      <c r="F47" s="316" t="str">
        <f>IF(Badges!$J861="C","/","")</f>
        <v/>
      </c>
      <c r="G47" s="316" t="str">
        <f>IF(Badges!$J862="C","/","")</f>
        <v/>
      </c>
      <c r="H47" s="316" t="str">
        <f>IF(Badges!$J863="C","/","")</f>
        <v/>
      </c>
      <c r="I47" s="326" t="str">
        <f>IF(Summary!$N48="E","E","")</f>
        <v/>
      </c>
      <c r="J47" s="326" t="str">
        <f>IF(Summary!$O48="Y","R","")</f>
        <v/>
      </c>
      <c r="U47" s="586"/>
      <c r="W47" s="338" t="str">
        <f>'Fun Patches'!C48</f>
        <v>&lt;LIST PATCH HERE&gt;</v>
      </c>
      <c r="X47" s="339" t="str">
        <f>IF(Summary!$N156="E","E","")</f>
        <v/>
      </c>
      <c r="Y47" s="339" t="str">
        <f>IF(Summary!$O156="Y","R","")</f>
        <v/>
      </c>
      <c r="AA47" s="275"/>
      <c r="AB47" s="273"/>
      <c r="AC47" s="274"/>
    </row>
    <row r="48" spans="2:29" ht="12.95" customHeight="1">
      <c r="B48" s="262"/>
      <c r="C48" s="294" t="s">
        <v>970</v>
      </c>
      <c r="D48" s="309" t="str">
        <f>IF(Badges!$J867="C","/","")</f>
        <v/>
      </c>
      <c r="E48" s="309" t="str">
        <f>IF(Badges!$J868="C","/","")</f>
        <v/>
      </c>
      <c r="F48" s="309" t="str">
        <f>IF(Badges!$J869="C","/","")</f>
        <v/>
      </c>
      <c r="G48" s="309" t="str">
        <f>IF(Badges!$J870="C","/","")</f>
        <v/>
      </c>
      <c r="H48" s="309" t="str">
        <f>IF(Badges!$J871="C","/","")</f>
        <v/>
      </c>
      <c r="I48" s="224" t="str">
        <f>IF(Summary!$N50="E","E","")</f>
        <v/>
      </c>
      <c r="J48" s="224" t="str">
        <f>IF(Summary!$O50="Y","R","")</f>
        <v/>
      </c>
      <c r="L48" s="583"/>
      <c r="M48" s="583"/>
      <c r="N48" s="583"/>
      <c r="O48" s="583"/>
      <c r="P48" s="583"/>
      <c r="Q48" s="583"/>
      <c r="R48" s="587"/>
      <c r="S48" s="264"/>
      <c r="T48" s="274"/>
      <c r="U48" s="586"/>
      <c r="W48" s="338" t="str">
        <f>'Fun Patches'!C49</f>
        <v>&lt;LIST PATCH HERE&gt;</v>
      </c>
      <c r="X48" s="339" t="str">
        <f>IF(Summary!$N157="E","E","")</f>
        <v/>
      </c>
      <c r="Y48" s="339" t="str">
        <f>IF(Summary!$O157="Y","R","")</f>
        <v/>
      </c>
      <c r="AA48" s="275"/>
      <c r="AB48" s="273"/>
      <c r="AC48" s="274"/>
    </row>
    <row r="49" spans="2:29" ht="12.95" customHeight="1">
      <c r="B49" s="262"/>
      <c r="C49" s="295" t="s">
        <v>971</v>
      </c>
      <c r="D49" s="317" t="str">
        <f>IF(Badges!$J874="C","/","")</f>
        <v/>
      </c>
      <c r="E49" s="317" t="str">
        <f>IF(Badges!$J875="C","/","")</f>
        <v/>
      </c>
      <c r="F49" s="317" t="str">
        <f>IF(Badges!$J876="C","/","")</f>
        <v/>
      </c>
      <c r="G49" s="317" t="str">
        <f>IF(Badges!$J877="C","/","")</f>
        <v/>
      </c>
      <c r="H49" s="317" t="str">
        <f>IF(Badges!$J878="C","/","")</f>
        <v/>
      </c>
      <c r="I49" s="224" t="str">
        <f>IF(Summary!$N51="E","E","")</f>
        <v/>
      </c>
      <c r="J49" s="224" t="str">
        <f>IF(Summary!$O51="Y","R","")</f>
        <v/>
      </c>
      <c r="L49" s="585"/>
      <c r="M49" s="585"/>
      <c r="N49" s="585"/>
      <c r="O49" s="585"/>
      <c r="P49" s="585"/>
      <c r="Q49" s="585"/>
      <c r="R49" s="588"/>
      <c r="S49" s="273"/>
      <c r="T49" s="274"/>
      <c r="U49" s="586"/>
      <c r="W49" s="338" t="str">
        <f>'Fun Patches'!C50</f>
        <v>&lt;LIST PATCH HERE&gt;</v>
      </c>
      <c r="X49" s="339" t="str">
        <f>IF(Summary!$N158="E","E","")</f>
        <v/>
      </c>
      <c r="Y49" s="339" t="str">
        <f>IF(Summary!$O158="Y","R","")</f>
        <v/>
      </c>
      <c r="AA49" s="275"/>
      <c r="AB49" s="273"/>
      <c r="AC49" s="274"/>
    </row>
    <row r="50" spans="2:29" ht="12.95" customHeight="1" thickBot="1">
      <c r="B50" s="262"/>
      <c r="C50" s="298" t="s">
        <v>972</v>
      </c>
      <c r="D50" s="316" t="str">
        <f>IF(Badges!$J881="C","/","")</f>
        <v/>
      </c>
      <c r="E50" s="316" t="str">
        <f>IF(Badges!$J882="C","/","")</f>
        <v/>
      </c>
      <c r="F50" s="316" t="str">
        <f>IF(Badges!$J883="C","/","")</f>
        <v/>
      </c>
      <c r="G50" s="316" t="str">
        <f>IF(Badges!$J884="C","/","")</f>
        <v/>
      </c>
      <c r="H50" s="316" t="str">
        <f>IF(Badges!$J885="C","/","")</f>
        <v/>
      </c>
      <c r="I50" s="326" t="str">
        <f>IF(Summary!$N52="E","E","")</f>
        <v/>
      </c>
      <c r="J50" s="326" t="str">
        <f>IF(Summary!$O52="Y","R","")</f>
        <v/>
      </c>
      <c r="L50" s="583"/>
      <c r="M50" s="583"/>
      <c r="N50" s="583"/>
      <c r="O50" s="583"/>
      <c r="P50" s="583"/>
      <c r="Q50" s="583"/>
      <c r="R50" s="587"/>
      <c r="S50" s="273"/>
      <c r="T50" s="274"/>
      <c r="U50" s="586"/>
      <c r="W50" s="338" t="str">
        <f>'Fun Patches'!C51</f>
        <v>&lt;LIST PATCH HERE&gt;</v>
      </c>
      <c r="X50" s="339" t="str">
        <f>IF(Summary!$N159="E","E","")</f>
        <v/>
      </c>
      <c r="Y50" s="339" t="str">
        <f>IF(Summary!$O159="Y","R","")</f>
        <v/>
      </c>
      <c r="AA50" s="275"/>
      <c r="AB50" s="273"/>
      <c r="AC50" s="274"/>
    </row>
    <row r="51" spans="2:29" ht="12.95" customHeight="1">
      <c r="B51" s="262"/>
      <c r="C51" s="263" t="s">
        <v>1081</v>
      </c>
      <c r="D51" s="309" t="str">
        <f>IF(Badges!$J889="C","/","")</f>
        <v/>
      </c>
      <c r="E51" s="309" t="str">
        <f>IF(Badges!$J890="C","/","")</f>
        <v/>
      </c>
      <c r="F51" s="309" t="str">
        <f>IF(Badges!$J891="C","/","")</f>
        <v/>
      </c>
      <c r="G51" s="309" t="str">
        <f>IF(Badges!$J892="C","/","")</f>
        <v/>
      </c>
      <c r="H51" s="309" t="str">
        <f>IF(Badges!$J893="C","/","")</f>
        <v/>
      </c>
      <c r="I51" s="224" t="str">
        <f>IF(Summary!$N54="E","E","")</f>
        <v/>
      </c>
      <c r="J51" s="224" t="str">
        <f>IF(Summary!$O54="Y","R","")</f>
        <v/>
      </c>
      <c r="L51" s="585"/>
      <c r="M51" s="585"/>
      <c r="N51" s="585"/>
      <c r="O51" s="585"/>
      <c r="P51" s="585"/>
      <c r="Q51" s="585"/>
      <c r="R51" s="588"/>
      <c r="S51" s="273"/>
      <c r="T51" s="274"/>
      <c r="U51" s="586"/>
      <c r="W51" s="338" t="str">
        <f>'Fun Patches'!C52</f>
        <v>&lt;LIST PATCH HERE&gt;</v>
      </c>
      <c r="X51" s="339" t="str">
        <f>IF(Summary!$N160="E","E","")</f>
        <v/>
      </c>
      <c r="Y51" s="339" t="str">
        <f>IF(Summary!$O160="Y","R","")</f>
        <v/>
      </c>
      <c r="AA51" s="275"/>
      <c r="AB51" s="273"/>
      <c r="AC51" s="274"/>
    </row>
    <row r="52" spans="2:29" ht="12.95" customHeight="1">
      <c r="B52" s="262"/>
      <c r="C52" s="286" t="s">
        <v>1082</v>
      </c>
      <c r="D52" s="317" t="str">
        <f>IF(Badges!$J896="C","/","")</f>
        <v/>
      </c>
      <c r="E52" s="317" t="str">
        <f>IF(Badges!$J897="C","/","")</f>
        <v/>
      </c>
      <c r="F52" s="317" t="str">
        <f>IF(Badges!$J898="C","/","")</f>
        <v/>
      </c>
      <c r="G52" s="317" t="str">
        <f>IF(Badges!$J899="C","/","")</f>
        <v/>
      </c>
      <c r="H52" s="317" t="str">
        <f>IF(Badges!$J900="C","/","")</f>
        <v/>
      </c>
      <c r="I52" s="224" t="str">
        <f>IF(Summary!$N55="E","E","")</f>
        <v/>
      </c>
      <c r="J52" s="224" t="str">
        <f>IF(Summary!$O55="Y","R","")</f>
        <v/>
      </c>
      <c r="L52" s="583"/>
      <c r="M52" s="583"/>
      <c r="N52" s="583"/>
      <c r="O52" s="583"/>
      <c r="P52" s="583"/>
      <c r="Q52" s="583"/>
      <c r="R52" s="587"/>
      <c r="S52" s="273"/>
      <c r="T52" s="274"/>
      <c r="U52" s="586"/>
      <c r="W52" s="338" t="str">
        <f>'Fun Patches'!C53</f>
        <v>&lt;LIST PATCH HERE&gt;</v>
      </c>
      <c r="X52" s="339" t="str">
        <f>IF(Summary!$N161="E","E","")</f>
        <v/>
      </c>
      <c r="Y52" s="339" t="str">
        <f>IF(Summary!$O161="Y","R","")</f>
        <v/>
      </c>
      <c r="AA52" s="275"/>
      <c r="AB52" s="273"/>
      <c r="AC52" s="274"/>
    </row>
    <row r="53" spans="2:29" ht="12.95" customHeight="1" thickBot="1">
      <c r="B53" s="262"/>
      <c r="C53" s="293" t="s">
        <v>1083</v>
      </c>
      <c r="D53" s="316" t="str">
        <f>IF(Badges!$J903="C","/","")</f>
        <v/>
      </c>
      <c r="E53" s="316" t="str">
        <f>IF(Badges!$J904="C","/","")</f>
        <v/>
      </c>
      <c r="F53" s="316" t="str">
        <f>IF(Badges!$J905="C","/","")</f>
        <v/>
      </c>
      <c r="G53" s="316" t="str">
        <f>IF(Badges!$J906="C","/","")</f>
        <v/>
      </c>
      <c r="H53" s="316" t="str">
        <f>IF(Badges!$J907="C","/","")</f>
        <v/>
      </c>
      <c r="I53" s="326" t="str">
        <f>IF(Summary!$N56="E","E","")</f>
        <v/>
      </c>
      <c r="J53" s="326" t="str">
        <f>IF(Summary!$O56="Y","R","")</f>
        <v/>
      </c>
      <c r="L53" s="585"/>
      <c r="M53" s="585"/>
      <c r="N53" s="585"/>
      <c r="O53" s="585"/>
      <c r="P53" s="585"/>
      <c r="Q53" s="585"/>
      <c r="R53" s="588"/>
      <c r="S53" s="273"/>
      <c r="T53" s="274"/>
      <c r="U53" s="586"/>
      <c r="W53" s="340" t="str">
        <f>'Fun Patches'!C54</f>
        <v>&lt;LIST PATCH HERE&gt;</v>
      </c>
      <c r="X53" s="341" t="str">
        <f>IF(Summary!$N162="E","E","")</f>
        <v/>
      </c>
      <c r="Y53" s="341" t="str">
        <f>IF(Summary!$O162="Y","R","")</f>
        <v/>
      </c>
      <c r="AA53" s="275"/>
      <c r="AB53" s="273"/>
      <c r="AC53" s="274"/>
    </row>
    <row r="54" spans="2:29" ht="12.95" customHeight="1">
      <c r="B54" s="262"/>
      <c r="C54" s="263" t="s">
        <v>973</v>
      </c>
      <c r="D54" s="309" t="str">
        <f>IF(Badges!$J911="C","/","")</f>
        <v/>
      </c>
      <c r="E54" s="309" t="str">
        <f>IF(Badges!$J912="C","/","")</f>
        <v/>
      </c>
      <c r="F54" s="309" t="str">
        <f>IF(Badges!$J913="C","/","")</f>
        <v/>
      </c>
      <c r="G54" s="309" t="str">
        <f>IF(Badges!$J914="C","/","")</f>
        <v/>
      </c>
      <c r="H54" s="309" t="str">
        <f>IF(Badges!$J915="C","/","")</f>
        <v/>
      </c>
      <c r="I54" s="224" t="str">
        <f>IF(Summary!$N58="E","E","")</f>
        <v/>
      </c>
      <c r="J54" s="224" t="str">
        <f>IF(Summary!$O58="Y","R","")</f>
        <v/>
      </c>
      <c r="L54" s="583"/>
      <c r="M54" s="583"/>
      <c r="N54" s="583"/>
      <c r="O54" s="583"/>
      <c r="P54" s="583"/>
      <c r="Q54" s="583"/>
      <c r="R54" s="587"/>
      <c r="S54" s="273"/>
      <c r="T54" s="274"/>
      <c r="U54" s="586"/>
      <c r="W54" s="335"/>
      <c r="X54" s="334"/>
      <c r="Y54" s="334"/>
      <c r="AA54" s="275"/>
      <c r="AB54" s="273"/>
      <c r="AC54" s="274"/>
    </row>
    <row r="55" spans="2:29" ht="12.95" customHeight="1">
      <c r="B55" s="262"/>
      <c r="C55" s="286" t="s">
        <v>974</v>
      </c>
      <c r="D55" s="317" t="str">
        <f>IF(Badges!$J918="C","/","")</f>
        <v/>
      </c>
      <c r="E55" s="317" t="str">
        <f>IF(Badges!$J919="C","/","")</f>
        <v/>
      </c>
      <c r="F55" s="317" t="str">
        <f>IF(Badges!$J920="C","/","")</f>
        <v/>
      </c>
      <c r="G55" s="317" t="str">
        <f>IF(Badges!$J921="C","/","")</f>
        <v/>
      </c>
      <c r="H55" s="317" t="str">
        <f>IF(Badges!$J922="C","/","")</f>
        <v/>
      </c>
      <c r="I55" s="224" t="str">
        <f>IF(Summary!$N59="E","E","")</f>
        <v/>
      </c>
      <c r="J55" s="224" t="str">
        <f>IF(Summary!$O59="Y","R","")</f>
        <v/>
      </c>
      <c r="L55" s="585"/>
      <c r="M55" s="585"/>
      <c r="N55" s="585"/>
      <c r="O55" s="585"/>
      <c r="P55" s="585"/>
      <c r="Q55" s="585"/>
      <c r="R55" s="588"/>
      <c r="S55" s="273"/>
      <c r="T55" s="274"/>
      <c r="U55" s="586"/>
      <c r="W55" s="396"/>
      <c r="X55" s="264"/>
      <c r="Y55" s="265"/>
      <c r="AA55" s="275"/>
      <c r="AB55" s="273"/>
      <c r="AC55" s="274"/>
    </row>
    <row r="56" spans="2:29" ht="12.95" customHeight="1" thickBot="1">
      <c r="B56" s="262"/>
      <c r="C56" s="276" t="s">
        <v>975</v>
      </c>
      <c r="D56" s="316" t="str">
        <f>IF(Badges!$J928="A","/","")</f>
        <v/>
      </c>
      <c r="E56" s="316" t="str">
        <f>IF(Badges!$J931="A","/","")</f>
        <v/>
      </c>
      <c r="F56" s="316" t="str">
        <f>IF(Badges!$J935="A","/","")</f>
        <v/>
      </c>
      <c r="G56" s="316" t="str">
        <f>IF(Badges!$J939="A","/","")</f>
        <v/>
      </c>
      <c r="H56" s="316" t="str">
        <f>IF(Badges!$J942="A","/","")</f>
        <v/>
      </c>
      <c r="I56" s="224" t="str">
        <f>IF(Summary!$N60="E","E","")</f>
        <v/>
      </c>
      <c r="J56" s="224" t="str">
        <f>IF(Summary!$O60="Y","R","")</f>
        <v/>
      </c>
      <c r="L56" s="583"/>
      <c r="M56" s="583"/>
      <c r="N56" s="583"/>
      <c r="O56" s="583"/>
      <c r="P56" s="583"/>
      <c r="Q56" s="583"/>
      <c r="R56" s="587"/>
      <c r="S56" s="273"/>
      <c r="T56" s="274"/>
      <c r="U56" s="586"/>
      <c r="W56" s="275"/>
      <c r="X56" s="273"/>
      <c r="Y56" s="274"/>
      <c r="AA56" s="275"/>
      <c r="AB56" s="273"/>
      <c r="AC56" s="274"/>
    </row>
    <row r="57" spans="2:29" ht="12.95" customHeight="1">
      <c r="J57" s="301"/>
      <c r="L57" s="585"/>
      <c r="M57" s="585"/>
      <c r="N57" s="585"/>
      <c r="O57" s="585"/>
      <c r="P57" s="585"/>
      <c r="Q57" s="585"/>
      <c r="R57" s="588"/>
      <c r="S57" s="273"/>
      <c r="T57" s="274"/>
      <c r="U57" s="586"/>
      <c r="W57" s="275"/>
      <c r="X57" s="273"/>
      <c r="Y57" s="274"/>
      <c r="AA57" s="275"/>
      <c r="AB57" s="273"/>
      <c r="AC57" s="274"/>
    </row>
    <row r="58" spans="2:29" ht="12.95" customHeight="1" thickBot="1">
      <c r="L58" s="583"/>
      <c r="M58" s="583"/>
      <c r="N58" s="583"/>
      <c r="O58" s="583"/>
      <c r="P58" s="583"/>
      <c r="Q58" s="583"/>
      <c r="R58" s="587"/>
      <c r="S58" s="273"/>
      <c r="T58" s="274"/>
      <c r="U58" s="586"/>
      <c r="W58" s="275"/>
      <c r="X58" s="273"/>
      <c r="Y58" s="274"/>
      <c r="AA58" s="275"/>
      <c r="AB58" s="273"/>
      <c r="AC58" s="274"/>
    </row>
    <row r="59" spans="2:29" ht="12.95" customHeight="1">
      <c r="B59" s="262"/>
      <c r="C59" s="263" t="s">
        <v>976</v>
      </c>
      <c r="D59" s="310" t="str">
        <f>IF('Age-Level'!$J6="C","/","")</f>
        <v/>
      </c>
      <c r="E59" s="310" t="str">
        <f>IF('Age-Level'!$J7="C","/","")</f>
        <v/>
      </c>
      <c r="F59" s="310" t="str">
        <f>IF('Age-Level'!$J8="C","/","")</f>
        <v/>
      </c>
      <c r="G59" s="310" t="str">
        <f>IF('Age-Level'!$J9="C","/","")</f>
        <v/>
      </c>
      <c r="H59" s="310" t="str">
        <f>IF('Age-Level'!$J10="C","/","")</f>
        <v/>
      </c>
      <c r="I59" s="224" t="str">
        <f>IF(Summary!$N95="E","E","")</f>
        <v/>
      </c>
      <c r="J59" s="224" t="str">
        <f>IF(Summary!$O95="Y","R","")</f>
        <v/>
      </c>
      <c r="L59" s="585"/>
      <c r="M59" s="585"/>
      <c r="N59" s="585"/>
      <c r="O59" s="585"/>
      <c r="P59" s="585"/>
      <c r="Q59" s="585"/>
      <c r="R59" s="588"/>
      <c r="S59" s="273"/>
      <c r="T59" s="274"/>
      <c r="U59" s="586"/>
      <c r="W59" s="275"/>
      <c r="X59" s="273"/>
      <c r="Y59" s="274"/>
      <c r="AA59" s="275"/>
      <c r="AB59" s="273"/>
      <c r="AC59" s="274"/>
    </row>
    <row r="60" spans="2:29" ht="12.95" customHeight="1" thickBot="1">
      <c r="B60" s="262"/>
      <c r="C60" s="276" t="s">
        <v>977</v>
      </c>
      <c r="D60" s="316" t="str">
        <f>IF('Age-Level'!$J13="C","/","")</f>
        <v/>
      </c>
      <c r="E60" s="316" t="str">
        <f>IF('Age-Level'!$J14="C","/","")</f>
        <v/>
      </c>
      <c r="F60" s="316" t="str">
        <f>IF('Age-Level'!$J15="C","/","")</f>
        <v/>
      </c>
      <c r="G60" s="316" t="str">
        <f>IF('Age-Level'!$J16="C","/","")</f>
        <v/>
      </c>
      <c r="H60" s="316" t="str">
        <f>IF('Age-Level'!$J17="C","/","")</f>
        <v/>
      </c>
      <c r="I60" s="326" t="str">
        <f>IF(Summary!$N96="E","E","")</f>
        <v/>
      </c>
      <c r="J60" s="326" t="str">
        <f>IF(Summary!$O96="Y","R","")</f>
        <v/>
      </c>
      <c r="L60" s="583"/>
      <c r="M60" s="583"/>
      <c r="N60" s="583"/>
      <c r="O60" s="583"/>
      <c r="P60" s="583"/>
      <c r="Q60" s="583"/>
      <c r="R60" s="587"/>
      <c r="S60" s="273"/>
      <c r="T60" s="274"/>
      <c r="U60" s="586"/>
      <c r="W60" s="275"/>
      <c r="X60" s="273"/>
      <c r="Y60" s="274"/>
      <c r="AA60" s="275"/>
      <c r="AB60" s="273"/>
      <c r="AC60" s="274"/>
    </row>
    <row r="61" spans="2:29" ht="12.95" customHeight="1">
      <c r="B61" s="262"/>
      <c r="C61" s="282" t="s">
        <v>978</v>
      </c>
      <c r="D61" s="310" t="str">
        <f>IF('Age-Level'!$J20="C","/","")</f>
        <v/>
      </c>
      <c r="E61" s="310" t="str">
        <f>IF('Age-Level'!$J21="C","/","")</f>
        <v/>
      </c>
      <c r="F61" s="310" t="str">
        <f>IF('Age-Level'!$J22="C","/","")</f>
        <v/>
      </c>
      <c r="G61" s="310" t="str">
        <f>IF('Age-Level'!$J23="C","/","")</f>
        <v/>
      </c>
      <c r="H61" s="310" t="str">
        <f>IF('Age-Level'!$J24="C","/","")</f>
        <v/>
      </c>
      <c r="I61" s="224" t="str">
        <f>IF(Summary!$N97="E","E","")</f>
        <v/>
      </c>
      <c r="J61" s="224" t="str">
        <f>IF(Summary!$O97="Y","R","")</f>
        <v/>
      </c>
      <c r="L61" s="585"/>
      <c r="M61" s="585"/>
      <c r="N61" s="585"/>
      <c r="O61" s="585"/>
      <c r="P61" s="585"/>
      <c r="Q61" s="585"/>
      <c r="R61" s="588"/>
      <c r="S61" s="273"/>
      <c r="T61" s="274"/>
      <c r="U61" s="586"/>
      <c r="W61" s="275"/>
      <c r="X61" s="273"/>
      <c r="Y61" s="274"/>
      <c r="AA61" s="275"/>
      <c r="AB61" s="273"/>
      <c r="AC61" s="274"/>
    </row>
    <row r="62" spans="2:29" ht="12.95" customHeight="1">
      <c r="B62" s="262"/>
      <c r="C62" s="276" t="s">
        <v>979</v>
      </c>
      <c r="D62" s="315" t="str">
        <f>IF('Age-Level'!$J27="C","/","")</f>
        <v/>
      </c>
      <c r="E62" s="315" t="str">
        <f>IF('Age-Level'!$J28="C","/","")</f>
        <v/>
      </c>
      <c r="F62" s="315" t="str">
        <f>IF('Age-Level'!$J29="C","/","")</f>
        <v/>
      </c>
      <c r="G62" s="315" t="str">
        <f>IF('Age-Level'!$J30="C","/","")</f>
        <v/>
      </c>
      <c r="H62" s="315" t="str">
        <f>IF('Age-Level'!$J31="C","/","")</f>
        <v/>
      </c>
      <c r="I62" s="346" t="str">
        <f>IF(Summary!$N98="E","E","")</f>
        <v/>
      </c>
      <c r="J62" s="346" t="str">
        <f>IF(Summary!$O98="Y","R","")</f>
        <v/>
      </c>
      <c r="L62" s="583"/>
      <c r="M62" s="583"/>
      <c r="N62" s="583"/>
      <c r="O62" s="583"/>
      <c r="P62" s="583"/>
      <c r="Q62" s="583"/>
      <c r="R62" s="587"/>
      <c r="S62" s="273"/>
      <c r="T62" s="274"/>
      <c r="U62" s="586"/>
      <c r="W62" s="275"/>
      <c r="X62" s="273"/>
      <c r="Y62" s="274"/>
      <c r="AA62" s="275"/>
      <c r="AB62" s="273"/>
      <c r="AC62" s="274"/>
    </row>
    <row r="63" spans="2:29" ht="12.95" customHeight="1" thickBot="1">
      <c r="B63" s="262"/>
      <c r="C63" s="298" t="s">
        <v>542</v>
      </c>
      <c r="D63" s="316" t="str">
        <f>IF('Age-Level'!$J34="C","/","")</f>
        <v/>
      </c>
      <c r="E63" s="316" t="str">
        <f>IF('Age-Level'!$J35="C","/","")</f>
        <v/>
      </c>
      <c r="F63" s="316" t="str">
        <f>IF('Age-Level'!$J36="C","/","")</f>
        <v/>
      </c>
      <c r="G63" s="316" t="str">
        <f>IF('Age-Level'!$J37="C","/","")</f>
        <v/>
      </c>
      <c r="H63" s="316" t="str">
        <f>IF('Age-Level'!$J38="C","/","")</f>
        <v/>
      </c>
      <c r="I63" s="326" t="str">
        <f>IF(Summary!$N99="E","E","")</f>
        <v/>
      </c>
      <c r="J63" s="326" t="str">
        <f>IF(Summary!$O99="Y","R","")</f>
        <v/>
      </c>
      <c r="L63" s="585"/>
      <c r="M63" s="585"/>
      <c r="N63" s="585"/>
      <c r="O63" s="585"/>
      <c r="P63" s="585"/>
      <c r="Q63" s="585"/>
      <c r="R63" s="588"/>
      <c r="S63" s="273"/>
      <c r="T63" s="274"/>
      <c r="U63" s="586"/>
      <c r="W63" s="275"/>
      <c r="X63" s="273"/>
      <c r="Y63" s="274"/>
      <c r="AA63" s="275"/>
      <c r="AB63" s="273"/>
      <c r="AC63" s="274"/>
    </row>
    <row r="64" spans="2:29" ht="12.95" customHeight="1">
      <c r="B64" s="262"/>
      <c r="C64" s="303" t="s">
        <v>980</v>
      </c>
      <c r="D64" s="397"/>
      <c r="E64" s="398"/>
      <c r="F64" s="399" t="str">
        <f>IF(COUNTIF(U4:U24,"C")&gt;0,"/"," ")</f>
        <v xml:space="preserve"> </v>
      </c>
      <c r="G64" s="399" t="str">
        <f>IF(COUNTIF(U4:U24,"C")&gt;1,"/"," ")</f>
        <v xml:space="preserve"> </v>
      </c>
      <c r="H64" s="399" t="str">
        <f>IF(COUNTIF(U4:U24,"C")&gt;2,"/"," ")</f>
        <v xml:space="preserve"> </v>
      </c>
      <c r="I64" s="224" t="str">
        <f>IF(Summary!$N100="E","E","")</f>
        <v/>
      </c>
      <c r="J64" s="224" t="str">
        <f>IF(Summary!$O100="Y","R","")</f>
        <v/>
      </c>
      <c r="L64" s="583"/>
      <c r="M64" s="583"/>
      <c r="N64" s="583"/>
      <c r="O64" s="583"/>
      <c r="P64" s="583"/>
      <c r="Q64" s="583"/>
      <c r="R64" s="587"/>
      <c r="S64" s="273"/>
      <c r="T64" s="274"/>
      <c r="U64" s="586"/>
      <c r="W64" s="275"/>
      <c r="X64" s="273"/>
      <c r="Y64" s="274"/>
      <c r="AA64" s="275"/>
      <c r="AB64" s="273"/>
      <c r="AC64" s="274"/>
    </row>
    <row r="65" spans="1:30" ht="12.95" customHeight="1">
      <c r="B65" s="262"/>
      <c r="C65" s="302" t="s">
        <v>211</v>
      </c>
      <c r="D65" s="379"/>
      <c r="E65" s="379"/>
      <c r="F65" s="379"/>
      <c r="G65" s="379"/>
      <c r="H65" s="380"/>
      <c r="I65" s="224" t="str">
        <f>IF(Summary!$N92="E","E","")</f>
        <v/>
      </c>
      <c r="J65" s="224" t="str">
        <f>IF(Summary!$O92="Y","R","")</f>
        <v/>
      </c>
      <c r="L65" s="585"/>
      <c r="M65" s="585"/>
      <c r="N65" s="585"/>
      <c r="O65" s="585"/>
      <c r="P65" s="585"/>
      <c r="Q65" s="585"/>
      <c r="R65" s="588"/>
      <c r="S65" s="273"/>
      <c r="T65" s="274"/>
      <c r="U65" s="586"/>
      <c r="W65" s="275"/>
      <c r="X65" s="273"/>
      <c r="Y65" s="274"/>
      <c r="AA65" s="275"/>
      <c r="AB65" s="273"/>
      <c r="AC65" s="274"/>
    </row>
    <row r="66" spans="1:30" s="261" customFormat="1" ht="12.95" customHeight="1">
      <c r="A66" s="258"/>
      <c r="B66" s="258"/>
      <c r="C66" s="258"/>
      <c r="D66" s="259"/>
      <c r="E66" s="259"/>
      <c r="F66" s="259"/>
      <c r="G66" s="259"/>
      <c r="H66" s="259"/>
      <c r="I66" s="260"/>
      <c r="J66" s="260"/>
      <c r="K66" s="258"/>
      <c r="L66" s="583"/>
      <c r="M66" s="583"/>
      <c r="N66" s="583"/>
      <c r="O66" s="583"/>
      <c r="P66" s="583"/>
      <c r="Q66" s="583"/>
      <c r="R66" s="587"/>
      <c r="S66" s="273"/>
      <c r="T66" s="274"/>
      <c r="U66" s="586"/>
      <c r="V66" s="258"/>
      <c r="W66" s="275"/>
      <c r="X66" s="273"/>
      <c r="Y66" s="274"/>
      <c r="Z66" s="260"/>
      <c r="AA66" s="275"/>
      <c r="AB66" s="273"/>
      <c r="AC66" s="274"/>
    </row>
    <row r="67" spans="1:30" s="261" customFormat="1" ht="12.95" customHeight="1" thickBot="1">
      <c r="A67" s="258"/>
      <c r="B67" s="258"/>
      <c r="C67" s="258"/>
      <c r="D67" s="259"/>
      <c r="E67" s="259"/>
      <c r="F67" s="259"/>
      <c r="G67" s="259"/>
      <c r="H67" s="259"/>
      <c r="I67" s="260"/>
      <c r="J67" s="260"/>
      <c r="K67" s="258"/>
      <c r="L67" s="585"/>
      <c r="M67" s="585"/>
      <c r="N67" s="585"/>
      <c r="O67" s="585"/>
      <c r="P67" s="585"/>
      <c r="Q67" s="585"/>
      <c r="R67" s="588"/>
      <c r="S67" s="273"/>
      <c r="T67" s="274"/>
      <c r="U67" s="586"/>
      <c r="V67" s="258"/>
      <c r="W67" s="275"/>
      <c r="X67" s="273"/>
      <c r="Y67" s="274"/>
      <c r="Z67" s="260"/>
      <c r="AA67" s="275"/>
      <c r="AB67" s="273"/>
      <c r="AC67" s="274"/>
    </row>
    <row r="68" spans="1:30" s="261" customFormat="1">
      <c r="A68" s="258"/>
      <c r="B68" s="262"/>
      <c r="C68" s="303" t="s">
        <v>981</v>
      </c>
      <c r="D68" s="310" t="str">
        <f>IF('Age-Level'!$J44="A","/","")</f>
        <v/>
      </c>
      <c r="E68" s="310" t="str">
        <f>IF('Age-Level'!$J48="A","/","")</f>
        <v/>
      </c>
      <c r="F68" s="310" t="str">
        <f>IF('Age-Level'!$J52="A","/","")</f>
        <v/>
      </c>
      <c r="G68" s="310" t="str">
        <f>IF('Age-Level'!$J57="A","/","")</f>
        <v/>
      </c>
      <c r="H68" s="310" t="str">
        <f>IF('Age-Level'!$J59="A","/","")</f>
        <v/>
      </c>
      <c r="I68" s="224" t="str">
        <f>IF(Summary!$N101="E","E","")</f>
        <v/>
      </c>
      <c r="J68" s="224" t="str">
        <f>IF(Summary!$O101="Y","R","")</f>
        <v/>
      </c>
      <c r="K68" s="258"/>
      <c r="L68" s="583"/>
      <c r="M68" s="583"/>
      <c r="N68" s="583"/>
      <c r="O68" s="583"/>
      <c r="P68" s="583"/>
      <c r="Q68" s="583"/>
      <c r="R68" s="587"/>
      <c r="S68" s="273"/>
      <c r="T68" s="274"/>
      <c r="U68" s="586"/>
      <c r="V68" s="258"/>
      <c r="W68" s="275"/>
      <c r="X68" s="273"/>
      <c r="Y68" s="274"/>
      <c r="Z68" s="260"/>
      <c r="AA68" s="275"/>
      <c r="AB68" s="273"/>
      <c r="AC68" s="274"/>
    </row>
    <row r="69" spans="1:30" s="261" customFormat="1" ht="13.5" thickBot="1">
      <c r="A69" s="258"/>
      <c r="B69" s="262"/>
      <c r="C69" s="304" t="s">
        <v>982</v>
      </c>
      <c r="D69" s="316" t="str">
        <f>IF('Age-Level'!$J62="A","/","")</f>
        <v/>
      </c>
      <c r="E69" s="316" t="str">
        <f>IF('Age-Level'!$J66="A","/","")</f>
        <v/>
      </c>
      <c r="F69" s="316" t="str">
        <f>IF('Age-Level'!$J70="A","/","")</f>
        <v/>
      </c>
      <c r="G69" s="316" t="str">
        <f>IF('Age-Level'!$J75="A","/","")</f>
        <v/>
      </c>
      <c r="H69" s="316" t="str">
        <f>IF('Age-Level'!$J77="A","/","")</f>
        <v/>
      </c>
      <c r="I69" s="326" t="str">
        <f>IF(Summary!$N102="E","E","")</f>
        <v/>
      </c>
      <c r="J69" s="326" t="str">
        <f>IF(Summary!$O102="Y","R","")</f>
        <v/>
      </c>
      <c r="K69" s="258"/>
      <c r="L69" s="585"/>
      <c r="M69" s="585"/>
      <c r="N69" s="585"/>
      <c r="O69" s="585"/>
      <c r="P69" s="585"/>
      <c r="Q69" s="585"/>
      <c r="R69" s="588"/>
      <c r="S69" s="273"/>
      <c r="T69" s="274"/>
      <c r="U69" s="586"/>
      <c r="V69" s="258"/>
      <c r="W69" s="275"/>
      <c r="X69" s="273"/>
      <c r="Y69" s="274"/>
      <c r="Z69" s="260"/>
      <c r="AA69" s="275"/>
      <c r="AB69" s="273"/>
      <c r="AC69" s="274"/>
    </row>
    <row r="70" spans="1:30" s="261" customFormat="1">
      <c r="A70" s="258"/>
      <c r="B70" s="262"/>
      <c r="C70" s="303" t="s">
        <v>983</v>
      </c>
      <c r="D70" s="310" t="str">
        <f>IF('Age-Level'!$J80="A","/","")</f>
        <v/>
      </c>
      <c r="E70" s="310" t="str">
        <f>IF('Age-Level'!$J84="A","/","")</f>
        <v/>
      </c>
      <c r="F70" s="310" t="str">
        <f>IF('Age-Level'!$J88="A","/","")</f>
        <v/>
      </c>
      <c r="G70" s="310" t="str">
        <f>IF('Age-Level'!$J93="A","/","")</f>
        <v/>
      </c>
      <c r="H70" s="310" t="str">
        <f>IF('Age-Level'!$J95="A","/","")</f>
        <v/>
      </c>
      <c r="I70" s="224" t="str">
        <f>IF(Summary!$N103="E","E","")</f>
        <v/>
      </c>
      <c r="J70" s="224" t="str">
        <f>IF(Summary!$O103="Y","R","")</f>
        <v/>
      </c>
      <c r="K70" s="258"/>
      <c r="L70" s="583"/>
      <c r="M70" s="583"/>
      <c r="N70" s="583"/>
      <c r="O70" s="583"/>
      <c r="P70" s="583"/>
      <c r="Q70" s="583"/>
      <c r="R70" s="587"/>
      <c r="S70" s="273"/>
      <c r="T70" s="274"/>
      <c r="U70" s="586"/>
      <c r="V70" s="258"/>
      <c r="W70" s="275"/>
      <c r="X70" s="273"/>
      <c r="Y70" s="274"/>
      <c r="Z70" s="260"/>
      <c r="AA70" s="275"/>
      <c r="AB70" s="273"/>
      <c r="AC70" s="274"/>
    </row>
    <row r="71" spans="1:30" s="261" customFormat="1" ht="13.5" thickBot="1">
      <c r="B71" s="262"/>
      <c r="C71" s="302" t="s">
        <v>984</v>
      </c>
      <c r="D71" s="316" t="str">
        <f>IF('Age-Level'!$J98="A","/","")</f>
        <v/>
      </c>
      <c r="E71" s="316" t="str">
        <f>IF('Age-Level'!$J102="A","/","")</f>
        <v/>
      </c>
      <c r="F71" s="316" t="str">
        <f>IF('Age-Level'!$J106="A","/","")</f>
        <v/>
      </c>
      <c r="G71" s="316" t="str">
        <f>IF('Age-Level'!$J111="A","/","")</f>
        <v/>
      </c>
      <c r="H71" s="316" t="str">
        <f>IF('Age-Level'!$J113="A","/","")</f>
        <v/>
      </c>
      <c r="I71" s="326" t="str">
        <f>IF(Summary!$N104="E","E","")</f>
        <v/>
      </c>
      <c r="J71" s="326" t="str">
        <f>IF(Summary!$O104="Y","R","")</f>
        <v/>
      </c>
      <c r="K71" s="258"/>
      <c r="L71" s="585"/>
      <c r="M71" s="585"/>
      <c r="N71" s="585"/>
      <c r="O71" s="585"/>
      <c r="P71" s="585"/>
      <c r="Q71" s="585"/>
      <c r="R71" s="588"/>
      <c r="S71" s="273"/>
      <c r="T71" s="274"/>
      <c r="U71" s="586"/>
      <c r="V71" s="258"/>
      <c r="W71" s="275"/>
      <c r="X71" s="273"/>
      <c r="Y71" s="274"/>
      <c r="Z71" s="260"/>
      <c r="AA71" s="275"/>
      <c r="AB71" s="273"/>
      <c r="AC71" s="274"/>
    </row>
    <row r="72" spans="1:30" s="261" customFormat="1">
      <c r="B72" s="262"/>
      <c r="C72" s="305" t="s">
        <v>985</v>
      </c>
      <c r="D72" s="381"/>
      <c r="E72" s="381"/>
      <c r="F72" s="309" t="str">
        <f>IF('Age-Level'!$J116="C","/","")</f>
        <v/>
      </c>
      <c r="G72" s="309" t="str">
        <f>IF('Age-Level'!$J117="C","/","")</f>
        <v/>
      </c>
      <c r="H72" s="309" t="str">
        <f>IF('Age-Level'!$J118="C","/","")</f>
        <v/>
      </c>
      <c r="I72" s="224" t="str">
        <f>IF(Summary!$N105="E","E","")</f>
        <v/>
      </c>
      <c r="J72" s="224" t="str">
        <f>IF(Summary!$O105="Y","R","")</f>
        <v/>
      </c>
      <c r="K72" s="258"/>
      <c r="L72" s="583"/>
      <c r="M72" s="583"/>
      <c r="N72" s="583"/>
      <c r="O72" s="583"/>
      <c r="P72" s="583"/>
      <c r="Q72" s="583"/>
      <c r="R72" s="587"/>
      <c r="S72" s="273"/>
      <c r="T72" s="274"/>
      <c r="U72" s="586"/>
      <c r="V72" s="258"/>
      <c r="W72" s="275"/>
      <c r="X72" s="273"/>
      <c r="Y72" s="274"/>
      <c r="Z72" s="260"/>
      <c r="AA72" s="275"/>
      <c r="AB72" s="273"/>
      <c r="AC72" s="274"/>
    </row>
    <row r="73" spans="1:30" s="261" customFormat="1">
      <c r="B73" s="262"/>
      <c r="C73" s="306" t="s">
        <v>792</v>
      </c>
      <c r="D73" s="379"/>
      <c r="E73" s="379"/>
      <c r="F73" s="317" t="str">
        <f>IF(Bridging!$J10="A","/","")</f>
        <v/>
      </c>
      <c r="G73" s="317" t="str">
        <f>IF(Bridging!$J14="A","/","")</f>
        <v/>
      </c>
      <c r="H73" s="317" t="str">
        <f>IF(Bridging!$J16="A","/","")</f>
        <v/>
      </c>
      <c r="I73" s="224" t="str">
        <f>IF(Summary!$N93="E","E","")</f>
        <v/>
      </c>
      <c r="J73" s="224" t="str">
        <f>IF(Summary!$O93="Y","R","")</f>
        <v/>
      </c>
      <c r="K73" s="258"/>
      <c r="L73" s="585"/>
      <c r="M73" s="585"/>
      <c r="N73" s="585"/>
      <c r="O73" s="585"/>
      <c r="P73" s="585"/>
      <c r="Q73" s="585"/>
      <c r="R73" s="588"/>
      <c r="S73" s="273"/>
      <c r="T73" s="274"/>
      <c r="U73" s="586"/>
      <c r="V73" s="258"/>
      <c r="W73" s="275"/>
      <c r="X73" s="273"/>
      <c r="Y73" s="274"/>
      <c r="Z73" s="260"/>
      <c r="AA73" s="275"/>
      <c r="AB73" s="273"/>
      <c r="AC73" s="274"/>
    </row>
    <row r="74" spans="1:30" s="261" customFormat="1">
      <c r="B74" s="258"/>
      <c r="C74" s="258"/>
      <c r="D74" s="259"/>
      <c r="E74" s="259"/>
      <c r="F74" s="259"/>
      <c r="G74" s="259"/>
      <c r="H74" s="259"/>
      <c r="I74" s="260"/>
      <c r="J74" s="260"/>
      <c r="K74" s="258"/>
      <c r="L74" s="583"/>
      <c r="M74" s="583"/>
      <c r="N74" s="583"/>
      <c r="O74" s="583"/>
      <c r="P74" s="583"/>
      <c r="Q74" s="583"/>
      <c r="R74" s="587"/>
      <c r="S74" s="273"/>
      <c r="T74" s="274"/>
      <c r="U74" s="586"/>
      <c r="V74" s="258"/>
      <c r="W74" s="275"/>
      <c r="X74" s="273"/>
      <c r="Y74" s="274"/>
      <c r="Z74" s="260"/>
      <c r="AA74" s="275"/>
      <c r="AB74" s="273"/>
      <c r="AC74" s="274"/>
    </row>
    <row r="75" spans="1:30" s="261" customFormat="1">
      <c r="B75" s="258"/>
      <c r="C75" s="258"/>
      <c r="D75" s="259"/>
      <c r="E75" s="259"/>
      <c r="F75" s="259"/>
      <c r="G75" s="259"/>
      <c r="H75" s="259"/>
      <c r="I75" s="260"/>
      <c r="J75" s="260"/>
      <c r="K75" s="258"/>
      <c r="L75" s="585"/>
      <c r="M75" s="585"/>
      <c r="N75" s="585"/>
      <c r="O75" s="585"/>
      <c r="P75" s="585"/>
      <c r="Q75" s="585"/>
      <c r="R75" s="588"/>
      <c r="S75" s="273"/>
      <c r="T75" s="274"/>
      <c r="U75" s="258"/>
      <c r="V75" s="258"/>
      <c r="W75" s="307"/>
      <c r="X75" s="277"/>
      <c r="Y75" s="278"/>
      <c r="Z75" s="260"/>
      <c r="AA75" s="307"/>
      <c r="AB75" s="277"/>
      <c r="AC75" s="278"/>
    </row>
    <row r="76" spans="1:30" s="261" customFormat="1">
      <c r="B76" s="258"/>
      <c r="C76" s="258"/>
      <c r="D76" s="259"/>
      <c r="E76" s="259"/>
      <c r="F76" s="259"/>
      <c r="G76" s="259"/>
      <c r="H76" s="259"/>
      <c r="I76" s="260"/>
      <c r="J76" s="260"/>
      <c r="K76" s="258"/>
      <c r="L76" s="258"/>
      <c r="M76" s="258"/>
      <c r="N76" s="258"/>
      <c r="O76" s="258"/>
      <c r="P76" s="258"/>
      <c r="Q76" s="258"/>
      <c r="R76" s="258"/>
      <c r="S76" s="260"/>
      <c r="T76" s="260"/>
      <c r="U76" s="258"/>
      <c r="V76" s="258"/>
      <c r="W76" s="258"/>
      <c r="X76" s="260"/>
      <c r="Y76" s="260"/>
      <c r="Z76" s="260"/>
      <c r="AA76" s="258"/>
      <c r="AB76" s="260"/>
      <c r="AC76" s="260"/>
    </row>
    <row r="77" spans="1:30" s="261" customFormat="1">
      <c r="B77" s="258"/>
      <c r="C77" s="258"/>
      <c r="D77" s="259"/>
      <c r="E77" s="259"/>
      <c r="F77" s="259"/>
      <c r="G77" s="259"/>
      <c r="H77" s="259"/>
      <c r="I77" s="260"/>
      <c r="J77" s="260"/>
      <c r="K77" s="258"/>
      <c r="L77" s="258"/>
      <c r="M77" s="258"/>
      <c r="N77" s="258"/>
      <c r="O77" s="258"/>
      <c r="P77" s="258"/>
      <c r="Q77" s="258"/>
      <c r="R77" s="258"/>
      <c r="S77" s="260"/>
      <c r="T77" s="260"/>
      <c r="U77" s="258"/>
      <c r="V77" s="258"/>
      <c r="W77" s="258"/>
      <c r="X77" s="260"/>
      <c r="Y77" s="260"/>
      <c r="Z77" s="260"/>
      <c r="AA77" s="258"/>
      <c r="AB77" s="260"/>
      <c r="AC77" s="260"/>
    </row>
    <row r="78" spans="1:30" s="261" customFormat="1">
      <c r="A78" s="258"/>
      <c r="B78" s="258"/>
      <c r="C78" s="258"/>
      <c r="D78" s="259"/>
      <c r="E78" s="259"/>
      <c r="F78" s="259"/>
      <c r="G78" s="259"/>
      <c r="H78" s="259"/>
      <c r="I78" s="260"/>
      <c r="J78" s="260"/>
      <c r="K78" s="258"/>
      <c r="L78" s="258"/>
      <c r="M78" s="258"/>
      <c r="N78" s="258"/>
      <c r="O78" s="258"/>
      <c r="P78" s="258"/>
      <c r="Q78" s="258"/>
      <c r="R78" s="258"/>
      <c r="S78" s="260"/>
      <c r="T78" s="260"/>
      <c r="U78" s="258"/>
      <c r="V78" s="258"/>
      <c r="W78" s="258"/>
      <c r="X78" s="260"/>
      <c r="Y78" s="260"/>
      <c r="Z78" s="260"/>
      <c r="AA78" s="258"/>
      <c r="AB78" s="260"/>
      <c r="AC78" s="260"/>
    </row>
    <row r="79" spans="1:30">
      <c r="W79" s="260"/>
      <c r="X79" s="258"/>
      <c r="AA79" s="261"/>
      <c r="AB79" s="258"/>
      <c r="AC79" s="258"/>
      <c r="AD79" s="258"/>
    </row>
    <row r="80" spans="1:30">
      <c r="W80" s="260"/>
      <c r="X80" s="258"/>
      <c r="AA80" s="261"/>
      <c r="AB80" s="258"/>
      <c r="AC80" s="258"/>
      <c r="AD80" s="258"/>
    </row>
    <row r="81" spans="23:30">
      <c r="W81" s="260"/>
      <c r="X81" s="258"/>
      <c r="AA81" s="261"/>
      <c r="AB81" s="258"/>
      <c r="AC81" s="258"/>
      <c r="AD81" s="258"/>
    </row>
    <row r="82" spans="23:30">
      <c r="W82" s="260"/>
      <c r="X82" s="258"/>
      <c r="AA82" s="261"/>
      <c r="AB82" s="258"/>
      <c r="AC82" s="258"/>
      <c r="AD82" s="258"/>
    </row>
    <row r="83" spans="23:30">
      <c r="W83" s="260"/>
      <c r="X83" s="258"/>
      <c r="AA83" s="261"/>
      <c r="AB83" s="258"/>
      <c r="AC83" s="258"/>
      <c r="AD83" s="258"/>
    </row>
    <row r="84" spans="23:30">
      <c r="W84" s="260"/>
      <c r="X84" s="258"/>
      <c r="AA84" s="261"/>
      <c r="AB84" s="258"/>
      <c r="AC84" s="258"/>
      <c r="AD84" s="258"/>
    </row>
    <row r="85" spans="23:30">
      <c r="W85" s="260"/>
      <c r="X85" s="258"/>
      <c r="AA85" s="261"/>
      <c r="AB85" s="258"/>
      <c r="AC85" s="258"/>
      <c r="AD85" s="258"/>
    </row>
    <row r="86" spans="23:30">
      <c r="W86" s="260"/>
      <c r="X86" s="258"/>
      <c r="AA86" s="261"/>
      <c r="AB86" s="258"/>
      <c r="AC86" s="258"/>
      <c r="AD86" s="258"/>
    </row>
  </sheetData>
  <sheetProtection algorithmName="SHA-512" hashValue="W3moEhiet0GqPvOmggd9j008s4CIcbtr+VjDOENdGUobQ95dB8JjW2yxciCv+jkY2Iq0piMLe7gANmp5b6qt1Q==" saltValue="nNjATbcLskoBqtk0MtAsrA==" spinCount="100000" sheet="1" objects="1" scenarios="1" selectLockedCells="1"/>
  <mergeCells count="45">
    <mergeCell ref="L44:R44"/>
    <mergeCell ref="U25:U74"/>
    <mergeCell ref="L28:R28"/>
    <mergeCell ref="L29:R29"/>
    <mergeCell ref="L30:R30"/>
    <mergeCell ref="L31:R31"/>
    <mergeCell ref="L32:R32"/>
    <mergeCell ref="L33:R33"/>
    <mergeCell ref="L34:R34"/>
    <mergeCell ref="L35:R35"/>
    <mergeCell ref="L36:R36"/>
    <mergeCell ref="L37:R37"/>
    <mergeCell ref="L40:R40"/>
    <mergeCell ref="L41:R41"/>
    <mergeCell ref="L42:R42"/>
    <mergeCell ref="L43:R43"/>
    <mergeCell ref="L58:R58"/>
    <mergeCell ref="L45:R45"/>
    <mergeCell ref="L48:R48"/>
    <mergeCell ref="L49:R49"/>
    <mergeCell ref="L50:R50"/>
    <mergeCell ref="L51:R51"/>
    <mergeCell ref="L52:R52"/>
    <mergeCell ref="L53:R53"/>
    <mergeCell ref="L54:R54"/>
    <mergeCell ref="L55:R55"/>
    <mergeCell ref="L56:R56"/>
    <mergeCell ref="L57:R57"/>
    <mergeCell ref="L70:R70"/>
    <mergeCell ref="L59:R59"/>
    <mergeCell ref="L60:R60"/>
    <mergeCell ref="L61:R61"/>
    <mergeCell ref="L62:R62"/>
    <mergeCell ref="L63:R63"/>
    <mergeCell ref="L64:R64"/>
    <mergeCell ref="L65:R65"/>
    <mergeCell ref="L66:R66"/>
    <mergeCell ref="L67:R67"/>
    <mergeCell ref="L68:R68"/>
    <mergeCell ref="L69:R69"/>
    <mergeCell ref="L71:R71"/>
    <mergeCell ref="L72:R72"/>
    <mergeCell ref="L73:R73"/>
    <mergeCell ref="L74:R74"/>
    <mergeCell ref="L75:R75"/>
  </mergeCells>
  <conditionalFormatting sqref="T1:W1">
    <cfRule type="expression" dxfId="71" priority="2">
      <formula>LEFT($U$1,7)="Junior_"</formula>
    </cfRule>
  </conditionalFormatting>
  <conditionalFormatting sqref="C1">
    <cfRule type="expression" dxfId="70" priority="1">
      <formula>LEFT($U$1,7)&lt;&gt;"Junior_"</formula>
    </cfRule>
  </conditionalFormatting>
  <conditionalFormatting sqref="L48:L75 W54:W75 AA4:AA75">
    <cfRule type="duplicateValues" dxfId="69" priority="3"/>
  </conditionalFormatting>
  <pageMargins left="0.5" right="0.3" top="0.3" bottom="0.3" header="0.3" footer="0.3"/>
  <pageSetup scale="75" fitToWidth="2" fitToHeight="0" orientation="portrait" r:id="rId1"/>
  <colBreaks count="1" manualBreakCount="1">
    <brk id="21" max="74"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A408BC-1B84-49E2-9F42-89AD59D8BE9B}">
  <sheetPr>
    <tabColor rgb="FF7030A0"/>
  </sheetPr>
  <dimension ref="A1:AD86"/>
  <sheetViews>
    <sheetView showGridLines="0" zoomScaleNormal="100" zoomScaleSheetLayoutView="100" workbookViewId="0">
      <selection activeCell="L48" sqref="L48:R48"/>
    </sheetView>
  </sheetViews>
  <sheetFormatPr defaultColWidth="9.140625" defaultRowHeight="12.75"/>
  <cols>
    <col min="1" max="1" width="0.85546875" style="258" customWidth="1"/>
    <col min="2" max="2" width="18.42578125" style="258" customWidth="1"/>
    <col min="3" max="3" width="24.42578125" style="258" customWidth="1"/>
    <col min="4" max="8" width="0.85546875" style="259" customWidth="1"/>
    <col min="9" max="10" width="7" style="260" customWidth="1"/>
    <col min="11" max="11" width="1.7109375" style="258" customWidth="1"/>
    <col min="12" max="12" width="18.42578125" style="258" customWidth="1"/>
    <col min="13" max="13" width="24.42578125" style="258" customWidth="1"/>
    <col min="14" max="18" width="0.85546875" style="258" customWidth="1"/>
    <col min="19" max="20" width="7" style="260" customWidth="1"/>
    <col min="21" max="21" width="2.7109375" style="258" customWidth="1"/>
    <col min="22" max="22" width="0.85546875" style="258" customWidth="1"/>
    <col min="23" max="23" width="45.7109375" style="258" customWidth="1"/>
    <col min="24" max="25" width="8.42578125" style="260" customWidth="1"/>
    <col min="26" max="26" width="1.7109375" style="260" customWidth="1"/>
    <col min="27" max="27" width="45.7109375" style="258" customWidth="1"/>
    <col min="28" max="29" width="8.42578125" style="260" customWidth="1"/>
    <col min="30" max="30" width="2.7109375" style="261" customWidth="1"/>
    <col min="31" max="16384" width="9.140625" style="258"/>
  </cols>
  <sheetData>
    <row r="1" spans="2:30" s="253" customFormat="1" ht="29.25" customHeight="1" thickBot="1">
      <c r="C1" s="254" t="s">
        <v>946</v>
      </c>
      <c r="D1" s="374"/>
      <c r="E1" s="374"/>
      <c r="F1" s="374"/>
      <c r="G1" s="374"/>
      <c r="H1" s="374"/>
      <c r="I1" s="375"/>
      <c r="J1" s="375"/>
      <c r="K1" s="376"/>
      <c r="L1" s="377"/>
      <c r="M1" s="377"/>
      <c r="N1" s="377"/>
      <c r="O1" s="377"/>
      <c r="P1" s="377"/>
      <c r="Q1" s="377"/>
      <c r="R1" s="377"/>
      <c r="S1" s="377"/>
      <c r="T1" s="378" t="str">
        <f ca="1">MID(CELL("filename",A1),FIND(IF(ISERROR(FIND("]",CELL("filename",A1))),"$","]"),CELL("filename",A1))+1,256)</f>
        <v>Junior_8</v>
      </c>
      <c r="U1" s="255" t="str">
        <f ca="1">MID(CELL("filename",A1),FIND(IF(ISERROR(FIND("]",CELL("filename",A1))),"$","]"),CELL("filename",A1))+1,256)</f>
        <v>Junior_8</v>
      </c>
      <c r="W1" s="256" t="str">
        <f ca="1">IF(T1&lt;&gt;"",T1,"")</f>
        <v>Junior_8</v>
      </c>
      <c r="X1" s="257"/>
      <c r="Y1" s="257"/>
      <c r="Z1" s="257"/>
      <c r="AB1" s="257"/>
      <c r="AC1" s="257"/>
      <c r="AD1" s="256"/>
    </row>
    <row r="2" spans="2:30" ht="12.95" customHeight="1">
      <c r="N2" s="259"/>
      <c r="O2" s="259"/>
      <c r="P2" s="259"/>
      <c r="Q2" s="259"/>
      <c r="R2" s="259"/>
    </row>
    <row r="3" spans="2:30" ht="12.95" customHeight="1" thickBot="1">
      <c r="N3" s="259"/>
      <c r="O3" s="259"/>
      <c r="P3" s="259"/>
      <c r="Q3" s="259"/>
      <c r="R3" s="259"/>
    </row>
    <row r="4" spans="2:30" ht="12.95" customHeight="1">
      <c r="B4" s="262"/>
      <c r="C4" s="300" t="s">
        <v>1076</v>
      </c>
      <c r="D4" s="309" t="str">
        <f>IF(Badges!$K33="A","/","")</f>
        <v/>
      </c>
      <c r="E4" s="309" t="str">
        <f>IF(Badges!$K37="A","/","")</f>
        <v/>
      </c>
      <c r="F4" s="309" t="str">
        <f>IF(Badges!$K41="A","/","")</f>
        <v/>
      </c>
      <c r="G4" s="309" t="str">
        <f>IF(Badges!$K45="A","/","")</f>
        <v/>
      </c>
      <c r="H4" s="309" t="str">
        <f>IF(Badges!$K49="A","/","")</f>
        <v/>
      </c>
      <c r="I4" s="325" t="str">
        <f>IF(Summary!$P5="E","E","")</f>
        <v/>
      </c>
      <c r="J4" s="325" t="str">
        <f>IF(Summary!$Q5="Y","R","")</f>
        <v/>
      </c>
      <c r="L4" s="262"/>
      <c r="M4" s="267" t="s">
        <v>97</v>
      </c>
      <c r="N4" s="268"/>
      <c r="O4" s="268"/>
      <c r="P4" s="268"/>
      <c r="Q4" s="268"/>
      <c r="R4" s="268"/>
      <c r="S4" s="269"/>
      <c r="T4" s="269"/>
      <c r="W4" s="336" t="str">
        <f>'Fun Patches'!C5</f>
        <v>&lt;LIST PATCH HERE&gt;</v>
      </c>
      <c r="X4" s="337" t="str">
        <f>IF(Summary!$P113="E","E","")</f>
        <v/>
      </c>
      <c r="Y4" s="337" t="str">
        <f>IF(Summary!$Q113="Y","R","")</f>
        <v/>
      </c>
      <c r="AA4" s="270"/>
      <c r="AB4" s="264"/>
      <c r="AC4" s="265"/>
    </row>
    <row r="5" spans="2:30" ht="12.95" customHeight="1">
      <c r="B5" s="262"/>
      <c r="C5" s="295" t="s">
        <v>1057</v>
      </c>
      <c r="D5" s="311" t="str">
        <f>IF(Badges!$K151="A","/","")</f>
        <v/>
      </c>
      <c r="E5" s="311" t="str">
        <f>IF(Badges!$K155="A","/","")</f>
        <v/>
      </c>
      <c r="F5" s="311" t="str">
        <f>IF(Badges!$K159="A","/","")</f>
        <v/>
      </c>
      <c r="G5" s="311" t="str">
        <f>IF(Badges!$K163="A","/","")</f>
        <v/>
      </c>
      <c r="H5" s="311" t="str">
        <f>IF(Badges!$K167="A","/","")</f>
        <v/>
      </c>
      <c r="I5" s="223" t="str">
        <f>IF(Summary!$P11="E","E","")</f>
        <v/>
      </c>
      <c r="J5" s="223" t="str">
        <f>IF(Summary!$Q11="Y","R","")</f>
        <v/>
      </c>
      <c r="L5" s="262"/>
      <c r="M5" s="271" t="s">
        <v>947</v>
      </c>
      <c r="N5" s="268"/>
      <c r="O5" s="268"/>
      <c r="P5" s="268"/>
      <c r="Q5" s="268"/>
      <c r="R5" s="272"/>
      <c r="S5" s="224" t="str">
        <f>IF(Summary!$P63="E","E","")</f>
        <v/>
      </c>
      <c r="T5" s="224" t="str">
        <f>IF(Summary!$Q63="Y","R","")</f>
        <v/>
      </c>
      <c r="W5" s="338" t="str">
        <f>'Fun Patches'!C6</f>
        <v>&lt;LIST PATCH HERE&gt;</v>
      </c>
      <c r="X5" s="339" t="str">
        <f>IF(Summary!$P114="E","E","")</f>
        <v/>
      </c>
      <c r="Y5" s="339" t="str">
        <f>IF(Summary!$Q114="Y","R","")</f>
        <v/>
      </c>
      <c r="AA5" s="275"/>
      <c r="AB5" s="273"/>
      <c r="AC5" s="274"/>
    </row>
    <row r="6" spans="2:30" ht="12.95" customHeight="1" thickBot="1">
      <c r="B6" s="262"/>
      <c r="C6" s="299" t="s">
        <v>144</v>
      </c>
      <c r="D6" s="311" t="str">
        <f>IF(Badges!$K174="A","/","")</f>
        <v/>
      </c>
      <c r="E6" s="311" t="str">
        <f>IF(Badges!$K178="A","/","")</f>
        <v/>
      </c>
      <c r="F6" s="311" t="str">
        <f>IF(Badges!$K182="A","/","")</f>
        <v/>
      </c>
      <c r="G6" s="311" t="str">
        <f>IF(Badges!$K186="A","/","")</f>
        <v/>
      </c>
      <c r="H6" s="311" t="str">
        <f>IF(Badges!$K190="A","/","")</f>
        <v/>
      </c>
      <c r="I6" s="223" t="str">
        <f>IF(Summary!$P12="E","E","")</f>
        <v/>
      </c>
      <c r="J6" s="223" t="str">
        <f>IF(Summary!$Q12="Y","R","")</f>
        <v/>
      </c>
      <c r="K6" s="266" t="str">
        <f>IF(COUNT(#REF!)=3,MAX(#REF!),"")</f>
        <v/>
      </c>
      <c r="L6" s="262"/>
      <c r="M6" s="279" t="s">
        <v>948</v>
      </c>
      <c r="N6" s="280"/>
      <c r="O6" s="280"/>
      <c r="P6" s="280"/>
      <c r="Q6" s="280"/>
      <c r="R6" s="281"/>
      <c r="S6" s="224" t="str">
        <f>IF(Summary!$P64="E","E","")</f>
        <v/>
      </c>
      <c r="T6" s="224" t="str">
        <f>IF(Summary!$Q64="Y","R","")</f>
        <v/>
      </c>
      <c r="W6" s="338" t="str">
        <f>'Fun Patches'!C7</f>
        <v>&lt;LIST PATCH HERE&gt;</v>
      </c>
      <c r="X6" s="339" t="str">
        <f>IF(Summary!$P115="E","E","")</f>
        <v/>
      </c>
      <c r="Y6" s="339" t="str">
        <f>IF(Summary!$Q115="Y","R","")</f>
        <v/>
      </c>
      <c r="AA6" s="275"/>
      <c r="AB6" s="273"/>
      <c r="AC6" s="274"/>
    </row>
    <row r="7" spans="2:30" ht="12.95" customHeight="1" thickBot="1">
      <c r="B7" s="262"/>
      <c r="C7" s="294" t="s">
        <v>139</v>
      </c>
      <c r="D7" s="309" t="str">
        <f>IF(Badges!$K197="A","/","")</f>
        <v/>
      </c>
      <c r="E7" s="309" t="str">
        <f>IF(Badges!$K201="A","/","")</f>
        <v/>
      </c>
      <c r="F7" s="309" t="str">
        <f>IF(Badges!$K205="A","/","")</f>
        <v/>
      </c>
      <c r="G7" s="309" t="str">
        <f>IF(Badges!$K209="A","/","")</f>
        <v/>
      </c>
      <c r="H7" s="309" t="str">
        <f>IF(Badges!$K213="A","/","")</f>
        <v/>
      </c>
      <c r="I7" s="325" t="str">
        <f>IF(Summary!$P13="E","E","")</f>
        <v/>
      </c>
      <c r="J7" s="325" t="str">
        <f>IF(Summary!$Q13="Y","R","")</f>
        <v/>
      </c>
      <c r="K7" s="266"/>
      <c r="L7" s="262"/>
      <c r="M7" s="283" t="s">
        <v>949</v>
      </c>
      <c r="N7" s="284"/>
      <c r="O7" s="284"/>
      <c r="P7" s="284"/>
      <c r="Q7" s="284"/>
      <c r="R7" s="285"/>
      <c r="S7" s="224" t="str">
        <f>IF(Summary!$P65="E","E","")</f>
        <v/>
      </c>
      <c r="T7" s="224" t="str">
        <f>IF(Summary!$Q65="Y","R","")</f>
        <v/>
      </c>
      <c r="U7" s="266" t="str">
        <f>IF(COUNTIF(S5:S7,"E")=3,"C"," ")</f>
        <v xml:space="preserve"> </v>
      </c>
      <c r="W7" s="338" t="str">
        <f>'Fun Patches'!C8</f>
        <v>&lt;LIST PATCH HERE&gt;</v>
      </c>
      <c r="X7" s="339" t="str">
        <f>IF(Summary!$P116="E","E","")</f>
        <v/>
      </c>
      <c r="Y7" s="339" t="str">
        <f>IF(Summary!$Q116="Y","R","")</f>
        <v/>
      </c>
      <c r="AA7" s="275"/>
      <c r="AB7" s="273"/>
      <c r="AC7" s="274"/>
    </row>
    <row r="8" spans="2:30" ht="12.95" customHeight="1">
      <c r="B8" s="262"/>
      <c r="C8" s="295" t="s">
        <v>151</v>
      </c>
      <c r="D8" s="311" t="str">
        <f>IF(Badges!$K220="A","/","")</f>
        <v/>
      </c>
      <c r="E8" s="311" t="str">
        <f>IF(Badges!$K224="A","/","")</f>
        <v/>
      </c>
      <c r="F8" s="311" t="str">
        <f>IF(Badges!$K228="A","/","")</f>
        <v/>
      </c>
      <c r="G8" s="311" t="str">
        <f>IF(Badges!$K232="A","/","")</f>
        <v/>
      </c>
      <c r="H8" s="311" t="str">
        <f>IF(Badges!$K236="A","/","")</f>
        <v/>
      </c>
      <c r="I8" s="223" t="str">
        <f>IF(Summary!$P14="E","E","")</f>
        <v/>
      </c>
      <c r="J8" s="223" t="str">
        <f>IF(Summary!$Q14="Y","R","")</f>
        <v/>
      </c>
      <c r="K8" s="266"/>
      <c r="L8" s="262"/>
      <c r="M8" s="287" t="s">
        <v>951</v>
      </c>
      <c r="N8" s="288"/>
      <c r="O8" s="288"/>
      <c r="P8" s="288"/>
      <c r="Q8" s="288"/>
      <c r="R8" s="288"/>
      <c r="S8" s="289"/>
      <c r="T8" s="289"/>
      <c r="W8" s="338" t="str">
        <f>'Fun Patches'!C9</f>
        <v>&lt;LIST PATCH HERE&gt;</v>
      </c>
      <c r="X8" s="339" t="str">
        <f>IF(Summary!$P117="E","E","")</f>
        <v/>
      </c>
      <c r="Y8" s="339" t="str">
        <f>IF(Summary!$Q117="Y","R","")</f>
        <v/>
      </c>
      <c r="AA8" s="275"/>
      <c r="AB8" s="273"/>
      <c r="AC8" s="274"/>
    </row>
    <row r="9" spans="2:30" ht="12.95" customHeight="1" thickBot="1">
      <c r="B9" s="262"/>
      <c r="C9" s="298" t="s">
        <v>439</v>
      </c>
      <c r="D9" s="311" t="str">
        <f>IF(Badges!$K266="A","/","")</f>
        <v/>
      </c>
      <c r="E9" s="311" t="str">
        <f>IF(Badges!$K270="A","/","")</f>
        <v/>
      </c>
      <c r="F9" s="311" t="str">
        <f>IF(Badges!$K274="A","/","")</f>
        <v/>
      </c>
      <c r="G9" s="311" t="str">
        <f>IF(Badges!$K278="A","/","")</f>
        <v/>
      </c>
      <c r="H9" s="311" t="str">
        <f>IF(Badges!$K282="A","/","")</f>
        <v/>
      </c>
      <c r="I9" s="223" t="str">
        <f>IF(Summary!$P16="E","E","")</f>
        <v/>
      </c>
      <c r="J9" s="223" t="str">
        <f>IF(Summary!$Q16="Y","R","")</f>
        <v/>
      </c>
      <c r="K9" s="266"/>
      <c r="L9" s="262"/>
      <c r="M9" s="271" t="s">
        <v>22</v>
      </c>
      <c r="N9" s="268"/>
      <c r="O9" s="268"/>
      <c r="P9" s="268"/>
      <c r="Q9" s="268"/>
      <c r="R9" s="272"/>
      <c r="S9" s="224" t="str">
        <f>IF(Summary!$P67="E","E","")</f>
        <v/>
      </c>
      <c r="T9" s="224" t="str">
        <f>IF(Summary!$Q67="Y","R","")</f>
        <v/>
      </c>
      <c r="W9" s="338" t="str">
        <f>'Fun Patches'!C10</f>
        <v>&lt;LIST PATCH HERE&gt;</v>
      </c>
      <c r="X9" s="339" t="str">
        <f>IF(Summary!$P118="E","E","")</f>
        <v/>
      </c>
      <c r="Y9" s="339" t="str">
        <f>IF(Summary!$Q118="Y","R","")</f>
        <v/>
      </c>
      <c r="AA9" s="275"/>
      <c r="AB9" s="273"/>
      <c r="AC9" s="274"/>
    </row>
    <row r="10" spans="2:30" ht="12.95" customHeight="1">
      <c r="B10" s="262"/>
      <c r="C10" s="300" t="s">
        <v>950</v>
      </c>
      <c r="D10" s="309" t="str">
        <f>IF(Badges!$K289="A","/","")</f>
        <v/>
      </c>
      <c r="E10" s="309" t="str">
        <f>IF(Badges!$K293="A","/","")</f>
        <v/>
      </c>
      <c r="F10" s="309" t="str">
        <f>IF(Badges!$K297="A","/","")</f>
        <v/>
      </c>
      <c r="G10" s="309" t="str">
        <f>IF(Badges!$K301="A","/","")</f>
        <v/>
      </c>
      <c r="H10" s="309" t="str">
        <f>IF(Badges!$K305="A","/","")</f>
        <v/>
      </c>
      <c r="I10" s="325" t="str">
        <f>IF(Summary!$P17="E","E","")</f>
        <v/>
      </c>
      <c r="J10" s="325" t="str">
        <f>IF(Summary!$Q17="Y","R","")</f>
        <v/>
      </c>
      <c r="K10" s="266" t="str">
        <f>IF(COUNT(#REF!)=3,MAX(#REF!),"")</f>
        <v/>
      </c>
      <c r="L10" s="262"/>
      <c r="M10" s="279" t="s">
        <v>26</v>
      </c>
      <c r="N10" s="280"/>
      <c r="O10" s="280"/>
      <c r="P10" s="280"/>
      <c r="Q10" s="280"/>
      <c r="R10" s="281"/>
      <c r="S10" s="224" t="str">
        <f>IF(Summary!$P68="E","E","")</f>
        <v/>
      </c>
      <c r="T10" s="224" t="str">
        <f>IF(Summary!$Q68="Y","R","")</f>
        <v/>
      </c>
      <c r="W10" s="338" t="str">
        <f>'Fun Patches'!C11</f>
        <v>&lt;LIST PATCH HERE&gt;</v>
      </c>
      <c r="X10" s="339" t="str">
        <f>IF(Summary!$P119="E","E","")</f>
        <v/>
      </c>
      <c r="Y10" s="339" t="str">
        <f>IF(Summary!$Q119="Y","R","")</f>
        <v/>
      </c>
      <c r="AA10" s="275"/>
      <c r="AB10" s="273"/>
      <c r="AC10" s="274"/>
    </row>
    <row r="11" spans="2:30" ht="12.95" customHeight="1" thickBot="1">
      <c r="B11" s="262"/>
      <c r="C11" s="295" t="s">
        <v>155</v>
      </c>
      <c r="D11" s="311" t="str">
        <f>IF(Badges!$K312="A","/","")</f>
        <v/>
      </c>
      <c r="E11" s="311" t="str">
        <f>IF(Badges!$K316="A","/","")</f>
        <v/>
      </c>
      <c r="F11" s="311" t="str">
        <f>IF(Badges!$K320="A","/","")</f>
        <v/>
      </c>
      <c r="G11" s="311" t="str">
        <f>IF(Badges!$K324="A","/","")</f>
        <v/>
      </c>
      <c r="H11" s="311" t="str">
        <f>IF(Badges!$K328="A","/","")</f>
        <v/>
      </c>
      <c r="I11" s="223" t="str">
        <f>IF(Summary!$P18="E","E","")</f>
        <v/>
      </c>
      <c r="J11" s="223" t="str">
        <f>IF(Summary!$Q18="Y","R","")</f>
        <v/>
      </c>
      <c r="K11" s="266"/>
      <c r="L11" s="262"/>
      <c r="M11" s="290" t="s">
        <v>30</v>
      </c>
      <c r="N11" s="291"/>
      <c r="O11" s="291"/>
      <c r="P11" s="291"/>
      <c r="Q11" s="291"/>
      <c r="R11" s="292"/>
      <c r="S11" s="326" t="str">
        <f>IF(Summary!$P69="E","E","")</f>
        <v/>
      </c>
      <c r="T11" s="326" t="str">
        <f>IF(Summary!$Q69="Y","R","")</f>
        <v/>
      </c>
      <c r="U11" s="266" t="str">
        <f>IF(COUNTIF(S9:S11,"E")=3,"C"," ")</f>
        <v xml:space="preserve"> </v>
      </c>
      <c r="W11" s="338" t="str">
        <f>'Fun Patches'!C12</f>
        <v>&lt;LIST PATCH HERE&gt;</v>
      </c>
      <c r="X11" s="339" t="str">
        <f>IF(Summary!$P120="E","E","")</f>
        <v/>
      </c>
      <c r="Y11" s="339" t="str">
        <f>IF(Summary!$Q120="Y","R","")</f>
        <v/>
      </c>
      <c r="AA11" s="275"/>
      <c r="AB11" s="273"/>
      <c r="AC11" s="274"/>
    </row>
    <row r="12" spans="2:30" ht="12.95" customHeight="1" thickBot="1">
      <c r="B12" s="262"/>
      <c r="C12" s="295" t="s">
        <v>143</v>
      </c>
      <c r="D12" s="311" t="str">
        <f>IF(Badges!$K335="A","/","")</f>
        <v/>
      </c>
      <c r="E12" s="311" t="str">
        <f>IF(Badges!$K339="A","/","")</f>
        <v/>
      </c>
      <c r="F12" s="311" t="str">
        <f>IF(Badges!$K343="A","/","")</f>
        <v/>
      </c>
      <c r="G12" s="311" t="str">
        <f>IF(Badges!$K347="A","/","")</f>
        <v/>
      </c>
      <c r="H12" s="311" t="str">
        <f>IF(Badges!$K351="A","/","")</f>
        <v/>
      </c>
      <c r="I12" s="223" t="str">
        <f>IF(Summary!$P19="E","E","")</f>
        <v/>
      </c>
      <c r="J12" s="223" t="str">
        <f>IF(Summary!$Q19="Y","R","")</f>
        <v/>
      </c>
      <c r="K12" s="266"/>
      <c r="L12" s="262"/>
      <c r="M12" s="267" t="s">
        <v>121</v>
      </c>
      <c r="N12" s="268"/>
      <c r="O12" s="268"/>
      <c r="P12" s="268"/>
      <c r="Q12" s="268"/>
      <c r="R12" s="268"/>
      <c r="S12" s="269"/>
      <c r="T12" s="269"/>
      <c r="W12" s="338" t="str">
        <f>'Fun Patches'!C13</f>
        <v>&lt;LIST PATCH HERE&gt;</v>
      </c>
      <c r="X12" s="339" t="str">
        <f>IF(Summary!$P121="E","E","")</f>
        <v/>
      </c>
      <c r="Y12" s="339" t="str">
        <f>IF(Summary!$Q121="Y","R","")</f>
        <v/>
      </c>
      <c r="AA12" s="275"/>
      <c r="AB12" s="273"/>
      <c r="AC12" s="274"/>
    </row>
    <row r="13" spans="2:30" ht="12.95" customHeight="1">
      <c r="B13" s="262"/>
      <c r="C13" s="294" t="s">
        <v>741</v>
      </c>
      <c r="D13" s="309" t="str">
        <f>IF(Badges!$K358="A","/","")</f>
        <v/>
      </c>
      <c r="E13" s="309" t="str">
        <f>IF(Badges!$K362="A","/","")</f>
        <v/>
      </c>
      <c r="F13" s="309" t="str">
        <f>IF(Badges!$K366="A","/","")</f>
        <v/>
      </c>
      <c r="G13" s="309" t="str">
        <f>IF(Badges!$K370="A","/","")</f>
        <v/>
      </c>
      <c r="H13" s="309" t="str">
        <f>IF(Badges!$K374="A","/","")</f>
        <v/>
      </c>
      <c r="I13" s="325" t="str">
        <f>IF(Summary!$P20="E","E","")</f>
        <v/>
      </c>
      <c r="J13" s="325" t="str">
        <f>IF(Summary!$Q20="Y","R","")</f>
        <v/>
      </c>
      <c r="K13" s="266"/>
      <c r="L13" s="262"/>
      <c r="M13" s="279" t="s">
        <v>953</v>
      </c>
      <c r="N13" s="280"/>
      <c r="O13" s="280"/>
      <c r="P13" s="280"/>
      <c r="Q13" s="280"/>
      <c r="R13" s="281"/>
      <c r="S13" s="224" t="str">
        <f>IF(Summary!$P71="E","E","")</f>
        <v/>
      </c>
      <c r="T13" s="224" t="str">
        <f>IF(Summary!$Q71="Y","R","")</f>
        <v/>
      </c>
      <c r="W13" s="338" t="str">
        <f>'Fun Patches'!C14</f>
        <v>&lt;LIST PATCH HERE&gt;</v>
      </c>
      <c r="X13" s="339" t="str">
        <f>IF(Summary!$P122="E","E","")</f>
        <v/>
      </c>
      <c r="Y13" s="339" t="str">
        <f>IF(Summary!$Q122="Y","R","")</f>
        <v/>
      </c>
      <c r="AA13" s="275"/>
      <c r="AB13" s="273"/>
      <c r="AC13" s="274"/>
    </row>
    <row r="14" spans="2:30" ht="12.95" customHeight="1">
      <c r="B14" s="262"/>
      <c r="C14" s="295" t="s">
        <v>952</v>
      </c>
      <c r="D14" s="311" t="str">
        <f>IF(Badges!$K573="A","/","")</f>
        <v/>
      </c>
      <c r="E14" s="311" t="str">
        <f>IF(Badges!$K385="A","/","")</f>
        <v/>
      </c>
      <c r="F14" s="311" t="str">
        <f>IF(Badges!$K389="A","/","")</f>
        <v/>
      </c>
      <c r="G14" s="311" t="str">
        <f>IF(Badges!$K393="A","/","")</f>
        <v/>
      </c>
      <c r="H14" s="311" t="str">
        <f>IF(Badges!$K397="A","/","")</f>
        <v/>
      </c>
      <c r="I14" s="223" t="str">
        <f>IF(Summary!$P21="E","E","")</f>
        <v/>
      </c>
      <c r="J14" s="223" t="str">
        <f>IF(Summary!$Q21="Y","R","")</f>
        <v/>
      </c>
      <c r="K14" s="266" t="str">
        <f>IF(COUNT(#REF!)=3,MAX(#REF!),"")</f>
        <v/>
      </c>
      <c r="L14" s="262"/>
      <c r="M14" s="279" t="s">
        <v>954</v>
      </c>
      <c r="N14" s="280"/>
      <c r="O14" s="280"/>
      <c r="P14" s="280"/>
      <c r="Q14" s="280"/>
      <c r="R14" s="281"/>
      <c r="S14" s="224" t="str">
        <f>IF(Summary!$P72="E","E","")</f>
        <v/>
      </c>
      <c r="T14" s="224" t="str">
        <f>IF(Summary!$Q72="Y","R","")</f>
        <v/>
      </c>
      <c r="W14" s="338" t="str">
        <f>'Fun Patches'!C15</f>
        <v>&lt;LIST PATCH HERE&gt;</v>
      </c>
      <c r="X14" s="339" t="str">
        <f>IF(Summary!$P123="E","E","")</f>
        <v/>
      </c>
      <c r="Y14" s="339" t="str">
        <f>IF(Summary!$Q123="Y","R","")</f>
        <v/>
      </c>
      <c r="AA14" s="275"/>
      <c r="AB14" s="273"/>
      <c r="AC14" s="274"/>
    </row>
    <row r="15" spans="2:30" ht="12.95" customHeight="1" thickBot="1">
      <c r="B15" s="262"/>
      <c r="C15" s="298" t="s">
        <v>697</v>
      </c>
      <c r="D15" s="311" t="str">
        <f>IF(Badges!$K404="A","/","")</f>
        <v/>
      </c>
      <c r="E15" s="311" t="str">
        <f>IF(Badges!$K408="A","/","")</f>
        <v/>
      </c>
      <c r="F15" s="311" t="str">
        <f>IF(Badges!$K412="A","/","")</f>
        <v/>
      </c>
      <c r="G15" s="311" t="str">
        <f>IF(Badges!$K416="A","/","")</f>
        <v/>
      </c>
      <c r="H15" s="311" t="str">
        <f>IF(Badges!$K420="A","/","")</f>
        <v/>
      </c>
      <c r="I15" s="223" t="str">
        <f>IF(Summary!$P22="E","E","")</f>
        <v/>
      </c>
      <c r="J15" s="223" t="str">
        <f>IF(Summary!$Q22="Y","R","")</f>
        <v/>
      </c>
      <c r="K15" s="266"/>
      <c r="L15" s="262"/>
      <c r="M15" s="283" t="s">
        <v>955</v>
      </c>
      <c r="N15" s="284"/>
      <c r="O15" s="284"/>
      <c r="P15" s="284"/>
      <c r="Q15" s="284"/>
      <c r="R15" s="285"/>
      <c r="S15" s="326" t="str">
        <f>IF(Summary!$P73="E","E","")</f>
        <v/>
      </c>
      <c r="T15" s="326" t="str">
        <f>IF(Summary!$Q73="Y","R","")</f>
        <v/>
      </c>
      <c r="U15" s="266" t="str">
        <f>IF(COUNTIF(S13:S15,"E")=3,"C"," ")</f>
        <v xml:space="preserve"> </v>
      </c>
      <c r="W15" s="338" t="str">
        <f>'Fun Patches'!C16</f>
        <v>&lt;LIST PATCH HERE&gt;</v>
      </c>
      <c r="X15" s="339" t="str">
        <f>IF(Summary!$P124="E","E","")</f>
        <v/>
      </c>
      <c r="Y15" s="339" t="str">
        <f>IF(Summary!$Q124="Y","R","")</f>
        <v/>
      </c>
      <c r="AA15" s="275"/>
      <c r="AB15" s="273"/>
      <c r="AC15" s="274"/>
    </row>
    <row r="16" spans="2:30" ht="12.95" customHeight="1">
      <c r="B16" s="262"/>
      <c r="C16" s="295" t="s">
        <v>146</v>
      </c>
      <c r="D16" s="309" t="str">
        <f>IF(Badges!$K427="A","/","")</f>
        <v/>
      </c>
      <c r="E16" s="309" t="str">
        <f>IF(Badges!$K431="A","/","")</f>
        <v/>
      </c>
      <c r="F16" s="309" t="str">
        <f>IF(Badges!$K435="A","/","")</f>
        <v/>
      </c>
      <c r="G16" s="309" t="str">
        <f>IF(Badges!$K439="A","/","")</f>
        <v/>
      </c>
      <c r="H16" s="309" t="str">
        <f>IF(Badges!$K443="A","/","")</f>
        <v/>
      </c>
      <c r="I16" s="325" t="str">
        <f>IF(Summary!$P23="E","E","")</f>
        <v/>
      </c>
      <c r="J16" s="325" t="str">
        <f>IF(Summary!$Q23="Y","R","")</f>
        <v/>
      </c>
      <c r="K16" s="266"/>
      <c r="L16" s="262"/>
      <c r="M16" s="294" t="s">
        <v>956</v>
      </c>
      <c r="N16" s="310" t="str">
        <f>IF(Badges!$K79="A","/","")</f>
        <v/>
      </c>
      <c r="O16" s="310" t="str">
        <f>IF(Badges!$K83="A","/","")</f>
        <v/>
      </c>
      <c r="P16" s="310" t="str">
        <f>IF(Badges!$K87="A","/","")</f>
        <v/>
      </c>
      <c r="Q16" s="310" t="str">
        <f>IF(Badges!$K91="A","/","")</f>
        <v/>
      </c>
      <c r="R16" s="310" t="str">
        <f>IF(Badges!$K95="A","/","")</f>
        <v/>
      </c>
      <c r="S16" s="224" t="str">
        <f>IF(Summary!$P7="E","E","")</f>
        <v/>
      </c>
      <c r="T16" s="224" t="str">
        <f>IF(Summary!$Q7="Y","R","")</f>
        <v/>
      </c>
      <c r="W16" s="338" t="str">
        <f>'Fun Patches'!C17</f>
        <v>&lt;LIST PATCH HERE&gt;</v>
      </c>
      <c r="X16" s="339" t="str">
        <f>IF(Summary!$P125="E","E","")</f>
        <v/>
      </c>
      <c r="Y16" s="339" t="str">
        <f>IF(Summary!$Q125="Y","R","")</f>
        <v/>
      </c>
      <c r="AA16" s="275"/>
      <c r="AB16" s="273"/>
      <c r="AC16" s="274"/>
    </row>
    <row r="17" spans="2:29" ht="12.95" customHeight="1">
      <c r="B17" s="262"/>
      <c r="C17" s="295" t="s">
        <v>153</v>
      </c>
      <c r="D17" s="311" t="str">
        <f>IF(Badges!$K450="A","/","")</f>
        <v/>
      </c>
      <c r="E17" s="311" t="str">
        <f>IF(Badges!$K454="A","/","")</f>
        <v/>
      </c>
      <c r="F17" s="311" t="str">
        <f>IF(Badges!$K458="A","/","")</f>
        <v/>
      </c>
      <c r="G17" s="311" t="str">
        <f>IF(Badges!$K462="A","/","")</f>
        <v/>
      </c>
      <c r="H17" s="311" t="str">
        <f>IF(Badges!$K466="A","/","")</f>
        <v/>
      </c>
      <c r="I17" s="223" t="str">
        <f>IF(Summary!$P24="E","E","")</f>
        <v/>
      </c>
      <c r="J17" s="223" t="str">
        <f>IF(Summary!$Q24="Y","R","")</f>
        <v/>
      </c>
      <c r="K17" s="266"/>
      <c r="L17" s="262"/>
      <c r="M17" s="295" t="s">
        <v>957</v>
      </c>
      <c r="N17" s="311" t="str">
        <f>IF(Badges!$K10="A","/","")</f>
        <v/>
      </c>
      <c r="O17" s="311" t="str">
        <f>IF(Badges!$K14="A","/","")</f>
        <v/>
      </c>
      <c r="P17" s="311" t="str">
        <f>IF(Badges!$K18="A","/","")</f>
        <v/>
      </c>
      <c r="Q17" s="311" t="str">
        <f>IF(Badges!$K22="A","/","")</f>
        <v/>
      </c>
      <c r="R17" s="311" t="str">
        <f>IF(Badges!$K26="A","/","")</f>
        <v/>
      </c>
      <c r="S17" s="224" t="str">
        <f>IF(Summary!$P4="E","E","")</f>
        <v/>
      </c>
      <c r="T17" s="224" t="str">
        <f>IF(Summary!$Q4="Y","R","")</f>
        <v/>
      </c>
      <c r="W17" s="338" t="str">
        <f>'Fun Patches'!C18</f>
        <v>&lt;LIST PATCH HERE&gt;</v>
      </c>
      <c r="X17" s="339" t="str">
        <f>IF(Summary!$P126="E","E","")</f>
        <v/>
      </c>
      <c r="Y17" s="339" t="str">
        <f>IF(Summary!$Q126="Y","R","")</f>
        <v/>
      </c>
      <c r="AA17" s="275"/>
      <c r="AB17" s="273"/>
      <c r="AC17" s="274"/>
    </row>
    <row r="18" spans="2:29" ht="12.95" customHeight="1" thickBot="1">
      <c r="B18" s="262"/>
      <c r="C18" s="295" t="s">
        <v>94</v>
      </c>
      <c r="D18" s="311" t="str">
        <f>IF(Badges!$K473="A","/","")</f>
        <v/>
      </c>
      <c r="E18" s="311" t="str">
        <f>IF(Badges!$K477="A","/","")</f>
        <v/>
      </c>
      <c r="F18" s="311" t="str">
        <f>IF(Badges!$K481="A","/","")</f>
        <v/>
      </c>
      <c r="G18" s="311" t="str">
        <f>IF(Badges!$K485="A","/","")</f>
        <v/>
      </c>
      <c r="H18" s="311" t="str">
        <f>IF(Badges!$K489="A","/","")</f>
        <v/>
      </c>
      <c r="I18" s="223" t="str">
        <f>IF(Summary!$P25="E","E","")</f>
        <v/>
      </c>
      <c r="J18" s="223" t="str">
        <f>IF(Summary!$Q25="Y","R","")</f>
        <v/>
      </c>
      <c r="K18" s="266" t="str">
        <f>IF(COUNT(#REF!)=4,MAX(#REF!),"")</f>
        <v/>
      </c>
      <c r="L18" s="262"/>
      <c r="M18" s="295" t="s">
        <v>958</v>
      </c>
      <c r="N18" s="308" t="str">
        <f>IF(Badges!$K243="A","/","")</f>
        <v/>
      </c>
      <c r="O18" s="308" t="str">
        <f>IF(Badges!$K247="A","/","")</f>
        <v/>
      </c>
      <c r="P18" s="308" t="str">
        <f>IF(Badges!$K251="A","/","")</f>
        <v/>
      </c>
      <c r="Q18" s="308" t="str">
        <f>IF(Badges!$K255="A","/","")</f>
        <v/>
      </c>
      <c r="R18" s="308" t="str">
        <f>IF(Badges!$K259="A","/","")</f>
        <v/>
      </c>
      <c r="S18" s="224" t="str">
        <f>IF(Summary!$P15="E","E","")</f>
        <v/>
      </c>
      <c r="T18" s="224" t="str">
        <f>IF(Summary!$Q15="Y","R","")</f>
        <v/>
      </c>
      <c r="W18" s="338" t="str">
        <f>'Fun Patches'!C19</f>
        <v>&lt;LIST PATCH HERE&gt;</v>
      </c>
      <c r="X18" s="339" t="str">
        <f>IF(Summary!$P127="E","E","")</f>
        <v/>
      </c>
      <c r="Y18" s="339" t="str">
        <f>IF(Summary!$Q127="Y","R","")</f>
        <v/>
      </c>
      <c r="AA18" s="275"/>
      <c r="AB18" s="273"/>
      <c r="AC18" s="274"/>
    </row>
    <row r="19" spans="2:29" ht="12.95" customHeight="1" thickBot="1">
      <c r="B19" s="262"/>
      <c r="C19" s="294" t="s">
        <v>141</v>
      </c>
      <c r="D19" s="309" t="str">
        <f>IF(Badges!$K496="A","/","")</f>
        <v/>
      </c>
      <c r="E19" s="309" t="str">
        <f>IF(Badges!$K500="A","/","")</f>
        <v/>
      </c>
      <c r="F19" s="309" t="str">
        <f>IF(Badges!$K504="A","/","")</f>
        <v/>
      </c>
      <c r="G19" s="309" t="str">
        <f>IF(Badges!$K508="A","/","")</f>
        <v/>
      </c>
      <c r="H19" s="309" t="str">
        <f>IF(Badges!$K512="A","/","")</f>
        <v/>
      </c>
      <c r="I19" s="325" t="str">
        <f>IF(Summary!$P26="E","E","")</f>
        <v/>
      </c>
      <c r="J19" s="325" t="str">
        <f>IF(Summary!$Q26="Y","R","")</f>
        <v/>
      </c>
      <c r="K19" s="266"/>
      <c r="L19" s="262"/>
      <c r="M19" s="296" t="s">
        <v>959</v>
      </c>
      <c r="N19" s="291"/>
      <c r="O19" s="291"/>
      <c r="P19" s="291"/>
      <c r="Q19" s="291"/>
      <c r="R19" s="292"/>
      <c r="S19" s="326" t="str">
        <f>IF(Summary!$P74="E","E","")</f>
        <v/>
      </c>
      <c r="T19" s="326" t="str">
        <f>IF(Summary!$Q74="Y","R","")</f>
        <v/>
      </c>
      <c r="U19" s="266" t="str">
        <f>IF(COUNTIF(S16:S19,"E")=4,"C"," ")</f>
        <v xml:space="preserve"> </v>
      </c>
      <c r="W19" s="338" t="str">
        <f>'Fun Patches'!C20</f>
        <v>&lt;LIST PATCH HERE&gt;</v>
      </c>
      <c r="X19" s="339" t="str">
        <f>IF(Summary!$P128="E","E","")</f>
        <v/>
      </c>
      <c r="Y19" s="339" t="str">
        <f>IF(Summary!$Q128="Y","R","")</f>
        <v/>
      </c>
      <c r="AA19" s="275"/>
      <c r="AB19" s="273"/>
      <c r="AC19" s="274"/>
    </row>
    <row r="20" spans="2:29" ht="12.95" customHeight="1">
      <c r="B20" s="262"/>
      <c r="C20" s="295" t="s">
        <v>718</v>
      </c>
      <c r="D20" s="311" t="str">
        <f>IF(Badges!$K519="A","/","")</f>
        <v/>
      </c>
      <c r="E20" s="311" t="str">
        <f>IF(Badges!$K523="A","/","")</f>
        <v/>
      </c>
      <c r="F20" s="311" t="str">
        <f>IF(Badges!$K527="A","/","")</f>
        <v/>
      </c>
      <c r="G20" s="311" t="str">
        <f>IF(Badges!$K531="A","/","")</f>
        <v/>
      </c>
      <c r="H20" s="311" t="str">
        <f>IF(Badges!$K535="A","/","")</f>
        <v/>
      </c>
      <c r="I20" s="223" t="str">
        <f>IF(Summary!$P27="E","E","")</f>
        <v/>
      </c>
      <c r="J20" s="223" t="str">
        <f>IF(Summary!$Q27="Y","R","")</f>
        <v/>
      </c>
      <c r="K20" s="266"/>
      <c r="L20" s="262"/>
      <c r="M20" s="267" t="s">
        <v>764</v>
      </c>
      <c r="N20" s="268"/>
      <c r="O20" s="268"/>
      <c r="P20" s="268"/>
      <c r="Q20" s="268"/>
      <c r="R20" s="272"/>
      <c r="S20" s="325" t="str">
        <f>IF(Summary!$P75="E","E","")</f>
        <v/>
      </c>
      <c r="T20" s="325" t="str">
        <f>IF(Summary!$Q75="Y","R","")</f>
        <v/>
      </c>
      <c r="W20" s="338" t="str">
        <f>'Fun Patches'!C21</f>
        <v>&lt;LIST PATCH HERE&gt;</v>
      </c>
      <c r="X20" s="339" t="str">
        <f>IF(Summary!$P129="E","E","")</f>
        <v/>
      </c>
      <c r="Y20" s="339" t="str">
        <f>IF(Summary!$Q129="Y","R","")</f>
        <v/>
      </c>
      <c r="AA20" s="275"/>
      <c r="AB20" s="273"/>
      <c r="AC20" s="274"/>
    </row>
    <row r="21" spans="2:29" ht="12.95" customHeight="1" thickBot="1">
      <c r="B21" s="262"/>
      <c r="C21" s="298" t="s">
        <v>148</v>
      </c>
      <c r="D21" s="311" t="str">
        <f>IF(Badges!$K542="A","/","")</f>
        <v/>
      </c>
      <c r="E21" s="311" t="str">
        <f>IF(Badges!$K546="A","/","")</f>
        <v/>
      </c>
      <c r="F21" s="311" t="str">
        <f>IF(Badges!$K550="A","/","")</f>
        <v/>
      </c>
      <c r="G21" s="311" t="str">
        <f>IF(Badges!$K554="A","/","")</f>
        <v/>
      </c>
      <c r="H21" s="311" t="str">
        <f>IF(Badges!$K558="A","/","")</f>
        <v/>
      </c>
      <c r="I21" s="223" t="str">
        <f>IF(Summary!$P28="E","E","")</f>
        <v/>
      </c>
      <c r="J21" s="223" t="str">
        <f>IF(Summary!$Q28="Y","R","")</f>
        <v/>
      </c>
      <c r="K21" s="266"/>
      <c r="L21" s="262"/>
      <c r="M21" s="283" t="s">
        <v>960</v>
      </c>
      <c r="N21" s="284"/>
      <c r="O21" s="284"/>
      <c r="P21" s="284"/>
      <c r="Q21" s="284"/>
      <c r="R21" s="285"/>
      <c r="S21" s="346" t="str">
        <f>IF(Summary!$P76="E","E","")</f>
        <v/>
      </c>
      <c r="T21" s="346" t="str">
        <f>IF(Summary!$Q76="Y","R","")</f>
        <v/>
      </c>
      <c r="U21" s="266" t="str">
        <f>IF(COUNTIF(S20:S21,"E")=2,"C"," ")</f>
        <v xml:space="preserve"> </v>
      </c>
      <c r="W21" s="338" t="str">
        <f>'Fun Patches'!C22</f>
        <v>&lt;LIST PATCH HERE&gt;</v>
      </c>
      <c r="X21" s="339" t="str">
        <f>IF(Summary!$P130="E","E","")</f>
        <v/>
      </c>
      <c r="Y21" s="339" t="str">
        <f>IF(Summary!$Q130="Y","R","")</f>
        <v/>
      </c>
      <c r="AA21" s="275"/>
      <c r="AB21" s="273"/>
      <c r="AC21" s="274"/>
    </row>
    <row r="22" spans="2:29" ht="12.95" customHeight="1">
      <c r="B22" s="262"/>
      <c r="C22" s="295" t="s">
        <v>152</v>
      </c>
      <c r="D22" s="309" t="str">
        <f>IF(Badges!$K565="A","/","")</f>
        <v/>
      </c>
      <c r="E22" s="309" t="str">
        <f>IF(Badges!$K569="A","/","")</f>
        <v/>
      </c>
      <c r="F22" s="309" t="str">
        <f>IF(Badges!$K573="A","/","")</f>
        <v/>
      </c>
      <c r="G22" s="309" t="str">
        <f>IF(Badges!$K577="A","/","")</f>
        <v/>
      </c>
      <c r="H22" s="309" t="str">
        <f>IF(Badges!$K581="A","/","")</f>
        <v/>
      </c>
      <c r="I22" s="325" t="str">
        <f>IF(Summary!$P29="E","E","")</f>
        <v/>
      </c>
      <c r="J22" s="325" t="str">
        <f>IF(Summary!$Q29="Y","R","")</f>
        <v/>
      </c>
      <c r="K22" s="266" t="str">
        <f>IF(COUNT(#REF!)=2,MAX(#REF!),"")</f>
        <v/>
      </c>
      <c r="L22" s="262"/>
      <c r="M22" s="287" t="s">
        <v>766</v>
      </c>
      <c r="N22" s="288"/>
      <c r="O22" s="288"/>
      <c r="P22" s="288"/>
      <c r="Q22" s="288"/>
      <c r="R22" s="297"/>
      <c r="S22" s="325" t="str">
        <f>IF(Summary!$P77="E","E","")</f>
        <v/>
      </c>
      <c r="T22" s="325" t="str">
        <f>IF(Summary!$Q77="Y","R","")</f>
        <v/>
      </c>
      <c r="W22" s="338" t="str">
        <f>'Fun Patches'!C23</f>
        <v>&lt;LIST PATCH HERE&gt;</v>
      </c>
      <c r="X22" s="339" t="str">
        <f>IF(Summary!$P131="E","E","")</f>
        <v/>
      </c>
      <c r="Y22" s="339" t="str">
        <f>IF(Summary!$Q131="Y","R","")</f>
        <v/>
      </c>
      <c r="AA22" s="275"/>
      <c r="AB22" s="273"/>
      <c r="AC22" s="274"/>
    </row>
    <row r="23" spans="2:29" ht="12.95" customHeight="1" thickBot="1">
      <c r="B23" s="262"/>
      <c r="C23" s="295" t="s">
        <v>149</v>
      </c>
      <c r="D23" s="311" t="str">
        <f>IF(Badges!$K588="A","/","")</f>
        <v/>
      </c>
      <c r="E23" s="311" t="str">
        <f>IF(Badges!$K592="A","/","")</f>
        <v/>
      </c>
      <c r="F23" s="311" t="str">
        <f>IF(Badges!$K596="A","/","")</f>
        <v/>
      </c>
      <c r="G23" s="311" t="str">
        <f>IF(Badges!$K600="A","/","")</f>
        <v/>
      </c>
      <c r="H23" s="311" t="str">
        <f>IF(Badges!$K604="A","/","")</f>
        <v/>
      </c>
      <c r="I23" s="223" t="str">
        <f>IF(Summary!$P30="E","E","")</f>
        <v/>
      </c>
      <c r="J23" s="223" t="str">
        <f>IF(Summary!$Q30="Y","R","")</f>
        <v/>
      </c>
      <c r="K23" s="266"/>
      <c r="L23" s="262"/>
      <c r="M23" s="290" t="s">
        <v>961</v>
      </c>
      <c r="N23" s="291"/>
      <c r="O23" s="291"/>
      <c r="P23" s="291"/>
      <c r="Q23" s="291"/>
      <c r="R23" s="292"/>
      <c r="S23" s="326" t="str">
        <f>IF(Summary!$P78="E","E","")</f>
        <v/>
      </c>
      <c r="T23" s="326" t="str">
        <f>IF(Summary!$Q78="Y","R","")</f>
        <v/>
      </c>
      <c r="U23" s="266" t="str">
        <f>IF(COUNTIF(S22:S23,"E")=2,"C"," ")</f>
        <v xml:space="preserve"> </v>
      </c>
      <c r="W23" s="338" t="str">
        <f>'Fun Patches'!C24</f>
        <v>&lt;LIST PATCH HERE&gt;</v>
      </c>
      <c r="X23" s="339" t="str">
        <f>IF(Summary!$P132="E","E","")</f>
        <v/>
      </c>
      <c r="Y23" s="339" t="str">
        <f>IF(Summary!$Q132="Y","R","")</f>
        <v/>
      </c>
      <c r="AA23" s="275"/>
      <c r="AB23" s="273"/>
      <c r="AC23" s="274"/>
    </row>
    <row r="24" spans="2:29" ht="12.95" customHeight="1" thickBot="1">
      <c r="B24" s="262"/>
      <c r="C24" s="295" t="s">
        <v>142</v>
      </c>
      <c r="D24" s="311" t="str">
        <f>IF(Badges!$K634="A","/","")</f>
        <v/>
      </c>
      <c r="E24" s="311" t="str">
        <f>IF(Badges!$K638="A","/","")</f>
        <v/>
      </c>
      <c r="F24" s="311" t="str">
        <f>IF(Badges!$K642="A","/","")</f>
        <v/>
      </c>
      <c r="G24" s="311" t="str">
        <f>IF(Badges!$K646="A","/","")</f>
        <v/>
      </c>
      <c r="H24" s="311" t="str">
        <f>IF(Badges!$K650="A","/","")</f>
        <v/>
      </c>
      <c r="I24" s="223" t="str">
        <f>IF(Summary!$P32="E","E","")</f>
        <v/>
      </c>
      <c r="J24" s="223" t="str">
        <f>IF(Summary!$Q32="Y","R","")</f>
        <v/>
      </c>
      <c r="K24" s="266" t="str">
        <f>IF(COUNT(#REF!)=2,MAX(#REF!),"")</f>
        <v/>
      </c>
      <c r="L24" s="262"/>
      <c r="M24" s="267" t="s">
        <v>765</v>
      </c>
      <c r="N24" s="268"/>
      <c r="O24" s="268"/>
      <c r="P24" s="268"/>
      <c r="Q24" s="268"/>
      <c r="R24" s="272"/>
      <c r="S24" s="224" t="str">
        <f>IF(Summary!$P79="E","E","")</f>
        <v/>
      </c>
      <c r="T24" s="224" t="str">
        <f>IF(Summary!$Q79="Y","R","")</f>
        <v/>
      </c>
      <c r="U24" s="266" t="str">
        <f>IF(COUNTIF(S24:S25,"E")=2,"C"," ")</f>
        <v xml:space="preserve"> </v>
      </c>
      <c r="W24" s="338" t="str">
        <f>'Fun Patches'!C25</f>
        <v>&lt;LIST PATCH HERE&gt;</v>
      </c>
      <c r="X24" s="339" t="str">
        <f>IF(Summary!$P133="E","E","")</f>
        <v/>
      </c>
      <c r="Y24" s="339" t="str">
        <f>IF(Summary!$Q133="Y","R","")</f>
        <v/>
      </c>
      <c r="AA24" s="275"/>
      <c r="AB24" s="273"/>
      <c r="AC24" s="274"/>
    </row>
    <row r="25" spans="2:29" ht="12.95" customHeight="1" thickBot="1">
      <c r="B25" s="262"/>
      <c r="C25" s="294" t="s">
        <v>154</v>
      </c>
      <c r="D25" s="309" t="str">
        <f>IF(Badges!$K657="A","/","")</f>
        <v/>
      </c>
      <c r="E25" s="309" t="str">
        <f>IF(Badges!$K661="A","/","")</f>
        <v/>
      </c>
      <c r="F25" s="309" t="str">
        <f>IF(Badges!$K665="A","/","")</f>
        <v/>
      </c>
      <c r="G25" s="309" t="str">
        <f>IF(Badges!$K669="A","/","")</f>
        <v/>
      </c>
      <c r="H25" s="309" t="str">
        <f>IF(Badges!$K673="A","/","")</f>
        <v/>
      </c>
      <c r="I25" s="325" t="str">
        <f>IF(Summary!$P33="E","E","")</f>
        <v/>
      </c>
      <c r="J25" s="325" t="str">
        <f>IF(Summary!$Q33="Y","R","")</f>
        <v/>
      </c>
      <c r="K25" s="266"/>
      <c r="L25" s="262"/>
      <c r="M25" s="283" t="s">
        <v>964</v>
      </c>
      <c r="N25" s="284"/>
      <c r="O25" s="284"/>
      <c r="P25" s="284"/>
      <c r="Q25" s="284"/>
      <c r="R25" s="285"/>
      <c r="S25" s="326" t="str">
        <f>IF(Summary!$P80="E","E","")</f>
        <v/>
      </c>
      <c r="T25" s="326" t="str">
        <f>IF(Summary!$Q80="Y","R","")</f>
        <v/>
      </c>
      <c r="U25" s="586" t="s">
        <v>1144</v>
      </c>
      <c r="W25" s="338" t="str">
        <f>'Fun Patches'!C26</f>
        <v>&lt;LIST PATCH HERE&gt;</v>
      </c>
      <c r="X25" s="339" t="str">
        <f>IF(Summary!$P134="E","E","")</f>
        <v/>
      </c>
      <c r="Y25" s="339" t="str">
        <f>IF(Summary!$Q134="Y","R","")</f>
        <v/>
      </c>
      <c r="AA25" s="275"/>
      <c r="AB25" s="273"/>
      <c r="AC25" s="274"/>
    </row>
    <row r="26" spans="2:29" ht="12.95" customHeight="1">
      <c r="B26" s="262"/>
      <c r="C26" s="295" t="s">
        <v>962</v>
      </c>
      <c r="D26" s="311" t="str">
        <f>IF(Badges!$K102="A","/","")</f>
        <v/>
      </c>
      <c r="E26" s="311" t="str">
        <f>IF(Badges!$K106="A","/","")</f>
        <v/>
      </c>
      <c r="F26" s="311" t="str">
        <f>IF(Badges!$K110="A","/","")</f>
        <v/>
      </c>
      <c r="G26" s="311" t="str">
        <f>IF(Badges!$K114="A","/","")</f>
        <v/>
      </c>
      <c r="H26" s="311" t="str">
        <f>IF(Badges!$K118="A","/","")</f>
        <v/>
      </c>
      <c r="I26" s="223" t="str">
        <f>IF(Summary!$P8="E","E","")</f>
        <v/>
      </c>
      <c r="J26" s="223" t="str">
        <f>IF(Summary!$Q8="Y","R","")</f>
        <v/>
      </c>
      <c r="K26" s="266" t="str">
        <f>IF(COUNT(#REF!)=2,MAX(#REF!),"")</f>
        <v/>
      </c>
      <c r="L26" s="392"/>
      <c r="M26" s="392"/>
      <c r="N26" s="393"/>
      <c r="O26" s="393"/>
      <c r="P26" s="393"/>
      <c r="Q26" s="393"/>
      <c r="R26" s="393"/>
      <c r="S26" s="394"/>
      <c r="T26" s="394"/>
      <c r="U26" s="586"/>
      <c r="W26" s="338" t="str">
        <f>'Fun Patches'!C27</f>
        <v>&lt;LIST PATCH HERE&gt;</v>
      </c>
      <c r="X26" s="339" t="str">
        <f>IF(Summary!$P135="E","E","")</f>
        <v/>
      </c>
      <c r="Y26" s="339" t="str">
        <f>IF(Summary!$Q135="Y","R","")</f>
        <v/>
      </c>
      <c r="AA26" s="275"/>
      <c r="AB26" s="273"/>
      <c r="AC26" s="274"/>
    </row>
    <row r="27" spans="2:29" ht="12.95" customHeight="1" thickBot="1">
      <c r="B27" s="262"/>
      <c r="C27" s="298" t="s">
        <v>963</v>
      </c>
      <c r="D27" s="311" t="str">
        <f>IF(Badges!$K680="A","/","")</f>
        <v/>
      </c>
      <c r="E27" s="311" t="str">
        <f>IF(Badges!$K684="A","/","")</f>
        <v/>
      </c>
      <c r="F27" s="311" t="str">
        <f>IF(Badges!$K688="A","/","")</f>
        <v/>
      </c>
      <c r="G27" s="311" t="str">
        <f>IF(Badges!$K692="A","/","")</f>
        <v/>
      </c>
      <c r="H27" s="311" t="str">
        <f>IF(Badges!$K696="A","/","")</f>
        <v/>
      </c>
      <c r="I27" s="223" t="str">
        <f>IF(Summary!$P34="E","E","")</f>
        <v/>
      </c>
      <c r="J27" s="223" t="str">
        <f>IF(Summary!$Q34="Y","R","")</f>
        <v/>
      </c>
      <c r="K27" s="266"/>
      <c r="L27" s="392"/>
      <c r="M27" s="392"/>
      <c r="N27" s="393"/>
      <c r="O27" s="393"/>
      <c r="P27" s="393"/>
      <c r="Q27" s="393"/>
      <c r="R27" s="393"/>
      <c r="S27" s="394"/>
      <c r="T27" s="394"/>
      <c r="U27" s="586"/>
      <c r="W27" s="338" t="str">
        <f>'Fun Patches'!C28</f>
        <v>&lt;LIST PATCH HERE&gt;</v>
      </c>
      <c r="X27" s="339" t="str">
        <f>IF(Summary!$P136="E","E","")</f>
        <v/>
      </c>
      <c r="Y27" s="339" t="str">
        <f>IF(Summary!$Q136="Y","R","")</f>
        <v/>
      </c>
      <c r="AA27" s="275"/>
      <c r="AB27" s="273"/>
      <c r="AC27" s="274"/>
    </row>
    <row r="28" spans="2:29" ht="12.95" customHeight="1">
      <c r="B28" s="262"/>
      <c r="C28" s="294" t="s">
        <v>150</v>
      </c>
      <c r="D28" s="309" t="str">
        <f>IF(Badges!$K703="A","/","")</f>
        <v/>
      </c>
      <c r="E28" s="309" t="str">
        <f>IF(Badges!$K707="A","/","")</f>
        <v/>
      </c>
      <c r="F28" s="309" t="str">
        <f>IF(Badges!$K711="A","/","")</f>
        <v/>
      </c>
      <c r="G28" s="309" t="str">
        <f>IF(Badges!$K715="A","/","")</f>
        <v/>
      </c>
      <c r="H28" s="309" t="str">
        <f>IF(Badges!$K719="A","/","")</f>
        <v/>
      </c>
      <c r="I28" s="325" t="str">
        <f>IF(Summary!$P35="E","E","")</f>
        <v/>
      </c>
      <c r="J28" s="325" t="str">
        <f>IF(Summary!$Q35="Y","R","")</f>
        <v/>
      </c>
      <c r="L28" s="580" t="str">
        <f>'Council Own'!B6</f>
        <v>&lt;&lt;List Badge 1 Here&gt;&gt;</v>
      </c>
      <c r="M28" s="580"/>
      <c r="N28" s="580"/>
      <c r="O28" s="580"/>
      <c r="P28" s="580"/>
      <c r="Q28" s="580"/>
      <c r="R28" s="589"/>
      <c r="S28" s="337" t="str">
        <f>IF(Summary!$P82="E","E","")</f>
        <v/>
      </c>
      <c r="T28" s="337" t="str">
        <f>IF(Summary!$Q82="Y","R","")</f>
        <v/>
      </c>
      <c r="U28" s="586"/>
      <c r="W28" s="338" t="str">
        <f>'Fun Patches'!C29</f>
        <v>&lt;LIST PATCH HERE&gt;</v>
      </c>
      <c r="X28" s="339" t="str">
        <f>IF(Summary!$P137="E","E","")</f>
        <v/>
      </c>
      <c r="Y28" s="339" t="str">
        <f>IF(Summary!$Q137="Y","R","")</f>
        <v/>
      </c>
      <c r="AA28" s="275"/>
      <c r="AB28" s="273"/>
      <c r="AC28" s="274"/>
    </row>
    <row r="29" spans="2:29" ht="12.95" customHeight="1">
      <c r="B29" s="262"/>
      <c r="C29" s="295" t="s">
        <v>847</v>
      </c>
      <c r="D29" s="311" t="str">
        <f>IF(Badges!$K726="A","/","")</f>
        <v/>
      </c>
      <c r="E29" s="311" t="str">
        <f>IF(Badges!$K730="A","/","")</f>
        <v/>
      </c>
      <c r="F29" s="311" t="str">
        <f>IF(Badges!$K734="A","/","")</f>
        <v/>
      </c>
      <c r="G29" s="311" t="str">
        <f>IF(Badges!$K738="A","/","")</f>
        <v/>
      </c>
      <c r="H29" s="311" t="str">
        <f>IF(Badges!$K742="A","/","")</f>
        <v/>
      </c>
      <c r="I29" s="223" t="str">
        <f>IF(Summary!$P36="E","E","")</f>
        <v/>
      </c>
      <c r="J29" s="223" t="str">
        <f>IF(Summary!$Q36="Y","R","")</f>
        <v/>
      </c>
      <c r="L29" s="581" t="str">
        <f>'Council Own'!B30</f>
        <v>&lt;&lt;List Badge 2 Here&gt;&gt;</v>
      </c>
      <c r="M29" s="581"/>
      <c r="N29" s="581"/>
      <c r="O29" s="581"/>
      <c r="P29" s="581"/>
      <c r="Q29" s="581"/>
      <c r="R29" s="590"/>
      <c r="S29" s="339" t="str">
        <f>IF(Summary!$P83="E","E","")</f>
        <v/>
      </c>
      <c r="T29" s="339" t="str">
        <f>IF(Summary!$Q83="Y","R","")</f>
        <v/>
      </c>
      <c r="U29" s="586"/>
      <c r="W29" s="338" t="str">
        <f>'Fun Patches'!C30</f>
        <v>&lt;LIST PATCH HERE&gt;</v>
      </c>
      <c r="X29" s="339" t="str">
        <f>IF(Summary!$P138="E","E","")</f>
        <v/>
      </c>
      <c r="Y29" s="339" t="str">
        <f>IF(Summary!$Q138="Y","R","")</f>
        <v/>
      </c>
      <c r="AA29" s="275"/>
      <c r="AB29" s="273"/>
      <c r="AC29" s="274"/>
    </row>
    <row r="30" spans="2:29" ht="12.95" customHeight="1" thickBot="1">
      <c r="B30" s="262"/>
      <c r="C30" s="298" t="s">
        <v>140</v>
      </c>
      <c r="D30" s="316" t="str">
        <f>IF(Badges!$K749="A","/","")</f>
        <v/>
      </c>
      <c r="E30" s="316" t="str">
        <f>IF(Badges!$K753="A","/","")</f>
        <v/>
      </c>
      <c r="F30" s="316" t="str">
        <f>IF(Badges!$K757="A","/","")</f>
        <v/>
      </c>
      <c r="G30" s="316" t="str">
        <f>IF(Badges!$K761="A","/","")</f>
        <v/>
      </c>
      <c r="H30" s="316" t="str">
        <f>IF(Badges!$K765="A","/","")</f>
        <v/>
      </c>
      <c r="I30" s="326" t="str">
        <f>IF(Summary!$P37="E","E","")</f>
        <v/>
      </c>
      <c r="J30" s="326" t="str">
        <f>IF(Summary!$Q37="Y","R","")</f>
        <v/>
      </c>
      <c r="L30" s="580" t="str">
        <f>'Council Own'!B54</f>
        <v>&lt;&lt;List Badge 3 Here&gt;&gt;</v>
      </c>
      <c r="M30" s="580"/>
      <c r="N30" s="580"/>
      <c r="O30" s="580"/>
      <c r="P30" s="580"/>
      <c r="Q30" s="580"/>
      <c r="R30" s="589"/>
      <c r="S30" s="339" t="str">
        <f>IF(Summary!$P84="E","E","")</f>
        <v/>
      </c>
      <c r="T30" s="339" t="str">
        <f>IF(Summary!$Q84="Y","R","")</f>
        <v/>
      </c>
      <c r="U30" s="586"/>
      <c r="W30" s="338" t="str">
        <f>'Fun Patches'!C31</f>
        <v>&lt;LIST PATCH HERE&gt;</v>
      </c>
      <c r="X30" s="339" t="str">
        <f>IF(Summary!$P139="E","E","")</f>
        <v/>
      </c>
      <c r="Y30" s="339" t="str">
        <f>IF(Summary!$Q139="Y","R","")</f>
        <v/>
      </c>
      <c r="AA30" s="275"/>
      <c r="AB30" s="273"/>
      <c r="AC30" s="274"/>
    </row>
    <row r="31" spans="2:29" ht="12.95" customHeight="1">
      <c r="B31" s="262"/>
      <c r="C31" s="295" t="s">
        <v>1077</v>
      </c>
      <c r="D31" s="308" t="str">
        <f>IF(Badges!D768="C","/","")</f>
        <v/>
      </c>
      <c r="E31" s="308" t="str">
        <f>IF(Badges!E768="C","/","")</f>
        <v/>
      </c>
      <c r="F31" s="308" t="str">
        <f>IF(Badges!F768="C","/","")</f>
        <v/>
      </c>
      <c r="G31" s="308" t="str">
        <f>IF(Badges!G768="C","/","")</f>
        <v/>
      </c>
      <c r="H31" s="308" t="str">
        <f>IF(Badges!H768="C","/","")</f>
        <v/>
      </c>
      <c r="I31" s="224" t="str">
        <f>IF(Summary!$P38="E","E","")</f>
        <v/>
      </c>
      <c r="J31" s="224" t="str">
        <f>IF(Summary!$Q38="Y","R","")</f>
        <v/>
      </c>
      <c r="L31" s="581" t="str">
        <f>'Council Own'!B78</f>
        <v>&lt;&lt;List Badge 4 Here&gt;&gt;</v>
      </c>
      <c r="M31" s="581"/>
      <c r="N31" s="581"/>
      <c r="O31" s="581"/>
      <c r="P31" s="581"/>
      <c r="Q31" s="581"/>
      <c r="R31" s="590"/>
      <c r="S31" s="339" t="str">
        <f>IF(Summary!$P85="E","E","")</f>
        <v/>
      </c>
      <c r="T31" s="339" t="str">
        <f>IF(Summary!$Q85="Y","R","")</f>
        <v/>
      </c>
      <c r="U31" s="586"/>
      <c r="W31" s="338" t="str">
        <f>'Fun Patches'!C32</f>
        <v>&lt;LIST PATCH HERE&gt;</v>
      </c>
      <c r="X31" s="339" t="str">
        <f>IF(Summary!$P140="E","E","")</f>
        <v/>
      </c>
      <c r="Y31" s="339" t="str">
        <f>IF(Summary!$Q140="Y","R","")</f>
        <v/>
      </c>
      <c r="AA31" s="275"/>
      <c r="AB31" s="273"/>
      <c r="AC31" s="274"/>
    </row>
    <row r="32" spans="2:29" ht="12.95" customHeight="1">
      <c r="B32" s="262"/>
      <c r="C32" s="295" t="s">
        <v>965</v>
      </c>
      <c r="D32" s="317" t="str">
        <f>IF(Badges!$K779="A","/","")</f>
        <v/>
      </c>
      <c r="E32" s="317" t="str">
        <f>IF(Badges!$K783="A","/","")</f>
        <v/>
      </c>
      <c r="F32" s="317" t="str">
        <f>IF(Badges!$K787="A","/","")</f>
        <v/>
      </c>
      <c r="G32" s="317" t="str">
        <f>IF(Badges!$K791="A","/","")</f>
        <v/>
      </c>
      <c r="H32" s="317" t="str">
        <f>IF(Badges!$K795="A","/","")</f>
        <v/>
      </c>
      <c r="I32" s="224" t="str">
        <f>IF(Summary!$P39="E","E","")</f>
        <v/>
      </c>
      <c r="J32" s="224" t="str">
        <f>IF(Summary!$Q39="Y","R","")</f>
        <v/>
      </c>
      <c r="L32" s="582" t="str">
        <f>'Council Own'!B102</f>
        <v>&lt;&lt;List Badge 5 Here&gt;&gt;</v>
      </c>
      <c r="M32" s="582"/>
      <c r="N32" s="582"/>
      <c r="O32" s="582"/>
      <c r="P32" s="582"/>
      <c r="Q32" s="582"/>
      <c r="R32" s="591"/>
      <c r="S32" s="341" t="str">
        <f>IF(Summary!$P86="E","E","")</f>
        <v/>
      </c>
      <c r="T32" s="341" t="str">
        <f>IF(Summary!$Q86="Y","R","")</f>
        <v/>
      </c>
      <c r="U32" s="586"/>
      <c r="W32" s="338" t="str">
        <f>'Fun Patches'!C33</f>
        <v>&lt;LIST PATCH HERE&gt;</v>
      </c>
      <c r="X32" s="339" t="str">
        <f>IF(Summary!$P141="E","E","")</f>
        <v/>
      </c>
      <c r="Y32" s="339" t="str">
        <f>IF(Summary!$Q141="Y","R","")</f>
        <v/>
      </c>
      <c r="AA32" s="275"/>
      <c r="AB32" s="273"/>
      <c r="AC32" s="274"/>
    </row>
    <row r="33" spans="2:29" ht="12.95" customHeight="1" thickBot="1">
      <c r="B33" s="262"/>
      <c r="C33" s="299" t="s">
        <v>966</v>
      </c>
      <c r="D33" s="316" t="str">
        <f>IF(Badges!$K802="A","/","")</f>
        <v/>
      </c>
      <c r="E33" s="316" t="str">
        <f>IF(Badges!$K806="A","/","")</f>
        <v/>
      </c>
      <c r="F33" s="316" t="str">
        <f>IF(Badges!$K810="A","/","")</f>
        <v/>
      </c>
      <c r="G33" s="316" t="str">
        <f>IF(Badges!$K814="A","/","")</f>
        <v/>
      </c>
      <c r="H33" s="316" t="str">
        <f>IF(Badges!$K818="A","/","")</f>
        <v/>
      </c>
      <c r="I33" s="224" t="str">
        <f>IF(Summary!$P40="E","E","")</f>
        <v/>
      </c>
      <c r="J33" s="224" t="str">
        <f>IF(Summary!$Q40="Y","R","")</f>
        <v/>
      </c>
      <c r="L33" s="582" t="str">
        <f>'Council Own'!B126</f>
        <v>&lt;&lt;List Badge 6 Here&gt;&gt;</v>
      </c>
      <c r="M33" s="582"/>
      <c r="N33" s="582"/>
      <c r="O33" s="582"/>
      <c r="P33" s="582"/>
      <c r="Q33" s="582"/>
      <c r="R33" s="591"/>
      <c r="S33" s="341" t="str">
        <f>IF(Summary!$P87="E","E","")</f>
        <v/>
      </c>
      <c r="T33" s="341" t="str">
        <f>IF(Summary!$Q87="Y","R","")</f>
        <v/>
      </c>
      <c r="U33" s="586"/>
      <c r="W33" s="338" t="str">
        <f>'Fun Patches'!C34</f>
        <v>&lt;LIST PATCH HERE&gt;</v>
      </c>
      <c r="X33" s="339" t="str">
        <f>IF(Summary!$P142="E","E","")</f>
        <v/>
      </c>
      <c r="Y33" s="339" t="str">
        <f>IF(Summary!$Q142="Y","R","")</f>
        <v/>
      </c>
      <c r="AA33" s="275"/>
      <c r="AB33" s="273"/>
      <c r="AC33" s="274"/>
    </row>
    <row r="34" spans="2:29" ht="12.95" customHeight="1">
      <c r="L34" s="582" t="str">
        <f>'Council Own'!B150</f>
        <v>&lt;&lt;List Badge 7 Here&gt;&gt;</v>
      </c>
      <c r="M34" s="582"/>
      <c r="N34" s="582"/>
      <c r="O34" s="582"/>
      <c r="P34" s="582"/>
      <c r="Q34" s="582"/>
      <c r="R34" s="591"/>
      <c r="S34" s="341" t="str">
        <f>IF(Summary!$P88="E","E","")</f>
        <v/>
      </c>
      <c r="T34" s="341" t="str">
        <f>IF(Summary!$Q88="Y","R","")</f>
        <v/>
      </c>
      <c r="U34" s="586"/>
      <c r="W34" s="338" t="str">
        <f>'Fun Patches'!C35</f>
        <v>&lt;LIST PATCH HERE&gt;</v>
      </c>
      <c r="X34" s="339" t="str">
        <f>IF(Summary!$P143="E","E","")</f>
        <v/>
      </c>
      <c r="Y34" s="339" t="str">
        <f>IF(Summary!$Q143="Y","R","")</f>
        <v/>
      </c>
      <c r="AA34" s="275"/>
      <c r="AB34" s="273"/>
      <c r="AC34" s="274"/>
    </row>
    <row r="35" spans="2:29" ht="12.95" customHeight="1" thickBot="1">
      <c r="L35" s="582" t="str">
        <f>'Council Own'!B174</f>
        <v>&lt;&lt;List Badge 8 Here&gt;&gt;</v>
      </c>
      <c r="M35" s="582"/>
      <c r="N35" s="582"/>
      <c r="O35" s="582"/>
      <c r="P35" s="582"/>
      <c r="Q35" s="582"/>
      <c r="R35" s="591"/>
      <c r="S35" s="341" t="str">
        <f>IF(Summary!$P89="E","E","")</f>
        <v/>
      </c>
      <c r="T35" s="341" t="str">
        <f>IF(Summary!$Q89="Y","R","")</f>
        <v/>
      </c>
      <c r="U35" s="586"/>
      <c r="W35" s="338" t="str">
        <f>'Fun Patches'!C36</f>
        <v>&lt;LIST PATCH HERE&gt;</v>
      </c>
      <c r="X35" s="339" t="str">
        <f>IF(Summary!$P144="E","E","")</f>
        <v/>
      </c>
      <c r="Y35" s="339" t="str">
        <f>IF(Summary!$Q144="Y","R","")</f>
        <v/>
      </c>
      <c r="AA35" s="275"/>
      <c r="AB35" s="273"/>
      <c r="AC35" s="274"/>
    </row>
    <row r="36" spans="2:29" ht="12.95" customHeight="1">
      <c r="C36" s="300" t="s">
        <v>156</v>
      </c>
      <c r="D36" s="310" t="str">
        <f>IF(Badges!$K56="A","/","")</f>
        <v/>
      </c>
      <c r="E36" s="310" t="str">
        <f>IF(Badges!$K60="A","/","")</f>
        <v/>
      </c>
      <c r="F36" s="310" t="str">
        <f>IF(Badges!$K64="A","/","")</f>
        <v/>
      </c>
      <c r="G36" s="310" t="str">
        <f>IF(Badges!$K68="A","/","")</f>
        <v/>
      </c>
      <c r="H36" s="310" t="str">
        <f>IF(Badges!$K72="A","/","")</f>
        <v/>
      </c>
      <c r="I36" s="224" t="str">
        <f>IF(Summary!$P6="E","E","")</f>
        <v/>
      </c>
      <c r="J36" s="224" t="str">
        <f>IF(Summary!$Q6="Y","R","")</f>
        <v/>
      </c>
      <c r="L36" s="582" t="str">
        <f>'Council Own'!B198</f>
        <v>&lt;&lt;List Badge 9 Here&gt;&gt;</v>
      </c>
      <c r="M36" s="582"/>
      <c r="N36" s="582"/>
      <c r="O36" s="582"/>
      <c r="P36" s="582"/>
      <c r="Q36" s="582"/>
      <c r="R36" s="591"/>
      <c r="S36" s="341" t="str">
        <f>IF(Summary!$P90="E","E","")</f>
        <v/>
      </c>
      <c r="T36" s="341" t="str">
        <f>IF(Summary!$Q90="Y","R","")</f>
        <v/>
      </c>
      <c r="U36" s="586"/>
      <c r="W36" s="338" t="str">
        <f>'Fun Patches'!C37</f>
        <v>&lt;LIST PATCH HERE&gt;</v>
      </c>
      <c r="X36" s="339" t="str">
        <f>IF(Summary!$P145="E","E","")</f>
        <v/>
      </c>
      <c r="Y36" s="339" t="str">
        <f>IF(Summary!$Q145="Y","R","")</f>
        <v/>
      </c>
      <c r="AA36" s="275"/>
      <c r="AB36" s="273"/>
      <c r="AC36" s="274"/>
    </row>
    <row r="37" spans="2:29" ht="12.95" customHeight="1" thickBot="1">
      <c r="C37" s="298" t="s">
        <v>157</v>
      </c>
      <c r="D37" s="316" t="str">
        <f>IF(Badges!$K611="A","/","")</f>
        <v/>
      </c>
      <c r="E37" s="316" t="str">
        <f>IF(Badges!$K615="A","/","")</f>
        <v/>
      </c>
      <c r="F37" s="316" t="str">
        <f>IF(Badges!$K619="A","/","")</f>
        <v/>
      </c>
      <c r="G37" s="316" t="str">
        <f>IF(Badges!$K623="A","/","")</f>
        <v/>
      </c>
      <c r="H37" s="316" t="str">
        <f>IF(Badges!$K627="A","/","")</f>
        <v/>
      </c>
      <c r="I37" s="326" t="str">
        <f>IF(Summary!$P31="E","E","")</f>
        <v/>
      </c>
      <c r="J37" s="326" t="str">
        <f>IF(Summary!$Q31="Y","R","")</f>
        <v/>
      </c>
      <c r="L37" s="582" t="str">
        <f>'Council Own'!B222</f>
        <v>&lt;&lt;List Badge 10 Here&gt;&gt;</v>
      </c>
      <c r="M37" s="582"/>
      <c r="N37" s="582"/>
      <c r="O37" s="582"/>
      <c r="P37" s="582"/>
      <c r="Q37" s="582"/>
      <c r="R37" s="591"/>
      <c r="S37" s="341" t="str">
        <f>IF(Summary!$P91="E","E","")</f>
        <v/>
      </c>
      <c r="T37" s="341" t="str">
        <f>IF(Summary!$Q91="Y","R","")</f>
        <v/>
      </c>
      <c r="U37" s="586"/>
      <c r="W37" s="338" t="str">
        <f>'Fun Patches'!C38</f>
        <v>&lt;LIST PATCH HERE&gt;</v>
      </c>
      <c r="X37" s="339" t="str">
        <f>IF(Summary!$P146="E","E","")</f>
        <v/>
      </c>
      <c r="Y37" s="339" t="str">
        <f>IF(Summary!$Q146="Y","R","")</f>
        <v/>
      </c>
      <c r="AA37" s="275"/>
      <c r="AB37" s="273"/>
      <c r="AC37" s="274"/>
    </row>
    <row r="38" spans="2:29" ht="12.95" customHeight="1">
      <c r="C38" s="300" t="s">
        <v>158</v>
      </c>
      <c r="D38" s="309" t="str">
        <f>IF(Badges!$K123="A","/","")</f>
        <v/>
      </c>
      <c r="E38" s="309" t="str">
        <f>IF(Badges!$K125="A","/","")</f>
        <v/>
      </c>
      <c r="F38" s="309" t="str">
        <f>IF(Badges!$K127="A","/","")</f>
        <v/>
      </c>
      <c r="G38" s="309" t="str">
        <f>IF(Badges!$K129="A","/","")</f>
        <v/>
      </c>
      <c r="H38" s="309" t="str">
        <f>IF(Badges!$K131="A","/","")</f>
        <v/>
      </c>
      <c r="I38" s="224" t="str">
        <f>IF(Summary!$P9="E","E","")</f>
        <v/>
      </c>
      <c r="J38" s="224" t="str">
        <f>IF(Summary!$Q9="Y","R","")</f>
        <v/>
      </c>
      <c r="L38" s="391"/>
      <c r="M38" s="391"/>
      <c r="N38" s="391"/>
      <c r="O38" s="391"/>
      <c r="P38" s="391"/>
      <c r="Q38" s="391"/>
      <c r="R38" s="391"/>
      <c r="S38" s="395"/>
      <c r="T38" s="395"/>
      <c r="U38" s="586"/>
      <c r="W38" s="338" t="str">
        <f>'Fun Patches'!C39</f>
        <v>&lt;LIST PATCH HERE&gt;</v>
      </c>
      <c r="X38" s="339" t="str">
        <f>IF(Summary!$P147="E","E","")</f>
        <v/>
      </c>
      <c r="Y38" s="339" t="str">
        <f>IF(Summary!$Q147="Y","R","")</f>
        <v/>
      </c>
      <c r="AA38" s="275"/>
      <c r="AB38" s="273"/>
      <c r="AC38" s="274"/>
    </row>
    <row r="39" spans="2:29" ht="12.95" customHeight="1">
      <c r="C39" s="299" t="s">
        <v>159</v>
      </c>
      <c r="D39" s="315" t="str">
        <f>IF(Badges!$K136="A","/","")</f>
        <v/>
      </c>
      <c r="E39" s="315" t="str">
        <f>IF(Badges!$K138="A","/","")</f>
        <v/>
      </c>
      <c r="F39" s="315" t="str">
        <f>IF(Badges!$K140="A","/","")</f>
        <v/>
      </c>
      <c r="G39" s="315" t="str">
        <f>IF(Badges!$K142="A","/","")</f>
        <v/>
      </c>
      <c r="H39" s="315" t="str">
        <f>IF(Badges!$K144="A","/","")</f>
        <v/>
      </c>
      <c r="I39" s="224" t="str">
        <f>IF(Summary!$P10="E","E","")</f>
        <v/>
      </c>
      <c r="J39" s="224" t="str">
        <f>IF(Summary!$Q10="Y","R","")</f>
        <v/>
      </c>
      <c r="L39" s="391"/>
      <c r="M39" s="391"/>
      <c r="N39" s="391"/>
      <c r="O39" s="391"/>
      <c r="P39" s="391"/>
      <c r="Q39" s="391"/>
      <c r="R39" s="391"/>
      <c r="S39" s="395"/>
      <c r="T39" s="395"/>
      <c r="U39" s="586"/>
      <c r="W39" s="338" t="str">
        <f>'Fun Patches'!C40</f>
        <v>&lt;LIST PATCH HERE&gt;</v>
      </c>
      <c r="X39" s="339" t="str">
        <f>IF(Summary!$P148="E","E","")</f>
        <v/>
      </c>
      <c r="Y39" s="339" t="str">
        <f>IF(Summary!$Q148="Y","R","")</f>
        <v/>
      </c>
      <c r="AA39" s="275"/>
      <c r="AB39" s="273"/>
      <c r="AC39" s="274"/>
    </row>
    <row r="40" spans="2:29" ht="12.95" customHeight="1">
      <c r="L40" s="581" t="str">
        <f>'Age-Level'!C122</f>
        <v>Investiture</v>
      </c>
      <c r="M40" s="581"/>
      <c r="N40" s="581"/>
      <c r="O40" s="581"/>
      <c r="P40" s="581"/>
      <c r="Q40" s="581"/>
      <c r="R40" s="590"/>
      <c r="S40" s="224" t="str">
        <f>IF(Summary!$P106="E","E","")</f>
        <v/>
      </c>
      <c r="T40" s="224" t="str">
        <f>IF(Summary!$Q106="Y","R","")</f>
        <v/>
      </c>
      <c r="U40" s="586"/>
      <c r="W40" s="338" t="str">
        <f>'Fun Patches'!C41</f>
        <v>&lt;LIST PATCH HERE&gt;</v>
      </c>
      <c r="X40" s="339" t="str">
        <f>IF(Summary!$P149="E","E","")</f>
        <v/>
      </c>
      <c r="Y40" s="339" t="str">
        <f>IF(Summary!$Q149="Y","R","")</f>
        <v/>
      </c>
      <c r="AA40" s="275"/>
      <c r="AB40" s="273"/>
      <c r="AC40" s="274"/>
    </row>
    <row r="41" spans="2:29" ht="12.95" customHeight="1" thickBot="1">
      <c r="L41" s="581" t="str">
        <f>'Age-Level'!C123</f>
        <v>Rededication (1st year)</v>
      </c>
      <c r="M41" s="581"/>
      <c r="N41" s="581"/>
      <c r="O41" s="581"/>
      <c r="P41" s="581"/>
      <c r="Q41" s="581"/>
      <c r="R41" s="590"/>
      <c r="S41" s="224" t="str">
        <f>IF(Summary!$P107="E","E","")</f>
        <v/>
      </c>
      <c r="T41" s="224" t="str">
        <f>IF(Summary!$Q107="Y","R","")</f>
        <v/>
      </c>
      <c r="U41" s="586"/>
      <c r="W41" s="338" t="str">
        <f>'Fun Patches'!C42</f>
        <v>&lt;LIST PATCH HERE&gt;</v>
      </c>
      <c r="X41" s="339" t="str">
        <f>IF(Summary!$P150="E","E","")</f>
        <v/>
      </c>
      <c r="Y41" s="339" t="str">
        <f>IF(Summary!$Q150="Y","R","")</f>
        <v/>
      </c>
      <c r="AA41" s="275"/>
      <c r="AB41" s="273"/>
      <c r="AC41" s="274"/>
    </row>
    <row r="42" spans="2:29" ht="12.95" customHeight="1">
      <c r="B42" s="262"/>
      <c r="C42" s="263" t="s">
        <v>1078</v>
      </c>
      <c r="D42" s="309" t="str">
        <f>IF(Badges!$K823="C","/","")</f>
        <v/>
      </c>
      <c r="E42" s="309" t="str">
        <f>IF(Badges!$K823="C","/","")</f>
        <v/>
      </c>
      <c r="F42" s="309" t="str">
        <f>IF(Badges!$K823="C","/","")</f>
        <v/>
      </c>
      <c r="G42" s="309" t="str">
        <f>IF(Badges!$K823="C","/","")</f>
        <v/>
      </c>
      <c r="H42" s="309" t="str">
        <f>IF(Badges!$K823="C","/","")</f>
        <v/>
      </c>
      <c r="I42" s="224" t="str">
        <f>IF(Summary!$P42="E","E","")</f>
        <v/>
      </c>
      <c r="J42" s="224" t="str">
        <f>IF(Summary!$Q42="Y","R","")</f>
        <v/>
      </c>
      <c r="L42" s="581" t="str">
        <f>'Age-Level'!C124</f>
        <v>Rededication (2nd year)</v>
      </c>
      <c r="M42" s="581"/>
      <c r="N42" s="581"/>
      <c r="O42" s="581"/>
      <c r="P42" s="581"/>
      <c r="Q42" s="581"/>
      <c r="R42" s="590"/>
      <c r="S42" s="224" t="str">
        <f>IF(Summary!$P108="E","E","")</f>
        <v/>
      </c>
      <c r="T42" s="224" t="str">
        <f>IF(Summary!$Q108="Y","R","")</f>
        <v/>
      </c>
      <c r="U42" s="586"/>
      <c r="W42" s="338" t="str">
        <f>'Fun Patches'!C43</f>
        <v>&lt;LIST PATCH HERE&gt;</v>
      </c>
      <c r="X42" s="339" t="str">
        <f>IF(Summary!$P151="E","E","")</f>
        <v/>
      </c>
      <c r="Y42" s="339" t="str">
        <f>IF(Summary!$Q151="Y","R","")</f>
        <v/>
      </c>
      <c r="AA42" s="275"/>
      <c r="AB42" s="273"/>
      <c r="AC42" s="274"/>
    </row>
    <row r="43" spans="2:29" ht="12.95" customHeight="1">
      <c r="B43" s="262"/>
      <c r="C43" s="286" t="s">
        <v>1079</v>
      </c>
      <c r="D43" s="317" t="str">
        <f>IF(Badges!$K830="C","/","")</f>
        <v/>
      </c>
      <c r="E43" s="317" t="str">
        <f>IF(Badges!$K830="C","/","")</f>
        <v/>
      </c>
      <c r="F43" s="317" t="str">
        <f>IF(Badges!$K830="C","/","")</f>
        <v/>
      </c>
      <c r="G43" s="317" t="str">
        <f>IF(Badges!$K830="C","/","")</f>
        <v/>
      </c>
      <c r="H43" s="317" t="str">
        <f>IF(Badges!$K830="C","/","")</f>
        <v/>
      </c>
      <c r="I43" s="224" t="str">
        <f>IF(Summary!$P43="E","E","")</f>
        <v/>
      </c>
      <c r="J43" s="224" t="str">
        <f>IF(Summary!$Q43="Y","R","")</f>
        <v/>
      </c>
      <c r="L43" s="581" t="str">
        <f>'Age-Level'!C125</f>
        <v>Rededication (3rd year)</v>
      </c>
      <c r="M43" s="581"/>
      <c r="N43" s="581"/>
      <c r="O43" s="581"/>
      <c r="P43" s="581"/>
      <c r="Q43" s="581"/>
      <c r="R43" s="590"/>
      <c r="S43" s="224" t="str">
        <f>IF(Summary!$P109="E","E","")</f>
        <v/>
      </c>
      <c r="T43" s="224" t="str">
        <f>IF(Summary!$Q109="Y","R","")</f>
        <v/>
      </c>
      <c r="U43" s="586"/>
      <c r="W43" s="338" t="str">
        <f>'Fun Patches'!C44</f>
        <v>&lt;LIST PATCH HERE&gt;</v>
      </c>
      <c r="X43" s="339" t="str">
        <f>IF(Summary!$P152="E","E","")</f>
        <v/>
      </c>
      <c r="Y43" s="339" t="str">
        <f>IF(Summary!$Q152="Y","R","")</f>
        <v/>
      </c>
      <c r="AA43" s="275"/>
      <c r="AB43" s="273"/>
      <c r="AC43" s="274"/>
    </row>
    <row r="44" spans="2:29" ht="12.95" customHeight="1" thickBot="1">
      <c r="B44" s="262"/>
      <c r="C44" s="293" t="s">
        <v>1080</v>
      </c>
      <c r="D44" s="316" t="str">
        <f>IF(Badges!$K837="C","/","")</f>
        <v/>
      </c>
      <c r="E44" s="316" t="str">
        <f>IF(Badges!$K837="C","/","")</f>
        <v/>
      </c>
      <c r="F44" s="316" t="str">
        <f>IF(Badges!$K837="C","/","")</f>
        <v/>
      </c>
      <c r="G44" s="316" t="str">
        <f>IF(Badges!$K837="C","/","")</f>
        <v/>
      </c>
      <c r="H44" s="316" t="str">
        <f>IF(Badges!$K837="C","/","")</f>
        <v/>
      </c>
      <c r="I44" s="326" t="str">
        <f>IF(Summary!$P44="E","E","")</f>
        <v/>
      </c>
      <c r="J44" s="326" t="str">
        <f>IF(Summary!$Q44="Y","R","")</f>
        <v/>
      </c>
      <c r="L44" s="581" t="str">
        <f>'Age-Level'!C126</f>
        <v>Rededication (4th year)</v>
      </c>
      <c r="M44" s="581"/>
      <c r="N44" s="581"/>
      <c r="O44" s="581"/>
      <c r="P44" s="581"/>
      <c r="Q44" s="581"/>
      <c r="R44" s="590"/>
      <c r="S44" s="342" t="str">
        <f>IF(Summary!$P110="E","E","")</f>
        <v/>
      </c>
      <c r="T44" s="342" t="str">
        <f>IF(Summary!$Q110="Y","R","")</f>
        <v/>
      </c>
      <c r="U44" s="586"/>
      <c r="W44" s="338" t="str">
        <f>'Fun Patches'!C45</f>
        <v>&lt;LIST PATCH HERE&gt;</v>
      </c>
      <c r="X44" s="339" t="str">
        <f>IF(Summary!$P153="E","E","")</f>
        <v/>
      </c>
      <c r="Y44" s="339" t="str">
        <f>IF(Summary!$Q153="Y","R","")</f>
        <v/>
      </c>
      <c r="AA44" s="275"/>
      <c r="AB44" s="273"/>
      <c r="AC44" s="274"/>
    </row>
    <row r="45" spans="2:29" ht="12.95" customHeight="1" thickBot="1">
      <c r="B45" s="262"/>
      <c r="C45" s="263" t="s">
        <v>967</v>
      </c>
      <c r="D45" s="309" t="str">
        <f>IF(Badges!$K845="C","/","")</f>
        <v/>
      </c>
      <c r="E45" s="309" t="str">
        <f>IF(Badges!$K846="C","/","")</f>
        <v/>
      </c>
      <c r="F45" s="309" t="str">
        <f>IF(Badges!$K847="C","/","")</f>
        <v/>
      </c>
      <c r="G45" s="309" t="str">
        <f>IF(Badges!$K848="C","/","")</f>
        <v/>
      </c>
      <c r="H45" s="309" t="str">
        <f>IF(Badges!$K849="C","/","")</f>
        <v/>
      </c>
      <c r="I45" s="224" t="str">
        <f>IF(Summary!$P46="E","E","")</f>
        <v/>
      </c>
      <c r="J45" s="224" t="str">
        <f>IF(Summary!$Q46="Y","R","")</f>
        <v/>
      </c>
      <c r="L45" s="584" t="str">
        <f>'Age-Level'!C127</f>
        <v>Rededication (5th year)</v>
      </c>
      <c r="M45" s="584"/>
      <c r="N45" s="584"/>
      <c r="O45" s="584"/>
      <c r="P45" s="584"/>
      <c r="Q45" s="584"/>
      <c r="R45" s="592"/>
      <c r="S45" s="343" t="str">
        <f>IF(Summary!$P111="E","E","")</f>
        <v/>
      </c>
      <c r="T45" s="343" t="str">
        <f>IF(Summary!$Q111="Y","R","")</f>
        <v/>
      </c>
      <c r="U45" s="586"/>
      <c r="W45" s="338" t="str">
        <f>'Fun Patches'!C46</f>
        <v>&lt;LIST PATCH HERE&gt;</v>
      </c>
      <c r="X45" s="339" t="str">
        <f>IF(Summary!$P154="E","E","")</f>
        <v/>
      </c>
      <c r="Y45" s="339" t="str">
        <f>IF(Summary!$Q154="Y","R","")</f>
        <v/>
      </c>
      <c r="AA45" s="275"/>
      <c r="AB45" s="273"/>
      <c r="AC45" s="274"/>
    </row>
    <row r="46" spans="2:29" ht="12.95" customHeight="1">
      <c r="B46" s="262"/>
      <c r="C46" s="286" t="s">
        <v>968</v>
      </c>
      <c r="D46" s="317" t="str">
        <f>IF(Badges!$K852="C","/","")</f>
        <v/>
      </c>
      <c r="E46" s="317" t="str">
        <f>IF(Badges!$K853="C","/","")</f>
        <v/>
      </c>
      <c r="F46" s="317" t="str">
        <f>IF(Badges!$K854="C","/","")</f>
        <v/>
      </c>
      <c r="G46" s="317" t="str">
        <f>IF(Badges!$K855="C","/","")</f>
        <v/>
      </c>
      <c r="H46" s="317" t="str">
        <f>IF(Badges!$K856="C","/","")</f>
        <v/>
      </c>
      <c r="I46" s="224" t="str">
        <f>IF(Summary!$P47="E","E","")</f>
        <v/>
      </c>
      <c r="J46" s="224" t="str">
        <f>IF(Summary!$Q47="Y","R","")</f>
        <v/>
      </c>
      <c r="T46" s="394"/>
      <c r="U46" s="586"/>
      <c r="W46" s="338" t="str">
        <f>'Fun Patches'!C47</f>
        <v>&lt;LIST PATCH HERE&gt;</v>
      </c>
      <c r="X46" s="339" t="str">
        <f>IF(Summary!$P155="E","E","")</f>
        <v/>
      </c>
      <c r="Y46" s="339" t="str">
        <f>IF(Summary!$Q155="Y","R","")</f>
        <v/>
      </c>
      <c r="AA46" s="275"/>
      <c r="AB46" s="273"/>
      <c r="AC46" s="274"/>
    </row>
    <row r="47" spans="2:29" ht="12.95" customHeight="1" thickBot="1">
      <c r="B47" s="262"/>
      <c r="C47" s="293" t="s">
        <v>969</v>
      </c>
      <c r="D47" s="316" t="str">
        <f>IF(Badges!$K859="C","/","")</f>
        <v/>
      </c>
      <c r="E47" s="316" t="str">
        <f>IF(Badges!$K860="C","/","")</f>
        <v/>
      </c>
      <c r="F47" s="316" t="str">
        <f>IF(Badges!$K861="C","/","")</f>
        <v/>
      </c>
      <c r="G47" s="316" t="str">
        <f>IF(Badges!$K862="C","/","")</f>
        <v/>
      </c>
      <c r="H47" s="316" t="str">
        <f>IF(Badges!$K863="C","/","")</f>
        <v/>
      </c>
      <c r="I47" s="326" t="str">
        <f>IF(Summary!$P48="E","E","")</f>
        <v/>
      </c>
      <c r="J47" s="326" t="str">
        <f>IF(Summary!$Q48="Y","R","")</f>
        <v/>
      </c>
      <c r="U47" s="586"/>
      <c r="W47" s="338" t="str">
        <f>'Fun Patches'!C48</f>
        <v>&lt;LIST PATCH HERE&gt;</v>
      </c>
      <c r="X47" s="339" t="str">
        <f>IF(Summary!$P156="E","E","")</f>
        <v/>
      </c>
      <c r="Y47" s="339" t="str">
        <f>IF(Summary!$Q156="Y","R","")</f>
        <v/>
      </c>
      <c r="AA47" s="275"/>
      <c r="AB47" s="273"/>
      <c r="AC47" s="274"/>
    </row>
    <row r="48" spans="2:29" ht="12.95" customHeight="1">
      <c r="B48" s="262"/>
      <c r="C48" s="294" t="s">
        <v>970</v>
      </c>
      <c r="D48" s="309" t="str">
        <f>IF(Badges!$K867="C","/","")</f>
        <v/>
      </c>
      <c r="E48" s="309" t="str">
        <f>IF(Badges!$K868="C","/","")</f>
        <v/>
      </c>
      <c r="F48" s="309" t="str">
        <f>IF(Badges!$K869="C","/","")</f>
        <v/>
      </c>
      <c r="G48" s="309" t="str">
        <f>IF(Badges!$K870="C","/","")</f>
        <v/>
      </c>
      <c r="H48" s="309" t="str">
        <f>IF(Badges!$K871="C","/","")</f>
        <v/>
      </c>
      <c r="I48" s="224" t="str">
        <f>IF(Summary!$P50="E","E","")</f>
        <v/>
      </c>
      <c r="J48" s="224" t="str">
        <f>IF(Summary!$Q50="Y","R","")</f>
        <v/>
      </c>
      <c r="L48" s="583"/>
      <c r="M48" s="583"/>
      <c r="N48" s="583"/>
      <c r="O48" s="583"/>
      <c r="P48" s="583"/>
      <c r="Q48" s="583"/>
      <c r="R48" s="587"/>
      <c r="S48" s="264"/>
      <c r="T48" s="274"/>
      <c r="U48" s="586"/>
      <c r="W48" s="338" t="str">
        <f>'Fun Patches'!C49</f>
        <v>&lt;LIST PATCH HERE&gt;</v>
      </c>
      <c r="X48" s="339" t="str">
        <f>IF(Summary!$P157="E","E","")</f>
        <v/>
      </c>
      <c r="Y48" s="339" t="str">
        <f>IF(Summary!$Q157="Y","R","")</f>
        <v/>
      </c>
      <c r="AA48" s="275"/>
      <c r="AB48" s="273"/>
      <c r="AC48" s="274"/>
    </row>
    <row r="49" spans="2:29" ht="12.95" customHeight="1">
      <c r="B49" s="262"/>
      <c r="C49" s="295" t="s">
        <v>971</v>
      </c>
      <c r="D49" s="317" t="str">
        <f>IF(Badges!$K874="C","/","")</f>
        <v/>
      </c>
      <c r="E49" s="317" t="str">
        <f>IF(Badges!$K875="C","/","")</f>
        <v/>
      </c>
      <c r="F49" s="317" t="str">
        <f>IF(Badges!$K876="C","/","")</f>
        <v/>
      </c>
      <c r="G49" s="317" t="str">
        <f>IF(Badges!$K877="C","/","")</f>
        <v/>
      </c>
      <c r="H49" s="317" t="str">
        <f>IF(Badges!$K878="C","/","")</f>
        <v/>
      </c>
      <c r="I49" s="224" t="str">
        <f>IF(Summary!$P51="E","E","")</f>
        <v/>
      </c>
      <c r="J49" s="224" t="str">
        <f>IF(Summary!$Q51="Y","R","")</f>
        <v/>
      </c>
      <c r="L49" s="585"/>
      <c r="M49" s="585"/>
      <c r="N49" s="585"/>
      <c r="O49" s="585"/>
      <c r="P49" s="585"/>
      <c r="Q49" s="585"/>
      <c r="R49" s="588"/>
      <c r="S49" s="273"/>
      <c r="T49" s="274"/>
      <c r="U49" s="586"/>
      <c r="W49" s="338" t="str">
        <f>'Fun Patches'!C50</f>
        <v>&lt;LIST PATCH HERE&gt;</v>
      </c>
      <c r="X49" s="339" t="str">
        <f>IF(Summary!$P158="E","E","")</f>
        <v/>
      </c>
      <c r="Y49" s="339" t="str">
        <f>IF(Summary!$Q158="Y","R","")</f>
        <v/>
      </c>
      <c r="AA49" s="275"/>
      <c r="AB49" s="273"/>
      <c r="AC49" s="274"/>
    </row>
    <row r="50" spans="2:29" ht="12.95" customHeight="1" thickBot="1">
      <c r="B50" s="262"/>
      <c r="C50" s="298" t="s">
        <v>972</v>
      </c>
      <c r="D50" s="316" t="str">
        <f>IF(Badges!$K881="C","/","")</f>
        <v/>
      </c>
      <c r="E50" s="316" t="str">
        <f>IF(Badges!$K882="C","/","")</f>
        <v/>
      </c>
      <c r="F50" s="316" t="str">
        <f>IF(Badges!$K883="C","/","")</f>
        <v/>
      </c>
      <c r="G50" s="316" t="str">
        <f>IF(Badges!$K884="C","/","")</f>
        <v/>
      </c>
      <c r="H50" s="316" t="str">
        <f>IF(Badges!$K885="C","/","")</f>
        <v/>
      </c>
      <c r="I50" s="326" t="str">
        <f>IF(Summary!$P52="E","E","")</f>
        <v/>
      </c>
      <c r="J50" s="326" t="str">
        <f>IF(Summary!$Q52="Y","R","")</f>
        <v/>
      </c>
      <c r="L50" s="583"/>
      <c r="M50" s="583"/>
      <c r="N50" s="583"/>
      <c r="O50" s="583"/>
      <c r="P50" s="583"/>
      <c r="Q50" s="583"/>
      <c r="R50" s="587"/>
      <c r="S50" s="273"/>
      <c r="T50" s="274"/>
      <c r="U50" s="586"/>
      <c r="W50" s="338" t="str">
        <f>'Fun Patches'!C51</f>
        <v>&lt;LIST PATCH HERE&gt;</v>
      </c>
      <c r="X50" s="339" t="str">
        <f>IF(Summary!$P159="E","E","")</f>
        <v/>
      </c>
      <c r="Y50" s="339" t="str">
        <f>IF(Summary!$Q159="Y","R","")</f>
        <v/>
      </c>
      <c r="AA50" s="275"/>
      <c r="AB50" s="273"/>
      <c r="AC50" s="274"/>
    </row>
    <row r="51" spans="2:29" ht="12.95" customHeight="1">
      <c r="B51" s="262"/>
      <c r="C51" s="263" t="s">
        <v>1081</v>
      </c>
      <c r="D51" s="309" t="str">
        <f>IF(Badges!$K889="C","/","")</f>
        <v/>
      </c>
      <c r="E51" s="309" t="str">
        <f>IF(Badges!$K890="C","/","")</f>
        <v/>
      </c>
      <c r="F51" s="309" t="str">
        <f>IF(Badges!$K891="C","/","")</f>
        <v/>
      </c>
      <c r="G51" s="309" t="str">
        <f>IF(Badges!$K892="C","/","")</f>
        <v/>
      </c>
      <c r="H51" s="309" t="str">
        <f>IF(Badges!$K893="C","/","")</f>
        <v/>
      </c>
      <c r="I51" s="224" t="str">
        <f>IF(Summary!$P54="E","E","")</f>
        <v/>
      </c>
      <c r="J51" s="224" t="str">
        <f>IF(Summary!$Q54="Y","R","")</f>
        <v/>
      </c>
      <c r="L51" s="585"/>
      <c r="M51" s="585"/>
      <c r="N51" s="585"/>
      <c r="O51" s="585"/>
      <c r="P51" s="585"/>
      <c r="Q51" s="585"/>
      <c r="R51" s="588"/>
      <c r="S51" s="273"/>
      <c r="T51" s="274"/>
      <c r="U51" s="586"/>
      <c r="W51" s="338" t="str">
        <f>'Fun Patches'!C52</f>
        <v>&lt;LIST PATCH HERE&gt;</v>
      </c>
      <c r="X51" s="339" t="str">
        <f>IF(Summary!$P160="E","E","")</f>
        <v/>
      </c>
      <c r="Y51" s="339" t="str">
        <f>IF(Summary!$Q160="Y","R","")</f>
        <v/>
      </c>
      <c r="AA51" s="275"/>
      <c r="AB51" s="273"/>
      <c r="AC51" s="274"/>
    </row>
    <row r="52" spans="2:29" ht="12.95" customHeight="1">
      <c r="B52" s="262"/>
      <c r="C52" s="286" t="s">
        <v>1082</v>
      </c>
      <c r="D52" s="317" t="str">
        <f>IF(Badges!$K896="C","/","")</f>
        <v/>
      </c>
      <c r="E52" s="317" t="str">
        <f>IF(Badges!$K897="C","/","")</f>
        <v/>
      </c>
      <c r="F52" s="317" t="str">
        <f>IF(Badges!$K898="C","/","")</f>
        <v/>
      </c>
      <c r="G52" s="317" t="str">
        <f>IF(Badges!$K899="C","/","")</f>
        <v/>
      </c>
      <c r="H52" s="317" t="str">
        <f>IF(Badges!$K900="C","/","")</f>
        <v/>
      </c>
      <c r="I52" s="224" t="str">
        <f>IF(Summary!$P55="E","E","")</f>
        <v/>
      </c>
      <c r="J52" s="224" t="str">
        <f>IF(Summary!$Q55="Y","R","")</f>
        <v/>
      </c>
      <c r="L52" s="583"/>
      <c r="M52" s="583"/>
      <c r="N52" s="583"/>
      <c r="O52" s="583"/>
      <c r="P52" s="583"/>
      <c r="Q52" s="583"/>
      <c r="R52" s="587"/>
      <c r="S52" s="273"/>
      <c r="T52" s="274"/>
      <c r="U52" s="586"/>
      <c r="W52" s="338" t="str">
        <f>'Fun Patches'!C53</f>
        <v>&lt;LIST PATCH HERE&gt;</v>
      </c>
      <c r="X52" s="339" t="str">
        <f>IF(Summary!$P161="E","E","")</f>
        <v/>
      </c>
      <c r="Y52" s="339" t="str">
        <f>IF(Summary!$Q161="Y","R","")</f>
        <v/>
      </c>
      <c r="AA52" s="275"/>
      <c r="AB52" s="273"/>
      <c r="AC52" s="274"/>
    </row>
    <row r="53" spans="2:29" ht="12.95" customHeight="1" thickBot="1">
      <c r="B53" s="262"/>
      <c r="C53" s="293" t="s">
        <v>1083</v>
      </c>
      <c r="D53" s="316" t="str">
        <f>IF(Badges!$K903="C","/","")</f>
        <v/>
      </c>
      <c r="E53" s="316" t="str">
        <f>IF(Badges!$K904="C","/","")</f>
        <v/>
      </c>
      <c r="F53" s="316" t="str">
        <f>IF(Badges!$K905="C","/","")</f>
        <v/>
      </c>
      <c r="G53" s="316" t="str">
        <f>IF(Badges!$K906="C","/","")</f>
        <v/>
      </c>
      <c r="H53" s="316" t="str">
        <f>IF(Badges!$K907="C","/","")</f>
        <v/>
      </c>
      <c r="I53" s="326" t="str">
        <f>IF(Summary!$P56="E","E","")</f>
        <v/>
      </c>
      <c r="J53" s="326" t="str">
        <f>IF(Summary!$Q56="Y","R","")</f>
        <v/>
      </c>
      <c r="L53" s="585"/>
      <c r="M53" s="585"/>
      <c r="N53" s="585"/>
      <c r="O53" s="585"/>
      <c r="P53" s="585"/>
      <c r="Q53" s="585"/>
      <c r="R53" s="588"/>
      <c r="S53" s="273"/>
      <c r="T53" s="274"/>
      <c r="U53" s="586"/>
      <c r="W53" s="340" t="str">
        <f>'Fun Patches'!C54</f>
        <v>&lt;LIST PATCH HERE&gt;</v>
      </c>
      <c r="X53" s="341" t="str">
        <f>IF(Summary!$P162="E","E","")</f>
        <v/>
      </c>
      <c r="Y53" s="341" t="str">
        <f>IF(Summary!$Q162="Y","R","")</f>
        <v/>
      </c>
      <c r="AA53" s="275"/>
      <c r="AB53" s="273"/>
      <c r="AC53" s="274"/>
    </row>
    <row r="54" spans="2:29" ht="12.95" customHeight="1">
      <c r="B54" s="262"/>
      <c r="C54" s="263" t="s">
        <v>973</v>
      </c>
      <c r="D54" s="309" t="str">
        <f>IF(Badges!$K911="C","/","")</f>
        <v/>
      </c>
      <c r="E54" s="309" t="str">
        <f>IF(Badges!$K912="C","/","")</f>
        <v/>
      </c>
      <c r="F54" s="309" t="str">
        <f>IF(Badges!$K913="C","/","")</f>
        <v/>
      </c>
      <c r="G54" s="309" t="str">
        <f>IF(Badges!$K914="C","/","")</f>
        <v/>
      </c>
      <c r="H54" s="309" t="str">
        <f>IF(Badges!$K915="C","/","")</f>
        <v/>
      </c>
      <c r="I54" s="224" t="str">
        <f>IF(Summary!$P58="E","E","")</f>
        <v/>
      </c>
      <c r="J54" s="224" t="str">
        <f>IF(Summary!$Q58="Y","R","")</f>
        <v/>
      </c>
      <c r="L54" s="583"/>
      <c r="M54" s="583"/>
      <c r="N54" s="583"/>
      <c r="O54" s="583"/>
      <c r="P54" s="583"/>
      <c r="Q54" s="583"/>
      <c r="R54" s="587"/>
      <c r="S54" s="273"/>
      <c r="T54" s="274"/>
      <c r="U54" s="586"/>
      <c r="W54" s="335"/>
      <c r="X54" s="334"/>
      <c r="Y54" s="334"/>
      <c r="AA54" s="275"/>
      <c r="AB54" s="273"/>
      <c r="AC54" s="274"/>
    </row>
    <row r="55" spans="2:29" ht="12.95" customHeight="1">
      <c r="B55" s="262"/>
      <c r="C55" s="286" t="s">
        <v>974</v>
      </c>
      <c r="D55" s="317" t="str">
        <f>IF(Badges!$K918="C","/","")</f>
        <v/>
      </c>
      <c r="E55" s="317" t="str">
        <f>IF(Badges!$K919="C","/","")</f>
        <v/>
      </c>
      <c r="F55" s="317" t="str">
        <f>IF(Badges!$K920="C","/","")</f>
        <v/>
      </c>
      <c r="G55" s="317" t="str">
        <f>IF(Badges!$K921="C","/","")</f>
        <v/>
      </c>
      <c r="H55" s="317" t="str">
        <f>IF(Badges!$K922="C","/","")</f>
        <v/>
      </c>
      <c r="I55" s="224" t="str">
        <f>IF(Summary!$P59="E","E","")</f>
        <v/>
      </c>
      <c r="J55" s="224" t="str">
        <f>IF(Summary!$Q59="Y","R","")</f>
        <v/>
      </c>
      <c r="L55" s="585"/>
      <c r="M55" s="585"/>
      <c r="N55" s="585"/>
      <c r="O55" s="585"/>
      <c r="P55" s="585"/>
      <c r="Q55" s="585"/>
      <c r="R55" s="588"/>
      <c r="S55" s="273"/>
      <c r="T55" s="274"/>
      <c r="U55" s="586"/>
      <c r="W55" s="396"/>
      <c r="X55" s="264"/>
      <c r="Y55" s="265"/>
      <c r="AA55" s="275"/>
      <c r="AB55" s="273"/>
      <c r="AC55" s="274"/>
    </row>
    <row r="56" spans="2:29" ht="12.95" customHeight="1" thickBot="1">
      <c r="B56" s="262"/>
      <c r="C56" s="276" t="s">
        <v>975</v>
      </c>
      <c r="D56" s="316" t="str">
        <f>IF(Badges!$K928="A","/","")</f>
        <v/>
      </c>
      <c r="E56" s="316" t="str">
        <f>IF(Badges!$K931="A","/","")</f>
        <v/>
      </c>
      <c r="F56" s="316" t="str">
        <f>IF(Badges!$K935="A","/","")</f>
        <v/>
      </c>
      <c r="G56" s="316" t="str">
        <f>IF(Badges!$K939="A","/","")</f>
        <v/>
      </c>
      <c r="H56" s="316" t="str">
        <f>IF(Badges!$K942="A","/","")</f>
        <v/>
      </c>
      <c r="I56" s="224" t="str">
        <f>IF(Summary!$P60="E","E","")</f>
        <v/>
      </c>
      <c r="J56" s="224" t="str">
        <f>IF(Summary!$Q60="Y","R","")</f>
        <v/>
      </c>
      <c r="L56" s="583"/>
      <c r="M56" s="583"/>
      <c r="N56" s="583"/>
      <c r="O56" s="583"/>
      <c r="P56" s="583"/>
      <c r="Q56" s="583"/>
      <c r="R56" s="587"/>
      <c r="S56" s="273"/>
      <c r="T56" s="274"/>
      <c r="U56" s="586"/>
      <c r="W56" s="275"/>
      <c r="X56" s="273"/>
      <c r="Y56" s="274"/>
      <c r="AA56" s="275"/>
      <c r="AB56" s="273"/>
      <c r="AC56" s="274"/>
    </row>
    <row r="57" spans="2:29" ht="12.95" customHeight="1">
      <c r="J57" s="301"/>
      <c r="L57" s="585"/>
      <c r="M57" s="585"/>
      <c r="N57" s="585"/>
      <c r="O57" s="585"/>
      <c r="P57" s="585"/>
      <c r="Q57" s="585"/>
      <c r="R57" s="588"/>
      <c r="S57" s="273"/>
      <c r="T57" s="274"/>
      <c r="U57" s="586"/>
      <c r="W57" s="275"/>
      <c r="X57" s="273"/>
      <c r="Y57" s="274"/>
      <c r="AA57" s="275"/>
      <c r="AB57" s="273"/>
      <c r="AC57" s="274"/>
    </row>
    <row r="58" spans="2:29" ht="12.95" customHeight="1" thickBot="1">
      <c r="L58" s="583"/>
      <c r="M58" s="583"/>
      <c r="N58" s="583"/>
      <c r="O58" s="583"/>
      <c r="P58" s="583"/>
      <c r="Q58" s="583"/>
      <c r="R58" s="587"/>
      <c r="S58" s="273"/>
      <c r="T58" s="274"/>
      <c r="U58" s="586"/>
      <c r="W58" s="275"/>
      <c r="X58" s="273"/>
      <c r="Y58" s="274"/>
      <c r="AA58" s="275"/>
      <c r="AB58" s="273"/>
      <c r="AC58" s="274"/>
    </row>
    <row r="59" spans="2:29" ht="12.95" customHeight="1">
      <c r="B59" s="262"/>
      <c r="C59" s="263" t="s">
        <v>976</v>
      </c>
      <c r="D59" s="310" t="str">
        <f>IF('Age-Level'!$K6="C","/","")</f>
        <v/>
      </c>
      <c r="E59" s="310" t="str">
        <f>IF('Age-Level'!$K7="C","/","")</f>
        <v/>
      </c>
      <c r="F59" s="310" t="str">
        <f>IF('Age-Level'!$K8="C","/","")</f>
        <v/>
      </c>
      <c r="G59" s="310" t="str">
        <f>IF('Age-Level'!$K9="C","/","")</f>
        <v/>
      </c>
      <c r="H59" s="310" t="str">
        <f>IF('Age-Level'!$K10="C","/","")</f>
        <v/>
      </c>
      <c r="I59" s="224" t="str">
        <f>IF(Summary!$P95="E","E","")</f>
        <v/>
      </c>
      <c r="J59" s="224" t="str">
        <f>IF(Summary!$Q95="Y","R","")</f>
        <v/>
      </c>
      <c r="L59" s="585"/>
      <c r="M59" s="585"/>
      <c r="N59" s="585"/>
      <c r="O59" s="585"/>
      <c r="P59" s="585"/>
      <c r="Q59" s="585"/>
      <c r="R59" s="588"/>
      <c r="S59" s="273"/>
      <c r="T59" s="274"/>
      <c r="U59" s="586"/>
      <c r="W59" s="275"/>
      <c r="X59" s="273"/>
      <c r="Y59" s="274"/>
      <c r="AA59" s="275"/>
      <c r="AB59" s="273"/>
      <c r="AC59" s="274"/>
    </row>
    <row r="60" spans="2:29" ht="12.95" customHeight="1" thickBot="1">
      <c r="B60" s="262"/>
      <c r="C60" s="276" t="s">
        <v>977</v>
      </c>
      <c r="D60" s="316" t="str">
        <f>IF('Age-Level'!$K13="C","/","")</f>
        <v/>
      </c>
      <c r="E60" s="316" t="str">
        <f>IF('Age-Level'!$K14="C","/","")</f>
        <v/>
      </c>
      <c r="F60" s="316" t="str">
        <f>IF('Age-Level'!$K15="C","/","")</f>
        <v/>
      </c>
      <c r="G60" s="316" t="str">
        <f>IF('Age-Level'!$K16="C","/","")</f>
        <v/>
      </c>
      <c r="H60" s="316" t="str">
        <f>IF('Age-Level'!$K17="C","/","")</f>
        <v/>
      </c>
      <c r="I60" s="326" t="str">
        <f>IF(Summary!$P96="E","E","")</f>
        <v/>
      </c>
      <c r="J60" s="326" t="str">
        <f>IF(Summary!$Q96="Y","R","")</f>
        <v/>
      </c>
      <c r="L60" s="583"/>
      <c r="M60" s="583"/>
      <c r="N60" s="583"/>
      <c r="O60" s="583"/>
      <c r="P60" s="583"/>
      <c r="Q60" s="583"/>
      <c r="R60" s="587"/>
      <c r="S60" s="273"/>
      <c r="T60" s="274"/>
      <c r="U60" s="586"/>
      <c r="W60" s="275"/>
      <c r="X60" s="273"/>
      <c r="Y60" s="274"/>
      <c r="AA60" s="275"/>
      <c r="AB60" s="273"/>
      <c r="AC60" s="274"/>
    </row>
    <row r="61" spans="2:29" ht="12.95" customHeight="1">
      <c r="B61" s="262"/>
      <c r="C61" s="282" t="s">
        <v>978</v>
      </c>
      <c r="D61" s="310" t="str">
        <f>IF('Age-Level'!$K20="C","/","")</f>
        <v/>
      </c>
      <c r="E61" s="310" t="str">
        <f>IF('Age-Level'!$K21="C","/","")</f>
        <v/>
      </c>
      <c r="F61" s="310" t="str">
        <f>IF('Age-Level'!$K22="C","/","")</f>
        <v/>
      </c>
      <c r="G61" s="310" t="str">
        <f>IF('Age-Level'!$K23="C","/","")</f>
        <v/>
      </c>
      <c r="H61" s="310" t="str">
        <f>IF('Age-Level'!$K24="C","/","")</f>
        <v/>
      </c>
      <c r="I61" s="224" t="str">
        <f>IF(Summary!$P97="E","E","")</f>
        <v/>
      </c>
      <c r="J61" s="224" t="str">
        <f>IF(Summary!$Q97="Y","R","")</f>
        <v/>
      </c>
      <c r="L61" s="585"/>
      <c r="M61" s="585"/>
      <c r="N61" s="585"/>
      <c r="O61" s="585"/>
      <c r="P61" s="585"/>
      <c r="Q61" s="585"/>
      <c r="R61" s="588"/>
      <c r="S61" s="273"/>
      <c r="T61" s="274"/>
      <c r="U61" s="586"/>
      <c r="W61" s="275"/>
      <c r="X61" s="273"/>
      <c r="Y61" s="274"/>
      <c r="AA61" s="275"/>
      <c r="AB61" s="273"/>
      <c r="AC61" s="274"/>
    </row>
    <row r="62" spans="2:29" ht="12.95" customHeight="1">
      <c r="B62" s="262"/>
      <c r="C62" s="276" t="s">
        <v>979</v>
      </c>
      <c r="D62" s="315" t="str">
        <f>IF('Age-Level'!$K27="C","/","")</f>
        <v/>
      </c>
      <c r="E62" s="315" t="str">
        <f>IF('Age-Level'!$K28="C","/","")</f>
        <v/>
      </c>
      <c r="F62" s="315" t="str">
        <f>IF('Age-Level'!$K29="C","/","")</f>
        <v/>
      </c>
      <c r="G62" s="315" t="str">
        <f>IF('Age-Level'!$K30="C","/","")</f>
        <v/>
      </c>
      <c r="H62" s="315" t="str">
        <f>IF('Age-Level'!$K31="C","/","")</f>
        <v/>
      </c>
      <c r="I62" s="346" t="str">
        <f>IF(Summary!$P98="E","E","")</f>
        <v/>
      </c>
      <c r="J62" s="346" t="str">
        <f>IF(Summary!$Q98="Y","R","")</f>
        <v/>
      </c>
      <c r="L62" s="583"/>
      <c r="M62" s="583"/>
      <c r="N62" s="583"/>
      <c r="O62" s="583"/>
      <c r="P62" s="583"/>
      <c r="Q62" s="583"/>
      <c r="R62" s="587"/>
      <c r="S62" s="273"/>
      <c r="T62" s="274"/>
      <c r="U62" s="586"/>
      <c r="W62" s="275"/>
      <c r="X62" s="273"/>
      <c r="Y62" s="274"/>
      <c r="AA62" s="275"/>
      <c r="AB62" s="273"/>
      <c r="AC62" s="274"/>
    </row>
    <row r="63" spans="2:29" ht="12.95" customHeight="1" thickBot="1">
      <c r="B63" s="262"/>
      <c r="C63" s="298" t="s">
        <v>542</v>
      </c>
      <c r="D63" s="316" t="str">
        <f>IF('Age-Level'!$K34="C","/","")</f>
        <v/>
      </c>
      <c r="E63" s="316" t="str">
        <f>IF('Age-Level'!$K35="C","/","")</f>
        <v/>
      </c>
      <c r="F63" s="316" t="str">
        <f>IF('Age-Level'!$K36="C","/","")</f>
        <v/>
      </c>
      <c r="G63" s="316" t="str">
        <f>IF('Age-Level'!$K37="C","/","")</f>
        <v/>
      </c>
      <c r="H63" s="316" t="str">
        <f>IF('Age-Level'!$K38="C","/","")</f>
        <v/>
      </c>
      <c r="I63" s="326" t="str">
        <f>IF(Summary!$P99="E","E","")</f>
        <v/>
      </c>
      <c r="J63" s="326" t="str">
        <f>IF(Summary!$Q99="Y","R","")</f>
        <v/>
      </c>
      <c r="L63" s="585"/>
      <c r="M63" s="585"/>
      <c r="N63" s="585"/>
      <c r="O63" s="585"/>
      <c r="P63" s="585"/>
      <c r="Q63" s="585"/>
      <c r="R63" s="588"/>
      <c r="S63" s="273"/>
      <c r="T63" s="274"/>
      <c r="U63" s="586"/>
      <c r="W63" s="275"/>
      <c r="X63" s="273"/>
      <c r="Y63" s="274"/>
      <c r="AA63" s="275"/>
      <c r="AB63" s="273"/>
      <c r="AC63" s="274"/>
    </row>
    <row r="64" spans="2:29" ht="12.95" customHeight="1">
      <c r="B64" s="262"/>
      <c r="C64" s="303" t="s">
        <v>980</v>
      </c>
      <c r="D64" s="397"/>
      <c r="E64" s="398"/>
      <c r="F64" s="399" t="str">
        <f>IF(COUNTIF(U4:U24,"C")&gt;0,"/"," ")</f>
        <v xml:space="preserve"> </v>
      </c>
      <c r="G64" s="399" t="str">
        <f>IF(COUNTIF(U4:U24,"C")&gt;1,"/"," ")</f>
        <v xml:space="preserve"> </v>
      </c>
      <c r="H64" s="399" t="str">
        <f>IF(COUNTIF(U4:U24,"C")&gt;2,"/"," ")</f>
        <v xml:space="preserve"> </v>
      </c>
      <c r="I64" s="224" t="str">
        <f>IF(Summary!$P100="E","E","")</f>
        <v/>
      </c>
      <c r="J64" s="224" t="str">
        <f>IF(Summary!$Q100="Y","R","")</f>
        <v/>
      </c>
      <c r="L64" s="583"/>
      <c r="M64" s="583"/>
      <c r="N64" s="583"/>
      <c r="O64" s="583"/>
      <c r="P64" s="583"/>
      <c r="Q64" s="583"/>
      <c r="R64" s="587"/>
      <c r="S64" s="273"/>
      <c r="T64" s="274"/>
      <c r="U64" s="586"/>
      <c r="W64" s="275"/>
      <c r="X64" s="273"/>
      <c r="Y64" s="274"/>
      <c r="AA64" s="275"/>
      <c r="AB64" s="273"/>
      <c r="AC64" s="274"/>
    </row>
    <row r="65" spans="1:30" ht="12.95" customHeight="1">
      <c r="B65" s="262"/>
      <c r="C65" s="302" t="s">
        <v>211</v>
      </c>
      <c r="D65" s="379"/>
      <c r="E65" s="379"/>
      <c r="F65" s="379"/>
      <c r="G65" s="379"/>
      <c r="H65" s="380"/>
      <c r="I65" s="224" t="str">
        <f>IF(Summary!$P92="E","E","")</f>
        <v/>
      </c>
      <c r="J65" s="224" t="str">
        <f>IF(Summary!$Q92="Y","R","")</f>
        <v/>
      </c>
      <c r="L65" s="585"/>
      <c r="M65" s="585"/>
      <c r="N65" s="585"/>
      <c r="O65" s="585"/>
      <c r="P65" s="585"/>
      <c r="Q65" s="585"/>
      <c r="R65" s="588"/>
      <c r="S65" s="273"/>
      <c r="T65" s="274"/>
      <c r="U65" s="586"/>
      <c r="W65" s="275"/>
      <c r="X65" s="273"/>
      <c r="Y65" s="274"/>
      <c r="AA65" s="275"/>
      <c r="AB65" s="273"/>
      <c r="AC65" s="274"/>
    </row>
    <row r="66" spans="1:30" s="261" customFormat="1" ht="12.95" customHeight="1">
      <c r="A66" s="258"/>
      <c r="B66" s="258"/>
      <c r="C66" s="258"/>
      <c r="D66" s="259"/>
      <c r="E66" s="259"/>
      <c r="F66" s="259"/>
      <c r="G66" s="259"/>
      <c r="H66" s="259"/>
      <c r="I66" s="260"/>
      <c r="J66" s="260"/>
      <c r="K66" s="258"/>
      <c r="L66" s="583"/>
      <c r="M66" s="583"/>
      <c r="N66" s="583"/>
      <c r="O66" s="583"/>
      <c r="P66" s="583"/>
      <c r="Q66" s="583"/>
      <c r="R66" s="587"/>
      <c r="S66" s="273"/>
      <c r="T66" s="274"/>
      <c r="U66" s="586"/>
      <c r="V66" s="258"/>
      <c r="W66" s="275"/>
      <c r="X66" s="273"/>
      <c r="Y66" s="274"/>
      <c r="Z66" s="260"/>
      <c r="AA66" s="275"/>
      <c r="AB66" s="273"/>
      <c r="AC66" s="274"/>
    </row>
    <row r="67" spans="1:30" s="261" customFormat="1" ht="12.95" customHeight="1" thickBot="1">
      <c r="A67" s="258"/>
      <c r="B67" s="258"/>
      <c r="C67" s="258"/>
      <c r="D67" s="259"/>
      <c r="E67" s="259"/>
      <c r="F67" s="259"/>
      <c r="G67" s="259"/>
      <c r="H67" s="259"/>
      <c r="I67" s="260"/>
      <c r="J67" s="260"/>
      <c r="K67" s="258"/>
      <c r="L67" s="585"/>
      <c r="M67" s="585"/>
      <c r="N67" s="585"/>
      <c r="O67" s="585"/>
      <c r="P67" s="585"/>
      <c r="Q67" s="585"/>
      <c r="R67" s="588"/>
      <c r="S67" s="273"/>
      <c r="T67" s="274"/>
      <c r="U67" s="586"/>
      <c r="V67" s="258"/>
      <c r="W67" s="275"/>
      <c r="X67" s="273"/>
      <c r="Y67" s="274"/>
      <c r="Z67" s="260"/>
      <c r="AA67" s="275"/>
      <c r="AB67" s="273"/>
      <c r="AC67" s="274"/>
    </row>
    <row r="68" spans="1:30" s="261" customFormat="1">
      <c r="A68" s="258"/>
      <c r="B68" s="262"/>
      <c r="C68" s="303" t="s">
        <v>981</v>
      </c>
      <c r="D68" s="310" t="str">
        <f>IF('Age-Level'!$K44="A","/","")</f>
        <v/>
      </c>
      <c r="E68" s="310" t="str">
        <f>IF('Age-Level'!$K48="A","/","")</f>
        <v/>
      </c>
      <c r="F68" s="310" t="str">
        <f>IF('Age-Level'!$K52="A","/","")</f>
        <v/>
      </c>
      <c r="G68" s="310" t="str">
        <f>IF('Age-Level'!$K57="A","/","")</f>
        <v/>
      </c>
      <c r="H68" s="310" t="str">
        <f>IF('Age-Level'!$K59="A","/","")</f>
        <v/>
      </c>
      <c r="I68" s="224" t="str">
        <f>IF(Summary!$P101="E","E","")</f>
        <v/>
      </c>
      <c r="J68" s="224" t="str">
        <f>IF(Summary!$Q101="Y","R","")</f>
        <v/>
      </c>
      <c r="K68" s="258"/>
      <c r="L68" s="583"/>
      <c r="M68" s="583"/>
      <c r="N68" s="583"/>
      <c r="O68" s="583"/>
      <c r="P68" s="583"/>
      <c r="Q68" s="583"/>
      <c r="R68" s="587"/>
      <c r="S68" s="273"/>
      <c r="T68" s="274"/>
      <c r="U68" s="586"/>
      <c r="V68" s="258"/>
      <c r="W68" s="275"/>
      <c r="X68" s="273"/>
      <c r="Y68" s="274"/>
      <c r="Z68" s="260"/>
      <c r="AA68" s="275"/>
      <c r="AB68" s="273"/>
      <c r="AC68" s="274"/>
    </row>
    <row r="69" spans="1:30" s="261" customFormat="1" ht="13.5" thickBot="1">
      <c r="A69" s="258"/>
      <c r="B69" s="262"/>
      <c r="C69" s="304" t="s">
        <v>982</v>
      </c>
      <c r="D69" s="316" t="str">
        <f>IF('Age-Level'!$K62="A","/","")</f>
        <v/>
      </c>
      <c r="E69" s="316" t="str">
        <f>IF('Age-Level'!$K66="A","/","")</f>
        <v/>
      </c>
      <c r="F69" s="316" t="str">
        <f>IF('Age-Level'!$K70="A","/","")</f>
        <v/>
      </c>
      <c r="G69" s="316" t="str">
        <f>IF('Age-Level'!$K75="A","/","")</f>
        <v/>
      </c>
      <c r="H69" s="316" t="str">
        <f>IF('Age-Level'!$K77="A","/","")</f>
        <v/>
      </c>
      <c r="I69" s="326" t="str">
        <f>IF(Summary!$P102="E","E","")</f>
        <v/>
      </c>
      <c r="J69" s="326" t="str">
        <f>IF(Summary!$Q102="Y","R","")</f>
        <v/>
      </c>
      <c r="K69" s="258"/>
      <c r="L69" s="585"/>
      <c r="M69" s="585"/>
      <c r="N69" s="585"/>
      <c r="O69" s="585"/>
      <c r="P69" s="585"/>
      <c r="Q69" s="585"/>
      <c r="R69" s="588"/>
      <c r="S69" s="273"/>
      <c r="T69" s="274"/>
      <c r="U69" s="586"/>
      <c r="V69" s="258"/>
      <c r="W69" s="275"/>
      <c r="X69" s="273"/>
      <c r="Y69" s="274"/>
      <c r="Z69" s="260"/>
      <c r="AA69" s="275"/>
      <c r="AB69" s="273"/>
      <c r="AC69" s="274"/>
    </row>
    <row r="70" spans="1:30" s="261" customFormat="1">
      <c r="A70" s="258"/>
      <c r="B70" s="262"/>
      <c r="C70" s="303" t="s">
        <v>983</v>
      </c>
      <c r="D70" s="310" t="str">
        <f>IF('Age-Level'!$K80="A","/","")</f>
        <v/>
      </c>
      <c r="E70" s="310" t="str">
        <f>IF('Age-Level'!$K84="A","/","")</f>
        <v/>
      </c>
      <c r="F70" s="310" t="str">
        <f>IF('Age-Level'!$K88="A","/","")</f>
        <v/>
      </c>
      <c r="G70" s="310" t="str">
        <f>IF('Age-Level'!$K93="A","/","")</f>
        <v/>
      </c>
      <c r="H70" s="310" t="str">
        <f>IF('Age-Level'!$K95="A","/","")</f>
        <v/>
      </c>
      <c r="I70" s="224" t="str">
        <f>IF(Summary!$P103="E","E","")</f>
        <v/>
      </c>
      <c r="J70" s="224" t="str">
        <f>IF(Summary!$Q103="Y","R","")</f>
        <v/>
      </c>
      <c r="K70" s="258"/>
      <c r="L70" s="583"/>
      <c r="M70" s="583"/>
      <c r="N70" s="583"/>
      <c r="O70" s="583"/>
      <c r="P70" s="583"/>
      <c r="Q70" s="583"/>
      <c r="R70" s="587"/>
      <c r="S70" s="273"/>
      <c r="T70" s="274"/>
      <c r="U70" s="586"/>
      <c r="V70" s="258"/>
      <c r="W70" s="275"/>
      <c r="X70" s="273"/>
      <c r="Y70" s="274"/>
      <c r="Z70" s="260"/>
      <c r="AA70" s="275"/>
      <c r="AB70" s="273"/>
      <c r="AC70" s="274"/>
    </row>
    <row r="71" spans="1:30" s="261" customFormat="1" ht="13.5" thickBot="1">
      <c r="B71" s="262"/>
      <c r="C71" s="302" t="s">
        <v>984</v>
      </c>
      <c r="D71" s="316" t="str">
        <f>IF('Age-Level'!$K98="A","/","")</f>
        <v/>
      </c>
      <c r="E71" s="316" t="str">
        <f>IF('Age-Level'!$K102="A","/","")</f>
        <v/>
      </c>
      <c r="F71" s="316" t="str">
        <f>IF('Age-Level'!$K106="A","/","")</f>
        <v/>
      </c>
      <c r="G71" s="316" t="str">
        <f>IF('Age-Level'!$K111="A","/","")</f>
        <v/>
      </c>
      <c r="H71" s="316" t="str">
        <f>IF('Age-Level'!$K113="A","/","")</f>
        <v/>
      </c>
      <c r="I71" s="326" t="str">
        <f>IF(Summary!$P104="E","E","")</f>
        <v/>
      </c>
      <c r="J71" s="326" t="str">
        <f>IF(Summary!$Q104="Y","R","")</f>
        <v/>
      </c>
      <c r="K71" s="258"/>
      <c r="L71" s="585"/>
      <c r="M71" s="585"/>
      <c r="N71" s="585"/>
      <c r="O71" s="585"/>
      <c r="P71" s="585"/>
      <c r="Q71" s="585"/>
      <c r="R71" s="588"/>
      <c r="S71" s="273"/>
      <c r="T71" s="274"/>
      <c r="U71" s="586"/>
      <c r="V71" s="258"/>
      <c r="W71" s="275"/>
      <c r="X71" s="273"/>
      <c r="Y71" s="274"/>
      <c r="Z71" s="260"/>
      <c r="AA71" s="275"/>
      <c r="AB71" s="273"/>
      <c r="AC71" s="274"/>
    </row>
    <row r="72" spans="1:30" s="261" customFormat="1">
      <c r="B72" s="262"/>
      <c r="C72" s="305" t="s">
        <v>985</v>
      </c>
      <c r="D72" s="381"/>
      <c r="E72" s="381"/>
      <c r="F72" s="309" t="str">
        <f>IF('Age-Level'!$K116="C","/","")</f>
        <v/>
      </c>
      <c r="G72" s="309" t="str">
        <f>IF('Age-Level'!$K117="C","/","")</f>
        <v/>
      </c>
      <c r="H72" s="309" t="str">
        <f>IF('Age-Level'!$K118="C","/","")</f>
        <v/>
      </c>
      <c r="I72" s="224" t="str">
        <f>IF(Summary!$P105="E","E","")</f>
        <v/>
      </c>
      <c r="J72" s="224" t="str">
        <f>IF(Summary!$Q105="Y","R","")</f>
        <v/>
      </c>
      <c r="K72" s="258"/>
      <c r="L72" s="583"/>
      <c r="M72" s="583"/>
      <c r="N72" s="583"/>
      <c r="O72" s="583"/>
      <c r="P72" s="583"/>
      <c r="Q72" s="583"/>
      <c r="R72" s="587"/>
      <c r="S72" s="273"/>
      <c r="T72" s="274"/>
      <c r="U72" s="586"/>
      <c r="V72" s="258"/>
      <c r="W72" s="275"/>
      <c r="X72" s="273"/>
      <c r="Y72" s="274"/>
      <c r="Z72" s="260"/>
      <c r="AA72" s="275"/>
      <c r="AB72" s="273"/>
      <c r="AC72" s="274"/>
    </row>
    <row r="73" spans="1:30" s="261" customFormat="1">
      <c r="B73" s="262"/>
      <c r="C73" s="306" t="s">
        <v>792</v>
      </c>
      <c r="D73" s="379"/>
      <c r="E73" s="379"/>
      <c r="F73" s="317" t="str">
        <f>IF(Bridging!$K10="A","/","")</f>
        <v/>
      </c>
      <c r="G73" s="317" t="str">
        <f>IF(Bridging!$K14="A","/","")</f>
        <v/>
      </c>
      <c r="H73" s="317" t="str">
        <f>IF(Bridging!$K16="A","/","")</f>
        <v/>
      </c>
      <c r="I73" s="224" t="str">
        <f>IF(Summary!$P93="E","E","")</f>
        <v/>
      </c>
      <c r="J73" s="224" t="str">
        <f>IF(Summary!$Q93="Y","R","")</f>
        <v/>
      </c>
      <c r="K73" s="258"/>
      <c r="L73" s="585"/>
      <c r="M73" s="585"/>
      <c r="N73" s="585"/>
      <c r="O73" s="585"/>
      <c r="P73" s="585"/>
      <c r="Q73" s="585"/>
      <c r="R73" s="588"/>
      <c r="S73" s="273"/>
      <c r="T73" s="274"/>
      <c r="U73" s="586"/>
      <c r="V73" s="258"/>
      <c r="W73" s="275"/>
      <c r="X73" s="273"/>
      <c r="Y73" s="274"/>
      <c r="Z73" s="260"/>
      <c r="AA73" s="275"/>
      <c r="AB73" s="273"/>
      <c r="AC73" s="274"/>
    </row>
    <row r="74" spans="1:30" s="261" customFormat="1">
      <c r="B74" s="258"/>
      <c r="C74" s="258"/>
      <c r="D74" s="259"/>
      <c r="E74" s="259"/>
      <c r="F74" s="259"/>
      <c r="G74" s="259"/>
      <c r="H74" s="259"/>
      <c r="I74" s="260"/>
      <c r="J74" s="260"/>
      <c r="K74" s="258"/>
      <c r="L74" s="583"/>
      <c r="M74" s="583"/>
      <c r="N74" s="583"/>
      <c r="O74" s="583"/>
      <c r="P74" s="583"/>
      <c r="Q74" s="583"/>
      <c r="R74" s="587"/>
      <c r="S74" s="273"/>
      <c r="T74" s="274"/>
      <c r="U74" s="586"/>
      <c r="V74" s="258"/>
      <c r="W74" s="275"/>
      <c r="X74" s="273"/>
      <c r="Y74" s="274"/>
      <c r="Z74" s="260"/>
      <c r="AA74" s="275"/>
      <c r="AB74" s="273"/>
      <c r="AC74" s="274"/>
    </row>
    <row r="75" spans="1:30" s="261" customFormat="1">
      <c r="B75" s="258"/>
      <c r="C75" s="258"/>
      <c r="D75" s="259"/>
      <c r="E75" s="259"/>
      <c r="F75" s="259"/>
      <c r="G75" s="259"/>
      <c r="H75" s="259"/>
      <c r="I75" s="260"/>
      <c r="J75" s="260"/>
      <c r="K75" s="258"/>
      <c r="L75" s="585"/>
      <c r="M75" s="585"/>
      <c r="N75" s="585"/>
      <c r="O75" s="585"/>
      <c r="P75" s="585"/>
      <c r="Q75" s="585"/>
      <c r="R75" s="588"/>
      <c r="S75" s="273"/>
      <c r="T75" s="274"/>
      <c r="U75" s="258"/>
      <c r="V75" s="258"/>
      <c r="W75" s="307"/>
      <c r="X75" s="277"/>
      <c r="Y75" s="278"/>
      <c r="Z75" s="260"/>
      <c r="AA75" s="307"/>
      <c r="AB75" s="277"/>
      <c r="AC75" s="278"/>
    </row>
    <row r="76" spans="1:30" s="261" customFormat="1">
      <c r="B76" s="258"/>
      <c r="C76" s="258"/>
      <c r="D76" s="259"/>
      <c r="E76" s="259"/>
      <c r="F76" s="259"/>
      <c r="G76" s="259"/>
      <c r="H76" s="259"/>
      <c r="I76" s="260"/>
      <c r="J76" s="260"/>
      <c r="K76" s="258"/>
      <c r="L76" s="258"/>
      <c r="M76" s="258"/>
      <c r="N76" s="258"/>
      <c r="O76" s="258"/>
      <c r="P76" s="258"/>
      <c r="Q76" s="258"/>
      <c r="R76" s="258"/>
      <c r="S76" s="260"/>
      <c r="T76" s="260"/>
      <c r="U76" s="258"/>
      <c r="V76" s="258"/>
      <c r="W76" s="258"/>
      <c r="X76" s="260"/>
      <c r="Y76" s="260"/>
      <c r="Z76" s="260"/>
      <c r="AA76" s="258"/>
      <c r="AB76" s="260"/>
      <c r="AC76" s="260"/>
    </row>
    <row r="77" spans="1:30" s="261" customFormat="1">
      <c r="B77" s="258"/>
      <c r="C77" s="258"/>
      <c r="D77" s="259"/>
      <c r="E77" s="259"/>
      <c r="F77" s="259"/>
      <c r="G77" s="259"/>
      <c r="H77" s="259"/>
      <c r="I77" s="260"/>
      <c r="J77" s="260"/>
      <c r="K77" s="258"/>
      <c r="L77" s="258"/>
      <c r="M77" s="258"/>
      <c r="N77" s="258"/>
      <c r="O77" s="258"/>
      <c r="P77" s="258"/>
      <c r="Q77" s="258"/>
      <c r="R77" s="258"/>
      <c r="S77" s="260"/>
      <c r="T77" s="260"/>
      <c r="U77" s="258"/>
      <c r="V77" s="258"/>
      <c r="W77" s="258"/>
      <c r="X77" s="260"/>
      <c r="Y77" s="260"/>
      <c r="Z77" s="260"/>
      <c r="AA77" s="258"/>
      <c r="AB77" s="260"/>
      <c r="AC77" s="260"/>
    </row>
    <row r="78" spans="1:30" s="261" customFormat="1">
      <c r="A78" s="258"/>
      <c r="B78" s="258"/>
      <c r="C78" s="258"/>
      <c r="D78" s="259"/>
      <c r="E78" s="259"/>
      <c r="F78" s="259"/>
      <c r="G78" s="259"/>
      <c r="H78" s="259"/>
      <c r="I78" s="260"/>
      <c r="J78" s="260"/>
      <c r="K78" s="258"/>
      <c r="L78" s="258"/>
      <c r="M78" s="258"/>
      <c r="N78" s="258"/>
      <c r="O78" s="258"/>
      <c r="P78" s="258"/>
      <c r="Q78" s="258"/>
      <c r="R78" s="258"/>
      <c r="S78" s="260"/>
      <c r="T78" s="260"/>
      <c r="U78" s="258"/>
      <c r="V78" s="258"/>
      <c r="W78" s="258"/>
      <c r="X78" s="260"/>
      <c r="Y78" s="260"/>
      <c r="Z78" s="260"/>
      <c r="AA78" s="258"/>
      <c r="AB78" s="260"/>
      <c r="AC78" s="260"/>
    </row>
    <row r="79" spans="1:30">
      <c r="W79" s="260"/>
      <c r="X79" s="258"/>
      <c r="AA79" s="261"/>
      <c r="AB79" s="258"/>
      <c r="AC79" s="258"/>
      <c r="AD79" s="258"/>
    </row>
    <row r="80" spans="1:30">
      <c r="W80" s="260"/>
      <c r="X80" s="258"/>
      <c r="AA80" s="261"/>
      <c r="AB80" s="258"/>
      <c r="AC80" s="258"/>
      <c r="AD80" s="258"/>
    </row>
    <row r="81" spans="23:30">
      <c r="W81" s="260"/>
      <c r="X81" s="258"/>
      <c r="AA81" s="261"/>
      <c r="AB81" s="258"/>
      <c r="AC81" s="258"/>
      <c r="AD81" s="258"/>
    </row>
    <row r="82" spans="23:30">
      <c r="W82" s="260"/>
      <c r="X82" s="258"/>
      <c r="AA82" s="261"/>
      <c r="AB82" s="258"/>
      <c r="AC82" s="258"/>
      <c r="AD82" s="258"/>
    </row>
    <row r="83" spans="23:30">
      <c r="W83" s="260"/>
      <c r="X83" s="258"/>
      <c r="AA83" s="261"/>
      <c r="AB83" s="258"/>
      <c r="AC83" s="258"/>
      <c r="AD83" s="258"/>
    </row>
    <row r="84" spans="23:30">
      <c r="W84" s="260"/>
      <c r="X84" s="258"/>
      <c r="AA84" s="261"/>
      <c r="AB84" s="258"/>
      <c r="AC84" s="258"/>
      <c r="AD84" s="258"/>
    </row>
    <row r="85" spans="23:30">
      <c r="W85" s="260"/>
      <c r="X85" s="258"/>
      <c r="AA85" s="261"/>
      <c r="AB85" s="258"/>
      <c r="AC85" s="258"/>
      <c r="AD85" s="258"/>
    </row>
    <row r="86" spans="23:30">
      <c r="W86" s="260"/>
      <c r="X86" s="258"/>
      <c r="AA86" s="261"/>
      <c r="AB86" s="258"/>
      <c r="AC86" s="258"/>
      <c r="AD86" s="258"/>
    </row>
  </sheetData>
  <sheetProtection algorithmName="SHA-512" hashValue="OKCqgal3VPCNJssjlgHghF10n0Ezj7Xvk/j10qY7QLNvzK3vcYPayzeMo4zWaQsBUMZuL9T9wicdAwUWzCnf7Q==" saltValue="Qlq0cvh/aSkFZdFtZAUp1Q==" spinCount="100000" sheet="1" objects="1" scenarios="1" selectLockedCells="1"/>
  <mergeCells count="45">
    <mergeCell ref="L44:R44"/>
    <mergeCell ref="U25:U74"/>
    <mergeCell ref="L28:R28"/>
    <mergeCell ref="L29:R29"/>
    <mergeCell ref="L30:R30"/>
    <mergeCell ref="L31:R31"/>
    <mergeCell ref="L32:R32"/>
    <mergeCell ref="L33:R33"/>
    <mergeCell ref="L34:R34"/>
    <mergeCell ref="L35:R35"/>
    <mergeCell ref="L36:R36"/>
    <mergeCell ref="L37:R37"/>
    <mergeCell ref="L40:R40"/>
    <mergeCell ref="L41:R41"/>
    <mergeCell ref="L42:R42"/>
    <mergeCell ref="L43:R43"/>
    <mergeCell ref="L58:R58"/>
    <mergeCell ref="L45:R45"/>
    <mergeCell ref="L48:R48"/>
    <mergeCell ref="L49:R49"/>
    <mergeCell ref="L50:R50"/>
    <mergeCell ref="L51:R51"/>
    <mergeCell ref="L52:R52"/>
    <mergeCell ref="L53:R53"/>
    <mergeCell ref="L54:R54"/>
    <mergeCell ref="L55:R55"/>
    <mergeCell ref="L56:R56"/>
    <mergeCell ref="L57:R57"/>
    <mergeCell ref="L70:R70"/>
    <mergeCell ref="L59:R59"/>
    <mergeCell ref="L60:R60"/>
    <mergeCell ref="L61:R61"/>
    <mergeCell ref="L62:R62"/>
    <mergeCell ref="L63:R63"/>
    <mergeCell ref="L64:R64"/>
    <mergeCell ref="L65:R65"/>
    <mergeCell ref="L66:R66"/>
    <mergeCell ref="L67:R67"/>
    <mergeCell ref="L68:R68"/>
    <mergeCell ref="L69:R69"/>
    <mergeCell ref="L71:R71"/>
    <mergeCell ref="L72:R72"/>
    <mergeCell ref="L73:R73"/>
    <mergeCell ref="L74:R74"/>
    <mergeCell ref="L75:R75"/>
  </mergeCells>
  <conditionalFormatting sqref="T1:W1">
    <cfRule type="expression" dxfId="68" priority="2">
      <formula>LEFT($U$1,7)="Junior_"</formula>
    </cfRule>
  </conditionalFormatting>
  <conditionalFormatting sqref="C1">
    <cfRule type="expression" dxfId="67" priority="1">
      <formula>LEFT($U$1,7)&lt;&gt;"Junior_"</formula>
    </cfRule>
  </conditionalFormatting>
  <conditionalFormatting sqref="L48:L75 W54:W75 AA4:AA75">
    <cfRule type="duplicateValues" dxfId="66" priority="3"/>
  </conditionalFormatting>
  <pageMargins left="0.5" right="0.3" top="0.3" bottom="0.3" header="0.3" footer="0.3"/>
  <pageSetup scale="75" fitToWidth="2" fitToHeight="0" orientation="portrait" r:id="rId1"/>
  <colBreaks count="1" manualBreakCount="1">
    <brk id="21" max="74"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C9C19-7954-449B-946B-B7CA75458B1D}">
  <sheetPr>
    <tabColor rgb="FF7030A0"/>
  </sheetPr>
  <dimension ref="A1:AD86"/>
  <sheetViews>
    <sheetView showGridLines="0" zoomScaleNormal="100" zoomScaleSheetLayoutView="100" workbookViewId="0">
      <selection activeCell="L48" sqref="L48:R48"/>
    </sheetView>
  </sheetViews>
  <sheetFormatPr defaultColWidth="9.140625" defaultRowHeight="12.75"/>
  <cols>
    <col min="1" max="1" width="0.85546875" style="258" customWidth="1"/>
    <col min="2" max="2" width="18.42578125" style="258" customWidth="1"/>
    <col min="3" max="3" width="24.42578125" style="258" customWidth="1"/>
    <col min="4" max="8" width="0.85546875" style="259" customWidth="1"/>
    <col min="9" max="10" width="7" style="260" customWidth="1"/>
    <col min="11" max="11" width="1.7109375" style="258" customWidth="1"/>
    <col min="12" max="12" width="18.42578125" style="258" customWidth="1"/>
    <col min="13" max="13" width="24.42578125" style="258" customWidth="1"/>
    <col min="14" max="18" width="0.85546875" style="258" customWidth="1"/>
    <col min="19" max="20" width="7" style="260" customWidth="1"/>
    <col min="21" max="21" width="2.7109375" style="258" customWidth="1"/>
    <col min="22" max="22" width="0.85546875" style="258" customWidth="1"/>
    <col min="23" max="23" width="45.7109375" style="258" customWidth="1"/>
    <col min="24" max="25" width="8.42578125" style="260" customWidth="1"/>
    <col min="26" max="26" width="1.7109375" style="260" customWidth="1"/>
    <col min="27" max="27" width="45.7109375" style="258" customWidth="1"/>
    <col min="28" max="29" width="8.42578125" style="260" customWidth="1"/>
    <col min="30" max="30" width="2.7109375" style="261" customWidth="1"/>
    <col min="31" max="16384" width="9.140625" style="258"/>
  </cols>
  <sheetData>
    <row r="1" spans="2:30" s="253" customFormat="1" ht="29.25" customHeight="1" thickBot="1">
      <c r="C1" s="254" t="s">
        <v>946</v>
      </c>
      <c r="D1" s="374"/>
      <c r="E1" s="374"/>
      <c r="F1" s="374"/>
      <c r="G1" s="374"/>
      <c r="H1" s="374"/>
      <c r="I1" s="375"/>
      <c r="J1" s="375"/>
      <c r="K1" s="376"/>
      <c r="L1" s="377"/>
      <c r="M1" s="377"/>
      <c r="N1" s="377"/>
      <c r="O1" s="377"/>
      <c r="P1" s="377"/>
      <c r="Q1" s="377"/>
      <c r="R1" s="377"/>
      <c r="S1" s="377"/>
      <c r="T1" s="378" t="str">
        <f ca="1">MID(CELL("filename",A1),FIND(IF(ISERROR(FIND("]",CELL("filename",A1))),"$","]"),CELL("filename",A1))+1,256)</f>
        <v>Junior_9</v>
      </c>
      <c r="U1" s="255" t="str">
        <f ca="1">MID(CELL("filename",A1),FIND(IF(ISERROR(FIND("]",CELL("filename",A1))),"$","]"),CELL("filename",A1))+1,256)</f>
        <v>Junior_9</v>
      </c>
      <c r="W1" s="256" t="str">
        <f ca="1">IF(T1&lt;&gt;"",T1,"")</f>
        <v>Junior_9</v>
      </c>
      <c r="X1" s="257"/>
      <c r="Y1" s="257"/>
      <c r="Z1" s="257"/>
      <c r="AB1" s="257"/>
      <c r="AC1" s="257"/>
      <c r="AD1" s="256"/>
    </row>
    <row r="2" spans="2:30" ht="12.95" customHeight="1">
      <c r="N2" s="259"/>
      <c r="O2" s="259"/>
      <c r="P2" s="259"/>
      <c r="Q2" s="259"/>
      <c r="R2" s="259"/>
    </row>
    <row r="3" spans="2:30" ht="12.95" customHeight="1" thickBot="1">
      <c r="N3" s="259"/>
      <c r="O3" s="259"/>
      <c r="P3" s="259"/>
      <c r="Q3" s="259"/>
      <c r="R3" s="259"/>
    </row>
    <row r="4" spans="2:30" ht="12.95" customHeight="1">
      <c r="B4" s="262"/>
      <c r="C4" s="300" t="s">
        <v>1076</v>
      </c>
      <c r="D4" s="309" t="str">
        <f>IF(Badges!$L33="A","/","")</f>
        <v/>
      </c>
      <c r="E4" s="309" t="str">
        <f>IF(Badges!$L37="A","/","")</f>
        <v/>
      </c>
      <c r="F4" s="309" t="str">
        <f>IF(Badges!$L41="A","/","")</f>
        <v/>
      </c>
      <c r="G4" s="309" t="str">
        <f>IF(Badges!$L45="A","/","")</f>
        <v/>
      </c>
      <c r="H4" s="309" t="str">
        <f>IF(Badges!$L49="A","/","")</f>
        <v/>
      </c>
      <c r="I4" s="325" t="str">
        <f>IF(Summary!$R5="E","E","")</f>
        <v/>
      </c>
      <c r="J4" s="325" t="str">
        <f>IF(Summary!$S5="Y","R","")</f>
        <v/>
      </c>
      <c r="L4" s="262"/>
      <c r="M4" s="267" t="s">
        <v>97</v>
      </c>
      <c r="N4" s="268"/>
      <c r="O4" s="268"/>
      <c r="P4" s="268"/>
      <c r="Q4" s="268"/>
      <c r="R4" s="268"/>
      <c r="S4" s="269"/>
      <c r="T4" s="269"/>
      <c r="W4" s="336" t="str">
        <f>'Fun Patches'!C5</f>
        <v>&lt;LIST PATCH HERE&gt;</v>
      </c>
      <c r="X4" s="337" t="str">
        <f>IF(Summary!$R113="E","E","")</f>
        <v/>
      </c>
      <c r="Y4" s="337" t="str">
        <f>IF(Summary!$S113="Y","R","")</f>
        <v/>
      </c>
      <c r="AA4" s="270"/>
      <c r="AB4" s="264"/>
      <c r="AC4" s="265"/>
    </row>
    <row r="5" spans="2:30" ht="12.95" customHeight="1">
      <c r="B5" s="262"/>
      <c r="C5" s="295" t="s">
        <v>1057</v>
      </c>
      <c r="D5" s="311" t="str">
        <f>IF(Badges!$L151="A","/","")</f>
        <v/>
      </c>
      <c r="E5" s="311" t="str">
        <f>IF(Badges!$L155="A","/","")</f>
        <v/>
      </c>
      <c r="F5" s="311" t="str">
        <f>IF(Badges!$L159="A","/","")</f>
        <v/>
      </c>
      <c r="G5" s="311" t="str">
        <f>IF(Badges!$L163="A","/","")</f>
        <v/>
      </c>
      <c r="H5" s="311" t="str">
        <f>IF(Badges!$L167="A","/","")</f>
        <v/>
      </c>
      <c r="I5" s="223" t="str">
        <f>IF(Summary!$R11="E","E","")</f>
        <v/>
      </c>
      <c r="J5" s="223" t="str">
        <f>IF(Summary!$S11="Y","R","")</f>
        <v/>
      </c>
      <c r="L5" s="262"/>
      <c r="M5" s="271" t="s">
        <v>947</v>
      </c>
      <c r="N5" s="268"/>
      <c r="O5" s="268"/>
      <c r="P5" s="268"/>
      <c r="Q5" s="268"/>
      <c r="R5" s="272"/>
      <c r="S5" s="224" t="str">
        <f>IF(Summary!$R63="E","E","")</f>
        <v/>
      </c>
      <c r="T5" s="224" t="str">
        <f>IF(Summary!$S63="Y","R","")</f>
        <v/>
      </c>
      <c r="W5" s="338" t="str">
        <f>'Fun Patches'!C6</f>
        <v>&lt;LIST PATCH HERE&gt;</v>
      </c>
      <c r="X5" s="339" t="str">
        <f>IF(Summary!$R114="E","E","")</f>
        <v/>
      </c>
      <c r="Y5" s="339" t="str">
        <f>IF(Summary!$S114="Y","R","")</f>
        <v/>
      </c>
      <c r="AA5" s="275"/>
      <c r="AB5" s="273"/>
      <c r="AC5" s="274"/>
    </row>
    <row r="6" spans="2:30" ht="12.95" customHeight="1" thickBot="1">
      <c r="B6" s="262"/>
      <c r="C6" s="299" t="s">
        <v>144</v>
      </c>
      <c r="D6" s="311" t="str">
        <f>IF(Badges!$L174="A","/","")</f>
        <v/>
      </c>
      <c r="E6" s="311" t="str">
        <f>IF(Badges!$L178="A","/","")</f>
        <v/>
      </c>
      <c r="F6" s="311" t="str">
        <f>IF(Badges!$L182="A","/","")</f>
        <v/>
      </c>
      <c r="G6" s="311" t="str">
        <f>IF(Badges!$L186="A","/","")</f>
        <v/>
      </c>
      <c r="H6" s="311" t="str">
        <f>IF(Badges!$L190="A","/","")</f>
        <v/>
      </c>
      <c r="I6" s="223" t="str">
        <f>IF(Summary!$R12="E","E","")</f>
        <v/>
      </c>
      <c r="J6" s="223" t="str">
        <f>IF(Summary!$S12="Y","R","")</f>
        <v/>
      </c>
      <c r="K6" s="266" t="str">
        <f>IF(COUNT(#REF!)=3,MAX(#REF!),"")</f>
        <v/>
      </c>
      <c r="L6" s="262"/>
      <c r="M6" s="279" t="s">
        <v>948</v>
      </c>
      <c r="N6" s="280"/>
      <c r="O6" s="280"/>
      <c r="P6" s="280"/>
      <c r="Q6" s="280"/>
      <c r="R6" s="281"/>
      <c r="S6" s="224" t="str">
        <f>IF(Summary!$R64="E","E","")</f>
        <v/>
      </c>
      <c r="T6" s="224" t="str">
        <f>IF(Summary!$S64="Y","R","")</f>
        <v/>
      </c>
      <c r="W6" s="338" t="str">
        <f>'Fun Patches'!C7</f>
        <v>&lt;LIST PATCH HERE&gt;</v>
      </c>
      <c r="X6" s="339" t="str">
        <f>IF(Summary!$R115="E","E","")</f>
        <v/>
      </c>
      <c r="Y6" s="339" t="str">
        <f>IF(Summary!$S115="Y","R","")</f>
        <v/>
      </c>
      <c r="AA6" s="275"/>
      <c r="AB6" s="273"/>
      <c r="AC6" s="274"/>
    </row>
    <row r="7" spans="2:30" ht="12.95" customHeight="1" thickBot="1">
      <c r="B7" s="262"/>
      <c r="C7" s="294" t="s">
        <v>139</v>
      </c>
      <c r="D7" s="309" t="str">
        <f>IF(Badges!$L197="A","/","")</f>
        <v/>
      </c>
      <c r="E7" s="309" t="str">
        <f>IF(Badges!$L201="A","/","")</f>
        <v/>
      </c>
      <c r="F7" s="309" t="str">
        <f>IF(Badges!$L205="A","/","")</f>
        <v/>
      </c>
      <c r="G7" s="309" t="str">
        <f>IF(Badges!$L209="A","/","")</f>
        <v/>
      </c>
      <c r="H7" s="309" t="str">
        <f>IF(Badges!$L213="A","/","")</f>
        <v/>
      </c>
      <c r="I7" s="325" t="str">
        <f>IF(Summary!$R13="E","E","")</f>
        <v/>
      </c>
      <c r="J7" s="325" t="str">
        <f>IF(Summary!$S13="Y","R","")</f>
        <v/>
      </c>
      <c r="K7" s="266"/>
      <c r="L7" s="262"/>
      <c r="M7" s="283" t="s">
        <v>949</v>
      </c>
      <c r="N7" s="284"/>
      <c r="O7" s="284"/>
      <c r="P7" s="284"/>
      <c r="Q7" s="284"/>
      <c r="R7" s="285"/>
      <c r="S7" s="224" t="str">
        <f>IF(Summary!$R65="E","E","")</f>
        <v/>
      </c>
      <c r="T7" s="224" t="str">
        <f>IF(Summary!$S65="Y","R","")</f>
        <v/>
      </c>
      <c r="U7" s="266" t="str">
        <f>IF(COUNTIF(S5:S7,"E")=3,"C"," ")</f>
        <v xml:space="preserve"> </v>
      </c>
      <c r="W7" s="338" t="str">
        <f>'Fun Patches'!C8</f>
        <v>&lt;LIST PATCH HERE&gt;</v>
      </c>
      <c r="X7" s="339" t="str">
        <f>IF(Summary!$R116="E","E","")</f>
        <v/>
      </c>
      <c r="Y7" s="339" t="str">
        <f>IF(Summary!$S116="Y","R","")</f>
        <v/>
      </c>
      <c r="AA7" s="275"/>
      <c r="AB7" s="273"/>
      <c r="AC7" s="274"/>
    </row>
    <row r="8" spans="2:30" ht="12.95" customHeight="1">
      <c r="B8" s="262"/>
      <c r="C8" s="295" t="s">
        <v>151</v>
      </c>
      <c r="D8" s="311" t="str">
        <f>IF(Badges!$L220="A","/","")</f>
        <v/>
      </c>
      <c r="E8" s="311" t="str">
        <f>IF(Badges!$L224="A","/","")</f>
        <v/>
      </c>
      <c r="F8" s="311" t="str">
        <f>IF(Badges!$L228="A","/","")</f>
        <v/>
      </c>
      <c r="G8" s="311" t="str">
        <f>IF(Badges!$L232="A","/","")</f>
        <v/>
      </c>
      <c r="H8" s="311" t="str">
        <f>IF(Badges!$L236="A","/","")</f>
        <v/>
      </c>
      <c r="I8" s="223" t="str">
        <f>IF(Summary!$R14="E","E","")</f>
        <v/>
      </c>
      <c r="J8" s="223" t="str">
        <f>IF(Summary!$S14="Y","R","")</f>
        <v/>
      </c>
      <c r="K8" s="266"/>
      <c r="L8" s="262"/>
      <c r="M8" s="287" t="s">
        <v>951</v>
      </c>
      <c r="N8" s="288"/>
      <c r="O8" s="288"/>
      <c r="P8" s="288"/>
      <c r="Q8" s="288"/>
      <c r="R8" s="288"/>
      <c r="S8" s="289"/>
      <c r="T8" s="289"/>
      <c r="W8" s="338" t="str">
        <f>'Fun Patches'!C9</f>
        <v>&lt;LIST PATCH HERE&gt;</v>
      </c>
      <c r="X8" s="339" t="str">
        <f>IF(Summary!$R117="E","E","")</f>
        <v/>
      </c>
      <c r="Y8" s="339" t="str">
        <f>IF(Summary!$S117="Y","R","")</f>
        <v/>
      </c>
      <c r="AA8" s="275"/>
      <c r="AB8" s="273"/>
      <c r="AC8" s="274"/>
    </row>
    <row r="9" spans="2:30" ht="12.95" customHeight="1" thickBot="1">
      <c r="B9" s="262"/>
      <c r="C9" s="298" t="s">
        <v>439</v>
      </c>
      <c r="D9" s="311" t="str">
        <f>IF(Badges!$L266="A","/","")</f>
        <v/>
      </c>
      <c r="E9" s="311" t="str">
        <f>IF(Badges!$L270="A","/","")</f>
        <v/>
      </c>
      <c r="F9" s="311" t="str">
        <f>IF(Badges!$L274="A","/","")</f>
        <v/>
      </c>
      <c r="G9" s="311" t="str">
        <f>IF(Badges!$L278="A","/","")</f>
        <v/>
      </c>
      <c r="H9" s="311" t="str">
        <f>IF(Badges!$L282="A","/","")</f>
        <v/>
      </c>
      <c r="I9" s="223" t="str">
        <f>IF(Summary!$R16="E","E","")</f>
        <v/>
      </c>
      <c r="J9" s="223" t="str">
        <f>IF(Summary!$S16="Y","R","")</f>
        <v/>
      </c>
      <c r="K9" s="266"/>
      <c r="L9" s="262"/>
      <c r="M9" s="271" t="s">
        <v>22</v>
      </c>
      <c r="N9" s="268"/>
      <c r="O9" s="268"/>
      <c r="P9" s="268"/>
      <c r="Q9" s="268"/>
      <c r="R9" s="272"/>
      <c r="S9" s="224" t="str">
        <f>IF(Summary!$R67="E","E","")</f>
        <v/>
      </c>
      <c r="T9" s="224" t="str">
        <f>IF(Summary!$S67="Y","R","")</f>
        <v/>
      </c>
      <c r="W9" s="338" t="str">
        <f>'Fun Patches'!C10</f>
        <v>&lt;LIST PATCH HERE&gt;</v>
      </c>
      <c r="X9" s="339" t="str">
        <f>IF(Summary!$R118="E","E","")</f>
        <v/>
      </c>
      <c r="Y9" s="339" t="str">
        <f>IF(Summary!$S118="Y","R","")</f>
        <v/>
      </c>
      <c r="AA9" s="275"/>
      <c r="AB9" s="273"/>
      <c r="AC9" s="274"/>
    </row>
    <row r="10" spans="2:30" ht="12.95" customHeight="1">
      <c r="B10" s="262"/>
      <c r="C10" s="300" t="s">
        <v>950</v>
      </c>
      <c r="D10" s="309" t="str">
        <f>IF(Badges!$L289="A","/","")</f>
        <v/>
      </c>
      <c r="E10" s="309" t="str">
        <f>IF(Badges!$L293="A","/","")</f>
        <v/>
      </c>
      <c r="F10" s="309" t="str">
        <f>IF(Badges!$L297="A","/","")</f>
        <v/>
      </c>
      <c r="G10" s="309" t="str">
        <f>IF(Badges!$L301="A","/","")</f>
        <v/>
      </c>
      <c r="H10" s="309" t="str">
        <f>IF(Badges!$L305="A","/","")</f>
        <v/>
      </c>
      <c r="I10" s="325" t="str">
        <f>IF(Summary!$R17="E","E","")</f>
        <v/>
      </c>
      <c r="J10" s="325" t="str">
        <f>IF(Summary!$S17="Y","R","")</f>
        <v/>
      </c>
      <c r="K10" s="266" t="str">
        <f>IF(COUNT(#REF!)=3,MAX(#REF!),"")</f>
        <v/>
      </c>
      <c r="L10" s="262"/>
      <c r="M10" s="279" t="s">
        <v>26</v>
      </c>
      <c r="N10" s="280"/>
      <c r="O10" s="280"/>
      <c r="P10" s="280"/>
      <c r="Q10" s="280"/>
      <c r="R10" s="281"/>
      <c r="S10" s="224" t="str">
        <f>IF(Summary!$R68="E","E","")</f>
        <v/>
      </c>
      <c r="T10" s="224" t="str">
        <f>IF(Summary!$S68="Y","R","")</f>
        <v/>
      </c>
      <c r="W10" s="338" t="str">
        <f>'Fun Patches'!C11</f>
        <v>&lt;LIST PATCH HERE&gt;</v>
      </c>
      <c r="X10" s="339" t="str">
        <f>IF(Summary!$R119="E","E","")</f>
        <v/>
      </c>
      <c r="Y10" s="339" t="str">
        <f>IF(Summary!$S119="Y","R","")</f>
        <v/>
      </c>
      <c r="AA10" s="275"/>
      <c r="AB10" s="273"/>
      <c r="AC10" s="274"/>
    </row>
    <row r="11" spans="2:30" ht="12.95" customHeight="1" thickBot="1">
      <c r="B11" s="262"/>
      <c r="C11" s="295" t="s">
        <v>155</v>
      </c>
      <c r="D11" s="311" t="str">
        <f>IF(Badges!$L312="A","/","")</f>
        <v/>
      </c>
      <c r="E11" s="311" t="str">
        <f>IF(Badges!$L316="A","/","")</f>
        <v/>
      </c>
      <c r="F11" s="311" t="str">
        <f>IF(Badges!$L320="A","/","")</f>
        <v/>
      </c>
      <c r="G11" s="311" t="str">
        <f>IF(Badges!$L324="A","/","")</f>
        <v/>
      </c>
      <c r="H11" s="311" t="str">
        <f>IF(Badges!$L328="A","/","")</f>
        <v/>
      </c>
      <c r="I11" s="223" t="str">
        <f>IF(Summary!$R18="E","E","")</f>
        <v/>
      </c>
      <c r="J11" s="223" t="str">
        <f>IF(Summary!$S18="Y","R","")</f>
        <v/>
      </c>
      <c r="K11" s="266"/>
      <c r="L11" s="262"/>
      <c r="M11" s="290" t="s">
        <v>30</v>
      </c>
      <c r="N11" s="291"/>
      <c r="O11" s="291"/>
      <c r="P11" s="291"/>
      <c r="Q11" s="291"/>
      <c r="R11" s="292"/>
      <c r="S11" s="326" t="str">
        <f>IF(Summary!$R69="E","E","")</f>
        <v/>
      </c>
      <c r="T11" s="326" t="str">
        <f>IF(Summary!$S69="Y","R","")</f>
        <v/>
      </c>
      <c r="U11" s="266" t="str">
        <f>IF(COUNTIF(S9:S11,"E")=3,"C"," ")</f>
        <v xml:space="preserve"> </v>
      </c>
      <c r="W11" s="338" t="str">
        <f>'Fun Patches'!C12</f>
        <v>&lt;LIST PATCH HERE&gt;</v>
      </c>
      <c r="X11" s="339" t="str">
        <f>IF(Summary!$R120="E","E","")</f>
        <v/>
      </c>
      <c r="Y11" s="339" t="str">
        <f>IF(Summary!$S120="Y","R","")</f>
        <v/>
      </c>
      <c r="AA11" s="275"/>
      <c r="AB11" s="273"/>
      <c r="AC11" s="274"/>
    </row>
    <row r="12" spans="2:30" ht="12.95" customHeight="1" thickBot="1">
      <c r="B12" s="262"/>
      <c r="C12" s="295" t="s">
        <v>143</v>
      </c>
      <c r="D12" s="311" t="str">
        <f>IF(Badges!$L335="A","/","")</f>
        <v/>
      </c>
      <c r="E12" s="311" t="str">
        <f>IF(Badges!$L339="A","/","")</f>
        <v/>
      </c>
      <c r="F12" s="311" t="str">
        <f>IF(Badges!$L343="A","/","")</f>
        <v/>
      </c>
      <c r="G12" s="311" t="str">
        <f>IF(Badges!$L347="A","/","")</f>
        <v/>
      </c>
      <c r="H12" s="311" t="str">
        <f>IF(Badges!$L351="A","/","")</f>
        <v/>
      </c>
      <c r="I12" s="223" t="str">
        <f>IF(Summary!$R19="E","E","")</f>
        <v/>
      </c>
      <c r="J12" s="223" t="str">
        <f>IF(Summary!$S19="Y","R","")</f>
        <v/>
      </c>
      <c r="K12" s="266"/>
      <c r="L12" s="262"/>
      <c r="M12" s="267" t="s">
        <v>121</v>
      </c>
      <c r="N12" s="268"/>
      <c r="O12" s="268"/>
      <c r="P12" s="268"/>
      <c r="Q12" s="268"/>
      <c r="R12" s="268"/>
      <c r="S12" s="269"/>
      <c r="T12" s="269"/>
      <c r="W12" s="338" t="str">
        <f>'Fun Patches'!C13</f>
        <v>&lt;LIST PATCH HERE&gt;</v>
      </c>
      <c r="X12" s="339" t="str">
        <f>IF(Summary!$R121="E","E","")</f>
        <v/>
      </c>
      <c r="Y12" s="339" t="str">
        <f>IF(Summary!$S121="Y","R","")</f>
        <v/>
      </c>
      <c r="AA12" s="275"/>
      <c r="AB12" s="273"/>
      <c r="AC12" s="274"/>
    </row>
    <row r="13" spans="2:30" ht="12.95" customHeight="1">
      <c r="B13" s="262"/>
      <c r="C13" s="294" t="s">
        <v>741</v>
      </c>
      <c r="D13" s="309" t="str">
        <f>IF(Badges!$L358="A","/","")</f>
        <v/>
      </c>
      <c r="E13" s="309" t="str">
        <f>IF(Badges!$L362="A","/","")</f>
        <v/>
      </c>
      <c r="F13" s="309" t="str">
        <f>IF(Badges!$L366="A","/","")</f>
        <v/>
      </c>
      <c r="G13" s="309" t="str">
        <f>IF(Badges!$L370="A","/","")</f>
        <v/>
      </c>
      <c r="H13" s="309" t="str">
        <f>IF(Badges!$L374="A","/","")</f>
        <v/>
      </c>
      <c r="I13" s="325" t="str">
        <f>IF(Summary!$R20="E","E","")</f>
        <v/>
      </c>
      <c r="J13" s="325" t="str">
        <f>IF(Summary!$S20="Y","R","")</f>
        <v/>
      </c>
      <c r="K13" s="266"/>
      <c r="L13" s="262"/>
      <c r="M13" s="279" t="s">
        <v>953</v>
      </c>
      <c r="N13" s="280"/>
      <c r="O13" s="280"/>
      <c r="P13" s="280"/>
      <c r="Q13" s="280"/>
      <c r="R13" s="281"/>
      <c r="S13" s="224" t="str">
        <f>IF(Summary!$R71="E","E","")</f>
        <v/>
      </c>
      <c r="T13" s="224" t="str">
        <f>IF(Summary!$S71="Y","R","")</f>
        <v/>
      </c>
      <c r="W13" s="338" t="str">
        <f>'Fun Patches'!C14</f>
        <v>&lt;LIST PATCH HERE&gt;</v>
      </c>
      <c r="X13" s="339" t="str">
        <f>IF(Summary!$R122="E","E","")</f>
        <v/>
      </c>
      <c r="Y13" s="339" t="str">
        <f>IF(Summary!$S122="Y","R","")</f>
        <v/>
      </c>
      <c r="AA13" s="275"/>
      <c r="AB13" s="273"/>
      <c r="AC13" s="274"/>
    </row>
    <row r="14" spans="2:30" ht="12.95" customHeight="1">
      <c r="B14" s="262"/>
      <c r="C14" s="295" t="s">
        <v>952</v>
      </c>
      <c r="D14" s="311" t="str">
        <f>IF(Badges!$L573="A","/","")</f>
        <v/>
      </c>
      <c r="E14" s="311" t="str">
        <f>IF(Badges!$L385="A","/","")</f>
        <v/>
      </c>
      <c r="F14" s="311" t="str">
        <f>IF(Badges!$L389="A","/","")</f>
        <v/>
      </c>
      <c r="G14" s="311" t="str">
        <f>IF(Badges!$L393="A","/","")</f>
        <v/>
      </c>
      <c r="H14" s="311" t="str">
        <f>IF(Badges!$L397="A","/","")</f>
        <v/>
      </c>
      <c r="I14" s="223" t="str">
        <f>IF(Summary!$R21="E","E","")</f>
        <v/>
      </c>
      <c r="J14" s="223" t="str">
        <f>IF(Summary!$S21="Y","R","")</f>
        <v/>
      </c>
      <c r="K14" s="266" t="str">
        <f>IF(COUNT(#REF!)=3,MAX(#REF!),"")</f>
        <v/>
      </c>
      <c r="L14" s="262"/>
      <c r="M14" s="279" t="s">
        <v>954</v>
      </c>
      <c r="N14" s="280"/>
      <c r="O14" s="280"/>
      <c r="P14" s="280"/>
      <c r="Q14" s="280"/>
      <c r="R14" s="281"/>
      <c r="S14" s="224" t="str">
        <f>IF(Summary!$R72="E","E","")</f>
        <v/>
      </c>
      <c r="T14" s="224" t="str">
        <f>IF(Summary!$S72="Y","R","")</f>
        <v/>
      </c>
      <c r="W14" s="338" t="str">
        <f>'Fun Patches'!C15</f>
        <v>&lt;LIST PATCH HERE&gt;</v>
      </c>
      <c r="X14" s="339" t="str">
        <f>IF(Summary!$R123="E","E","")</f>
        <v/>
      </c>
      <c r="Y14" s="339" t="str">
        <f>IF(Summary!$S123="Y","R","")</f>
        <v/>
      </c>
      <c r="AA14" s="275"/>
      <c r="AB14" s="273"/>
      <c r="AC14" s="274"/>
    </row>
    <row r="15" spans="2:30" ht="12.95" customHeight="1" thickBot="1">
      <c r="B15" s="262"/>
      <c r="C15" s="298" t="s">
        <v>697</v>
      </c>
      <c r="D15" s="311" t="str">
        <f>IF(Badges!$L404="A","/","")</f>
        <v/>
      </c>
      <c r="E15" s="311" t="str">
        <f>IF(Badges!$L408="A","/","")</f>
        <v/>
      </c>
      <c r="F15" s="311" t="str">
        <f>IF(Badges!$L412="A","/","")</f>
        <v/>
      </c>
      <c r="G15" s="311" t="str">
        <f>IF(Badges!$L416="A","/","")</f>
        <v/>
      </c>
      <c r="H15" s="311" t="str">
        <f>IF(Badges!$L420="A","/","")</f>
        <v/>
      </c>
      <c r="I15" s="223" t="str">
        <f>IF(Summary!$R22="E","E","")</f>
        <v/>
      </c>
      <c r="J15" s="223" t="str">
        <f>IF(Summary!$S22="Y","R","")</f>
        <v/>
      </c>
      <c r="K15" s="266"/>
      <c r="L15" s="262"/>
      <c r="M15" s="283" t="s">
        <v>955</v>
      </c>
      <c r="N15" s="284"/>
      <c r="O15" s="284"/>
      <c r="P15" s="284"/>
      <c r="Q15" s="284"/>
      <c r="R15" s="285"/>
      <c r="S15" s="326" t="str">
        <f>IF(Summary!$R73="E","E","")</f>
        <v/>
      </c>
      <c r="T15" s="326" t="str">
        <f>IF(Summary!$S73="Y","R","")</f>
        <v/>
      </c>
      <c r="U15" s="266" t="str">
        <f>IF(COUNTIF(S13:S15,"E")=3,"C"," ")</f>
        <v xml:space="preserve"> </v>
      </c>
      <c r="W15" s="338" t="str">
        <f>'Fun Patches'!C16</f>
        <v>&lt;LIST PATCH HERE&gt;</v>
      </c>
      <c r="X15" s="339" t="str">
        <f>IF(Summary!$R124="E","E","")</f>
        <v/>
      </c>
      <c r="Y15" s="339" t="str">
        <f>IF(Summary!$S124="Y","R","")</f>
        <v/>
      </c>
      <c r="AA15" s="275"/>
      <c r="AB15" s="273"/>
      <c r="AC15" s="274"/>
    </row>
    <row r="16" spans="2:30" ht="12.95" customHeight="1">
      <c r="B16" s="262"/>
      <c r="C16" s="295" t="s">
        <v>146</v>
      </c>
      <c r="D16" s="309" t="str">
        <f>IF(Badges!$L427="A","/","")</f>
        <v/>
      </c>
      <c r="E16" s="309" t="str">
        <f>IF(Badges!$L431="A","/","")</f>
        <v/>
      </c>
      <c r="F16" s="309" t="str">
        <f>IF(Badges!$L435="A","/","")</f>
        <v/>
      </c>
      <c r="G16" s="309" t="str">
        <f>IF(Badges!$L439="A","/","")</f>
        <v/>
      </c>
      <c r="H16" s="309" t="str">
        <f>IF(Badges!$L443="A","/","")</f>
        <v/>
      </c>
      <c r="I16" s="325" t="str">
        <f>IF(Summary!$R23="E","E","")</f>
        <v/>
      </c>
      <c r="J16" s="325" t="str">
        <f>IF(Summary!$S23="Y","R","")</f>
        <v/>
      </c>
      <c r="K16" s="266"/>
      <c r="L16" s="262"/>
      <c r="M16" s="294" t="s">
        <v>956</v>
      </c>
      <c r="N16" s="310" t="str">
        <f>IF(Badges!$L79="A","/","")</f>
        <v/>
      </c>
      <c r="O16" s="310" t="str">
        <f>IF(Badges!$L83="A","/","")</f>
        <v/>
      </c>
      <c r="P16" s="310" t="str">
        <f>IF(Badges!$L87="A","/","")</f>
        <v/>
      </c>
      <c r="Q16" s="310" t="str">
        <f>IF(Badges!$L91="A","/","")</f>
        <v/>
      </c>
      <c r="R16" s="310" t="str">
        <f>IF(Badges!$L95="A","/","")</f>
        <v/>
      </c>
      <c r="S16" s="224" t="str">
        <f>IF(Summary!$R7="E","E","")</f>
        <v/>
      </c>
      <c r="T16" s="224" t="str">
        <f>IF(Summary!$S7="Y","R","")</f>
        <v/>
      </c>
      <c r="W16" s="338" t="str">
        <f>'Fun Patches'!C17</f>
        <v>&lt;LIST PATCH HERE&gt;</v>
      </c>
      <c r="X16" s="339" t="str">
        <f>IF(Summary!$R125="E","E","")</f>
        <v/>
      </c>
      <c r="Y16" s="339" t="str">
        <f>IF(Summary!$S125="Y","R","")</f>
        <v/>
      </c>
      <c r="AA16" s="275"/>
      <c r="AB16" s="273"/>
      <c r="AC16" s="274"/>
    </row>
    <row r="17" spans="2:29" ht="12.95" customHeight="1">
      <c r="B17" s="262"/>
      <c r="C17" s="295" t="s">
        <v>153</v>
      </c>
      <c r="D17" s="311" t="str">
        <f>IF(Badges!$L450="A","/","")</f>
        <v/>
      </c>
      <c r="E17" s="311" t="str">
        <f>IF(Badges!$L454="A","/","")</f>
        <v/>
      </c>
      <c r="F17" s="311" t="str">
        <f>IF(Badges!$L458="A","/","")</f>
        <v/>
      </c>
      <c r="G17" s="311" t="str">
        <f>IF(Badges!$L462="A","/","")</f>
        <v/>
      </c>
      <c r="H17" s="311" t="str">
        <f>IF(Badges!$L466="A","/","")</f>
        <v/>
      </c>
      <c r="I17" s="223" t="str">
        <f>IF(Summary!$R24="E","E","")</f>
        <v/>
      </c>
      <c r="J17" s="223" t="str">
        <f>IF(Summary!$S24="Y","R","")</f>
        <v/>
      </c>
      <c r="K17" s="266"/>
      <c r="L17" s="262"/>
      <c r="M17" s="295" t="s">
        <v>957</v>
      </c>
      <c r="N17" s="311" t="str">
        <f>IF(Badges!$L10="A","/","")</f>
        <v/>
      </c>
      <c r="O17" s="311" t="str">
        <f>IF(Badges!$L14="A","/","")</f>
        <v/>
      </c>
      <c r="P17" s="311" t="str">
        <f>IF(Badges!$L18="A","/","")</f>
        <v/>
      </c>
      <c r="Q17" s="311" t="str">
        <f>IF(Badges!$L22="A","/","")</f>
        <v/>
      </c>
      <c r="R17" s="311" t="str">
        <f>IF(Badges!$L26="A","/","")</f>
        <v/>
      </c>
      <c r="S17" s="224" t="str">
        <f>IF(Summary!$R4="E","E","")</f>
        <v/>
      </c>
      <c r="T17" s="224" t="str">
        <f>IF(Summary!$S4="Y","R","")</f>
        <v/>
      </c>
      <c r="W17" s="338" t="str">
        <f>'Fun Patches'!C18</f>
        <v>&lt;LIST PATCH HERE&gt;</v>
      </c>
      <c r="X17" s="339" t="str">
        <f>IF(Summary!$R126="E","E","")</f>
        <v/>
      </c>
      <c r="Y17" s="339" t="str">
        <f>IF(Summary!$S126="Y","R","")</f>
        <v/>
      </c>
      <c r="AA17" s="275"/>
      <c r="AB17" s="273"/>
      <c r="AC17" s="274"/>
    </row>
    <row r="18" spans="2:29" ht="12.95" customHeight="1" thickBot="1">
      <c r="B18" s="262"/>
      <c r="C18" s="295" t="s">
        <v>94</v>
      </c>
      <c r="D18" s="311" t="str">
        <f>IF(Badges!$L473="A","/","")</f>
        <v/>
      </c>
      <c r="E18" s="311" t="str">
        <f>IF(Badges!$L477="A","/","")</f>
        <v/>
      </c>
      <c r="F18" s="311" t="str">
        <f>IF(Badges!$L481="A","/","")</f>
        <v/>
      </c>
      <c r="G18" s="311" t="str">
        <f>IF(Badges!$L485="A","/","")</f>
        <v/>
      </c>
      <c r="H18" s="311" t="str">
        <f>IF(Badges!$L489="A","/","")</f>
        <v/>
      </c>
      <c r="I18" s="223" t="str">
        <f>IF(Summary!$R25="E","E","")</f>
        <v/>
      </c>
      <c r="J18" s="223" t="str">
        <f>IF(Summary!$S25="Y","R","")</f>
        <v/>
      </c>
      <c r="K18" s="266" t="str">
        <f>IF(COUNT(#REF!)=4,MAX(#REF!),"")</f>
        <v/>
      </c>
      <c r="L18" s="262"/>
      <c r="M18" s="295" t="s">
        <v>958</v>
      </c>
      <c r="N18" s="308" t="str">
        <f>IF(Badges!$L243="A","/","")</f>
        <v/>
      </c>
      <c r="O18" s="308" t="str">
        <f>IF(Badges!$L247="A","/","")</f>
        <v/>
      </c>
      <c r="P18" s="308" t="str">
        <f>IF(Badges!$L251="A","/","")</f>
        <v/>
      </c>
      <c r="Q18" s="308" t="str">
        <f>IF(Badges!$L255="A","/","")</f>
        <v/>
      </c>
      <c r="R18" s="308" t="str">
        <f>IF(Badges!$L259="A","/","")</f>
        <v/>
      </c>
      <c r="S18" s="224" t="str">
        <f>IF(Summary!$R15="E","E","")</f>
        <v/>
      </c>
      <c r="T18" s="224" t="str">
        <f>IF(Summary!$S15="Y","R","")</f>
        <v/>
      </c>
      <c r="W18" s="338" t="str">
        <f>'Fun Patches'!C19</f>
        <v>&lt;LIST PATCH HERE&gt;</v>
      </c>
      <c r="X18" s="339" t="str">
        <f>IF(Summary!$R127="E","E","")</f>
        <v/>
      </c>
      <c r="Y18" s="339" t="str">
        <f>IF(Summary!$S127="Y","R","")</f>
        <v/>
      </c>
      <c r="AA18" s="275"/>
      <c r="AB18" s="273"/>
      <c r="AC18" s="274"/>
    </row>
    <row r="19" spans="2:29" ht="12.95" customHeight="1" thickBot="1">
      <c r="B19" s="262"/>
      <c r="C19" s="294" t="s">
        <v>141</v>
      </c>
      <c r="D19" s="309" t="str">
        <f>IF(Badges!$L496="A","/","")</f>
        <v/>
      </c>
      <c r="E19" s="309" t="str">
        <f>IF(Badges!$L500="A","/","")</f>
        <v/>
      </c>
      <c r="F19" s="309" t="str">
        <f>IF(Badges!$L504="A","/","")</f>
        <v/>
      </c>
      <c r="G19" s="309" t="str">
        <f>IF(Badges!$L508="A","/","")</f>
        <v/>
      </c>
      <c r="H19" s="309" t="str">
        <f>IF(Badges!$L512="A","/","")</f>
        <v/>
      </c>
      <c r="I19" s="325" t="str">
        <f>IF(Summary!$R26="E","E","")</f>
        <v/>
      </c>
      <c r="J19" s="325" t="str">
        <f>IF(Summary!$S26="Y","R","")</f>
        <v/>
      </c>
      <c r="K19" s="266"/>
      <c r="L19" s="262"/>
      <c r="M19" s="296" t="s">
        <v>959</v>
      </c>
      <c r="N19" s="291"/>
      <c r="O19" s="291"/>
      <c r="P19" s="291"/>
      <c r="Q19" s="291"/>
      <c r="R19" s="292"/>
      <c r="S19" s="326" t="str">
        <f>IF(Summary!$R74="E","E","")</f>
        <v/>
      </c>
      <c r="T19" s="326" t="str">
        <f>IF(Summary!$S74="Y","R","")</f>
        <v/>
      </c>
      <c r="U19" s="266" t="str">
        <f>IF(COUNTIF(S16:S19,"E")=4,"C"," ")</f>
        <v xml:space="preserve"> </v>
      </c>
      <c r="W19" s="338" t="str">
        <f>'Fun Patches'!C20</f>
        <v>&lt;LIST PATCH HERE&gt;</v>
      </c>
      <c r="X19" s="339" t="str">
        <f>IF(Summary!$R128="E","E","")</f>
        <v/>
      </c>
      <c r="Y19" s="339" t="str">
        <f>IF(Summary!$S128="Y","R","")</f>
        <v/>
      </c>
      <c r="AA19" s="275"/>
      <c r="AB19" s="273"/>
      <c r="AC19" s="274"/>
    </row>
    <row r="20" spans="2:29" ht="12.95" customHeight="1">
      <c r="B20" s="262"/>
      <c r="C20" s="295" t="s">
        <v>718</v>
      </c>
      <c r="D20" s="311" t="str">
        <f>IF(Badges!$L519="A","/","")</f>
        <v/>
      </c>
      <c r="E20" s="311" t="str">
        <f>IF(Badges!$L523="A","/","")</f>
        <v/>
      </c>
      <c r="F20" s="311" t="str">
        <f>IF(Badges!$L527="A","/","")</f>
        <v/>
      </c>
      <c r="G20" s="311" t="str">
        <f>IF(Badges!$L531="A","/","")</f>
        <v/>
      </c>
      <c r="H20" s="311" t="str">
        <f>IF(Badges!$L535="A","/","")</f>
        <v/>
      </c>
      <c r="I20" s="223" t="str">
        <f>IF(Summary!$R27="E","E","")</f>
        <v/>
      </c>
      <c r="J20" s="223" t="str">
        <f>IF(Summary!$S27="Y","R","")</f>
        <v/>
      </c>
      <c r="K20" s="266"/>
      <c r="L20" s="262"/>
      <c r="M20" s="267" t="s">
        <v>764</v>
      </c>
      <c r="N20" s="268"/>
      <c r="O20" s="268"/>
      <c r="P20" s="268"/>
      <c r="Q20" s="268"/>
      <c r="R20" s="272"/>
      <c r="S20" s="325" t="str">
        <f>IF(Summary!$R75="E","E","")</f>
        <v/>
      </c>
      <c r="T20" s="325" t="str">
        <f>IF(Summary!$S75="Y","R","")</f>
        <v/>
      </c>
      <c r="W20" s="338" t="str">
        <f>'Fun Patches'!C21</f>
        <v>&lt;LIST PATCH HERE&gt;</v>
      </c>
      <c r="X20" s="339" t="str">
        <f>IF(Summary!$R129="E","E","")</f>
        <v/>
      </c>
      <c r="Y20" s="339" t="str">
        <f>IF(Summary!$S129="Y","R","")</f>
        <v/>
      </c>
      <c r="AA20" s="275"/>
      <c r="AB20" s="273"/>
      <c r="AC20" s="274"/>
    </row>
    <row r="21" spans="2:29" ht="12.95" customHeight="1" thickBot="1">
      <c r="B21" s="262"/>
      <c r="C21" s="298" t="s">
        <v>148</v>
      </c>
      <c r="D21" s="311" t="str">
        <f>IF(Badges!$L542="A","/","")</f>
        <v/>
      </c>
      <c r="E21" s="311" t="str">
        <f>IF(Badges!$L546="A","/","")</f>
        <v/>
      </c>
      <c r="F21" s="311" t="str">
        <f>IF(Badges!$L550="A","/","")</f>
        <v/>
      </c>
      <c r="G21" s="311" t="str">
        <f>IF(Badges!$L554="A","/","")</f>
        <v/>
      </c>
      <c r="H21" s="311" t="str">
        <f>IF(Badges!$L558="A","/","")</f>
        <v/>
      </c>
      <c r="I21" s="223" t="str">
        <f>IF(Summary!$R28="E","E","")</f>
        <v/>
      </c>
      <c r="J21" s="223" t="str">
        <f>IF(Summary!$S28="Y","R","")</f>
        <v/>
      </c>
      <c r="K21" s="266"/>
      <c r="L21" s="262"/>
      <c r="M21" s="283" t="s">
        <v>960</v>
      </c>
      <c r="N21" s="284"/>
      <c r="O21" s="284"/>
      <c r="P21" s="284"/>
      <c r="Q21" s="284"/>
      <c r="R21" s="285"/>
      <c r="S21" s="346" t="str">
        <f>IF(Summary!$R76="E","E","")</f>
        <v/>
      </c>
      <c r="T21" s="346" t="str">
        <f>IF(Summary!$S76="Y","R","")</f>
        <v/>
      </c>
      <c r="U21" s="266" t="str">
        <f>IF(COUNTIF(S20:S21,"E")=2,"C"," ")</f>
        <v xml:space="preserve"> </v>
      </c>
      <c r="W21" s="338" t="str">
        <f>'Fun Patches'!C22</f>
        <v>&lt;LIST PATCH HERE&gt;</v>
      </c>
      <c r="X21" s="339" t="str">
        <f>IF(Summary!$R130="E","E","")</f>
        <v/>
      </c>
      <c r="Y21" s="339" t="str">
        <f>IF(Summary!$S130="Y","R","")</f>
        <v/>
      </c>
      <c r="AA21" s="275"/>
      <c r="AB21" s="273"/>
      <c r="AC21" s="274"/>
    </row>
    <row r="22" spans="2:29" ht="12.95" customHeight="1">
      <c r="B22" s="262"/>
      <c r="C22" s="295" t="s">
        <v>152</v>
      </c>
      <c r="D22" s="309" t="str">
        <f>IF(Badges!$L565="A","/","")</f>
        <v/>
      </c>
      <c r="E22" s="309" t="str">
        <f>IF(Badges!$L569="A","/","")</f>
        <v/>
      </c>
      <c r="F22" s="309" t="str">
        <f>IF(Badges!$L573="A","/","")</f>
        <v/>
      </c>
      <c r="G22" s="309" t="str">
        <f>IF(Badges!$L577="A","/","")</f>
        <v/>
      </c>
      <c r="H22" s="309" t="str">
        <f>IF(Badges!$L581="A","/","")</f>
        <v/>
      </c>
      <c r="I22" s="325" t="str">
        <f>IF(Summary!$R29="E","E","")</f>
        <v/>
      </c>
      <c r="J22" s="325" t="str">
        <f>IF(Summary!$S29="Y","R","")</f>
        <v/>
      </c>
      <c r="K22" s="266" t="str">
        <f>IF(COUNT(#REF!)=2,MAX(#REF!),"")</f>
        <v/>
      </c>
      <c r="L22" s="262"/>
      <c r="M22" s="287" t="s">
        <v>766</v>
      </c>
      <c r="N22" s="288"/>
      <c r="O22" s="288"/>
      <c r="P22" s="288"/>
      <c r="Q22" s="288"/>
      <c r="R22" s="297"/>
      <c r="S22" s="325" t="str">
        <f>IF(Summary!$R77="E","E","")</f>
        <v/>
      </c>
      <c r="T22" s="325" t="str">
        <f>IF(Summary!$S77="Y","R","")</f>
        <v/>
      </c>
      <c r="W22" s="338" t="str">
        <f>'Fun Patches'!C23</f>
        <v>&lt;LIST PATCH HERE&gt;</v>
      </c>
      <c r="X22" s="339" t="str">
        <f>IF(Summary!$R131="E","E","")</f>
        <v/>
      </c>
      <c r="Y22" s="339" t="str">
        <f>IF(Summary!$S131="Y","R","")</f>
        <v/>
      </c>
      <c r="AA22" s="275"/>
      <c r="AB22" s="273"/>
      <c r="AC22" s="274"/>
    </row>
    <row r="23" spans="2:29" ht="12.95" customHeight="1" thickBot="1">
      <c r="B23" s="262"/>
      <c r="C23" s="295" t="s">
        <v>149</v>
      </c>
      <c r="D23" s="311" t="str">
        <f>IF(Badges!$L588="A","/","")</f>
        <v/>
      </c>
      <c r="E23" s="311" t="str">
        <f>IF(Badges!$L592="A","/","")</f>
        <v/>
      </c>
      <c r="F23" s="311" t="str">
        <f>IF(Badges!$L596="A","/","")</f>
        <v/>
      </c>
      <c r="G23" s="311" t="str">
        <f>IF(Badges!$L600="A","/","")</f>
        <v/>
      </c>
      <c r="H23" s="311" t="str">
        <f>IF(Badges!$L604="A","/","")</f>
        <v/>
      </c>
      <c r="I23" s="223" t="str">
        <f>IF(Summary!$R30="E","E","")</f>
        <v/>
      </c>
      <c r="J23" s="223" t="str">
        <f>IF(Summary!$S30="Y","R","")</f>
        <v/>
      </c>
      <c r="K23" s="266"/>
      <c r="L23" s="262"/>
      <c r="M23" s="290" t="s">
        <v>961</v>
      </c>
      <c r="N23" s="291"/>
      <c r="O23" s="291"/>
      <c r="P23" s="291"/>
      <c r="Q23" s="291"/>
      <c r="R23" s="292"/>
      <c r="S23" s="326" t="str">
        <f>IF(Summary!$R78="E","E","")</f>
        <v/>
      </c>
      <c r="T23" s="326" t="str">
        <f>IF(Summary!$S78="Y","R","")</f>
        <v/>
      </c>
      <c r="U23" s="266" t="str">
        <f>IF(COUNTIF(S22:S23,"E")=2,"C"," ")</f>
        <v xml:space="preserve"> </v>
      </c>
      <c r="W23" s="338" t="str">
        <f>'Fun Patches'!C24</f>
        <v>&lt;LIST PATCH HERE&gt;</v>
      </c>
      <c r="X23" s="339" t="str">
        <f>IF(Summary!$R132="E","E","")</f>
        <v/>
      </c>
      <c r="Y23" s="339" t="str">
        <f>IF(Summary!$S132="Y","R","")</f>
        <v/>
      </c>
      <c r="AA23" s="275"/>
      <c r="AB23" s="273"/>
      <c r="AC23" s="274"/>
    </row>
    <row r="24" spans="2:29" ht="12.95" customHeight="1" thickBot="1">
      <c r="B24" s="262"/>
      <c r="C24" s="295" t="s">
        <v>142</v>
      </c>
      <c r="D24" s="311" t="str">
        <f>IF(Badges!$L634="A","/","")</f>
        <v/>
      </c>
      <c r="E24" s="311" t="str">
        <f>IF(Badges!$L638="A","/","")</f>
        <v/>
      </c>
      <c r="F24" s="311" t="str">
        <f>IF(Badges!$L642="A","/","")</f>
        <v/>
      </c>
      <c r="G24" s="311" t="str">
        <f>IF(Badges!$L646="A","/","")</f>
        <v/>
      </c>
      <c r="H24" s="311" t="str">
        <f>IF(Badges!$L650="A","/","")</f>
        <v/>
      </c>
      <c r="I24" s="223" t="str">
        <f>IF(Summary!$R32="E","E","")</f>
        <v/>
      </c>
      <c r="J24" s="223" t="str">
        <f>IF(Summary!$S32="Y","R","")</f>
        <v/>
      </c>
      <c r="K24" s="266" t="str">
        <f>IF(COUNT(#REF!)=2,MAX(#REF!),"")</f>
        <v/>
      </c>
      <c r="L24" s="262"/>
      <c r="M24" s="267" t="s">
        <v>765</v>
      </c>
      <c r="N24" s="268"/>
      <c r="O24" s="268"/>
      <c r="P24" s="268"/>
      <c r="Q24" s="268"/>
      <c r="R24" s="272"/>
      <c r="S24" s="224" t="str">
        <f>IF(Summary!$R79="E","E","")</f>
        <v/>
      </c>
      <c r="T24" s="224" t="str">
        <f>IF(Summary!$S79="Y","R","")</f>
        <v/>
      </c>
      <c r="U24" s="266" t="str">
        <f>IF(COUNTIF(S24:S25,"E")=2,"C"," ")</f>
        <v xml:space="preserve"> </v>
      </c>
      <c r="W24" s="338" t="str">
        <f>'Fun Patches'!C25</f>
        <v>&lt;LIST PATCH HERE&gt;</v>
      </c>
      <c r="X24" s="339" t="str">
        <f>IF(Summary!$R133="E","E","")</f>
        <v/>
      </c>
      <c r="Y24" s="339" t="str">
        <f>IF(Summary!$S133="Y","R","")</f>
        <v/>
      </c>
      <c r="AA24" s="275"/>
      <c r="AB24" s="273"/>
      <c r="AC24" s="274"/>
    </row>
    <row r="25" spans="2:29" ht="12.95" customHeight="1" thickBot="1">
      <c r="B25" s="262"/>
      <c r="C25" s="294" t="s">
        <v>154</v>
      </c>
      <c r="D25" s="309" t="str">
        <f>IF(Badges!$L657="A","/","")</f>
        <v/>
      </c>
      <c r="E25" s="309" t="str">
        <f>IF(Badges!$L661="A","/","")</f>
        <v/>
      </c>
      <c r="F25" s="309" t="str">
        <f>IF(Badges!$L665="A","/","")</f>
        <v/>
      </c>
      <c r="G25" s="309" t="str">
        <f>IF(Badges!$L669="A","/","")</f>
        <v/>
      </c>
      <c r="H25" s="309" t="str">
        <f>IF(Badges!$L673="A","/","")</f>
        <v/>
      </c>
      <c r="I25" s="325" t="str">
        <f>IF(Summary!$R33="E","E","")</f>
        <v/>
      </c>
      <c r="J25" s="325" t="str">
        <f>IF(Summary!$S33="Y","R","")</f>
        <v/>
      </c>
      <c r="K25" s="266"/>
      <c r="L25" s="262"/>
      <c r="M25" s="283" t="s">
        <v>964</v>
      </c>
      <c r="N25" s="284"/>
      <c r="O25" s="284"/>
      <c r="P25" s="284"/>
      <c r="Q25" s="284"/>
      <c r="R25" s="285"/>
      <c r="S25" s="326" t="str">
        <f>IF(Summary!$R80="E","E","")</f>
        <v/>
      </c>
      <c r="T25" s="326" t="str">
        <f>IF(Summary!$S80="Y","R","")</f>
        <v/>
      </c>
      <c r="U25" s="586" t="s">
        <v>1144</v>
      </c>
      <c r="W25" s="338" t="str">
        <f>'Fun Patches'!C26</f>
        <v>&lt;LIST PATCH HERE&gt;</v>
      </c>
      <c r="X25" s="339" t="str">
        <f>IF(Summary!$R134="E","E","")</f>
        <v/>
      </c>
      <c r="Y25" s="339" t="str">
        <f>IF(Summary!$S134="Y","R","")</f>
        <v/>
      </c>
      <c r="AA25" s="275"/>
      <c r="AB25" s="273"/>
      <c r="AC25" s="274"/>
    </row>
    <row r="26" spans="2:29" ht="12.95" customHeight="1">
      <c r="B26" s="262"/>
      <c r="C26" s="295" t="s">
        <v>962</v>
      </c>
      <c r="D26" s="311" t="str">
        <f>IF(Badges!$L102="A","/","")</f>
        <v/>
      </c>
      <c r="E26" s="311" t="str">
        <f>IF(Badges!$L106="A","/","")</f>
        <v/>
      </c>
      <c r="F26" s="311" t="str">
        <f>IF(Badges!$L110="A","/","")</f>
        <v/>
      </c>
      <c r="G26" s="311" t="str">
        <f>IF(Badges!$L114="A","/","")</f>
        <v/>
      </c>
      <c r="H26" s="311" t="str">
        <f>IF(Badges!$L118="A","/","")</f>
        <v/>
      </c>
      <c r="I26" s="223" t="str">
        <f>IF(Summary!$R8="E","E","")</f>
        <v/>
      </c>
      <c r="J26" s="223" t="str">
        <f>IF(Summary!$S8="Y","R","")</f>
        <v/>
      </c>
      <c r="K26" s="266" t="str">
        <f>IF(COUNT(#REF!)=2,MAX(#REF!),"")</f>
        <v/>
      </c>
      <c r="L26" s="392"/>
      <c r="M26" s="392"/>
      <c r="N26" s="393"/>
      <c r="O26" s="393"/>
      <c r="P26" s="393"/>
      <c r="Q26" s="393"/>
      <c r="R26" s="393"/>
      <c r="S26" s="394"/>
      <c r="T26" s="394"/>
      <c r="U26" s="586"/>
      <c r="W26" s="338" t="str">
        <f>'Fun Patches'!C27</f>
        <v>&lt;LIST PATCH HERE&gt;</v>
      </c>
      <c r="X26" s="339" t="str">
        <f>IF(Summary!$R135="E","E","")</f>
        <v/>
      </c>
      <c r="Y26" s="339" t="str">
        <f>IF(Summary!$S135="Y","R","")</f>
        <v/>
      </c>
      <c r="AA26" s="275"/>
      <c r="AB26" s="273"/>
      <c r="AC26" s="274"/>
    </row>
    <row r="27" spans="2:29" ht="12.95" customHeight="1" thickBot="1">
      <c r="B27" s="262"/>
      <c r="C27" s="298" t="s">
        <v>963</v>
      </c>
      <c r="D27" s="311" t="str">
        <f>IF(Badges!$L680="A","/","")</f>
        <v/>
      </c>
      <c r="E27" s="311" t="str">
        <f>IF(Badges!$L684="A","/","")</f>
        <v/>
      </c>
      <c r="F27" s="311" t="str">
        <f>IF(Badges!$L688="A","/","")</f>
        <v/>
      </c>
      <c r="G27" s="311" t="str">
        <f>IF(Badges!$L692="A","/","")</f>
        <v/>
      </c>
      <c r="H27" s="311" t="str">
        <f>IF(Badges!$L696="A","/","")</f>
        <v/>
      </c>
      <c r="I27" s="223" t="str">
        <f>IF(Summary!$R34="E","E","")</f>
        <v/>
      </c>
      <c r="J27" s="223" t="str">
        <f>IF(Summary!$S34="Y","R","")</f>
        <v/>
      </c>
      <c r="K27" s="266"/>
      <c r="L27" s="392"/>
      <c r="M27" s="392"/>
      <c r="N27" s="393"/>
      <c r="O27" s="393"/>
      <c r="P27" s="393"/>
      <c r="Q27" s="393"/>
      <c r="R27" s="393"/>
      <c r="S27" s="394"/>
      <c r="T27" s="394"/>
      <c r="U27" s="586"/>
      <c r="W27" s="338" t="str">
        <f>'Fun Patches'!C28</f>
        <v>&lt;LIST PATCH HERE&gt;</v>
      </c>
      <c r="X27" s="339" t="str">
        <f>IF(Summary!$R136="E","E","")</f>
        <v/>
      </c>
      <c r="Y27" s="339" t="str">
        <f>IF(Summary!$S136="Y","R","")</f>
        <v/>
      </c>
      <c r="AA27" s="275"/>
      <c r="AB27" s="273"/>
      <c r="AC27" s="274"/>
    </row>
    <row r="28" spans="2:29" ht="12.95" customHeight="1">
      <c r="B28" s="262"/>
      <c r="C28" s="294" t="s">
        <v>150</v>
      </c>
      <c r="D28" s="309" t="str">
        <f>IF(Badges!$L703="A","/","")</f>
        <v/>
      </c>
      <c r="E28" s="309" t="str">
        <f>IF(Badges!$L707="A","/","")</f>
        <v/>
      </c>
      <c r="F28" s="309" t="str">
        <f>IF(Badges!$L711="A","/","")</f>
        <v/>
      </c>
      <c r="G28" s="309" t="str">
        <f>IF(Badges!$L715="A","/","")</f>
        <v/>
      </c>
      <c r="H28" s="309" t="str">
        <f>IF(Badges!$L719="A","/","")</f>
        <v/>
      </c>
      <c r="I28" s="325" t="str">
        <f>IF(Summary!$R35="E","E","")</f>
        <v/>
      </c>
      <c r="J28" s="325" t="str">
        <f>IF(Summary!$S35="Y","R","")</f>
        <v/>
      </c>
      <c r="L28" s="580" t="str">
        <f>'Council Own'!B6</f>
        <v>&lt;&lt;List Badge 1 Here&gt;&gt;</v>
      </c>
      <c r="M28" s="580"/>
      <c r="N28" s="580"/>
      <c r="O28" s="580"/>
      <c r="P28" s="580"/>
      <c r="Q28" s="580"/>
      <c r="R28" s="589"/>
      <c r="S28" s="337" t="str">
        <f>IF(Summary!$R82="E","E","")</f>
        <v/>
      </c>
      <c r="T28" s="337" t="str">
        <f>IF(Summary!$S82="Y","R","")</f>
        <v/>
      </c>
      <c r="U28" s="586"/>
      <c r="W28" s="338" t="str">
        <f>'Fun Patches'!C29</f>
        <v>&lt;LIST PATCH HERE&gt;</v>
      </c>
      <c r="X28" s="339" t="str">
        <f>IF(Summary!$R137="E","E","")</f>
        <v/>
      </c>
      <c r="Y28" s="339" t="str">
        <f>IF(Summary!$S137="Y","R","")</f>
        <v/>
      </c>
      <c r="AA28" s="275"/>
      <c r="AB28" s="273"/>
      <c r="AC28" s="274"/>
    </row>
    <row r="29" spans="2:29" ht="12.95" customHeight="1">
      <c r="B29" s="262"/>
      <c r="C29" s="295" t="s">
        <v>847</v>
      </c>
      <c r="D29" s="311" t="str">
        <f>IF(Badges!$L726="A","/","")</f>
        <v/>
      </c>
      <c r="E29" s="311" t="str">
        <f>IF(Badges!$L730="A","/","")</f>
        <v/>
      </c>
      <c r="F29" s="311" t="str">
        <f>IF(Badges!$L734="A","/","")</f>
        <v/>
      </c>
      <c r="G29" s="311" t="str">
        <f>IF(Badges!$L738="A","/","")</f>
        <v/>
      </c>
      <c r="H29" s="311" t="str">
        <f>IF(Badges!$L742="A","/","")</f>
        <v/>
      </c>
      <c r="I29" s="223" t="str">
        <f>IF(Summary!$R36="E","E","")</f>
        <v/>
      </c>
      <c r="J29" s="223" t="str">
        <f>IF(Summary!$S36="Y","R","")</f>
        <v/>
      </c>
      <c r="L29" s="581" t="str">
        <f>'Council Own'!B30</f>
        <v>&lt;&lt;List Badge 2 Here&gt;&gt;</v>
      </c>
      <c r="M29" s="581"/>
      <c r="N29" s="581"/>
      <c r="O29" s="581"/>
      <c r="P29" s="581"/>
      <c r="Q29" s="581"/>
      <c r="R29" s="590"/>
      <c r="S29" s="339" t="str">
        <f>IF(Summary!$R83="E","E","")</f>
        <v/>
      </c>
      <c r="T29" s="339" t="str">
        <f>IF(Summary!$S83="Y","R","")</f>
        <v/>
      </c>
      <c r="U29" s="586"/>
      <c r="W29" s="338" t="str">
        <f>'Fun Patches'!C30</f>
        <v>&lt;LIST PATCH HERE&gt;</v>
      </c>
      <c r="X29" s="339" t="str">
        <f>IF(Summary!$R138="E","E","")</f>
        <v/>
      </c>
      <c r="Y29" s="339" t="str">
        <f>IF(Summary!$S138="Y","R","")</f>
        <v/>
      </c>
      <c r="AA29" s="275"/>
      <c r="AB29" s="273"/>
      <c r="AC29" s="274"/>
    </row>
    <row r="30" spans="2:29" ht="12.95" customHeight="1" thickBot="1">
      <c r="B30" s="262"/>
      <c r="C30" s="298" t="s">
        <v>140</v>
      </c>
      <c r="D30" s="316" t="str">
        <f>IF(Badges!$L749="A","/","")</f>
        <v/>
      </c>
      <c r="E30" s="316" t="str">
        <f>IF(Badges!$L753="A","/","")</f>
        <v/>
      </c>
      <c r="F30" s="316" t="str">
        <f>IF(Badges!$L757="A","/","")</f>
        <v/>
      </c>
      <c r="G30" s="316" t="str">
        <f>IF(Badges!$L761="A","/","")</f>
        <v/>
      </c>
      <c r="H30" s="316" t="str">
        <f>IF(Badges!$L765="A","/","")</f>
        <v/>
      </c>
      <c r="I30" s="326" t="str">
        <f>IF(Summary!$R37="E","E","")</f>
        <v/>
      </c>
      <c r="J30" s="326" t="str">
        <f>IF(Summary!$S37="Y","R","")</f>
        <v/>
      </c>
      <c r="L30" s="580" t="str">
        <f>'Council Own'!B54</f>
        <v>&lt;&lt;List Badge 3 Here&gt;&gt;</v>
      </c>
      <c r="M30" s="580"/>
      <c r="N30" s="580"/>
      <c r="O30" s="580"/>
      <c r="P30" s="580"/>
      <c r="Q30" s="580"/>
      <c r="R30" s="589"/>
      <c r="S30" s="339" t="str">
        <f>IF(Summary!$R84="E","E","")</f>
        <v/>
      </c>
      <c r="T30" s="339" t="str">
        <f>IF(Summary!$S84="Y","R","")</f>
        <v/>
      </c>
      <c r="U30" s="586"/>
      <c r="W30" s="338" t="str">
        <f>'Fun Patches'!C31</f>
        <v>&lt;LIST PATCH HERE&gt;</v>
      </c>
      <c r="X30" s="339" t="str">
        <f>IF(Summary!$R139="E","E","")</f>
        <v/>
      </c>
      <c r="Y30" s="339" t="str">
        <f>IF(Summary!$S139="Y","R","")</f>
        <v/>
      </c>
      <c r="AA30" s="275"/>
      <c r="AB30" s="273"/>
      <c r="AC30" s="274"/>
    </row>
    <row r="31" spans="2:29" ht="12.95" customHeight="1">
      <c r="B31" s="262"/>
      <c r="C31" s="295" t="s">
        <v>1077</v>
      </c>
      <c r="D31" s="308" t="str">
        <f>IF(Badges!D768="C","/","")</f>
        <v/>
      </c>
      <c r="E31" s="308" t="str">
        <f>IF(Badges!E768="C","/","")</f>
        <v/>
      </c>
      <c r="F31" s="308" t="str">
        <f>IF(Badges!F768="C","/","")</f>
        <v/>
      </c>
      <c r="G31" s="308" t="str">
        <f>IF(Badges!G768="C","/","")</f>
        <v/>
      </c>
      <c r="H31" s="308" t="str">
        <f>IF(Badges!H768="C","/","")</f>
        <v/>
      </c>
      <c r="I31" s="224" t="str">
        <f>IF(Summary!$R38="E","E","")</f>
        <v/>
      </c>
      <c r="J31" s="224" t="str">
        <f>IF(Summary!$S38="Y","R","")</f>
        <v/>
      </c>
      <c r="L31" s="581" t="str">
        <f>'Council Own'!B78</f>
        <v>&lt;&lt;List Badge 4 Here&gt;&gt;</v>
      </c>
      <c r="M31" s="581"/>
      <c r="N31" s="581"/>
      <c r="O31" s="581"/>
      <c r="P31" s="581"/>
      <c r="Q31" s="581"/>
      <c r="R31" s="590"/>
      <c r="S31" s="339" t="str">
        <f>IF(Summary!$R85="E","E","")</f>
        <v/>
      </c>
      <c r="T31" s="339" t="str">
        <f>IF(Summary!$S85="Y","R","")</f>
        <v/>
      </c>
      <c r="U31" s="586"/>
      <c r="W31" s="338" t="str">
        <f>'Fun Patches'!C32</f>
        <v>&lt;LIST PATCH HERE&gt;</v>
      </c>
      <c r="X31" s="339" t="str">
        <f>IF(Summary!$R140="E","E","")</f>
        <v/>
      </c>
      <c r="Y31" s="339" t="str">
        <f>IF(Summary!$S140="Y","R","")</f>
        <v/>
      </c>
      <c r="AA31" s="275"/>
      <c r="AB31" s="273"/>
      <c r="AC31" s="274"/>
    </row>
    <row r="32" spans="2:29" ht="12.95" customHeight="1">
      <c r="B32" s="262"/>
      <c r="C32" s="295" t="s">
        <v>965</v>
      </c>
      <c r="D32" s="317" t="str">
        <f>IF(Badges!$L779="A","/","")</f>
        <v/>
      </c>
      <c r="E32" s="317" t="str">
        <f>IF(Badges!$L783="A","/","")</f>
        <v/>
      </c>
      <c r="F32" s="317" t="str">
        <f>IF(Badges!$L787="A","/","")</f>
        <v/>
      </c>
      <c r="G32" s="317" t="str">
        <f>IF(Badges!$L791="A","/","")</f>
        <v/>
      </c>
      <c r="H32" s="317" t="str">
        <f>IF(Badges!$L795="A","/","")</f>
        <v/>
      </c>
      <c r="I32" s="224" t="str">
        <f>IF(Summary!$R39="E","E","")</f>
        <v/>
      </c>
      <c r="J32" s="224" t="str">
        <f>IF(Summary!$S39="Y","R","")</f>
        <v/>
      </c>
      <c r="L32" s="582" t="str">
        <f>'Council Own'!B102</f>
        <v>&lt;&lt;List Badge 5 Here&gt;&gt;</v>
      </c>
      <c r="M32" s="582"/>
      <c r="N32" s="582"/>
      <c r="O32" s="582"/>
      <c r="P32" s="582"/>
      <c r="Q32" s="582"/>
      <c r="R32" s="591"/>
      <c r="S32" s="341" t="str">
        <f>IF(Summary!$R86="E","E","")</f>
        <v/>
      </c>
      <c r="T32" s="341" t="str">
        <f>IF(Summary!$S86="Y","R","")</f>
        <v/>
      </c>
      <c r="U32" s="586"/>
      <c r="W32" s="338" t="str">
        <f>'Fun Patches'!C33</f>
        <v>&lt;LIST PATCH HERE&gt;</v>
      </c>
      <c r="X32" s="339" t="str">
        <f>IF(Summary!$R141="E","E","")</f>
        <v/>
      </c>
      <c r="Y32" s="339" t="str">
        <f>IF(Summary!$S141="Y","R","")</f>
        <v/>
      </c>
      <c r="AA32" s="275"/>
      <c r="AB32" s="273"/>
      <c r="AC32" s="274"/>
    </row>
    <row r="33" spans="2:29" ht="12.95" customHeight="1" thickBot="1">
      <c r="B33" s="262"/>
      <c r="C33" s="299" t="s">
        <v>966</v>
      </c>
      <c r="D33" s="316" t="str">
        <f>IF(Badges!$L802="A","/","")</f>
        <v/>
      </c>
      <c r="E33" s="316" t="str">
        <f>IF(Badges!$L806="A","/","")</f>
        <v/>
      </c>
      <c r="F33" s="316" t="str">
        <f>IF(Badges!$L810="A","/","")</f>
        <v/>
      </c>
      <c r="G33" s="316" t="str">
        <f>IF(Badges!$L814="A","/","")</f>
        <v/>
      </c>
      <c r="H33" s="316" t="str">
        <f>IF(Badges!$L818="A","/","")</f>
        <v/>
      </c>
      <c r="I33" s="224" t="str">
        <f>IF(Summary!$R40="E","E","")</f>
        <v/>
      </c>
      <c r="J33" s="224" t="str">
        <f>IF(Summary!$S40="Y","R","")</f>
        <v/>
      </c>
      <c r="L33" s="582" t="str">
        <f>'Council Own'!B126</f>
        <v>&lt;&lt;List Badge 6 Here&gt;&gt;</v>
      </c>
      <c r="M33" s="582"/>
      <c r="N33" s="582"/>
      <c r="O33" s="582"/>
      <c r="P33" s="582"/>
      <c r="Q33" s="582"/>
      <c r="R33" s="591"/>
      <c r="S33" s="341" t="str">
        <f>IF(Summary!$R87="E","E","")</f>
        <v/>
      </c>
      <c r="T33" s="341" t="str">
        <f>IF(Summary!$S87="Y","R","")</f>
        <v/>
      </c>
      <c r="U33" s="586"/>
      <c r="W33" s="338" t="str">
        <f>'Fun Patches'!C34</f>
        <v>&lt;LIST PATCH HERE&gt;</v>
      </c>
      <c r="X33" s="339" t="str">
        <f>IF(Summary!$R142="E","E","")</f>
        <v/>
      </c>
      <c r="Y33" s="339" t="str">
        <f>IF(Summary!$S142="Y","R","")</f>
        <v/>
      </c>
      <c r="AA33" s="275"/>
      <c r="AB33" s="273"/>
      <c r="AC33" s="274"/>
    </row>
    <row r="34" spans="2:29" ht="12.95" customHeight="1">
      <c r="L34" s="582" t="str">
        <f>'Council Own'!B150</f>
        <v>&lt;&lt;List Badge 7 Here&gt;&gt;</v>
      </c>
      <c r="M34" s="582"/>
      <c r="N34" s="582"/>
      <c r="O34" s="582"/>
      <c r="P34" s="582"/>
      <c r="Q34" s="582"/>
      <c r="R34" s="591"/>
      <c r="S34" s="341" t="str">
        <f>IF(Summary!$R88="E","E","")</f>
        <v/>
      </c>
      <c r="T34" s="341" t="str">
        <f>IF(Summary!$S88="Y","R","")</f>
        <v/>
      </c>
      <c r="U34" s="586"/>
      <c r="W34" s="338" t="str">
        <f>'Fun Patches'!C35</f>
        <v>&lt;LIST PATCH HERE&gt;</v>
      </c>
      <c r="X34" s="339" t="str">
        <f>IF(Summary!$R143="E","E","")</f>
        <v/>
      </c>
      <c r="Y34" s="339" t="str">
        <f>IF(Summary!$S143="Y","R","")</f>
        <v/>
      </c>
      <c r="AA34" s="275"/>
      <c r="AB34" s="273"/>
      <c r="AC34" s="274"/>
    </row>
    <row r="35" spans="2:29" ht="12.95" customHeight="1" thickBot="1">
      <c r="L35" s="582" t="str">
        <f>'Council Own'!B174</f>
        <v>&lt;&lt;List Badge 8 Here&gt;&gt;</v>
      </c>
      <c r="M35" s="582"/>
      <c r="N35" s="582"/>
      <c r="O35" s="582"/>
      <c r="P35" s="582"/>
      <c r="Q35" s="582"/>
      <c r="R35" s="591"/>
      <c r="S35" s="341" t="str">
        <f>IF(Summary!$R89="E","E","")</f>
        <v/>
      </c>
      <c r="T35" s="341" t="str">
        <f>IF(Summary!$S89="Y","R","")</f>
        <v/>
      </c>
      <c r="U35" s="586"/>
      <c r="W35" s="338" t="str">
        <f>'Fun Patches'!C36</f>
        <v>&lt;LIST PATCH HERE&gt;</v>
      </c>
      <c r="X35" s="339" t="str">
        <f>IF(Summary!$R144="E","E","")</f>
        <v/>
      </c>
      <c r="Y35" s="339" t="str">
        <f>IF(Summary!$S144="Y","R","")</f>
        <v/>
      </c>
      <c r="AA35" s="275"/>
      <c r="AB35" s="273"/>
      <c r="AC35" s="274"/>
    </row>
    <row r="36" spans="2:29" ht="12.95" customHeight="1">
      <c r="C36" s="300" t="s">
        <v>156</v>
      </c>
      <c r="D36" s="310" t="str">
        <f>IF(Badges!$L56="A","/","")</f>
        <v/>
      </c>
      <c r="E36" s="310" t="str">
        <f>IF(Badges!$L60="A","/","")</f>
        <v/>
      </c>
      <c r="F36" s="310" t="str">
        <f>IF(Badges!$L64="A","/","")</f>
        <v/>
      </c>
      <c r="G36" s="310" t="str">
        <f>IF(Badges!$L68="A","/","")</f>
        <v/>
      </c>
      <c r="H36" s="310" t="str">
        <f>IF(Badges!$L72="A","/","")</f>
        <v/>
      </c>
      <c r="I36" s="224" t="str">
        <f>IF(Summary!$R6="E","E","")</f>
        <v/>
      </c>
      <c r="J36" s="224" t="str">
        <f>IF(Summary!$S6="Y","R","")</f>
        <v/>
      </c>
      <c r="L36" s="582" t="str">
        <f>'Council Own'!B198</f>
        <v>&lt;&lt;List Badge 9 Here&gt;&gt;</v>
      </c>
      <c r="M36" s="582"/>
      <c r="N36" s="582"/>
      <c r="O36" s="582"/>
      <c r="P36" s="582"/>
      <c r="Q36" s="582"/>
      <c r="R36" s="591"/>
      <c r="S36" s="341" t="str">
        <f>IF(Summary!$R90="E","E","")</f>
        <v/>
      </c>
      <c r="T36" s="341" t="str">
        <f>IF(Summary!$S90="Y","R","")</f>
        <v/>
      </c>
      <c r="U36" s="586"/>
      <c r="W36" s="338" t="str">
        <f>'Fun Patches'!C37</f>
        <v>&lt;LIST PATCH HERE&gt;</v>
      </c>
      <c r="X36" s="339" t="str">
        <f>IF(Summary!$R145="E","E","")</f>
        <v/>
      </c>
      <c r="Y36" s="339" t="str">
        <f>IF(Summary!$S145="Y","R","")</f>
        <v/>
      </c>
      <c r="AA36" s="275"/>
      <c r="AB36" s="273"/>
      <c r="AC36" s="274"/>
    </row>
    <row r="37" spans="2:29" ht="12.95" customHeight="1" thickBot="1">
      <c r="C37" s="298" t="s">
        <v>157</v>
      </c>
      <c r="D37" s="316" t="str">
        <f>IF(Badges!$L611="A","/","")</f>
        <v/>
      </c>
      <c r="E37" s="316" t="str">
        <f>IF(Badges!$L615="A","/","")</f>
        <v/>
      </c>
      <c r="F37" s="316" t="str">
        <f>IF(Badges!$L619="A","/","")</f>
        <v/>
      </c>
      <c r="G37" s="316" t="str">
        <f>IF(Badges!$L623="A","/","")</f>
        <v/>
      </c>
      <c r="H37" s="316" t="str">
        <f>IF(Badges!$L627="A","/","")</f>
        <v/>
      </c>
      <c r="I37" s="326" t="str">
        <f>IF(Summary!$R31="E","E","")</f>
        <v/>
      </c>
      <c r="J37" s="326" t="str">
        <f>IF(Summary!$S31="Y","R","")</f>
        <v/>
      </c>
      <c r="L37" s="582" t="str">
        <f>'Council Own'!B222</f>
        <v>&lt;&lt;List Badge 10 Here&gt;&gt;</v>
      </c>
      <c r="M37" s="582"/>
      <c r="N37" s="582"/>
      <c r="O37" s="582"/>
      <c r="P37" s="582"/>
      <c r="Q37" s="582"/>
      <c r="R37" s="591"/>
      <c r="S37" s="341" t="str">
        <f>IF(Summary!$R91="E","E","")</f>
        <v/>
      </c>
      <c r="T37" s="341" t="str">
        <f>IF(Summary!$S91="Y","R","")</f>
        <v/>
      </c>
      <c r="U37" s="586"/>
      <c r="W37" s="338" t="str">
        <f>'Fun Patches'!C38</f>
        <v>&lt;LIST PATCH HERE&gt;</v>
      </c>
      <c r="X37" s="339" t="str">
        <f>IF(Summary!$R146="E","E","")</f>
        <v/>
      </c>
      <c r="Y37" s="339" t="str">
        <f>IF(Summary!$S146="Y","R","")</f>
        <v/>
      </c>
      <c r="AA37" s="275"/>
      <c r="AB37" s="273"/>
      <c r="AC37" s="274"/>
    </row>
    <row r="38" spans="2:29" ht="12.95" customHeight="1">
      <c r="C38" s="300" t="s">
        <v>158</v>
      </c>
      <c r="D38" s="309" t="str">
        <f>IF(Badges!$L123="A","/","")</f>
        <v/>
      </c>
      <c r="E38" s="309" t="str">
        <f>IF(Badges!$L125="A","/","")</f>
        <v/>
      </c>
      <c r="F38" s="309" t="str">
        <f>IF(Badges!$L127="A","/","")</f>
        <v/>
      </c>
      <c r="G38" s="309" t="str">
        <f>IF(Badges!$L129="A","/","")</f>
        <v/>
      </c>
      <c r="H38" s="309" t="str">
        <f>IF(Badges!$L131="A","/","")</f>
        <v/>
      </c>
      <c r="I38" s="224" t="str">
        <f>IF(Summary!$R9="E","E","")</f>
        <v/>
      </c>
      <c r="J38" s="224" t="str">
        <f>IF(Summary!$S9="Y","R","")</f>
        <v/>
      </c>
      <c r="L38" s="391"/>
      <c r="M38" s="391"/>
      <c r="N38" s="391"/>
      <c r="O38" s="391"/>
      <c r="P38" s="391"/>
      <c r="Q38" s="391"/>
      <c r="R38" s="391"/>
      <c r="S38" s="395"/>
      <c r="T38" s="395"/>
      <c r="U38" s="586"/>
      <c r="W38" s="338" t="str">
        <f>'Fun Patches'!C39</f>
        <v>&lt;LIST PATCH HERE&gt;</v>
      </c>
      <c r="X38" s="339" t="str">
        <f>IF(Summary!$R147="E","E","")</f>
        <v/>
      </c>
      <c r="Y38" s="339" t="str">
        <f>IF(Summary!$S147="Y","R","")</f>
        <v/>
      </c>
      <c r="AA38" s="275"/>
      <c r="AB38" s="273"/>
      <c r="AC38" s="274"/>
    </row>
    <row r="39" spans="2:29" ht="12.95" customHeight="1">
      <c r="C39" s="299" t="s">
        <v>159</v>
      </c>
      <c r="D39" s="315" t="str">
        <f>IF(Badges!$L136="A","/","")</f>
        <v/>
      </c>
      <c r="E39" s="315" t="str">
        <f>IF(Badges!$L138="A","/","")</f>
        <v/>
      </c>
      <c r="F39" s="315" t="str">
        <f>IF(Badges!$L140="A","/","")</f>
        <v/>
      </c>
      <c r="G39" s="315" t="str">
        <f>IF(Badges!$L142="A","/","")</f>
        <v/>
      </c>
      <c r="H39" s="315" t="str">
        <f>IF(Badges!$L144="A","/","")</f>
        <v/>
      </c>
      <c r="I39" s="224" t="str">
        <f>IF(Summary!$R10="E","E","")</f>
        <v/>
      </c>
      <c r="J39" s="224" t="str">
        <f>IF(Summary!$S10="Y","R","")</f>
        <v/>
      </c>
      <c r="L39" s="391"/>
      <c r="M39" s="391"/>
      <c r="N39" s="391"/>
      <c r="O39" s="391"/>
      <c r="P39" s="391"/>
      <c r="Q39" s="391"/>
      <c r="R39" s="391"/>
      <c r="S39" s="395"/>
      <c r="T39" s="395"/>
      <c r="U39" s="586"/>
      <c r="W39" s="338" t="str">
        <f>'Fun Patches'!C40</f>
        <v>&lt;LIST PATCH HERE&gt;</v>
      </c>
      <c r="X39" s="339" t="str">
        <f>IF(Summary!$R148="E","E","")</f>
        <v/>
      </c>
      <c r="Y39" s="339" t="str">
        <f>IF(Summary!$S148="Y","R","")</f>
        <v/>
      </c>
      <c r="AA39" s="275"/>
      <c r="AB39" s="273"/>
      <c r="AC39" s="274"/>
    </row>
    <row r="40" spans="2:29" ht="12.95" customHeight="1">
      <c r="L40" s="581" t="str">
        <f>'Age-Level'!C122</f>
        <v>Investiture</v>
      </c>
      <c r="M40" s="581"/>
      <c r="N40" s="581"/>
      <c r="O40" s="581"/>
      <c r="P40" s="581"/>
      <c r="Q40" s="581"/>
      <c r="R40" s="590"/>
      <c r="S40" s="224" t="str">
        <f>IF(Summary!$R106="E","E","")</f>
        <v/>
      </c>
      <c r="T40" s="224" t="str">
        <f>IF(Summary!$S106="Y","R","")</f>
        <v/>
      </c>
      <c r="U40" s="586"/>
      <c r="W40" s="338" t="str">
        <f>'Fun Patches'!C41</f>
        <v>&lt;LIST PATCH HERE&gt;</v>
      </c>
      <c r="X40" s="339" t="str">
        <f>IF(Summary!$R149="E","E","")</f>
        <v/>
      </c>
      <c r="Y40" s="339" t="str">
        <f>IF(Summary!$S149="Y","R","")</f>
        <v/>
      </c>
      <c r="AA40" s="275"/>
      <c r="AB40" s="273"/>
      <c r="AC40" s="274"/>
    </row>
    <row r="41" spans="2:29" ht="12.95" customHeight="1" thickBot="1">
      <c r="L41" s="581" t="str">
        <f>'Age-Level'!C123</f>
        <v>Rededication (1st year)</v>
      </c>
      <c r="M41" s="581"/>
      <c r="N41" s="581"/>
      <c r="O41" s="581"/>
      <c r="P41" s="581"/>
      <c r="Q41" s="581"/>
      <c r="R41" s="590"/>
      <c r="S41" s="224" t="str">
        <f>IF(Summary!$R107="E","E","")</f>
        <v/>
      </c>
      <c r="T41" s="224" t="str">
        <f>IF(Summary!$S107="Y","R","")</f>
        <v/>
      </c>
      <c r="U41" s="586"/>
      <c r="W41" s="338" t="str">
        <f>'Fun Patches'!C42</f>
        <v>&lt;LIST PATCH HERE&gt;</v>
      </c>
      <c r="X41" s="339" t="str">
        <f>IF(Summary!$R150="E","E","")</f>
        <v/>
      </c>
      <c r="Y41" s="339" t="str">
        <f>IF(Summary!$S150="Y","R","")</f>
        <v/>
      </c>
      <c r="AA41" s="275"/>
      <c r="AB41" s="273"/>
      <c r="AC41" s="274"/>
    </row>
    <row r="42" spans="2:29" ht="12.95" customHeight="1">
      <c r="B42" s="262"/>
      <c r="C42" s="263" t="s">
        <v>1078</v>
      </c>
      <c r="D42" s="309" t="str">
        <f>IF(Badges!$L823="C","/","")</f>
        <v/>
      </c>
      <c r="E42" s="309" t="str">
        <f>IF(Badges!$L823="C","/","")</f>
        <v/>
      </c>
      <c r="F42" s="309" t="str">
        <f>IF(Badges!$L823="C","/","")</f>
        <v/>
      </c>
      <c r="G42" s="309" t="str">
        <f>IF(Badges!$L823="C","/","")</f>
        <v/>
      </c>
      <c r="H42" s="309" t="str">
        <f>IF(Badges!$L823="C","/","")</f>
        <v/>
      </c>
      <c r="I42" s="224" t="str">
        <f>IF(Summary!$R42="E","E","")</f>
        <v/>
      </c>
      <c r="J42" s="224" t="str">
        <f>IF(Summary!$S42="Y","R","")</f>
        <v/>
      </c>
      <c r="L42" s="581" t="str">
        <f>'Age-Level'!C124</f>
        <v>Rededication (2nd year)</v>
      </c>
      <c r="M42" s="581"/>
      <c r="N42" s="581"/>
      <c r="O42" s="581"/>
      <c r="P42" s="581"/>
      <c r="Q42" s="581"/>
      <c r="R42" s="590"/>
      <c r="S42" s="224" t="str">
        <f>IF(Summary!$R108="E","E","")</f>
        <v/>
      </c>
      <c r="T42" s="224" t="str">
        <f>IF(Summary!$S108="Y","R","")</f>
        <v/>
      </c>
      <c r="U42" s="586"/>
      <c r="W42" s="338" t="str">
        <f>'Fun Patches'!C43</f>
        <v>&lt;LIST PATCH HERE&gt;</v>
      </c>
      <c r="X42" s="339" t="str">
        <f>IF(Summary!$R151="E","E","")</f>
        <v/>
      </c>
      <c r="Y42" s="339" t="str">
        <f>IF(Summary!$S151="Y","R","")</f>
        <v/>
      </c>
      <c r="AA42" s="275"/>
      <c r="AB42" s="273"/>
      <c r="AC42" s="274"/>
    </row>
    <row r="43" spans="2:29" ht="12.95" customHeight="1">
      <c r="B43" s="262"/>
      <c r="C43" s="286" t="s">
        <v>1079</v>
      </c>
      <c r="D43" s="317" t="str">
        <f>IF(Badges!$L830="C","/","")</f>
        <v/>
      </c>
      <c r="E43" s="317" t="str">
        <f>IF(Badges!$L830="C","/","")</f>
        <v/>
      </c>
      <c r="F43" s="317" t="str">
        <f>IF(Badges!$L830="C","/","")</f>
        <v/>
      </c>
      <c r="G43" s="317" t="str">
        <f>IF(Badges!$L830="C","/","")</f>
        <v/>
      </c>
      <c r="H43" s="317" t="str">
        <f>IF(Badges!$L830="C","/","")</f>
        <v/>
      </c>
      <c r="I43" s="224" t="str">
        <f>IF(Summary!$R43="E","E","")</f>
        <v/>
      </c>
      <c r="J43" s="224" t="str">
        <f>IF(Summary!$S43="Y","R","")</f>
        <v/>
      </c>
      <c r="L43" s="581" t="str">
        <f>'Age-Level'!C125</f>
        <v>Rededication (3rd year)</v>
      </c>
      <c r="M43" s="581"/>
      <c r="N43" s="581"/>
      <c r="O43" s="581"/>
      <c r="P43" s="581"/>
      <c r="Q43" s="581"/>
      <c r="R43" s="590"/>
      <c r="S43" s="224" t="str">
        <f>IF(Summary!$R109="E","E","")</f>
        <v/>
      </c>
      <c r="T43" s="224" t="str">
        <f>IF(Summary!$S109="Y","R","")</f>
        <v/>
      </c>
      <c r="U43" s="586"/>
      <c r="W43" s="338" t="str">
        <f>'Fun Patches'!C44</f>
        <v>&lt;LIST PATCH HERE&gt;</v>
      </c>
      <c r="X43" s="339" t="str">
        <f>IF(Summary!$R152="E","E","")</f>
        <v/>
      </c>
      <c r="Y43" s="339" t="str">
        <f>IF(Summary!$S152="Y","R","")</f>
        <v/>
      </c>
      <c r="AA43" s="275"/>
      <c r="AB43" s="273"/>
      <c r="AC43" s="274"/>
    </row>
    <row r="44" spans="2:29" ht="12.95" customHeight="1" thickBot="1">
      <c r="B44" s="262"/>
      <c r="C44" s="293" t="s">
        <v>1080</v>
      </c>
      <c r="D44" s="316" t="str">
        <f>IF(Badges!$L837="C","/","")</f>
        <v/>
      </c>
      <c r="E44" s="316" t="str">
        <f>IF(Badges!$L837="C","/","")</f>
        <v/>
      </c>
      <c r="F44" s="316" t="str">
        <f>IF(Badges!$L837="C","/","")</f>
        <v/>
      </c>
      <c r="G44" s="316" t="str">
        <f>IF(Badges!$L837="C","/","")</f>
        <v/>
      </c>
      <c r="H44" s="316" t="str">
        <f>IF(Badges!$L837="C","/","")</f>
        <v/>
      </c>
      <c r="I44" s="326" t="str">
        <f>IF(Summary!$R44="E","E","")</f>
        <v/>
      </c>
      <c r="J44" s="326" t="str">
        <f>IF(Summary!$S44="Y","R","")</f>
        <v/>
      </c>
      <c r="L44" s="581" t="str">
        <f>'Age-Level'!C126</f>
        <v>Rededication (4th year)</v>
      </c>
      <c r="M44" s="581"/>
      <c r="N44" s="581"/>
      <c r="O44" s="581"/>
      <c r="P44" s="581"/>
      <c r="Q44" s="581"/>
      <c r="R44" s="590"/>
      <c r="S44" s="342" t="str">
        <f>IF(Summary!$R110="E","E","")</f>
        <v/>
      </c>
      <c r="T44" s="342" t="str">
        <f>IF(Summary!$S110="Y","R","")</f>
        <v/>
      </c>
      <c r="U44" s="586"/>
      <c r="W44" s="338" t="str">
        <f>'Fun Patches'!C45</f>
        <v>&lt;LIST PATCH HERE&gt;</v>
      </c>
      <c r="X44" s="339" t="str">
        <f>IF(Summary!$R153="E","E","")</f>
        <v/>
      </c>
      <c r="Y44" s="339" t="str">
        <f>IF(Summary!$S153="Y","R","")</f>
        <v/>
      </c>
      <c r="AA44" s="275"/>
      <c r="AB44" s="273"/>
      <c r="AC44" s="274"/>
    </row>
    <row r="45" spans="2:29" ht="12.95" customHeight="1" thickBot="1">
      <c r="B45" s="262"/>
      <c r="C45" s="263" t="s">
        <v>967</v>
      </c>
      <c r="D45" s="309" t="str">
        <f>IF(Badges!$L845="C","/","")</f>
        <v/>
      </c>
      <c r="E45" s="309" t="str">
        <f>IF(Badges!$L846="C","/","")</f>
        <v/>
      </c>
      <c r="F45" s="309" t="str">
        <f>IF(Badges!$L847="C","/","")</f>
        <v/>
      </c>
      <c r="G45" s="309" t="str">
        <f>IF(Badges!$L848="C","/","")</f>
        <v/>
      </c>
      <c r="H45" s="309" t="str">
        <f>IF(Badges!$L849="C","/","")</f>
        <v/>
      </c>
      <c r="I45" s="224" t="str">
        <f>IF(Summary!$R46="E","E","")</f>
        <v/>
      </c>
      <c r="J45" s="224" t="str">
        <f>IF(Summary!$S46="Y","R","")</f>
        <v/>
      </c>
      <c r="L45" s="584" t="str">
        <f>'Age-Level'!C127</f>
        <v>Rededication (5th year)</v>
      </c>
      <c r="M45" s="584"/>
      <c r="N45" s="584"/>
      <c r="O45" s="584"/>
      <c r="P45" s="584"/>
      <c r="Q45" s="584"/>
      <c r="R45" s="592"/>
      <c r="S45" s="343" t="str">
        <f>IF(Summary!$R111="E","E","")</f>
        <v/>
      </c>
      <c r="T45" s="343" t="str">
        <f>IF(Summary!$S111="Y","R","")</f>
        <v/>
      </c>
      <c r="U45" s="586"/>
      <c r="W45" s="338" t="str">
        <f>'Fun Patches'!C46</f>
        <v>&lt;LIST PATCH HERE&gt;</v>
      </c>
      <c r="X45" s="339" t="str">
        <f>IF(Summary!$R154="E","E","")</f>
        <v/>
      </c>
      <c r="Y45" s="339" t="str">
        <f>IF(Summary!$S154="Y","R","")</f>
        <v/>
      </c>
      <c r="AA45" s="275"/>
      <c r="AB45" s="273"/>
      <c r="AC45" s="274"/>
    </row>
    <row r="46" spans="2:29" ht="12.95" customHeight="1">
      <c r="B46" s="262"/>
      <c r="C46" s="286" t="s">
        <v>968</v>
      </c>
      <c r="D46" s="317" t="str">
        <f>IF(Badges!$L852="C","/","")</f>
        <v/>
      </c>
      <c r="E46" s="317" t="str">
        <f>IF(Badges!$L853="C","/","")</f>
        <v/>
      </c>
      <c r="F46" s="317" t="str">
        <f>IF(Badges!$L854="C","/","")</f>
        <v/>
      </c>
      <c r="G46" s="317" t="str">
        <f>IF(Badges!$L855="C","/","")</f>
        <v/>
      </c>
      <c r="H46" s="317" t="str">
        <f>IF(Badges!$L856="C","/","")</f>
        <v/>
      </c>
      <c r="I46" s="224" t="str">
        <f>IF(Summary!$R47="E","E","")</f>
        <v/>
      </c>
      <c r="J46" s="224" t="str">
        <f>IF(Summary!$S47="Y","R","")</f>
        <v/>
      </c>
      <c r="T46" s="394"/>
      <c r="U46" s="586"/>
      <c r="W46" s="338" t="str">
        <f>'Fun Patches'!C47</f>
        <v>&lt;LIST PATCH HERE&gt;</v>
      </c>
      <c r="X46" s="339" t="str">
        <f>IF(Summary!$R155="E","E","")</f>
        <v/>
      </c>
      <c r="Y46" s="339" t="str">
        <f>IF(Summary!$S155="Y","R","")</f>
        <v/>
      </c>
      <c r="AA46" s="275"/>
      <c r="AB46" s="273"/>
      <c r="AC46" s="274"/>
    </row>
    <row r="47" spans="2:29" ht="12.95" customHeight="1" thickBot="1">
      <c r="B47" s="262"/>
      <c r="C47" s="293" t="s">
        <v>969</v>
      </c>
      <c r="D47" s="316" t="str">
        <f>IF(Badges!$L859="C","/","")</f>
        <v/>
      </c>
      <c r="E47" s="316" t="str">
        <f>IF(Badges!$L860="C","/","")</f>
        <v/>
      </c>
      <c r="F47" s="316" t="str">
        <f>IF(Badges!$L861="C","/","")</f>
        <v/>
      </c>
      <c r="G47" s="316" t="str">
        <f>IF(Badges!$L862="C","/","")</f>
        <v/>
      </c>
      <c r="H47" s="316" t="str">
        <f>IF(Badges!$L863="C","/","")</f>
        <v/>
      </c>
      <c r="I47" s="326" t="str">
        <f>IF(Summary!$R48="E","E","")</f>
        <v/>
      </c>
      <c r="J47" s="326" t="str">
        <f>IF(Summary!$S48="Y","R","")</f>
        <v/>
      </c>
      <c r="U47" s="586"/>
      <c r="W47" s="338" t="str">
        <f>'Fun Patches'!C48</f>
        <v>&lt;LIST PATCH HERE&gt;</v>
      </c>
      <c r="X47" s="339" t="str">
        <f>IF(Summary!$R156="E","E","")</f>
        <v/>
      </c>
      <c r="Y47" s="339" t="str">
        <f>IF(Summary!$S156="Y","R","")</f>
        <v/>
      </c>
      <c r="AA47" s="275"/>
      <c r="AB47" s="273"/>
      <c r="AC47" s="274"/>
    </row>
    <row r="48" spans="2:29" ht="12.95" customHeight="1">
      <c r="B48" s="262"/>
      <c r="C48" s="294" t="s">
        <v>970</v>
      </c>
      <c r="D48" s="309" t="str">
        <f>IF(Badges!$L867="C","/","")</f>
        <v/>
      </c>
      <c r="E48" s="309" t="str">
        <f>IF(Badges!$L868="C","/","")</f>
        <v/>
      </c>
      <c r="F48" s="309" t="str">
        <f>IF(Badges!$L869="C","/","")</f>
        <v/>
      </c>
      <c r="G48" s="309" t="str">
        <f>IF(Badges!$L870="C","/","")</f>
        <v/>
      </c>
      <c r="H48" s="309" t="str">
        <f>IF(Badges!$L871="C","/","")</f>
        <v/>
      </c>
      <c r="I48" s="224" t="str">
        <f>IF(Summary!$R50="E","E","")</f>
        <v/>
      </c>
      <c r="J48" s="224" t="str">
        <f>IF(Summary!$S50="Y","R","")</f>
        <v/>
      </c>
      <c r="L48" s="583"/>
      <c r="M48" s="583"/>
      <c r="N48" s="583"/>
      <c r="O48" s="583"/>
      <c r="P48" s="583"/>
      <c r="Q48" s="583"/>
      <c r="R48" s="587"/>
      <c r="S48" s="264"/>
      <c r="T48" s="274"/>
      <c r="U48" s="586"/>
      <c r="W48" s="338" t="str">
        <f>'Fun Patches'!C49</f>
        <v>&lt;LIST PATCH HERE&gt;</v>
      </c>
      <c r="X48" s="339" t="str">
        <f>IF(Summary!$R157="E","E","")</f>
        <v/>
      </c>
      <c r="Y48" s="339" t="str">
        <f>IF(Summary!$S157="Y","R","")</f>
        <v/>
      </c>
      <c r="AA48" s="275"/>
      <c r="AB48" s="273"/>
      <c r="AC48" s="274"/>
    </row>
    <row r="49" spans="2:29" ht="12.95" customHeight="1">
      <c r="B49" s="262"/>
      <c r="C49" s="295" t="s">
        <v>971</v>
      </c>
      <c r="D49" s="317" t="str">
        <f>IF(Badges!$L874="C","/","")</f>
        <v/>
      </c>
      <c r="E49" s="317" t="str">
        <f>IF(Badges!$L875="C","/","")</f>
        <v/>
      </c>
      <c r="F49" s="317" t="str">
        <f>IF(Badges!$L876="C","/","")</f>
        <v/>
      </c>
      <c r="G49" s="317" t="str">
        <f>IF(Badges!$L877="C","/","")</f>
        <v/>
      </c>
      <c r="H49" s="317" t="str">
        <f>IF(Badges!$L878="C","/","")</f>
        <v/>
      </c>
      <c r="I49" s="224" t="str">
        <f>IF(Summary!$R51="E","E","")</f>
        <v/>
      </c>
      <c r="J49" s="224" t="str">
        <f>IF(Summary!$S51="Y","R","")</f>
        <v/>
      </c>
      <c r="L49" s="585"/>
      <c r="M49" s="585"/>
      <c r="N49" s="585"/>
      <c r="O49" s="585"/>
      <c r="P49" s="585"/>
      <c r="Q49" s="585"/>
      <c r="R49" s="588"/>
      <c r="S49" s="273"/>
      <c r="T49" s="274"/>
      <c r="U49" s="586"/>
      <c r="W49" s="338" t="str">
        <f>'Fun Patches'!C50</f>
        <v>&lt;LIST PATCH HERE&gt;</v>
      </c>
      <c r="X49" s="339" t="str">
        <f>IF(Summary!$R158="E","E","")</f>
        <v/>
      </c>
      <c r="Y49" s="339" t="str">
        <f>IF(Summary!$S158="Y","R","")</f>
        <v/>
      </c>
      <c r="AA49" s="275"/>
      <c r="AB49" s="273"/>
      <c r="AC49" s="274"/>
    </row>
    <row r="50" spans="2:29" ht="12.95" customHeight="1" thickBot="1">
      <c r="B50" s="262"/>
      <c r="C50" s="298" t="s">
        <v>972</v>
      </c>
      <c r="D50" s="316" t="str">
        <f>IF(Badges!$L881="C","/","")</f>
        <v/>
      </c>
      <c r="E50" s="316" t="str">
        <f>IF(Badges!$L882="C","/","")</f>
        <v/>
      </c>
      <c r="F50" s="316" t="str">
        <f>IF(Badges!$L883="C","/","")</f>
        <v/>
      </c>
      <c r="G50" s="316" t="str">
        <f>IF(Badges!$L884="C","/","")</f>
        <v/>
      </c>
      <c r="H50" s="316" t="str">
        <f>IF(Badges!$L885="C","/","")</f>
        <v/>
      </c>
      <c r="I50" s="326" t="str">
        <f>IF(Summary!$R52="E","E","")</f>
        <v/>
      </c>
      <c r="J50" s="326" t="str">
        <f>IF(Summary!$S52="Y","R","")</f>
        <v/>
      </c>
      <c r="L50" s="583"/>
      <c r="M50" s="583"/>
      <c r="N50" s="583"/>
      <c r="O50" s="583"/>
      <c r="P50" s="583"/>
      <c r="Q50" s="583"/>
      <c r="R50" s="587"/>
      <c r="S50" s="273"/>
      <c r="T50" s="274"/>
      <c r="U50" s="586"/>
      <c r="W50" s="338" t="str">
        <f>'Fun Patches'!C51</f>
        <v>&lt;LIST PATCH HERE&gt;</v>
      </c>
      <c r="X50" s="339" t="str">
        <f>IF(Summary!$R159="E","E","")</f>
        <v/>
      </c>
      <c r="Y50" s="339" t="str">
        <f>IF(Summary!$S159="Y","R","")</f>
        <v/>
      </c>
      <c r="AA50" s="275"/>
      <c r="AB50" s="273"/>
      <c r="AC50" s="274"/>
    </row>
    <row r="51" spans="2:29" ht="12.95" customHeight="1">
      <c r="B51" s="262"/>
      <c r="C51" s="263" t="s">
        <v>1081</v>
      </c>
      <c r="D51" s="309" t="str">
        <f>IF(Badges!$L889="C","/","")</f>
        <v/>
      </c>
      <c r="E51" s="309" t="str">
        <f>IF(Badges!$L890="C","/","")</f>
        <v/>
      </c>
      <c r="F51" s="309" t="str">
        <f>IF(Badges!$L891="C","/","")</f>
        <v/>
      </c>
      <c r="G51" s="309" t="str">
        <f>IF(Badges!$L892="C","/","")</f>
        <v/>
      </c>
      <c r="H51" s="309" t="str">
        <f>IF(Badges!$L893="C","/","")</f>
        <v/>
      </c>
      <c r="I51" s="224" t="str">
        <f>IF(Summary!$R54="E","E","")</f>
        <v/>
      </c>
      <c r="J51" s="224" t="str">
        <f>IF(Summary!$S54="Y","R","")</f>
        <v/>
      </c>
      <c r="L51" s="585"/>
      <c r="M51" s="585"/>
      <c r="N51" s="585"/>
      <c r="O51" s="585"/>
      <c r="P51" s="585"/>
      <c r="Q51" s="585"/>
      <c r="R51" s="588"/>
      <c r="S51" s="273"/>
      <c r="T51" s="274"/>
      <c r="U51" s="586"/>
      <c r="W51" s="338" t="str">
        <f>'Fun Patches'!C52</f>
        <v>&lt;LIST PATCH HERE&gt;</v>
      </c>
      <c r="X51" s="339" t="str">
        <f>IF(Summary!$R160="E","E","")</f>
        <v/>
      </c>
      <c r="Y51" s="339" t="str">
        <f>IF(Summary!$S160="Y","R","")</f>
        <v/>
      </c>
      <c r="AA51" s="275"/>
      <c r="AB51" s="273"/>
      <c r="AC51" s="274"/>
    </row>
    <row r="52" spans="2:29" ht="12.95" customHeight="1">
      <c r="B52" s="262"/>
      <c r="C52" s="286" t="s">
        <v>1082</v>
      </c>
      <c r="D52" s="317" t="str">
        <f>IF(Badges!$L896="C","/","")</f>
        <v/>
      </c>
      <c r="E52" s="317" t="str">
        <f>IF(Badges!$L897="C","/","")</f>
        <v/>
      </c>
      <c r="F52" s="317" t="str">
        <f>IF(Badges!$L898="C","/","")</f>
        <v/>
      </c>
      <c r="G52" s="317" t="str">
        <f>IF(Badges!$L899="C","/","")</f>
        <v/>
      </c>
      <c r="H52" s="317" t="str">
        <f>IF(Badges!$L900="C","/","")</f>
        <v/>
      </c>
      <c r="I52" s="224" t="str">
        <f>IF(Summary!$R55="E","E","")</f>
        <v/>
      </c>
      <c r="J52" s="224" t="str">
        <f>IF(Summary!$S55="Y","R","")</f>
        <v/>
      </c>
      <c r="L52" s="583"/>
      <c r="M52" s="583"/>
      <c r="N52" s="583"/>
      <c r="O52" s="583"/>
      <c r="P52" s="583"/>
      <c r="Q52" s="583"/>
      <c r="R52" s="587"/>
      <c r="S52" s="273"/>
      <c r="T52" s="274"/>
      <c r="U52" s="586"/>
      <c r="W52" s="338" t="str">
        <f>'Fun Patches'!C53</f>
        <v>&lt;LIST PATCH HERE&gt;</v>
      </c>
      <c r="X52" s="339" t="str">
        <f>IF(Summary!$R161="E","E","")</f>
        <v/>
      </c>
      <c r="Y52" s="339" t="str">
        <f>IF(Summary!$S161="Y","R","")</f>
        <v/>
      </c>
      <c r="AA52" s="275"/>
      <c r="AB52" s="273"/>
      <c r="AC52" s="274"/>
    </row>
    <row r="53" spans="2:29" ht="12.95" customHeight="1" thickBot="1">
      <c r="B53" s="262"/>
      <c r="C53" s="293" t="s">
        <v>1083</v>
      </c>
      <c r="D53" s="316" t="str">
        <f>IF(Badges!$L903="C","/","")</f>
        <v/>
      </c>
      <c r="E53" s="316" t="str">
        <f>IF(Badges!$L904="C","/","")</f>
        <v/>
      </c>
      <c r="F53" s="316" t="str">
        <f>IF(Badges!$L905="C","/","")</f>
        <v/>
      </c>
      <c r="G53" s="316" t="str">
        <f>IF(Badges!$L906="C","/","")</f>
        <v/>
      </c>
      <c r="H53" s="316" t="str">
        <f>IF(Badges!$L907="C","/","")</f>
        <v/>
      </c>
      <c r="I53" s="326" t="str">
        <f>IF(Summary!$R56="E","E","")</f>
        <v/>
      </c>
      <c r="J53" s="326" t="str">
        <f>IF(Summary!$S56="Y","R","")</f>
        <v/>
      </c>
      <c r="L53" s="585"/>
      <c r="M53" s="585"/>
      <c r="N53" s="585"/>
      <c r="O53" s="585"/>
      <c r="P53" s="585"/>
      <c r="Q53" s="585"/>
      <c r="R53" s="588"/>
      <c r="S53" s="273"/>
      <c r="T53" s="274"/>
      <c r="U53" s="586"/>
      <c r="W53" s="340" t="str">
        <f>'Fun Patches'!C54</f>
        <v>&lt;LIST PATCH HERE&gt;</v>
      </c>
      <c r="X53" s="341" t="str">
        <f>IF(Summary!$R162="E","E","")</f>
        <v/>
      </c>
      <c r="Y53" s="341" t="str">
        <f>IF(Summary!$S162="Y","R","")</f>
        <v/>
      </c>
      <c r="AA53" s="275"/>
      <c r="AB53" s="273"/>
      <c r="AC53" s="274"/>
    </row>
    <row r="54" spans="2:29" ht="12.95" customHeight="1">
      <c r="B54" s="262"/>
      <c r="C54" s="263" t="s">
        <v>973</v>
      </c>
      <c r="D54" s="309" t="str">
        <f>IF(Badges!$L911="C","/","")</f>
        <v/>
      </c>
      <c r="E54" s="309" t="str">
        <f>IF(Badges!$L912="C","/","")</f>
        <v/>
      </c>
      <c r="F54" s="309" t="str">
        <f>IF(Badges!$L913="C","/","")</f>
        <v/>
      </c>
      <c r="G54" s="309" t="str">
        <f>IF(Badges!$L914="C","/","")</f>
        <v/>
      </c>
      <c r="H54" s="309" t="str">
        <f>IF(Badges!$L915="C","/","")</f>
        <v/>
      </c>
      <c r="I54" s="224" t="str">
        <f>IF(Summary!$R58="E","E","")</f>
        <v/>
      </c>
      <c r="J54" s="224" t="str">
        <f>IF(Summary!$S58="Y","R","")</f>
        <v/>
      </c>
      <c r="L54" s="583"/>
      <c r="M54" s="583"/>
      <c r="N54" s="583"/>
      <c r="O54" s="583"/>
      <c r="P54" s="583"/>
      <c r="Q54" s="583"/>
      <c r="R54" s="587"/>
      <c r="S54" s="273"/>
      <c r="T54" s="274"/>
      <c r="U54" s="586"/>
      <c r="W54" s="335"/>
      <c r="X54" s="334"/>
      <c r="Y54" s="334"/>
      <c r="AA54" s="275"/>
      <c r="AB54" s="273"/>
      <c r="AC54" s="274"/>
    </row>
    <row r="55" spans="2:29" ht="12.95" customHeight="1">
      <c r="B55" s="262"/>
      <c r="C55" s="286" t="s">
        <v>974</v>
      </c>
      <c r="D55" s="317" t="str">
        <f>IF(Badges!$L918="C","/","")</f>
        <v/>
      </c>
      <c r="E55" s="317" t="str">
        <f>IF(Badges!$L919="C","/","")</f>
        <v/>
      </c>
      <c r="F55" s="317" t="str">
        <f>IF(Badges!$L920="C","/","")</f>
        <v/>
      </c>
      <c r="G55" s="317" t="str">
        <f>IF(Badges!$L921="C","/","")</f>
        <v/>
      </c>
      <c r="H55" s="317" t="str">
        <f>IF(Badges!$L922="C","/","")</f>
        <v/>
      </c>
      <c r="I55" s="224" t="str">
        <f>IF(Summary!$R59="E","E","")</f>
        <v/>
      </c>
      <c r="J55" s="224" t="str">
        <f>IF(Summary!$S59="Y","R","")</f>
        <v/>
      </c>
      <c r="L55" s="585"/>
      <c r="M55" s="585"/>
      <c r="N55" s="585"/>
      <c r="O55" s="585"/>
      <c r="P55" s="585"/>
      <c r="Q55" s="585"/>
      <c r="R55" s="588"/>
      <c r="S55" s="273"/>
      <c r="T55" s="274"/>
      <c r="U55" s="586"/>
      <c r="W55" s="396"/>
      <c r="X55" s="264"/>
      <c r="Y55" s="265"/>
      <c r="AA55" s="275"/>
      <c r="AB55" s="273"/>
      <c r="AC55" s="274"/>
    </row>
    <row r="56" spans="2:29" ht="12.95" customHeight="1" thickBot="1">
      <c r="B56" s="262"/>
      <c r="C56" s="276" t="s">
        <v>975</v>
      </c>
      <c r="D56" s="316" t="str">
        <f>IF(Badges!$L928="A","/","")</f>
        <v/>
      </c>
      <c r="E56" s="316" t="str">
        <f>IF(Badges!$L931="A","/","")</f>
        <v/>
      </c>
      <c r="F56" s="316" t="str">
        <f>IF(Badges!$L935="A","/","")</f>
        <v/>
      </c>
      <c r="G56" s="316" t="str">
        <f>IF(Badges!$L939="A","/","")</f>
        <v/>
      </c>
      <c r="H56" s="316" t="str">
        <f>IF(Badges!$L942="A","/","")</f>
        <v/>
      </c>
      <c r="I56" s="224" t="str">
        <f>IF(Summary!$R60="E","E","")</f>
        <v/>
      </c>
      <c r="J56" s="224" t="str">
        <f>IF(Summary!$S60="Y","R","")</f>
        <v/>
      </c>
      <c r="L56" s="583"/>
      <c r="M56" s="583"/>
      <c r="N56" s="583"/>
      <c r="O56" s="583"/>
      <c r="P56" s="583"/>
      <c r="Q56" s="583"/>
      <c r="R56" s="587"/>
      <c r="S56" s="273"/>
      <c r="T56" s="274"/>
      <c r="U56" s="586"/>
      <c r="W56" s="275"/>
      <c r="X56" s="273"/>
      <c r="Y56" s="274"/>
      <c r="AA56" s="275"/>
      <c r="AB56" s="273"/>
      <c r="AC56" s="274"/>
    </row>
    <row r="57" spans="2:29" ht="12.95" customHeight="1">
      <c r="J57" s="301"/>
      <c r="L57" s="585"/>
      <c r="M57" s="585"/>
      <c r="N57" s="585"/>
      <c r="O57" s="585"/>
      <c r="P57" s="585"/>
      <c r="Q57" s="585"/>
      <c r="R57" s="588"/>
      <c r="S57" s="273"/>
      <c r="T57" s="274"/>
      <c r="U57" s="586"/>
      <c r="W57" s="275"/>
      <c r="X57" s="273"/>
      <c r="Y57" s="274"/>
      <c r="AA57" s="275"/>
      <c r="AB57" s="273"/>
      <c r="AC57" s="274"/>
    </row>
    <row r="58" spans="2:29" ht="12.95" customHeight="1" thickBot="1">
      <c r="L58" s="583"/>
      <c r="M58" s="583"/>
      <c r="N58" s="583"/>
      <c r="O58" s="583"/>
      <c r="P58" s="583"/>
      <c r="Q58" s="583"/>
      <c r="R58" s="587"/>
      <c r="S58" s="273"/>
      <c r="T58" s="274"/>
      <c r="U58" s="586"/>
      <c r="W58" s="275"/>
      <c r="X58" s="273"/>
      <c r="Y58" s="274"/>
      <c r="AA58" s="275"/>
      <c r="AB58" s="273"/>
      <c r="AC58" s="274"/>
    </row>
    <row r="59" spans="2:29" ht="12.95" customHeight="1">
      <c r="B59" s="262"/>
      <c r="C59" s="263" t="s">
        <v>976</v>
      </c>
      <c r="D59" s="310" t="str">
        <f>IF('Age-Level'!$L6="C","/","")</f>
        <v/>
      </c>
      <c r="E59" s="310" t="str">
        <f>IF('Age-Level'!$L7="C","/","")</f>
        <v/>
      </c>
      <c r="F59" s="310" t="str">
        <f>IF('Age-Level'!$L8="C","/","")</f>
        <v/>
      </c>
      <c r="G59" s="310" t="str">
        <f>IF('Age-Level'!$L9="C","/","")</f>
        <v/>
      </c>
      <c r="H59" s="310" t="str">
        <f>IF('Age-Level'!$L10="C","/","")</f>
        <v/>
      </c>
      <c r="I59" s="224" t="str">
        <f>IF(Summary!$R95="E","E","")</f>
        <v/>
      </c>
      <c r="J59" s="224" t="str">
        <f>IF(Summary!$S95="Y","R","")</f>
        <v/>
      </c>
      <c r="L59" s="585"/>
      <c r="M59" s="585"/>
      <c r="N59" s="585"/>
      <c r="O59" s="585"/>
      <c r="P59" s="585"/>
      <c r="Q59" s="585"/>
      <c r="R59" s="588"/>
      <c r="S59" s="273"/>
      <c r="T59" s="274"/>
      <c r="U59" s="586"/>
      <c r="W59" s="275"/>
      <c r="X59" s="273"/>
      <c r="Y59" s="274"/>
      <c r="AA59" s="275"/>
      <c r="AB59" s="273"/>
      <c r="AC59" s="274"/>
    </row>
    <row r="60" spans="2:29" ht="12.95" customHeight="1" thickBot="1">
      <c r="B60" s="262"/>
      <c r="C60" s="276" t="s">
        <v>977</v>
      </c>
      <c r="D60" s="316" t="str">
        <f>IF('Age-Level'!$L13="C","/","")</f>
        <v/>
      </c>
      <c r="E60" s="316" t="str">
        <f>IF('Age-Level'!$L14="C","/","")</f>
        <v/>
      </c>
      <c r="F60" s="316" t="str">
        <f>IF('Age-Level'!$L15="C","/","")</f>
        <v/>
      </c>
      <c r="G60" s="316" t="str">
        <f>IF('Age-Level'!$L16="C","/","")</f>
        <v/>
      </c>
      <c r="H60" s="316" t="str">
        <f>IF('Age-Level'!$L17="C","/","")</f>
        <v/>
      </c>
      <c r="I60" s="326" t="str">
        <f>IF(Summary!$R96="E","E","")</f>
        <v/>
      </c>
      <c r="J60" s="326" t="str">
        <f>IF(Summary!$S96="Y","R","")</f>
        <v/>
      </c>
      <c r="L60" s="583"/>
      <c r="M60" s="583"/>
      <c r="N60" s="583"/>
      <c r="O60" s="583"/>
      <c r="P60" s="583"/>
      <c r="Q60" s="583"/>
      <c r="R60" s="587"/>
      <c r="S60" s="273"/>
      <c r="T60" s="274"/>
      <c r="U60" s="586"/>
      <c r="W60" s="275"/>
      <c r="X60" s="273"/>
      <c r="Y60" s="274"/>
      <c r="AA60" s="275"/>
      <c r="AB60" s="273"/>
      <c r="AC60" s="274"/>
    </row>
    <row r="61" spans="2:29" ht="12.95" customHeight="1">
      <c r="B61" s="262"/>
      <c r="C61" s="282" t="s">
        <v>978</v>
      </c>
      <c r="D61" s="310" t="str">
        <f>IF('Age-Level'!$L20="C","/","")</f>
        <v/>
      </c>
      <c r="E61" s="310" t="str">
        <f>IF('Age-Level'!$L21="C","/","")</f>
        <v/>
      </c>
      <c r="F61" s="310" t="str">
        <f>IF('Age-Level'!$L22="C","/","")</f>
        <v/>
      </c>
      <c r="G61" s="310" t="str">
        <f>IF('Age-Level'!$L23="C","/","")</f>
        <v/>
      </c>
      <c r="H61" s="310" t="str">
        <f>IF('Age-Level'!$L24="C","/","")</f>
        <v/>
      </c>
      <c r="I61" s="224" t="str">
        <f>IF(Summary!$R97="E","E","")</f>
        <v/>
      </c>
      <c r="J61" s="224" t="str">
        <f>IF(Summary!$S97="Y","R","")</f>
        <v/>
      </c>
      <c r="L61" s="585"/>
      <c r="M61" s="585"/>
      <c r="N61" s="585"/>
      <c r="O61" s="585"/>
      <c r="P61" s="585"/>
      <c r="Q61" s="585"/>
      <c r="R61" s="588"/>
      <c r="S61" s="273"/>
      <c r="T61" s="274"/>
      <c r="U61" s="586"/>
      <c r="W61" s="275"/>
      <c r="X61" s="273"/>
      <c r="Y61" s="274"/>
      <c r="AA61" s="275"/>
      <c r="AB61" s="273"/>
      <c r="AC61" s="274"/>
    </row>
    <row r="62" spans="2:29" ht="12.95" customHeight="1">
      <c r="B62" s="262"/>
      <c r="C62" s="276" t="s">
        <v>979</v>
      </c>
      <c r="D62" s="315" t="str">
        <f>IF('Age-Level'!$L27="C","/","")</f>
        <v/>
      </c>
      <c r="E62" s="315" t="str">
        <f>IF('Age-Level'!$L28="C","/","")</f>
        <v/>
      </c>
      <c r="F62" s="315" t="str">
        <f>IF('Age-Level'!$L29="C","/","")</f>
        <v/>
      </c>
      <c r="G62" s="315" t="str">
        <f>IF('Age-Level'!$L30="C","/","")</f>
        <v/>
      </c>
      <c r="H62" s="315" t="str">
        <f>IF('Age-Level'!$L31="C","/","")</f>
        <v/>
      </c>
      <c r="I62" s="346" t="str">
        <f>IF(Summary!$R98="E","E","")</f>
        <v/>
      </c>
      <c r="J62" s="346" t="str">
        <f>IF(Summary!$S98="Y","R","")</f>
        <v/>
      </c>
      <c r="L62" s="583"/>
      <c r="M62" s="583"/>
      <c r="N62" s="583"/>
      <c r="O62" s="583"/>
      <c r="P62" s="583"/>
      <c r="Q62" s="583"/>
      <c r="R62" s="587"/>
      <c r="S62" s="273"/>
      <c r="T62" s="274"/>
      <c r="U62" s="586"/>
      <c r="W62" s="275"/>
      <c r="X62" s="273"/>
      <c r="Y62" s="274"/>
      <c r="AA62" s="275"/>
      <c r="AB62" s="273"/>
      <c r="AC62" s="274"/>
    </row>
    <row r="63" spans="2:29" ht="12.95" customHeight="1" thickBot="1">
      <c r="B63" s="262"/>
      <c r="C63" s="298" t="s">
        <v>542</v>
      </c>
      <c r="D63" s="316" t="str">
        <f>IF('Age-Level'!$L34="C","/","")</f>
        <v/>
      </c>
      <c r="E63" s="316" t="str">
        <f>IF('Age-Level'!$L35="C","/","")</f>
        <v/>
      </c>
      <c r="F63" s="316" t="str">
        <f>IF('Age-Level'!$L36="C","/","")</f>
        <v/>
      </c>
      <c r="G63" s="316" t="str">
        <f>IF('Age-Level'!$L37="C","/","")</f>
        <v/>
      </c>
      <c r="H63" s="316" t="str">
        <f>IF('Age-Level'!$L38="C","/","")</f>
        <v/>
      </c>
      <c r="I63" s="326" t="str">
        <f>IF(Summary!$R99="E","E","")</f>
        <v/>
      </c>
      <c r="J63" s="326" t="str">
        <f>IF(Summary!$S99="Y","R","")</f>
        <v/>
      </c>
      <c r="L63" s="585"/>
      <c r="M63" s="585"/>
      <c r="N63" s="585"/>
      <c r="O63" s="585"/>
      <c r="P63" s="585"/>
      <c r="Q63" s="585"/>
      <c r="R63" s="588"/>
      <c r="S63" s="273"/>
      <c r="T63" s="274"/>
      <c r="U63" s="586"/>
      <c r="W63" s="275"/>
      <c r="X63" s="273"/>
      <c r="Y63" s="274"/>
      <c r="AA63" s="275"/>
      <c r="AB63" s="273"/>
      <c r="AC63" s="274"/>
    </row>
    <row r="64" spans="2:29" ht="12.95" customHeight="1">
      <c r="B64" s="262"/>
      <c r="C64" s="303" t="s">
        <v>980</v>
      </c>
      <c r="D64" s="397"/>
      <c r="E64" s="398"/>
      <c r="F64" s="399" t="str">
        <f>IF(COUNTIF(U4:U24,"C")&gt;0,"/"," ")</f>
        <v xml:space="preserve"> </v>
      </c>
      <c r="G64" s="399" t="str">
        <f>IF(COUNTIF(U4:U24,"C")&gt;1,"/"," ")</f>
        <v xml:space="preserve"> </v>
      </c>
      <c r="H64" s="399" t="str">
        <f>IF(COUNTIF(U4:U24,"C")&gt;2,"/"," ")</f>
        <v xml:space="preserve"> </v>
      </c>
      <c r="I64" s="224" t="str">
        <f>IF(Summary!$R100="E","E","")</f>
        <v/>
      </c>
      <c r="J64" s="224" t="str">
        <f>IF(Summary!$S100="Y","R","")</f>
        <v/>
      </c>
      <c r="L64" s="583"/>
      <c r="M64" s="583"/>
      <c r="N64" s="583"/>
      <c r="O64" s="583"/>
      <c r="P64" s="583"/>
      <c r="Q64" s="583"/>
      <c r="R64" s="587"/>
      <c r="S64" s="273"/>
      <c r="T64" s="274"/>
      <c r="U64" s="586"/>
      <c r="W64" s="275"/>
      <c r="X64" s="273"/>
      <c r="Y64" s="274"/>
      <c r="AA64" s="275"/>
      <c r="AB64" s="273"/>
      <c r="AC64" s="274"/>
    </row>
    <row r="65" spans="1:30" ht="12.95" customHeight="1">
      <c r="B65" s="262"/>
      <c r="C65" s="302" t="s">
        <v>211</v>
      </c>
      <c r="D65" s="379"/>
      <c r="E65" s="379"/>
      <c r="F65" s="379"/>
      <c r="G65" s="379"/>
      <c r="H65" s="380"/>
      <c r="I65" s="224" t="str">
        <f>IF(Summary!$R92="E","E","")</f>
        <v/>
      </c>
      <c r="J65" s="224" t="str">
        <f>IF(Summary!$S92="Y","R","")</f>
        <v/>
      </c>
      <c r="L65" s="585"/>
      <c r="M65" s="585"/>
      <c r="N65" s="585"/>
      <c r="O65" s="585"/>
      <c r="P65" s="585"/>
      <c r="Q65" s="585"/>
      <c r="R65" s="588"/>
      <c r="S65" s="273"/>
      <c r="T65" s="274"/>
      <c r="U65" s="586"/>
      <c r="W65" s="275"/>
      <c r="X65" s="273"/>
      <c r="Y65" s="274"/>
      <c r="AA65" s="275"/>
      <c r="AB65" s="273"/>
      <c r="AC65" s="274"/>
    </row>
    <row r="66" spans="1:30" s="261" customFormat="1" ht="12.95" customHeight="1">
      <c r="A66" s="258"/>
      <c r="B66" s="258"/>
      <c r="C66" s="258"/>
      <c r="D66" s="259"/>
      <c r="E66" s="259"/>
      <c r="F66" s="259"/>
      <c r="G66" s="259"/>
      <c r="H66" s="259"/>
      <c r="I66" s="260"/>
      <c r="J66" s="260"/>
      <c r="K66" s="258"/>
      <c r="L66" s="583"/>
      <c r="M66" s="583"/>
      <c r="N66" s="583"/>
      <c r="O66" s="583"/>
      <c r="P66" s="583"/>
      <c r="Q66" s="583"/>
      <c r="R66" s="587"/>
      <c r="S66" s="273"/>
      <c r="T66" s="274"/>
      <c r="U66" s="586"/>
      <c r="V66" s="258"/>
      <c r="W66" s="275"/>
      <c r="X66" s="273"/>
      <c r="Y66" s="274"/>
      <c r="Z66" s="260"/>
      <c r="AA66" s="275"/>
      <c r="AB66" s="273"/>
      <c r="AC66" s="274"/>
    </row>
    <row r="67" spans="1:30" s="261" customFormat="1" ht="12.95" customHeight="1" thickBot="1">
      <c r="A67" s="258"/>
      <c r="B67" s="258"/>
      <c r="C67" s="258"/>
      <c r="D67" s="259"/>
      <c r="E67" s="259"/>
      <c r="F67" s="259"/>
      <c r="G67" s="259"/>
      <c r="H67" s="259"/>
      <c r="I67" s="260"/>
      <c r="J67" s="260"/>
      <c r="K67" s="258"/>
      <c r="L67" s="585"/>
      <c r="M67" s="585"/>
      <c r="N67" s="585"/>
      <c r="O67" s="585"/>
      <c r="P67" s="585"/>
      <c r="Q67" s="585"/>
      <c r="R67" s="588"/>
      <c r="S67" s="273"/>
      <c r="T67" s="274"/>
      <c r="U67" s="586"/>
      <c r="V67" s="258"/>
      <c r="W67" s="275"/>
      <c r="X67" s="273"/>
      <c r="Y67" s="274"/>
      <c r="Z67" s="260"/>
      <c r="AA67" s="275"/>
      <c r="AB67" s="273"/>
      <c r="AC67" s="274"/>
    </row>
    <row r="68" spans="1:30" s="261" customFormat="1">
      <c r="A68" s="258"/>
      <c r="B68" s="262"/>
      <c r="C68" s="303" t="s">
        <v>981</v>
      </c>
      <c r="D68" s="310" t="str">
        <f>IF('Age-Level'!$L44="A","/","")</f>
        <v/>
      </c>
      <c r="E68" s="310" t="str">
        <f>IF('Age-Level'!$L48="A","/","")</f>
        <v/>
      </c>
      <c r="F68" s="310" t="str">
        <f>IF('Age-Level'!$L52="A","/","")</f>
        <v/>
      </c>
      <c r="G68" s="310" t="str">
        <f>IF('Age-Level'!$L57="A","/","")</f>
        <v/>
      </c>
      <c r="H68" s="310" t="str">
        <f>IF('Age-Level'!$L59="A","/","")</f>
        <v/>
      </c>
      <c r="I68" s="224" t="str">
        <f>IF(Summary!$R101="E","E","")</f>
        <v/>
      </c>
      <c r="J68" s="224" t="str">
        <f>IF(Summary!$S101="Y","R","")</f>
        <v/>
      </c>
      <c r="K68" s="258"/>
      <c r="L68" s="583"/>
      <c r="M68" s="583"/>
      <c r="N68" s="583"/>
      <c r="O68" s="583"/>
      <c r="P68" s="583"/>
      <c r="Q68" s="583"/>
      <c r="R68" s="587"/>
      <c r="S68" s="273"/>
      <c r="T68" s="274"/>
      <c r="U68" s="586"/>
      <c r="V68" s="258"/>
      <c r="W68" s="275"/>
      <c r="X68" s="273"/>
      <c r="Y68" s="274"/>
      <c r="Z68" s="260"/>
      <c r="AA68" s="275"/>
      <c r="AB68" s="273"/>
      <c r="AC68" s="274"/>
    </row>
    <row r="69" spans="1:30" s="261" customFormat="1" ht="13.5" thickBot="1">
      <c r="A69" s="258"/>
      <c r="B69" s="262"/>
      <c r="C69" s="304" t="s">
        <v>982</v>
      </c>
      <c r="D69" s="316" t="str">
        <f>IF('Age-Level'!$L62="A","/","")</f>
        <v/>
      </c>
      <c r="E69" s="316" t="str">
        <f>IF('Age-Level'!$L66="A","/","")</f>
        <v/>
      </c>
      <c r="F69" s="316" t="str">
        <f>IF('Age-Level'!$L70="A","/","")</f>
        <v/>
      </c>
      <c r="G69" s="316" t="str">
        <f>IF('Age-Level'!$L75="A","/","")</f>
        <v/>
      </c>
      <c r="H69" s="316" t="str">
        <f>IF('Age-Level'!$L77="A","/","")</f>
        <v/>
      </c>
      <c r="I69" s="326" t="str">
        <f>IF(Summary!$R102="E","E","")</f>
        <v/>
      </c>
      <c r="J69" s="326" t="str">
        <f>IF(Summary!$S102="Y","R","")</f>
        <v/>
      </c>
      <c r="K69" s="258"/>
      <c r="L69" s="585"/>
      <c r="M69" s="585"/>
      <c r="N69" s="585"/>
      <c r="O69" s="585"/>
      <c r="P69" s="585"/>
      <c r="Q69" s="585"/>
      <c r="R69" s="588"/>
      <c r="S69" s="273"/>
      <c r="T69" s="274"/>
      <c r="U69" s="586"/>
      <c r="V69" s="258"/>
      <c r="W69" s="275"/>
      <c r="X69" s="273"/>
      <c r="Y69" s="274"/>
      <c r="Z69" s="260"/>
      <c r="AA69" s="275"/>
      <c r="AB69" s="273"/>
      <c r="AC69" s="274"/>
    </row>
    <row r="70" spans="1:30" s="261" customFormat="1">
      <c r="A70" s="258"/>
      <c r="B70" s="262"/>
      <c r="C70" s="303" t="s">
        <v>983</v>
      </c>
      <c r="D70" s="310" t="str">
        <f>IF('Age-Level'!$L80="A","/","")</f>
        <v/>
      </c>
      <c r="E70" s="310" t="str">
        <f>IF('Age-Level'!$L84="A","/","")</f>
        <v/>
      </c>
      <c r="F70" s="310" t="str">
        <f>IF('Age-Level'!$L88="A","/","")</f>
        <v/>
      </c>
      <c r="G70" s="310" t="str">
        <f>IF('Age-Level'!$L93="A","/","")</f>
        <v/>
      </c>
      <c r="H70" s="310" t="str">
        <f>IF('Age-Level'!$L95="A","/","")</f>
        <v/>
      </c>
      <c r="I70" s="224" t="str">
        <f>IF(Summary!$R103="E","E","")</f>
        <v/>
      </c>
      <c r="J70" s="224" t="str">
        <f>IF(Summary!$S103="Y","R","")</f>
        <v/>
      </c>
      <c r="K70" s="258"/>
      <c r="L70" s="583"/>
      <c r="M70" s="583"/>
      <c r="N70" s="583"/>
      <c r="O70" s="583"/>
      <c r="P70" s="583"/>
      <c r="Q70" s="583"/>
      <c r="R70" s="587"/>
      <c r="S70" s="273"/>
      <c r="T70" s="274"/>
      <c r="U70" s="586"/>
      <c r="V70" s="258"/>
      <c r="W70" s="275"/>
      <c r="X70" s="273"/>
      <c r="Y70" s="274"/>
      <c r="Z70" s="260"/>
      <c r="AA70" s="275"/>
      <c r="AB70" s="273"/>
      <c r="AC70" s="274"/>
    </row>
    <row r="71" spans="1:30" s="261" customFormat="1" ht="13.5" thickBot="1">
      <c r="B71" s="262"/>
      <c r="C71" s="302" t="s">
        <v>984</v>
      </c>
      <c r="D71" s="316" t="str">
        <f>IF('Age-Level'!$L98="A","/","")</f>
        <v/>
      </c>
      <c r="E71" s="316" t="str">
        <f>IF('Age-Level'!$L102="A","/","")</f>
        <v/>
      </c>
      <c r="F71" s="316" t="str">
        <f>IF('Age-Level'!$L106="A","/","")</f>
        <v/>
      </c>
      <c r="G71" s="316" t="str">
        <f>IF('Age-Level'!$L111="A","/","")</f>
        <v/>
      </c>
      <c r="H71" s="316" t="str">
        <f>IF('Age-Level'!$L113="A","/","")</f>
        <v/>
      </c>
      <c r="I71" s="326" t="str">
        <f>IF(Summary!$R104="E","E","")</f>
        <v/>
      </c>
      <c r="J71" s="326" t="str">
        <f>IF(Summary!$S104="Y","R","")</f>
        <v/>
      </c>
      <c r="K71" s="258"/>
      <c r="L71" s="585"/>
      <c r="M71" s="585"/>
      <c r="N71" s="585"/>
      <c r="O71" s="585"/>
      <c r="P71" s="585"/>
      <c r="Q71" s="585"/>
      <c r="R71" s="588"/>
      <c r="S71" s="273"/>
      <c r="T71" s="274"/>
      <c r="U71" s="586"/>
      <c r="V71" s="258"/>
      <c r="W71" s="275"/>
      <c r="X71" s="273"/>
      <c r="Y71" s="274"/>
      <c r="Z71" s="260"/>
      <c r="AA71" s="275"/>
      <c r="AB71" s="273"/>
      <c r="AC71" s="274"/>
    </row>
    <row r="72" spans="1:30" s="261" customFormat="1">
      <c r="B72" s="262"/>
      <c r="C72" s="305" t="s">
        <v>985</v>
      </c>
      <c r="D72" s="381"/>
      <c r="E72" s="381"/>
      <c r="F72" s="309" t="str">
        <f>IF('Age-Level'!$L116="C","/","")</f>
        <v/>
      </c>
      <c r="G72" s="309" t="str">
        <f>IF('Age-Level'!$L117="C","/","")</f>
        <v/>
      </c>
      <c r="H72" s="309" t="str">
        <f>IF('Age-Level'!$L118="C","/","")</f>
        <v/>
      </c>
      <c r="I72" s="224" t="str">
        <f>IF(Summary!$R105="E","E","")</f>
        <v/>
      </c>
      <c r="J72" s="224" t="str">
        <f>IF(Summary!$S105="Y","R","")</f>
        <v/>
      </c>
      <c r="K72" s="258"/>
      <c r="L72" s="583"/>
      <c r="M72" s="583"/>
      <c r="N72" s="583"/>
      <c r="O72" s="583"/>
      <c r="P72" s="583"/>
      <c r="Q72" s="583"/>
      <c r="R72" s="587"/>
      <c r="S72" s="273"/>
      <c r="T72" s="274"/>
      <c r="U72" s="586"/>
      <c r="V72" s="258"/>
      <c r="W72" s="275"/>
      <c r="X72" s="273"/>
      <c r="Y72" s="274"/>
      <c r="Z72" s="260"/>
      <c r="AA72" s="275"/>
      <c r="AB72" s="273"/>
      <c r="AC72" s="274"/>
    </row>
    <row r="73" spans="1:30" s="261" customFormat="1">
      <c r="B73" s="262"/>
      <c r="C73" s="306" t="s">
        <v>792</v>
      </c>
      <c r="D73" s="379"/>
      <c r="E73" s="379"/>
      <c r="F73" s="317" t="str">
        <f>IF(Bridging!$L10="A","/","")</f>
        <v/>
      </c>
      <c r="G73" s="317" t="str">
        <f>IF(Bridging!$L14="A","/","")</f>
        <v/>
      </c>
      <c r="H73" s="317" t="str">
        <f>IF(Bridging!$L16="A","/","")</f>
        <v/>
      </c>
      <c r="I73" s="224" t="str">
        <f>IF(Summary!$R93="E","E","")</f>
        <v/>
      </c>
      <c r="J73" s="224" t="str">
        <f>IF(Summary!$S93="Y","R","")</f>
        <v/>
      </c>
      <c r="K73" s="258"/>
      <c r="L73" s="585"/>
      <c r="M73" s="585"/>
      <c r="N73" s="585"/>
      <c r="O73" s="585"/>
      <c r="P73" s="585"/>
      <c r="Q73" s="585"/>
      <c r="R73" s="588"/>
      <c r="S73" s="273"/>
      <c r="T73" s="274"/>
      <c r="U73" s="586"/>
      <c r="V73" s="258"/>
      <c r="W73" s="275"/>
      <c r="X73" s="273"/>
      <c r="Y73" s="274"/>
      <c r="Z73" s="260"/>
      <c r="AA73" s="275"/>
      <c r="AB73" s="273"/>
      <c r="AC73" s="274"/>
    </row>
    <row r="74" spans="1:30" s="261" customFormat="1">
      <c r="B74" s="258"/>
      <c r="C74" s="258"/>
      <c r="D74" s="259"/>
      <c r="E74" s="259"/>
      <c r="F74" s="259"/>
      <c r="G74" s="259"/>
      <c r="H74" s="259"/>
      <c r="I74" s="260"/>
      <c r="J74" s="260"/>
      <c r="K74" s="258"/>
      <c r="L74" s="583"/>
      <c r="M74" s="583"/>
      <c r="N74" s="583"/>
      <c r="O74" s="583"/>
      <c r="P74" s="583"/>
      <c r="Q74" s="583"/>
      <c r="R74" s="587"/>
      <c r="S74" s="273"/>
      <c r="T74" s="274"/>
      <c r="U74" s="586"/>
      <c r="V74" s="258"/>
      <c r="W74" s="275"/>
      <c r="X74" s="273"/>
      <c r="Y74" s="274"/>
      <c r="Z74" s="260"/>
      <c r="AA74" s="275"/>
      <c r="AB74" s="273"/>
      <c r="AC74" s="274"/>
    </row>
    <row r="75" spans="1:30" s="261" customFormat="1">
      <c r="B75" s="258"/>
      <c r="C75" s="258"/>
      <c r="D75" s="259"/>
      <c r="E75" s="259"/>
      <c r="F75" s="259"/>
      <c r="G75" s="259"/>
      <c r="H75" s="259"/>
      <c r="I75" s="260"/>
      <c r="J75" s="260"/>
      <c r="K75" s="258"/>
      <c r="L75" s="585"/>
      <c r="M75" s="585"/>
      <c r="N75" s="585"/>
      <c r="O75" s="585"/>
      <c r="P75" s="585"/>
      <c r="Q75" s="585"/>
      <c r="R75" s="588"/>
      <c r="S75" s="273"/>
      <c r="T75" s="274"/>
      <c r="U75" s="258"/>
      <c r="V75" s="258"/>
      <c r="W75" s="307"/>
      <c r="X75" s="277"/>
      <c r="Y75" s="278"/>
      <c r="Z75" s="260"/>
      <c r="AA75" s="307"/>
      <c r="AB75" s="277"/>
      <c r="AC75" s="278"/>
    </row>
    <row r="76" spans="1:30" s="261" customFormat="1">
      <c r="B76" s="258"/>
      <c r="C76" s="258"/>
      <c r="D76" s="259"/>
      <c r="E76" s="259"/>
      <c r="F76" s="259"/>
      <c r="G76" s="259"/>
      <c r="H76" s="259"/>
      <c r="I76" s="260"/>
      <c r="J76" s="260"/>
      <c r="K76" s="258"/>
      <c r="L76" s="258"/>
      <c r="M76" s="258"/>
      <c r="N76" s="258"/>
      <c r="O76" s="258"/>
      <c r="P76" s="258"/>
      <c r="Q76" s="258"/>
      <c r="R76" s="258"/>
      <c r="S76" s="260"/>
      <c r="T76" s="260"/>
      <c r="U76" s="258"/>
      <c r="V76" s="258"/>
      <c r="W76" s="258"/>
      <c r="X76" s="260"/>
      <c r="Y76" s="260"/>
      <c r="Z76" s="260"/>
      <c r="AA76" s="258"/>
      <c r="AB76" s="260"/>
      <c r="AC76" s="260"/>
    </row>
    <row r="77" spans="1:30" s="261" customFormat="1">
      <c r="B77" s="258"/>
      <c r="C77" s="258"/>
      <c r="D77" s="259"/>
      <c r="E77" s="259"/>
      <c r="F77" s="259"/>
      <c r="G77" s="259"/>
      <c r="H77" s="259"/>
      <c r="I77" s="260"/>
      <c r="J77" s="260"/>
      <c r="K77" s="258"/>
      <c r="L77" s="258"/>
      <c r="M77" s="258"/>
      <c r="N77" s="258"/>
      <c r="O77" s="258"/>
      <c r="P77" s="258"/>
      <c r="Q77" s="258"/>
      <c r="R77" s="258"/>
      <c r="S77" s="260"/>
      <c r="T77" s="260"/>
      <c r="U77" s="258"/>
      <c r="V77" s="258"/>
      <c r="W77" s="258"/>
      <c r="X77" s="260"/>
      <c r="Y77" s="260"/>
      <c r="Z77" s="260"/>
      <c r="AA77" s="258"/>
      <c r="AB77" s="260"/>
      <c r="AC77" s="260"/>
    </row>
    <row r="78" spans="1:30" s="261" customFormat="1">
      <c r="A78" s="258"/>
      <c r="B78" s="258"/>
      <c r="C78" s="258"/>
      <c r="D78" s="259"/>
      <c r="E78" s="259"/>
      <c r="F78" s="259"/>
      <c r="G78" s="259"/>
      <c r="H78" s="259"/>
      <c r="I78" s="260"/>
      <c r="J78" s="260"/>
      <c r="K78" s="258"/>
      <c r="L78" s="258"/>
      <c r="M78" s="258"/>
      <c r="N78" s="258"/>
      <c r="O78" s="258"/>
      <c r="P78" s="258"/>
      <c r="Q78" s="258"/>
      <c r="R78" s="258"/>
      <c r="S78" s="260"/>
      <c r="T78" s="260"/>
      <c r="U78" s="258"/>
      <c r="V78" s="258"/>
      <c r="W78" s="258"/>
      <c r="X78" s="260"/>
      <c r="Y78" s="260"/>
      <c r="Z78" s="260"/>
      <c r="AA78" s="258"/>
      <c r="AB78" s="260"/>
      <c r="AC78" s="260"/>
    </row>
    <row r="79" spans="1:30">
      <c r="W79" s="260"/>
      <c r="X79" s="258"/>
      <c r="AA79" s="261"/>
      <c r="AB79" s="258"/>
      <c r="AC79" s="258"/>
      <c r="AD79" s="258"/>
    </row>
    <row r="80" spans="1:30">
      <c r="W80" s="260"/>
      <c r="X80" s="258"/>
      <c r="AA80" s="261"/>
      <c r="AB80" s="258"/>
      <c r="AC80" s="258"/>
      <c r="AD80" s="258"/>
    </row>
    <row r="81" spans="23:30">
      <c r="W81" s="260"/>
      <c r="X81" s="258"/>
      <c r="AA81" s="261"/>
      <c r="AB81" s="258"/>
      <c r="AC81" s="258"/>
      <c r="AD81" s="258"/>
    </row>
    <row r="82" spans="23:30">
      <c r="W82" s="260"/>
      <c r="X82" s="258"/>
      <c r="AA82" s="261"/>
      <c r="AB82" s="258"/>
      <c r="AC82" s="258"/>
      <c r="AD82" s="258"/>
    </row>
    <row r="83" spans="23:30">
      <c r="W83" s="260"/>
      <c r="X83" s="258"/>
      <c r="AA83" s="261"/>
      <c r="AB83" s="258"/>
      <c r="AC83" s="258"/>
      <c r="AD83" s="258"/>
    </row>
    <row r="84" spans="23:30">
      <c r="W84" s="260"/>
      <c r="X84" s="258"/>
      <c r="AA84" s="261"/>
      <c r="AB84" s="258"/>
      <c r="AC84" s="258"/>
      <c r="AD84" s="258"/>
    </row>
    <row r="85" spans="23:30">
      <c r="W85" s="260"/>
      <c r="X85" s="258"/>
      <c r="AA85" s="261"/>
      <c r="AB85" s="258"/>
      <c r="AC85" s="258"/>
      <c r="AD85" s="258"/>
    </row>
    <row r="86" spans="23:30">
      <c r="W86" s="260"/>
      <c r="X86" s="258"/>
      <c r="AA86" s="261"/>
      <c r="AB86" s="258"/>
      <c r="AC86" s="258"/>
      <c r="AD86" s="258"/>
    </row>
  </sheetData>
  <sheetProtection algorithmName="SHA-512" hashValue="I+H/Fp48GYxB6UYwvtp1oagnJNQZKUahetv55RhvK6mxnrwSmktRWH4pVGIWPa3g9/d/CZ7EJowyJMfRiYnnXA==" saltValue="IZcO9Lavb82YVIEu5T+A1g==" spinCount="100000" sheet="1" objects="1" scenarios="1" selectLockedCells="1"/>
  <mergeCells count="45">
    <mergeCell ref="L44:R44"/>
    <mergeCell ref="U25:U74"/>
    <mergeCell ref="L28:R28"/>
    <mergeCell ref="L29:R29"/>
    <mergeCell ref="L30:R30"/>
    <mergeCell ref="L31:R31"/>
    <mergeCell ref="L32:R32"/>
    <mergeCell ref="L33:R33"/>
    <mergeCell ref="L34:R34"/>
    <mergeCell ref="L35:R35"/>
    <mergeCell ref="L36:R36"/>
    <mergeCell ref="L37:R37"/>
    <mergeCell ref="L40:R40"/>
    <mergeCell ref="L41:R41"/>
    <mergeCell ref="L42:R42"/>
    <mergeCell ref="L43:R43"/>
    <mergeCell ref="L58:R58"/>
    <mergeCell ref="L45:R45"/>
    <mergeCell ref="L48:R48"/>
    <mergeCell ref="L49:R49"/>
    <mergeCell ref="L50:R50"/>
    <mergeCell ref="L51:R51"/>
    <mergeCell ref="L52:R52"/>
    <mergeCell ref="L53:R53"/>
    <mergeCell ref="L54:R54"/>
    <mergeCell ref="L55:R55"/>
    <mergeCell ref="L56:R56"/>
    <mergeCell ref="L57:R57"/>
    <mergeCell ref="L70:R70"/>
    <mergeCell ref="L59:R59"/>
    <mergeCell ref="L60:R60"/>
    <mergeCell ref="L61:R61"/>
    <mergeCell ref="L62:R62"/>
    <mergeCell ref="L63:R63"/>
    <mergeCell ref="L64:R64"/>
    <mergeCell ref="L65:R65"/>
    <mergeCell ref="L66:R66"/>
    <mergeCell ref="L67:R67"/>
    <mergeCell ref="L68:R68"/>
    <mergeCell ref="L69:R69"/>
    <mergeCell ref="L71:R71"/>
    <mergeCell ref="L72:R72"/>
    <mergeCell ref="L73:R73"/>
    <mergeCell ref="L74:R74"/>
    <mergeCell ref="L75:R75"/>
  </mergeCells>
  <conditionalFormatting sqref="T1:W1">
    <cfRule type="expression" dxfId="65" priority="2">
      <formula>LEFT($U$1,7)="Junior_"</formula>
    </cfRule>
  </conditionalFormatting>
  <conditionalFormatting sqref="C1">
    <cfRule type="expression" dxfId="64" priority="1">
      <formula>LEFT($U$1,7)&lt;&gt;"Junior_"</formula>
    </cfRule>
  </conditionalFormatting>
  <conditionalFormatting sqref="L48:L75 W54:W75 AA4:AA75">
    <cfRule type="duplicateValues" dxfId="63" priority="3"/>
  </conditionalFormatting>
  <pageMargins left="0.5" right="0.3" top="0.3" bottom="0.3" header="0.3" footer="0.3"/>
  <pageSetup scale="75" fitToWidth="2" fitToHeight="0" orientation="portrait" r:id="rId1"/>
  <colBreaks count="1" manualBreakCount="1">
    <brk id="21" max="74"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DB080-9480-4E66-BC5A-C5B11A4E1B22}">
  <sheetPr>
    <tabColor rgb="FF7030A0"/>
  </sheetPr>
  <dimension ref="A1:AD86"/>
  <sheetViews>
    <sheetView showGridLines="0" zoomScaleNormal="100" zoomScaleSheetLayoutView="100" workbookViewId="0">
      <selection activeCell="L48" sqref="L48:R48"/>
    </sheetView>
  </sheetViews>
  <sheetFormatPr defaultColWidth="9.140625" defaultRowHeight="12.75"/>
  <cols>
    <col min="1" max="1" width="0.85546875" style="258" customWidth="1"/>
    <col min="2" max="2" width="18.42578125" style="258" customWidth="1"/>
    <col min="3" max="3" width="24.42578125" style="258" customWidth="1"/>
    <col min="4" max="8" width="0.85546875" style="259" customWidth="1"/>
    <col min="9" max="10" width="7" style="260" customWidth="1"/>
    <col min="11" max="11" width="1.7109375" style="258" customWidth="1"/>
    <col min="12" max="12" width="18.42578125" style="258" customWidth="1"/>
    <col min="13" max="13" width="24.42578125" style="258" customWidth="1"/>
    <col min="14" max="18" width="0.85546875" style="258" customWidth="1"/>
    <col min="19" max="20" width="7" style="260" customWidth="1"/>
    <col min="21" max="21" width="2.7109375" style="258" customWidth="1"/>
    <col min="22" max="22" width="0.85546875" style="258" customWidth="1"/>
    <col min="23" max="23" width="45.7109375" style="258" customWidth="1"/>
    <col min="24" max="25" width="8.42578125" style="260" customWidth="1"/>
    <col min="26" max="26" width="1.7109375" style="260" customWidth="1"/>
    <col min="27" max="27" width="45.7109375" style="258" customWidth="1"/>
    <col min="28" max="29" width="8.42578125" style="260" customWidth="1"/>
    <col min="30" max="30" width="2.7109375" style="261" customWidth="1"/>
    <col min="31" max="16384" width="9.140625" style="258"/>
  </cols>
  <sheetData>
    <row r="1" spans="2:30" s="253" customFormat="1" ht="29.25" customHeight="1" thickBot="1">
      <c r="C1" s="254" t="s">
        <v>946</v>
      </c>
      <c r="D1" s="374"/>
      <c r="E1" s="374"/>
      <c r="F1" s="374"/>
      <c r="G1" s="374"/>
      <c r="H1" s="374"/>
      <c r="I1" s="375"/>
      <c r="J1" s="375"/>
      <c r="K1" s="376"/>
      <c r="L1" s="377"/>
      <c r="M1" s="377"/>
      <c r="N1" s="377"/>
      <c r="O1" s="377"/>
      <c r="P1" s="377"/>
      <c r="Q1" s="377"/>
      <c r="R1" s="377"/>
      <c r="S1" s="377"/>
      <c r="T1" s="378" t="str">
        <f ca="1">MID(CELL("filename",A1),FIND(IF(ISERROR(FIND("]",CELL("filename",A1))),"$","]"),CELL("filename",A1))+1,256)</f>
        <v>Junior_10</v>
      </c>
      <c r="U1" s="255" t="str">
        <f ca="1">MID(CELL("filename",A1),FIND(IF(ISERROR(FIND("]",CELL("filename",A1))),"$","]"),CELL("filename",A1))+1,256)</f>
        <v>Junior_10</v>
      </c>
      <c r="W1" s="256" t="str">
        <f ca="1">IF(T1&lt;&gt;"",T1,"")</f>
        <v>Junior_10</v>
      </c>
      <c r="X1" s="257"/>
      <c r="Y1" s="257"/>
      <c r="Z1" s="257"/>
      <c r="AB1" s="257"/>
      <c r="AC1" s="257"/>
      <c r="AD1" s="256"/>
    </row>
    <row r="2" spans="2:30" ht="12.95" customHeight="1">
      <c r="N2" s="259"/>
      <c r="O2" s="259"/>
      <c r="P2" s="259"/>
      <c r="Q2" s="259"/>
      <c r="R2" s="259"/>
    </row>
    <row r="3" spans="2:30" ht="12.95" customHeight="1" thickBot="1">
      <c r="N3" s="259"/>
      <c r="O3" s="259"/>
      <c r="P3" s="259"/>
      <c r="Q3" s="259"/>
      <c r="R3" s="259"/>
    </row>
    <row r="4" spans="2:30" ht="12.95" customHeight="1">
      <c r="B4" s="262"/>
      <c r="C4" s="300" t="s">
        <v>1076</v>
      </c>
      <c r="D4" s="309" t="str">
        <f>IF(Badges!$M33="A","/","")</f>
        <v/>
      </c>
      <c r="E4" s="309" t="str">
        <f>IF(Badges!$M37="A","/","")</f>
        <v/>
      </c>
      <c r="F4" s="309" t="str">
        <f>IF(Badges!$M41="A","/","")</f>
        <v/>
      </c>
      <c r="G4" s="309" t="str">
        <f>IF(Badges!$M45="A","/","")</f>
        <v/>
      </c>
      <c r="H4" s="309" t="str">
        <f>IF(Badges!$M49="A","/","")</f>
        <v/>
      </c>
      <c r="I4" s="325" t="str">
        <f>IF(Summary!$T5="E","E","")</f>
        <v/>
      </c>
      <c r="J4" s="325" t="str">
        <f>IF(Summary!$U5="Y","R","")</f>
        <v/>
      </c>
      <c r="L4" s="262"/>
      <c r="M4" s="267" t="s">
        <v>97</v>
      </c>
      <c r="N4" s="268"/>
      <c r="O4" s="268"/>
      <c r="P4" s="268"/>
      <c r="Q4" s="268"/>
      <c r="R4" s="268"/>
      <c r="S4" s="269"/>
      <c r="T4" s="269"/>
      <c r="W4" s="336" t="str">
        <f>'Fun Patches'!C5</f>
        <v>&lt;LIST PATCH HERE&gt;</v>
      </c>
      <c r="X4" s="337" t="str">
        <f>IF(Summary!$T113="E","E","")</f>
        <v/>
      </c>
      <c r="Y4" s="337" t="str">
        <f>IF(Summary!$U113="Y","R","")</f>
        <v/>
      </c>
      <c r="AA4" s="270"/>
      <c r="AB4" s="264"/>
      <c r="AC4" s="265"/>
    </row>
    <row r="5" spans="2:30" ht="12.95" customHeight="1">
      <c r="B5" s="262"/>
      <c r="C5" s="295" t="s">
        <v>1057</v>
      </c>
      <c r="D5" s="311" t="str">
        <f>IF(Badges!$M151="A","/","")</f>
        <v/>
      </c>
      <c r="E5" s="311" t="str">
        <f>IF(Badges!$M155="A","/","")</f>
        <v/>
      </c>
      <c r="F5" s="311" t="str">
        <f>IF(Badges!$M159="A","/","")</f>
        <v/>
      </c>
      <c r="G5" s="311" t="str">
        <f>IF(Badges!$M163="A","/","")</f>
        <v/>
      </c>
      <c r="H5" s="311" t="str">
        <f>IF(Badges!$M167="A","/","")</f>
        <v/>
      </c>
      <c r="I5" s="223" t="str">
        <f>IF(Summary!$T11="E","E","")</f>
        <v/>
      </c>
      <c r="J5" s="223" t="str">
        <f>IF(Summary!$U11="Y","R","")</f>
        <v/>
      </c>
      <c r="L5" s="262"/>
      <c r="M5" s="271" t="s">
        <v>947</v>
      </c>
      <c r="N5" s="268"/>
      <c r="O5" s="268"/>
      <c r="P5" s="268"/>
      <c r="Q5" s="268"/>
      <c r="R5" s="272"/>
      <c r="S5" s="224" t="str">
        <f>IF(Summary!$T63="E","E","")</f>
        <v/>
      </c>
      <c r="T5" s="224" t="str">
        <f>IF(Summary!$U63="Y","R","")</f>
        <v/>
      </c>
      <c r="W5" s="338" t="str">
        <f>'Fun Patches'!C6</f>
        <v>&lt;LIST PATCH HERE&gt;</v>
      </c>
      <c r="X5" s="339" t="str">
        <f>IF(Summary!$T114="E","E","")</f>
        <v/>
      </c>
      <c r="Y5" s="339" t="str">
        <f>IF(Summary!$U114="Y","R","")</f>
        <v/>
      </c>
      <c r="AA5" s="275"/>
      <c r="AB5" s="273"/>
      <c r="AC5" s="274"/>
    </row>
    <row r="6" spans="2:30" ht="12.95" customHeight="1" thickBot="1">
      <c r="B6" s="262"/>
      <c r="C6" s="299" t="s">
        <v>144</v>
      </c>
      <c r="D6" s="311" t="str">
        <f>IF(Badges!$M174="A","/","")</f>
        <v/>
      </c>
      <c r="E6" s="311" t="str">
        <f>IF(Badges!$M178="A","/","")</f>
        <v/>
      </c>
      <c r="F6" s="311" t="str">
        <f>IF(Badges!$M182="A","/","")</f>
        <v/>
      </c>
      <c r="G6" s="311" t="str">
        <f>IF(Badges!$M186="A","/","")</f>
        <v/>
      </c>
      <c r="H6" s="311" t="str">
        <f>IF(Badges!$M190="A","/","")</f>
        <v/>
      </c>
      <c r="I6" s="223" t="str">
        <f>IF(Summary!$T12="E","E","")</f>
        <v/>
      </c>
      <c r="J6" s="223" t="str">
        <f>IF(Summary!$U12="Y","R","")</f>
        <v/>
      </c>
      <c r="K6" s="266" t="str">
        <f>IF(COUNT(#REF!)=3,MAX(#REF!),"")</f>
        <v/>
      </c>
      <c r="L6" s="262"/>
      <c r="M6" s="279" t="s">
        <v>948</v>
      </c>
      <c r="N6" s="280"/>
      <c r="O6" s="280"/>
      <c r="P6" s="280"/>
      <c r="Q6" s="280"/>
      <c r="R6" s="281"/>
      <c r="S6" s="224" t="str">
        <f>IF(Summary!$T64="E","E","")</f>
        <v/>
      </c>
      <c r="T6" s="224" t="str">
        <f>IF(Summary!$U64="Y","R","")</f>
        <v/>
      </c>
      <c r="W6" s="338" t="str">
        <f>'Fun Patches'!C7</f>
        <v>&lt;LIST PATCH HERE&gt;</v>
      </c>
      <c r="X6" s="339" t="str">
        <f>IF(Summary!$T115="E","E","")</f>
        <v/>
      </c>
      <c r="Y6" s="339" t="str">
        <f>IF(Summary!$U115="Y","R","")</f>
        <v/>
      </c>
      <c r="AA6" s="275"/>
      <c r="AB6" s="273"/>
      <c r="AC6" s="274"/>
    </row>
    <row r="7" spans="2:30" ht="12.95" customHeight="1" thickBot="1">
      <c r="B7" s="262"/>
      <c r="C7" s="294" t="s">
        <v>139</v>
      </c>
      <c r="D7" s="309" t="str">
        <f>IF(Badges!$M197="A","/","")</f>
        <v/>
      </c>
      <c r="E7" s="309" t="str">
        <f>IF(Badges!$M201="A","/","")</f>
        <v/>
      </c>
      <c r="F7" s="309" t="str">
        <f>IF(Badges!$M205="A","/","")</f>
        <v/>
      </c>
      <c r="G7" s="309" t="str">
        <f>IF(Badges!$M209="A","/","")</f>
        <v/>
      </c>
      <c r="H7" s="309" t="str">
        <f>IF(Badges!$M213="A","/","")</f>
        <v/>
      </c>
      <c r="I7" s="325" t="str">
        <f>IF(Summary!$T13="E","E","")</f>
        <v/>
      </c>
      <c r="J7" s="325" t="str">
        <f>IF(Summary!$U13="Y","R","")</f>
        <v/>
      </c>
      <c r="K7" s="266"/>
      <c r="L7" s="262"/>
      <c r="M7" s="283" t="s">
        <v>949</v>
      </c>
      <c r="N7" s="284"/>
      <c r="O7" s="284"/>
      <c r="P7" s="284"/>
      <c r="Q7" s="284"/>
      <c r="R7" s="285"/>
      <c r="S7" s="224" t="str">
        <f>IF(Summary!$T65="E","E","")</f>
        <v/>
      </c>
      <c r="T7" s="224" t="str">
        <f>IF(Summary!$U65="Y","R","")</f>
        <v/>
      </c>
      <c r="U7" s="266" t="str">
        <f>IF(COUNTIF(S5:S7,"E")=3,"C"," ")</f>
        <v xml:space="preserve"> </v>
      </c>
      <c r="W7" s="338" t="str">
        <f>'Fun Patches'!C8</f>
        <v>&lt;LIST PATCH HERE&gt;</v>
      </c>
      <c r="X7" s="339" t="str">
        <f>IF(Summary!$T116="E","E","")</f>
        <v/>
      </c>
      <c r="Y7" s="339" t="str">
        <f>IF(Summary!$U116="Y","R","")</f>
        <v/>
      </c>
      <c r="AA7" s="275"/>
      <c r="AB7" s="273"/>
      <c r="AC7" s="274"/>
    </row>
    <row r="8" spans="2:30" ht="12.95" customHeight="1">
      <c r="B8" s="262"/>
      <c r="C8" s="295" t="s">
        <v>151</v>
      </c>
      <c r="D8" s="311" t="str">
        <f>IF(Badges!$M220="A","/","")</f>
        <v/>
      </c>
      <c r="E8" s="311" t="str">
        <f>IF(Badges!$M224="A","/","")</f>
        <v/>
      </c>
      <c r="F8" s="311" t="str">
        <f>IF(Badges!$M228="A","/","")</f>
        <v/>
      </c>
      <c r="G8" s="311" t="str">
        <f>IF(Badges!$M232="A","/","")</f>
        <v/>
      </c>
      <c r="H8" s="311" t="str">
        <f>IF(Badges!$M236="A","/","")</f>
        <v/>
      </c>
      <c r="I8" s="223" t="str">
        <f>IF(Summary!$T14="E","E","")</f>
        <v/>
      </c>
      <c r="J8" s="223" t="str">
        <f>IF(Summary!$U14="Y","R","")</f>
        <v/>
      </c>
      <c r="K8" s="266"/>
      <c r="L8" s="262"/>
      <c r="M8" s="287" t="s">
        <v>951</v>
      </c>
      <c r="N8" s="288"/>
      <c r="O8" s="288"/>
      <c r="P8" s="288"/>
      <c r="Q8" s="288"/>
      <c r="R8" s="288"/>
      <c r="S8" s="289"/>
      <c r="T8" s="289"/>
      <c r="W8" s="338" t="str">
        <f>'Fun Patches'!C9</f>
        <v>&lt;LIST PATCH HERE&gt;</v>
      </c>
      <c r="X8" s="339" t="str">
        <f>IF(Summary!$T117="E","E","")</f>
        <v/>
      </c>
      <c r="Y8" s="339" t="str">
        <f>IF(Summary!$U117="Y","R","")</f>
        <v/>
      </c>
      <c r="AA8" s="275"/>
      <c r="AB8" s="273"/>
      <c r="AC8" s="274"/>
    </row>
    <row r="9" spans="2:30" ht="12.95" customHeight="1" thickBot="1">
      <c r="B9" s="262"/>
      <c r="C9" s="298" t="s">
        <v>439</v>
      </c>
      <c r="D9" s="311" t="str">
        <f>IF(Badges!$M266="A","/","")</f>
        <v/>
      </c>
      <c r="E9" s="311" t="str">
        <f>IF(Badges!$M270="A","/","")</f>
        <v/>
      </c>
      <c r="F9" s="311" t="str">
        <f>IF(Badges!$M274="A","/","")</f>
        <v/>
      </c>
      <c r="G9" s="311" t="str">
        <f>IF(Badges!$M278="A","/","")</f>
        <v/>
      </c>
      <c r="H9" s="311" t="str">
        <f>IF(Badges!$M282="A","/","")</f>
        <v/>
      </c>
      <c r="I9" s="223" t="str">
        <f>IF(Summary!$T16="E","E","")</f>
        <v/>
      </c>
      <c r="J9" s="223" t="str">
        <f>IF(Summary!$U16="Y","R","")</f>
        <v/>
      </c>
      <c r="K9" s="266"/>
      <c r="L9" s="262"/>
      <c r="M9" s="271" t="s">
        <v>22</v>
      </c>
      <c r="N9" s="268"/>
      <c r="O9" s="268"/>
      <c r="P9" s="268"/>
      <c r="Q9" s="268"/>
      <c r="R9" s="272"/>
      <c r="S9" s="224" t="str">
        <f>IF(Summary!$T67="E","E","")</f>
        <v/>
      </c>
      <c r="T9" s="224" t="str">
        <f>IF(Summary!$U67="Y","R","")</f>
        <v/>
      </c>
      <c r="W9" s="338" t="str">
        <f>'Fun Patches'!C10</f>
        <v>&lt;LIST PATCH HERE&gt;</v>
      </c>
      <c r="X9" s="339" t="str">
        <f>IF(Summary!$T118="E","E","")</f>
        <v/>
      </c>
      <c r="Y9" s="339" t="str">
        <f>IF(Summary!$U118="Y","R","")</f>
        <v/>
      </c>
      <c r="AA9" s="275"/>
      <c r="AB9" s="273"/>
      <c r="AC9" s="274"/>
    </row>
    <row r="10" spans="2:30" ht="12.95" customHeight="1">
      <c r="B10" s="262"/>
      <c r="C10" s="300" t="s">
        <v>950</v>
      </c>
      <c r="D10" s="309" t="str">
        <f>IF(Badges!$M289="A","/","")</f>
        <v/>
      </c>
      <c r="E10" s="309" t="str">
        <f>IF(Badges!$M293="A","/","")</f>
        <v/>
      </c>
      <c r="F10" s="309" t="str">
        <f>IF(Badges!$M297="A","/","")</f>
        <v/>
      </c>
      <c r="G10" s="309" t="str">
        <f>IF(Badges!$M301="A","/","")</f>
        <v/>
      </c>
      <c r="H10" s="309" t="str">
        <f>IF(Badges!$M305="A","/","")</f>
        <v/>
      </c>
      <c r="I10" s="325" t="str">
        <f>IF(Summary!$T17="E","E","")</f>
        <v/>
      </c>
      <c r="J10" s="325" t="str">
        <f>IF(Summary!$U17="Y","R","")</f>
        <v/>
      </c>
      <c r="K10" s="266" t="str">
        <f>IF(COUNT(#REF!)=3,MAX(#REF!),"")</f>
        <v/>
      </c>
      <c r="L10" s="262"/>
      <c r="M10" s="279" t="s">
        <v>26</v>
      </c>
      <c r="N10" s="280"/>
      <c r="O10" s="280"/>
      <c r="P10" s="280"/>
      <c r="Q10" s="280"/>
      <c r="R10" s="281"/>
      <c r="S10" s="224" t="str">
        <f>IF(Summary!$T68="E","E","")</f>
        <v/>
      </c>
      <c r="T10" s="224" t="str">
        <f>IF(Summary!$U68="Y","R","")</f>
        <v/>
      </c>
      <c r="W10" s="338" t="str">
        <f>'Fun Patches'!C11</f>
        <v>&lt;LIST PATCH HERE&gt;</v>
      </c>
      <c r="X10" s="339" t="str">
        <f>IF(Summary!$T119="E","E","")</f>
        <v/>
      </c>
      <c r="Y10" s="339" t="str">
        <f>IF(Summary!$U119="Y","R","")</f>
        <v/>
      </c>
      <c r="AA10" s="275"/>
      <c r="AB10" s="273"/>
      <c r="AC10" s="274"/>
    </row>
    <row r="11" spans="2:30" ht="12.95" customHeight="1" thickBot="1">
      <c r="B11" s="262"/>
      <c r="C11" s="295" t="s">
        <v>155</v>
      </c>
      <c r="D11" s="311" t="str">
        <f>IF(Badges!$M312="A","/","")</f>
        <v/>
      </c>
      <c r="E11" s="311" t="str">
        <f>IF(Badges!$M316="A","/","")</f>
        <v/>
      </c>
      <c r="F11" s="311" t="str">
        <f>IF(Badges!$M320="A","/","")</f>
        <v/>
      </c>
      <c r="G11" s="311" t="str">
        <f>IF(Badges!$M324="A","/","")</f>
        <v/>
      </c>
      <c r="H11" s="311" t="str">
        <f>IF(Badges!$M328="A","/","")</f>
        <v/>
      </c>
      <c r="I11" s="223" t="str">
        <f>IF(Summary!$T18="E","E","")</f>
        <v/>
      </c>
      <c r="J11" s="223" t="str">
        <f>IF(Summary!$U18="Y","R","")</f>
        <v/>
      </c>
      <c r="K11" s="266"/>
      <c r="L11" s="262"/>
      <c r="M11" s="290" t="s">
        <v>30</v>
      </c>
      <c r="N11" s="291"/>
      <c r="O11" s="291"/>
      <c r="P11" s="291"/>
      <c r="Q11" s="291"/>
      <c r="R11" s="292"/>
      <c r="S11" s="326" t="str">
        <f>IF(Summary!$T69="E","E","")</f>
        <v/>
      </c>
      <c r="T11" s="326" t="str">
        <f>IF(Summary!$U69="Y","R","")</f>
        <v/>
      </c>
      <c r="U11" s="266" t="str">
        <f>IF(COUNTIF(S9:S11,"E")=3,"C"," ")</f>
        <v xml:space="preserve"> </v>
      </c>
      <c r="W11" s="338" t="str">
        <f>'Fun Patches'!C12</f>
        <v>&lt;LIST PATCH HERE&gt;</v>
      </c>
      <c r="X11" s="339" t="str">
        <f>IF(Summary!$T120="E","E","")</f>
        <v/>
      </c>
      <c r="Y11" s="339" t="str">
        <f>IF(Summary!$U120="Y","R","")</f>
        <v/>
      </c>
      <c r="AA11" s="275"/>
      <c r="AB11" s="273"/>
      <c r="AC11" s="274"/>
    </row>
    <row r="12" spans="2:30" ht="12.95" customHeight="1" thickBot="1">
      <c r="B12" s="262"/>
      <c r="C12" s="295" t="s">
        <v>143</v>
      </c>
      <c r="D12" s="311" t="str">
        <f>IF(Badges!$M335="A","/","")</f>
        <v/>
      </c>
      <c r="E12" s="311" t="str">
        <f>IF(Badges!$M339="A","/","")</f>
        <v/>
      </c>
      <c r="F12" s="311" t="str">
        <f>IF(Badges!$M343="A","/","")</f>
        <v/>
      </c>
      <c r="G12" s="311" t="str">
        <f>IF(Badges!$M347="A","/","")</f>
        <v/>
      </c>
      <c r="H12" s="311" t="str">
        <f>IF(Badges!$M351="A","/","")</f>
        <v/>
      </c>
      <c r="I12" s="223" t="str">
        <f>IF(Summary!$T19="E","E","")</f>
        <v/>
      </c>
      <c r="J12" s="223" t="str">
        <f>IF(Summary!$U19="Y","R","")</f>
        <v/>
      </c>
      <c r="K12" s="266"/>
      <c r="L12" s="262"/>
      <c r="M12" s="267" t="s">
        <v>121</v>
      </c>
      <c r="N12" s="268"/>
      <c r="O12" s="268"/>
      <c r="P12" s="268"/>
      <c r="Q12" s="268"/>
      <c r="R12" s="268"/>
      <c r="S12" s="269"/>
      <c r="T12" s="269"/>
      <c r="W12" s="338" t="str">
        <f>'Fun Patches'!C13</f>
        <v>&lt;LIST PATCH HERE&gt;</v>
      </c>
      <c r="X12" s="339" t="str">
        <f>IF(Summary!$T121="E","E","")</f>
        <v/>
      </c>
      <c r="Y12" s="339" t="str">
        <f>IF(Summary!$U121="Y","R","")</f>
        <v/>
      </c>
      <c r="AA12" s="275"/>
      <c r="AB12" s="273"/>
      <c r="AC12" s="274"/>
    </row>
    <row r="13" spans="2:30" ht="12.95" customHeight="1">
      <c r="B13" s="262"/>
      <c r="C13" s="294" t="s">
        <v>741</v>
      </c>
      <c r="D13" s="309" t="str">
        <f>IF(Badges!$M358="A","/","")</f>
        <v/>
      </c>
      <c r="E13" s="309" t="str">
        <f>IF(Badges!$M362="A","/","")</f>
        <v/>
      </c>
      <c r="F13" s="309" t="str">
        <f>IF(Badges!$M366="A","/","")</f>
        <v/>
      </c>
      <c r="G13" s="309" t="str">
        <f>IF(Badges!$M370="A","/","")</f>
        <v/>
      </c>
      <c r="H13" s="309" t="str">
        <f>IF(Badges!$M374="A","/","")</f>
        <v/>
      </c>
      <c r="I13" s="325" t="str">
        <f>IF(Summary!$T20="E","E","")</f>
        <v/>
      </c>
      <c r="J13" s="325" t="str">
        <f>IF(Summary!$U20="Y","R","")</f>
        <v/>
      </c>
      <c r="K13" s="266"/>
      <c r="L13" s="262"/>
      <c r="M13" s="279" t="s">
        <v>953</v>
      </c>
      <c r="N13" s="280"/>
      <c r="O13" s="280"/>
      <c r="P13" s="280"/>
      <c r="Q13" s="280"/>
      <c r="R13" s="281"/>
      <c r="S13" s="224" t="str">
        <f>IF(Summary!$T71="E","E","")</f>
        <v/>
      </c>
      <c r="T13" s="224" t="str">
        <f>IF(Summary!$U71="Y","R","")</f>
        <v/>
      </c>
      <c r="W13" s="338" t="str">
        <f>'Fun Patches'!C14</f>
        <v>&lt;LIST PATCH HERE&gt;</v>
      </c>
      <c r="X13" s="339" t="str">
        <f>IF(Summary!$T122="E","E","")</f>
        <v/>
      </c>
      <c r="Y13" s="339" t="str">
        <f>IF(Summary!$U122="Y","R","")</f>
        <v/>
      </c>
      <c r="AA13" s="275"/>
      <c r="AB13" s="273"/>
      <c r="AC13" s="274"/>
    </row>
    <row r="14" spans="2:30" ht="12.95" customHeight="1">
      <c r="B14" s="262"/>
      <c r="C14" s="295" t="s">
        <v>952</v>
      </c>
      <c r="D14" s="311" t="str">
        <f>IF(Badges!$M573="A","/","")</f>
        <v/>
      </c>
      <c r="E14" s="311" t="str">
        <f>IF(Badges!$M385="A","/","")</f>
        <v/>
      </c>
      <c r="F14" s="311" t="str">
        <f>IF(Badges!$M389="A","/","")</f>
        <v/>
      </c>
      <c r="G14" s="311" t="str">
        <f>IF(Badges!$M393="A","/","")</f>
        <v/>
      </c>
      <c r="H14" s="311" t="str">
        <f>IF(Badges!$M397="A","/","")</f>
        <v/>
      </c>
      <c r="I14" s="223" t="str">
        <f>IF(Summary!$T21="E","E","")</f>
        <v/>
      </c>
      <c r="J14" s="223" t="str">
        <f>IF(Summary!$U21="Y","R","")</f>
        <v/>
      </c>
      <c r="K14" s="266" t="str">
        <f>IF(COUNT(#REF!)=3,MAX(#REF!),"")</f>
        <v/>
      </c>
      <c r="L14" s="262"/>
      <c r="M14" s="279" t="s">
        <v>954</v>
      </c>
      <c r="N14" s="280"/>
      <c r="O14" s="280"/>
      <c r="P14" s="280"/>
      <c r="Q14" s="280"/>
      <c r="R14" s="281"/>
      <c r="S14" s="224" t="str">
        <f>IF(Summary!$T72="E","E","")</f>
        <v/>
      </c>
      <c r="T14" s="224" t="str">
        <f>IF(Summary!$U72="Y","R","")</f>
        <v/>
      </c>
      <c r="W14" s="338" t="str">
        <f>'Fun Patches'!C15</f>
        <v>&lt;LIST PATCH HERE&gt;</v>
      </c>
      <c r="X14" s="339" t="str">
        <f>IF(Summary!$T123="E","E","")</f>
        <v/>
      </c>
      <c r="Y14" s="339" t="str">
        <f>IF(Summary!$U123="Y","R","")</f>
        <v/>
      </c>
      <c r="AA14" s="275"/>
      <c r="AB14" s="273"/>
      <c r="AC14" s="274"/>
    </row>
    <row r="15" spans="2:30" ht="12.95" customHeight="1" thickBot="1">
      <c r="B15" s="262"/>
      <c r="C15" s="298" t="s">
        <v>697</v>
      </c>
      <c r="D15" s="311" t="str">
        <f>IF(Badges!$M404="A","/","")</f>
        <v/>
      </c>
      <c r="E15" s="311" t="str">
        <f>IF(Badges!$M408="A","/","")</f>
        <v/>
      </c>
      <c r="F15" s="311" t="str">
        <f>IF(Badges!$M412="A","/","")</f>
        <v/>
      </c>
      <c r="G15" s="311" t="str">
        <f>IF(Badges!$M416="A","/","")</f>
        <v/>
      </c>
      <c r="H15" s="311" t="str">
        <f>IF(Badges!$M420="A","/","")</f>
        <v/>
      </c>
      <c r="I15" s="223" t="str">
        <f>IF(Summary!$T22="E","E","")</f>
        <v/>
      </c>
      <c r="J15" s="223" t="str">
        <f>IF(Summary!$U22="Y","R","")</f>
        <v/>
      </c>
      <c r="K15" s="266"/>
      <c r="L15" s="262"/>
      <c r="M15" s="283" t="s">
        <v>955</v>
      </c>
      <c r="N15" s="284"/>
      <c r="O15" s="284"/>
      <c r="P15" s="284"/>
      <c r="Q15" s="284"/>
      <c r="R15" s="285"/>
      <c r="S15" s="326" t="str">
        <f>IF(Summary!$T73="E","E","")</f>
        <v/>
      </c>
      <c r="T15" s="326" t="str">
        <f>IF(Summary!$U73="Y","R","")</f>
        <v/>
      </c>
      <c r="U15" s="266" t="str">
        <f>IF(COUNTIF(S13:S15,"E")=3,"C"," ")</f>
        <v xml:space="preserve"> </v>
      </c>
      <c r="W15" s="338" t="str">
        <f>'Fun Patches'!C16</f>
        <v>&lt;LIST PATCH HERE&gt;</v>
      </c>
      <c r="X15" s="339" t="str">
        <f>IF(Summary!$T124="E","E","")</f>
        <v/>
      </c>
      <c r="Y15" s="339" t="str">
        <f>IF(Summary!$U124="Y","R","")</f>
        <v/>
      </c>
      <c r="AA15" s="275"/>
      <c r="AB15" s="273"/>
      <c r="AC15" s="274"/>
    </row>
    <row r="16" spans="2:30" ht="12.95" customHeight="1">
      <c r="B16" s="262"/>
      <c r="C16" s="295" t="s">
        <v>146</v>
      </c>
      <c r="D16" s="309" t="str">
        <f>IF(Badges!$M427="A","/","")</f>
        <v/>
      </c>
      <c r="E16" s="309" t="str">
        <f>IF(Badges!$M431="A","/","")</f>
        <v/>
      </c>
      <c r="F16" s="309" t="str">
        <f>IF(Badges!$M435="A","/","")</f>
        <v/>
      </c>
      <c r="G16" s="309" t="str">
        <f>IF(Badges!$M439="A","/","")</f>
        <v/>
      </c>
      <c r="H16" s="309" t="str">
        <f>IF(Badges!$M443="A","/","")</f>
        <v/>
      </c>
      <c r="I16" s="325" t="str">
        <f>IF(Summary!$T23="E","E","")</f>
        <v/>
      </c>
      <c r="J16" s="325" t="str">
        <f>IF(Summary!$U23="Y","R","")</f>
        <v/>
      </c>
      <c r="K16" s="266"/>
      <c r="L16" s="262"/>
      <c r="M16" s="294" t="s">
        <v>956</v>
      </c>
      <c r="N16" s="310" t="str">
        <f>IF(Badges!$M79="A","/","")</f>
        <v/>
      </c>
      <c r="O16" s="310" t="str">
        <f>IF(Badges!$M83="A","/","")</f>
        <v/>
      </c>
      <c r="P16" s="310" t="str">
        <f>IF(Badges!$M87="A","/","")</f>
        <v/>
      </c>
      <c r="Q16" s="310" t="str">
        <f>IF(Badges!$M91="A","/","")</f>
        <v/>
      </c>
      <c r="R16" s="310" t="str">
        <f>IF(Badges!$M95="A","/","")</f>
        <v/>
      </c>
      <c r="S16" s="224" t="str">
        <f>IF(Summary!$T7="E","E","")</f>
        <v/>
      </c>
      <c r="T16" s="224" t="str">
        <f>IF(Summary!$U7="Y","R","")</f>
        <v/>
      </c>
      <c r="W16" s="338" t="str">
        <f>'Fun Patches'!C17</f>
        <v>&lt;LIST PATCH HERE&gt;</v>
      </c>
      <c r="X16" s="339" t="str">
        <f>IF(Summary!$T125="E","E","")</f>
        <v/>
      </c>
      <c r="Y16" s="339" t="str">
        <f>IF(Summary!$U125="Y","R","")</f>
        <v/>
      </c>
      <c r="AA16" s="275"/>
      <c r="AB16" s="273"/>
      <c r="AC16" s="274"/>
    </row>
    <row r="17" spans="2:29" ht="12.95" customHeight="1">
      <c r="B17" s="262"/>
      <c r="C17" s="295" t="s">
        <v>153</v>
      </c>
      <c r="D17" s="311" t="str">
        <f>IF(Badges!$M450="A","/","")</f>
        <v/>
      </c>
      <c r="E17" s="311" t="str">
        <f>IF(Badges!$M454="A","/","")</f>
        <v/>
      </c>
      <c r="F17" s="311" t="str">
        <f>IF(Badges!$M458="A","/","")</f>
        <v/>
      </c>
      <c r="G17" s="311" t="str">
        <f>IF(Badges!$M462="A","/","")</f>
        <v/>
      </c>
      <c r="H17" s="311" t="str">
        <f>IF(Badges!$M466="A","/","")</f>
        <v/>
      </c>
      <c r="I17" s="223" t="str">
        <f>IF(Summary!$T24="E","E","")</f>
        <v/>
      </c>
      <c r="J17" s="223" t="str">
        <f>IF(Summary!$U24="Y","R","")</f>
        <v/>
      </c>
      <c r="K17" s="266"/>
      <c r="L17" s="262"/>
      <c r="M17" s="295" t="s">
        <v>957</v>
      </c>
      <c r="N17" s="311" t="str">
        <f>IF(Badges!$M10="A","/","")</f>
        <v/>
      </c>
      <c r="O17" s="311" t="str">
        <f>IF(Badges!$M14="A","/","")</f>
        <v/>
      </c>
      <c r="P17" s="311" t="str">
        <f>IF(Badges!$M18="A","/","")</f>
        <v/>
      </c>
      <c r="Q17" s="311" t="str">
        <f>IF(Badges!$M22="A","/","")</f>
        <v/>
      </c>
      <c r="R17" s="311" t="str">
        <f>IF(Badges!$M26="A","/","")</f>
        <v/>
      </c>
      <c r="S17" s="224" t="str">
        <f>IF(Summary!$T4="E","E","")</f>
        <v/>
      </c>
      <c r="T17" s="224" t="str">
        <f>IF(Summary!$U4="Y","R","")</f>
        <v/>
      </c>
      <c r="W17" s="338" t="str">
        <f>'Fun Patches'!C18</f>
        <v>&lt;LIST PATCH HERE&gt;</v>
      </c>
      <c r="X17" s="339" t="str">
        <f>IF(Summary!$T126="E","E","")</f>
        <v/>
      </c>
      <c r="Y17" s="339" t="str">
        <f>IF(Summary!$U126="Y","R","")</f>
        <v/>
      </c>
      <c r="AA17" s="275"/>
      <c r="AB17" s="273"/>
      <c r="AC17" s="274"/>
    </row>
    <row r="18" spans="2:29" ht="12.95" customHeight="1" thickBot="1">
      <c r="B18" s="262"/>
      <c r="C18" s="295" t="s">
        <v>94</v>
      </c>
      <c r="D18" s="311" t="str">
        <f>IF(Badges!$M473="A","/","")</f>
        <v/>
      </c>
      <c r="E18" s="311" t="str">
        <f>IF(Badges!$M477="A","/","")</f>
        <v/>
      </c>
      <c r="F18" s="311" t="str">
        <f>IF(Badges!$M481="A","/","")</f>
        <v/>
      </c>
      <c r="G18" s="311" t="str">
        <f>IF(Badges!$M485="A","/","")</f>
        <v/>
      </c>
      <c r="H18" s="311" t="str">
        <f>IF(Badges!$M489="A","/","")</f>
        <v/>
      </c>
      <c r="I18" s="223" t="str">
        <f>IF(Summary!$T25="E","E","")</f>
        <v/>
      </c>
      <c r="J18" s="223" t="str">
        <f>IF(Summary!$U25="Y","R","")</f>
        <v/>
      </c>
      <c r="K18" s="266" t="str">
        <f>IF(COUNT(#REF!)=4,MAX(#REF!),"")</f>
        <v/>
      </c>
      <c r="L18" s="262"/>
      <c r="M18" s="295" t="s">
        <v>958</v>
      </c>
      <c r="N18" s="308" t="str">
        <f>IF(Badges!$M243="A","/","")</f>
        <v/>
      </c>
      <c r="O18" s="308" t="str">
        <f>IF(Badges!$M247="A","/","")</f>
        <v/>
      </c>
      <c r="P18" s="308" t="str">
        <f>IF(Badges!$M251="A","/","")</f>
        <v/>
      </c>
      <c r="Q18" s="308" t="str">
        <f>IF(Badges!$M255="A","/","")</f>
        <v/>
      </c>
      <c r="R18" s="308" t="str">
        <f>IF(Badges!$M259="A","/","")</f>
        <v/>
      </c>
      <c r="S18" s="224" t="str">
        <f>IF(Summary!$T15="E","E","")</f>
        <v/>
      </c>
      <c r="T18" s="224" t="str">
        <f>IF(Summary!$U15="Y","R","")</f>
        <v/>
      </c>
      <c r="W18" s="338" t="str">
        <f>'Fun Patches'!C19</f>
        <v>&lt;LIST PATCH HERE&gt;</v>
      </c>
      <c r="X18" s="339" t="str">
        <f>IF(Summary!$T127="E","E","")</f>
        <v/>
      </c>
      <c r="Y18" s="339" t="str">
        <f>IF(Summary!$U127="Y","R","")</f>
        <v/>
      </c>
      <c r="AA18" s="275"/>
      <c r="AB18" s="273"/>
      <c r="AC18" s="274"/>
    </row>
    <row r="19" spans="2:29" ht="12.95" customHeight="1" thickBot="1">
      <c r="B19" s="262"/>
      <c r="C19" s="294" t="s">
        <v>141</v>
      </c>
      <c r="D19" s="309" t="str">
        <f>IF(Badges!$M496="A","/","")</f>
        <v/>
      </c>
      <c r="E19" s="309" t="str">
        <f>IF(Badges!$M500="A","/","")</f>
        <v/>
      </c>
      <c r="F19" s="309" t="str">
        <f>IF(Badges!$M504="A","/","")</f>
        <v/>
      </c>
      <c r="G19" s="309" t="str">
        <f>IF(Badges!$M508="A","/","")</f>
        <v/>
      </c>
      <c r="H19" s="309" t="str">
        <f>IF(Badges!$M512="A","/","")</f>
        <v/>
      </c>
      <c r="I19" s="325" t="str">
        <f>IF(Summary!$T26="E","E","")</f>
        <v/>
      </c>
      <c r="J19" s="325" t="str">
        <f>IF(Summary!$U26="Y","R","")</f>
        <v/>
      </c>
      <c r="K19" s="266"/>
      <c r="L19" s="262"/>
      <c r="M19" s="296" t="s">
        <v>959</v>
      </c>
      <c r="N19" s="291"/>
      <c r="O19" s="291"/>
      <c r="P19" s="291"/>
      <c r="Q19" s="291"/>
      <c r="R19" s="292"/>
      <c r="S19" s="326" t="str">
        <f>IF(Summary!$T74="E","E","")</f>
        <v/>
      </c>
      <c r="T19" s="326" t="str">
        <f>IF(Summary!$U74="Y","R","")</f>
        <v/>
      </c>
      <c r="U19" s="266" t="str">
        <f>IF(COUNTIF(S16:S19,"E")=4,"C"," ")</f>
        <v xml:space="preserve"> </v>
      </c>
      <c r="W19" s="338" t="str">
        <f>'Fun Patches'!C20</f>
        <v>&lt;LIST PATCH HERE&gt;</v>
      </c>
      <c r="X19" s="339" t="str">
        <f>IF(Summary!$T128="E","E","")</f>
        <v/>
      </c>
      <c r="Y19" s="339" t="str">
        <f>IF(Summary!$U128="Y","R","")</f>
        <v/>
      </c>
      <c r="AA19" s="275"/>
      <c r="AB19" s="273"/>
      <c r="AC19" s="274"/>
    </row>
    <row r="20" spans="2:29" ht="12.95" customHeight="1">
      <c r="B20" s="262"/>
      <c r="C20" s="295" t="s">
        <v>718</v>
      </c>
      <c r="D20" s="311" t="str">
        <f>IF(Badges!$M519="A","/","")</f>
        <v/>
      </c>
      <c r="E20" s="311" t="str">
        <f>IF(Badges!$M523="A","/","")</f>
        <v/>
      </c>
      <c r="F20" s="311" t="str">
        <f>IF(Badges!$M527="A","/","")</f>
        <v/>
      </c>
      <c r="G20" s="311" t="str">
        <f>IF(Badges!$M531="A","/","")</f>
        <v/>
      </c>
      <c r="H20" s="311" t="str">
        <f>IF(Badges!$M535="A","/","")</f>
        <v/>
      </c>
      <c r="I20" s="223" t="str">
        <f>IF(Summary!$T27="E","E","")</f>
        <v/>
      </c>
      <c r="J20" s="223" t="str">
        <f>IF(Summary!$U27="Y","R","")</f>
        <v/>
      </c>
      <c r="K20" s="266"/>
      <c r="L20" s="262"/>
      <c r="M20" s="267" t="s">
        <v>764</v>
      </c>
      <c r="N20" s="268"/>
      <c r="O20" s="268"/>
      <c r="P20" s="268"/>
      <c r="Q20" s="268"/>
      <c r="R20" s="272"/>
      <c r="S20" s="325" t="str">
        <f>IF(Summary!$T75="E","E","")</f>
        <v/>
      </c>
      <c r="T20" s="325" t="str">
        <f>IF(Summary!$U75="Y","R","")</f>
        <v/>
      </c>
      <c r="W20" s="338" t="str">
        <f>'Fun Patches'!C21</f>
        <v>&lt;LIST PATCH HERE&gt;</v>
      </c>
      <c r="X20" s="339" t="str">
        <f>IF(Summary!$T129="E","E","")</f>
        <v/>
      </c>
      <c r="Y20" s="339" t="str">
        <f>IF(Summary!$U129="Y","R","")</f>
        <v/>
      </c>
      <c r="AA20" s="275"/>
      <c r="AB20" s="273"/>
      <c r="AC20" s="274"/>
    </row>
    <row r="21" spans="2:29" ht="12.95" customHeight="1" thickBot="1">
      <c r="B21" s="262"/>
      <c r="C21" s="298" t="s">
        <v>148</v>
      </c>
      <c r="D21" s="311" t="str">
        <f>IF(Badges!$M542="A","/","")</f>
        <v/>
      </c>
      <c r="E21" s="311" t="str">
        <f>IF(Badges!$M546="A","/","")</f>
        <v/>
      </c>
      <c r="F21" s="311" t="str">
        <f>IF(Badges!$M550="A","/","")</f>
        <v/>
      </c>
      <c r="G21" s="311" t="str">
        <f>IF(Badges!$M554="A","/","")</f>
        <v/>
      </c>
      <c r="H21" s="311" t="str">
        <f>IF(Badges!$M558="A","/","")</f>
        <v/>
      </c>
      <c r="I21" s="223" t="str">
        <f>IF(Summary!$T28="E","E","")</f>
        <v/>
      </c>
      <c r="J21" s="223" t="str">
        <f>IF(Summary!$U28="Y","R","")</f>
        <v/>
      </c>
      <c r="K21" s="266"/>
      <c r="L21" s="262"/>
      <c r="M21" s="283" t="s">
        <v>960</v>
      </c>
      <c r="N21" s="284"/>
      <c r="O21" s="284"/>
      <c r="P21" s="284"/>
      <c r="Q21" s="284"/>
      <c r="R21" s="285"/>
      <c r="S21" s="346" t="str">
        <f>IF(Summary!$T76="E","E","")</f>
        <v/>
      </c>
      <c r="T21" s="346" t="str">
        <f>IF(Summary!$U76="Y","R","")</f>
        <v/>
      </c>
      <c r="U21" s="266" t="str">
        <f>IF(COUNTIF(S20:S21,"E")=2,"C"," ")</f>
        <v xml:space="preserve"> </v>
      </c>
      <c r="W21" s="338" t="str">
        <f>'Fun Patches'!C22</f>
        <v>&lt;LIST PATCH HERE&gt;</v>
      </c>
      <c r="X21" s="339" t="str">
        <f>IF(Summary!$T130="E","E","")</f>
        <v/>
      </c>
      <c r="Y21" s="339" t="str">
        <f>IF(Summary!$U130="Y","R","")</f>
        <v/>
      </c>
      <c r="AA21" s="275"/>
      <c r="AB21" s="273"/>
      <c r="AC21" s="274"/>
    </row>
    <row r="22" spans="2:29" ht="12.95" customHeight="1">
      <c r="B22" s="262"/>
      <c r="C22" s="295" t="s">
        <v>152</v>
      </c>
      <c r="D22" s="309" t="str">
        <f>IF(Badges!$M565="A","/","")</f>
        <v/>
      </c>
      <c r="E22" s="309" t="str">
        <f>IF(Badges!$M569="A","/","")</f>
        <v/>
      </c>
      <c r="F22" s="309" t="str">
        <f>IF(Badges!$M573="A","/","")</f>
        <v/>
      </c>
      <c r="G22" s="309" t="str">
        <f>IF(Badges!$M577="A","/","")</f>
        <v/>
      </c>
      <c r="H22" s="309" t="str">
        <f>IF(Badges!$M581="A","/","")</f>
        <v/>
      </c>
      <c r="I22" s="325" t="str">
        <f>IF(Summary!$T29="E","E","")</f>
        <v/>
      </c>
      <c r="J22" s="325" t="str">
        <f>IF(Summary!$U29="Y","R","")</f>
        <v/>
      </c>
      <c r="K22" s="266" t="str">
        <f>IF(COUNT(#REF!)=2,MAX(#REF!),"")</f>
        <v/>
      </c>
      <c r="L22" s="262"/>
      <c r="M22" s="287" t="s">
        <v>766</v>
      </c>
      <c r="N22" s="288"/>
      <c r="O22" s="288"/>
      <c r="P22" s="288"/>
      <c r="Q22" s="288"/>
      <c r="R22" s="297"/>
      <c r="S22" s="325" t="str">
        <f>IF(Summary!$T77="E","E","")</f>
        <v/>
      </c>
      <c r="T22" s="325" t="str">
        <f>IF(Summary!$U77="Y","R","")</f>
        <v/>
      </c>
      <c r="W22" s="338" t="str">
        <f>'Fun Patches'!C23</f>
        <v>&lt;LIST PATCH HERE&gt;</v>
      </c>
      <c r="X22" s="339" t="str">
        <f>IF(Summary!$T131="E","E","")</f>
        <v/>
      </c>
      <c r="Y22" s="339" t="str">
        <f>IF(Summary!$U131="Y","R","")</f>
        <v/>
      </c>
      <c r="AA22" s="275"/>
      <c r="AB22" s="273"/>
      <c r="AC22" s="274"/>
    </row>
    <row r="23" spans="2:29" ht="12.95" customHeight="1" thickBot="1">
      <c r="B23" s="262"/>
      <c r="C23" s="295" t="s">
        <v>149</v>
      </c>
      <c r="D23" s="311" t="str">
        <f>IF(Badges!$M588="A","/","")</f>
        <v/>
      </c>
      <c r="E23" s="311" t="str">
        <f>IF(Badges!$M592="A","/","")</f>
        <v/>
      </c>
      <c r="F23" s="311" t="str">
        <f>IF(Badges!$M596="A","/","")</f>
        <v/>
      </c>
      <c r="G23" s="311" t="str">
        <f>IF(Badges!$M600="A","/","")</f>
        <v/>
      </c>
      <c r="H23" s="311" t="str">
        <f>IF(Badges!$M604="A","/","")</f>
        <v/>
      </c>
      <c r="I23" s="223" t="str">
        <f>IF(Summary!$T30="E","E","")</f>
        <v/>
      </c>
      <c r="J23" s="223" t="str">
        <f>IF(Summary!$U30="Y","R","")</f>
        <v/>
      </c>
      <c r="K23" s="266"/>
      <c r="L23" s="262"/>
      <c r="M23" s="290" t="s">
        <v>961</v>
      </c>
      <c r="N23" s="291"/>
      <c r="O23" s="291"/>
      <c r="P23" s="291"/>
      <c r="Q23" s="291"/>
      <c r="R23" s="292"/>
      <c r="S23" s="326" t="str">
        <f>IF(Summary!$T78="E","E","")</f>
        <v/>
      </c>
      <c r="T23" s="326" t="str">
        <f>IF(Summary!$U78="Y","R","")</f>
        <v/>
      </c>
      <c r="U23" s="266" t="str">
        <f>IF(COUNTIF(S22:S23,"E")=2,"C"," ")</f>
        <v xml:space="preserve"> </v>
      </c>
      <c r="W23" s="338" t="str">
        <f>'Fun Patches'!C24</f>
        <v>&lt;LIST PATCH HERE&gt;</v>
      </c>
      <c r="X23" s="339" t="str">
        <f>IF(Summary!$T132="E","E","")</f>
        <v/>
      </c>
      <c r="Y23" s="339" t="str">
        <f>IF(Summary!$U132="Y","R","")</f>
        <v/>
      </c>
      <c r="AA23" s="275"/>
      <c r="AB23" s="273"/>
      <c r="AC23" s="274"/>
    </row>
    <row r="24" spans="2:29" ht="12.95" customHeight="1" thickBot="1">
      <c r="B24" s="262"/>
      <c r="C24" s="295" t="s">
        <v>142</v>
      </c>
      <c r="D24" s="311" t="str">
        <f>IF(Badges!$M634="A","/","")</f>
        <v/>
      </c>
      <c r="E24" s="311" t="str">
        <f>IF(Badges!$M638="A","/","")</f>
        <v/>
      </c>
      <c r="F24" s="311" t="str">
        <f>IF(Badges!$M642="A","/","")</f>
        <v/>
      </c>
      <c r="G24" s="311" t="str">
        <f>IF(Badges!$M646="A","/","")</f>
        <v/>
      </c>
      <c r="H24" s="311" t="str">
        <f>IF(Badges!$M650="A","/","")</f>
        <v/>
      </c>
      <c r="I24" s="223" t="str">
        <f>IF(Summary!$T32="E","E","")</f>
        <v/>
      </c>
      <c r="J24" s="223" t="str">
        <f>IF(Summary!$U32="Y","R","")</f>
        <v/>
      </c>
      <c r="K24" s="266" t="str">
        <f>IF(COUNT(#REF!)=2,MAX(#REF!),"")</f>
        <v/>
      </c>
      <c r="L24" s="262"/>
      <c r="M24" s="267" t="s">
        <v>765</v>
      </c>
      <c r="N24" s="268"/>
      <c r="O24" s="268"/>
      <c r="P24" s="268"/>
      <c r="Q24" s="268"/>
      <c r="R24" s="272"/>
      <c r="S24" s="224" t="str">
        <f>IF(Summary!$T79="E","E","")</f>
        <v/>
      </c>
      <c r="T24" s="224" t="str">
        <f>IF(Summary!$U79="Y","R","")</f>
        <v/>
      </c>
      <c r="U24" s="266" t="str">
        <f>IF(COUNTIF(S24:S25,"E")=2,"C"," ")</f>
        <v xml:space="preserve"> </v>
      </c>
      <c r="W24" s="338" t="str">
        <f>'Fun Patches'!C25</f>
        <v>&lt;LIST PATCH HERE&gt;</v>
      </c>
      <c r="X24" s="339" t="str">
        <f>IF(Summary!$T133="E","E","")</f>
        <v/>
      </c>
      <c r="Y24" s="339" t="str">
        <f>IF(Summary!$U133="Y","R","")</f>
        <v/>
      </c>
      <c r="AA24" s="275"/>
      <c r="AB24" s="273"/>
      <c r="AC24" s="274"/>
    </row>
    <row r="25" spans="2:29" ht="12.95" customHeight="1" thickBot="1">
      <c r="B25" s="262"/>
      <c r="C25" s="294" t="s">
        <v>154</v>
      </c>
      <c r="D25" s="309" t="str">
        <f>IF(Badges!$M657="A","/","")</f>
        <v/>
      </c>
      <c r="E25" s="309" t="str">
        <f>IF(Badges!$M661="A","/","")</f>
        <v/>
      </c>
      <c r="F25" s="309" t="str">
        <f>IF(Badges!$M665="A","/","")</f>
        <v/>
      </c>
      <c r="G25" s="309" t="str">
        <f>IF(Badges!$M669="A","/","")</f>
        <v/>
      </c>
      <c r="H25" s="309" t="str">
        <f>IF(Badges!$M673="A","/","")</f>
        <v/>
      </c>
      <c r="I25" s="325" t="str">
        <f>IF(Summary!$T33="E","E","")</f>
        <v/>
      </c>
      <c r="J25" s="325" t="str">
        <f>IF(Summary!$U33="Y","R","")</f>
        <v/>
      </c>
      <c r="K25" s="266"/>
      <c r="L25" s="262"/>
      <c r="M25" s="283" t="s">
        <v>964</v>
      </c>
      <c r="N25" s="284"/>
      <c r="O25" s="284"/>
      <c r="P25" s="284"/>
      <c r="Q25" s="284"/>
      <c r="R25" s="285"/>
      <c r="S25" s="326" t="str">
        <f>IF(Summary!$T80="E","E","")</f>
        <v/>
      </c>
      <c r="T25" s="326" t="str">
        <f>IF(Summary!$U80="Y","R","")</f>
        <v/>
      </c>
      <c r="U25" s="586" t="s">
        <v>1144</v>
      </c>
      <c r="W25" s="338" t="str">
        <f>'Fun Patches'!C26</f>
        <v>&lt;LIST PATCH HERE&gt;</v>
      </c>
      <c r="X25" s="339" t="str">
        <f>IF(Summary!$T134="E","E","")</f>
        <v/>
      </c>
      <c r="Y25" s="339" t="str">
        <f>IF(Summary!$U134="Y","R","")</f>
        <v/>
      </c>
      <c r="AA25" s="275"/>
      <c r="AB25" s="273"/>
      <c r="AC25" s="274"/>
    </row>
    <row r="26" spans="2:29" ht="12.95" customHeight="1">
      <c r="B26" s="262"/>
      <c r="C26" s="295" t="s">
        <v>962</v>
      </c>
      <c r="D26" s="311" t="str">
        <f>IF(Badges!$M102="A","/","")</f>
        <v/>
      </c>
      <c r="E26" s="311" t="str">
        <f>IF(Badges!$M106="A","/","")</f>
        <v/>
      </c>
      <c r="F26" s="311" t="str">
        <f>IF(Badges!$M110="A","/","")</f>
        <v/>
      </c>
      <c r="G26" s="311" t="str">
        <f>IF(Badges!$M114="A","/","")</f>
        <v/>
      </c>
      <c r="H26" s="311" t="str">
        <f>IF(Badges!$M118="A","/","")</f>
        <v/>
      </c>
      <c r="I26" s="223" t="str">
        <f>IF(Summary!$T8="E","E","")</f>
        <v/>
      </c>
      <c r="J26" s="223" t="str">
        <f>IF(Summary!$U8="Y","R","")</f>
        <v/>
      </c>
      <c r="K26" s="266" t="str">
        <f>IF(COUNT(#REF!)=2,MAX(#REF!),"")</f>
        <v/>
      </c>
      <c r="L26" s="392"/>
      <c r="M26" s="392"/>
      <c r="N26" s="393"/>
      <c r="O26" s="393"/>
      <c r="P26" s="393"/>
      <c r="Q26" s="393"/>
      <c r="R26" s="393"/>
      <c r="S26" s="394"/>
      <c r="T26" s="394"/>
      <c r="U26" s="586"/>
      <c r="W26" s="338" t="str">
        <f>'Fun Patches'!C27</f>
        <v>&lt;LIST PATCH HERE&gt;</v>
      </c>
      <c r="X26" s="339" t="str">
        <f>IF(Summary!$T135="E","E","")</f>
        <v/>
      </c>
      <c r="Y26" s="339" t="str">
        <f>IF(Summary!$U135="Y","R","")</f>
        <v/>
      </c>
      <c r="AA26" s="275"/>
      <c r="AB26" s="273"/>
      <c r="AC26" s="274"/>
    </row>
    <row r="27" spans="2:29" ht="12.95" customHeight="1" thickBot="1">
      <c r="B27" s="262"/>
      <c r="C27" s="298" t="s">
        <v>963</v>
      </c>
      <c r="D27" s="311" t="str">
        <f>IF(Badges!$M680="A","/","")</f>
        <v/>
      </c>
      <c r="E27" s="311" t="str">
        <f>IF(Badges!$M684="A","/","")</f>
        <v/>
      </c>
      <c r="F27" s="311" t="str">
        <f>IF(Badges!$M688="A","/","")</f>
        <v/>
      </c>
      <c r="G27" s="311" t="str">
        <f>IF(Badges!$M692="A","/","")</f>
        <v/>
      </c>
      <c r="H27" s="311" t="str">
        <f>IF(Badges!$M696="A","/","")</f>
        <v/>
      </c>
      <c r="I27" s="223" t="str">
        <f>IF(Summary!$T34="E","E","")</f>
        <v/>
      </c>
      <c r="J27" s="223" t="str">
        <f>IF(Summary!$U34="Y","R","")</f>
        <v/>
      </c>
      <c r="K27" s="266"/>
      <c r="L27" s="392"/>
      <c r="M27" s="392"/>
      <c r="N27" s="393"/>
      <c r="O27" s="393"/>
      <c r="P27" s="393"/>
      <c r="Q27" s="393"/>
      <c r="R27" s="393"/>
      <c r="S27" s="394"/>
      <c r="T27" s="394"/>
      <c r="U27" s="586"/>
      <c r="W27" s="338" t="str">
        <f>'Fun Patches'!C28</f>
        <v>&lt;LIST PATCH HERE&gt;</v>
      </c>
      <c r="X27" s="339" t="str">
        <f>IF(Summary!$T136="E","E","")</f>
        <v/>
      </c>
      <c r="Y27" s="339" t="str">
        <f>IF(Summary!$U136="Y","R","")</f>
        <v/>
      </c>
      <c r="AA27" s="275"/>
      <c r="AB27" s="273"/>
      <c r="AC27" s="274"/>
    </row>
    <row r="28" spans="2:29" ht="12.95" customHeight="1">
      <c r="B28" s="262"/>
      <c r="C28" s="294" t="s">
        <v>150</v>
      </c>
      <c r="D28" s="309" t="str">
        <f>IF(Badges!$M703="A","/","")</f>
        <v/>
      </c>
      <c r="E28" s="309" t="str">
        <f>IF(Badges!$M707="A","/","")</f>
        <v/>
      </c>
      <c r="F28" s="309" t="str">
        <f>IF(Badges!$M711="A","/","")</f>
        <v/>
      </c>
      <c r="G28" s="309" t="str">
        <f>IF(Badges!$M715="A","/","")</f>
        <v/>
      </c>
      <c r="H28" s="309" t="str">
        <f>IF(Badges!$M719="A","/","")</f>
        <v/>
      </c>
      <c r="I28" s="325" t="str">
        <f>IF(Summary!$T35="E","E","")</f>
        <v/>
      </c>
      <c r="J28" s="325" t="str">
        <f>IF(Summary!$U35="Y","R","")</f>
        <v/>
      </c>
      <c r="L28" s="580" t="str">
        <f>'Council Own'!B6</f>
        <v>&lt;&lt;List Badge 1 Here&gt;&gt;</v>
      </c>
      <c r="M28" s="580"/>
      <c r="N28" s="580"/>
      <c r="O28" s="580"/>
      <c r="P28" s="580"/>
      <c r="Q28" s="580"/>
      <c r="R28" s="589"/>
      <c r="S28" s="337" t="str">
        <f>IF(Summary!$T82="E","E","")</f>
        <v/>
      </c>
      <c r="T28" s="337" t="str">
        <f>IF(Summary!$U82="Y","R","")</f>
        <v/>
      </c>
      <c r="U28" s="586"/>
      <c r="W28" s="338" t="str">
        <f>'Fun Patches'!C29</f>
        <v>&lt;LIST PATCH HERE&gt;</v>
      </c>
      <c r="X28" s="339" t="str">
        <f>IF(Summary!$T137="E","E","")</f>
        <v/>
      </c>
      <c r="Y28" s="339" t="str">
        <f>IF(Summary!$U137="Y","R","")</f>
        <v/>
      </c>
      <c r="AA28" s="275"/>
      <c r="AB28" s="273"/>
      <c r="AC28" s="274"/>
    </row>
    <row r="29" spans="2:29" ht="12.95" customHeight="1">
      <c r="B29" s="262"/>
      <c r="C29" s="295" t="s">
        <v>847</v>
      </c>
      <c r="D29" s="311" t="str">
        <f>IF(Badges!$M726="A","/","")</f>
        <v/>
      </c>
      <c r="E29" s="311" t="str">
        <f>IF(Badges!$M730="A","/","")</f>
        <v/>
      </c>
      <c r="F29" s="311" t="str">
        <f>IF(Badges!$M734="A","/","")</f>
        <v/>
      </c>
      <c r="G29" s="311" t="str">
        <f>IF(Badges!$M738="A","/","")</f>
        <v/>
      </c>
      <c r="H29" s="311" t="str">
        <f>IF(Badges!$M742="A","/","")</f>
        <v/>
      </c>
      <c r="I29" s="223" t="str">
        <f>IF(Summary!$T36="E","E","")</f>
        <v/>
      </c>
      <c r="J29" s="223" t="str">
        <f>IF(Summary!$U36="Y","R","")</f>
        <v/>
      </c>
      <c r="L29" s="581" t="str">
        <f>'Council Own'!B30</f>
        <v>&lt;&lt;List Badge 2 Here&gt;&gt;</v>
      </c>
      <c r="M29" s="581"/>
      <c r="N29" s="581"/>
      <c r="O29" s="581"/>
      <c r="P29" s="581"/>
      <c r="Q29" s="581"/>
      <c r="R29" s="590"/>
      <c r="S29" s="339" t="str">
        <f>IF(Summary!$T83="E","E","")</f>
        <v/>
      </c>
      <c r="T29" s="339" t="str">
        <f>IF(Summary!$U83="Y","R","")</f>
        <v/>
      </c>
      <c r="U29" s="586"/>
      <c r="W29" s="338" t="str">
        <f>'Fun Patches'!C30</f>
        <v>&lt;LIST PATCH HERE&gt;</v>
      </c>
      <c r="X29" s="339" t="str">
        <f>IF(Summary!$T138="E","E","")</f>
        <v/>
      </c>
      <c r="Y29" s="339" t="str">
        <f>IF(Summary!$U138="Y","R","")</f>
        <v/>
      </c>
      <c r="AA29" s="275"/>
      <c r="AB29" s="273"/>
      <c r="AC29" s="274"/>
    </row>
    <row r="30" spans="2:29" ht="12.95" customHeight="1" thickBot="1">
      <c r="B30" s="262"/>
      <c r="C30" s="298" t="s">
        <v>140</v>
      </c>
      <c r="D30" s="316" t="str">
        <f>IF(Badges!$M749="A","/","")</f>
        <v/>
      </c>
      <c r="E30" s="316" t="str">
        <f>IF(Badges!$M753="A","/","")</f>
        <v/>
      </c>
      <c r="F30" s="316" t="str">
        <f>IF(Badges!$M757="A","/","")</f>
        <v/>
      </c>
      <c r="G30" s="316" t="str">
        <f>IF(Badges!$M761="A","/","")</f>
        <v/>
      </c>
      <c r="H30" s="316" t="str">
        <f>IF(Badges!$M765="A","/","")</f>
        <v/>
      </c>
      <c r="I30" s="326" t="str">
        <f>IF(Summary!$T37="E","E","")</f>
        <v/>
      </c>
      <c r="J30" s="326" t="str">
        <f>IF(Summary!$U37="Y","R","")</f>
        <v/>
      </c>
      <c r="L30" s="580" t="str">
        <f>'Council Own'!B54</f>
        <v>&lt;&lt;List Badge 3 Here&gt;&gt;</v>
      </c>
      <c r="M30" s="580"/>
      <c r="N30" s="580"/>
      <c r="O30" s="580"/>
      <c r="P30" s="580"/>
      <c r="Q30" s="580"/>
      <c r="R30" s="589"/>
      <c r="S30" s="339" t="str">
        <f>IF(Summary!$T84="E","E","")</f>
        <v/>
      </c>
      <c r="T30" s="339" t="str">
        <f>IF(Summary!$U84="Y","R","")</f>
        <v/>
      </c>
      <c r="U30" s="586"/>
      <c r="W30" s="338" t="str">
        <f>'Fun Patches'!C31</f>
        <v>&lt;LIST PATCH HERE&gt;</v>
      </c>
      <c r="X30" s="339" t="str">
        <f>IF(Summary!$T139="E","E","")</f>
        <v/>
      </c>
      <c r="Y30" s="339" t="str">
        <f>IF(Summary!$U139="Y","R","")</f>
        <v/>
      </c>
      <c r="AA30" s="275"/>
      <c r="AB30" s="273"/>
      <c r="AC30" s="274"/>
    </row>
    <row r="31" spans="2:29" ht="12.95" customHeight="1">
      <c r="B31" s="262"/>
      <c r="C31" s="295" t="s">
        <v>1077</v>
      </c>
      <c r="D31" s="308" t="str">
        <f>IF(Badges!D768="C","/","")</f>
        <v/>
      </c>
      <c r="E31" s="308" t="str">
        <f>IF(Badges!E768="C","/","")</f>
        <v/>
      </c>
      <c r="F31" s="308" t="str">
        <f>IF(Badges!F768="C","/","")</f>
        <v/>
      </c>
      <c r="G31" s="308" t="str">
        <f>IF(Badges!G768="C","/","")</f>
        <v/>
      </c>
      <c r="H31" s="308" t="str">
        <f>IF(Badges!H768="C","/","")</f>
        <v/>
      </c>
      <c r="I31" s="224" t="str">
        <f>IF(Summary!$T38="E","E","")</f>
        <v/>
      </c>
      <c r="J31" s="224" t="str">
        <f>IF(Summary!$U38="Y","R","")</f>
        <v/>
      </c>
      <c r="L31" s="581" t="str">
        <f>'Council Own'!B78</f>
        <v>&lt;&lt;List Badge 4 Here&gt;&gt;</v>
      </c>
      <c r="M31" s="581"/>
      <c r="N31" s="581"/>
      <c r="O31" s="581"/>
      <c r="P31" s="581"/>
      <c r="Q31" s="581"/>
      <c r="R31" s="590"/>
      <c r="S31" s="339" t="str">
        <f>IF(Summary!$T85="E","E","")</f>
        <v/>
      </c>
      <c r="T31" s="339" t="str">
        <f>IF(Summary!$U85="Y","R","")</f>
        <v/>
      </c>
      <c r="U31" s="586"/>
      <c r="W31" s="338" t="str">
        <f>'Fun Patches'!C32</f>
        <v>&lt;LIST PATCH HERE&gt;</v>
      </c>
      <c r="X31" s="339" t="str">
        <f>IF(Summary!$T140="E","E","")</f>
        <v/>
      </c>
      <c r="Y31" s="339" t="str">
        <f>IF(Summary!$U140="Y","R","")</f>
        <v/>
      </c>
      <c r="AA31" s="275"/>
      <c r="AB31" s="273"/>
      <c r="AC31" s="274"/>
    </row>
    <row r="32" spans="2:29" ht="12.95" customHeight="1">
      <c r="B32" s="262"/>
      <c r="C32" s="295" t="s">
        <v>965</v>
      </c>
      <c r="D32" s="317" t="str">
        <f>IF(Badges!$M779="A","/","")</f>
        <v/>
      </c>
      <c r="E32" s="317" t="str">
        <f>IF(Badges!$M783="A","/","")</f>
        <v/>
      </c>
      <c r="F32" s="317" t="str">
        <f>IF(Badges!$M787="A","/","")</f>
        <v/>
      </c>
      <c r="G32" s="317" t="str">
        <f>IF(Badges!$M791="A","/","")</f>
        <v/>
      </c>
      <c r="H32" s="317" t="str">
        <f>IF(Badges!$M795="A","/","")</f>
        <v/>
      </c>
      <c r="I32" s="224" t="str">
        <f>IF(Summary!$T39="E","E","")</f>
        <v/>
      </c>
      <c r="J32" s="224" t="str">
        <f>IF(Summary!$U39="Y","R","")</f>
        <v/>
      </c>
      <c r="L32" s="582" t="str">
        <f>'Council Own'!B102</f>
        <v>&lt;&lt;List Badge 5 Here&gt;&gt;</v>
      </c>
      <c r="M32" s="582"/>
      <c r="N32" s="582"/>
      <c r="O32" s="582"/>
      <c r="P32" s="582"/>
      <c r="Q32" s="582"/>
      <c r="R32" s="591"/>
      <c r="S32" s="341" t="str">
        <f>IF(Summary!$T86="E","E","")</f>
        <v/>
      </c>
      <c r="T32" s="341" t="str">
        <f>IF(Summary!$U86="Y","R","")</f>
        <v/>
      </c>
      <c r="U32" s="586"/>
      <c r="W32" s="338" t="str">
        <f>'Fun Patches'!C33</f>
        <v>&lt;LIST PATCH HERE&gt;</v>
      </c>
      <c r="X32" s="339" t="str">
        <f>IF(Summary!$T141="E","E","")</f>
        <v/>
      </c>
      <c r="Y32" s="339" t="str">
        <f>IF(Summary!$U141="Y","R","")</f>
        <v/>
      </c>
      <c r="AA32" s="275"/>
      <c r="AB32" s="273"/>
      <c r="AC32" s="274"/>
    </row>
    <row r="33" spans="2:29" ht="12.95" customHeight="1" thickBot="1">
      <c r="B33" s="262"/>
      <c r="C33" s="299" t="s">
        <v>966</v>
      </c>
      <c r="D33" s="316" t="str">
        <f>IF(Badges!$M802="A","/","")</f>
        <v/>
      </c>
      <c r="E33" s="316" t="str">
        <f>IF(Badges!$M806="A","/","")</f>
        <v/>
      </c>
      <c r="F33" s="316" t="str">
        <f>IF(Badges!$M810="A","/","")</f>
        <v/>
      </c>
      <c r="G33" s="316" t="str">
        <f>IF(Badges!$M814="A","/","")</f>
        <v/>
      </c>
      <c r="H33" s="316" t="str">
        <f>IF(Badges!$M818="A","/","")</f>
        <v/>
      </c>
      <c r="I33" s="224" t="str">
        <f>IF(Summary!$T40="E","E","")</f>
        <v/>
      </c>
      <c r="J33" s="224" t="str">
        <f>IF(Summary!$U40="Y","R","")</f>
        <v/>
      </c>
      <c r="L33" s="582" t="str">
        <f>'Council Own'!B126</f>
        <v>&lt;&lt;List Badge 6 Here&gt;&gt;</v>
      </c>
      <c r="M33" s="582"/>
      <c r="N33" s="582"/>
      <c r="O33" s="582"/>
      <c r="P33" s="582"/>
      <c r="Q33" s="582"/>
      <c r="R33" s="591"/>
      <c r="S33" s="341" t="str">
        <f>IF(Summary!$T87="E","E","")</f>
        <v/>
      </c>
      <c r="T33" s="341" t="str">
        <f>IF(Summary!$U87="Y","R","")</f>
        <v/>
      </c>
      <c r="U33" s="586"/>
      <c r="W33" s="338" t="str">
        <f>'Fun Patches'!C34</f>
        <v>&lt;LIST PATCH HERE&gt;</v>
      </c>
      <c r="X33" s="339" t="str">
        <f>IF(Summary!$T142="E","E","")</f>
        <v/>
      </c>
      <c r="Y33" s="339" t="str">
        <f>IF(Summary!$U142="Y","R","")</f>
        <v/>
      </c>
      <c r="AA33" s="275"/>
      <c r="AB33" s="273"/>
      <c r="AC33" s="274"/>
    </row>
    <row r="34" spans="2:29" ht="12.95" customHeight="1">
      <c r="L34" s="582" t="str">
        <f>'Council Own'!B150</f>
        <v>&lt;&lt;List Badge 7 Here&gt;&gt;</v>
      </c>
      <c r="M34" s="582"/>
      <c r="N34" s="582"/>
      <c r="O34" s="582"/>
      <c r="P34" s="582"/>
      <c r="Q34" s="582"/>
      <c r="R34" s="591"/>
      <c r="S34" s="341" t="str">
        <f>IF(Summary!$T88="E","E","")</f>
        <v/>
      </c>
      <c r="T34" s="341" t="str">
        <f>IF(Summary!$U88="Y","R","")</f>
        <v/>
      </c>
      <c r="U34" s="586"/>
      <c r="W34" s="338" t="str">
        <f>'Fun Patches'!C35</f>
        <v>&lt;LIST PATCH HERE&gt;</v>
      </c>
      <c r="X34" s="339" t="str">
        <f>IF(Summary!$T143="E","E","")</f>
        <v/>
      </c>
      <c r="Y34" s="339" t="str">
        <f>IF(Summary!$U143="Y","R","")</f>
        <v/>
      </c>
      <c r="AA34" s="275"/>
      <c r="AB34" s="273"/>
      <c r="AC34" s="274"/>
    </row>
    <row r="35" spans="2:29" ht="12.95" customHeight="1" thickBot="1">
      <c r="L35" s="582" t="str">
        <f>'Council Own'!B174</f>
        <v>&lt;&lt;List Badge 8 Here&gt;&gt;</v>
      </c>
      <c r="M35" s="582"/>
      <c r="N35" s="582"/>
      <c r="O35" s="582"/>
      <c r="P35" s="582"/>
      <c r="Q35" s="582"/>
      <c r="R35" s="591"/>
      <c r="S35" s="341" t="str">
        <f>IF(Summary!$T89="E","E","")</f>
        <v/>
      </c>
      <c r="T35" s="341" t="str">
        <f>IF(Summary!$U89="Y","R","")</f>
        <v/>
      </c>
      <c r="U35" s="586"/>
      <c r="W35" s="338" t="str">
        <f>'Fun Patches'!C36</f>
        <v>&lt;LIST PATCH HERE&gt;</v>
      </c>
      <c r="X35" s="339" t="str">
        <f>IF(Summary!$T144="E","E","")</f>
        <v/>
      </c>
      <c r="Y35" s="339" t="str">
        <f>IF(Summary!$U144="Y","R","")</f>
        <v/>
      </c>
      <c r="AA35" s="275"/>
      <c r="AB35" s="273"/>
      <c r="AC35" s="274"/>
    </row>
    <row r="36" spans="2:29" ht="12.95" customHeight="1">
      <c r="C36" s="300" t="s">
        <v>156</v>
      </c>
      <c r="D36" s="310" t="str">
        <f>IF(Badges!$M56="A","/","")</f>
        <v/>
      </c>
      <c r="E36" s="310" t="str">
        <f>IF(Badges!$M60="A","/","")</f>
        <v/>
      </c>
      <c r="F36" s="310" t="str">
        <f>IF(Badges!$M64="A","/","")</f>
        <v/>
      </c>
      <c r="G36" s="310" t="str">
        <f>IF(Badges!$M68="A","/","")</f>
        <v/>
      </c>
      <c r="H36" s="310" t="str">
        <f>IF(Badges!$M72="A","/","")</f>
        <v/>
      </c>
      <c r="I36" s="224" t="str">
        <f>IF(Summary!$T6="E","E","")</f>
        <v/>
      </c>
      <c r="J36" s="224" t="str">
        <f>IF(Summary!$U6="Y","R","")</f>
        <v/>
      </c>
      <c r="L36" s="582" t="str">
        <f>'Council Own'!B198</f>
        <v>&lt;&lt;List Badge 9 Here&gt;&gt;</v>
      </c>
      <c r="M36" s="582"/>
      <c r="N36" s="582"/>
      <c r="O36" s="582"/>
      <c r="P36" s="582"/>
      <c r="Q36" s="582"/>
      <c r="R36" s="591"/>
      <c r="S36" s="341" t="str">
        <f>IF(Summary!$T90="E","E","")</f>
        <v/>
      </c>
      <c r="T36" s="341" t="str">
        <f>IF(Summary!$U90="Y","R","")</f>
        <v/>
      </c>
      <c r="U36" s="586"/>
      <c r="W36" s="338" t="str">
        <f>'Fun Patches'!C37</f>
        <v>&lt;LIST PATCH HERE&gt;</v>
      </c>
      <c r="X36" s="339" t="str">
        <f>IF(Summary!$T145="E","E","")</f>
        <v/>
      </c>
      <c r="Y36" s="339" t="str">
        <f>IF(Summary!$U145="Y","R","")</f>
        <v/>
      </c>
      <c r="AA36" s="275"/>
      <c r="AB36" s="273"/>
      <c r="AC36" s="274"/>
    </row>
    <row r="37" spans="2:29" ht="12.95" customHeight="1" thickBot="1">
      <c r="C37" s="298" t="s">
        <v>157</v>
      </c>
      <c r="D37" s="316" t="str">
        <f>IF(Badges!$M611="A","/","")</f>
        <v/>
      </c>
      <c r="E37" s="316" t="str">
        <f>IF(Badges!$M615="A","/","")</f>
        <v/>
      </c>
      <c r="F37" s="316" t="str">
        <f>IF(Badges!$M619="A","/","")</f>
        <v/>
      </c>
      <c r="G37" s="316" t="str">
        <f>IF(Badges!$M623="A","/","")</f>
        <v/>
      </c>
      <c r="H37" s="316" t="str">
        <f>IF(Badges!$M627="A","/","")</f>
        <v/>
      </c>
      <c r="I37" s="326" t="str">
        <f>IF(Summary!$T31="E","E","")</f>
        <v/>
      </c>
      <c r="J37" s="326" t="str">
        <f>IF(Summary!$U31="Y","R","")</f>
        <v/>
      </c>
      <c r="L37" s="582" t="str">
        <f>'Council Own'!B222</f>
        <v>&lt;&lt;List Badge 10 Here&gt;&gt;</v>
      </c>
      <c r="M37" s="582"/>
      <c r="N37" s="582"/>
      <c r="O37" s="582"/>
      <c r="P37" s="582"/>
      <c r="Q37" s="582"/>
      <c r="R37" s="591"/>
      <c r="S37" s="341" t="str">
        <f>IF(Summary!$T91="E","E","")</f>
        <v/>
      </c>
      <c r="T37" s="341" t="str">
        <f>IF(Summary!$U91="Y","R","")</f>
        <v/>
      </c>
      <c r="U37" s="586"/>
      <c r="W37" s="338" t="str">
        <f>'Fun Patches'!C38</f>
        <v>&lt;LIST PATCH HERE&gt;</v>
      </c>
      <c r="X37" s="339" t="str">
        <f>IF(Summary!$T146="E","E","")</f>
        <v/>
      </c>
      <c r="Y37" s="339" t="str">
        <f>IF(Summary!$U146="Y","R","")</f>
        <v/>
      </c>
      <c r="AA37" s="275"/>
      <c r="AB37" s="273"/>
      <c r="AC37" s="274"/>
    </row>
    <row r="38" spans="2:29" ht="12.95" customHeight="1">
      <c r="C38" s="300" t="s">
        <v>158</v>
      </c>
      <c r="D38" s="309" t="str">
        <f>IF(Badges!$M123="A","/","")</f>
        <v/>
      </c>
      <c r="E38" s="309" t="str">
        <f>IF(Badges!$M125="A","/","")</f>
        <v/>
      </c>
      <c r="F38" s="309" t="str">
        <f>IF(Badges!$M127="A","/","")</f>
        <v/>
      </c>
      <c r="G38" s="309" t="str">
        <f>IF(Badges!$M129="A","/","")</f>
        <v/>
      </c>
      <c r="H38" s="309" t="str">
        <f>IF(Badges!$M131="A","/","")</f>
        <v/>
      </c>
      <c r="I38" s="224" t="str">
        <f>IF(Summary!$T9="E","E","")</f>
        <v/>
      </c>
      <c r="J38" s="224" t="str">
        <f>IF(Summary!$U9="Y","R","")</f>
        <v/>
      </c>
      <c r="L38" s="391"/>
      <c r="M38" s="391"/>
      <c r="N38" s="391"/>
      <c r="O38" s="391"/>
      <c r="P38" s="391"/>
      <c r="Q38" s="391"/>
      <c r="R38" s="391"/>
      <c r="S38" s="395"/>
      <c r="T38" s="395"/>
      <c r="U38" s="586"/>
      <c r="W38" s="338" t="str">
        <f>'Fun Patches'!C39</f>
        <v>&lt;LIST PATCH HERE&gt;</v>
      </c>
      <c r="X38" s="339" t="str">
        <f>IF(Summary!$T147="E","E","")</f>
        <v/>
      </c>
      <c r="Y38" s="339" t="str">
        <f>IF(Summary!$U147="Y","R","")</f>
        <v/>
      </c>
      <c r="AA38" s="275"/>
      <c r="AB38" s="273"/>
      <c r="AC38" s="274"/>
    </row>
    <row r="39" spans="2:29" ht="12.95" customHeight="1">
      <c r="C39" s="299" t="s">
        <v>159</v>
      </c>
      <c r="D39" s="315" t="str">
        <f>IF(Badges!$M136="A","/","")</f>
        <v/>
      </c>
      <c r="E39" s="315" t="str">
        <f>IF(Badges!$M138="A","/","")</f>
        <v/>
      </c>
      <c r="F39" s="315" t="str">
        <f>IF(Badges!$M140="A","/","")</f>
        <v/>
      </c>
      <c r="G39" s="315" t="str">
        <f>IF(Badges!$M142="A","/","")</f>
        <v/>
      </c>
      <c r="H39" s="315" t="str">
        <f>IF(Badges!$M144="A","/","")</f>
        <v/>
      </c>
      <c r="I39" s="224" t="str">
        <f>IF(Summary!$T10="E","E","")</f>
        <v/>
      </c>
      <c r="J39" s="224" t="str">
        <f>IF(Summary!$U10="Y","R","")</f>
        <v/>
      </c>
      <c r="L39" s="391"/>
      <c r="M39" s="391"/>
      <c r="N39" s="391"/>
      <c r="O39" s="391"/>
      <c r="P39" s="391"/>
      <c r="Q39" s="391"/>
      <c r="R39" s="391"/>
      <c r="S39" s="395"/>
      <c r="T39" s="395"/>
      <c r="U39" s="586"/>
      <c r="W39" s="338" t="str">
        <f>'Fun Patches'!C40</f>
        <v>&lt;LIST PATCH HERE&gt;</v>
      </c>
      <c r="X39" s="339" t="str">
        <f>IF(Summary!$T148="E","E","")</f>
        <v/>
      </c>
      <c r="Y39" s="339" t="str">
        <f>IF(Summary!$U148="Y","R","")</f>
        <v/>
      </c>
      <c r="AA39" s="275"/>
      <c r="AB39" s="273"/>
      <c r="AC39" s="274"/>
    </row>
    <row r="40" spans="2:29" ht="12.95" customHeight="1">
      <c r="L40" s="581" t="str">
        <f>'Age-Level'!C122</f>
        <v>Investiture</v>
      </c>
      <c r="M40" s="581"/>
      <c r="N40" s="581"/>
      <c r="O40" s="581"/>
      <c r="P40" s="581"/>
      <c r="Q40" s="581"/>
      <c r="R40" s="590"/>
      <c r="S40" s="224" t="str">
        <f>IF(Summary!$T106="E","E","")</f>
        <v/>
      </c>
      <c r="T40" s="224" t="str">
        <f>IF(Summary!$U106="Y","R","")</f>
        <v/>
      </c>
      <c r="U40" s="586"/>
      <c r="W40" s="338" t="str">
        <f>'Fun Patches'!C41</f>
        <v>&lt;LIST PATCH HERE&gt;</v>
      </c>
      <c r="X40" s="339" t="str">
        <f>IF(Summary!$T149="E","E","")</f>
        <v/>
      </c>
      <c r="Y40" s="339" t="str">
        <f>IF(Summary!$U149="Y","R","")</f>
        <v/>
      </c>
      <c r="AA40" s="275"/>
      <c r="AB40" s="273"/>
      <c r="AC40" s="274"/>
    </row>
    <row r="41" spans="2:29" ht="12.95" customHeight="1" thickBot="1">
      <c r="L41" s="581" t="str">
        <f>'Age-Level'!C123</f>
        <v>Rededication (1st year)</v>
      </c>
      <c r="M41" s="581"/>
      <c r="N41" s="581"/>
      <c r="O41" s="581"/>
      <c r="P41" s="581"/>
      <c r="Q41" s="581"/>
      <c r="R41" s="590"/>
      <c r="S41" s="224" t="str">
        <f>IF(Summary!$T107="E","E","")</f>
        <v/>
      </c>
      <c r="T41" s="224" t="str">
        <f>IF(Summary!$U107="Y","R","")</f>
        <v/>
      </c>
      <c r="U41" s="586"/>
      <c r="W41" s="338" t="str">
        <f>'Fun Patches'!C42</f>
        <v>&lt;LIST PATCH HERE&gt;</v>
      </c>
      <c r="X41" s="339" t="str">
        <f>IF(Summary!$T150="E","E","")</f>
        <v/>
      </c>
      <c r="Y41" s="339" t="str">
        <f>IF(Summary!$U150="Y","R","")</f>
        <v/>
      </c>
      <c r="AA41" s="275"/>
      <c r="AB41" s="273"/>
      <c r="AC41" s="274"/>
    </row>
    <row r="42" spans="2:29" ht="12.95" customHeight="1">
      <c r="B42" s="262"/>
      <c r="C42" s="263" t="s">
        <v>1078</v>
      </c>
      <c r="D42" s="309" t="str">
        <f>IF(Badges!$M823="C","/","")</f>
        <v/>
      </c>
      <c r="E42" s="309" t="str">
        <f>IF(Badges!$M823="C","/","")</f>
        <v/>
      </c>
      <c r="F42" s="309" t="str">
        <f>IF(Badges!$M823="C","/","")</f>
        <v/>
      </c>
      <c r="G42" s="309" t="str">
        <f>IF(Badges!$M823="C","/","")</f>
        <v/>
      </c>
      <c r="H42" s="309" t="str">
        <f>IF(Badges!$M823="C","/","")</f>
        <v/>
      </c>
      <c r="I42" s="224" t="str">
        <f>IF(Summary!$T42="E","E","")</f>
        <v/>
      </c>
      <c r="J42" s="224" t="str">
        <f>IF(Summary!$U42="Y","R","")</f>
        <v/>
      </c>
      <c r="L42" s="581" t="str">
        <f>'Age-Level'!C124</f>
        <v>Rededication (2nd year)</v>
      </c>
      <c r="M42" s="581"/>
      <c r="N42" s="581"/>
      <c r="O42" s="581"/>
      <c r="P42" s="581"/>
      <c r="Q42" s="581"/>
      <c r="R42" s="590"/>
      <c r="S42" s="224" t="str">
        <f>IF(Summary!$T108="E","E","")</f>
        <v/>
      </c>
      <c r="T42" s="224" t="str">
        <f>IF(Summary!$U108="Y","R","")</f>
        <v/>
      </c>
      <c r="U42" s="586"/>
      <c r="W42" s="338" t="str">
        <f>'Fun Patches'!C43</f>
        <v>&lt;LIST PATCH HERE&gt;</v>
      </c>
      <c r="X42" s="339" t="str">
        <f>IF(Summary!$T151="E","E","")</f>
        <v/>
      </c>
      <c r="Y42" s="339" t="str">
        <f>IF(Summary!$U151="Y","R","")</f>
        <v/>
      </c>
      <c r="AA42" s="275"/>
      <c r="AB42" s="273"/>
      <c r="AC42" s="274"/>
    </row>
    <row r="43" spans="2:29" ht="12.95" customHeight="1">
      <c r="B43" s="262"/>
      <c r="C43" s="286" t="s">
        <v>1079</v>
      </c>
      <c r="D43" s="317" t="str">
        <f>IF(Badges!$M830="C","/","")</f>
        <v/>
      </c>
      <c r="E43" s="317" t="str">
        <f>IF(Badges!$M830="C","/","")</f>
        <v/>
      </c>
      <c r="F43" s="317" t="str">
        <f>IF(Badges!$M830="C","/","")</f>
        <v/>
      </c>
      <c r="G43" s="317" t="str">
        <f>IF(Badges!$M830="C","/","")</f>
        <v/>
      </c>
      <c r="H43" s="317" t="str">
        <f>IF(Badges!$M830="C","/","")</f>
        <v/>
      </c>
      <c r="I43" s="224" t="str">
        <f>IF(Summary!$T43="E","E","")</f>
        <v/>
      </c>
      <c r="J43" s="224" t="str">
        <f>IF(Summary!$U43="Y","R","")</f>
        <v/>
      </c>
      <c r="L43" s="581" t="str">
        <f>'Age-Level'!C125</f>
        <v>Rededication (3rd year)</v>
      </c>
      <c r="M43" s="581"/>
      <c r="N43" s="581"/>
      <c r="O43" s="581"/>
      <c r="P43" s="581"/>
      <c r="Q43" s="581"/>
      <c r="R43" s="590"/>
      <c r="S43" s="224" t="str">
        <f>IF(Summary!$T109="E","E","")</f>
        <v/>
      </c>
      <c r="T43" s="224" t="str">
        <f>IF(Summary!$U109="Y","R","")</f>
        <v/>
      </c>
      <c r="U43" s="586"/>
      <c r="W43" s="338" t="str">
        <f>'Fun Patches'!C44</f>
        <v>&lt;LIST PATCH HERE&gt;</v>
      </c>
      <c r="X43" s="339" t="str">
        <f>IF(Summary!$T152="E","E","")</f>
        <v/>
      </c>
      <c r="Y43" s="339" t="str">
        <f>IF(Summary!$U152="Y","R","")</f>
        <v/>
      </c>
      <c r="AA43" s="275"/>
      <c r="AB43" s="273"/>
      <c r="AC43" s="274"/>
    </row>
    <row r="44" spans="2:29" ht="12.95" customHeight="1" thickBot="1">
      <c r="B44" s="262"/>
      <c r="C44" s="293" t="s">
        <v>1080</v>
      </c>
      <c r="D44" s="316" t="str">
        <f>IF(Badges!$M837="C","/","")</f>
        <v/>
      </c>
      <c r="E44" s="316" t="str">
        <f>IF(Badges!$M837="C","/","")</f>
        <v/>
      </c>
      <c r="F44" s="316" t="str">
        <f>IF(Badges!$M837="C","/","")</f>
        <v/>
      </c>
      <c r="G44" s="316" t="str">
        <f>IF(Badges!$M837="C","/","")</f>
        <v/>
      </c>
      <c r="H44" s="316" t="str">
        <f>IF(Badges!$M837="C","/","")</f>
        <v/>
      </c>
      <c r="I44" s="326" t="str">
        <f>IF(Summary!$T44="E","E","")</f>
        <v/>
      </c>
      <c r="J44" s="326" t="str">
        <f>IF(Summary!$U44="Y","R","")</f>
        <v/>
      </c>
      <c r="L44" s="581" t="str">
        <f>'Age-Level'!C126</f>
        <v>Rededication (4th year)</v>
      </c>
      <c r="M44" s="581"/>
      <c r="N44" s="581"/>
      <c r="O44" s="581"/>
      <c r="P44" s="581"/>
      <c r="Q44" s="581"/>
      <c r="R44" s="590"/>
      <c r="S44" s="342" t="str">
        <f>IF(Summary!$T110="E","E","")</f>
        <v/>
      </c>
      <c r="T44" s="342" t="str">
        <f>IF(Summary!$U110="Y","R","")</f>
        <v/>
      </c>
      <c r="U44" s="586"/>
      <c r="W44" s="338" t="str">
        <f>'Fun Patches'!C45</f>
        <v>&lt;LIST PATCH HERE&gt;</v>
      </c>
      <c r="X44" s="339" t="str">
        <f>IF(Summary!$T153="E","E","")</f>
        <v/>
      </c>
      <c r="Y44" s="339" t="str">
        <f>IF(Summary!$U153="Y","R","")</f>
        <v/>
      </c>
      <c r="AA44" s="275"/>
      <c r="AB44" s="273"/>
      <c r="AC44" s="274"/>
    </row>
    <row r="45" spans="2:29" ht="12.95" customHeight="1" thickBot="1">
      <c r="B45" s="262"/>
      <c r="C45" s="263" t="s">
        <v>967</v>
      </c>
      <c r="D45" s="309" t="str">
        <f>IF(Badges!$M845="C","/","")</f>
        <v/>
      </c>
      <c r="E45" s="309" t="str">
        <f>IF(Badges!$M846="C","/","")</f>
        <v/>
      </c>
      <c r="F45" s="309" t="str">
        <f>IF(Badges!$M847="C","/","")</f>
        <v/>
      </c>
      <c r="G45" s="309" t="str">
        <f>IF(Badges!$M848="C","/","")</f>
        <v/>
      </c>
      <c r="H45" s="309" t="str">
        <f>IF(Badges!$M849="C","/","")</f>
        <v/>
      </c>
      <c r="I45" s="224" t="str">
        <f>IF(Summary!$T46="E","E","")</f>
        <v/>
      </c>
      <c r="J45" s="224" t="str">
        <f>IF(Summary!$U46="Y","R","")</f>
        <v/>
      </c>
      <c r="L45" s="584" t="str">
        <f>'Age-Level'!C127</f>
        <v>Rededication (5th year)</v>
      </c>
      <c r="M45" s="584"/>
      <c r="N45" s="584"/>
      <c r="O45" s="584"/>
      <c r="P45" s="584"/>
      <c r="Q45" s="584"/>
      <c r="R45" s="592"/>
      <c r="S45" s="343" t="str">
        <f>IF(Summary!$T111="E","E","")</f>
        <v/>
      </c>
      <c r="T45" s="343" t="str">
        <f>IF(Summary!$U111="Y","R","")</f>
        <v/>
      </c>
      <c r="U45" s="586"/>
      <c r="W45" s="338" t="str">
        <f>'Fun Patches'!C46</f>
        <v>&lt;LIST PATCH HERE&gt;</v>
      </c>
      <c r="X45" s="339" t="str">
        <f>IF(Summary!$T154="E","E","")</f>
        <v/>
      </c>
      <c r="Y45" s="339" t="str">
        <f>IF(Summary!$U154="Y","R","")</f>
        <v/>
      </c>
      <c r="AA45" s="275"/>
      <c r="AB45" s="273"/>
      <c r="AC45" s="274"/>
    </row>
    <row r="46" spans="2:29" ht="12.95" customHeight="1">
      <c r="B46" s="262"/>
      <c r="C46" s="286" t="s">
        <v>968</v>
      </c>
      <c r="D46" s="317" t="str">
        <f>IF(Badges!$M852="C","/","")</f>
        <v/>
      </c>
      <c r="E46" s="317" t="str">
        <f>IF(Badges!$M853="C","/","")</f>
        <v/>
      </c>
      <c r="F46" s="317" t="str">
        <f>IF(Badges!$M854="C","/","")</f>
        <v/>
      </c>
      <c r="G46" s="317" t="str">
        <f>IF(Badges!$M855="C","/","")</f>
        <v/>
      </c>
      <c r="H46" s="317" t="str">
        <f>IF(Badges!$M856="C","/","")</f>
        <v/>
      </c>
      <c r="I46" s="224" t="str">
        <f>IF(Summary!$T47="E","E","")</f>
        <v/>
      </c>
      <c r="J46" s="224" t="str">
        <f>IF(Summary!$U47="Y","R","")</f>
        <v/>
      </c>
      <c r="T46" s="394"/>
      <c r="U46" s="586"/>
      <c r="W46" s="338" t="str">
        <f>'Fun Patches'!C47</f>
        <v>&lt;LIST PATCH HERE&gt;</v>
      </c>
      <c r="X46" s="339" t="str">
        <f>IF(Summary!$T155="E","E","")</f>
        <v/>
      </c>
      <c r="Y46" s="339" t="str">
        <f>IF(Summary!$U155="Y","R","")</f>
        <v/>
      </c>
      <c r="AA46" s="275"/>
      <c r="AB46" s="273"/>
      <c r="AC46" s="274"/>
    </row>
    <row r="47" spans="2:29" ht="12.95" customHeight="1" thickBot="1">
      <c r="B47" s="262"/>
      <c r="C47" s="293" t="s">
        <v>969</v>
      </c>
      <c r="D47" s="316" t="str">
        <f>IF(Badges!$M859="C","/","")</f>
        <v/>
      </c>
      <c r="E47" s="316" t="str">
        <f>IF(Badges!$M860="C","/","")</f>
        <v/>
      </c>
      <c r="F47" s="316" t="str">
        <f>IF(Badges!$M861="C","/","")</f>
        <v/>
      </c>
      <c r="G47" s="316" t="str">
        <f>IF(Badges!$M862="C","/","")</f>
        <v/>
      </c>
      <c r="H47" s="316" t="str">
        <f>IF(Badges!$M863="C","/","")</f>
        <v/>
      </c>
      <c r="I47" s="326" t="str">
        <f>IF(Summary!$T48="E","E","")</f>
        <v/>
      </c>
      <c r="J47" s="326" t="str">
        <f>IF(Summary!$U48="Y","R","")</f>
        <v/>
      </c>
      <c r="U47" s="586"/>
      <c r="W47" s="338" t="str">
        <f>'Fun Patches'!C48</f>
        <v>&lt;LIST PATCH HERE&gt;</v>
      </c>
      <c r="X47" s="339" t="str">
        <f>IF(Summary!$T156="E","E","")</f>
        <v/>
      </c>
      <c r="Y47" s="339" t="str">
        <f>IF(Summary!$U156="Y","R","")</f>
        <v/>
      </c>
      <c r="AA47" s="275"/>
      <c r="AB47" s="273"/>
      <c r="AC47" s="274"/>
    </row>
    <row r="48" spans="2:29" ht="12.95" customHeight="1">
      <c r="B48" s="262"/>
      <c r="C48" s="294" t="s">
        <v>970</v>
      </c>
      <c r="D48" s="309" t="str">
        <f>IF(Badges!$M867="C","/","")</f>
        <v/>
      </c>
      <c r="E48" s="309" t="str">
        <f>IF(Badges!$M868="C","/","")</f>
        <v/>
      </c>
      <c r="F48" s="309" t="str">
        <f>IF(Badges!$M869="C","/","")</f>
        <v/>
      </c>
      <c r="G48" s="309" t="str">
        <f>IF(Badges!$M870="C","/","")</f>
        <v/>
      </c>
      <c r="H48" s="309" t="str">
        <f>IF(Badges!$M871="C","/","")</f>
        <v/>
      </c>
      <c r="I48" s="224" t="str">
        <f>IF(Summary!$T50="E","E","")</f>
        <v/>
      </c>
      <c r="J48" s="224" t="str">
        <f>IF(Summary!$U50="Y","R","")</f>
        <v/>
      </c>
      <c r="L48" s="583"/>
      <c r="M48" s="583"/>
      <c r="N48" s="583"/>
      <c r="O48" s="583"/>
      <c r="P48" s="583"/>
      <c r="Q48" s="583"/>
      <c r="R48" s="587"/>
      <c r="S48" s="264"/>
      <c r="T48" s="274"/>
      <c r="U48" s="586"/>
      <c r="W48" s="338" t="str">
        <f>'Fun Patches'!C49</f>
        <v>&lt;LIST PATCH HERE&gt;</v>
      </c>
      <c r="X48" s="339" t="str">
        <f>IF(Summary!$T157="E","E","")</f>
        <v/>
      </c>
      <c r="Y48" s="339" t="str">
        <f>IF(Summary!$U157="Y","R","")</f>
        <v/>
      </c>
      <c r="AA48" s="275"/>
      <c r="AB48" s="273"/>
      <c r="AC48" s="274"/>
    </row>
    <row r="49" spans="2:29" ht="12.95" customHeight="1">
      <c r="B49" s="262"/>
      <c r="C49" s="295" t="s">
        <v>971</v>
      </c>
      <c r="D49" s="317" t="str">
        <f>IF(Badges!$M874="C","/","")</f>
        <v/>
      </c>
      <c r="E49" s="317" t="str">
        <f>IF(Badges!$M875="C","/","")</f>
        <v/>
      </c>
      <c r="F49" s="317" t="str">
        <f>IF(Badges!$M876="C","/","")</f>
        <v/>
      </c>
      <c r="G49" s="317" t="str">
        <f>IF(Badges!$M877="C","/","")</f>
        <v/>
      </c>
      <c r="H49" s="317" t="str">
        <f>IF(Badges!$M878="C","/","")</f>
        <v/>
      </c>
      <c r="I49" s="224" t="str">
        <f>IF(Summary!$T51="E","E","")</f>
        <v/>
      </c>
      <c r="J49" s="224" t="str">
        <f>IF(Summary!$U51="Y","R","")</f>
        <v/>
      </c>
      <c r="L49" s="585"/>
      <c r="M49" s="585"/>
      <c r="N49" s="585"/>
      <c r="O49" s="585"/>
      <c r="P49" s="585"/>
      <c r="Q49" s="585"/>
      <c r="R49" s="588"/>
      <c r="S49" s="273"/>
      <c r="T49" s="274"/>
      <c r="U49" s="586"/>
      <c r="W49" s="338" t="str">
        <f>'Fun Patches'!C50</f>
        <v>&lt;LIST PATCH HERE&gt;</v>
      </c>
      <c r="X49" s="339" t="str">
        <f>IF(Summary!$T158="E","E","")</f>
        <v/>
      </c>
      <c r="Y49" s="339" t="str">
        <f>IF(Summary!$U158="Y","R","")</f>
        <v/>
      </c>
      <c r="AA49" s="275"/>
      <c r="AB49" s="273"/>
      <c r="AC49" s="274"/>
    </row>
    <row r="50" spans="2:29" ht="12.95" customHeight="1" thickBot="1">
      <c r="B50" s="262"/>
      <c r="C50" s="298" t="s">
        <v>972</v>
      </c>
      <c r="D50" s="316" t="str">
        <f>IF(Badges!$M881="C","/","")</f>
        <v/>
      </c>
      <c r="E50" s="316" t="str">
        <f>IF(Badges!$M882="C","/","")</f>
        <v/>
      </c>
      <c r="F50" s="316" t="str">
        <f>IF(Badges!$M883="C","/","")</f>
        <v/>
      </c>
      <c r="G50" s="316" t="str">
        <f>IF(Badges!$M884="C","/","")</f>
        <v/>
      </c>
      <c r="H50" s="316" t="str">
        <f>IF(Badges!$M885="C","/","")</f>
        <v/>
      </c>
      <c r="I50" s="326" t="str">
        <f>IF(Summary!$T52="E","E","")</f>
        <v/>
      </c>
      <c r="J50" s="326" t="str">
        <f>IF(Summary!$U52="Y","R","")</f>
        <v/>
      </c>
      <c r="L50" s="583"/>
      <c r="M50" s="583"/>
      <c r="N50" s="583"/>
      <c r="O50" s="583"/>
      <c r="P50" s="583"/>
      <c r="Q50" s="583"/>
      <c r="R50" s="587"/>
      <c r="S50" s="273"/>
      <c r="T50" s="274"/>
      <c r="U50" s="586"/>
      <c r="W50" s="338" t="str">
        <f>'Fun Patches'!C51</f>
        <v>&lt;LIST PATCH HERE&gt;</v>
      </c>
      <c r="X50" s="339" t="str">
        <f>IF(Summary!$T159="E","E","")</f>
        <v/>
      </c>
      <c r="Y50" s="339" t="str">
        <f>IF(Summary!$U159="Y","R","")</f>
        <v/>
      </c>
      <c r="AA50" s="275"/>
      <c r="AB50" s="273"/>
      <c r="AC50" s="274"/>
    </row>
    <row r="51" spans="2:29" ht="12.95" customHeight="1">
      <c r="B51" s="262"/>
      <c r="C51" s="263" t="s">
        <v>1081</v>
      </c>
      <c r="D51" s="309" t="str">
        <f>IF(Badges!$M889="C","/","")</f>
        <v/>
      </c>
      <c r="E51" s="309" t="str">
        <f>IF(Badges!$M890="C","/","")</f>
        <v/>
      </c>
      <c r="F51" s="309" t="str">
        <f>IF(Badges!$M891="C","/","")</f>
        <v/>
      </c>
      <c r="G51" s="309" t="str">
        <f>IF(Badges!$M892="C","/","")</f>
        <v/>
      </c>
      <c r="H51" s="309" t="str">
        <f>IF(Badges!$M893="C","/","")</f>
        <v/>
      </c>
      <c r="I51" s="224" t="str">
        <f>IF(Summary!$T54="E","E","")</f>
        <v/>
      </c>
      <c r="J51" s="224" t="str">
        <f>IF(Summary!$U54="Y","R","")</f>
        <v/>
      </c>
      <c r="L51" s="585"/>
      <c r="M51" s="585"/>
      <c r="N51" s="585"/>
      <c r="O51" s="585"/>
      <c r="P51" s="585"/>
      <c r="Q51" s="585"/>
      <c r="R51" s="588"/>
      <c r="S51" s="273"/>
      <c r="T51" s="274"/>
      <c r="U51" s="586"/>
      <c r="W51" s="338" t="str">
        <f>'Fun Patches'!C52</f>
        <v>&lt;LIST PATCH HERE&gt;</v>
      </c>
      <c r="X51" s="339" t="str">
        <f>IF(Summary!$T160="E","E","")</f>
        <v/>
      </c>
      <c r="Y51" s="339" t="str">
        <f>IF(Summary!$U160="Y","R","")</f>
        <v/>
      </c>
      <c r="AA51" s="275"/>
      <c r="AB51" s="273"/>
      <c r="AC51" s="274"/>
    </row>
    <row r="52" spans="2:29" ht="12.95" customHeight="1">
      <c r="B52" s="262"/>
      <c r="C52" s="286" t="s">
        <v>1082</v>
      </c>
      <c r="D52" s="317" t="str">
        <f>IF(Badges!$M896="C","/","")</f>
        <v/>
      </c>
      <c r="E52" s="317" t="str">
        <f>IF(Badges!$M897="C","/","")</f>
        <v/>
      </c>
      <c r="F52" s="317" t="str">
        <f>IF(Badges!$M898="C","/","")</f>
        <v/>
      </c>
      <c r="G52" s="317" t="str">
        <f>IF(Badges!$M899="C","/","")</f>
        <v/>
      </c>
      <c r="H52" s="317" t="str">
        <f>IF(Badges!$M900="C","/","")</f>
        <v/>
      </c>
      <c r="I52" s="224" t="str">
        <f>IF(Summary!$T55="E","E","")</f>
        <v/>
      </c>
      <c r="J52" s="224" t="str">
        <f>IF(Summary!$U55="Y","R","")</f>
        <v/>
      </c>
      <c r="L52" s="583"/>
      <c r="M52" s="583"/>
      <c r="N52" s="583"/>
      <c r="O52" s="583"/>
      <c r="P52" s="583"/>
      <c r="Q52" s="583"/>
      <c r="R52" s="587"/>
      <c r="S52" s="273"/>
      <c r="T52" s="274"/>
      <c r="U52" s="586"/>
      <c r="W52" s="338" t="str">
        <f>'Fun Patches'!C53</f>
        <v>&lt;LIST PATCH HERE&gt;</v>
      </c>
      <c r="X52" s="339" t="str">
        <f>IF(Summary!$T161="E","E","")</f>
        <v/>
      </c>
      <c r="Y52" s="339" t="str">
        <f>IF(Summary!$U161="Y","R","")</f>
        <v/>
      </c>
      <c r="AA52" s="275"/>
      <c r="AB52" s="273"/>
      <c r="AC52" s="274"/>
    </row>
    <row r="53" spans="2:29" ht="12.95" customHeight="1" thickBot="1">
      <c r="B53" s="262"/>
      <c r="C53" s="293" t="s">
        <v>1083</v>
      </c>
      <c r="D53" s="316" t="str">
        <f>IF(Badges!$M903="C","/","")</f>
        <v/>
      </c>
      <c r="E53" s="316" t="str">
        <f>IF(Badges!$M904="C","/","")</f>
        <v/>
      </c>
      <c r="F53" s="316" t="str">
        <f>IF(Badges!$M905="C","/","")</f>
        <v/>
      </c>
      <c r="G53" s="316" t="str">
        <f>IF(Badges!$M906="C","/","")</f>
        <v/>
      </c>
      <c r="H53" s="316" t="str">
        <f>IF(Badges!$M907="C","/","")</f>
        <v/>
      </c>
      <c r="I53" s="326" t="str">
        <f>IF(Summary!$T56="E","E","")</f>
        <v/>
      </c>
      <c r="J53" s="326" t="str">
        <f>IF(Summary!$U56="Y","R","")</f>
        <v/>
      </c>
      <c r="L53" s="585"/>
      <c r="M53" s="585"/>
      <c r="N53" s="585"/>
      <c r="O53" s="585"/>
      <c r="P53" s="585"/>
      <c r="Q53" s="585"/>
      <c r="R53" s="588"/>
      <c r="S53" s="273"/>
      <c r="T53" s="274"/>
      <c r="U53" s="586"/>
      <c r="W53" s="340" t="str">
        <f>'Fun Patches'!C54</f>
        <v>&lt;LIST PATCH HERE&gt;</v>
      </c>
      <c r="X53" s="341" t="str">
        <f>IF(Summary!$T162="E","E","")</f>
        <v/>
      </c>
      <c r="Y53" s="341" t="str">
        <f>IF(Summary!$U162="Y","R","")</f>
        <v/>
      </c>
      <c r="AA53" s="275"/>
      <c r="AB53" s="273"/>
      <c r="AC53" s="274"/>
    </row>
    <row r="54" spans="2:29" ht="12.95" customHeight="1">
      <c r="B54" s="262"/>
      <c r="C54" s="263" t="s">
        <v>973</v>
      </c>
      <c r="D54" s="309" t="str">
        <f>IF(Badges!$M911="C","/","")</f>
        <v/>
      </c>
      <c r="E54" s="309" t="str">
        <f>IF(Badges!$M912="C","/","")</f>
        <v/>
      </c>
      <c r="F54" s="309" t="str">
        <f>IF(Badges!$M913="C","/","")</f>
        <v/>
      </c>
      <c r="G54" s="309" t="str">
        <f>IF(Badges!$M914="C","/","")</f>
        <v/>
      </c>
      <c r="H54" s="309" t="str">
        <f>IF(Badges!$M915="C","/","")</f>
        <v/>
      </c>
      <c r="I54" s="224" t="str">
        <f>IF(Summary!$T58="E","E","")</f>
        <v/>
      </c>
      <c r="J54" s="224" t="str">
        <f>IF(Summary!$U58="Y","R","")</f>
        <v/>
      </c>
      <c r="L54" s="583"/>
      <c r="M54" s="583"/>
      <c r="N54" s="583"/>
      <c r="O54" s="583"/>
      <c r="P54" s="583"/>
      <c r="Q54" s="583"/>
      <c r="R54" s="587"/>
      <c r="S54" s="273"/>
      <c r="T54" s="274"/>
      <c r="U54" s="586"/>
      <c r="W54" s="335"/>
      <c r="X54" s="334"/>
      <c r="Y54" s="334"/>
      <c r="AA54" s="275"/>
      <c r="AB54" s="273"/>
      <c r="AC54" s="274"/>
    </row>
    <row r="55" spans="2:29" ht="12.95" customHeight="1">
      <c r="B55" s="262"/>
      <c r="C55" s="286" t="s">
        <v>974</v>
      </c>
      <c r="D55" s="317" t="str">
        <f>IF(Badges!$M918="C","/","")</f>
        <v/>
      </c>
      <c r="E55" s="317" t="str">
        <f>IF(Badges!$M919="C","/","")</f>
        <v/>
      </c>
      <c r="F55" s="317" t="str">
        <f>IF(Badges!$M920="C","/","")</f>
        <v/>
      </c>
      <c r="G55" s="317" t="str">
        <f>IF(Badges!$M921="C","/","")</f>
        <v/>
      </c>
      <c r="H55" s="317" t="str">
        <f>IF(Badges!$M922="C","/","")</f>
        <v/>
      </c>
      <c r="I55" s="224" t="str">
        <f>IF(Summary!$T59="E","E","")</f>
        <v/>
      </c>
      <c r="J55" s="224" t="str">
        <f>IF(Summary!$U59="Y","R","")</f>
        <v/>
      </c>
      <c r="L55" s="585"/>
      <c r="M55" s="585"/>
      <c r="N55" s="585"/>
      <c r="O55" s="585"/>
      <c r="P55" s="585"/>
      <c r="Q55" s="585"/>
      <c r="R55" s="588"/>
      <c r="S55" s="273"/>
      <c r="T55" s="274"/>
      <c r="U55" s="586"/>
      <c r="W55" s="396"/>
      <c r="X55" s="264"/>
      <c r="Y55" s="265"/>
      <c r="AA55" s="275"/>
      <c r="AB55" s="273"/>
      <c r="AC55" s="274"/>
    </row>
    <row r="56" spans="2:29" ht="12.95" customHeight="1" thickBot="1">
      <c r="B56" s="262"/>
      <c r="C56" s="276" t="s">
        <v>975</v>
      </c>
      <c r="D56" s="316" t="str">
        <f>IF(Badges!$M928="A","/","")</f>
        <v/>
      </c>
      <c r="E56" s="316" t="str">
        <f>IF(Badges!$M931="A","/","")</f>
        <v/>
      </c>
      <c r="F56" s="316" t="str">
        <f>IF(Badges!$M935="A","/","")</f>
        <v/>
      </c>
      <c r="G56" s="316" t="str">
        <f>IF(Badges!$M939="A","/","")</f>
        <v/>
      </c>
      <c r="H56" s="316" t="str">
        <f>IF(Badges!$M942="A","/","")</f>
        <v/>
      </c>
      <c r="I56" s="224" t="str">
        <f>IF(Summary!$T60="E","E","")</f>
        <v/>
      </c>
      <c r="J56" s="224" t="str">
        <f>IF(Summary!$U60="Y","R","")</f>
        <v/>
      </c>
      <c r="L56" s="583"/>
      <c r="M56" s="583"/>
      <c r="N56" s="583"/>
      <c r="O56" s="583"/>
      <c r="P56" s="583"/>
      <c r="Q56" s="583"/>
      <c r="R56" s="587"/>
      <c r="S56" s="273"/>
      <c r="T56" s="274"/>
      <c r="U56" s="586"/>
      <c r="W56" s="275"/>
      <c r="X56" s="273"/>
      <c r="Y56" s="274"/>
      <c r="AA56" s="275"/>
      <c r="AB56" s="273"/>
      <c r="AC56" s="274"/>
    </row>
    <row r="57" spans="2:29" ht="12.95" customHeight="1">
      <c r="J57" s="301"/>
      <c r="L57" s="585"/>
      <c r="M57" s="585"/>
      <c r="N57" s="585"/>
      <c r="O57" s="585"/>
      <c r="P57" s="585"/>
      <c r="Q57" s="585"/>
      <c r="R57" s="588"/>
      <c r="S57" s="273"/>
      <c r="T57" s="274"/>
      <c r="U57" s="586"/>
      <c r="W57" s="275"/>
      <c r="X57" s="273"/>
      <c r="Y57" s="274"/>
      <c r="AA57" s="275"/>
      <c r="AB57" s="273"/>
      <c r="AC57" s="274"/>
    </row>
    <row r="58" spans="2:29" ht="12.95" customHeight="1" thickBot="1">
      <c r="L58" s="583"/>
      <c r="M58" s="583"/>
      <c r="N58" s="583"/>
      <c r="O58" s="583"/>
      <c r="P58" s="583"/>
      <c r="Q58" s="583"/>
      <c r="R58" s="587"/>
      <c r="S58" s="273"/>
      <c r="T58" s="274"/>
      <c r="U58" s="586"/>
      <c r="W58" s="275"/>
      <c r="X58" s="273"/>
      <c r="Y58" s="274"/>
      <c r="AA58" s="275"/>
      <c r="AB58" s="273"/>
      <c r="AC58" s="274"/>
    </row>
    <row r="59" spans="2:29" ht="12.95" customHeight="1">
      <c r="B59" s="262"/>
      <c r="C59" s="263" t="s">
        <v>976</v>
      </c>
      <c r="D59" s="310" t="str">
        <f>IF('Age-Level'!$M6="C","/","")</f>
        <v/>
      </c>
      <c r="E59" s="310" t="str">
        <f>IF('Age-Level'!$M7="C","/","")</f>
        <v/>
      </c>
      <c r="F59" s="310" t="str">
        <f>IF('Age-Level'!$M8="C","/","")</f>
        <v/>
      </c>
      <c r="G59" s="310" t="str">
        <f>IF('Age-Level'!$M9="C","/","")</f>
        <v/>
      </c>
      <c r="H59" s="310" t="str">
        <f>IF('Age-Level'!$M10="C","/","")</f>
        <v/>
      </c>
      <c r="I59" s="224" t="str">
        <f>IF(Summary!$T95="E","E","")</f>
        <v/>
      </c>
      <c r="J59" s="224" t="str">
        <f>IF(Summary!$U95="Y","R","")</f>
        <v/>
      </c>
      <c r="L59" s="585"/>
      <c r="M59" s="585"/>
      <c r="N59" s="585"/>
      <c r="O59" s="585"/>
      <c r="P59" s="585"/>
      <c r="Q59" s="585"/>
      <c r="R59" s="588"/>
      <c r="S59" s="273"/>
      <c r="T59" s="274"/>
      <c r="U59" s="586"/>
      <c r="W59" s="275"/>
      <c r="X59" s="273"/>
      <c r="Y59" s="274"/>
      <c r="AA59" s="275"/>
      <c r="AB59" s="273"/>
      <c r="AC59" s="274"/>
    </row>
    <row r="60" spans="2:29" ht="12.95" customHeight="1" thickBot="1">
      <c r="B60" s="262"/>
      <c r="C60" s="276" t="s">
        <v>977</v>
      </c>
      <c r="D60" s="316" t="str">
        <f>IF('Age-Level'!$M13="C","/","")</f>
        <v/>
      </c>
      <c r="E60" s="316" t="str">
        <f>IF('Age-Level'!$M14="C","/","")</f>
        <v/>
      </c>
      <c r="F60" s="316" t="str">
        <f>IF('Age-Level'!$M15="C","/","")</f>
        <v/>
      </c>
      <c r="G60" s="316" t="str">
        <f>IF('Age-Level'!$M16="C","/","")</f>
        <v/>
      </c>
      <c r="H60" s="316" t="str">
        <f>IF('Age-Level'!$M17="C","/","")</f>
        <v/>
      </c>
      <c r="I60" s="326" t="str">
        <f>IF(Summary!$T96="E","E","")</f>
        <v/>
      </c>
      <c r="J60" s="326" t="str">
        <f>IF(Summary!$U96="Y","R","")</f>
        <v/>
      </c>
      <c r="L60" s="583"/>
      <c r="M60" s="583"/>
      <c r="N60" s="583"/>
      <c r="O60" s="583"/>
      <c r="P60" s="583"/>
      <c r="Q60" s="583"/>
      <c r="R60" s="587"/>
      <c r="S60" s="273"/>
      <c r="T60" s="274"/>
      <c r="U60" s="586"/>
      <c r="W60" s="275"/>
      <c r="X60" s="273"/>
      <c r="Y60" s="274"/>
      <c r="AA60" s="275"/>
      <c r="AB60" s="273"/>
      <c r="AC60" s="274"/>
    </row>
    <row r="61" spans="2:29" ht="12.95" customHeight="1">
      <c r="B61" s="262"/>
      <c r="C61" s="282" t="s">
        <v>978</v>
      </c>
      <c r="D61" s="310" t="str">
        <f>IF('Age-Level'!$M20="C","/","")</f>
        <v/>
      </c>
      <c r="E61" s="310" t="str">
        <f>IF('Age-Level'!$M21="C","/","")</f>
        <v/>
      </c>
      <c r="F61" s="310" t="str">
        <f>IF('Age-Level'!$M22="C","/","")</f>
        <v/>
      </c>
      <c r="G61" s="310" t="str">
        <f>IF('Age-Level'!$M23="C","/","")</f>
        <v/>
      </c>
      <c r="H61" s="310" t="str">
        <f>IF('Age-Level'!$M24="C","/","")</f>
        <v/>
      </c>
      <c r="I61" s="224" t="str">
        <f>IF(Summary!$T97="E","E","")</f>
        <v/>
      </c>
      <c r="J61" s="224" t="str">
        <f>IF(Summary!$U97="Y","R","")</f>
        <v/>
      </c>
      <c r="L61" s="585"/>
      <c r="M61" s="585"/>
      <c r="N61" s="585"/>
      <c r="O61" s="585"/>
      <c r="P61" s="585"/>
      <c r="Q61" s="585"/>
      <c r="R61" s="588"/>
      <c r="S61" s="273"/>
      <c r="T61" s="274"/>
      <c r="U61" s="586"/>
      <c r="W61" s="275"/>
      <c r="X61" s="273"/>
      <c r="Y61" s="274"/>
      <c r="AA61" s="275"/>
      <c r="AB61" s="273"/>
      <c r="AC61" s="274"/>
    </row>
    <row r="62" spans="2:29" ht="12.95" customHeight="1">
      <c r="B62" s="262"/>
      <c r="C62" s="276" t="s">
        <v>979</v>
      </c>
      <c r="D62" s="315" t="str">
        <f>IF('Age-Level'!$M27="C","/","")</f>
        <v/>
      </c>
      <c r="E62" s="315" t="str">
        <f>IF('Age-Level'!$M28="C","/","")</f>
        <v/>
      </c>
      <c r="F62" s="315" t="str">
        <f>IF('Age-Level'!$M29="C","/","")</f>
        <v/>
      </c>
      <c r="G62" s="315" t="str">
        <f>IF('Age-Level'!$M30="C","/","")</f>
        <v/>
      </c>
      <c r="H62" s="315" t="str">
        <f>IF('Age-Level'!$M31="C","/","")</f>
        <v/>
      </c>
      <c r="I62" s="346" t="str">
        <f>IF(Summary!$T98="E","E","")</f>
        <v/>
      </c>
      <c r="J62" s="346" t="str">
        <f>IF(Summary!$U98="Y","R","")</f>
        <v/>
      </c>
      <c r="L62" s="583"/>
      <c r="M62" s="583"/>
      <c r="N62" s="583"/>
      <c r="O62" s="583"/>
      <c r="P62" s="583"/>
      <c r="Q62" s="583"/>
      <c r="R62" s="587"/>
      <c r="S62" s="273"/>
      <c r="T62" s="274"/>
      <c r="U62" s="586"/>
      <c r="W62" s="275"/>
      <c r="X62" s="273"/>
      <c r="Y62" s="274"/>
      <c r="AA62" s="275"/>
      <c r="AB62" s="273"/>
      <c r="AC62" s="274"/>
    </row>
    <row r="63" spans="2:29" ht="12.95" customHeight="1" thickBot="1">
      <c r="B63" s="262"/>
      <c r="C63" s="298" t="s">
        <v>542</v>
      </c>
      <c r="D63" s="316" t="str">
        <f>IF('Age-Level'!$M34="C","/","")</f>
        <v/>
      </c>
      <c r="E63" s="316" t="str">
        <f>IF('Age-Level'!$M35="C","/","")</f>
        <v/>
      </c>
      <c r="F63" s="316" t="str">
        <f>IF('Age-Level'!$M36="C","/","")</f>
        <v/>
      </c>
      <c r="G63" s="316" t="str">
        <f>IF('Age-Level'!$M37="C","/","")</f>
        <v/>
      </c>
      <c r="H63" s="316" t="str">
        <f>IF('Age-Level'!$M38="C","/","")</f>
        <v/>
      </c>
      <c r="I63" s="326" t="str">
        <f>IF(Summary!$T99="E","E","")</f>
        <v/>
      </c>
      <c r="J63" s="326" t="str">
        <f>IF(Summary!$U99="Y","R","")</f>
        <v/>
      </c>
      <c r="L63" s="585"/>
      <c r="M63" s="585"/>
      <c r="N63" s="585"/>
      <c r="O63" s="585"/>
      <c r="P63" s="585"/>
      <c r="Q63" s="585"/>
      <c r="R63" s="588"/>
      <c r="S63" s="273"/>
      <c r="T63" s="274"/>
      <c r="U63" s="586"/>
      <c r="W63" s="275"/>
      <c r="X63" s="273"/>
      <c r="Y63" s="274"/>
      <c r="AA63" s="275"/>
      <c r="AB63" s="273"/>
      <c r="AC63" s="274"/>
    </row>
    <row r="64" spans="2:29" ht="12.95" customHeight="1">
      <c r="B64" s="262"/>
      <c r="C64" s="303" t="s">
        <v>980</v>
      </c>
      <c r="D64" s="397"/>
      <c r="E64" s="398"/>
      <c r="F64" s="399" t="str">
        <f>IF(COUNTIF(U4:U24,"C")&gt;0,"/"," ")</f>
        <v xml:space="preserve"> </v>
      </c>
      <c r="G64" s="399" t="str">
        <f>IF(COUNTIF(U4:U24,"C")&gt;1,"/"," ")</f>
        <v xml:space="preserve"> </v>
      </c>
      <c r="H64" s="399" t="str">
        <f>IF(COUNTIF(U4:U24,"C")&gt;2,"/"," ")</f>
        <v xml:space="preserve"> </v>
      </c>
      <c r="I64" s="224" t="str">
        <f>IF(Summary!$T100="E","E","")</f>
        <v/>
      </c>
      <c r="J64" s="224" t="str">
        <f>IF(Summary!$U100="Y","R","")</f>
        <v/>
      </c>
      <c r="L64" s="583"/>
      <c r="M64" s="583"/>
      <c r="N64" s="583"/>
      <c r="O64" s="583"/>
      <c r="P64" s="583"/>
      <c r="Q64" s="583"/>
      <c r="R64" s="587"/>
      <c r="S64" s="273"/>
      <c r="T64" s="274"/>
      <c r="U64" s="586"/>
      <c r="W64" s="275"/>
      <c r="X64" s="273"/>
      <c r="Y64" s="274"/>
      <c r="AA64" s="275"/>
      <c r="AB64" s="273"/>
      <c r="AC64" s="274"/>
    </row>
    <row r="65" spans="1:30" ht="12.95" customHeight="1">
      <c r="B65" s="262"/>
      <c r="C65" s="302" t="s">
        <v>211</v>
      </c>
      <c r="D65" s="379"/>
      <c r="E65" s="379"/>
      <c r="F65" s="379"/>
      <c r="G65" s="379"/>
      <c r="H65" s="380"/>
      <c r="I65" s="224" t="str">
        <f>IF(Summary!$T92="E","E","")</f>
        <v/>
      </c>
      <c r="J65" s="224" t="str">
        <f>IF(Summary!$U92="Y","R","")</f>
        <v/>
      </c>
      <c r="L65" s="585"/>
      <c r="M65" s="585"/>
      <c r="N65" s="585"/>
      <c r="O65" s="585"/>
      <c r="P65" s="585"/>
      <c r="Q65" s="585"/>
      <c r="R65" s="588"/>
      <c r="S65" s="273"/>
      <c r="T65" s="274"/>
      <c r="U65" s="586"/>
      <c r="W65" s="275"/>
      <c r="X65" s="273"/>
      <c r="Y65" s="274"/>
      <c r="AA65" s="275"/>
      <c r="AB65" s="273"/>
      <c r="AC65" s="274"/>
    </row>
    <row r="66" spans="1:30" s="261" customFormat="1" ht="12.95" customHeight="1">
      <c r="A66" s="258"/>
      <c r="B66" s="258"/>
      <c r="C66" s="258"/>
      <c r="D66" s="259"/>
      <c r="E66" s="259"/>
      <c r="F66" s="259"/>
      <c r="G66" s="259"/>
      <c r="H66" s="259"/>
      <c r="I66" s="260"/>
      <c r="J66" s="260"/>
      <c r="K66" s="258"/>
      <c r="L66" s="583"/>
      <c r="M66" s="583"/>
      <c r="N66" s="583"/>
      <c r="O66" s="583"/>
      <c r="P66" s="583"/>
      <c r="Q66" s="583"/>
      <c r="R66" s="587"/>
      <c r="S66" s="273"/>
      <c r="T66" s="274"/>
      <c r="U66" s="586"/>
      <c r="V66" s="258"/>
      <c r="W66" s="275"/>
      <c r="X66" s="273"/>
      <c r="Y66" s="274"/>
      <c r="Z66" s="260"/>
      <c r="AA66" s="275"/>
      <c r="AB66" s="273"/>
      <c r="AC66" s="274"/>
    </row>
    <row r="67" spans="1:30" s="261" customFormat="1" ht="12.95" customHeight="1" thickBot="1">
      <c r="A67" s="258"/>
      <c r="B67" s="258"/>
      <c r="C67" s="258"/>
      <c r="D67" s="259"/>
      <c r="E67" s="259"/>
      <c r="F67" s="259"/>
      <c r="G67" s="259"/>
      <c r="H67" s="259"/>
      <c r="I67" s="260"/>
      <c r="J67" s="260"/>
      <c r="K67" s="258"/>
      <c r="L67" s="585"/>
      <c r="M67" s="585"/>
      <c r="N67" s="585"/>
      <c r="O67" s="585"/>
      <c r="P67" s="585"/>
      <c r="Q67" s="585"/>
      <c r="R67" s="588"/>
      <c r="S67" s="273"/>
      <c r="T67" s="274"/>
      <c r="U67" s="586"/>
      <c r="V67" s="258"/>
      <c r="W67" s="275"/>
      <c r="X67" s="273"/>
      <c r="Y67" s="274"/>
      <c r="Z67" s="260"/>
      <c r="AA67" s="275"/>
      <c r="AB67" s="273"/>
      <c r="AC67" s="274"/>
    </row>
    <row r="68" spans="1:30" s="261" customFormat="1">
      <c r="A68" s="258"/>
      <c r="B68" s="262"/>
      <c r="C68" s="303" t="s">
        <v>981</v>
      </c>
      <c r="D68" s="310" t="str">
        <f>IF('Age-Level'!$M44="A","/","")</f>
        <v/>
      </c>
      <c r="E68" s="310" t="str">
        <f>IF('Age-Level'!$M48="A","/","")</f>
        <v/>
      </c>
      <c r="F68" s="310" t="str">
        <f>IF('Age-Level'!$M52="A","/","")</f>
        <v/>
      </c>
      <c r="G68" s="310" t="str">
        <f>IF('Age-Level'!$M57="A","/","")</f>
        <v/>
      </c>
      <c r="H68" s="310" t="str">
        <f>IF('Age-Level'!$M59="A","/","")</f>
        <v/>
      </c>
      <c r="I68" s="224" t="str">
        <f>IF(Summary!$T101="E","E","")</f>
        <v/>
      </c>
      <c r="J68" s="224" t="str">
        <f>IF(Summary!$U101="Y","R","")</f>
        <v/>
      </c>
      <c r="K68" s="258"/>
      <c r="L68" s="583"/>
      <c r="M68" s="583"/>
      <c r="N68" s="583"/>
      <c r="O68" s="583"/>
      <c r="P68" s="583"/>
      <c r="Q68" s="583"/>
      <c r="R68" s="587"/>
      <c r="S68" s="273"/>
      <c r="T68" s="274"/>
      <c r="U68" s="586"/>
      <c r="V68" s="258"/>
      <c r="W68" s="275"/>
      <c r="X68" s="273"/>
      <c r="Y68" s="274"/>
      <c r="Z68" s="260"/>
      <c r="AA68" s="275"/>
      <c r="AB68" s="273"/>
      <c r="AC68" s="274"/>
    </row>
    <row r="69" spans="1:30" s="261" customFormat="1" ht="13.5" thickBot="1">
      <c r="A69" s="258"/>
      <c r="B69" s="262"/>
      <c r="C69" s="304" t="s">
        <v>982</v>
      </c>
      <c r="D69" s="316" t="str">
        <f>IF('Age-Level'!$M62="A","/","")</f>
        <v/>
      </c>
      <c r="E69" s="316" t="str">
        <f>IF('Age-Level'!$M66="A","/","")</f>
        <v/>
      </c>
      <c r="F69" s="316" t="str">
        <f>IF('Age-Level'!$M70="A","/","")</f>
        <v/>
      </c>
      <c r="G69" s="316" t="str">
        <f>IF('Age-Level'!$M75="A","/","")</f>
        <v/>
      </c>
      <c r="H69" s="316" t="str">
        <f>IF('Age-Level'!$M77="A","/","")</f>
        <v/>
      </c>
      <c r="I69" s="326" t="str">
        <f>IF(Summary!$T102="E","E","")</f>
        <v/>
      </c>
      <c r="J69" s="326" t="str">
        <f>IF(Summary!$U102="Y","R","")</f>
        <v/>
      </c>
      <c r="K69" s="258"/>
      <c r="L69" s="585"/>
      <c r="M69" s="585"/>
      <c r="N69" s="585"/>
      <c r="O69" s="585"/>
      <c r="P69" s="585"/>
      <c r="Q69" s="585"/>
      <c r="R69" s="588"/>
      <c r="S69" s="273"/>
      <c r="T69" s="274"/>
      <c r="U69" s="586"/>
      <c r="V69" s="258"/>
      <c r="W69" s="275"/>
      <c r="X69" s="273"/>
      <c r="Y69" s="274"/>
      <c r="Z69" s="260"/>
      <c r="AA69" s="275"/>
      <c r="AB69" s="273"/>
      <c r="AC69" s="274"/>
    </row>
    <row r="70" spans="1:30" s="261" customFormat="1">
      <c r="A70" s="258"/>
      <c r="B70" s="262"/>
      <c r="C70" s="303" t="s">
        <v>983</v>
      </c>
      <c r="D70" s="310" t="str">
        <f>IF('Age-Level'!$M80="A","/","")</f>
        <v/>
      </c>
      <c r="E70" s="310" t="str">
        <f>IF('Age-Level'!$M84="A","/","")</f>
        <v/>
      </c>
      <c r="F70" s="310" t="str">
        <f>IF('Age-Level'!$M88="A","/","")</f>
        <v/>
      </c>
      <c r="G70" s="310" t="str">
        <f>IF('Age-Level'!$M93="A","/","")</f>
        <v/>
      </c>
      <c r="H70" s="310" t="str">
        <f>IF('Age-Level'!$M95="A","/","")</f>
        <v/>
      </c>
      <c r="I70" s="224" t="str">
        <f>IF(Summary!$T103="E","E","")</f>
        <v/>
      </c>
      <c r="J70" s="224" t="str">
        <f>IF(Summary!$U103="Y","R","")</f>
        <v/>
      </c>
      <c r="K70" s="258"/>
      <c r="L70" s="583"/>
      <c r="M70" s="583"/>
      <c r="N70" s="583"/>
      <c r="O70" s="583"/>
      <c r="P70" s="583"/>
      <c r="Q70" s="583"/>
      <c r="R70" s="587"/>
      <c r="S70" s="273"/>
      <c r="T70" s="274"/>
      <c r="U70" s="586"/>
      <c r="V70" s="258"/>
      <c r="W70" s="275"/>
      <c r="X70" s="273"/>
      <c r="Y70" s="274"/>
      <c r="Z70" s="260"/>
      <c r="AA70" s="275"/>
      <c r="AB70" s="273"/>
      <c r="AC70" s="274"/>
    </row>
    <row r="71" spans="1:30" s="261" customFormat="1" ht="13.5" thickBot="1">
      <c r="B71" s="262"/>
      <c r="C71" s="302" t="s">
        <v>984</v>
      </c>
      <c r="D71" s="316" t="str">
        <f>IF('Age-Level'!$M98="A","/","")</f>
        <v/>
      </c>
      <c r="E71" s="316" t="str">
        <f>IF('Age-Level'!$M102="A","/","")</f>
        <v/>
      </c>
      <c r="F71" s="316" t="str">
        <f>IF('Age-Level'!$M106="A","/","")</f>
        <v/>
      </c>
      <c r="G71" s="316" t="str">
        <f>IF('Age-Level'!$M111="A","/","")</f>
        <v/>
      </c>
      <c r="H71" s="316" t="str">
        <f>IF('Age-Level'!$M113="A","/","")</f>
        <v/>
      </c>
      <c r="I71" s="326" t="str">
        <f>IF(Summary!$T104="E","E","")</f>
        <v/>
      </c>
      <c r="J71" s="326" t="str">
        <f>IF(Summary!$U104="Y","R","")</f>
        <v/>
      </c>
      <c r="K71" s="258"/>
      <c r="L71" s="585"/>
      <c r="M71" s="585"/>
      <c r="N71" s="585"/>
      <c r="O71" s="585"/>
      <c r="P71" s="585"/>
      <c r="Q71" s="585"/>
      <c r="R71" s="588"/>
      <c r="S71" s="273"/>
      <c r="T71" s="274"/>
      <c r="U71" s="586"/>
      <c r="V71" s="258"/>
      <c r="W71" s="275"/>
      <c r="X71" s="273"/>
      <c r="Y71" s="274"/>
      <c r="Z71" s="260"/>
      <c r="AA71" s="275"/>
      <c r="AB71" s="273"/>
      <c r="AC71" s="274"/>
    </row>
    <row r="72" spans="1:30" s="261" customFormat="1">
      <c r="B72" s="262"/>
      <c r="C72" s="305" t="s">
        <v>985</v>
      </c>
      <c r="D72" s="381"/>
      <c r="E72" s="381"/>
      <c r="F72" s="309" t="str">
        <f>IF('Age-Level'!$M116="C","/","")</f>
        <v/>
      </c>
      <c r="G72" s="309" t="str">
        <f>IF('Age-Level'!$M117="C","/","")</f>
        <v/>
      </c>
      <c r="H72" s="309" t="str">
        <f>IF('Age-Level'!$M118="C","/","")</f>
        <v/>
      </c>
      <c r="I72" s="224" t="str">
        <f>IF(Summary!$T105="E","E","")</f>
        <v/>
      </c>
      <c r="J72" s="224" t="str">
        <f>IF(Summary!$U105="Y","R","")</f>
        <v/>
      </c>
      <c r="K72" s="258"/>
      <c r="L72" s="583"/>
      <c r="M72" s="583"/>
      <c r="N72" s="583"/>
      <c r="O72" s="583"/>
      <c r="P72" s="583"/>
      <c r="Q72" s="583"/>
      <c r="R72" s="587"/>
      <c r="S72" s="273"/>
      <c r="T72" s="274"/>
      <c r="U72" s="586"/>
      <c r="V72" s="258"/>
      <c r="W72" s="275"/>
      <c r="X72" s="273"/>
      <c r="Y72" s="274"/>
      <c r="Z72" s="260"/>
      <c r="AA72" s="275"/>
      <c r="AB72" s="273"/>
      <c r="AC72" s="274"/>
    </row>
    <row r="73" spans="1:30" s="261" customFormat="1">
      <c r="B73" s="262"/>
      <c r="C73" s="306" t="s">
        <v>792</v>
      </c>
      <c r="D73" s="379"/>
      <c r="E73" s="379"/>
      <c r="F73" s="317" t="str">
        <f>IF(Bridging!$M10="A","/","")</f>
        <v/>
      </c>
      <c r="G73" s="317" t="str">
        <f>IF(Bridging!$M14="A","/","")</f>
        <v/>
      </c>
      <c r="H73" s="317" t="str">
        <f>IF(Bridging!$M16="A","/","")</f>
        <v/>
      </c>
      <c r="I73" s="224" t="str">
        <f>IF(Summary!$T93="E","E","")</f>
        <v/>
      </c>
      <c r="J73" s="224" t="str">
        <f>IF(Summary!$U93="Y","R","")</f>
        <v/>
      </c>
      <c r="K73" s="258"/>
      <c r="L73" s="585"/>
      <c r="M73" s="585"/>
      <c r="N73" s="585"/>
      <c r="O73" s="585"/>
      <c r="P73" s="585"/>
      <c r="Q73" s="585"/>
      <c r="R73" s="588"/>
      <c r="S73" s="273"/>
      <c r="T73" s="274"/>
      <c r="U73" s="586"/>
      <c r="V73" s="258"/>
      <c r="W73" s="275"/>
      <c r="X73" s="273"/>
      <c r="Y73" s="274"/>
      <c r="Z73" s="260"/>
      <c r="AA73" s="275"/>
      <c r="AB73" s="273"/>
      <c r="AC73" s="274"/>
    </row>
    <row r="74" spans="1:30" s="261" customFormat="1">
      <c r="B74" s="258"/>
      <c r="C74" s="258"/>
      <c r="D74" s="259"/>
      <c r="E74" s="259"/>
      <c r="F74" s="259"/>
      <c r="G74" s="259"/>
      <c r="H74" s="259"/>
      <c r="I74" s="260"/>
      <c r="J74" s="260"/>
      <c r="K74" s="258"/>
      <c r="L74" s="583"/>
      <c r="M74" s="583"/>
      <c r="N74" s="583"/>
      <c r="O74" s="583"/>
      <c r="P74" s="583"/>
      <c r="Q74" s="583"/>
      <c r="R74" s="587"/>
      <c r="S74" s="273"/>
      <c r="T74" s="274"/>
      <c r="U74" s="586"/>
      <c r="V74" s="258"/>
      <c r="W74" s="275"/>
      <c r="X74" s="273"/>
      <c r="Y74" s="274"/>
      <c r="Z74" s="260"/>
      <c r="AA74" s="275"/>
      <c r="AB74" s="273"/>
      <c r="AC74" s="274"/>
    </row>
    <row r="75" spans="1:30" s="261" customFormat="1">
      <c r="B75" s="258"/>
      <c r="C75" s="258"/>
      <c r="D75" s="259"/>
      <c r="E75" s="259"/>
      <c r="F75" s="259"/>
      <c r="G75" s="259"/>
      <c r="H75" s="259"/>
      <c r="I75" s="260"/>
      <c r="J75" s="260"/>
      <c r="K75" s="258"/>
      <c r="L75" s="585"/>
      <c r="M75" s="585"/>
      <c r="N75" s="585"/>
      <c r="O75" s="585"/>
      <c r="P75" s="585"/>
      <c r="Q75" s="585"/>
      <c r="R75" s="588"/>
      <c r="S75" s="273"/>
      <c r="T75" s="274"/>
      <c r="U75" s="258"/>
      <c r="V75" s="258"/>
      <c r="W75" s="307"/>
      <c r="X75" s="277"/>
      <c r="Y75" s="278"/>
      <c r="Z75" s="260"/>
      <c r="AA75" s="307"/>
      <c r="AB75" s="277"/>
      <c r="AC75" s="278"/>
    </row>
    <row r="76" spans="1:30" s="261" customFormat="1">
      <c r="B76" s="258"/>
      <c r="C76" s="258"/>
      <c r="D76" s="259"/>
      <c r="E76" s="259"/>
      <c r="F76" s="259"/>
      <c r="G76" s="259"/>
      <c r="H76" s="259"/>
      <c r="I76" s="260"/>
      <c r="J76" s="260"/>
      <c r="K76" s="258"/>
      <c r="L76" s="258"/>
      <c r="M76" s="258"/>
      <c r="N76" s="258"/>
      <c r="O76" s="258"/>
      <c r="P76" s="258"/>
      <c r="Q76" s="258"/>
      <c r="R76" s="258"/>
      <c r="S76" s="260"/>
      <c r="T76" s="260"/>
      <c r="U76" s="258"/>
      <c r="V76" s="258"/>
      <c r="W76" s="258"/>
      <c r="X76" s="260"/>
      <c r="Y76" s="260"/>
      <c r="Z76" s="260"/>
      <c r="AA76" s="258"/>
      <c r="AB76" s="260"/>
      <c r="AC76" s="260"/>
    </row>
    <row r="77" spans="1:30" s="261" customFormat="1">
      <c r="B77" s="258"/>
      <c r="C77" s="258"/>
      <c r="D77" s="259"/>
      <c r="E77" s="259"/>
      <c r="F77" s="259"/>
      <c r="G77" s="259"/>
      <c r="H77" s="259"/>
      <c r="I77" s="260"/>
      <c r="J77" s="260"/>
      <c r="K77" s="258"/>
      <c r="L77" s="258"/>
      <c r="M77" s="258"/>
      <c r="N77" s="258"/>
      <c r="O77" s="258"/>
      <c r="P77" s="258"/>
      <c r="Q77" s="258"/>
      <c r="R77" s="258"/>
      <c r="S77" s="260"/>
      <c r="T77" s="260"/>
      <c r="U77" s="258"/>
      <c r="V77" s="258"/>
      <c r="W77" s="258"/>
      <c r="X77" s="260"/>
      <c r="Y77" s="260"/>
      <c r="Z77" s="260"/>
      <c r="AA77" s="258"/>
      <c r="AB77" s="260"/>
      <c r="AC77" s="260"/>
    </row>
    <row r="78" spans="1:30" s="261" customFormat="1">
      <c r="A78" s="258"/>
      <c r="B78" s="258"/>
      <c r="C78" s="258"/>
      <c r="D78" s="259"/>
      <c r="E78" s="259"/>
      <c r="F78" s="259"/>
      <c r="G78" s="259"/>
      <c r="H78" s="259"/>
      <c r="I78" s="260"/>
      <c r="J78" s="260"/>
      <c r="K78" s="258"/>
      <c r="L78" s="258"/>
      <c r="M78" s="258"/>
      <c r="N78" s="258"/>
      <c r="O78" s="258"/>
      <c r="P78" s="258"/>
      <c r="Q78" s="258"/>
      <c r="R78" s="258"/>
      <c r="S78" s="260"/>
      <c r="T78" s="260"/>
      <c r="U78" s="258"/>
      <c r="V78" s="258"/>
      <c r="W78" s="258"/>
      <c r="X78" s="260"/>
      <c r="Y78" s="260"/>
      <c r="Z78" s="260"/>
      <c r="AA78" s="258"/>
      <c r="AB78" s="260"/>
      <c r="AC78" s="260"/>
    </row>
    <row r="79" spans="1:30">
      <c r="W79" s="260"/>
      <c r="X79" s="258"/>
      <c r="AA79" s="261"/>
      <c r="AB79" s="258"/>
      <c r="AC79" s="258"/>
      <c r="AD79" s="258"/>
    </row>
    <row r="80" spans="1:30">
      <c r="W80" s="260"/>
      <c r="X80" s="258"/>
      <c r="AA80" s="261"/>
      <c r="AB80" s="258"/>
      <c r="AC80" s="258"/>
      <c r="AD80" s="258"/>
    </row>
    <row r="81" spans="23:30">
      <c r="W81" s="260"/>
      <c r="X81" s="258"/>
      <c r="AA81" s="261"/>
      <c r="AB81" s="258"/>
      <c r="AC81" s="258"/>
      <c r="AD81" s="258"/>
    </row>
    <row r="82" spans="23:30">
      <c r="W82" s="260"/>
      <c r="X82" s="258"/>
      <c r="AA82" s="261"/>
      <c r="AB82" s="258"/>
      <c r="AC82" s="258"/>
      <c r="AD82" s="258"/>
    </row>
    <row r="83" spans="23:30">
      <c r="W83" s="260"/>
      <c r="X83" s="258"/>
      <c r="AA83" s="261"/>
      <c r="AB83" s="258"/>
      <c r="AC83" s="258"/>
      <c r="AD83" s="258"/>
    </row>
    <row r="84" spans="23:30">
      <c r="W84" s="260"/>
      <c r="X84" s="258"/>
      <c r="AA84" s="261"/>
      <c r="AB84" s="258"/>
      <c r="AC84" s="258"/>
      <c r="AD84" s="258"/>
    </row>
    <row r="85" spans="23:30">
      <c r="W85" s="260"/>
      <c r="X85" s="258"/>
      <c r="AA85" s="261"/>
      <c r="AB85" s="258"/>
      <c r="AC85" s="258"/>
      <c r="AD85" s="258"/>
    </row>
    <row r="86" spans="23:30">
      <c r="W86" s="260"/>
      <c r="X86" s="258"/>
      <c r="AA86" s="261"/>
      <c r="AB86" s="258"/>
      <c r="AC86" s="258"/>
      <c r="AD86" s="258"/>
    </row>
  </sheetData>
  <sheetProtection algorithmName="SHA-512" hashValue="pir72zca5zR2Ep8QCLOvvf+TMNK63HDaK5qQ1fldY2L1HxxL8+cGrmANtGLTQH+h500bhSuAMLRzsqe5sqmneQ==" saltValue="QkXXnWw9NZDwQjM4d1jLrg==" spinCount="100000" sheet="1" objects="1" scenarios="1" selectLockedCells="1"/>
  <mergeCells count="45">
    <mergeCell ref="L44:R44"/>
    <mergeCell ref="U25:U74"/>
    <mergeCell ref="L28:R28"/>
    <mergeCell ref="L29:R29"/>
    <mergeCell ref="L30:R30"/>
    <mergeCell ref="L31:R31"/>
    <mergeCell ref="L32:R32"/>
    <mergeCell ref="L33:R33"/>
    <mergeCell ref="L34:R34"/>
    <mergeCell ref="L35:R35"/>
    <mergeCell ref="L36:R36"/>
    <mergeCell ref="L37:R37"/>
    <mergeCell ref="L40:R40"/>
    <mergeCell ref="L41:R41"/>
    <mergeCell ref="L42:R42"/>
    <mergeCell ref="L43:R43"/>
    <mergeCell ref="L58:R58"/>
    <mergeCell ref="L45:R45"/>
    <mergeCell ref="L48:R48"/>
    <mergeCell ref="L49:R49"/>
    <mergeCell ref="L50:R50"/>
    <mergeCell ref="L51:R51"/>
    <mergeCell ref="L52:R52"/>
    <mergeCell ref="L53:R53"/>
    <mergeCell ref="L54:R54"/>
    <mergeCell ref="L55:R55"/>
    <mergeCell ref="L56:R56"/>
    <mergeCell ref="L57:R57"/>
    <mergeCell ref="L70:R70"/>
    <mergeCell ref="L59:R59"/>
    <mergeCell ref="L60:R60"/>
    <mergeCell ref="L61:R61"/>
    <mergeCell ref="L62:R62"/>
    <mergeCell ref="L63:R63"/>
    <mergeCell ref="L64:R64"/>
    <mergeCell ref="L65:R65"/>
    <mergeCell ref="L66:R66"/>
    <mergeCell ref="L67:R67"/>
    <mergeCell ref="L68:R68"/>
    <mergeCell ref="L69:R69"/>
    <mergeCell ref="L71:R71"/>
    <mergeCell ref="L72:R72"/>
    <mergeCell ref="L73:R73"/>
    <mergeCell ref="L74:R74"/>
    <mergeCell ref="L75:R75"/>
  </mergeCells>
  <conditionalFormatting sqref="T1:W1">
    <cfRule type="expression" dxfId="62" priority="2">
      <formula>LEFT($U$1,7)="Junior_"</formula>
    </cfRule>
  </conditionalFormatting>
  <conditionalFormatting sqref="C1">
    <cfRule type="expression" dxfId="61" priority="1">
      <formula>LEFT($U$1,7)&lt;&gt;"Junior_"</formula>
    </cfRule>
  </conditionalFormatting>
  <conditionalFormatting sqref="L48:L75 W54:W75 AA4:AA75">
    <cfRule type="duplicateValues" dxfId="60" priority="3"/>
  </conditionalFormatting>
  <pageMargins left="0.5" right="0.3" top="0.3" bottom="0.3" header="0.3" footer="0.3"/>
  <pageSetup scale="75" fitToWidth="2" fitToHeight="0" orientation="portrait" r:id="rId1"/>
  <colBreaks count="1" manualBreakCount="1">
    <brk id="21" max="74"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43AB6E-8241-4509-ABD4-FC2A0DB26AF0}">
  <sheetPr>
    <tabColor rgb="FF7030A0"/>
  </sheetPr>
  <dimension ref="A1:AD86"/>
  <sheetViews>
    <sheetView showGridLines="0" zoomScaleNormal="100" zoomScaleSheetLayoutView="100" workbookViewId="0">
      <selection activeCell="L48" sqref="L48:R48"/>
    </sheetView>
  </sheetViews>
  <sheetFormatPr defaultColWidth="9.140625" defaultRowHeight="12.75"/>
  <cols>
    <col min="1" max="1" width="0.85546875" style="258" customWidth="1"/>
    <col min="2" max="2" width="18.42578125" style="258" customWidth="1"/>
    <col min="3" max="3" width="24.42578125" style="258" customWidth="1"/>
    <col min="4" max="8" width="0.85546875" style="259" customWidth="1"/>
    <col min="9" max="10" width="7" style="260" customWidth="1"/>
    <col min="11" max="11" width="1.7109375" style="258" customWidth="1"/>
    <col min="12" max="12" width="18.42578125" style="258" customWidth="1"/>
    <col min="13" max="13" width="24.42578125" style="258" customWidth="1"/>
    <col min="14" max="18" width="0.85546875" style="258" customWidth="1"/>
    <col min="19" max="20" width="7" style="260" customWidth="1"/>
    <col min="21" max="21" width="2.7109375" style="258" customWidth="1"/>
    <col min="22" max="22" width="0.85546875" style="258" customWidth="1"/>
    <col min="23" max="23" width="45.7109375" style="258" customWidth="1"/>
    <col min="24" max="25" width="8.42578125" style="260" customWidth="1"/>
    <col min="26" max="26" width="1.7109375" style="260" customWidth="1"/>
    <col min="27" max="27" width="45.7109375" style="258" customWidth="1"/>
    <col min="28" max="29" width="8.42578125" style="260" customWidth="1"/>
    <col min="30" max="30" width="2.7109375" style="261" customWidth="1"/>
    <col min="31" max="16384" width="9.140625" style="258"/>
  </cols>
  <sheetData>
    <row r="1" spans="2:30" s="253" customFormat="1" ht="29.25" customHeight="1" thickBot="1">
      <c r="C1" s="254" t="s">
        <v>946</v>
      </c>
      <c r="D1" s="374"/>
      <c r="E1" s="374"/>
      <c r="F1" s="374"/>
      <c r="G1" s="374"/>
      <c r="H1" s="374"/>
      <c r="I1" s="375"/>
      <c r="J1" s="375"/>
      <c r="K1" s="376"/>
      <c r="L1" s="377"/>
      <c r="M1" s="377"/>
      <c r="N1" s="377"/>
      <c r="O1" s="377"/>
      <c r="P1" s="377"/>
      <c r="Q1" s="377"/>
      <c r="R1" s="377"/>
      <c r="S1" s="377"/>
      <c r="T1" s="378" t="str">
        <f ca="1">MID(CELL("filename",A1),FIND(IF(ISERROR(FIND("]",CELL("filename",A1))),"$","]"),CELL("filename",A1))+1,256)</f>
        <v>Junior_11</v>
      </c>
      <c r="U1" s="255" t="str">
        <f ca="1">MID(CELL("filename",A1),FIND(IF(ISERROR(FIND("]",CELL("filename",A1))),"$","]"),CELL("filename",A1))+1,256)</f>
        <v>Junior_11</v>
      </c>
      <c r="W1" s="256" t="str">
        <f ca="1">IF(T1&lt;&gt;"",T1,"")</f>
        <v>Junior_11</v>
      </c>
      <c r="X1" s="257"/>
      <c r="Y1" s="257"/>
      <c r="Z1" s="257"/>
      <c r="AB1" s="257"/>
      <c r="AC1" s="257"/>
      <c r="AD1" s="256"/>
    </row>
    <row r="2" spans="2:30" ht="12.95" customHeight="1">
      <c r="N2" s="259"/>
      <c r="O2" s="259"/>
      <c r="P2" s="259"/>
      <c r="Q2" s="259"/>
      <c r="R2" s="259"/>
    </row>
    <row r="3" spans="2:30" ht="12.95" customHeight="1" thickBot="1">
      <c r="N3" s="259"/>
      <c r="O3" s="259"/>
      <c r="P3" s="259"/>
      <c r="Q3" s="259"/>
      <c r="R3" s="259"/>
    </row>
    <row r="4" spans="2:30" ht="12.95" customHeight="1">
      <c r="B4" s="262"/>
      <c r="C4" s="300" t="s">
        <v>1076</v>
      </c>
      <c r="D4" s="309" t="str">
        <f>IF(Badges!$N33="A","/","")</f>
        <v/>
      </c>
      <c r="E4" s="309" t="str">
        <f>IF(Badges!$N37="A","/","")</f>
        <v/>
      </c>
      <c r="F4" s="309" t="str">
        <f>IF(Badges!$N41="A","/","")</f>
        <v/>
      </c>
      <c r="G4" s="309" t="str">
        <f>IF(Badges!$N45="A","/","")</f>
        <v/>
      </c>
      <c r="H4" s="309" t="str">
        <f>IF(Badges!$N49="A","/","")</f>
        <v/>
      </c>
      <c r="I4" s="325" t="str">
        <f>IF(Summary!$V5="E","E","")</f>
        <v/>
      </c>
      <c r="J4" s="325" t="str">
        <f>IF(Summary!$W5="Y","R","")</f>
        <v/>
      </c>
      <c r="L4" s="262"/>
      <c r="M4" s="267" t="s">
        <v>97</v>
      </c>
      <c r="N4" s="268"/>
      <c r="O4" s="268"/>
      <c r="P4" s="268"/>
      <c r="Q4" s="268"/>
      <c r="R4" s="268"/>
      <c r="S4" s="269"/>
      <c r="T4" s="269"/>
      <c r="W4" s="336" t="str">
        <f>'Fun Patches'!C5</f>
        <v>&lt;LIST PATCH HERE&gt;</v>
      </c>
      <c r="X4" s="337" t="str">
        <f>IF(Summary!$V113="E","E","")</f>
        <v/>
      </c>
      <c r="Y4" s="337" t="str">
        <f>IF(Summary!$W113="Y","R","")</f>
        <v/>
      </c>
      <c r="AA4" s="270"/>
      <c r="AB4" s="264"/>
      <c r="AC4" s="265"/>
    </row>
    <row r="5" spans="2:30" ht="12.95" customHeight="1">
      <c r="B5" s="262"/>
      <c r="C5" s="295" t="s">
        <v>1057</v>
      </c>
      <c r="D5" s="311" t="str">
        <f>IF(Badges!$N151="A","/","")</f>
        <v/>
      </c>
      <c r="E5" s="311" t="str">
        <f>IF(Badges!$N155="A","/","")</f>
        <v/>
      </c>
      <c r="F5" s="311" t="str">
        <f>IF(Badges!$N159="A","/","")</f>
        <v/>
      </c>
      <c r="G5" s="311" t="str">
        <f>IF(Badges!$N163="A","/","")</f>
        <v/>
      </c>
      <c r="H5" s="311" t="str">
        <f>IF(Badges!$N167="A","/","")</f>
        <v/>
      </c>
      <c r="I5" s="223" t="str">
        <f>IF(Summary!$V11="E","E","")</f>
        <v/>
      </c>
      <c r="J5" s="223" t="str">
        <f>IF(Summary!$W11="Y","R","")</f>
        <v/>
      </c>
      <c r="L5" s="262"/>
      <c r="M5" s="271" t="s">
        <v>947</v>
      </c>
      <c r="N5" s="268"/>
      <c r="O5" s="268"/>
      <c r="P5" s="268"/>
      <c r="Q5" s="268"/>
      <c r="R5" s="272"/>
      <c r="S5" s="224" t="str">
        <f>IF(Summary!$V63="E","E","")</f>
        <v/>
      </c>
      <c r="T5" s="224" t="str">
        <f>IF(Summary!$W63="Y","R","")</f>
        <v/>
      </c>
      <c r="W5" s="338" t="str">
        <f>'Fun Patches'!C6</f>
        <v>&lt;LIST PATCH HERE&gt;</v>
      </c>
      <c r="X5" s="339" t="str">
        <f>IF(Summary!$V114="E","E","")</f>
        <v/>
      </c>
      <c r="Y5" s="339" t="str">
        <f>IF(Summary!$W114="Y","R","")</f>
        <v/>
      </c>
      <c r="AA5" s="275"/>
      <c r="AB5" s="273"/>
      <c r="AC5" s="274"/>
    </row>
    <row r="6" spans="2:30" ht="12.95" customHeight="1" thickBot="1">
      <c r="B6" s="262"/>
      <c r="C6" s="299" t="s">
        <v>144</v>
      </c>
      <c r="D6" s="311" t="str">
        <f>IF(Badges!$N174="A","/","")</f>
        <v/>
      </c>
      <c r="E6" s="311" t="str">
        <f>IF(Badges!$N178="A","/","")</f>
        <v/>
      </c>
      <c r="F6" s="311" t="str">
        <f>IF(Badges!$N182="A","/","")</f>
        <v/>
      </c>
      <c r="G6" s="311" t="str">
        <f>IF(Badges!$N186="A","/","")</f>
        <v/>
      </c>
      <c r="H6" s="311" t="str">
        <f>IF(Badges!$N190="A","/","")</f>
        <v/>
      </c>
      <c r="I6" s="223" t="str">
        <f>IF(Summary!$V12="E","E","")</f>
        <v/>
      </c>
      <c r="J6" s="223" t="str">
        <f>IF(Summary!$W12="Y","R","")</f>
        <v/>
      </c>
      <c r="K6" s="266" t="str">
        <f>IF(COUNT(#REF!)=3,MAX(#REF!),"")</f>
        <v/>
      </c>
      <c r="L6" s="262"/>
      <c r="M6" s="279" t="s">
        <v>948</v>
      </c>
      <c r="N6" s="280"/>
      <c r="O6" s="280"/>
      <c r="P6" s="280"/>
      <c r="Q6" s="280"/>
      <c r="R6" s="281"/>
      <c r="S6" s="224" t="str">
        <f>IF(Summary!$V64="E","E","")</f>
        <v/>
      </c>
      <c r="T6" s="224" t="str">
        <f>IF(Summary!$W64="Y","R","")</f>
        <v/>
      </c>
      <c r="W6" s="338" t="str">
        <f>'Fun Patches'!C7</f>
        <v>&lt;LIST PATCH HERE&gt;</v>
      </c>
      <c r="X6" s="339" t="str">
        <f>IF(Summary!$V115="E","E","")</f>
        <v/>
      </c>
      <c r="Y6" s="339" t="str">
        <f>IF(Summary!$W115="Y","R","")</f>
        <v/>
      </c>
      <c r="AA6" s="275"/>
      <c r="AB6" s="273"/>
      <c r="AC6" s="274"/>
    </row>
    <row r="7" spans="2:30" ht="12.95" customHeight="1" thickBot="1">
      <c r="B7" s="262"/>
      <c r="C7" s="294" t="s">
        <v>139</v>
      </c>
      <c r="D7" s="309" t="str">
        <f>IF(Badges!$N197="A","/","")</f>
        <v/>
      </c>
      <c r="E7" s="309" t="str">
        <f>IF(Badges!$N201="A","/","")</f>
        <v/>
      </c>
      <c r="F7" s="309" t="str">
        <f>IF(Badges!$N205="A","/","")</f>
        <v/>
      </c>
      <c r="G7" s="309" t="str">
        <f>IF(Badges!$N209="A","/","")</f>
        <v/>
      </c>
      <c r="H7" s="309" t="str">
        <f>IF(Badges!$N213="A","/","")</f>
        <v/>
      </c>
      <c r="I7" s="325" t="str">
        <f>IF(Summary!$V13="E","E","")</f>
        <v/>
      </c>
      <c r="J7" s="325" t="str">
        <f>IF(Summary!$W13="Y","R","")</f>
        <v/>
      </c>
      <c r="K7" s="266"/>
      <c r="L7" s="262"/>
      <c r="M7" s="283" t="s">
        <v>949</v>
      </c>
      <c r="N7" s="284"/>
      <c r="O7" s="284"/>
      <c r="P7" s="284"/>
      <c r="Q7" s="284"/>
      <c r="R7" s="285"/>
      <c r="S7" s="224" t="str">
        <f>IF(Summary!$V65="E","E","")</f>
        <v/>
      </c>
      <c r="T7" s="224" t="str">
        <f>IF(Summary!$W65="Y","R","")</f>
        <v/>
      </c>
      <c r="U7" s="266" t="str">
        <f>IF(COUNTIF(S5:S7,"E")=3,"C"," ")</f>
        <v xml:space="preserve"> </v>
      </c>
      <c r="W7" s="338" t="str">
        <f>'Fun Patches'!C8</f>
        <v>&lt;LIST PATCH HERE&gt;</v>
      </c>
      <c r="X7" s="339" t="str">
        <f>IF(Summary!$V116="E","E","")</f>
        <v/>
      </c>
      <c r="Y7" s="339" t="str">
        <f>IF(Summary!$W116="Y","R","")</f>
        <v/>
      </c>
      <c r="AA7" s="275"/>
      <c r="AB7" s="273"/>
      <c r="AC7" s="274"/>
    </row>
    <row r="8" spans="2:30" ht="12.95" customHeight="1">
      <c r="B8" s="262"/>
      <c r="C8" s="295" t="s">
        <v>151</v>
      </c>
      <c r="D8" s="311" t="str">
        <f>IF(Badges!$N220="A","/","")</f>
        <v/>
      </c>
      <c r="E8" s="311" t="str">
        <f>IF(Badges!$N224="A","/","")</f>
        <v/>
      </c>
      <c r="F8" s="311" t="str">
        <f>IF(Badges!$N228="A","/","")</f>
        <v/>
      </c>
      <c r="G8" s="311" t="str">
        <f>IF(Badges!$N232="A","/","")</f>
        <v/>
      </c>
      <c r="H8" s="311" t="str">
        <f>IF(Badges!$N236="A","/","")</f>
        <v/>
      </c>
      <c r="I8" s="223" t="str">
        <f>IF(Summary!$V14="E","E","")</f>
        <v/>
      </c>
      <c r="J8" s="223" t="str">
        <f>IF(Summary!$W14="Y","R","")</f>
        <v/>
      </c>
      <c r="K8" s="266"/>
      <c r="L8" s="262"/>
      <c r="M8" s="287" t="s">
        <v>951</v>
      </c>
      <c r="N8" s="288"/>
      <c r="O8" s="288"/>
      <c r="P8" s="288"/>
      <c r="Q8" s="288"/>
      <c r="R8" s="288"/>
      <c r="S8" s="289"/>
      <c r="T8" s="289"/>
      <c r="W8" s="338" t="str">
        <f>'Fun Patches'!C9</f>
        <v>&lt;LIST PATCH HERE&gt;</v>
      </c>
      <c r="X8" s="339" t="str">
        <f>IF(Summary!$V117="E","E","")</f>
        <v/>
      </c>
      <c r="Y8" s="339" t="str">
        <f>IF(Summary!$W117="Y","R","")</f>
        <v/>
      </c>
      <c r="AA8" s="275"/>
      <c r="AB8" s="273"/>
      <c r="AC8" s="274"/>
    </row>
    <row r="9" spans="2:30" ht="12.95" customHeight="1" thickBot="1">
      <c r="B9" s="262"/>
      <c r="C9" s="298" t="s">
        <v>439</v>
      </c>
      <c r="D9" s="311" t="str">
        <f>IF(Badges!$N266="A","/","")</f>
        <v/>
      </c>
      <c r="E9" s="311" t="str">
        <f>IF(Badges!$N270="A","/","")</f>
        <v/>
      </c>
      <c r="F9" s="311" t="str">
        <f>IF(Badges!$N274="A","/","")</f>
        <v/>
      </c>
      <c r="G9" s="311" t="str">
        <f>IF(Badges!$N278="A","/","")</f>
        <v/>
      </c>
      <c r="H9" s="311" t="str">
        <f>IF(Badges!$N282="A","/","")</f>
        <v/>
      </c>
      <c r="I9" s="223" t="str">
        <f>IF(Summary!$V16="E","E","")</f>
        <v/>
      </c>
      <c r="J9" s="223" t="str">
        <f>IF(Summary!$W16="Y","R","")</f>
        <v/>
      </c>
      <c r="K9" s="266"/>
      <c r="L9" s="262"/>
      <c r="M9" s="271" t="s">
        <v>22</v>
      </c>
      <c r="N9" s="268"/>
      <c r="O9" s="268"/>
      <c r="P9" s="268"/>
      <c r="Q9" s="268"/>
      <c r="R9" s="272"/>
      <c r="S9" s="224" t="str">
        <f>IF(Summary!$V67="E","E","")</f>
        <v/>
      </c>
      <c r="T9" s="224" t="str">
        <f>IF(Summary!$W67="Y","R","")</f>
        <v/>
      </c>
      <c r="W9" s="338" t="str">
        <f>'Fun Patches'!C10</f>
        <v>&lt;LIST PATCH HERE&gt;</v>
      </c>
      <c r="X9" s="339" t="str">
        <f>IF(Summary!$V118="E","E","")</f>
        <v/>
      </c>
      <c r="Y9" s="339" t="str">
        <f>IF(Summary!$W118="Y","R","")</f>
        <v/>
      </c>
      <c r="AA9" s="275"/>
      <c r="AB9" s="273"/>
      <c r="AC9" s="274"/>
    </row>
    <row r="10" spans="2:30" ht="12.95" customHeight="1">
      <c r="B10" s="262"/>
      <c r="C10" s="300" t="s">
        <v>950</v>
      </c>
      <c r="D10" s="309" t="str">
        <f>IF(Badges!$N289="A","/","")</f>
        <v/>
      </c>
      <c r="E10" s="309" t="str">
        <f>IF(Badges!$N293="A","/","")</f>
        <v/>
      </c>
      <c r="F10" s="309" t="str">
        <f>IF(Badges!$N297="A","/","")</f>
        <v/>
      </c>
      <c r="G10" s="309" t="str">
        <f>IF(Badges!$N301="A","/","")</f>
        <v/>
      </c>
      <c r="H10" s="309" t="str">
        <f>IF(Badges!$N305="A","/","")</f>
        <v/>
      </c>
      <c r="I10" s="325" t="str">
        <f>IF(Summary!$V17="E","E","")</f>
        <v/>
      </c>
      <c r="J10" s="325" t="str">
        <f>IF(Summary!$W17="Y","R","")</f>
        <v/>
      </c>
      <c r="K10" s="266" t="str">
        <f>IF(COUNT(#REF!)=3,MAX(#REF!),"")</f>
        <v/>
      </c>
      <c r="L10" s="262"/>
      <c r="M10" s="279" t="s">
        <v>26</v>
      </c>
      <c r="N10" s="280"/>
      <c r="O10" s="280"/>
      <c r="P10" s="280"/>
      <c r="Q10" s="280"/>
      <c r="R10" s="281"/>
      <c r="S10" s="224" t="str">
        <f>IF(Summary!$V68="E","E","")</f>
        <v/>
      </c>
      <c r="T10" s="224" t="str">
        <f>IF(Summary!$W68="Y","R","")</f>
        <v/>
      </c>
      <c r="W10" s="338" t="str">
        <f>'Fun Patches'!C11</f>
        <v>&lt;LIST PATCH HERE&gt;</v>
      </c>
      <c r="X10" s="339" t="str">
        <f>IF(Summary!$V119="E","E","")</f>
        <v/>
      </c>
      <c r="Y10" s="339" t="str">
        <f>IF(Summary!$W119="Y","R","")</f>
        <v/>
      </c>
      <c r="AA10" s="275"/>
      <c r="AB10" s="273"/>
      <c r="AC10" s="274"/>
    </row>
    <row r="11" spans="2:30" ht="12.95" customHeight="1" thickBot="1">
      <c r="B11" s="262"/>
      <c r="C11" s="295" t="s">
        <v>155</v>
      </c>
      <c r="D11" s="311" t="str">
        <f>IF(Badges!$N312="A","/","")</f>
        <v/>
      </c>
      <c r="E11" s="311" t="str">
        <f>IF(Badges!$N316="A","/","")</f>
        <v/>
      </c>
      <c r="F11" s="311" t="str">
        <f>IF(Badges!$N320="A","/","")</f>
        <v/>
      </c>
      <c r="G11" s="311" t="str">
        <f>IF(Badges!$N324="A","/","")</f>
        <v/>
      </c>
      <c r="H11" s="311" t="str">
        <f>IF(Badges!$N328="A","/","")</f>
        <v/>
      </c>
      <c r="I11" s="223" t="str">
        <f>IF(Summary!$V18="E","E","")</f>
        <v/>
      </c>
      <c r="J11" s="223" t="str">
        <f>IF(Summary!$W18="Y","R","")</f>
        <v/>
      </c>
      <c r="K11" s="266"/>
      <c r="L11" s="262"/>
      <c r="M11" s="290" t="s">
        <v>30</v>
      </c>
      <c r="N11" s="291"/>
      <c r="O11" s="291"/>
      <c r="P11" s="291"/>
      <c r="Q11" s="291"/>
      <c r="R11" s="292"/>
      <c r="S11" s="326" t="str">
        <f>IF(Summary!$V69="E","E","")</f>
        <v/>
      </c>
      <c r="T11" s="326" t="str">
        <f>IF(Summary!$W69="Y","R","")</f>
        <v/>
      </c>
      <c r="U11" s="266" t="str">
        <f>IF(COUNTIF(S9:S11,"E")=3,"C"," ")</f>
        <v xml:space="preserve"> </v>
      </c>
      <c r="W11" s="338" t="str">
        <f>'Fun Patches'!C12</f>
        <v>&lt;LIST PATCH HERE&gt;</v>
      </c>
      <c r="X11" s="339" t="str">
        <f>IF(Summary!$V120="E","E","")</f>
        <v/>
      </c>
      <c r="Y11" s="339" t="str">
        <f>IF(Summary!$W120="Y","R","")</f>
        <v/>
      </c>
      <c r="AA11" s="275"/>
      <c r="AB11" s="273"/>
      <c r="AC11" s="274"/>
    </row>
    <row r="12" spans="2:30" ht="12.95" customHeight="1" thickBot="1">
      <c r="B12" s="262"/>
      <c r="C12" s="295" t="s">
        <v>143</v>
      </c>
      <c r="D12" s="311" t="str">
        <f>IF(Badges!$N335="A","/","")</f>
        <v/>
      </c>
      <c r="E12" s="311" t="str">
        <f>IF(Badges!$N339="A","/","")</f>
        <v/>
      </c>
      <c r="F12" s="311" t="str">
        <f>IF(Badges!$N343="A","/","")</f>
        <v/>
      </c>
      <c r="G12" s="311" t="str">
        <f>IF(Badges!$N347="A","/","")</f>
        <v/>
      </c>
      <c r="H12" s="311" t="str">
        <f>IF(Badges!$N351="A","/","")</f>
        <v/>
      </c>
      <c r="I12" s="223" t="str">
        <f>IF(Summary!$V19="E","E","")</f>
        <v/>
      </c>
      <c r="J12" s="223" t="str">
        <f>IF(Summary!$W19="Y","R","")</f>
        <v/>
      </c>
      <c r="K12" s="266"/>
      <c r="L12" s="262"/>
      <c r="M12" s="267" t="s">
        <v>121</v>
      </c>
      <c r="N12" s="268"/>
      <c r="O12" s="268"/>
      <c r="P12" s="268"/>
      <c r="Q12" s="268"/>
      <c r="R12" s="268"/>
      <c r="S12" s="269"/>
      <c r="T12" s="269"/>
      <c r="W12" s="338" t="str">
        <f>'Fun Patches'!C13</f>
        <v>&lt;LIST PATCH HERE&gt;</v>
      </c>
      <c r="X12" s="339" t="str">
        <f>IF(Summary!$V121="E","E","")</f>
        <v/>
      </c>
      <c r="Y12" s="339" t="str">
        <f>IF(Summary!$W121="Y","R","")</f>
        <v/>
      </c>
      <c r="AA12" s="275"/>
      <c r="AB12" s="273"/>
      <c r="AC12" s="274"/>
    </row>
    <row r="13" spans="2:30" ht="12.95" customHeight="1">
      <c r="B13" s="262"/>
      <c r="C13" s="294" t="s">
        <v>741</v>
      </c>
      <c r="D13" s="309" t="str">
        <f>IF(Badges!$N358="A","/","")</f>
        <v/>
      </c>
      <c r="E13" s="309" t="str">
        <f>IF(Badges!$N362="A","/","")</f>
        <v/>
      </c>
      <c r="F13" s="309" t="str">
        <f>IF(Badges!$N366="A","/","")</f>
        <v/>
      </c>
      <c r="G13" s="309" t="str">
        <f>IF(Badges!$N370="A","/","")</f>
        <v/>
      </c>
      <c r="H13" s="309" t="str">
        <f>IF(Badges!$N374="A","/","")</f>
        <v/>
      </c>
      <c r="I13" s="325" t="str">
        <f>IF(Summary!$V20="E","E","")</f>
        <v/>
      </c>
      <c r="J13" s="325" t="str">
        <f>IF(Summary!$W20="Y","R","")</f>
        <v/>
      </c>
      <c r="K13" s="266"/>
      <c r="L13" s="262"/>
      <c r="M13" s="279" t="s">
        <v>953</v>
      </c>
      <c r="N13" s="280"/>
      <c r="O13" s="280"/>
      <c r="P13" s="280"/>
      <c r="Q13" s="280"/>
      <c r="R13" s="281"/>
      <c r="S13" s="224" t="str">
        <f>IF(Summary!$V71="E","E","")</f>
        <v/>
      </c>
      <c r="T13" s="224" t="str">
        <f>IF(Summary!$W71="Y","R","")</f>
        <v/>
      </c>
      <c r="W13" s="338" t="str">
        <f>'Fun Patches'!C14</f>
        <v>&lt;LIST PATCH HERE&gt;</v>
      </c>
      <c r="X13" s="339" t="str">
        <f>IF(Summary!$V122="E","E","")</f>
        <v/>
      </c>
      <c r="Y13" s="339" t="str">
        <f>IF(Summary!$W122="Y","R","")</f>
        <v/>
      </c>
      <c r="AA13" s="275"/>
      <c r="AB13" s="273"/>
      <c r="AC13" s="274"/>
    </row>
    <row r="14" spans="2:30" ht="12.95" customHeight="1">
      <c r="B14" s="262"/>
      <c r="C14" s="295" t="s">
        <v>952</v>
      </c>
      <c r="D14" s="311" t="str">
        <f>IF(Badges!$N573="A","/","")</f>
        <v/>
      </c>
      <c r="E14" s="311" t="str">
        <f>IF(Badges!$N385="A","/","")</f>
        <v/>
      </c>
      <c r="F14" s="311" t="str">
        <f>IF(Badges!$N389="A","/","")</f>
        <v/>
      </c>
      <c r="G14" s="311" t="str">
        <f>IF(Badges!$N393="A","/","")</f>
        <v/>
      </c>
      <c r="H14" s="311" t="str">
        <f>IF(Badges!$N397="A","/","")</f>
        <v/>
      </c>
      <c r="I14" s="223" t="str">
        <f>IF(Summary!$V21="E","E","")</f>
        <v/>
      </c>
      <c r="J14" s="223" t="str">
        <f>IF(Summary!$W21="Y","R","")</f>
        <v/>
      </c>
      <c r="K14" s="266" t="str">
        <f>IF(COUNT(#REF!)=3,MAX(#REF!),"")</f>
        <v/>
      </c>
      <c r="L14" s="262"/>
      <c r="M14" s="279" t="s">
        <v>954</v>
      </c>
      <c r="N14" s="280"/>
      <c r="O14" s="280"/>
      <c r="P14" s="280"/>
      <c r="Q14" s="280"/>
      <c r="R14" s="281"/>
      <c r="S14" s="224" t="str">
        <f>IF(Summary!$V72="E","E","")</f>
        <v/>
      </c>
      <c r="T14" s="224" t="str">
        <f>IF(Summary!$W72="Y","R","")</f>
        <v/>
      </c>
      <c r="W14" s="338" t="str">
        <f>'Fun Patches'!C15</f>
        <v>&lt;LIST PATCH HERE&gt;</v>
      </c>
      <c r="X14" s="339" t="str">
        <f>IF(Summary!$V123="E","E","")</f>
        <v/>
      </c>
      <c r="Y14" s="339" t="str">
        <f>IF(Summary!$W123="Y","R","")</f>
        <v/>
      </c>
      <c r="AA14" s="275"/>
      <c r="AB14" s="273"/>
      <c r="AC14" s="274"/>
    </row>
    <row r="15" spans="2:30" ht="12.95" customHeight="1" thickBot="1">
      <c r="B15" s="262"/>
      <c r="C15" s="298" t="s">
        <v>697</v>
      </c>
      <c r="D15" s="311" t="str">
        <f>IF(Badges!$N404="A","/","")</f>
        <v/>
      </c>
      <c r="E15" s="311" t="str">
        <f>IF(Badges!$N408="A","/","")</f>
        <v/>
      </c>
      <c r="F15" s="311" t="str">
        <f>IF(Badges!$N412="A","/","")</f>
        <v/>
      </c>
      <c r="G15" s="311" t="str">
        <f>IF(Badges!$N416="A","/","")</f>
        <v/>
      </c>
      <c r="H15" s="311" t="str">
        <f>IF(Badges!$N420="A","/","")</f>
        <v/>
      </c>
      <c r="I15" s="223" t="str">
        <f>IF(Summary!$V22="E","E","")</f>
        <v/>
      </c>
      <c r="J15" s="223" t="str">
        <f>IF(Summary!$W22="Y","R","")</f>
        <v/>
      </c>
      <c r="K15" s="266"/>
      <c r="L15" s="262"/>
      <c r="M15" s="283" t="s">
        <v>955</v>
      </c>
      <c r="N15" s="284"/>
      <c r="O15" s="284"/>
      <c r="P15" s="284"/>
      <c r="Q15" s="284"/>
      <c r="R15" s="285"/>
      <c r="S15" s="326" t="str">
        <f>IF(Summary!$V73="E","E","")</f>
        <v/>
      </c>
      <c r="T15" s="326" t="str">
        <f>IF(Summary!$W73="Y","R","")</f>
        <v/>
      </c>
      <c r="U15" s="266" t="str">
        <f>IF(COUNTIF(S13:S15,"E")=3,"C"," ")</f>
        <v xml:space="preserve"> </v>
      </c>
      <c r="W15" s="338" t="str">
        <f>'Fun Patches'!C16</f>
        <v>&lt;LIST PATCH HERE&gt;</v>
      </c>
      <c r="X15" s="339" t="str">
        <f>IF(Summary!$V124="E","E","")</f>
        <v/>
      </c>
      <c r="Y15" s="339" t="str">
        <f>IF(Summary!$W124="Y","R","")</f>
        <v/>
      </c>
      <c r="AA15" s="275"/>
      <c r="AB15" s="273"/>
      <c r="AC15" s="274"/>
    </row>
    <row r="16" spans="2:30" ht="12.95" customHeight="1">
      <c r="B16" s="262"/>
      <c r="C16" s="295" t="s">
        <v>146</v>
      </c>
      <c r="D16" s="309" t="str">
        <f>IF(Badges!$N427="A","/","")</f>
        <v/>
      </c>
      <c r="E16" s="309" t="str">
        <f>IF(Badges!$N431="A","/","")</f>
        <v/>
      </c>
      <c r="F16" s="309" t="str">
        <f>IF(Badges!$N435="A","/","")</f>
        <v/>
      </c>
      <c r="G16" s="309" t="str">
        <f>IF(Badges!$N439="A","/","")</f>
        <v/>
      </c>
      <c r="H16" s="309" t="str">
        <f>IF(Badges!$N443="A","/","")</f>
        <v/>
      </c>
      <c r="I16" s="325" t="str">
        <f>IF(Summary!$V23="E","E","")</f>
        <v/>
      </c>
      <c r="J16" s="325" t="str">
        <f>IF(Summary!$W23="Y","R","")</f>
        <v/>
      </c>
      <c r="K16" s="266"/>
      <c r="L16" s="262"/>
      <c r="M16" s="294" t="s">
        <v>956</v>
      </c>
      <c r="N16" s="310" t="str">
        <f>IF(Badges!$N79="A","/","")</f>
        <v/>
      </c>
      <c r="O16" s="310" t="str">
        <f>IF(Badges!$N83="A","/","")</f>
        <v/>
      </c>
      <c r="P16" s="310" t="str">
        <f>IF(Badges!$N87="A","/","")</f>
        <v/>
      </c>
      <c r="Q16" s="310" t="str">
        <f>IF(Badges!$N91="A","/","")</f>
        <v/>
      </c>
      <c r="R16" s="310" t="str">
        <f>IF(Badges!$N95="A","/","")</f>
        <v/>
      </c>
      <c r="S16" s="224" t="str">
        <f>IF(Summary!$V7="E","E","")</f>
        <v/>
      </c>
      <c r="T16" s="224" t="str">
        <f>IF(Summary!$W7="Y","R","")</f>
        <v/>
      </c>
      <c r="W16" s="338" t="str">
        <f>'Fun Patches'!C17</f>
        <v>&lt;LIST PATCH HERE&gt;</v>
      </c>
      <c r="X16" s="339" t="str">
        <f>IF(Summary!$V125="E","E","")</f>
        <v/>
      </c>
      <c r="Y16" s="339" t="str">
        <f>IF(Summary!$W125="Y","R","")</f>
        <v/>
      </c>
      <c r="AA16" s="275"/>
      <c r="AB16" s="273"/>
      <c r="AC16" s="274"/>
    </row>
    <row r="17" spans="2:29" ht="12.95" customHeight="1">
      <c r="B17" s="262"/>
      <c r="C17" s="295" t="s">
        <v>153</v>
      </c>
      <c r="D17" s="311" t="str">
        <f>IF(Badges!$N450="A","/","")</f>
        <v/>
      </c>
      <c r="E17" s="311" t="str">
        <f>IF(Badges!$N454="A","/","")</f>
        <v/>
      </c>
      <c r="F17" s="311" t="str">
        <f>IF(Badges!$N458="A","/","")</f>
        <v/>
      </c>
      <c r="G17" s="311" t="str">
        <f>IF(Badges!$N462="A","/","")</f>
        <v/>
      </c>
      <c r="H17" s="311" t="str">
        <f>IF(Badges!$N466="A","/","")</f>
        <v/>
      </c>
      <c r="I17" s="223" t="str">
        <f>IF(Summary!$V24="E","E","")</f>
        <v/>
      </c>
      <c r="J17" s="223" t="str">
        <f>IF(Summary!$W24="Y","R","")</f>
        <v/>
      </c>
      <c r="K17" s="266"/>
      <c r="L17" s="262"/>
      <c r="M17" s="295" t="s">
        <v>957</v>
      </c>
      <c r="N17" s="311" t="str">
        <f>IF(Badges!$N10="A","/","")</f>
        <v/>
      </c>
      <c r="O17" s="311" t="str">
        <f>IF(Badges!$N14="A","/","")</f>
        <v/>
      </c>
      <c r="P17" s="311" t="str">
        <f>IF(Badges!$N18="A","/","")</f>
        <v/>
      </c>
      <c r="Q17" s="311" t="str">
        <f>IF(Badges!$N22="A","/","")</f>
        <v/>
      </c>
      <c r="R17" s="311" t="str">
        <f>IF(Badges!$N26="A","/","")</f>
        <v/>
      </c>
      <c r="S17" s="224" t="str">
        <f>IF(Summary!$V4="E","E","")</f>
        <v/>
      </c>
      <c r="T17" s="224" t="str">
        <f>IF(Summary!$W4="Y","R","")</f>
        <v/>
      </c>
      <c r="W17" s="338" t="str">
        <f>'Fun Patches'!C18</f>
        <v>&lt;LIST PATCH HERE&gt;</v>
      </c>
      <c r="X17" s="339" t="str">
        <f>IF(Summary!$V126="E","E","")</f>
        <v/>
      </c>
      <c r="Y17" s="339" t="str">
        <f>IF(Summary!$W126="Y","R","")</f>
        <v/>
      </c>
      <c r="AA17" s="275"/>
      <c r="AB17" s="273"/>
      <c r="AC17" s="274"/>
    </row>
    <row r="18" spans="2:29" ht="12.95" customHeight="1" thickBot="1">
      <c r="B18" s="262"/>
      <c r="C18" s="295" t="s">
        <v>94</v>
      </c>
      <c r="D18" s="311" t="str">
        <f>IF(Badges!$N473="A","/","")</f>
        <v/>
      </c>
      <c r="E18" s="311" t="str">
        <f>IF(Badges!$N477="A","/","")</f>
        <v/>
      </c>
      <c r="F18" s="311" t="str">
        <f>IF(Badges!$N481="A","/","")</f>
        <v/>
      </c>
      <c r="G18" s="311" t="str">
        <f>IF(Badges!$N485="A","/","")</f>
        <v/>
      </c>
      <c r="H18" s="311" t="str">
        <f>IF(Badges!$N489="A","/","")</f>
        <v/>
      </c>
      <c r="I18" s="223" t="str">
        <f>IF(Summary!$V25="E","E","")</f>
        <v/>
      </c>
      <c r="J18" s="223" t="str">
        <f>IF(Summary!$W25="Y","R","")</f>
        <v/>
      </c>
      <c r="K18" s="266" t="str">
        <f>IF(COUNT(#REF!)=4,MAX(#REF!),"")</f>
        <v/>
      </c>
      <c r="L18" s="262"/>
      <c r="M18" s="295" t="s">
        <v>958</v>
      </c>
      <c r="N18" s="308" t="str">
        <f>IF(Badges!$N243="A","/","")</f>
        <v/>
      </c>
      <c r="O18" s="308" t="str">
        <f>IF(Badges!$N247="A","/","")</f>
        <v/>
      </c>
      <c r="P18" s="308" t="str">
        <f>IF(Badges!$N251="A","/","")</f>
        <v/>
      </c>
      <c r="Q18" s="308" t="str">
        <f>IF(Badges!$N255="A","/","")</f>
        <v/>
      </c>
      <c r="R18" s="308" t="str">
        <f>IF(Badges!$N259="A","/","")</f>
        <v/>
      </c>
      <c r="S18" s="224" t="str">
        <f>IF(Summary!$V15="E","E","")</f>
        <v/>
      </c>
      <c r="T18" s="224" t="str">
        <f>IF(Summary!$W15="Y","R","")</f>
        <v/>
      </c>
      <c r="W18" s="338" t="str">
        <f>'Fun Patches'!C19</f>
        <v>&lt;LIST PATCH HERE&gt;</v>
      </c>
      <c r="X18" s="339" t="str">
        <f>IF(Summary!$V127="E","E","")</f>
        <v/>
      </c>
      <c r="Y18" s="339" t="str">
        <f>IF(Summary!$W127="Y","R","")</f>
        <v/>
      </c>
      <c r="AA18" s="275"/>
      <c r="AB18" s="273"/>
      <c r="AC18" s="274"/>
    </row>
    <row r="19" spans="2:29" ht="12.95" customHeight="1" thickBot="1">
      <c r="B19" s="262"/>
      <c r="C19" s="294" t="s">
        <v>141</v>
      </c>
      <c r="D19" s="309" t="str">
        <f>IF(Badges!$N496="A","/","")</f>
        <v/>
      </c>
      <c r="E19" s="309" t="str">
        <f>IF(Badges!$N500="A","/","")</f>
        <v/>
      </c>
      <c r="F19" s="309" t="str">
        <f>IF(Badges!$N504="A","/","")</f>
        <v/>
      </c>
      <c r="G19" s="309" t="str">
        <f>IF(Badges!$N508="A","/","")</f>
        <v/>
      </c>
      <c r="H19" s="309" t="str">
        <f>IF(Badges!$N512="A","/","")</f>
        <v/>
      </c>
      <c r="I19" s="325" t="str">
        <f>IF(Summary!$V26="E","E","")</f>
        <v/>
      </c>
      <c r="J19" s="325" t="str">
        <f>IF(Summary!$W26="Y","R","")</f>
        <v/>
      </c>
      <c r="K19" s="266"/>
      <c r="L19" s="262"/>
      <c r="M19" s="296" t="s">
        <v>959</v>
      </c>
      <c r="N19" s="291"/>
      <c r="O19" s="291"/>
      <c r="P19" s="291"/>
      <c r="Q19" s="291"/>
      <c r="R19" s="292"/>
      <c r="S19" s="326" t="str">
        <f>IF(Summary!$V74="E","E","")</f>
        <v/>
      </c>
      <c r="T19" s="326" t="str">
        <f>IF(Summary!$W74="Y","R","")</f>
        <v/>
      </c>
      <c r="U19" s="266" t="str">
        <f>IF(COUNTIF(S16:S19,"E")=4,"C"," ")</f>
        <v xml:space="preserve"> </v>
      </c>
      <c r="W19" s="338" t="str">
        <f>'Fun Patches'!C20</f>
        <v>&lt;LIST PATCH HERE&gt;</v>
      </c>
      <c r="X19" s="339" t="str">
        <f>IF(Summary!$V128="E","E","")</f>
        <v/>
      </c>
      <c r="Y19" s="339" t="str">
        <f>IF(Summary!$W128="Y","R","")</f>
        <v/>
      </c>
      <c r="AA19" s="275"/>
      <c r="AB19" s="273"/>
      <c r="AC19" s="274"/>
    </row>
    <row r="20" spans="2:29" ht="12.95" customHeight="1">
      <c r="B20" s="262"/>
      <c r="C20" s="295" t="s">
        <v>718</v>
      </c>
      <c r="D20" s="311" t="str">
        <f>IF(Badges!$N519="A","/","")</f>
        <v/>
      </c>
      <c r="E20" s="311" t="str">
        <f>IF(Badges!$N523="A","/","")</f>
        <v/>
      </c>
      <c r="F20" s="311" t="str">
        <f>IF(Badges!$N527="A","/","")</f>
        <v/>
      </c>
      <c r="G20" s="311" t="str">
        <f>IF(Badges!$N531="A","/","")</f>
        <v/>
      </c>
      <c r="H20" s="311" t="str">
        <f>IF(Badges!$N535="A","/","")</f>
        <v/>
      </c>
      <c r="I20" s="223" t="str">
        <f>IF(Summary!$V27="E","E","")</f>
        <v/>
      </c>
      <c r="J20" s="223" t="str">
        <f>IF(Summary!$W27="Y","R","")</f>
        <v/>
      </c>
      <c r="K20" s="266"/>
      <c r="L20" s="262"/>
      <c r="M20" s="267" t="s">
        <v>764</v>
      </c>
      <c r="N20" s="268"/>
      <c r="O20" s="268"/>
      <c r="P20" s="268"/>
      <c r="Q20" s="268"/>
      <c r="R20" s="272"/>
      <c r="S20" s="325" t="str">
        <f>IF(Summary!$V75="E","E","")</f>
        <v/>
      </c>
      <c r="T20" s="325" t="str">
        <f>IF(Summary!$W75="Y","R","")</f>
        <v/>
      </c>
      <c r="W20" s="338" t="str">
        <f>'Fun Patches'!C21</f>
        <v>&lt;LIST PATCH HERE&gt;</v>
      </c>
      <c r="X20" s="339" t="str">
        <f>IF(Summary!$V129="E","E","")</f>
        <v/>
      </c>
      <c r="Y20" s="339" t="str">
        <f>IF(Summary!$W129="Y","R","")</f>
        <v/>
      </c>
      <c r="AA20" s="275"/>
      <c r="AB20" s="273"/>
      <c r="AC20" s="274"/>
    </row>
    <row r="21" spans="2:29" ht="12.95" customHeight="1" thickBot="1">
      <c r="B21" s="262"/>
      <c r="C21" s="298" t="s">
        <v>148</v>
      </c>
      <c r="D21" s="311" t="str">
        <f>IF(Badges!$N542="A","/","")</f>
        <v/>
      </c>
      <c r="E21" s="311" t="str">
        <f>IF(Badges!$N546="A","/","")</f>
        <v/>
      </c>
      <c r="F21" s="311" t="str">
        <f>IF(Badges!$N550="A","/","")</f>
        <v/>
      </c>
      <c r="G21" s="311" t="str">
        <f>IF(Badges!$N554="A","/","")</f>
        <v/>
      </c>
      <c r="H21" s="311" t="str">
        <f>IF(Badges!$N558="A","/","")</f>
        <v/>
      </c>
      <c r="I21" s="223" t="str">
        <f>IF(Summary!$V28="E","E","")</f>
        <v/>
      </c>
      <c r="J21" s="223" t="str">
        <f>IF(Summary!$W28="Y","R","")</f>
        <v/>
      </c>
      <c r="K21" s="266"/>
      <c r="L21" s="262"/>
      <c r="M21" s="283" t="s">
        <v>960</v>
      </c>
      <c r="N21" s="284"/>
      <c r="O21" s="284"/>
      <c r="P21" s="284"/>
      <c r="Q21" s="284"/>
      <c r="R21" s="285"/>
      <c r="S21" s="346" t="str">
        <f>IF(Summary!$V76="E","E","")</f>
        <v/>
      </c>
      <c r="T21" s="346" t="str">
        <f>IF(Summary!$W76="Y","R","")</f>
        <v/>
      </c>
      <c r="U21" s="266" t="str">
        <f>IF(COUNTIF(S20:S21,"E")=2,"C"," ")</f>
        <v xml:space="preserve"> </v>
      </c>
      <c r="W21" s="338" t="str">
        <f>'Fun Patches'!C22</f>
        <v>&lt;LIST PATCH HERE&gt;</v>
      </c>
      <c r="X21" s="339" t="str">
        <f>IF(Summary!$V130="E","E","")</f>
        <v/>
      </c>
      <c r="Y21" s="339" t="str">
        <f>IF(Summary!$W130="Y","R","")</f>
        <v/>
      </c>
      <c r="AA21" s="275"/>
      <c r="AB21" s="273"/>
      <c r="AC21" s="274"/>
    </row>
    <row r="22" spans="2:29" ht="12.95" customHeight="1">
      <c r="B22" s="262"/>
      <c r="C22" s="295" t="s">
        <v>152</v>
      </c>
      <c r="D22" s="309" t="str">
        <f>IF(Badges!$N565="A","/","")</f>
        <v/>
      </c>
      <c r="E22" s="309" t="str">
        <f>IF(Badges!$N569="A","/","")</f>
        <v/>
      </c>
      <c r="F22" s="309" t="str">
        <f>IF(Badges!$N573="A","/","")</f>
        <v/>
      </c>
      <c r="G22" s="309" t="str">
        <f>IF(Badges!$N577="A","/","")</f>
        <v/>
      </c>
      <c r="H22" s="309" t="str">
        <f>IF(Badges!$N581="A","/","")</f>
        <v/>
      </c>
      <c r="I22" s="325" t="str">
        <f>IF(Summary!$V29="E","E","")</f>
        <v/>
      </c>
      <c r="J22" s="325" t="str">
        <f>IF(Summary!$W29="Y","R","")</f>
        <v/>
      </c>
      <c r="K22" s="266" t="str">
        <f>IF(COUNT(#REF!)=2,MAX(#REF!),"")</f>
        <v/>
      </c>
      <c r="L22" s="262"/>
      <c r="M22" s="287" t="s">
        <v>766</v>
      </c>
      <c r="N22" s="288"/>
      <c r="O22" s="288"/>
      <c r="P22" s="288"/>
      <c r="Q22" s="288"/>
      <c r="R22" s="297"/>
      <c r="S22" s="325" t="str">
        <f>IF(Summary!$V77="E","E","")</f>
        <v/>
      </c>
      <c r="T22" s="325" t="str">
        <f>IF(Summary!$W77="Y","R","")</f>
        <v/>
      </c>
      <c r="W22" s="338" t="str">
        <f>'Fun Patches'!C23</f>
        <v>&lt;LIST PATCH HERE&gt;</v>
      </c>
      <c r="X22" s="339" t="str">
        <f>IF(Summary!$V131="E","E","")</f>
        <v/>
      </c>
      <c r="Y22" s="339" t="str">
        <f>IF(Summary!$W131="Y","R","")</f>
        <v/>
      </c>
      <c r="AA22" s="275"/>
      <c r="AB22" s="273"/>
      <c r="AC22" s="274"/>
    </row>
    <row r="23" spans="2:29" ht="12.95" customHeight="1" thickBot="1">
      <c r="B23" s="262"/>
      <c r="C23" s="295" t="s">
        <v>149</v>
      </c>
      <c r="D23" s="311" t="str">
        <f>IF(Badges!$N588="A","/","")</f>
        <v/>
      </c>
      <c r="E23" s="311" t="str">
        <f>IF(Badges!$N592="A","/","")</f>
        <v/>
      </c>
      <c r="F23" s="311" t="str">
        <f>IF(Badges!$N596="A","/","")</f>
        <v/>
      </c>
      <c r="G23" s="311" t="str">
        <f>IF(Badges!$N600="A","/","")</f>
        <v/>
      </c>
      <c r="H23" s="311" t="str">
        <f>IF(Badges!$N604="A","/","")</f>
        <v/>
      </c>
      <c r="I23" s="223" t="str">
        <f>IF(Summary!$V30="E","E","")</f>
        <v/>
      </c>
      <c r="J23" s="223" t="str">
        <f>IF(Summary!$W30="Y","R","")</f>
        <v/>
      </c>
      <c r="K23" s="266"/>
      <c r="L23" s="262"/>
      <c r="M23" s="290" t="s">
        <v>961</v>
      </c>
      <c r="N23" s="291"/>
      <c r="O23" s="291"/>
      <c r="P23" s="291"/>
      <c r="Q23" s="291"/>
      <c r="R23" s="292"/>
      <c r="S23" s="326" t="str">
        <f>IF(Summary!$V78="E","E","")</f>
        <v/>
      </c>
      <c r="T23" s="326" t="str">
        <f>IF(Summary!$W78="Y","R","")</f>
        <v/>
      </c>
      <c r="U23" s="266" t="str">
        <f>IF(COUNTIF(S22:S23,"E")=2,"C"," ")</f>
        <v xml:space="preserve"> </v>
      </c>
      <c r="W23" s="338" t="str">
        <f>'Fun Patches'!C24</f>
        <v>&lt;LIST PATCH HERE&gt;</v>
      </c>
      <c r="X23" s="339" t="str">
        <f>IF(Summary!$V132="E","E","")</f>
        <v/>
      </c>
      <c r="Y23" s="339" t="str">
        <f>IF(Summary!$W132="Y","R","")</f>
        <v/>
      </c>
      <c r="AA23" s="275"/>
      <c r="AB23" s="273"/>
      <c r="AC23" s="274"/>
    </row>
    <row r="24" spans="2:29" ht="12.95" customHeight="1" thickBot="1">
      <c r="B24" s="262"/>
      <c r="C24" s="295" t="s">
        <v>142</v>
      </c>
      <c r="D24" s="311" t="str">
        <f>IF(Badges!$N634="A","/","")</f>
        <v/>
      </c>
      <c r="E24" s="311" t="str">
        <f>IF(Badges!$N638="A","/","")</f>
        <v/>
      </c>
      <c r="F24" s="311" t="str">
        <f>IF(Badges!$N642="A","/","")</f>
        <v/>
      </c>
      <c r="G24" s="311" t="str">
        <f>IF(Badges!$N646="A","/","")</f>
        <v/>
      </c>
      <c r="H24" s="311" t="str">
        <f>IF(Badges!$N650="A","/","")</f>
        <v/>
      </c>
      <c r="I24" s="223" t="str">
        <f>IF(Summary!$V32="E","E","")</f>
        <v/>
      </c>
      <c r="J24" s="223" t="str">
        <f>IF(Summary!$W32="Y","R","")</f>
        <v/>
      </c>
      <c r="K24" s="266" t="str">
        <f>IF(COUNT(#REF!)=2,MAX(#REF!),"")</f>
        <v/>
      </c>
      <c r="L24" s="262"/>
      <c r="M24" s="267" t="s">
        <v>765</v>
      </c>
      <c r="N24" s="268"/>
      <c r="O24" s="268"/>
      <c r="P24" s="268"/>
      <c r="Q24" s="268"/>
      <c r="R24" s="272"/>
      <c r="S24" s="224" t="str">
        <f>IF(Summary!$V79="E","E","")</f>
        <v/>
      </c>
      <c r="T24" s="224" t="str">
        <f>IF(Summary!$W79="Y","R","")</f>
        <v/>
      </c>
      <c r="U24" s="266" t="str">
        <f>IF(COUNTIF(S24:S25,"E")=2,"C"," ")</f>
        <v xml:space="preserve"> </v>
      </c>
      <c r="W24" s="338" t="str">
        <f>'Fun Patches'!C25</f>
        <v>&lt;LIST PATCH HERE&gt;</v>
      </c>
      <c r="X24" s="339" t="str">
        <f>IF(Summary!$V133="E","E","")</f>
        <v/>
      </c>
      <c r="Y24" s="339" t="str">
        <f>IF(Summary!$W133="Y","R","")</f>
        <v/>
      </c>
      <c r="AA24" s="275"/>
      <c r="AB24" s="273"/>
      <c r="AC24" s="274"/>
    </row>
    <row r="25" spans="2:29" ht="12.95" customHeight="1" thickBot="1">
      <c r="B25" s="262"/>
      <c r="C25" s="294" t="s">
        <v>154</v>
      </c>
      <c r="D25" s="309" t="str">
        <f>IF(Badges!$N657="A","/","")</f>
        <v/>
      </c>
      <c r="E25" s="309" t="str">
        <f>IF(Badges!$N661="A","/","")</f>
        <v/>
      </c>
      <c r="F25" s="309" t="str">
        <f>IF(Badges!$N665="A","/","")</f>
        <v/>
      </c>
      <c r="G25" s="309" t="str">
        <f>IF(Badges!$N669="A","/","")</f>
        <v/>
      </c>
      <c r="H25" s="309" t="str">
        <f>IF(Badges!$N673="A","/","")</f>
        <v/>
      </c>
      <c r="I25" s="325" t="str">
        <f>IF(Summary!$V33="E","E","")</f>
        <v/>
      </c>
      <c r="J25" s="325" t="str">
        <f>IF(Summary!$W33="Y","R","")</f>
        <v/>
      </c>
      <c r="K25" s="266"/>
      <c r="L25" s="262"/>
      <c r="M25" s="283" t="s">
        <v>964</v>
      </c>
      <c r="N25" s="284"/>
      <c r="O25" s="284"/>
      <c r="P25" s="284"/>
      <c r="Q25" s="284"/>
      <c r="R25" s="285"/>
      <c r="S25" s="326" t="str">
        <f>IF(Summary!$V80="E","E","")</f>
        <v/>
      </c>
      <c r="T25" s="326" t="str">
        <f>IF(Summary!$W80="Y","R","")</f>
        <v/>
      </c>
      <c r="U25" s="586" t="s">
        <v>1144</v>
      </c>
      <c r="W25" s="338" t="str">
        <f>'Fun Patches'!C26</f>
        <v>&lt;LIST PATCH HERE&gt;</v>
      </c>
      <c r="X25" s="339" t="str">
        <f>IF(Summary!$V134="E","E","")</f>
        <v/>
      </c>
      <c r="Y25" s="339" t="str">
        <f>IF(Summary!$W134="Y","R","")</f>
        <v/>
      </c>
      <c r="AA25" s="275"/>
      <c r="AB25" s="273"/>
      <c r="AC25" s="274"/>
    </row>
    <row r="26" spans="2:29" ht="12.95" customHeight="1">
      <c r="B26" s="262"/>
      <c r="C26" s="295" t="s">
        <v>962</v>
      </c>
      <c r="D26" s="311" t="str">
        <f>IF(Badges!$N102="A","/","")</f>
        <v/>
      </c>
      <c r="E26" s="311" t="str">
        <f>IF(Badges!$N106="A","/","")</f>
        <v/>
      </c>
      <c r="F26" s="311" t="str">
        <f>IF(Badges!$N110="A","/","")</f>
        <v/>
      </c>
      <c r="G26" s="311" t="str">
        <f>IF(Badges!$N114="A","/","")</f>
        <v/>
      </c>
      <c r="H26" s="311" t="str">
        <f>IF(Badges!$N118="A","/","")</f>
        <v/>
      </c>
      <c r="I26" s="223" t="str">
        <f>IF(Summary!$V8="E","E","")</f>
        <v/>
      </c>
      <c r="J26" s="223" t="str">
        <f>IF(Summary!$W8="Y","R","")</f>
        <v/>
      </c>
      <c r="K26" s="266" t="str">
        <f>IF(COUNT(#REF!)=2,MAX(#REF!),"")</f>
        <v/>
      </c>
      <c r="L26" s="392"/>
      <c r="M26" s="392"/>
      <c r="N26" s="393"/>
      <c r="O26" s="393"/>
      <c r="P26" s="393"/>
      <c r="Q26" s="393"/>
      <c r="R26" s="393"/>
      <c r="S26" s="394"/>
      <c r="T26" s="394"/>
      <c r="U26" s="586"/>
      <c r="W26" s="338" t="str">
        <f>'Fun Patches'!C27</f>
        <v>&lt;LIST PATCH HERE&gt;</v>
      </c>
      <c r="X26" s="339" t="str">
        <f>IF(Summary!$V135="E","E","")</f>
        <v/>
      </c>
      <c r="Y26" s="339" t="str">
        <f>IF(Summary!$W135="Y","R","")</f>
        <v/>
      </c>
      <c r="AA26" s="275"/>
      <c r="AB26" s="273"/>
      <c r="AC26" s="274"/>
    </row>
    <row r="27" spans="2:29" ht="12.95" customHeight="1" thickBot="1">
      <c r="B27" s="262"/>
      <c r="C27" s="298" t="s">
        <v>963</v>
      </c>
      <c r="D27" s="311" t="str">
        <f>IF(Badges!$N680="A","/","")</f>
        <v/>
      </c>
      <c r="E27" s="311" t="str">
        <f>IF(Badges!$N684="A","/","")</f>
        <v/>
      </c>
      <c r="F27" s="311" t="str">
        <f>IF(Badges!$N688="A","/","")</f>
        <v/>
      </c>
      <c r="G27" s="311" t="str">
        <f>IF(Badges!$N692="A","/","")</f>
        <v/>
      </c>
      <c r="H27" s="311" t="str">
        <f>IF(Badges!$N696="A","/","")</f>
        <v/>
      </c>
      <c r="I27" s="223" t="str">
        <f>IF(Summary!$V34="E","E","")</f>
        <v/>
      </c>
      <c r="J27" s="223" t="str">
        <f>IF(Summary!$W34="Y","R","")</f>
        <v/>
      </c>
      <c r="K27" s="266"/>
      <c r="L27" s="392"/>
      <c r="M27" s="392"/>
      <c r="N27" s="393"/>
      <c r="O27" s="393"/>
      <c r="P27" s="393"/>
      <c r="Q27" s="393"/>
      <c r="R27" s="393"/>
      <c r="S27" s="394"/>
      <c r="T27" s="394"/>
      <c r="U27" s="586"/>
      <c r="W27" s="338" t="str">
        <f>'Fun Patches'!C28</f>
        <v>&lt;LIST PATCH HERE&gt;</v>
      </c>
      <c r="X27" s="339" t="str">
        <f>IF(Summary!$V136="E","E","")</f>
        <v/>
      </c>
      <c r="Y27" s="339" t="str">
        <f>IF(Summary!$W136="Y","R","")</f>
        <v/>
      </c>
      <c r="AA27" s="275"/>
      <c r="AB27" s="273"/>
      <c r="AC27" s="274"/>
    </row>
    <row r="28" spans="2:29" ht="12.95" customHeight="1">
      <c r="B28" s="262"/>
      <c r="C28" s="294" t="s">
        <v>150</v>
      </c>
      <c r="D28" s="309" t="str">
        <f>IF(Badges!$N703="A","/","")</f>
        <v/>
      </c>
      <c r="E28" s="309" t="str">
        <f>IF(Badges!$N707="A","/","")</f>
        <v/>
      </c>
      <c r="F28" s="309" t="str">
        <f>IF(Badges!$N711="A","/","")</f>
        <v/>
      </c>
      <c r="G28" s="309" t="str">
        <f>IF(Badges!$N715="A","/","")</f>
        <v/>
      </c>
      <c r="H28" s="309" t="str">
        <f>IF(Badges!$N719="A","/","")</f>
        <v/>
      </c>
      <c r="I28" s="325" t="str">
        <f>IF(Summary!$V35="E","E","")</f>
        <v/>
      </c>
      <c r="J28" s="325" t="str">
        <f>IF(Summary!$W35="Y","R","")</f>
        <v/>
      </c>
      <c r="L28" s="580" t="str">
        <f>'Council Own'!B6</f>
        <v>&lt;&lt;List Badge 1 Here&gt;&gt;</v>
      </c>
      <c r="M28" s="580"/>
      <c r="N28" s="580"/>
      <c r="O28" s="580"/>
      <c r="P28" s="580"/>
      <c r="Q28" s="580"/>
      <c r="R28" s="589"/>
      <c r="S28" s="337" t="str">
        <f>IF(Summary!$V82="E","E","")</f>
        <v/>
      </c>
      <c r="T28" s="337" t="str">
        <f>IF(Summary!$W82="Y","R","")</f>
        <v/>
      </c>
      <c r="U28" s="586"/>
      <c r="W28" s="338" t="str">
        <f>'Fun Patches'!C29</f>
        <v>&lt;LIST PATCH HERE&gt;</v>
      </c>
      <c r="X28" s="339" t="str">
        <f>IF(Summary!$V137="E","E","")</f>
        <v/>
      </c>
      <c r="Y28" s="339" t="str">
        <f>IF(Summary!$W137="Y","R","")</f>
        <v/>
      </c>
      <c r="AA28" s="275"/>
      <c r="AB28" s="273"/>
      <c r="AC28" s="274"/>
    </row>
    <row r="29" spans="2:29" ht="12.95" customHeight="1">
      <c r="B29" s="262"/>
      <c r="C29" s="295" t="s">
        <v>847</v>
      </c>
      <c r="D29" s="311" t="str">
        <f>IF(Badges!$N726="A","/","")</f>
        <v/>
      </c>
      <c r="E29" s="311" t="str">
        <f>IF(Badges!$N730="A","/","")</f>
        <v/>
      </c>
      <c r="F29" s="311" t="str">
        <f>IF(Badges!$N734="A","/","")</f>
        <v/>
      </c>
      <c r="G29" s="311" t="str">
        <f>IF(Badges!$N738="A","/","")</f>
        <v/>
      </c>
      <c r="H29" s="311" t="str">
        <f>IF(Badges!$N742="A","/","")</f>
        <v/>
      </c>
      <c r="I29" s="223" t="str">
        <f>IF(Summary!$V36="E","E","")</f>
        <v/>
      </c>
      <c r="J29" s="223" t="str">
        <f>IF(Summary!$W36="Y","R","")</f>
        <v/>
      </c>
      <c r="L29" s="581" t="str">
        <f>'Council Own'!B30</f>
        <v>&lt;&lt;List Badge 2 Here&gt;&gt;</v>
      </c>
      <c r="M29" s="581"/>
      <c r="N29" s="581"/>
      <c r="O29" s="581"/>
      <c r="P29" s="581"/>
      <c r="Q29" s="581"/>
      <c r="R29" s="590"/>
      <c r="S29" s="339" t="str">
        <f>IF(Summary!$V83="E","E","")</f>
        <v/>
      </c>
      <c r="T29" s="339" t="str">
        <f>IF(Summary!$W83="Y","R","")</f>
        <v/>
      </c>
      <c r="U29" s="586"/>
      <c r="W29" s="338" t="str">
        <f>'Fun Patches'!C30</f>
        <v>&lt;LIST PATCH HERE&gt;</v>
      </c>
      <c r="X29" s="339" t="str">
        <f>IF(Summary!$V138="E","E","")</f>
        <v/>
      </c>
      <c r="Y29" s="339" t="str">
        <f>IF(Summary!$W138="Y","R","")</f>
        <v/>
      </c>
      <c r="AA29" s="275"/>
      <c r="AB29" s="273"/>
      <c r="AC29" s="274"/>
    </row>
    <row r="30" spans="2:29" ht="12.95" customHeight="1" thickBot="1">
      <c r="B30" s="262"/>
      <c r="C30" s="298" t="s">
        <v>140</v>
      </c>
      <c r="D30" s="316" t="str">
        <f>IF(Badges!$N749="A","/","")</f>
        <v/>
      </c>
      <c r="E30" s="316" t="str">
        <f>IF(Badges!$N753="A","/","")</f>
        <v/>
      </c>
      <c r="F30" s="316" t="str">
        <f>IF(Badges!$N757="A","/","")</f>
        <v/>
      </c>
      <c r="G30" s="316" t="str">
        <f>IF(Badges!$N761="A","/","")</f>
        <v/>
      </c>
      <c r="H30" s="316" t="str">
        <f>IF(Badges!$N765="A","/","")</f>
        <v/>
      </c>
      <c r="I30" s="326" t="str">
        <f>IF(Summary!$V37="E","E","")</f>
        <v/>
      </c>
      <c r="J30" s="326" t="str">
        <f>IF(Summary!$W37="Y","R","")</f>
        <v/>
      </c>
      <c r="L30" s="580" t="str">
        <f>'Council Own'!B54</f>
        <v>&lt;&lt;List Badge 3 Here&gt;&gt;</v>
      </c>
      <c r="M30" s="580"/>
      <c r="N30" s="580"/>
      <c r="O30" s="580"/>
      <c r="P30" s="580"/>
      <c r="Q30" s="580"/>
      <c r="R30" s="589"/>
      <c r="S30" s="339" t="str">
        <f>IF(Summary!$V84="E","E","")</f>
        <v/>
      </c>
      <c r="T30" s="339" t="str">
        <f>IF(Summary!$W84="Y","R","")</f>
        <v/>
      </c>
      <c r="U30" s="586"/>
      <c r="W30" s="338" t="str">
        <f>'Fun Patches'!C31</f>
        <v>&lt;LIST PATCH HERE&gt;</v>
      </c>
      <c r="X30" s="339" t="str">
        <f>IF(Summary!$V139="E","E","")</f>
        <v/>
      </c>
      <c r="Y30" s="339" t="str">
        <f>IF(Summary!$W139="Y","R","")</f>
        <v/>
      </c>
      <c r="AA30" s="275"/>
      <c r="AB30" s="273"/>
      <c r="AC30" s="274"/>
    </row>
    <row r="31" spans="2:29" ht="12.95" customHeight="1">
      <c r="B31" s="262"/>
      <c r="C31" s="295" t="s">
        <v>1077</v>
      </c>
      <c r="D31" s="308" t="str">
        <f>IF(Badges!D768="C","/","")</f>
        <v/>
      </c>
      <c r="E31" s="308" t="str">
        <f>IF(Badges!E768="C","/","")</f>
        <v/>
      </c>
      <c r="F31" s="308" t="str">
        <f>IF(Badges!F768="C","/","")</f>
        <v/>
      </c>
      <c r="G31" s="308" t="str">
        <f>IF(Badges!G768="C","/","")</f>
        <v/>
      </c>
      <c r="H31" s="308" t="str">
        <f>IF(Badges!H768="C","/","")</f>
        <v/>
      </c>
      <c r="I31" s="224" t="str">
        <f>IF(Summary!$V38="E","E","")</f>
        <v/>
      </c>
      <c r="J31" s="224" t="str">
        <f>IF(Summary!$W38="Y","R","")</f>
        <v/>
      </c>
      <c r="L31" s="581" t="str">
        <f>'Council Own'!B78</f>
        <v>&lt;&lt;List Badge 4 Here&gt;&gt;</v>
      </c>
      <c r="M31" s="581"/>
      <c r="N31" s="581"/>
      <c r="O31" s="581"/>
      <c r="P31" s="581"/>
      <c r="Q31" s="581"/>
      <c r="R31" s="590"/>
      <c r="S31" s="339" t="str">
        <f>IF(Summary!$V85="E","E","")</f>
        <v/>
      </c>
      <c r="T31" s="339" t="str">
        <f>IF(Summary!$W85="Y","R","")</f>
        <v/>
      </c>
      <c r="U31" s="586"/>
      <c r="W31" s="338" t="str">
        <f>'Fun Patches'!C32</f>
        <v>&lt;LIST PATCH HERE&gt;</v>
      </c>
      <c r="X31" s="339" t="str">
        <f>IF(Summary!$V140="E","E","")</f>
        <v/>
      </c>
      <c r="Y31" s="339" t="str">
        <f>IF(Summary!$W140="Y","R","")</f>
        <v/>
      </c>
      <c r="AA31" s="275"/>
      <c r="AB31" s="273"/>
      <c r="AC31" s="274"/>
    </row>
    <row r="32" spans="2:29" ht="12.95" customHeight="1">
      <c r="B32" s="262"/>
      <c r="C32" s="295" t="s">
        <v>965</v>
      </c>
      <c r="D32" s="317" t="str">
        <f>IF(Badges!$N779="A","/","")</f>
        <v/>
      </c>
      <c r="E32" s="317" t="str">
        <f>IF(Badges!$N783="A","/","")</f>
        <v/>
      </c>
      <c r="F32" s="317" t="str">
        <f>IF(Badges!$N787="A","/","")</f>
        <v/>
      </c>
      <c r="G32" s="317" t="str">
        <f>IF(Badges!$N791="A","/","")</f>
        <v/>
      </c>
      <c r="H32" s="317" t="str">
        <f>IF(Badges!$N795="A","/","")</f>
        <v/>
      </c>
      <c r="I32" s="224" t="str">
        <f>IF(Summary!$V39="E","E","")</f>
        <v/>
      </c>
      <c r="J32" s="224" t="str">
        <f>IF(Summary!$W39="Y","R","")</f>
        <v/>
      </c>
      <c r="L32" s="582" t="str">
        <f>'Council Own'!B102</f>
        <v>&lt;&lt;List Badge 5 Here&gt;&gt;</v>
      </c>
      <c r="M32" s="582"/>
      <c r="N32" s="582"/>
      <c r="O32" s="582"/>
      <c r="P32" s="582"/>
      <c r="Q32" s="582"/>
      <c r="R32" s="591"/>
      <c r="S32" s="341" t="str">
        <f>IF(Summary!$V86="E","E","")</f>
        <v/>
      </c>
      <c r="T32" s="341" t="str">
        <f>IF(Summary!$W86="Y","R","")</f>
        <v/>
      </c>
      <c r="U32" s="586"/>
      <c r="W32" s="338" t="str">
        <f>'Fun Patches'!C33</f>
        <v>&lt;LIST PATCH HERE&gt;</v>
      </c>
      <c r="X32" s="339" t="str">
        <f>IF(Summary!$V141="E","E","")</f>
        <v/>
      </c>
      <c r="Y32" s="339" t="str">
        <f>IF(Summary!$W141="Y","R","")</f>
        <v/>
      </c>
      <c r="AA32" s="275"/>
      <c r="AB32" s="273"/>
      <c r="AC32" s="274"/>
    </row>
    <row r="33" spans="2:29" ht="12.95" customHeight="1" thickBot="1">
      <c r="B33" s="262"/>
      <c r="C33" s="299" t="s">
        <v>966</v>
      </c>
      <c r="D33" s="316" t="str">
        <f>IF(Badges!$N802="A","/","")</f>
        <v/>
      </c>
      <c r="E33" s="316" t="str">
        <f>IF(Badges!$N806="A","/","")</f>
        <v/>
      </c>
      <c r="F33" s="316" t="str">
        <f>IF(Badges!$N810="A","/","")</f>
        <v/>
      </c>
      <c r="G33" s="316" t="str">
        <f>IF(Badges!$N814="A","/","")</f>
        <v/>
      </c>
      <c r="H33" s="316" t="str">
        <f>IF(Badges!$N818="A","/","")</f>
        <v/>
      </c>
      <c r="I33" s="224" t="str">
        <f>IF(Summary!$V40="E","E","")</f>
        <v/>
      </c>
      <c r="J33" s="224" t="str">
        <f>IF(Summary!$W40="Y","R","")</f>
        <v/>
      </c>
      <c r="L33" s="582" t="str">
        <f>'Council Own'!B126</f>
        <v>&lt;&lt;List Badge 6 Here&gt;&gt;</v>
      </c>
      <c r="M33" s="582"/>
      <c r="N33" s="582"/>
      <c r="O33" s="582"/>
      <c r="P33" s="582"/>
      <c r="Q33" s="582"/>
      <c r="R33" s="591"/>
      <c r="S33" s="341" t="str">
        <f>IF(Summary!$V87="E","E","")</f>
        <v/>
      </c>
      <c r="T33" s="341" t="str">
        <f>IF(Summary!$W87="Y","R","")</f>
        <v/>
      </c>
      <c r="U33" s="586"/>
      <c r="W33" s="338" t="str">
        <f>'Fun Patches'!C34</f>
        <v>&lt;LIST PATCH HERE&gt;</v>
      </c>
      <c r="X33" s="339" t="str">
        <f>IF(Summary!$V142="E","E","")</f>
        <v/>
      </c>
      <c r="Y33" s="339" t="str">
        <f>IF(Summary!$W142="Y","R","")</f>
        <v/>
      </c>
      <c r="AA33" s="275"/>
      <c r="AB33" s="273"/>
      <c r="AC33" s="274"/>
    </row>
    <row r="34" spans="2:29" ht="12.95" customHeight="1">
      <c r="L34" s="582" t="str">
        <f>'Council Own'!B150</f>
        <v>&lt;&lt;List Badge 7 Here&gt;&gt;</v>
      </c>
      <c r="M34" s="582"/>
      <c r="N34" s="582"/>
      <c r="O34" s="582"/>
      <c r="P34" s="582"/>
      <c r="Q34" s="582"/>
      <c r="R34" s="591"/>
      <c r="S34" s="341" t="str">
        <f>IF(Summary!$V88="E","E","")</f>
        <v/>
      </c>
      <c r="T34" s="341" t="str">
        <f>IF(Summary!$W88="Y","R","")</f>
        <v/>
      </c>
      <c r="U34" s="586"/>
      <c r="W34" s="338" t="str">
        <f>'Fun Patches'!C35</f>
        <v>&lt;LIST PATCH HERE&gt;</v>
      </c>
      <c r="X34" s="339" t="str">
        <f>IF(Summary!$V143="E","E","")</f>
        <v/>
      </c>
      <c r="Y34" s="339" t="str">
        <f>IF(Summary!$W143="Y","R","")</f>
        <v/>
      </c>
      <c r="AA34" s="275"/>
      <c r="AB34" s="273"/>
      <c r="AC34" s="274"/>
    </row>
    <row r="35" spans="2:29" ht="12.95" customHeight="1" thickBot="1">
      <c r="L35" s="582" t="str">
        <f>'Council Own'!B174</f>
        <v>&lt;&lt;List Badge 8 Here&gt;&gt;</v>
      </c>
      <c r="M35" s="582"/>
      <c r="N35" s="582"/>
      <c r="O35" s="582"/>
      <c r="P35" s="582"/>
      <c r="Q35" s="582"/>
      <c r="R35" s="591"/>
      <c r="S35" s="341" t="str">
        <f>IF(Summary!$V89="E","E","")</f>
        <v/>
      </c>
      <c r="T35" s="341" t="str">
        <f>IF(Summary!$W89="Y","R","")</f>
        <v/>
      </c>
      <c r="U35" s="586"/>
      <c r="W35" s="338" t="str">
        <f>'Fun Patches'!C36</f>
        <v>&lt;LIST PATCH HERE&gt;</v>
      </c>
      <c r="X35" s="339" t="str">
        <f>IF(Summary!$V144="E","E","")</f>
        <v/>
      </c>
      <c r="Y35" s="339" t="str">
        <f>IF(Summary!$W144="Y","R","")</f>
        <v/>
      </c>
      <c r="AA35" s="275"/>
      <c r="AB35" s="273"/>
      <c r="AC35" s="274"/>
    </row>
    <row r="36" spans="2:29" ht="12.95" customHeight="1">
      <c r="C36" s="300" t="s">
        <v>156</v>
      </c>
      <c r="D36" s="310" t="str">
        <f>IF(Badges!$N56="A","/","")</f>
        <v/>
      </c>
      <c r="E36" s="310" t="str">
        <f>IF(Badges!$N60="A","/","")</f>
        <v/>
      </c>
      <c r="F36" s="310" t="str">
        <f>IF(Badges!$N64="A","/","")</f>
        <v/>
      </c>
      <c r="G36" s="310" t="str">
        <f>IF(Badges!$N68="A","/","")</f>
        <v/>
      </c>
      <c r="H36" s="310" t="str">
        <f>IF(Badges!$N72="A","/","")</f>
        <v/>
      </c>
      <c r="I36" s="224" t="str">
        <f>IF(Summary!$V6="E","E","")</f>
        <v/>
      </c>
      <c r="J36" s="224" t="str">
        <f>IF(Summary!$W6="Y","R","")</f>
        <v/>
      </c>
      <c r="L36" s="582" t="str">
        <f>'Council Own'!B198</f>
        <v>&lt;&lt;List Badge 9 Here&gt;&gt;</v>
      </c>
      <c r="M36" s="582"/>
      <c r="N36" s="582"/>
      <c r="O36" s="582"/>
      <c r="P36" s="582"/>
      <c r="Q36" s="582"/>
      <c r="R36" s="591"/>
      <c r="S36" s="341" t="str">
        <f>IF(Summary!$V90="E","E","")</f>
        <v/>
      </c>
      <c r="T36" s="341" t="str">
        <f>IF(Summary!$W90="Y","R","")</f>
        <v/>
      </c>
      <c r="U36" s="586"/>
      <c r="W36" s="338" t="str">
        <f>'Fun Patches'!C37</f>
        <v>&lt;LIST PATCH HERE&gt;</v>
      </c>
      <c r="X36" s="339" t="str">
        <f>IF(Summary!$V145="E","E","")</f>
        <v/>
      </c>
      <c r="Y36" s="339" t="str">
        <f>IF(Summary!$W145="Y","R","")</f>
        <v/>
      </c>
      <c r="AA36" s="275"/>
      <c r="AB36" s="273"/>
      <c r="AC36" s="274"/>
    </row>
    <row r="37" spans="2:29" ht="12.95" customHeight="1" thickBot="1">
      <c r="C37" s="298" t="s">
        <v>157</v>
      </c>
      <c r="D37" s="316" t="str">
        <f>IF(Badges!$N611="A","/","")</f>
        <v/>
      </c>
      <c r="E37" s="316" t="str">
        <f>IF(Badges!$N615="A","/","")</f>
        <v/>
      </c>
      <c r="F37" s="316" t="str">
        <f>IF(Badges!$N619="A","/","")</f>
        <v/>
      </c>
      <c r="G37" s="316" t="str">
        <f>IF(Badges!$N623="A","/","")</f>
        <v/>
      </c>
      <c r="H37" s="316" t="str">
        <f>IF(Badges!$N627="A","/","")</f>
        <v/>
      </c>
      <c r="I37" s="326" t="str">
        <f>IF(Summary!$V31="E","E","")</f>
        <v/>
      </c>
      <c r="J37" s="326" t="str">
        <f>IF(Summary!$W31="Y","R","")</f>
        <v/>
      </c>
      <c r="L37" s="582" t="str">
        <f>'Council Own'!B222</f>
        <v>&lt;&lt;List Badge 10 Here&gt;&gt;</v>
      </c>
      <c r="M37" s="582"/>
      <c r="N37" s="582"/>
      <c r="O37" s="582"/>
      <c r="P37" s="582"/>
      <c r="Q37" s="582"/>
      <c r="R37" s="591"/>
      <c r="S37" s="341" t="str">
        <f>IF(Summary!$V91="E","E","")</f>
        <v/>
      </c>
      <c r="T37" s="341" t="str">
        <f>IF(Summary!$W91="Y","R","")</f>
        <v/>
      </c>
      <c r="U37" s="586"/>
      <c r="W37" s="338" t="str">
        <f>'Fun Patches'!C38</f>
        <v>&lt;LIST PATCH HERE&gt;</v>
      </c>
      <c r="X37" s="339" t="str">
        <f>IF(Summary!$V146="E","E","")</f>
        <v/>
      </c>
      <c r="Y37" s="339" t="str">
        <f>IF(Summary!$W146="Y","R","")</f>
        <v/>
      </c>
      <c r="AA37" s="275"/>
      <c r="AB37" s="273"/>
      <c r="AC37" s="274"/>
    </row>
    <row r="38" spans="2:29" ht="12.95" customHeight="1">
      <c r="C38" s="300" t="s">
        <v>158</v>
      </c>
      <c r="D38" s="309" t="str">
        <f>IF(Badges!$N123="A","/","")</f>
        <v/>
      </c>
      <c r="E38" s="309" t="str">
        <f>IF(Badges!$N125="A","/","")</f>
        <v/>
      </c>
      <c r="F38" s="309" t="str">
        <f>IF(Badges!$N127="A","/","")</f>
        <v/>
      </c>
      <c r="G38" s="309" t="str">
        <f>IF(Badges!$N129="A","/","")</f>
        <v/>
      </c>
      <c r="H38" s="309" t="str">
        <f>IF(Badges!$N131="A","/","")</f>
        <v/>
      </c>
      <c r="I38" s="224" t="str">
        <f>IF(Summary!$V9="E","E","")</f>
        <v/>
      </c>
      <c r="J38" s="224" t="str">
        <f>IF(Summary!$W9="Y","R","")</f>
        <v/>
      </c>
      <c r="L38" s="391"/>
      <c r="M38" s="391"/>
      <c r="N38" s="391"/>
      <c r="O38" s="391"/>
      <c r="P38" s="391"/>
      <c r="Q38" s="391"/>
      <c r="R38" s="391"/>
      <c r="S38" s="395"/>
      <c r="T38" s="395"/>
      <c r="U38" s="586"/>
      <c r="W38" s="338" t="str">
        <f>'Fun Patches'!C39</f>
        <v>&lt;LIST PATCH HERE&gt;</v>
      </c>
      <c r="X38" s="339" t="str">
        <f>IF(Summary!$V147="E","E","")</f>
        <v/>
      </c>
      <c r="Y38" s="339" t="str">
        <f>IF(Summary!$W147="Y","R","")</f>
        <v/>
      </c>
      <c r="AA38" s="275"/>
      <c r="AB38" s="273"/>
      <c r="AC38" s="274"/>
    </row>
    <row r="39" spans="2:29" ht="12.95" customHeight="1">
      <c r="C39" s="299" t="s">
        <v>159</v>
      </c>
      <c r="D39" s="315" t="str">
        <f>IF(Badges!$N136="A","/","")</f>
        <v/>
      </c>
      <c r="E39" s="315" t="str">
        <f>IF(Badges!$N138="A","/","")</f>
        <v/>
      </c>
      <c r="F39" s="315" t="str">
        <f>IF(Badges!$N140="A","/","")</f>
        <v/>
      </c>
      <c r="G39" s="315" t="str">
        <f>IF(Badges!$N142="A","/","")</f>
        <v/>
      </c>
      <c r="H39" s="315" t="str">
        <f>IF(Badges!$N144="A","/","")</f>
        <v/>
      </c>
      <c r="I39" s="224" t="str">
        <f>IF(Summary!$V10="E","E","")</f>
        <v/>
      </c>
      <c r="J39" s="224" t="str">
        <f>IF(Summary!$W10="Y","R","")</f>
        <v/>
      </c>
      <c r="L39" s="391"/>
      <c r="M39" s="391"/>
      <c r="N39" s="391"/>
      <c r="O39" s="391"/>
      <c r="P39" s="391"/>
      <c r="Q39" s="391"/>
      <c r="R39" s="391"/>
      <c r="S39" s="395"/>
      <c r="T39" s="395"/>
      <c r="U39" s="586"/>
      <c r="W39" s="338" t="str">
        <f>'Fun Patches'!C40</f>
        <v>&lt;LIST PATCH HERE&gt;</v>
      </c>
      <c r="X39" s="339" t="str">
        <f>IF(Summary!$V148="E","E","")</f>
        <v/>
      </c>
      <c r="Y39" s="339" t="str">
        <f>IF(Summary!$W148="Y","R","")</f>
        <v/>
      </c>
      <c r="AA39" s="275"/>
      <c r="AB39" s="273"/>
      <c r="AC39" s="274"/>
    </row>
    <row r="40" spans="2:29" ht="12.95" customHeight="1">
      <c r="L40" s="581" t="str">
        <f>'Age-Level'!C122</f>
        <v>Investiture</v>
      </c>
      <c r="M40" s="581"/>
      <c r="N40" s="581"/>
      <c r="O40" s="581"/>
      <c r="P40" s="581"/>
      <c r="Q40" s="581"/>
      <c r="R40" s="590"/>
      <c r="S40" s="224" t="str">
        <f>IF(Summary!$V106="E","E","")</f>
        <v/>
      </c>
      <c r="T40" s="224" t="str">
        <f>IF(Summary!$W106="Y","R","")</f>
        <v/>
      </c>
      <c r="U40" s="586"/>
      <c r="W40" s="338" t="str">
        <f>'Fun Patches'!C41</f>
        <v>&lt;LIST PATCH HERE&gt;</v>
      </c>
      <c r="X40" s="339" t="str">
        <f>IF(Summary!$V149="E","E","")</f>
        <v/>
      </c>
      <c r="Y40" s="339" t="str">
        <f>IF(Summary!$W149="Y","R","")</f>
        <v/>
      </c>
      <c r="AA40" s="275"/>
      <c r="AB40" s="273"/>
      <c r="AC40" s="274"/>
    </row>
    <row r="41" spans="2:29" ht="12.95" customHeight="1" thickBot="1">
      <c r="L41" s="581" t="str">
        <f>'Age-Level'!C123</f>
        <v>Rededication (1st year)</v>
      </c>
      <c r="M41" s="581"/>
      <c r="N41" s="581"/>
      <c r="O41" s="581"/>
      <c r="P41" s="581"/>
      <c r="Q41" s="581"/>
      <c r="R41" s="590"/>
      <c r="S41" s="224" t="str">
        <f>IF(Summary!$V107="E","E","")</f>
        <v/>
      </c>
      <c r="T41" s="224" t="str">
        <f>IF(Summary!$W107="Y","R","")</f>
        <v/>
      </c>
      <c r="U41" s="586"/>
      <c r="W41" s="338" t="str">
        <f>'Fun Patches'!C42</f>
        <v>&lt;LIST PATCH HERE&gt;</v>
      </c>
      <c r="X41" s="339" t="str">
        <f>IF(Summary!$V150="E","E","")</f>
        <v/>
      </c>
      <c r="Y41" s="339" t="str">
        <f>IF(Summary!$W150="Y","R","")</f>
        <v/>
      </c>
      <c r="AA41" s="275"/>
      <c r="AB41" s="273"/>
      <c r="AC41" s="274"/>
    </row>
    <row r="42" spans="2:29" ht="12.95" customHeight="1">
      <c r="B42" s="262"/>
      <c r="C42" s="263" t="s">
        <v>1078</v>
      </c>
      <c r="D42" s="309" t="str">
        <f>IF(Badges!$N823="C","/","")</f>
        <v/>
      </c>
      <c r="E42" s="309" t="str">
        <f>IF(Badges!$N823="C","/","")</f>
        <v/>
      </c>
      <c r="F42" s="309" t="str">
        <f>IF(Badges!$N823="C","/","")</f>
        <v/>
      </c>
      <c r="G42" s="309" t="str">
        <f>IF(Badges!$N823="C","/","")</f>
        <v/>
      </c>
      <c r="H42" s="309" t="str">
        <f>IF(Badges!$N823="C","/","")</f>
        <v/>
      </c>
      <c r="I42" s="224" t="str">
        <f>IF(Summary!$V42="E","E","")</f>
        <v/>
      </c>
      <c r="J42" s="224" t="str">
        <f>IF(Summary!$W42="Y","R","")</f>
        <v/>
      </c>
      <c r="L42" s="581" t="str">
        <f>'Age-Level'!C124</f>
        <v>Rededication (2nd year)</v>
      </c>
      <c r="M42" s="581"/>
      <c r="N42" s="581"/>
      <c r="O42" s="581"/>
      <c r="P42" s="581"/>
      <c r="Q42" s="581"/>
      <c r="R42" s="590"/>
      <c r="S42" s="224" t="str">
        <f>IF(Summary!$V108="E","E","")</f>
        <v/>
      </c>
      <c r="T42" s="224" t="str">
        <f>IF(Summary!$W108="Y","R","")</f>
        <v/>
      </c>
      <c r="U42" s="586"/>
      <c r="W42" s="338" t="str">
        <f>'Fun Patches'!C43</f>
        <v>&lt;LIST PATCH HERE&gt;</v>
      </c>
      <c r="X42" s="339" t="str">
        <f>IF(Summary!$V151="E","E","")</f>
        <v/>
      </c>
      <c r="Y42" s="339" t="str">
        <f>IF(Summary!$W151="Y","R","")</f>
        <v/>
      </c>
      <c r="AA42" s="275"/>
      <c r="AB42" s="273"/>
      <c r="AC42" s="274"/>
    </row>
    <row r="43" spans="2:29" ht="12.95" customHeight="1">
      <c r="B43" s="262"/>
      <c r="C43" s="286" t="s">
        <v>1079</v>
      </c>
      <c r="D43" s="317" t="str">
        <f>IF(Badges!$N830="C","/","")</f>
        <v/>
      </c>
      <c r="E43" s="317" t="str">
        <f>IF(Badges!$N830="C","/","")</f>
        <v/>
      </c>
      <c r="F43" s="317" t="str">
        <f>IF(Badges!$N830="C","/","")</f>
        <v/>
      </c>
      <c r="G43" s="317" t="str">
        <f>IF(Badges!$N830="C","/","")</f>
        <v/>
      </c>
      <c r="H43" s="317" t="str">
        <f>IF(Badges!$N830="C","/","")</f>
        <v/>
      </c>
      <c r="I43" s="224" t="str">
        <f>IF(Summary!$V43="E","E","")</f>
        <v/>
      </c>
      <c r="J43" s="224" t="str">
        <f>IF(Summary!$W43="Y","R","")</f>
        <v/>
      </c>
      <c r="L43" s="581" t="str">
        <f>'Age-Level'!C125</f>
        <v>Rededication (3rd year)</v>
      </c>
      <c r="M43" s="581"/>
      <c r="N43" s="581"/>
      <c r="O43" s="581"/>
      <c r="P43" s="581"/>
      <c r="Q43" s="581"/>
      <c r="R43" s="590"/>
      <c r="S43" s="224" t="str">
        <f>IF(Summary!$V109="E","E","")</f>
        <v/>
      </c>
      <c r="T43" s="224" t="str">
        <f>IF(Summary!$W109="Y","R","")</f>
        <v/>
      </c>
      <c r="U43" s="586"/>
      <c r="W43" s="338" t="str">
        <f>'Fun Patches'!C44</f>
        <v>&lt;LIST PATCH HERE&gt;</v>
      </c>
      <c r="X43" s="339" t="str">
        <f>IF(Summary!$V152="E","E","")</f>
        <v/>
      </c>
      <c r="Y43" s="339" t="str">
        <f>IF(Summary!$W152="Y","R","")</f>
        <v/>
      </c>
      <c r="AA43" s="275"/>
      <c r="AB43" s="273"/>
      <c r="AC43" s="274"/>
    </row>
    <row r="44" spans="2:29" ht="12.95" customHeight="1" thickBot="1">
      <c r="B44" s="262"/>
      <c r="C44" s="293" t="s">
        <v>1080</v>
      </c>
      <c r="D44" s="316" t="str">
        <f>IF(Badges!$N837="C","/","")</f>
        <v/>
      </c>
      <c r="E44" s="316" t="str">
        <f>IF(Badges!$N837="C","/","")</f>
        <v/>
      </c>
      <c r="F44" s="316" t="str">
        <f>IF(Badges!$N837="C","/","")</f>
        <v/>
      </c>
      <c r="G44" s="316" t="str">
        <f>IF(Badges!$N837="C","/","")</f>
        <v/>
      </c>
      <c r="H44" s="316" t="str">
        <f>IF(Badges!$N837="C","/","")</f>
        <v/>
      </c>
      <c r="I44" s="326" t="str">
        <f>IF(Summary!$V44="E","E","")</f>
        <v/>
      </c>
      <c r="J44" s="326" t="str">
        <f>IF(Summary!$W44="Y","R","")</f>
        <v/>
      </c>
      <c r="L44" s="581" t="str">
        <f>'Age-Level'!C126</f>
        <v>Rededication (4th year)</v>
      </c>
      <c r="M44" s="581"/>
      <c r="N44" s="581"/>
      <c r="O44" s="581"/>
      <c r="P44" s="581"/>
      <c r="Q44" s="581"/>
      <c r="R44" s="590"/>
      <c r="S44" s="342" t="str">
        <f>IF(Summary!$V110="E","E","")</f>
        <v/>
      </c>
      <c r="T44" s="342" t="str">
        <f>IF(Summary!$W110="Y","R","")</f>
        <v/>
      </c>
      <c r="U44" s="586"/>
      <c r="W44" s="338" t="str">
        <f>'Fun Patches'!C45</f>
        <v>&lt;LIST PATCH HERE&gt;</v>
      </c>
      <c r="X44" s="339" t="str">
        <f>IF(Summary!$V153="E","E","")</f>
        <v/>
      </c>
      <c r="Y44" s="339" t="str">
        <f>IF(Summary!$W153="Y","R","")</f>
        <v/>
      </c>
      <c r="AA44" s="275"/>
      <c r="AB44" s="273"/>
      <c r="AC44" s="274"/>
    </row>
    <row r="45" spans="2:29" ht="12.95" customHeight="1" thickBot="1">
      <c r="B45" s="262"/>
      <c r="C45" s="263" t="s">
        <v>967</v>
      </c>
      <c r="D45" s="309" t="str">
        <f>IF(Badges!$N845="C","/","")</f>
        <v/>
      </c>
      <c r="E45" s="309" t="str">
        <f>IF(Badges!$N846="C","/","")</f>
        <v/>
      </c>
      <c r="F45" s="309" t="str">
        <f>IF(Badges!$N847="C","/","")</f>
        <v/>
      </c>
      <c r="G45" s="309" t="str">
        <f>IF(Badges!$N848="C","/","")</f>
        <v/>
      </c>
      <c r="H45" s="309" t="str">
        <f>IF(Badges!$N849="C","/","")</f>
        <v/>
      </c>
      <c r="I45" s="224" t="str">
        <f>IF(Summary!$V46="E","E","")</f>
        <v/>
      </c>
      <c r="J45" s="224" t="str">
        <f>IF(Summary!$W46="Y","R","")</f>
        <v/>
      </c>
      <c r="L45" s="584" t="str">
        <f>'Age-Level'!C127</f>
        <v>Rededication (5th year)</v>
      </c>
      <c r="M45" s="584"/>
      <c r="N45" s="584"/>
      <c r="O45" s="584"/>
      <c r="P45" s="584"/>
      <c r="Q45" s="584"/>
      <c r="R45" s="592"/>
      <c r="S45" s="343" t="str">
        <f>IF(Summary!$V111="E","E","")</f>
        <v/>
      </c>
      <c r="T45" s="343" t="str">
        <f>IF(Summary!$W111="Y","R","")</f>
        <v/>
      </c>
      <c r="U45" s="586"/>
      <c r="W45" s="338" t="str">
        <f>'Fun Patches'!C46</f>
        <v>&lt;LIST PATCH HERE&gt;</v>
      </c>
      <c r="X45" s="339" t="str">
        <f>IF(Summary!$V154="E","E","")</f>
        <v/>
      </c>
      <c r="Y45" s="339" t="str">
        <f>IF(Summary!$W154="Y","R","")</f>
        <v/>
      </c>
      <c r="AA45" s="275"/>
      <c r="AB45" s="273"/>
      <c r="AC45" s="274"/>
    </row>
    <row r="46" spans="2:29" ht="12.95" customHeight="1">
      <c r="B46" s="262"/>
      <c r="C46" s="286" t="s">
        <v>968</v>
      </c>
      <c r="D46" s="317" t="str">
        <f>IF(Badges!$N852="C","/","")</f>
        <v/>
      </c>
      <c r="E46" s="317" t="str">
        <f>IF(Badges!$N853="C","/","")</f>
        <v/>
      </c>
      <c r="F46" s="317" t="str">
        <f>IF(Badges!$N854="C","/","")</f>
        <v/>
      </c>
      <c r="G46" s="317" t="str">
        <f>IF(Badges!$N855="C","/","")</f>
        <v/>
      </c>
      <c r="H46" s="317" t="str">
        <f>IF(Badges!$N856="C","/","")</f>
        <v/>
      </c>
      <c r="I46" s="224" t="str">
        <f>IF(Summary!$V47="E","E","")</f>
        <v/>
      </c>
      <c r="J46" s="224" t="str">
        <f>IF(Summary!$W47="Y","R","")</f>
        <v/>
      </c>
      <c r="T46" s="394"/>
      <c r="U46" s="586"/>
      <c r="W46" s="338" t="str">
        <f>'Fun Patches'!C47</f>
        <v>&lt;LIST PATCH HERE&gt;</v>
      </c>
      <c r="X46" s="339" t="str">
        <f>IF(Summary!$V155="E","E","")</f>
        <v/>
      </c>
      <c r="Y46" s="339" t="str">
        <f>IF(Summary!$W155="Y","R","")</f>
        <v/>
      </c>
      <c r="AA46" s="275"/>
      <c r="AB46" s="273"/>
      <c r="AC46" s="274"/>
    </row>
    <row r="47" spans="2:29" ht="12.95" customHeight="1" thickBot="1">
      <c r="B47" s="262"/>
      <c r="C47" s="293" t="s">
        <v>969</v>
      </c>
      <c r="D47" s="316" t="str">
        <f>IF(Badges!$N859="C","/","")</f>
        <v/>
      </c>
      <c r="E47" s="316" t="str">
        <f>IF(Badges!$N860="C","/","")</f>
        <v/>
      </c>
      <c r="F47" s="316" t="str">
        <f>IF(Badges!$N861="C","/","")</f>
        <v/>
      </c>
      <c r="G47" s="316" t="str">
        <f>IF(Badges!$N862="C","/","")</f>
        <v/>
      </c>
      <c r="H47" s="316" t="str">
        <f>IF(Badges!$N863="C","/","")</f>
        <v/>
      </c>
      <c r="I47" s="326" t="str">
        <f>IF(Summary!$V48="E","E","")</f>
        <v/>
      </c>
      <c r="J47" s="326" t="str">
        <f>IF(Summary!$W48="Y","R","")</f>
        <v/>
      </c>
      <c r="U47" s="586"/>
      <c r="W47" s="338" t="str">
        <f>'Fun Patches'!C48</f>
        <v>&lt;LIST PATCH HERE&gt;</v>
      </c>
      <c r="X47" s="339" t="str">
        <f>IF(Summary!$V156="E","E","")</f>
        <v/>
      </c>
      <c r="Y47" s="339" t="str">
        <f>IF(Summary!$W156="Y","R","")</f>
        <v/>
      </c>
      <c r="AA47" s="275"/>
      <c r="AB47" s="273"/>
      <c r="AC47" s="274"/>
    </row>
    <row r="48" spans="2:29" ht="12.95" customHeight="1">
      <c r="B48" s="262"/>
      <c r="C48" s="294" t="s">
        <v>970</v>
      </c>
      <c r="D48" s="309" t="str">
        <f>IF(Badges!$N867="C","/","")</f>
        <v/>
      </c>
      <c r="E48" s="309" t="str">
        <f>IF(Badges!$N868="C","/","")</f>
        <v/>
      </c>
      <c r="F48" s="309" t="str">
        <f>IF(Badges!$N869="C","/","")</f>
        <v/>
      </c>
      <c r="G48" s="309" t="str">
        <f>IF(Badges!$N870="C","/","")</f>
        <v/>
      </c>
      <c r="H48" s="309" t="str">
        <f>IF(Badges!$N871="C","/","")</f>
        <v/>
      </c>
      <c r="I48" s="224" t="str">
        <f>IF(Summary!$V50="E","E","")</f>
        <v/>
      </c>
      <c r="J48" s="224" t="str">
        <f>IF(Summary!$W50="Y","R","")</f>
        <v/>
      </c>
      <c r="L48" s="583"/>
      <c r="M48" s="583"/>
      <c r="N48" s="583"/>
      <c r="O48" s="583"/>
      <c r="P48" s="583"/>
      <c r="Q48" s="583"/>
      <c r="R48" s="587"/>
      <c r="S48" s="264"/>
      <c r="T48" s="274"/>
      <c r="U48" s="586"/>
      <c r="W48" s="338" t="str">
        <f>'Fun Patches'!C49</f>
        <v>&lt;LIST PATCH HERE&gt;</v>
      </c>
      <c r="X48" s="339" t="str">
        <f>IF(Summary!$V157="E","E","")</f>
        <v/>
      </c>
      <c r="Y48" s="339" t="str">
        <f>IF(Summary!$W157="Y","R","")</f>
        <v/>
      </c>
      <c r="AA48" s="275"/>
      <c r="AB48" s="273"/>
      <c r="AC48" s="274"/>
    </row>
    <row r="49" spans="2:29" ht="12.95" customHeight="1">
      <c r="B49" s="262"/>
      <c r="C49" s="295" t="s">
        <v>971</v>
      </c>
      <c r="D49" s="317" t="str">
        <f>IF(Badges!$N874="C","/","")</f>
        <v/>
      </c>
      <c r="E49" s="317" t="str">
        <f>IF(Badges!$N875="C","/","")</f>
        <v/>
      </c>
      <c r="F49" s="317" t="str">
        <f>IF(Badges!$N876="C","/","")</f>
        <v/>
      </c>
      <c r="G49" s="317" t="str">
        <f>IF(Badges!$N877="C","/","")</f>
        <v/>
      </c>
      <c r="H49" s="317" t="str">
        <f>IF(Badges!$N878="C","/","")</f>
        <v/>
      </c>
      <c r="I49" s="224" t="str">
        <f>IF(Summary!$V51="E","E","")</f>
        <v/>
      </c>
      <c r="J49" s="224" t="str">
        <f>IF(Summary!$W51="Y","R","")</f>
        <v/>
      </c>
      <c r="L49" s="585"/>
      <c r="M49" s="585"/>
      <c r="N49" s="585"/>
      <c r="O49" s="585"/>
      <c r="P49" s="585"/>
      <c r="Q49" s="585"/>
      <c r="R49" s="588"/>
      <c r="S49" s="273"/>
      <c r="T49" s="274"/>
      <c r="U49" s="586"/>
      <c r="W49" s="338" t="str">
        <f>'Fun Patches'!C50</f>
        <v>&lt;LIST PATCH HERE&gt;</v>
      </c>
      <c r="X49" s="339" t="str">
        <f>IF(Summary!$V158="E","E","")</f>
        <v/>
      </c>
      <c r="Y49" s="339" t="str">
        <f>IF(Summary!$W158="Y","R","")</f>
        <v/>
      </c>
      <c r="AA49" s="275"/>
      <c r="AB49" s="273"/>
      <c r="AC49" s="274"/>
    </row>
    <row r="50" spans="2:29" ht="12.95" customHeight="1" thickBot="1">
      <c r="B50" s="262"/>
      <c r="C50" s="298" t="s">
        <v>972</v>
      </c>
      <c r="D50" s="316" t="str">
        <f>IF(Badges!$N881="C","/","")</f>
        <v/>
      </c>
      <c r="E50" s="316" t="str">
        <f>IF(Badges!$N882="C","/","")</f>
        <v/>
      </c>
      <c r="F50" s="316" t="str">
        <f>IF(Badges!$N883="C","/","")</f>
        <v/>
      </c>
      <c r="G50" s="316" t="str">
        <f>IF(Badges!$N884="C","/","")</f>
        <v/>
      </c>
      <c r="H50" s="316" t="str">
        <f>IF(Badges!$N885="C","/","")</f>
        <v/>
      </c>
      <c r="I50" s="326" t="str">
        <f>IF(Summary!$V52="E","E","")</f>
        <v/>
      </c>
      <c r="J50" s="326" t="str">
        <f>IF(Summary!$W52="Y","R","")</f>
        <v/>
      </c>
      <c r="L50" s="583"/>
      <c r="M50" s="583"/>
      <c r="N50" s="583"/>
      <c r="O50" s="583"/>
      <c r="P50" s="583"/>
      <c r="Q50" s="583"/>
      <c r="R50" s="587"/>
      <c r="S50" s="273"/>
      <c r="T50" s="274"/>
      <c r="U50" s="586"/>
      <c r="W50" s="338" t="str">
        <f>'Fun Patches'!C51</f>
        <v>&lt;LIST PATCH HERE&gt;</v>
      </c>
      <c r="X50" s="339" t="str">
        <f>IF(Summary!$V159="E","E","")</f>
        <v/>
      </c>
      <c r="Y50" s="339" t="str">
        <f>IF(Summary!$W159="Y","R","")</f>
        <v/>
      </c>
      <c r="AA50" s="275"/>
      <c r="AB50" s="273"/>
      <c r="AC50" s="274"/>
    </row>
    <row r="51" spans="2:29" ht="12.95" customHeight="1">
      <c r="B51" s="262"/>
      <c r="C51" s="263" t="s">
        <v>1081</v>
      </c>
      <c r="D51" s="309" t="str">
        <f>IF(Badges!$N889="C","/","")</f>
        <v/>
      </c>
      <c r="E51" s="309" t="str">
        <f>IF(Badges!$N890="C","/","")</f>
        <v/>
      </c>
      <c r="F51" s="309" t="str">
        <f>IF(Badges!$N891="C","/","")</f>
        <v/>
      </c>
      <c r="G51" s="309" t="str">
        <f>IF(Badges!$N892="C","/","")</f>
        <v/>
      </c>
      <c r="H51" s="309" t="str">
        <f>IF(Badges!$N893="C","/","")</f>
        <v/>
      </c>
      <c r="I51" s="224" t="str">
        <f>IF(Summary!$V54="E","E","")</f>
        <v/>
      </c>
      <c r="J51" s="224" t="str">
        <f>IF(Summary!$W54="Y","R","")</f>
        <v/>
      </c>
      <c r="L51" s="585"/>
      <c r="M51" s="585"/>
      <c r="N51" s="585"/>
      <c r="O51" s="585"/>
      <c r="P51" s="585"/>
      <c r="Q51" s="585"/>
      <c r="R51" s="588"/>
      <c r="S51" s="273"/>
      <c r="T51" s="274"/>
      <c r="U51" s="586"/>
      <c r="W51" s="338" t="str">
        <f>'Fun Patches'!C52</f>
        <v>&lt;LIST PATCH HERE&gt;</v>
      </c>
      <c r="X51" s="339" t="str">
        <f>IF(Summary!$V160="E","E","")</f>
        <v/>
      </c>
      <c r="Y51" s="339" t="str">
        <f>IF(Summary!$W160="Y","R","")</f>
        <v/>
      </c>
      <c r="AA51" s="275"/>
      <c r="AB51" s="273"/>
      <c r="AC51" s="274"/>
    </row>
    <row r="52" spans="2:29" ht="12.95" customHeight="1">
      <c r="B52" s="262"/>
      <c r="C52" s="286" t="s">
        <v>1082</v>
      </c>
      <c r="D52" s="317" t="str">
        <f>IF(Badges!$N896="C","/","")</f>
        <v/>
      </c>
      <c r="E52" s="317" t="str">
        <f>IF(Badges!$N897="C","/","")</f>
        <v/>
      </c>
      <c r="F52" s="317" t="str">
        <f>IF(Badges!$N898="C","/","")</f>
        <v/>
      </c>
      <c r="G52" s="317" t="str">
        <f>IF(Badges!$N899="C","/","")</f>
        <v/>
      </c>
      <c r="H52" s="317" t="str">
        <f>IF(Badges!$N900="C","/","")</f>
        <v/>
      </c>
      <c r="I52" s="224" t="str">
        <f>IF(Summary!$V55="E","E","")</f>
        <v/>
      </c>
      <c r="J52" s="224" t="str">
        <f>IF(Summary!$W55="Y","R","")</f>
        <v/>
      </c>
      <c r="L52" s="583"/>
      <c r="M52" s="583"/>
      <c r="N52" s="583"/>
      <c r="O52" s="583"/>
      <c r="P52" s="583"/>
      <c r="Q52" s="583"/>
      <c r="R52" s="587"/>
      <c r="S52" s="273"/>
      <c r="T52" s="274"/>
      <c r="U52" s="586"/>
      <c r="W52" s="338" t="str">
        <f>'Fun Patches'!C53</f>
        <v>&lt;LIST PATCH HERE&gt;</v>
      </c>
      <c r="X52" s="339" t="str">
        <f>IF(Summary!$V161="E","E","")</f>
        <v/>
      </c>
      <c r="Y52" s="339" t="str">
        <f>IF(Summary!$W161="Y","R","")</f>
        <v/>
      </c>
      <c r="AA52" s="275"/>
      <c r="AB52" s="273"/>
      <c r="AC52" s="274"/>
    </row>
    <row r="53" spans="2:29" ht="12.95" customHeight="1" thickBot="1">
      <c r="B53" s="262"/>
      <c r="C53" s="293" t="s">
        <v>1083</v>
      </c>
      <c r="D53" s="316" t="str">
        <f>IF(Badges!$N903="C","/","")</f>
        <v/>
      </c>
      <c r="E53" s="316" t="str">
        <f>IF(Badges!$N904="C","/","")</f>
        <v/>
      </c>
      <c r="F53" s="316" t="str">
        <f>IF(Badges!$N905="C","/","")</f>
        <v/>
      </c>
      <c r="G53" s="316" t="str">
        <f>IF(Badges!$N906="C","/","")</f>
        <v/>
      </c>
      <c r="H53" s="316" t="str">
        <f>IF(Badges!$N907="C","/","")</f>
        <v/>
      </c>
      <c r="I53" s="326" t="str">
        <f>IF(Summary!$V56="E","E","")</f>
        <v/>
      </c>
      <c r="J53" s="326" t="str">
        <f>IF(Summary!$W56="Y","R","")</f>
        <v/>
      </c>
      <c r="L53" s="585"/>
      <c r="M53" s="585"/>
      <c r="N53" s="585"/>
      <c r="O53" s="585"/>
      <c r="P53" s="585"/>
      <c r="Q53" s="585"/>
      <c r="R53" s="588"/>
      <c r="S53" s="273"/>
      <c r="T53" s="274"/>
      <c r="U53" s="586"/>
      <c r="W53" s="340" t="str">
        <f>'Fun Patches'!C54</f>
        <v>&lt;LIST PATCH HERE&gt;</v>
      </c>
      <c r="X53" s="341" t="str">
        <f>IF(Summary!$V162="E","E","")</f>
        <v/>
      </c>
      <c r="Y53" s="341" t="str">
        <f>IF(Summary!$W162="Y","R","")</f>
        <v/>
      </c>
      <c r="AA53" s="275"/>
      <c r="AB53" s="273"/>
      <c r="AC53" s="274"/>
    </row>
    <row r="54" spans="2:29" ht="12.95" customHeight="1">
      <c r="B54" s="262"/>
      <c r="C54" s="263" t="s">
        <v>973</v>
      </c>
      <c r="D54" s="309" t="str">
        <f>IF(Badges!$N911="C","/","")</f>
        <v/>
      </c>
      <c r="E54" s="309" t="str">
        <f>IF(Badges!$N912="C","/","")</f>
        <v/>
      </c>
      <c r="F54" s="309" t="str">
        <f>IF(Badges!$N913="C","/","")</f>
        <v/>
      </c>
      <c r="G54" s="309" t="str">
        <f>IF(Badges!$N914="C","/","")</f>
        <v/>
      </c>
      <c r="H54" s="309" t="str">
        <f>IF(Badges!$N915="C","/","")</f>
        <v/>
      </c>
      <c r="I54" s="224" t="str">
        <f>IF(Summary!$V58="E","E","")</f>
        <v/>
      </c>
      <c r="J54" s="224" t="str">
        <f>IF(Summary!$W58="Y","R","")</f>
        <v/>
      </c>
      <c r="L54" s="583"/>
      <c r="M54" s="583"/>
      <c r="N54" s="583"/>
      <c r="O54" s="583"/>
      <c r="P54" s="583"/>
      <c r="Q54" s="583"/>
      <c r="R54" s="587"/>
      <c r="S54" s="273"/>
      <c r="T54" s="274"/>
      <c r="U54" s="586"/>
      <c r="W54" s="335"/>
      <c r="X54" s="334"/>
      <c r="Y54" s="334"/>
      <c r="AA54" s="275"/>
      <c r="AB54" s="273"/>
      <c r="AC54" s="274"/>
    </row>
    <row r="55" spans="2:29" ht="12.95" customHeight="1">
      <c r="B55" s="262"/>
      <c r="C55" s="286" t="s">
        <v>974</v>
      </c>
      <c r="D55" s="317" t="str">
        <f>IF(Badges!$N918="C","/","")</f>
        <v/>
      </c>
      <c r="E55" s="317" t="str">
        <f>IF(Badges!$N919="C","/","")</f>
        <v/>
      </c>
      <c r="F55" s="317" t="str">
        <f>IF(Badges!$N920="C","/","")</f>
        <v/>
      </c>
      <c r="G55" s="317" t="str">
        <f>IF(Badges!$N921="C","/","")</f>
        <v/>
      </c>
      <c r="H55" s="317" t="str">
        <f>IF(Badges!$N922="C","/","")</f>
        <v/>
      </c>
      <c r="I55" s="224" t="str">
        <f>IF(Summary!$V59="E","E","")</f>
        <v/>
      </c>
      <c r="J55" s="224" t="str">
        <f>IF(Summary!$W59="Y","R","")</f>
        <v/>
      </c>
      <c r="L55" s="585"/>
      <c r="M55" s="585"/>
      <c r="N55" s="585"/>
      <c r="O55" s="585"/>
      <c r="P55" s="585"/>
      <c r="Q55" s="585"/>
      <c r="R55" s="588"/>
      <c r="S55" s="273"/>
      <c r="T55" s="274"/>
      <c r="U55" s="586"/>
      <c r="W55" s="396"/>
      <c r="X55" s="264"/>
      <c r="Y55" s="265"/>
      <c r="AA55" s="275"/>
      <c r="AB55" s="273"/>
      <c r="AC55" s="274"/>
    </row>
    <row r="56" spans="2:29" ht="12.95" customHeight="1" thickBot="1">
      <c r="B56" s="262"/>
      <c r="C56" s="276" t="s">
        <v>975</v>
      </c>
      <c r="D56" s="316" t="str">
        <f>IF(Badges!$N928="A","/","")</f>
        <v/>
      </c>
      <c r="E56" s="316" t="str">
        <f>IF(Badges!$N931="A","/","")</f>
        <v/>
      </c>
      <c r="F56" s="316" t="str">
        <f>IF(Badges!$N935="A","/","")</f>
        <v/>
      </c>
      <c r="G56" s="316" t="str">
        <f>IF(Badges!$N939="A","/","")</f>
        <v/>
      </c>
      <c r="H56" s="316" t="str">
        <f>IF(Badges!$N942="A","/","")</f>
        <v/>
      </c>
      <c r="I56" s="224" t="str">
        <f>IF(Summary!$V60="E","E","")</f>
        <v/>
      </c>
      <c r="J56" s="224" t="str">
        <f>IF(Summary!$W60="Y","R","")</f>
        <v/>
      </c>
      <c r="L56" s="583"/>
      <c r="M56" s="583"/>
      <c r="N56" s="583"/>
      <c r="O56" s="583"/>
      <c r="P56" s="583"/>
      <c r="Q56" s="583"/>
      <c r="R56" s="587"/>
      <c r="S56" s="273"/>
      <c r="T56" s="274"/>
      <c r="U56" s="586"/>
      <c r="W56" s="275"/>
      <c r="X56" s="273"/>
      <c r="Y56" s="274"/>
      <c r="AA56" s="275"/>
      <c r="AB56" s="273"/>
      <c r="AC56" s="274"/>
    </row>
    <row r="57" spans="2:29" ht="12.95" customHeight="1">
      <c r="J57" s="301"/>
      <c r="L57" s="585"/>
      <c r="M57" s="585"/>
      <c r="N57" s="585"/>
      <c r="O57" s="585"/>
      <c r="P57" s="585"/>
      <c r="Q57" s="585"/>
      <c r="R57" s="588"/>
      <c r="S57" s="273"/>
      <c r="T57" s="274"/>
      <c r="U57" s="586"/>
      <c r="W57" s="275"/>
      <c r="X57" s="273"/>
      <c r="Y57" s="274"/>
      <c r="AA57" s="275"/>
      <c r="AB57" s="273"/>
      <c r="AC57" s="274"/>
    </row>
    <row r="58" spans="2:29" ht="12.95" customHeight="1" thickBot="1">
      <c r="L58" s="583"/>
      <c r="M58" s="583"/>
      <c r="N58" s="583"/>
      <c r="O58" s="583"/>
      <c r="P58" s="583"/>
      <c r="Q58" s="583"/>
      <c r="R58" s="587"/>
      <c r="S58" s="273"/>
      <c r="T58" s="274"/>
      <c r="U58" s="586"/>
      <c r="W58" s="275"/>
      <c r="X58" s="273"/>
      <c r="Y58" s="274"/>
      <c r="AA58" s="275"/>
      <c r="AB58" s="273"/>
      <c r="AC58" s="274"/>
    </row>
    <row r="59" spans="2:29" ht="12.95" customHeight="1">
      <c r="B59" s="262"/>
      <c r="C59" s="263" t="s">
        <v>976</v>
      </c>
      <c r="D59" s="310" t="str">
        <f>IF('Age-Level'!$N6="C","/","")</f>
        <v/>
      </c>
      <c r="E59" s="310" t="str">
        <f>IF('Age-Level'!$N7="C","/","")</f>
        <v/>
      </c>
      <c r="F59" s="310" t="str">
        <f>IF('Age-Level'!$N8="C","/","")</f>
        <v/>
      </c>
      <c r="G59" s="310" t="str">
        <f>IF('Age-Level'!$N9="C","/","")</f>
        <v/>
      </c>
      <c r="H59" s="310" t="str">
        <f>IF('Age-Level'!$N10="C","/","")</f>
        <v/>
      </c>
      <c r="I59" s="224" t="str">
        <f>IF(Summary!$V95="E","E","")</f>
        <v/>
      </c>
      <c r="J59" s="224" t="str">
        <f>IF(Summary!$W95="Y","R","")</f>
        <v/>
      </c>
      <c r="L59" s="585"/>
      <c r="M59" s="585"/>
      <c r="N59" s="585"/>
      <c r="O59" s="585"/>
      <c r="P59" s="585"/>
      <c r="Q59" s="585"/>
      <c r="R59" s="588"/>
      <c r="S59" s="273"/>
      <c r="T59" s="274"/>
      <c r="U59" s="586"/>
      <c r="W59" s="275"/>
      <c r="X59" s="273"/>
      <c r="Y59" s="274"/>
      <c r="AA59" s="275"/>
      <c r="AB59" s="273"/>
      <c r="AC59" s="274"/>
    </row>
    <row r="60" spans="2:29" ht="12.95" customHeight="1" thickBot="1">
      <c r="B60" s="262"/>
      <c r="C60" s="276" t="s">
        <v>977</v>
      </c>
      <c r="D60" s="316" t="str">
        <f>IF('Age-Level'!$N13="C","/","")</f>
        <v/>
      </c>
      <c r="E60" s="316" t="str">
        <f>IF('Age-Level'!$N14="C","/","")</f>
        <v/>
      </c>
      <c r="F60" s="316" t="str">
        <f>IF('Age-Level'!$N15="C","/","")</f>
        <v/>
      </c>
      <c r="G60" s="316" t="str">
        <f>IF('Age-Level'!$N16="C","/","")</f>
        <v/>
      </c>
      <c r="H60" s="316" t="str">
        <f>IF('Age-Level'!$N17="C","/","")</f>
        <v/>
      </c>
      <c r="I60" s="326" t="str">
        <f>IF(Summary!$V96="E","E","")</f>
        <v/>
      </c>
      <c r="J60" s="326" t="str">
        <f>IF(Summary!$W96="Y","R","")</f>
        <v/>
      </c>
      <c r="L60" s="583"/>
      <c r="M60" s="583"/>
      <c r="N60" s="583"/>
      <c r="O60" s="583"/>
      <c r="P60" s="583"/>
      <c r="Q60" s="583"/>
      <c r="R60" s="587"/>
      <c r="S60" s="273"/>
      <c r="T60" s="274"/>
      <c r="U60" s="586"/>
      <c r="W60" s="275"/>
      <c r="X60" s="273"/>
      <c r="Y60" s="274"/>
      <c r="AA60" s="275"/>
      <c r="AB60" s="273"/>
      <c r="AC60" s="274"/>
    </row>
    <row r="61" spans="2:29" ht="12.95" customHeight="1">
      <c r="B61" s="262"/>
      <c r="C61" s="282" t="s">
        <v>978</v>
      </c>
      <c r="D61" s="310" t="str">
        <f>IF('Age-Level'!$N20="C","/","")</f>
        <v/>
      </c>
      <c r="E61" s="310" t="str">
        <f>IF('Age-Level'!$N21="C","/","")</f>
        <v/>
      </c>
      <c r="F61" s="310" t="str">
        <f>IF('Age-Level'!$N22="C","/","")</f>
        <v/>
      </c>
      <c r="G61" s="310" t="str">
        <f>IF('Age-Level'!$N23="C","/","")</f>
        <v/>
      </c>
      <c r="H61" s="310" t="str">
        <f>IF('Age-Level'!$N24="C","/","")</f>
        <v/>
      </c>
      <c r="I61" s="224" t="str">
        <f>IF(Summary!$V97="E","E","")</f>
        <v/>
      </c>
      <c r="J61" s="224" t="str">
        <f>IF(Summary!$W97="Y","R","")</f>
        <v/>
      </c>
      <c r="L61" s="585"/>
      <c r="M61" s="585"/>
      <c r="N61" s="585"/>
      <c r="O61" s="585"/>
      <c r="P61" s="585"/>
      <c r="Q61" s="585"/>
      <c r="R61" s="588"/>
      <c r="S61" s="273"/>
      <c r="T61" s="274"/>
      <c r="U61" s="586"/>
      <c r="W61" s="275"/>
      <c r="X61" s="273"/>
      <c r="Y61" s="274"/>
      <c r="AA61" s="275"/>
      <c r="AB61" s="273"/>
      <c r="AC61" s="274"/>
    </row>
    <row r="62" spans="2:29" ht="12.95" customHeight="1">
      <c r="B62" s="262"/>
      <c r="C62" s="276" t="s">
        <v>979</v>
      </c>
      <c r="D62" s="315" t="str">
        <f>IF('Age-Level'!$N27="C","/","")</f>
        <v/>
      </c>
      <c r="E62" s="315" t="str">
        <f>IF('Age-Level'!$N28="C","/","")</f>
        <v/>
      </c>
      <c r="F62" s="315" t="str">
        <f>IF('Age-Level'!$N29="C","/","")</f>
        <v/>
      </c>
      <c r="G62" s="315" t="str">
        <f>IF('Age-Level'!$N30="C","/","")</f>
        <v/>
      </c>
      <c r="H62" s="315" t="str">
        <f>IF('Age-Level'!$N31="C","/","")</f>
        <v/>
      </c>
      <c r="I62" s="346" t="str">
        <f>IF(Summary!$V98="E","E","")</f>
        <v/>
      </c>
      <c r="J62" s="346" t="str">
        <f>IF(Summary!$W98="Y","R","")</f>
        <v/>
      </c>
      <c r="L62" s="583"/>
      <c r="M62" s="583"/>
      <c r="N62" s="583"/>
      <c r="O62" s="583"/>
      <c r="P62" s="583"/>
      <c r="Q62" s="583"/>
      <c r="R62" s="587"/>
      <c r="S62" s="273"/>
      <c r="T62" s="274"/>
      <c r="U62" s="586"/>
      <c r="W62" s="275"/>
      <c r="X62" s="273"/>
      <c r="Y62" s="274"/>
      <c r="AA62" s="275"/>
      <c r="AB62" s="273"/>
      <c r="AC62" s="274"/>
    </row>
    <row r="63" spans="2:29" ht="12.95" customHeight="1" thickBot="1">
      <c r="B63" s="262"/>
      <c r="C63" s="298" t="s">
        <v>542</v>
      </c>
      <c r="D63" s="316" t="str">
        <f>IF('Age-Level'!$N34="C","/","")</f>
        <v/>
      </c>
      <c r="E63" s="316" t="str">
        <f>IF('Age-Level'!$N35="C","/","")</f>
        <v/>
      </c>
      <c r="F63" s="316" t="str">
        <f>IF('Age-Level'!$N36="C","/","")</f>
        <v/>
      </c>
      <c r="G63" s="316" t="str">
        <f>IF('Age-Level'!$N37="C","/","")</f>
        <v/>
      </c>
      <c r="H63" s="316" t="str">
        <f>IF('Age-Level'!$N38="C","/","")</f>
        <v/>
      </c>
      <c r="I63" s="326" t="str">
        <f>IF(Summary!$V99="E","E","")</f>
        <v/>
      </c>
      <c r="J63" s="326" t="str">
        <f>IF(Summary!$W99="Y","R","")</f>
        <v/>
      </c>
      <c r="L63" s="585"/>
      <c r="M63" s="585"/>
      <c r="N63" s="585"/>
      <c r="O63" s="585"/>
      <c r="P63" s="585"/>
      <c r="Q63" s="585"/>
      <c r="R63" s="588"/>
      <c r="S63" s="273"/>
      <c r="T63" s="274"/>
      <c r="U63" s="586"/>
      <c r="W63" s="275"/>
      <c r="X63" s="273"/>
      <c r="Y63" s="274"/>
      <c r="AA63" s="275"/>
      <c r="AB63" s="273"/>
      <c r="AC63" s="274"/>
    </row>
    <row r="64" spans="2:29" ht="12.95" customHeight="1">
      <c r="B64" s="262"/>
      <c r="C64" s="303" t="s">
        <v>980</v>
      </c>
      <c r="D64" s="397"/>
      <c r="E64" s="398"/>
      <c r="F64" s="399" t="str">
        <f>IF(COUNTIF(U4:U24,"C")&gt;0,"/"," ")</f>
        <v xml:space="preserve"> </v>
      </c>
      <c r="G64" s="399" t="str">
        <f>IF(COUNTIF(U4:U24,"C")&gt;1,"/"," ")</f>
        <v xml:space="preserve"> </v>
      </c>
      <c r="H64" s="399" t="str">
        <f>IF(COUNTIF(U4:U24,"C")&gt;2,"/"," ")</f>
        <v xml:space="preserve"> </v>
      </c>
      <c r="I64" s="224" t="str">
        <f>IF(Summary!$V100="E","E","")</f>
        <v/>
      </c>
      <c r="J64" s="224" t="str">
        <f>IF(Summary!$W100="Y","R","")</f>
        <v/>
      </c>
      <c r="L64" s="583"/>
      <c r="M64" s="583"/>
      <c r="N64" s="583"/>
      <c r="O64" s="583"/>
      <c r="P64" s="583"/>
      <c r="Q64" s="583"/>
      <c r="R64" s="587"/>
      <c r="S64" s="273"/>
      <c r="T64" s="274"/>
      <c r="U64" s="586"/>
      <c r="W64" s="275"/>
      <c r="X64" s="273"/>
      <c r="Y64" s="274"/>
      <c r="AA64" s="275"/>
      <c r="AB64" s="273"/>
      <c r="AC64" s="274"/>
    </row>
    <row r="65" spans="1:30" ht="12.95" customHeight="1">
      <c r="B65" s="262"/>
      <c r="C65" s="302" t="s">
        <v>211</v>
      </c>
      <c r="D65" s="379"/>
      <c r="E65" s="379"/>
      <c r="F65" s="379"/>
      <c r="G65" s="379"/>
      <c r="H65" s="380"/>
      <c r="I65" s="224" t="str">
        <f>IF(Summary!$V92="E","E","")</f>
        <v/>
      </c>
      <c r="J65" s="224" t="str">
        <f>IF(Summary!$W92="Y","R","")</f>
        <v/>
      </c>
      <c r="L65" s="585"/>
      <c r="M65" s="585"/>
      <c r="N65" s="585"/>
      <c r="O65" s="585"/>
      <c r="P65" s="585"/>
      <c r="Q65" s="585"/>
      <c r="R65" s="588"/>
      <c r="S65" s="273"/>
      <c r="T65" s="274"/>
      <c r="U65" s="586"/>
      <c r="W65" s="275"/>
      <c r="X65" s="273"/>
      <c r="Y65" s="274"/>
      <c r="AA65" s="275"/>
      <c r="AB65" s="273"/>
      <c r="AC65" s="274"/>
    </row>
    <row r="66" spans="1:30" s="261" customFormat="1" ht="12.95" customHeight="1">
      <c r="A66" s="258"/>
      <c r="B66" s="258"/>
      <c r="C66" s="258"/>
      <c r="D66" s="259"/>
      <c r="E66" s="259"/>
      <c r="F66" s="259"/>
      <c r="G66" s="259"/>
      <c r="H66" s="259"/>
      <c r="I66" s="260"/>
      <c r="J66" s="260"/>
      <c r="K66" s="258"/>
      <c r="L66" s="583"/>
      <c r="M66" s="583"/>
      <c r="N66" s="583"/>
      <c r="O66" s="583"/>
      <c r="P66" s="583"/>
      <c r="Q66" s="583"/>
      <c r="R66" s="587"/>
      <c r="S66" s="273"/>
      <c r="T66" s="274"/>
      <c r="U66" s="586"/>
      <c r="V66" s="258"/>
      <c r="W66" s="275"/>
      <c r="X66" s="273"/>
      <c r="Y66" s="274"/>
      <c r="Z66" s="260"/>
      <c r="AA66" s="275"/>
      <c r="AB66" s="273"/>
      <c r="AC66" s="274"/>
    </row>
    <row r="67" spans="1:30" s="261" customFormat="1" ht="12.95" customHeight="1" thickBot="1">
      <c r="A67" s="258"/>
      <c r="B67" s="258"/>
      <c r="C67" s="258"/>
      <c r="D67" s="259"/>
      <c r="E67" s="259"/>
      <c r="F67" s="259"/>
      <c r="G67" s="259"/>
      <c r="H67" s="259"/>
      <c r="I67" s="260"/>
      <c r="J67" s="260"/>
      <c r="K67" s="258"/>
      <c r="L67" s="585"/>
      <c r="M67" s="585"/>
      <c r="N67" s="585"/>
      <c r="O67" s="585"/>
      <c r="P67" s="585"/>
      <c r="Q67" s="585"/>
      <c r="R67" s="588"/>
      <c r="S67" s="273"/>
      <c r="T67" s="274"/>
      <c r="U67" s="586"/>
      <c r="V67" s="258"/>
      <c r="W67" s="275"/>
      <c r="X67" s="273"/>
      <c r="Y67" s="274"/>
      <c r="Z67" s="260"/>
      <c r="AA67" s="275"/>
      <c r="AB67" s="273"/>
      <c r="AC67" s="274"/>
    </row>
    <row r="68" spans="1:30" s="261" customFormat="1">
      <c r="A68" s="258"/>
      <c r="B68" s="262"/>
      <c r="C68" s="303" t="s">
        <v>981</v>
      </c>
      <c r="D68" s="310" t="str">
        <f>IF('Age-Level'!$N44="A","/","")</f>
        <v/>
      </c>
      <c r="E68" s="310" t="str">
        <f>IF('Age-Level'!$N48="A","/","")</f>
        <v/>
      </c>
      <c r="F68" s="310" t="str">
        <f>IF('Age-Level'!$N52="A","/","")</f>
        <v/>
      </c>
      <c r="G68" s="310" t="str">
        <f>IF('Age-Level'!$N57="A","/","")</f>
        <v/>
      </c>
      <c r="H68" s="310" t="str">
        <f>IF('Age-Level'!$N59="A","/","")</f>
        <v/>
      </c>
      <c r="I68" s="224" t="str">
        <f>IF(Summary!$V101="E","E","")</f>
        <v/>
      </c>
      <c r="J68" s="224" t="str">
        <f>IF(Summary!$W101="Y","R","")</f>
        <v/>
      </c>
      <c r="K68" s="258"/>
      <c r="L68" s="583"/>
      <c r="M68" s="583"/>
      <c r="N68" s="583"/>
      <c r="O68" s="583"/>
      <c r="P68" s="583"/>
      <c r="Q68" s="583"/>
      <c r="R68" s="587"/>
      <c r="S68" s="273"/>
      <c r="T68" s="274"/>
      <c r="U68" s="586"/>
      <c r="V68" s="258"/>
      <c r="W68" s="275"/>
      <c r="X68" s="273"/>
      <c r="Y68" s="274"/>
      <c r="Z68" s="260"/>
      <c r="AA68" s="275"/>
      <c r="AB68" s="273"/>
      <c r="AC68" s="274"/>
    </row>
    <row r="69" spans="1:30" s="261" customFormat="1" ht="13.5" thickBot="1">
      <c r="A69" s="258"/>
      <c r="B69" s="262"/>
      <c r="C69" s="304" t="s">
        <v>982</v>
      </c>
      <c r="D69" s="316" t="str">
        <f>IF('Age-Level'!$N62="A","/","")</f>
        <v/>
      </c>
      <c r="E69" s="316" t="str">
        <f>IF('Age-Level'!$N66="A","/","")</f>
        <v/>
      </c>
      <c r="F69" s="316" t="str">
        <f>IF('Age-Level'!$N70="A","/","")</f>
        <v/>
      </c>
      <c r="G69" s="316" t="str">
        <f>IF('Age-Level'!$N75="A","/","")</f>
        <v/>
      </c>
      <c r="H69" s="316" t="str">
        <f>IF('Age-Level'!$N77="A","/","")</f>
        <v/>
      </c>
      <c r="I69" s="326" t="str">
        <f>IF(Summary!$V102="E","E","")</f>
        <v/>
      </c>
      <c r="J69" s="326" t="str">
        <f>IF(Summary!$W102="Y","R","")</f>
        <v/>
      </c>
      <c r="K69" s="258"/>
      <c r="L69" s="585"/>
      <c r="M69" s="585"/>
      <c r="N69" s="585"/>
      <c r="O69" s="585"/>
      <c r="P69" s="585"/>
      <c r="Q69" s="585"/>
      <c r="R69" s="588"/>
      <c r="S69" s="273"/>
      <c r="T69" s="274"/>
      <c r="U69" s="586"/>
      <c r="V69" s="258"/>
      <c r="W69" s="275"/>
      <c r="X69" s="273"/>
      <c r="Y69" s="274"/>
      <c r="Z69" s="260"/>
      <c r="AA69" s="275"/>
      <c r="AB69" s="273"/>
      <c r="AC69" s="274"/>
    </row>
    <row r="70" spans="1:30" s="261" customFormat="1">
      <c r="A70" s="258"/>
      <c r="B70" s="262"/>
      <c r="C70" s="303" t="s">
        <v>983</v>
      </c>
      <c r="D70" s="310" t="str">
        <f>IF('Age-Level'!$N80="A","/","")</f>
        <v/>
      </c>
      <c r="E70" s="310" t="str">
        <f>IF('Age-Level'!$N84="A","/","")</f>
        <v/>
      </c>
      <c r="F70" s="310" t="str">
        <f>IF('Age-Level'!$N88="A","/","")</f>
        <v/>
      </c>
      <c r="G70" s="310" t="str">
        <f>IF('Age-Level'!$N93="A","/","")</f>
        <v/>
      </c>
      <c r="H70" s="310" t="str">
        <f>IF('Age-Level'!$N95="A","/","")</f>
        <v/>
      </c>
      <c r="I70" s="224" t="str">
        <f>IF(Summary!$V103="E","E","")</f>
        <v/>
      </c>
      <c r="J70" s="224" t="str">
        <f>IF(Summary!$W103="Y","R","")</f>
        <v/>
      </c>
      <c r="K70" s="258"/>
      <c r="L70" s="583"/>
      <c r="M70" s="583"/>
      <c r="N70" s="583"/>
      <c r="O70" s="583"/>
      <c r="P70" s="583"/>
      <c r="Q70" s="583"/>
      <c r="R70" s="587"/>
      <c r="S70" s="273"/>
      <c r="T70" s="274"/>
      <c r="U70" s="586"/>
      <c r="V70" s="258"/>
      <c r="W70" s="275"/>
      <c r="X70" s="273"/>
      <c r="Y70" s="274"/>
      <c r="Z70" s="260"/>
      <c r="AA70" s="275"/>
      <c r="AB70" s="273"/>
      <c r="AC70" s="274"/>
    </row>
    <row r="71" spans="1:30" s="261" customFormat="1" ht="13.5" thickBot="1">
      <c r="B71" s="262"/>
      <c r="C71" s="302" t="s">
        <v>984</v>
      </c>
      <c r="D71" s="316" t="str">
        <f>IF('Age-Level'!$N98="A","/","")</f>
        <v/>
      </c>
      <c r="E71" s="316" t="str">
        <f>IF('Age-Level'!$N102="A","/","")</f>
        <v/>
      </c>
      <c r="F71" s="316" t="str">
        <f>IF('Age-Level'!$N106="A","/","")</f>
        <v/>
      </c>
      <c r="G71" s="316" t="str">
        <f>IF('Age-Level'!$N111="A","/","")</f>
        <v/>
      </c>
      <c r="H71" s="316" t="str">
        <f>IF('Age-Level'!$N113="A","/","")</f>
        <v/>
      </c>
      <c r="I71" s="326" t="str">
        <f>IF(Summary!$V104="E","E","")</f>
        <v/>
      </c>
      <c r="J71" s="326" t="str">
        <f>IF(Summary!$W104="Y","R","")</f>
        <v/>
      </c>
      <c r="K71" s="258"/>
      <c r="L71" s="585"/>
      <c r="M71" s="585"/>
      <c r="N71" s="585"/>
      <c r="O71" s="585"/>
      <c r="P71" s="585"/>
      <c r="Q71" s="585"/>
      <c r="R71" s="588"/>
      <c r="S71" s="273"/>
      <c r="T71" s="274"/>
      <c r="U71" s="586"/>
      <c r="V71" s="258"/>
      <c r="W71" s="275"/>
      <c r="X71" s="273"/>
      <c r="Y71" s="274"/>
      <c r="Z71" s="260"/>
      <c r="AA71" s="275"/>
      <c r="AB71" s="273"/>
      <c r="AC71" s="274"/>
    </row>
    <row r="72" spans="1:30" s="261" customFormat="1">
      <c r="B72" s="262"/>
      <c r="C72" s="305" t="s">
        <v>985</v>
      </c>
      <c r="D72" s="381"/>
      <c r="E72" s="381"/>
      <c r="F72" s="309" t="str">
        <f>IF('Age-Level'!$N116="C","/","")</f>
        <v/>
      </c>
      <c r="G72" s="309" t="str">
        <f>IF('Age-Level'!$N117="C","/","")</f>
        <v/>
      </c>
      <c r="H72" s="309" t="str">
        <f>IF('Age-Level'!$N118="C","/","")</f>
        <v/>
      </c>
      <c r="I72" s="224" t="str">
        <f>IF(Summary!$V105="E","E","")</f>
        <v/>
      </c>
      <c r="J72" s="224" t="str">
        <f>IF(Summary!$W105="Y","R","")</f>
        <v/>
      </c>
      <c r="K72" s="258"/>
      <c r="L72" s="583"/>
      <c r="M72" s="583"/>
      <c r="N72" s="583"/>
      <c r="O72" s="583"/>
      <c r="P72" s="583"/>
      <c r="Q72" s="583"/>
      <c r="R72" s="587"/>
      <c r="S72" s="273"/>
      <c r="T72" s="274"/>
      <c r="U72" s="586"/>
      <c r="V72" s="258"/>
      <c r="W72" s="275"/>
      <c r="X72" s="273"/>
      <c r="Y72" s="274"/>
      <c r="Z72" s="260"/>
      <c r="AA72" s="275"/>
      <c r="AB72" s="273"/>
      <c r="AC72" s="274"/>
    </row>
    <row r="73" spans="1:30" s="261" customFormat="1">
      <c r="B73" s="262"/>
      <c r="C73" s="306" t="s">
        <v>792</v>
      </c>
      <c r="D73" s="379"/>
      <c r="E73" s="379"/>
      <c r="F73" s="317" t="str">
        <f>IF(Bridging!$N10="A","/","")</f>
        <v/>
      </c>
      <c r="G73" s="317" t="str">
        <f>IF(Bridging!$N14="A","/","")</f>
        <v/>
      </c>
      <c r="H73" s="317" t="str">
        <f>IF(Bridging!$N16="A","/","")</f>
        <v/>
      </c>
      <c r="I73" s="224" t="str">
        <f>IF(Summary!$V93="E","E","")</f>
        <v/>
      </c>
      <c r="J73" s="224" t="str">
        <f>IF(Summary!$W93="Y","R","")</f>
        <v/>
      </c>
      <c r="K73" s="258"/>
      <c r="L73" s="585"/>
      <c r="M73" s="585"/>
      <c r="N73" s="585"/>
      <c r="O73" s="585"/>
      <c r="P73" s="585"/>
      <c r="Q73" s="585"/>
      <c r="R73" s="588"/>
      <c r="S73" s="273"/>
      <c r="T73" s="274"/>
      <c r="U73" s="586"/>
      <c r="V73" s="258"/>
      <c r="W73" s="275"/>
      <c r="X73" s="273"/>
      <c r="Y73" s="274"/>
      <c r="Z73" s="260"/>
      <c r="AA73" s="275"/>
      <c r="AB73" s="273"/>
      <c r="AC73" s="274"/>
    </row>
    <row r="74" spans="1:30" s="261" customFormat="1">
      <c r="B74" s="258"/>
      <c r="C74" s="258"/>
      <c r="D74" s="259"/>
      <c r="E74" s="259"/>
      <c r="F74" s="259"/>
      <c r="G74" s="259"/>
      <c r="H74" s="259"/>
      <c r="I74" s="260"/>
      <c r="J74" s="260"/>
      <c r="K74" s="258"/>
      <c r="L74" s="583"/>
      <c r="M74" s="583"/>
      <c r="N74" s="583"/>
      <c r="O74" s="583"/>
      <c r="P74" s="583"/>
      <c r="Q74" s="583"/>
      <c r="R74" s="587"/>
      <c r="S74" s="273"/>
      <c r="T74" s="274"/>
      <c r="U74" s="586"/>
      <c r="V74" s="258"/>
      <c r="W74" s="275"/>
      <c r="X74" s="273"/>
      <c r="Y74" s="274"/>
      <c r="Z74" s="260"/>
      <c r="AA74" s="275"/>
      <c r="AB74" s="273"/>
      <c r="AC74" s="274"/>
    </row>
    <row r="75" spans="1:30" s="261" customFormat="1">
      <c r="B75" s="258"/>
      <c r="C75" s="258"/>
      <c r="D75" s="259"/>
      <c r="E75" s="259"/>
      <c r="F75" s="259"/>
      <c r="G75" s="259"/>
      <c r="H75" s="259"/>
      <c r="I75" s="260"/>
      <c r="J75" s="260"/>
      <c r="K75" s="258"/>
      <c r="L75" s="585"/>
      <c r="M75" s="585"/>
      <c r="N75" s="585"/>
      <c r="O75" s="585"/>
      <c r="P75" s="585"/>
      <c r="Q75" s="585"/>
      <c r="R75" s="588"/>
      <c r="S75" s="273"/>
      <c r="T75" s="274"/>
      <c r="U75" s="258"/>
      <c r="V75" s="258"/>
      <c r="W75" s="307"/>
      <c r="X75" s="277"/>
      <c r="Y75" s="278"/>
      <c r="Z75" s="260"/>
      <c r="AA75" s="307"/>
      <c r="AB75" s="277"/>
      <c r="AC75" s="278"/>
    </row>
    <row r="76" spans="1:30" s="261" customFormat="1">
      <c r="B76" s="258"/>
      <c r="C76" s="258"/>
      <c r="D76" s="259"/>
      <c r="E76" s="259"/>
      <c r="F76" s="259"/>
      <c r="G76" s="259"/>
      <c r="H76" s="259"/>
      <c r="I76" s="260"/>
      <c r="J76" s="260"/>
      <c r="K76" s="258"/>
      <c r="L76" s="258"/>
      <c r="M76" s="258"/>
      <c r="N76" s="258"/>
      <c r="O76" s="258"/>
      <c r="P76" s="258"/>
      <c r="Q76" s="258"/>
      <c r="R76" s="258"/>
      <c r="S76" s="260"/>
      <c r="T76" s="260"/>
      <c r="U76" s="258"/>
      <c r="V76" s="258"/>
      <c r="W76" s="258"/>
      <c r="X76" s="260"/>
      <c r="Y76" s="260"/>
      <c r="Z76" s="260"/>
      <c r="AA76" s="258"/>
      <c r="AB76" s="260"/>
      <c r="AC76" s="260"/>
    </row>
    <row r="77" spans="1:30" s="261" customFormat="1">
      <c r="B77" s="258"/>
      <c r="C77" s="258"/>
      <c r="D77" s="259"/>
      <c r="E77" s="259"/>
      <c r="F77" s="259"/>
      <c r="G77" s="259"/>
      <c r="H77" s="259"/>
      <c r="I77" s="260"/>
      <c r="J77" s="260"/>
      <c r="K77" s="258"/>
      <c r="L77" s="258"/>
      <c r="M77" s="258"/>
      <c r="N77" s="258"/>
      <c r="O77" s="258"/>
      <c r="P77" s="258"/>
      <c r="Q77" s="258"/>
      <c r="R77" s="258"/>
      <c r="S77" s="260"/>
      <c r="T77" s="260"/>
      <c r="U77" s="258"/>
      <c r="V77" s="258"/>
      <c r="W77" s="258"/>
      <c r="X77" s="260"/>
      <c r="Y77" s="260"/>
      <c r="Z77" s="260"/>
      <c r="AA77" s="258"/>
      <c r="AB77" s="260"/>
      <c r="AC77" s="260"/>
    </row>
    <row r="78" spans="1:30" s="261" customFormat="1">
      <c r="A78" s="258"/>
      <c r="B78" s="258"/>
      <c r="C78" s="258"/>
      <c r="D78" s="259"/>
      <c r="E78" s="259"/>
      <c r="F78" s="259"/>
      <c r="G78" s="259"/>
      <c r="H78" s="259"/>
      <c r="I78" s="260"/>
      <c r="J78" s="260"/>
      <c r="K78" s="258"/>
      <c r="L78" s="258"/>
      <c r="M78" s="258"/>
      <c r="N78" s="258"/>
      <c r="O78" s="258"/>
      <c r="P78" s="258"/>
      <c r="Q78" s="258"/>
      <c r="R78" s="258"/>
      <c r="S78" s="260"/>
      <c r="T78" s="260"/>
      <c r="U78" s="258"/>
      <c r="V78" s="258"/>
      <c r="W78" s="258"/>
      <c r="X78" s="260"/>
      <c r="Y78" s="260"/>
      <c r="Z78" s="260"/>
      <c r="AA78" s="258"/>
      <c r="AB78" s="260"/>
      <c r="AC78" s="260"/>
    </row>
    <row r="79" spans="1:30">
      <c r="W79" s="260"/>
      <c r="X79" s="258"/>
      <c r="AA79" s="261"/>
      <c r="AB79" s="258"/>
      <c r="AC79" s="258"/>
      <c r="AD79" s="258"/>
    </row>
    <row r="80" spans="1:30">
      <c r="W80" s="260"/>
      <c r="X80" s="258"/>
      <c r="AA80" s="261"/>
      <c r="AB80" s="258"/>
      <c r="AC80" s="258"/>
      <c r="AD80" s="258"/>
    </row>
    <row r="81" spans="23:30">
      <c r="W81" s="260"/>
      <c r="X81" s="258"/>
      <c r="AA81" s="261"/>
      <c r="AB81" s="258"/>
      <c r="AC81" s="258"/>
      <c r="AD81" s="258"/>
    </row>
    <row r="82" spans="23:30">
      <c r="W82" s="260"/>
      <c r="X82" s="258"/>
      <c r="AA82" s="261"/>
      <c r="AB82" s="258"/>
      <c r="AC82" s="258"/>
      <c r="AD82" s="258"/>
    </row>
    <row r="83" spans="23:30">
      <c r="W83" s="260"/>
      <c r="X83" s="258"/>
      <c r="AA83" s="261"/>
      <c r="AB83" s="258"/>
      <c r="AC83" s="258"/>
      <c r="AD83" s="258"/>
    </row>
    <row r="84" spans="23:30">
      <c r="W84" s="260"/>
      <c r="X84" s="258"/>
      <c r="AA84" s="261"/>
      <c r="AB84" s="258"/>
      <c r="AC84" s="258"/>
      <c r="AD84" s="258"/>
    </row>
    <row r="85" spans="23:30">
      <c r="W85" s="260"/>
      <c r="X85" s="258"/>
      <c r="AA85" s="261"/>
      <c r="AB85" s="258"/>
      <c r="AC85" s="258"/>
      <c r="AD85" s="258"/>
    </row>
    <row r="86" spans="23:30">
      <c r="W86" s="260"/>
      <c r="X86" s="258"/>
      <c r="AA86" s="261"/>
      <c r="AB86" s="258"/>
      <c r="AC86" s="258"/>
      <c r="AD86" s="258"/>
    </row>
  </sheetData>
  <sheetProtection algorithmName="SHA-512" hashValue="TqqTjRBy3qBQgucyYyJ67L8p8db43Dy2UyMeIekfQB3Nh695njyVbiap1zpBMajjPpGI7J+U8GjbTWtARJr3iw==" saltValue="POO5QBB+b4+Bf8KBHJ+fHA==" spinCount="100000" sheet="1" objects="1" scenarios="1" selectLockedCells="1"/>
  <mergeCells count="45">
    <mergeCell ref="L44:R44"/>
    <mergeCell ref="U25:U74"/>
    <mergeCell ref="L28:R28"/>
    <mergeCell ref="L29:R29"/>
    <mergeCell ref="L30:R30"/>
    <mergeCell ref="L31:R31"/>
    <mergeCell ref="L32:R32"/>
    <mergeCell ref="L33:R33"/>
    <mergeCell ref="L34:R34"/>
    <mergeCell ref="L35:R35"/>
    <mergeCell ref="L36:R36"/>
    <mergeCell ref="L37:R37"/>
    <mergeCell ref="L40:R40"/>
    <mergeCell ref="L41:R41"/>
    <mergeCell ref="L42:R42"/>
    <mergeCell ref="L43:R43"/>
    <mergeCell ref="L58:R58"/>
    <mergeCell ref="L45:R45"/>
    <mergeCell ref="L48:R48"/>
    <mergeCell ref="L49:R49"/>
    <mergeCell ref="L50:R50"/>
    <mergeCell ref="L51:R51"/>
    <mergeCell ref="L52:R52"/>
    <mergeCell ref="L53:R53"/>
    <mergeCell ref="L54:R54"/>
    <mergeCell ref="L55:R55"/>
    <mergeCell ref="L56:R56"/>
    <mergeCell ref="L57:R57"/>
    <mergeCell ref="L70:R70"/>
    <mergeCell ref="L59:R59"/>
    <mergeCell ref="L60:R60"/>
    <mergeCell ref="L61:R61"/>
    <mergeCell ref="L62:R62"/>
    <mergeCell ref="L63:R63"/>
    <mergeCell ref="L64:R64"/>
    <mergeCell ref="L65:R65"/>
    <mergeCell ref="L66:R66"/>
    <mergeCell ref="L67:R67"/>
    <mergeCell ref="L68:R68"/>
    <mergeCell ref="L69:R69"/>
    <mergeCell ref="L71:R71"/>
    <mergeCell ref="L72:R72"/>
    <mergeCell ref="L73:R73"/>
    <mergeCell ref="L74:R74"/>
    <mergeCell ref="L75:R75"/>
  </mergeCells>
  <conditionalFormatting sqref="T1:W1">
    <cfRule type="expression" dxfId="59" priority="2">
      <formula>LEFT($U$1,7)="Junior_"</formula>
    </cfRule>
  </conditionalFormatting>
  <conditionalFormatting sqref="C1">
    <cfRule type="expression" dxfId="58" priority="1">
      <formula>LEFT($U$1,7)&lt;&gt;"Junior_"</formula>
    </cfRule>
  </conditionalFormatting>
  <conditionalFormatting sqref="L48:L75 W54:W75 AA4:AA75">
    <cfRule type="duplicateValues" dxfId="57" priority="3"/>
  </conditionalFormatting>
  <pageMargins left="0.5" right="0.3" top="0.3" bottom="0.3" header="0.3" footer="0.3"/>
  <pageSetup scale="75" fitToWidth="2" fitToHeight="0" orientation="portrait" r:id="rId1"/>
  <colBreaks count="1" manualBreakCount="1">
    <brk id="21" max="74"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CB66F3-3370-4C38-9B5F-8CD246773886}">
  <sheetPr>
    <tabColor rgb="FF7030A0"/>
  </sheetPr>
  <dimension ref="A1:AD86"/>
  <sheetViews>
    <sheetView showGridLines="0" zoomScaleNormal="100" zoomScaleSheetLayoutView="100" workbookViewId="0">
      <selection activeCell="L48" sqref="L48:R48"/>
    </sheetView>
  </sheetViews>
  <sheetFormatPr defaultColWidth="9.140625" defaultRowHeight="12.75"/>
  <cols>
    <col min="1" max="1" width="0.85546875" style="258" customWidth="1"/>
    <col min="2" max="2" width="18.42578125" style="258" customWidth="1"/>
    <col min="3" max="3" width="24.42578125" style="258" customWidth="1"/>
    <col min="4" max="8" width="0.85546875" style="259" customWidth="1"/>
    <col min="9" max="10" width="7" style="260" customWidth="1"/>
    <col min="11" max="11" width="1.7109375" style="258" customWidth="1"/>
    <col min="12" max="12" width="18.42578125" style="258" customWidth="1"/>
    <col min="13" max="13" width="24.42578125" style="258" customWidth="1"/>
    <col min="14" max="18" width="0.85546875" style="258" customWidth="1"/>
    <col min="19" max="20" width="7" style="260" customWidth="1"/>
    <col min="21" max="21" width="2.7109375" style="258" customWidth="1"/>
    <col min="22" max="22" width="0.85546875" style="258" customWidth="1"/>
    <col min="23" max="23" width="45.7109375" style="258" customWidth="1"/>
    <col min="24" max="25" width="8.42578125" style="260" customWidth="1"/>
    <col min="26" max="26" width="1.7109375" style="260" customWidth="1"/>
    <col min="27" max="27" width="45.7109375" style="258" customWidth="1"/>
    <col min="28" max="29" width="8.42578125" style="260" customWidth="1"/>
    <col min="30" max="30" width="2.7109375" style="261" customWidth="1"/>
    <col min="31" max="16384" width="9.140625" style="258"/>
  </cols>
  <sheetData>
    <row r="1" spans="2:30" s="253" customFormat="1" ht="29.25" customHeight="1" thickBot="1">
      <c r="C1" s="254" t="s">
        <v>946</v>
      </c>
      <c r="D1" s="374"/>
      <c r="E1" s="374"/>
      <c r="F1" s="374"/>
      <c r="G1" s="374"/>
      <c r="H1" s="374"/>
      <c r="I1" s="375"/>
      <c r="J1" s="375"/>
      <c r="K1" s="376"/>
      <c r="L1" s="377"/>
      <c r="M1" s="377"/>
      <c r="N1" s="377"/>
      <c r="O1" s="377"/>
      <c r="P1" s="377"/>
      <c r="Q1" s="377"/>
      <c r="R1" s="377"/>
      <c r="S1" s="377"/>
      <c r="T1" s="378" t="str">
        <f ca="1">MID(CELL("filename",A1),FIND(IF(ISERROR(FIND("]",CELL("filename",A1))),"$","]"),CELL("filename",A1))+1,256)</f>
        <v>Junior_12</v>
      </c>
      <c r="U1" s="255" t="str">
        <f ca="1">MID(CELL("filename",A1),FIND(IF(ISERROR(FIND("]",CELL("filename",A1))),"$","]"),CELL("filename",A1))+1,256)</f>
        <v>Junior_12</v>
      </c>
      <c r="W1" s="256" t="str">
        <f ca="1">IF(T1&lt;&gt;"",T1,"")</f>
        <v>Junior_12</v>
      </c>
      <c r="X1" s="257"/>
      <c r="Y1" s="257"/>
      <c r="Z1" s="257"/>
      <c r="AB1" s="257"/>
      <c r="AC1" s="257"/>
      <c r="AD1" s="256"/>
    </row>
    <row r="2" spans="2:30" ht="12.95" customHeight="1">
      <c r="N2" s="259"/>
      <c r="O2" s="259"/>
      <c r="P2" s="259"/>
      <c r="Q2" s="259"/>
      <c r="R2" s="259"/>
    </row>
    <row r="3" spans="2:30" ht="12.95" customHeight="1" thickBot="1">
      <c r="N3" s="259"/>
      <c r="O3" s="259"/>
      <c r="P3" s="259"/>
      <c r="Q3" s="259"/>
      <c r="R3" s="259"/>
    </row>
    <row r="4" spans="2:30" ht="12.95" customHeight="1">
      <c r="B4" s="262"/>
      <c r="C4" s="300" t="s">
        <v>1076</v>
      </c>
      <c r="D4" s="309" t="str">
        <f>IF(Badges!$O33="A","/","")</f>
        <v/>
      </c>
      <c r="E4" s="309" t="str">
        <f>IF(Badges!$O37="A","/","")</f>
        <v/>
      </c>
      <c r="F4" s="309" t="str">
        <f>IF(Badges!$O41="A","/","")</f>
        <v/>
      </c>
      <c r="G4" s="309" t="str">
        <f>IF(Badges!$O45="A","/","")</f>
        <v/>
      </c>
      <c r="H4" s="309" t="str">
        <f>IF(Badges!$O49="A","/","")</f>
        <v/>
      </c>
      <c r="I4" s="325" t="str">
        <f>IF(Summary!$X5="E","E","")</f>
        <v/>
      </c>
      <c r="J4" s="325" t="str">
        <f>IF(Summary!$Y5="Y","R","")</f>
        <v/>
      </c>
      <c r="L4" s="262"/>
      <c r="M4" s="267" t="s">
        <v>97</v>
      </c>
      <c r="N4" s="268"/>
      <c r="O4" s="268"/>
      <c r="P4" s="268"/>
      <c r="Q4" s="268"/>
      <c r="R4" s="268"/>
      <c r="S4" s="269"/>
      <c r="T4" s="269"/>
      <c r="W4" s="336" t="str">
        <f>'Fun Patches'!C5</f>
        <v>&lt;LIST PATCH HERE&gt;</v>
      </c>
      <c r="X4" s="337" t="str">
        <f>IF(Summary!$X113="E","E","")</f>
        <v/>
      </c>
      <c r="Y4" s="337" t="str">
        <f>IF(Summary!$Y113="Y","R","")</f>
        <v/>
      </c>
      <c r="AA4" s="270"/>
      <c r="AB4" s="264"/>
      <c r="AC4" s="265"/>
    </row>
    <row r="5" spans="2:30" ht="12.95" customHeight="1">
      <c r="B5" s="262"/>
      <c r="C5" s="295" t="s">
        <v>1057</v>
      </c>
      <c r="D5" s="311" t="str">
        <f>IF(Badges!$O151="A","/","")</f>
        <v/>
      </c>
      <c r="E5" s="311" t="str">
        <f>IF(Badges!$O155="A","/","")</f>
        <v/>
      </c>
      <c r="F5" s="311" t="str">
        <f>IF(Badges!$O159="A","/","")</f>
        <v/>
      </c>
      <c r="G5" s="311" t="str">
        <f>IF(Badges!$O163="A","/","")</f>
        <v/>
      </c>
      <c r="H5" s="311" t="str">
        <f>IF(Badges!$O167="A","/","")</f>
        <v/>
      </c>
      <c r="I5" s="223" t="str">
        <f>IF(Summary!$X11="E","E","")</f>
        <v/>
      </c>
      <c r="J5" s="223" t="str">
        <f>IF(Summary!$Y11="Y","R","")</f>
        <v/>
      </c>
      <c r="L5" s="262"/>
      <c r="M5" s="271" t="s">
        <v>947</v>
      </c>
      <c r="N5" s="268"/>
      <c r="O5" s="268"/>
      <c r="P5" s="268"/>
      <c r="Q5" s="268"/>
      <c r="R5" s="272"/>
      <c r="S5" s="224" t="str">
        <f>IF(Summary!$X63="E","E","")</f>
        <v/>
      </c>
      <c r="T5" s="224" t="str">
        <f>IF(Summary!$Y63="Y","R","")</f>
        <v/>
      </c>
      <c r="W5" s="338" t="str">
        <f>'Fun Patches'!C6</f>
        <v>&lt;LIST PATCH HERE&gt;</v>
      </c>
      <c r="X5" s="339" t="str">
        <f>IF(Summary!$X114="E","E","")</f>
        <v/>
      </c>
      <c r="Y5" s="339" t="str">
        <f>IF(Summary!$Y114="Y","R","")</f>
        <v/>
      </c>
      <c r="AA5" s="275"/>
      <c r="AB5" s="273"/>
      <c r="AC5" s="274"/>
    </row>
    <row r="6" spans="2:30" ht="12.95" customHeight="1" thickBot="1">
      <c r="B6" s="262"/>
      <c r="C6" s="299" t="s">
        <v>144</v>
      </c>
      <c r="D6" s="311" t="str">
        <f>IF(Badges!$O174="A","/","")</f>
        <v/>
      </c>
      <c r="E6" s="311" t="str">
        <f>IF(Badges!$O178="A","/","")</f>
        <v/>
      </c>
      <c r="F6" s="311" t="str">
        <f>IF(Badges!$O182="A","/","")</f>
        <v/>
      </c>
      <c r="G6" s="311" t="str">
        <f>IF(Badges!$O186="A","/","")</f>
        <v/>
      </c>
      <c r="H6" s="311" t="str">
        <f>IF(Badges!$O190="A","/","")</f>
        <v/>
      </c>
      <c r="I6" s="223" t="str">
        <f>IF(Summary!$X12="E","E","")</f>
        <v/>
      </c>
      <c r="J6" s="223" t="str">
        <f>IF(Summary!$Y12="Y","R","")</f>
        <v/>
      </c>
      <c r="K6" s="266" t="str">
        <f>IF(COUNT(#REF!)=3,MAX(#REF!),"")</f>
        <v/>
      </c>
      <c r="L6" s="262"/>
      <c r="M6" s="279" t="s">
        <v>948</v>
      </c>
      <c r="N6" s="280"/>
      <c r="O6" s="280"/>
      <c r="P6" s="280"/>
      <c r="Q6" s="280"/>
      <c r="R6" s="281"/>
      <c r="S6" s="224" t="str">
        <f>IF(Summary!$X64="E","E","")</f>
        <v/>
      </c>
      <c r="T6" s="224" t="str">
        <f>IF(Summary!$Y64="Y","R","")</f>
        <v/>
      </c>
      <c r="W6" s="338" t="str">
        <f>'Fun Patches'!C7</f>
        <v>&lt;LIST PATCH HERE&gt;</v>
      </c>
      <c r="X6" s="339" t="str">
        <f>IF(Summary!$X115="E","E","")</f>
        <v/>
      </c>
      <c r="Y6" s="339" t="str">
        <f>IF(Summary!$Y115="Y","R","")</f>
        <v/>
      </c>
      <c r="AA6" s="275"/>
      <c r="AB6" s="273"/>
      <c r="AC6" s="274"/>
    </row>
    <row r="7" spans="2:30" ht="12.95" customHeight="1" thickBot="1">
      <c r="B7" s="262"/>
      <c r="C7" s="294" t="s">
        <v>139</v>
      </c>
      <c r="D7" s="309" t="str">
        <f>IF(Badges!$O197="A","/","")</f>
        <v/>
      </c>
      <c r="E7" s="309" t="str">
        <f>IF(Badges!$O201="A","/","")</f>
        <v/>
      </c>
      <c r="F7" s="309" t="str">
        <f>IF(Badges!$O205="A","/","")</f>
        <v/>
      </c>
      <c r="G7" s="309" t="str">
        <f>IF(Badges!$O209="A","/","")</f>
        <v/>
      </c>
      <c r="H7" s="309" t="str">
        <f>IF(Badges!$O213="A","/","")</f>
        <v/>
      </c>
      <c r="I7" s="325" t="str">
        <f>IF(Summary!$X13="E","E","")</f>
        <v/>
      </c>
      <c r="J7" s="325" t="str">
        <f>IF(Summary!$Y13="Y","R","")</f>
        <v/>
      </c>
      <c r="K7" s="266"/>
      <c r="L7" s="262"/>
      <c r="M7" s="283" t="s">
        <v>949</v>
      </c>
      <c r="N7" s="284"/>
      <c r="O7" s="284"/>
      <c r="P7" s="284"/>
      <c r="Q7" s="284"/>
      <c r="R7" s="285"/>
      <c r="S7" s="224" t="str">
        <f>IF(Summary!$X65="E","E","")</f>
        <v/>
      </c>
      <c r="T7" s="224" t="str">
        <f>IF(Summary!$Y65="Y","R","")</f>
        <v/>
      </c>
      <c r="U7" s="266" t="str">
        <f>IF(COUNTIF(S5:S7,"E")=3,"C"," ")</f>
        <v xml:space="preserve"> </v>
      </c>
      <c r="W7" s="338" t="str">
        <f>'Fun Patches'!C8</f>
        <v>&lt;LIST PATCH HERE&gt;</v>
      </c>
      <c r="X7" s="339" t="str">
        <f>IF(Summary!$X116="E","E","")</f>
        <v/>
      </c>
      <c r="Y7" s="339" t="str">
        <f>IF(Summary!$Y116="Y","R","")</f>
        <v/>
      </c>
      <c r="AA7" s="275"/>
      <c r="AB7" s="273"/>
      <c r="AC7" s="274"/>
    </row>
    <row r="8" spans="2:30" ht="12.95" customHeight="1">
      <c r="B8" s="262"/>
      <c r="C8" s="295" t="s">
        <v>151</v>
      </c>
      <c r="D8" s="311" t="str">
        <f>IF(Badges!$O220="A","/","")</f>
        <v/>
      </c>
      <c r="E8" s="311" t="str">
        <f>IF(Badges!$O224="A","/","")</f>
        <v/>
      </c>
      <c r="F8" s="311" t="str">
        <f>IF(Badges!$O228="A","/","")</f>
        <v/>
      </c>
      <c r="G8" s="311" t="str">
        <f>IF(Badges!$O232="A","/","")</f>
        <v/>
      </c>
      <c r="H8" s="311" t="str">
        <f>IF(Badges!$O236="A","/","")</f>
        <v/>
      </c>
      <c r="I8" s="223" t="str">
        <f>IF(Summary!$X14="E","E","")</f>
        <v/>
      </c>
      <c r="J8" s="223" t="str">
        <f>IF(Summary!$Y14="Y","R","")</f>
        <v/>
      </c>
      <c r="K8" s="266"/>
      <c r="L8" s="262"/>
      <c r="M8" s="287" t="s">
        <v>951</v>
      </c>
      <c r="N8" s="288"/>
      <c r="O8" s="288"/>
      <c r="P8" s="288"/>
      <c r="Q8" s="288"/>
      <c r="R8" s="288"/>
      <c r="S8" s="289"/>
      <c r="T8" s="289"/>
      <c r="W8" s="338" t="str">
        <f>'Fun Patches'!C9</f>
        <v>&lt;LIST PATCH HERE&gt;</v>
      </c>
      <c r="X8" s="339" t="str">
        <f>IF(Summary!$X117="E","E","")</f>
        <v/>
      </c>
      <c r="Y8" s="339" t="str">
        <f>IF(Summary!$Y117="Y","R","")</f>
        <v/>
      </c>
      <c r="AA8" s="275"/>
      <c r="AB8" s="273"/>
      <c r="AC8" s="274"/>
    </row>
    <row r="9" spans="2:30" ht="12.95" customHeight="1" thickBot="1">
      <c r="B9" s="262"/>
      <c r="C9" s="298" t="s">
        <v>439</v>
      </c>
      <c r="D9" s="311" t="str">
        <f>IF(Badges!$O266="A","/","")</f>
        <v/>
      </c>
      <c r="E9" s="311" t="str">
        <f>IF(Badges!$O270="A","/","")</f>
        <v/>
      </c>
      <c r="F9" s="311" t="str">
        <f>IF(Badges!$O274="A","/","")</f>
        <v/>
      </c>
      <c r="G9" s="311" t="str">
        <f>IF(Badges!$O278="A","/","")</f>
        <v/>
      </c>
      <c r="H9" s="311" t="str">
        <f>IF(Badges!$O282="A","/","")</f>
        <v/>
      </c>
      <c r="I9" s="223" t="str">
        <f>IF(Summary!$X16="E","E","")</f>
        <v/>
      </c>
      <c r="J9" s="223" t="str">
        <f>IF(Summary!$Y16="Y","R","")</f>
        <v/>
      </c>
      <c r="K9" s="266"/>
      <c r="L9" s="262"/>
      <c r="M9" s="271" t="s">
        <v>22</v>
      </c>
      <c r="N9" s="268"/>
      <c r="O9" s="268"/>
      <c r="P9" s="268"/>
      <c r="Q9" s="268"/>
      <c r="R9" s="272"/>
      <c r="S9" s="224" t="str">
        <f>IF(Summary!$X67="E","E","")</f>
        <v/>
      </c>
      <c r="T9" s="224" t="str">
        <f>IF(Summary!$Y67="Y","R","")</f>
        <v/>
      </c>
      <c r="W9" s="338" t="str">
        <f>'Fun Patches'!C10</f>
        <v>&lt;LIST PATCH HERE&gt;</v>
      </c>
      <c r="X9" s="339" t="str">
        <f>IF(Summary!$X118="E","E","")</f>
        <v/>
      </c>
      <c r="Y9" s="339" t="str">
        <f>IF(Summary!$Y118="Y","R","")</f>
        <v/>
      </c>
      <c r="AA9" s="275"/>
      <c r="AB9" s="273"/>
      <c r="AC9" s="274"/>
    </row>
    <row r="10" spans="2:30" ht="12.95" customHeight="1">
      <c r="B10" s="262"/>
      <c r="C10" s="300" t="s">
        <v>950</v>
      </c>
      <c r="D10" s="309" t="str">
        <f>IF(Badges!$O289="A","/","")</f>
        <v/>
      </c>
      <c r="E10" s="309" t="str">
        <f>IF(Badges!$O293="A","/","")</f>
        <v/>
      </c>
      <c r="F10" s="309" t="str">
        <f>IF(Badges!$O297="A","/","")</f>
        <v/>
      </c>
      <c r="G10" s="309" t="str">
        <f>IF(Badges!$O301="A","/","")</f>
        <v/>
      </c>
      <c r="H10" s="309" t="str">
        <f>IF(Badges!$O305="A","/","")</f>
        <v/>
      </c>
      <c r="I10" s="325" t="str">
        <f>IF(Summary!$X17="E","E","")</f>
        <v/>
      </c>
      <c r="J10" s="325" t="str">
        <f>IF(Summary!$Y17="Y","R","")</f>
        <v/>
      </c>
      <c r="K10" s="266" t="str">
        <f>IF(COUNT(#REF!)=3,MAX(#REF!),"")</f>
        <v/>
      </c>
      <c r="L10" s="262"/>
      <c r="M10" s="279" t="s">
        <v>26</v>
      </c>
      <c r="N10" s="280"/>
      <c r="O10" s="280"/>
      <c r="P10" s="280"/>
      <c r="Q10" s="280"/>
      <c r="R10" s="281"/>
      <c r="S10" s="224" t="str">
        <f>IF(Summary!$X68="E","E","")</f>
        <v/>
      </c>
      <c r="T10" s="224" t="str">
        <f>IF(Summary!$Y68="Y","R","")</f>
        <v/>
      </c>
      <c r="W10" s="338" t="str">
        <f>'Fun Patches'!C11</f>
        <v>&lt;LIST PATCH HERE&gt;</v>
      </c>
      <c r="X10" s="339" t="str">
        <f>IF(Summary!$X119="E","E","")</f>
        <v/>
      </c>
      <c r="Y10" s="339" t="str">
        <f>IF(Summary!$Y119="Y","R","")</f>
        <v/>
      </c>
      <c r="AA10" s="275"/>
      <c r="AB10" s="273"/>
      <c r="AC10" s="274"/>
    </row>
    <row r="11" spans="2:30" ht="12.95" customHeight="1" thickBot="1">
      <c r="B11" s="262"/>
      <c r="C11" s="295" t="s">
        <v>155</v>
      </c>
      <c r="D11" s="311" t="str">
        <f>IF(Badges!$O312="A","/","")</f>
        <v/>
      </c>
      <c r="E11" s="311" t="str">
        <f>IF(Badges!$O316="A","/","")</f>
        <v/>
      </c>
      <c r="F11" s="311" t="str">
        <f>IF(Badges!$O320="A","/","")</f>
        <v/>
      </c>
      <c r="G11" s="311" t="str">
        <f>IF(Badges!$O324="A","/","")</f>
        <v/>
      </c>
      <c r="H11" s="311" t="str">
        <f>IF(Badges!$O328="A","/","")</f>
        <v/>
      </c>
      <c r="I11" s="223" t="str">
        <f>IF(Summary!$X18="E","E","")</f>
        <v/>
      </c>
      <c r="J11" s="223" t="str">
        <f>IF(Summary!$Y18="Y","R","")</f>
        <v/>
      </c>
      <c r="K11" s="266"/>
      <c r="L11" s="262"/>
      <c r="M11" s="290" t="s">
        <v>30</v>
      </c>
      <c r="N11" s="291"/>
      <c r="O11" s="291"/>
      <c r="P11" s="291"/>
      <c r="Q11" s="291"/>
      <c r="R11" s="292"/>
      <c r="S11" s="326" t="str">
        <f>IF(Summary!$X69="E","E","")</f>
        <v/>
      </c>
      <c r="T11" s="326" t="str">
        <f>IF(Summary!$Y69="Y","R","")</f>
        <v/>
      </c>
      <c r="U11" s="266" t="str">
        <f>IF(COUNTIF(S9:S11,"E")=3,"C"," ")</f>
        <v xml:space="preserve"> </v>
      </c>
      <c r="W11" s="338" t="str">
        <f>'Fun Patches'!C12</f>
        <v>&lt;LIST PATCH HERE&gt;</v>
      </c>
      <c r="X11" s="339" t="str">
        <f>IF(Summary!$X120="E","E","")</f>
        <v/>
      </c>
      <c r="Y11" s="339" t="str">
        <f>IF(Summary!$Y120="Y","R","")</f>
        <v/>
      </c>
      <c r="AA11" s="275"/>
      <c r="AB11" s="273"/>
      <c r="AC11" s="274"/>
    </row>
    <row r="12" spans="2:30" ht="12.95" customHeight="1" thickBot="1">
      <c r="B12" s="262"/>
      <c r="C12" s="295" t="s">
        <v>143</v>
      </c>
      <c r="D12" s="311" t="str">
        <f>IF(Badges!$O335="A","/","")</f>
        <v/>
      </c>
      <c r="E12" s="311" t="str">
        <f>IF(Badges!$O339="A","/","")</f>
        <v/>
      </c>
      <c r="F12" s="311" t="str">
        <f>IF(Badges!$O343="A","/","")</f>
        <v/>
      </c>
      <c r="G12" s="311" t="str">
        <f>IF(Badges!$O347="A","/","")</f>
        <v/>
      </c>
      <c r="H12" s="311" t="str">
        <f>IF(Badges!$O351="A","/","")</f>
        <v/>
      </c>
      <c r="I12" s="223" t="str">
        <f>IF(Summary!$X19="E","E","")</f>
        <v/>
      </c>
      <c r="J12" s="223" t="str">
        <f>IF(Summary!$Y19="Y","R","")</f>
        <v/>
      </c>
      <c r="K12" s="266"/>
      <c r="L12" s="262"/>
      <c r="M12" s="267" t="s">
        <v>121</v>
      </c>
      <c r="N12" s="268"/>
      <c r="O12" s="268"/>
      <c r="P12" s="268"/>
      <c r="Q12" s="268"/>
      <c r="R12" s="268"/>
      <c r="S12" s="269"/>
      <c r="T12" s="269"/>
      <c r="W12" s="338" t="str">
        <f>'Fun Patches'!C13</f>
        <v>&lt;LIST PATCH HERE&gt;</v>
      </c>
      <c r="X12" s="339" t="str">
        <f>IF(Summary!$X121="E","E","")</f>
        <v/>
      </c>
      <c r="Y12" s="339" t="str">
        <f>IF(Summary!$Y121="Y","R","")</f>
        <v/>
      </c>
      <c r="AA12" s="275"/>
      <c r="AB12" s="273"/>
      <c r="AC12" s="274"/>
    </row>
    <row r="13" spans="2:30" ht="12.95" customHeight="1">
      <c r="B13" s="262"/>
      <c r="C13" s="294" t="s">
        <v>741</v>
      </c>
      <c r="D13" s="309" t="str">
        <f>IF(Badges!$O358="A","/","")</f>
        <v/>
      </c>
      <c r="E13" s="309" t="str">
        <f>IF(Badges!$O362="A","/","")</f>
        <v/>
      </c>
      <c r="F13" s="309" t="str">
        <f>IF(Badges!$O366="A","/","")</f>
        <v/>
      </c>
      <c r="G13" s="309" t="str">
        <f>IF(Badges!$O370="A","/","")</f>
        <v/>
      </c>
      <c r="H13" s="309" t="str">
        <f>IF(Badges!$O374="A","/","")</f>
        <v/>
      </c>
      <c r="I13" s="325" t="str">
        <f>IF(Summary!$X20="E","E","")</f>
        <v/>
      </c>
      <c r="J13" s="325" t="str">
        <f>IF(Summary!$Y20="Y","R","")</f>
        <v/>
      </c>
      <c r="K13" s="266"/>
      <c r="L13" s="262"/>
      <c r="M13" s="279" t="s">
        <v>953</v>
      </c>
      <c r="N13" s="280"/>
      <c r="O13" s="280"/>
      <c r="P13" s="280"/>
      <c r="Q13" s="280"/>
      <c r="R13" s="281"/>
      <c r="S13" s="224" t="str">
        <f>IF(Summary!$X71="E","E","")</f>
        <v/>
      </c>
      <c r="T13" s="224" t="str">
        <f>IF(Summary!$Y71="Y","R","")</f>
        <v/>
      </c>
      <c r="W13" s="338" t="str">
        <f>'Fun Patches'!C14</f>
        <v>&lt;LIST PATCH HERE&gt;</v>
      </c>
      <c r="X13" s="339" t="str">
        <f>IF(Summary!$X122="E","E","")</f>
        <v/>
      </c>
      <c r="Y13" s="339" t="str">
        <f>IF(Summary!$Y122="Y","R","")</f>
        <v/>
      </c>
      <c r="AA13" s="275"/>
      <c r="AB13" s="273"/>
      <c r="AC13" s="274"/>
    </row>
    <row r="14" spans="2:30" ht="12.95" customHeight="1">
      <c r="B14" s="262"/>
      <c r="C14" s="295" t="s">
        <v>952</v>
      </c>
      <c r="D14" s="311" t="str">
        <f>IF(Badges!$O573="A","/","")</f>
        <v/>
      </c>
      <c r="E14" s="311" t="str">
        <f>IF(Badges!$O385="A","/","")</f>
        <v/>
      </c>
      <c r="F14" s="311" t="str">
        <f>IF(Badges!$O389="A","/","")</f>
        <v/>
      </c>
      <c r="G14" s="311" t="str">
        <f>IF(Badges!$O393="A","/","")</f>
        <v/>
      </c>
      <c r="H14" s="311" t="str">
        <f>IF(Badges!$O397="A","/","")</f>
        <v/>
      </c>
      <c r="I14" s="223" t="str">
        <f>IF(Summary!$X21="E","E","")</f>
        <v/>
      </c>
      <c r="J14" s="223" t="str">
        <f>IF(Summary!$Y21="Y","R","")</f>
        <v/>
      </c>
      <c r="K14" s="266" t="str">
        <f>IF(COUNT(#REF!)=3,MAX(#REF!),"")</f>
        <v/>
      </c>
      <c r="L14" s="262"/>
      <c r="M14" s="279" t="s">
        <v>954</v>
      </c>
      <c r="N14" s="280"/>
      <c r="O14" s="280"/>
      <c r="P14" s="280"/>
      <c r="Q14" s="280"/>
      <c r="R14" s="281"/>
      <c r="S14" s="224" t="str">
        <f>IF(Summary!$X72="E","E","")</f>
        <v/>
      </c>
      <c r="T14" s="224" t="str">
        <f>IF(Summary!$Y72="Y","R","")</f>
        <v/>
      </c>
      <c r="W14" s="338" t="str">
        <f>'Fun Patches'!C15</f>
        <v>&lt;LIST PATCH HERE&gt;</v>
      </c>
      <c r="X14" s="339" t="str">
        <f>IF(Summary!$X123="E","E","")</f>
        <v/>
      </c>
      <c r="Y14" s="339" t="str">
        <f>IF(Summary!$Y123="Y","R","")</f>
        <v/>
      </c>
      <c r="AA14" s="275"/>
      <c r="AB14" s="273"/>
      <c r="AC14" s="274"/>
    </row>
    <row r="15" spans="2:30" ht="12.95" customHeight="1" thickBot="1">
      <c r="B15" s="262"/>
      <c r="C15" s="298" t="s">
        <v>697</v>
      </c>
      <c r="D15" s="311" t="str">
        <f>IF(Badges!$O404="A","/","")</f>
        <v/>
      </c>
      <c r="E15" s="311" t="str">
        <f>IF(Badges!$O408="A","/","")</f>
        <v/>
      </c>
      <c r="F15" s="311" t="str">
        <f>IF(Badges!$O412="A","/","")</f>
        <v/>
      </c>
      <c r="G15" s="311" t="str">
        <f>IF(Badges!$O416="A","/","")</f>
        <v/>
      </c>
      <c r="H15" s="311" t="str">
        <f>IF(Badges!$O420="A","/","")</f>
        <v/>
      </c>
      <c r="I15" s="223" t="str">
        <f>IF(Summary!$X22="E","E","")</f>
        <v/>
      </c>
      <c r="J15" s="223" t="str">
        <f>IF(Summary!$Y22="Y","R","")</f>
        <v/>
      </c>
      <c r="K15" s="266"/>
      <c r="L15" s="262"/>
      <c r="M15" s="283" t="s">
        <v>955</v>
      </c>
      <c r="N15" s="284"/>
      <c r="O15" s="284"/>
      <c r="P15" s="284"/>
      <c r="Q15" s="284"/>
      <c r="R15" s="285"/>
      <c r="S15" s="326" t="str">
        <f>IF(Summary!$X73="E","E","")</f>
        <v/>
      </c>
      <c r="T15" s="326" t="str">
        <f>IF(Summary!$Y73="Y","R","")</f>
        <v/>
      </c>
      <c r="U15" s="266" t="str">
        <f>IF(COUNTIF(S13:S15,"E")=3,"C"," ")</f>
        <v xml:space="preserve"> </v>
      </c>
      <c r="W15" s="338" t="str">
        <f>'Fun Patches'!C16</f>
        <v>&lt;LIST PATCH HERE&gt;</v>
      </c>
      <c r="X15" s="339" t="str">
        <f>IF(Summary!$X124="E","E","")</f>
        <v/>
      </c>
      <c r="Y15" s="339" t="str">
        <f>IF(Summary!$Y124="Y","R","")</f>
        <v/>
      </c>
      <c r="AA15" s="275"/>
      <c r="AB15" s="273"/>
      <c r="AC15" s="274"/>
    </row>
    <row r="16" spans="2:30" ht="12.95" customHeight="1">
      <c r="B16" s="262"/>
      <c r="C16" s="295" t="s">
        <v>146</v>
      </c>
      <c r="D16" s="309" t="str">
        <f>IF(Badges!$O427="A","/","")</f>
        <v/>
      </c>
      <c r="E16" s="309" t="str">
        <f>IF(Badges!$O431="A","/","")</f>
        <v/>
      </c>
      <c r="F16" s="309" t="str">
        <f>IF(Badges!$O435="A","/","")</f>
        <v/>
      </c>
      <c r="G16" s="309" t="str">
        <f>IF(Badges!$O439="A","/","")</f>
        <v/>
      </c>
      <c r="H16" s="309" t="str">
        <f>IF(Badges!$O443="A","/","")</f>
        <v/>
      </c>
      <c r="I16" s="325" t="str">
        <f>IF(Summary!$X23="E","E","")</f>
        <v/>
      </c>
      <c r="J16" s="325" t="str">
        <f>IF(Summary!$Y23="Y","R","")</f>
        <v/>
      </c>
      <c r="K16" s="266"/>
      <c r="L16" s="262"/>
      <c r="M16" s="294" t="s">
        <v>956</v>
      </c>
      <c r="N16" s="310" t="str">
        <f>IF(Badges!$O79="A","/","")</f>
        <v/>
      </c>
      <c r="O16" s="310" t="str">
        <f>IF(Badges!$O83="A","/","")</f>
        <v/>
      </c>
      <c r="P16" s="310" t="str">
        <f>IF(Badges!$O87="A","/","")</f>
        <v/>
      </c>
      <c r="Q16" s="310" t="str">
        <f>IF(Badges!$O91="A","/","")</f>
        <v/>
      </c>
      <c r="R16" s="310" t="str">
        <f>IF(Badges!$O95="A","/","")</f>
        <v/>
      </c>
      <c r="S16" s="224" t="str">
        <f>IF(Summary!$X7="E","E","")</f>
        <v/>
      </c>
      <c r="T16" s="224" t="str">
        <f>IF(Summary!$Y7="Y","R","")</f>
        <v/>
      </c>
      <c r="W16" s="338" t="str">
        <f>'Fun Patches'!C17</f>
        <v>&lt;LIST PATCH HERE&gt;</v>
      </c>
      <c r="X16" s="339" t="str">
        <f>IF(Summary!$X125="E","E","")</f>
        <v/>
      </c>
      <c r="Y16" s="339" t="str">
        <f>IF(Summary!$Y125="Y","R","")</f>
        <v/>
      </c>
      <c r="AA16" s="275"/>
      <c r="AB16" s="273"/>
      <c r="AC16" s="274"/>
    </row>
    <row r="17" spans="2:29" ht="12.95" customHeight="1">
      <c r="B17" s="262"/>
      <c r="C17" s="295" t="s">
        <v>153</v>
      </c>
      <c r="D17" s="311" t="str">
        <f>IF(Badges!$O450="A","/","")</f>
        <v/>
      </c>
      <c r="E17" s="311" t="str">
        <f>IF(Badges!$O454="A","/","")</f>
        <v/>
      </c>
      <c r="F17" s="311" t="str">
        <f>IF(Badges!$O458="A","/","")</f>
        <v/>
      </c>
      <c r="G17" s="311" t="str">
        <f>IF(Badges!$O462="A","/","")</f>
        <v/>
      </c>
      <c r="H17" s="311" t="str">
        <f>IF(Badges!$O466="A","/","")</f>
        <v/>
      </c>
      <c r="I17" s="223" t="str">
        <f>IF(Summary!$X24="E","E","")</f>
        <v/>
      </c>
      <c r="J17" s="223" t="str">
        <f>IF(Summary!$Y24="Y","R","")</f>
        <v/>
      </c>
      <c r="K17" s="266"/>
      <c r="L17" s="262"/>
      <c r="M17" s="295" t="s">
        <v>957</v>
      </c>
      <c r="N17" s="311" t="str">
        <f>IF(Badges!$O10="A","/","")</f>
        <v/>
      </c>
      <c r="O17" s="311" t="str">
        <f>IF(Badges!$O14="A","/","")</f>
        <v/>
      </c>
      <c r="P17" s="311" t="str">
        <f>IF(Badges!$O18="A","/","")</f>
        <v/>
      </c>
      <c r="Q17" s="311" t="str">
        <f>IF(Badges!$O22="A","/","")</f>
        <v/>
      </c>
      <c r="R17" s="311" t="str">
        <f>IF(Badges!$O26="A","/","")</f>
        <v/>
      </c>
      <c r="S17" s="224" t="str">
        <f>IF(Summary!$X4="E","E","")</f>
        <v/>
      </c>
      <c r="T17" s="224" t="str">
        <f>IF(Summary!$Y4="Y","R","")</f>
        <v/>
      </c>
      <c r="W17" s="338" t="str">
        <f>'Fun Patches'!C18</f>
        <v>&lt;LIST PATCH HERE&gt;</v>
      </c>
      <c r="X17" s="339" t="str">
        <f>IF(Summary!$X126="E","E","")</f>
        <v/>
      </c>
      <c r="Y17" s="339" t="str">
        <f>IF(Summary!$Y126="Y","R","")</f>
        <v/>
      </c>
      <c r="AA17" s="275"/>
      <c r="AB17" s="273"/>
      <c r="AC17" s="274"/>
    </row>
    <row r="18" spans="2:29" ht="12.95" customHeight="1" thickBot="1">
      <c r="B18" s="262"/>
      <c r="C18" s="295" t="s">
        <v>94</v>
      </c>
      <c r="D18" s="311" t="str">
        <f>IF(Badges!$O473="A","/","")</f>
        <v/>
      </c>
      <c r="E18" s="311" t="str">
        <f>IF(Badges!$O477="A","/","")</f>
        <v/>
      </c>
      <c r="F18" s="311" t="str">
        <f>IF(Badges!$O481="A","/","")</f>
        <v/>
      </c>
      <c r="G18" s="311" t="str">
        <f>IF(Badges!$O485="A","/","")</f>
        <v/>
      </c>
      <c r="H18" s="311" t="str">
        <f>IF(Badges!$O489="A","/","")</f>
        <v/>
      </c>
      <c r="I18" s="223" t="str">
        <f>IF(Summary!$X25="E","E","")</f>
        <v/>
      </c>
      <c r="J18" s="223" t="str">
        <f>IF(Summary!$Y25="Y","R","")</f>
        <v/>
      </c>
      <c r="K18" s="266" t="str">
        <f>IF(COUNT(#REF!)=4,MAX(#REF!),"")</f>
        <v/>
      </c>
      <c r="L18" s="262"/>
      <c r="M18" s="295" t="s">
        <v>958</v>
      </c>
      <c r="N18" s="308" t="str">
        <f>IF(Badges!$O243="A","/","")</f>
        <v/>
      </c>
      <c r="O18" s="308" t="str">
        <f>IF(Badges!$O247="A","/","")</f>
        <v/>
      </c>
      <c r="P18" s="308" t="str">
        <f>IF(Badges!$O251="A","/","")</f>
        <v/>
      </c>
      <c r="Q18" s="308" t="str">
        <f>IF(Badges!$O255="A","/","")</f>
        <v/>
      </c>
      <c r="R18" s="308" t="str">
        <f>IF(Badges!$O259="A","/","")</f>
        <v/>
      </c>
      <c r="S18" s="224" t="str">
        <f>IF(Summary!$X15="E","E","")</f>
        <v/>
      </c>
      <c r="T18" s="224" t="str">
        <f>IF(Summary!$Y15="Y","R","")</f>
        <v/>
      </c>
      <c r="W18" s="338" t="str">
        <f>'Fun Patches'!C19</f>
        <v>&lt;LIST PATCH HERE&gt;</v>
      </c>
      <c r="X18" s="339" t="str">
        <f>IF(Summary!$X127="E","E","")</f>
        <v/>
      </c>
      <c r="Y18" s="339" t="str">
        <f>IF(Summary!$Y127="Y","R","")</f>
        <v/>
      </c>
      <c r="AA18" s="275"/>
      <c r="AB18" s="273"/>
      <c r="AC18" s="274"/>
    </row>
    <row r="19" spans="2:29" ht="12.95" customHeight="1" thickBot="1">
      <c r="B19" s="262"/>
      <c r="C19" s="294" t="s">
        <v>141</v>
      </c>
      <c r="D19" s="309" t="str">
        <f>IF(Badges!$O496="A","/","")</f>
        <v/>
      </c>
      <c r="E19" s="309" t="str">
        <f>IF(Badges!$O500="A","/","")</f>
        <v/>
      </c>
      <c r="F19" s="309" t="str">
        <f>IF(Badges!$O504="A","/","")</f>
        <v/>
      </c>
      <c r="G19" s="309" t="str">
        <f>IF(Badges!$O508="A","/","")</f>
        <v/>
      </c>
      <c r="H19" s="309" t="str">
        <f>IF(Badges!$O512="A","/","")</f>
        <v/>
      </c>
      <c r="I19" s="325" t="str">
        <f>IF(Summary!$X26="E","E","")</f>
        <v/>
      </c>
      <c r="J19" s="325" t="str">
        <f>IF(Summary!$Y26="Y","R","")</f>
        <v/>
      </c>
      <c r="K19" s="266"/>
      <c r="L19" s="262"/>
      <c r="M19" s="296" t="s">
        <v>959</v>
      </c>
      <c r="N19" s="291"/>
      <c r="O19" s="291"/>
      <c r="P19" s="291"/>
      <c r="Q19" s="291"/>
      <c r="R19" s="292"/>
      <c r="S19" s="326" t="str">
        <f>IF(Summary!$X74="E","E","")</f>
        <v/>
      </c>
      <c r="T19" s="326" t="str">
        <f>IF(Summary!$Y74="Y","R","")</f>
        <v/>
      </c>
      <c r="U19" s="266" t="str">
        <f>IF(COUNTIF(S16:S19,"E")=4,"C"," ")</f>
        <v xml:space="preserve"> </v>
      </c>
      <c r="W19" s="338" t="str">
        <f>'Fun Patches'!C20</f>
        <v>&lt;LIST PATCH HERE&gt;</v>
      </c>
      <c r="X19" s="339" t="str">
        <f>IF(Summary!$X128="E","E","")</f>
        <v/>
      </c>
      <c r="Y19" s="339" t="str">
        <f>IF(Summary!$Y128="Y","R","")</f>
        <v/>
      </c>
      <c r="AA19" s="275"/>
      <c r="AB19" s="273"/>
      <c r="AC19" s="274"/>
    </row>
    <row r="20" spans="2:29" ht="12.95" customHeight="1">
      <c r="B20" s="262"/>
      <c r="C20" s="295" t="s">
        <v>718</v>
      </c>
      <c r="D20" s="311" t="str">
        <f>IF(Badges!$O519="A","/","")</f>
        <v/>
      </c>
      <c r="E20" s="311" t="str">
        <f>IF(Badges!$O523="A","/","")</f>
        <v/>
      </c>
      <c r="F20" s="311" t="str">
        <f>IF(Badges!$O527="A","/","")</f>
        <v/>
      </c>
      <c r="G20" s="311" t="str">
        <f>IF(Badges!$O531="A","/","")</f>
        <v/>
      </c>
      <c r="H20" s="311" t="str">
        <f>IF(Badges!$O535="A","/","")</f>
        <v/>
      </c>
      <c r="I20" s="223" t="str">
        <f>IF(Summary!$X27="E","E","")</f>
        <v/>
      </c>
      <c r="J20" s="223" t="str">
        <f>IF(Summary!$Y27="Y","R","")</f>
        <v/>
      </c>
      <c r="K20" s="266"/>
      <c r="L20" s="262"/>
      <c r="M20" s="267" t="s">
        <v>764</v>
      </c>
      <c r="N20" s="268"/>
      <c r="O20" s="268"/>
      <c r="P20" s="268"/>
      <c r="Q20" s="268"/>
      <c r="R20" s="272"/>
      <c r="S20" s="325" t="str">
        <f>IF(Summary!$X75="E","E","")</f>
        <v/>
      </c>
      <c r="T20" s="325" t="str">
        <f>IF(Summary!$Y75="Y","R","")</f>
        <v/>
      </c>
      <c r="W20" s="338" t="str">
        <f>'Fun Patches'!C21</f>
        <v>&lt;LIST PATCH HERE&gt;</v>
      </c>
      <c r="X20" s="339" t="str">
        <f>IF(Summary!$X129="E","E","")</f>
        <v/>
      </c>
      <c r="Y20" s="339" t="str">
        <f>IF(Summary!$Y129="Y","R","")</f>
        <v/>
      </c>
      <c r="AA20" s="275"/>
      <c r="AB20" s="273"/>
      <c r="AC20" s="274"/>
    </row>
    <row r="21" spans="2:29" ht="12.95" customHeight="1" thickBot="1">
      <c r="B21" s="262"/>
      <c r="C21" s="298" t="s">
        <v>148</v>
      </c>
      <c r="D21" s="311" t="str">
        <f>IF(Badges!$O542="A","/","")</f>
        <v/>
      </c>
      <c r="E21" s="311" t="str">
        <f>IF(Badges!$O546="A","/","")</f>
        <v/>
      </c>
      <c r="F21" s="311" t="str">
        <f>IF(Badges!$O550="A","/","")</f>
        <v/>
      </c>
      <c r="G21" s="311" t="str">
        <f>IF(Badges!$O554="A","/","")</f>
        <v/>
      </c>
      <c r="H21" s="311" t="str">
        <f>IF(Badges!$O558="A","/","")</f>
        <v/>
      </c>
      <c r="I21" s="223" t="str">
        <f>IF(Summary!$X28="E","E","")</f>
        <v/>
      </c>
      <c r="J21" s="223" t="str">
        <f>IF(Summary!$Y28="Y","R","")</f>
        <v/>
      </c>
      <c r="K21" s="266"/>
      <c r="L21" s="262"/>
      <c r="M21" s="283" t="s">
        <v>960</v>
      </c>
      <c r="N21" s="284"/>
      <c r="O21" s="284"/>
      <c r="P21" s="284"/>
      <c r="Q21" s="284"/>
      <c r="R21" s="285"/>
      <c r="S21" s="346" t="str">
        <f>IF(Summary!$X76="E","E","")</f>
        <v/>
      </c>
      <c r="T21" s="346" t="str">
        <f>IF(Summary!$Y76="Y","R","")</f>
        <v/>
      </c>
      <c r="U21" s="266" t="str">
        <f>IF(COUNTIF(S20:S21,"E")=2,"C"," ")</f>
        <v xml:space="preserve"> </v>
      </c>
      <c r="W21" s="338" t="str">
        <f>'Fun Patches'!C22</f>
        <v>&lt;LIST PATCH HERE&gt;</v>
      </c>
      <c r="X21" s="339" t="str">
        <f>IF(Summary!$X130="E","E","")</f>
        <v/>
      </c>
      <c r="Y21" s="339" t="str">
        <f>IF(Summary!$Y130="Y","R","")</f>
        <v/>
      </c>
      <c r="AA21" s="275"/>
      <c r="AB21" s="273"/>
      <c r="AC21" s="274"/>
    </row>
    <row r="22" spans="2:29" ht="12.95" customHeight="1">
      <c r="B22" s="262"/>
      <c r="C22" s="295" t="s">
        <v>152</v>
      </c>
      <c r="D22" s="309" t="str">
        <f>IF(Badges!$O565="A","/","")</f>
        <v/>
      </c>
      <c r="E22" s="309" t="str">
        <f>IF(Badges!$O569="A","/","")</f>
        <v/>
      </c>
      <c r="F22" s="309" t="str">
        <f>IF(Badges!$O573="A","/","")</f>
        <v/>
      </c>
      <c r="G22" s="309" t="str">
        <f>IF(Badges!$O577="A","/","")</f>
        <v/>
      </c>
      <c r="H22" s="309" t="str">
        <f>IF(Badges!$O581="A","/","")</f>
        <v/>
      </c>
      <c r="I22" s="325" t="str">
        <f>IF(Summary!$X29="E","E","")</f>
        <v/>
      </c>
      <c r="J22" s="325" t="str">
        <f>IF(Summary!$Y29="Y","R","")</f>
        <v/>
      </c>
      <c r="K22" s="266" t="str">
        <f>IF(COUNT(#REF!)=2,MAX(#REF!),"")</f>
        <v/>
      </c>
      <c r="L22" s="262"/>
      <c r="M22" s="287" t="s">
        <v>766</v>
      </c>
      <c r="N22" s="288"/>
      <c r="O22" s="288"/>
      <c r="P22" s="288"/>
      <c r="Q22" s="288"/>
      <c r="R22" s="297"/>
      <c r="S22" s="325" t="str">
        <f>IF(Summary!$X77="E","E","")</f>
        <v/>
      </c>
      <c r="T22" s="325" t="str">
        <f>IF(Summary!$Y77="Y","R","")</f>
        <v/>
      </c>
      <c r="W22" s="338" t="str">
        <f>'Fun Patches'!C23</f>
        <v>&lt;LIST PATCH HERE&gt;</v>
      </c>
      <c r="X22" s="339" t="str">
        <f>IF(Summary!$X131="E","E","")</f>
        <v/>
      </c>
      <c r="Y22" s="339" t="str">
        <f>IF(Summary!$Y131="Y","R","")</f>
        <v/>
      </c>
      <c r="AA22" s="275"/>
      <c r="AB22" s="273"/>
      <c r="AC22" s="274"/>
    </row>
    <row r="23" spans="2:29" ht="12.95" customHeight="1" thickBot="1">
      <c r="B23" s="262"/>
      <c r="C23" s="295" t="s">
        <v>149</v>
      </c>
      <c r="D23" s="311" t="str">
        <f>IF(Badges!$O588="A","/","")</f>
        <v/>
      </c>
      <c r="E23" s="311" t="str">
        <f>IF(Badges!$O592="A","/","")</f>
        <v/>
      </c>
      <c r="F23" s="311" t="str">
        <f>IF(Badges!$O596="A","/","")</f>
        <v/>
      </c>
      <c r="G23" s="311" t="str">
        <f>IF(Badges!$O600="A","/","")</f>
        <v/>
      </c>
      <c r="H23" s="311" t="str">
        <f>IF(Badges!$O604="A","/","")</f>
        <v/>
      </c>
      <c r="I23" s="223" t="str">
        <f>IF(Summary!$X30="E","E","")</f>
        <v/>
      </c>
      <c r="J23" s="223" t="str">
        <f>IF(Summary!$Y30="Y","R","")</f>
        <v/>
      </c>
      <c r="K23" s="266"/>
      <c r="L23" s="262"/>
      <c r="M23" s="290" t="s">
        <v>961</v>
      </c>
      <c r="N23" s="291"/>
      <c r="O23" s="291"/>
      <c r="P23" s="291"/>
      <c r="Q23" s="291"/>
      <c r="R23" s="292"/>
      <c r="S23" s="326" t="str">
        <f>IF(Summary!$X78="E","E","")</f>
        <v/>
      </c>
      <c r="T23" s="326" t="str">
        <f>IF(Summary!$Y78="Y","R","")</f>
        <v/>
      </c>
      <c r="U23" s="266" t="str">
        <f>IF(COUNTIF(S22:S23,"E")=2,"C"," ")</f>
        <v xml:space="preserve"> </v>
      </c>
      <c r="W23" s="338" t="str">
        <f>'Fun Patches'!C24</f>
        <v>&lt;LIST PATCH HERE&gt;</v>
      </c>
      <c r="X23" s="339" t="str">
        <f>IF(Summary!$X132="E","E","")</f>
        <v/>
      </c>
      <c r="Y23" s="339" t="str">
        <f>IF(Summary!$Y132="Y","R","")</f>
        <v/>
      </c>
      <c r="AA23" s="275"/>
      <c r="AB23" s="273"/>
      <c r="AC23" s="274"/>
    </row>
    <row r="24" spans="2:29" ht="12.95" customHeight="1" thickBot="1">
      <c r="B24" s="262"/>
      <c r="C24" s="295" t="s">
        <v>142</v>
      </c>
      <c r="D24" s="311" t="str">
        <f>IF(Badges!$O634="A","/","")</f>
        <v/>
      </c>
      <c r="E24" s="311" t="str">
        <f>IF(Badges!$O638="A","/","")</f>
        <v/>
      </c>
      <c r="F24" s="311" t="str">
        <f>IF(Badges!$O642="A","/","")</f>
        <v/>
      </c>
      <c r="G24" s="311" t="str">
        <f>IF(Badges!$O646="A","/","")</f>
        <v/>
      </c>
      <c r="H24" s="311" t="str">
        <f>IF(Badges!$O650="A","/","")</f>
        <v/>
      </c>
      <c r="I24" s="223" t="str">
        <f>IF(Summary!$X32="E","E","")</f>
        <v/>
      </c>
      <c r="J24" s="223" t="str">
        <f>IF(Summary!$Y32="Y","R","")</f>
        <v/>
      </c>
      <c r="K24" s="266" t="str">
        <f>IF(COUNT(#REF!)=2,MAX(#REF!),"")</f>
        <v/>
      </c>
      <c r="L24" s="262"/>
      <c r="M24" s="267" t="s">
        <v>765</v>
      </c>
      <c r="N24" s="268"/>
      <c r="O24" s="268"/>
      <c r="P24" s="268"/>
      <c r="Q24" s="268"/>
      <c r="R24" s="272"/>
      <c r="S24" s="224" t="str">
        <f>IF(Summary!$X79="E","E","")</f>
        <v/>
      </c>
      <c r="T24" s="224" t="str">
        <f>IF(Summary!$Y79="Y","R","")</f>
        <v/>
      </c>
      <c r="U24" s="266" t="str">
        <f>IF(COUNTIF(S24:S25,"E")=2,"C"," ")</f>
        <v xml:space="preserve"> </v>
      </c>
      <c r="W24" s="338" t="str">
        <f>'Fun Patches'!C25</f>
        <v>&lt;LIST PATCH HERE&gt;</v>
      </c>
      <c r="X24" s="339" t="str">
        <f>IF(Summary!$X133="E","E","")</f>
        <v/>
      </c>
      <c r="Y24" s="339" t="str">
        <f>IF(Summary!$Y133="Y","R","")</f>
        <v/>
      </c>
      <c r="AA24" s="275"/>
      <c r="AB24" s="273"/>
      <c r="AC24" s="274"/>
    </row>
    <row r="25" spans="2:29" ht="12.95" customHeight="1" thickBot="1">
      <c r="B25" s="262"/>
      <c r="C25" s="294" t="s">
        <v>154</v>
      </c>
      <c r="D25" s="309" t="str">
        <f>IF(Badges!$O657="A","/","")</f>
        <v/>
      </c>
      <c r="E25" s="309" t="str">
        <f>IF(Badges!$O661="A","/","")</f>
        <v/>
      </c>
      <c r="F25" s="309" t="str">
        <f>IF(Badges!$O665="A","/","")</f>
        <v/>
      </c>
      <c r="G25" s="309" t="str">
        <f>IF(Badges!$O669="A","/","")</f>
        <v/>
      </c>
      <c r="H25" s="309" t="str">
        <f>IF(Badges!$O673="A","/","")</f>
        <v/>
      </c>
      <c r="I25" s="325" t="str">
        <f>IF(Summary!$X33="E","E","")</f>
        <v/>
      </c>
      <c r="J25" s="325" t="str">
        <f>IF(Summary!$Y33="Y","R","")</f>
        <v/>
      </c>
      <c r="K25" s="266"/>
      <c r="L25" s="262"/>
      <c r="M25" s="283" t="s">
        <v>964</v>
      </c>
      <c r="N25" s="284"/>
      <c r="O25" s="284"/>
      <c r="P25" s="284"/>
      <c r="Q25" s="284"/>
      <c r="R25" s="285"/>
      <c r="S25" s="326" t="str">
        <f>IF(Summary!$X80="E","E","")</f>
        <v/>
      </c>
      <c r="T25" s="326" t="str">
        <f>IF(Summary!$Y80="Y","R","")</f>
        <v/>
      </c>
      <c r="U25" s="586" t="s">
        <v>1144</v>
      </c>
      <c r="W25" s="338" t="str">
        <f>'Fun Patches'!C26</f>
        <v>&lt;LIST PATCH HERE&gt;</v>
      </c>
      <c r="X25" s="339" t="str">
        <f>IF(Summary!$X134="E","E","")</f>
        <v/>
      </c>
      <c r="Y25" s="339" t="str">
        <f>IF(Summary!$Y134="Y","R","")</f>
        <v/>
      </c>
      <c r="AA25" s="275"/>
      <c r="AB25" s="273"/>
      <c r="AC25" s="274"/>
    </row>
    <row r="26" spans="2:29" ht="12.95" customHeight="1">
      <c r="B26" s="262"/>
      <c r="C26" s="295" t="s">
        <v>962</v>
      </c>
      <c r="D26" s="311" t="str">
        <f>IF(Badges!$O102="A","/","")</f>
        <v/>
      </c>
      <c r="E26" s="311" t="str">
        <f>IF(Badges!$O106="A","/","")</f>
        <v/>
      </c>
      <c r="F26" s="311" t="str">
        <f>IF(Badges!$O110="A","/","")</f>
        <v/>
      </c>
      <c r="G26" s="311" t="str">
        <f>IF(Badges!$O114="A","/","")</f>
        <v/>
      </c>
      <c r="H26" s="311" t="str">
        <f>IF(Badges!$O118="A","/","")</f>
        <v/>
      </c>
      <c r="I26" s="223" t="str">
        <f>IF(Summary!$X8="E","E","")</f>
        <v/>
      </c>
      <c r="J26" s="223" t="str">
        <f>IF(Summary!$Y8="Y","R","")</f>
        <v/>
      </c>
      <c r="K26" s="266" t="str">
        <f>IF(COUNT(#REF!)=2,MAX(#REF!),"")</f>
        <v/>
      </c>
      <c r="L26" s="392"/>
      <c r="M26" s="392"/>
      <c r="N26" s="393"/>
      <c r="O26" s="393"/>
      <c r="P26" s="393"/>
      <c r="Q26" s="393"/>
      <c r="R26" s="393"/>
      <c r="S26" s="394"/>
      <c r="T26" s="394"/>
      <c r="U26" s="586"/>
      <c r="W26" s="338" t="str">
        <f>'Fun Patches'!C27</f>
        <v>&lt;LIST PATCH HERE&gt;</v>
      </c>
      <c r="X26" s="339" t="str">
        <f>IF(Summary!$X135="E","E","")</f>
        <v/>
      </c>
      <c r="Y26" s="339" t="str">
        <f>IF(Summary!$Y135="Y","R","")</f>
        <v/>
      </c>
      <c r="AA26" s="275"/>
      <c r="AB26" s="273"/>
      <c r="AC26" s="274"/>
    </row>
    <row r="27" spans="2:29" ht="12.95" customHeight="1" thickBot="1">
      <c r="B27" s="262"/>
      <c r="C27" s="298" t="s">
        <v>963</v>
      </c>
      <c r="D27" s="311" t="str">
        <f>IF(Badges!$O680="A","/","")</f>
        <v/>
      </c>
      <c r="E27" s="311" t="str">
        <f>IF(Badges!$O684="A","/","")</f>
        <v/>
      </c>
      <c r="F27" s="311" t="str">
        <f>IF(Badges!$O688="A","/","")</f>
        <v/>
      </c>
      <c r="G27" s="311" t="str">
        <f>IF(Badges!$O692="A","/","")</f>
        <v/>
      </c>
      <c r="H27" s="311" t="str">
        <f>IF(Badges!$O696="A","/","")</f>
        <v/>
      </c>
      <c r="I27" s="223" t="str">
        <f>IF(Summary!$X34="E","E","")</f>
        <v/>
      </c>
      <c r="J27" s="223" t="str">
        <f>IF(Summary!$Y34="Y","R","")</f>
        <v/>
      </c>
      <c r="K27" s="266"/>
      <c r="L27" s="392"/>
      <c r="M27" s="392"/>
      <c r="N27" s="393"/>
      <c r="O27" s="393"/>
      <c r="P27" s="393"/>
      <c r="Q27" s="393"/>
      <c r="R27" s="393"/>
      <c r="S27" s="394"/>
      <c r="T27" s="394"/>
      <c r="U27" s="586"/>
      <c r="W27" s="338" t="str">
        <f>'Fun Patches'!C28</f>
        <v>&lt;LIST PATCH HERE&gt;</v>
      </c>
      <c r="X27" s="339" t="str">
        <f>IF(Summary!$X136="E","E","")</f>
        <v/>
      </c>
      <c r="Y27" s="339" t="str">
        <f>IF(Summary!$Y136="Y","R","")</f>
        <v/>
      </c>
      <c r="AA27" s="275"/>
      <c r="AB27" s="273"/>
      <c r="AC27" s="274"/>
    </row>
    <row r="28" spans="2:29" ht="12.95" customHeight="1">
      <c r="B28" s="262"/>
      <c r="C28" s="294" t="s">
        <v>150</v>
      </c>
      <c r="D28" s="309" t="str">
        <f>IF(Badges!$O703="A","/","")</f>
        <v/>
      </c>
      <c r="E28" s="309" t="str">
        <f>IF(Badges!$O707="A","/","")</f>
        <v/>
      </c>
      <c r="F28" s="309" t="str">
        <f>IF(Badges!$O711="A","/","")</f>
        <v/>
      </c>
      <c r="G28" s="309" t="str">
        <f>IF(Badges!$O715="A","/","")</f>
        <v/>
      </c>
      <c r="H28" s="309" t="str">
        <f>IF(Badges!$O719="A","/","")</f>
        <v/>
      </c>
      <c r="I28" s="325" t="str">
        <f>IF(Summary!$X35="E","E","")</f>
        <v/>
      </c>
      <c r="J28" s="325" t="str">
        <f>IF(Summary!$Y35="Y","R","")</f>
        <v/>
      </c>
      <c r="L28" s="580" t="str">
        <f>'Council Own'!B6</f>
        <v>&lt;&lt;List Badge 1 Here&gt;&gt;</v>
      </c>
      <c r="M28" s="580"/>
      <c r="N28" s="580"/>
      <c r="O28" s="580"/>
      <c r="P28" s="580"/>
      <c r="Q28" s="580"/>
      <c r="R28" s="589"/>
      <c r="S28" s="337" t="str">
        <f>IF(Summary!$X82="E","E","")</f>
        <v/>
      </c>
      <c r="T28" s="337" t="str">
        <f>IF(Summary!$Y82="Y","R","")</f>
        <v/>
      </c>
      <c r="U28" s="586"/>
      <c r="W28" s="338" t="str">
        <f>'Fun Patches'!C29</f>
        <v>&lt;LIST PATCH HERE&gt;</v>
      </c>
      <c r="X28" s="339" t="str">
        <f>IF(Summary!$X137="E","E","")</f>
        <v/>
      </c>
      <c r="Y28" s="339" t="str">
        <f>IF(Summary!$Y137="Y","R","")</f>
        <v/>
      </c>
      <c r="AA28" s="275"/>
      <c r="AB28" s="273"/>
      <c r="AC28" s="274"/>
    </row>
    <row r="29" spans="2:29" ht="12.95" customHeight="1">
      <c r="B29" s="262"/>
      <c r="C29" s="295" t="s">
        <v>847</v>
      </c>
      <c r="D29" s="311" t="str">
        <f>IF(Badges!$O726="A","/","")</f>
        <v/>
      </c>
      <c r="E29" s="311" t="str">
        <f>IF(Badges!$O730="A","/","")</f>
        <v/>
      </c>
      <c r="F29" s="311" t="str">
        <f>IF(Badges!$O734="A","/","")</f>
        <v/>
      </c>
      <c r="G29" s="311" t="str">
        <f>IF(Badges!$O738="A","/","")</f>
        <v/>
      </c>
      <c r="H29" s="311" t="str">
        <f>IF(Badges!$O742="A","/","")</f>
        <v/>
      </c>
      <c r="I29" s="223" t="str">
        <f>IF(Summary!$X36="E","E","")</f>
        <v/>
      </c>
      <c r="J29" s="223" t="str">
        <f>IF(Summary!$Y36="Y","R","")</f>
        <v/>
      </c>
      <c r="L29" s="581" t="str">
        <f>'Council Own'!B30</f>
        <v>&lt;&lt;List Badge 2 Here&gt;&gt;</v>
      </c>
      <c r="M29" s="581"/>
      <c r="N29" s="581"/>
      <c r="O29" s="581"/>
      <c r="P29" s="581"/>
      <c r="Q29" s="581"/>
      <c r="R29" s="590"/>
      <c r="S29" s="339" t="str">
        <f>IF(Summary!$X83="E","E","")</f>
        <v/>
      </c>
      <c r="T29" s="339" t="str">
        <f>IF(Summary!$Y83="Y","R","")</f>
        <v/>
      </c>
      <c r="U29" s="586"/>
      <c r="W29" s="338" t="str">
        <f>'Fun Patches'!C30</f>
        <v>&lt;LIST PATCH HERE&gt;</v>
      </c>
      <c r="X29" s="339" t="str">
        <f>IF(Summary!$X138="E","E","")</f>
        <v/>
      </c>
      <c r="Y29" s="339" t="str">
        <f>IF(Summary!$Y138="Y","R","")</f>
        <v/>
      </c>
      <c r="AA29" s="275"/>
      <c r="AB29" s="273"/>
      <c r="AC29" s="274"/>
    </row>
    <row r="30" spans="2:29" ht="12.95" customHeight="1" thickBot="1">
      <c r="B30" s="262"/>
      <c r="C30" s="298" t="s">
        <v>140</v>
      </c>
      <c r="D30" s="316" t="str">
        <f>IF(Badges!$O749="A","/","")</f>
        <v/>
      </c>
      <c r="E30" s="316" t="str">
        <f>IF(Badges!$O753="A","/","")</f>
        <v/>
      </c>
      <c r="F30" s="316" t="str">
        <f>IF(Badges!$O757="A","/","")</f>
        <v/>
      </c>
      <c r="G30" s="316" t="str">
        <f>IF(Badges!$O761="A","/","")</f>
        <v/>
      </c>
      <c r="H30" s="316" t="str">
        <f>IF(Badges!$O765="A","/","")</f>
        <v/>
      </c>
      <c r="I30" s="326" t="str">
        <f>IF(Summary!$X37="E","E","")</f>
        <v/>
      </c>
      <c r="J30" s="326" t="str">
        <f>IF(Summary!$Y37="Y","R","")</f>
        <v/>
      </c>
      <c r="L30" s="580" t="str">
        <f>'Council Own'!B54</f>
        <v>&lt;&lt;List Badge 3 Here&gt;&gt;</v>
      </c>
      <c r="M30" s="580"/>
      <c r="N30" s="580"/>
      <c r="O30" s="580"/>
      <c r="P30" s="580"/>
      <c r="Q30" s="580"/>
      <c r="R30" s="589"/>
      <c r="S30" s="339" t="str">
        <f>IF(Summary!$X84="E","E","")</f>
        <v/>
      </c>
      <c r="T30" s="339" t="str">
        <f>IF(Summary!$Y84="Y","R","")</f>
        <v/>
      </c>
      <c r="U30" s="586"/>
      <c r="W30" s="338" t="str">
        <f>'Fun Patches'!C31</f>
        <v>&lt;LIST PATCH HERE&gt;</v>
      </c>
      <c r="X30" s="339" t="str">
        <f>IF(Summary!$X139="E","E","")</f>
        <v/>
      </c>
      <c r="Y30" s="339" t="str">
        <f>IF(Summary!$Y139="Y","R","")</f>
        <v/>
      </c>
      <c r="AA30" s="275"/>
      <c r="AB30" s="273"/>
      <c r="AC30" s="274"/>
    </row>
    <row r="31" spans="2:29" ht="12.95" customHeight="1">
      <c r="B31" s="262"/>
      <c r="C31" s="295" t="s">
        <v>1077</v>
      </c>
      <c r="D31" s="308" t="str">
        <f>IF(Badges!D768="C","/","")</f>
        <v/>
      </c>
      <c r="E31" s="308" t="str">
        <f>IF(Badges!E768="C","/","")</f>
        <v/>
      </c>
      <c r="F31" s="308" t="str">
        <f>IF(Badges!F768="C","/","")</f>
        <v/>
      </c>
      <c r="G31" s="308" t="str">
        <f>IF(Badges!G768="C","/","")</f>
        <v/>
      </c>
      <c r="H31" s="308" t="str">
        <f>IF(Badges!H768="C","/","")</f>
        <v/>
      </c>
      <c r="I31" s="224" t="str">
        <f>IF(Summary!$X38="E","E","")</f>
        <v/>
      </c>
      <c r="J31" s="224" t="str">
        <f>IF(Summary!$Y38="Y","R","")</f>
        <v/>
      </c>
      <c r="L31" s="581" t="str">
        <f>'Council Own'!B78</f>
        <v>&lt;&lt;List Badge 4 Here&gt;&gt;</v>
      </c>
      <c r="M31" s="581"/>
      <c r="N31" s="581"/>
      <c r="O31" s="581"/>
      <c r="P31" s="581"/>
      <c r="Q31" s="581"/>
      <c r="R31" s="590"/>
      <c r="S31" s="339" t="str">
        <f>IF(Summary!$X85="E","E","")</f>
        <v/>
      </c>
      <c r="T31" s="339" t="str">
        <f>IF(Summary!$Y85="Y","R","")</f>
        <v/>
      </c>
      <c r="U31" s="586"/>
      <c r="W31" s="338" t="str">
        <f>'Fun Patches'!C32</f>
        <v>&lt;LIST PATCH HERE&gt;</v>
      </c>
      <c r="X31" s="339" t="str">
        <f>IF(Summary!$X140="E","E","")</f>
        <v/>
      </c>
      <c r="Y31" s="339" t="str">
        <f>IF(Summary!$Y140="Y","R","")</f>
        <v/>
      </c>
      <c r="AA31" s="275"/>
      <c r="AB31" s="273"/>
      <c r="AC31" s="274"/>
    </row>
    <row r="32" spans="2:29" ht="12.95" customHeight="1">
      <c r="B32" s="262"/>
      <c r="C32" s="295" t="s">
        <v>965</v>
      </c>
      <c r="D32" s="317" t="str">
        <f>IF(Badges!$O779="A","/","")</f>
        <v/>
      </c>
      <c r="E32" s="317" t="str">
        <f>IF(Badges!$O783="A","/","")</f>
        <v/>
      </c>
      <c r="F32" s="317" t="str">
        <f>IF(Badges!$O787="A","/","")</f>
        <v/>
      </c>
      <c r="G32" s="317" t="str">
        <f>IF(Badges!$O791="A","/","")</f>
        <v/>
      </c>
      <c r="H32" s="317" t="str">
        <f>IF(Badges!$O795="A","/","")</f>
        <v/>
      </c>
      <c r="I32" s="224" t="str">
        <f>IF(Summary!$X39="E","E","")</f>
        <v/>
      </c>
      <c r="J32" s="224" t="str">
        <f>IF(Summary!$Y39="Y","R","")</f>
        <v/>
      </c>
      <c r="L32" s="582" t="str">
        <f>'Council Own'!B102</f>
        <v>&lt;&lt;List Badge 5 Here&gt;&gt;</v>
      </c>
      <c r="M32" s="582"/>
      <c r="N32" s="582"/>
      <c r="O32" s="582"/>
      <c r="P32" s="582"/>
      <c r="Q32" s="582"/>
      <c r="R32" s="591"/>
      <c r="S32" s="341" t="str">
        <f>IF(Summary!$X86="E","E","")</f>
        <v/>
      </c>
      <c r="T32" s="341" t="str">
        <f>IF(Summary!$Y86="Y","R","")</f>
        <v/>
      </c>
      <c r="U32" s="586"/>
      <c r="W32" s="338" t="str">
        <f>'Fun Patches'!C33</f>
        <v>&lt;LIST PATCH HERE&gt;</v>
      </c>
      <c r="X32" s="339" t="str">
        <f>IF(Summary!$X141="E","E","")</f>
        <v/>
      </c>
      <c r="Y32" s="339" t="str">
        <f>IF(Summary!$Y141="Y","R","")</f>
        <v/>
      </c>
      <c r="AA32" s="275"/>
      <c r="AB32" s="273"/>
      <c r="AC32" s="274"/>
    </row>
    <row r="33" spans="2:29" ht="12.95" customHeight="1" thickBot="1">
      <c r="B33" s="262"/>
      <c r="C33" s="299" t="s">
        <v>966</v>
      </c>
      <c r="D33" s="316" t="str">
        <f>IF(Badges!$O802="A","/","")</f>
        <v/>
      </c>
      <c r="E33" s="316" t="str">
        <f>IF(Badges!$O806="A","/","")</f>
        <v/>
      </c>
      <c r="F33" s="316" t="str">
        <f>IF(Badges!$O810="A","/","")</f>
        <v/>
      </c>
      <c r="G33" s="316" t="str">
        <f>IF(Badges!$O814="A","/","")</f>
        <v/>
      </c>
      <c r="H33" s="316" t="str">
        <f>IF(Badges!$O818="A","/","")</f>
        <v/>
      </c>
      <c r="I33" s="224" t="str">
        <f>IF(Summary!$X40="E","E","")</f>
        <v/>
      </c>
      <c r="J33" s="224" t="str">
        <f>IF(Summary!$Y40="Y","R","")</f>
        <v/>
      </c>
      <c r="L33" s="582" t="str">
        <f>'Council Own'!B126</f>
        <v>&lt;&lt;List Badge 6 Here&gt;&gt;</v>
      </c>
      <c r="M33" s="582"/>
      <c r="N33" s="582"/>
      <c r="O33" s="582"/>
      <c r="P33" s="582"/>
      <c r="Q33" s="582"/>
      <c r="R33" s="591"/>
      <c r="S33" s="341" t="str">
        <f>IF(Summary!$X87="E","E","")</f>
        <v/>
      </c>
      <c r="T33" s="341" t="str">
        <f>IF(Summary!$Y87="Y","R","")</f>
        <v/>
      </c>
      <c r="U33" s="586"/>
      <c r="W33" s="338" t="str">
        <f>'Fun Patches'!C34</f>
        <v>&lt;LIST PATCH HERE&gt;</v>
      </c>
      <c r="X33" s="339" t="str">
        <f>IF(Summary!$X142="E","E","")</f>
        <v/>
      </c>
      <c r="Y33" s="339" t="str">
        <f>IF(Summary!$Y142="Y","R","")</f>
        <v/>
      </c>
      <c r="AA33" s="275"/>
      <c r="AB33" s="273"/>
      <c r="AC33" s="274"/>
    </row>
    <row r="34" spans="2:29" ht="12.95" customHeight="1">
      <c r="L34" s="582" t="str">
        <f>'Council Own'!B150</f>
        <v>&lt;&lt;List Badge 7 Here&gt;&gt;</v>
      </c>
      <c r="M34" s="582"/>
      <c r="N34" s="582"/>
      <c r="O34" s="582"/>
      <c r="P34" s="582"/>
      <c r="Q34" s="582"/>
      <c r="R34" s="591"/>
      <c r="S34" s="341" t="str">
        <f>IF(Summary!$X88="E","E","")</f>
        <v/>
      </c>
      <c r="T34" s="341" t="str">
        <f>IF(Summary!$Y88="Y","R","")</f>
        <v/>
      </c>
      <c r="U34" s="586"/>
      <c r="W34" s="338" t="str">
        <f>'Fun Patches'!C35</f>
        <v>&lt;LIST PATCH HERE&gt;</v>
      </c>
      <c r="X34" s="339" t="str">
        <f>IF(Summary!$X143="E","E","")</f>
        <v/>
      </c>
      <c r="Y34" s="339" t="str">
        <f>IF(Summary!$Y143="Y","R","")</f>
        <v/>
      </c>
      <c r="AA34" s="275"/>
      <c r="AB34" s="273"/>
      <c r="AC34" s="274"/>
    </row>
    <row r="35" spans="2:29" ht="12.95" customHeight="1" thickBot="1">
      <c r="L35" s="582" t="str">
        <f>'Council Own'!B174</f>
        <v>&lt;&lt;List Badge 8 Here&gt;&gt;</v>
      </c>
      <c r="M35" s="582"/>
      <c r="N35" s="582"/>
      <c r="O35" s="582"/>
      <c r="P35" s="582"/>
      <c r="Q35" s="582"/>
      <c r="R35" s="591"/>
      <c r="S35" s="341" t="str">
        <f>IF(Summary!$X89="E","E","")</f>
        <v/>
      </c>
      <c r="T35" s="341" t="str">
        <f>IF(Summary!$Y89="Y","R","")</f>
        <v/>
      </c>
      <c r="U35" s="586"/>
      <c r="W35" s="338" t="str">
        <f>'Fun Patches'!C36</f>
        <v>&lt;LIST PATCH HERE&gt;</v>
      </c>
      <c r="X35" s="339" t="str">
        <f>IF(Summary!$X144="E","E","")</f>
        <v/>
      </c>
      <c r="Y35" s="339" t="str">
        <f>IF(Summary!$Y144="Y","R","")</f>
        <v/>
      </c>
      <c r="AA35" s="275"/>
      <c r="AB35" s="273"/>
      <c r="AC35" s="274"/>
    </row>
    <row r="36" spans="2:29" ht="12.95" customHeight="1">
      <c r="C36" s="300" t="s">
        <v>156</v>
      </c>
      <c r="D36" s="310" t="str">
        <f>IF(Badges!$O56="A","/","")</f>
        <v/>
      </c>
      <c r="E36" s="310" t="str">
        <f>IF(Badges!$O60="A","/","")</f>
        <v/>
      </c>
      <c r="F36" s="310" t="str">
        <f>IF(Badges!$O64="A","/","")</f>
        <v/>
      </c>
      <c r="G36" s="310" t="str">
        <f>IF(Badges!$O68="A","/","")</f>
        <v/>
      </c>
      <c r="H36" s="310" t="str">
        <f>IF(Badges!$O72="A","/","")</f>
        <v/>
      </c>
      <c r="I36" s="224" t="str">
        <f>IF(Summary!$X6="E","E","")</f>
        <v/>
      </c>
      <c r="J36" s="224" t="str">
        <f>IF(Summary!$Y6="Y","R","")</f>
        <v/>
      </c>
      <c r="L36" s="582" t="str">
        <f>'Council Own'!B198</f>
        <v>&lt;&lt;List Badge 9 Here&gt;&gt;</v>
      </c>
      <c r="M36" s="582"/>
      <c r="N36" s="582"/>
      <c r="O36" s="582"/>
      <c r="P36" s="582"/>
      <c r="Q36" s="582"/>
      <c r="R36" s="591"/>
      <c r="S36" s="341" t="str">
        <f>IF(Summary!$X90="E","E","")</f>
        <v/>
      </c>
      <c r="T36" s="341" t="str">
        <f>IF(Summary!$Y90="Y","R","")</f>
        <v/>
      </c>
      <c r="U36" s="586"/>
      <c r="W36" s="338" t="str">
        <f>'Fun Patches'!C37</f>
        <v>&lt;LIST PATCH HERE&gt;</v>
      </c>
      <c r="X36" s="339" t="str">
        <f>IF(Summary!$X145="E","E","")</f>
        <v/>
      </c>
      <c r="Y36" s="339" t="str">
        <f>IF(Summary!$Y145="Y","R","")</f>
        <v/>
      </c>
      <c r="AA36" s="275"/>
      <c r="AB36" s="273"/>
      <c r="AC36" s="274"/>
    </row>
    <row r="37" spans="2:29" ht="12.95" customHeight="1" thickBot="1">
      <c r="C37" s="298" t="s">
        <v>157</v>
      </c>
      <c r="D37" s="316" t="str">
        <f>IF(Badges!$O611="A","/","")</f>
        <v/>
      </c>
      <c r="E37" s="316" t="str">
        <f>IF(Badges!$O615="A","/","")</f>
        <v/>
      </c>
      <c r="F37" s="316" t="str">
        <f>IF(Badges!$O619="A","/","")</f>
        <v/>
      </c>
      <c r="G37" s="316" t="str">
        <f>IF(Badges!$O623="A","/","")</f>
        <v/>
      </c>
      <c r="H37" s="316" t="str">
        <f>IF(Badges!$O627="A","/","")</f>
        <v/>
      </c>
      <c r="I37" s="326" t="str">
        <f>IF(Summary!$X31="E","E","")</f>
        <v/>
      </c>
      <c r="J37" s="326" t="str">
        <f>IF(Summary!$Y31="Y","R","")</f>
        <v/>
      </c>
      <c r="L37" s="582" t="str">
        <f>'Council Own'!B222</f>
        <v>&lt;&lt;List Badge 10 Here&gt;&gt;</v>
      </c>
      <c r="M37" s="582"/>
      <c r="N37" s="582"/>
      <c r="O37" s="582"/>
      <c r="P37" s="582"/>
      <c r="Q37" s="582"/>
      <c r="R37" s="591"/>
      <c r="S37" s="341" t="str">
        <f>IF(Summary!$X91="E","E","")</f>
        <v/>
      </c>
      <c r="T37" s="341" t="str">
        <f>IF(Summary!$Y91="Y","R","")</f>
        <v/>
      </c>
      <c r="U37" s="586"/>
      <c r="W37" s="338" t="str">
        <f>'Fun Patches'!C38</f>
        <v>&lt;LIST PATCH HERE&gt;</v>
      </c>
      <c r="X37" s="339" t="str">
        <f>IF(Summary!$X146="E","E","")</f>
        <v/>
      </c>
      <c r="Y37" s="339" t="str">
        <f>IF(Summary!$Y146="Y","R","")</f>
        <v/>
      </c>
      <c r="AA37" s="275"/>
      <c r="AB37" s="273"/>
      <c r="AC37" s="274"/>
    </row>
    <row r="38" spans="2:29" ht="12.95" customHeight="1">
      <c r="C38" s="300" t="s">
        <v>158</v>
      </c>
      <c r="D38" s="309" t="str">
        <f>IF(Badges!$O123="A","/","")</f>
        <v/>
      </c>
      <c r="E38" s="309" t="str">
        <f>IF(Badges!$O125="A","/","")</f>
        <v/>
      </c>
      <c r="F38" s="309" t="str">
        <f>IF(Badges!$O127="A","/","")</f>
        <v/>
      </c>
      <c r="G38" s="309" t="str">
        <f>IF(Badges!$O129="A","/","")</f>
        <v/>
      </c>
      <c r="H38" s="309" t="str">
        <f>IF(Badges!$O131="A","/","")</f>
        <v/>
      </c>
      <c r="I38" s="224" t="str">
        <f>IF(Summary!$X9="E","E","")</f>
        <v/>
      </c>
      <c r="J38" s="224" t="str">
        <f>IF(Summary!$Y9="Y","R","")</f>
        <v/>
      </c>
      <c r="L38" s="391"/>
      <c r="M38" s="391"/>
      <c r="N38" s="391"/>
      <c r="O38" s="391"/>
      <c r="P38" s="391"/>
      <c r="Q38" s="391"/>
      <c r="R38" s="391"/>
      <c r="S38" s="395"/>
      <c r="T38" s="395"/>
      <c r="U38" s="586"/>
      <c r="W38" s="338" t="str">
        <f>'Fun Patches'!C39</f>
        <v>&lt;LIST PATCH HERE&gt;</v>
      </c>
      <c r="X38" s="339" t="str">
        <f>IF(Summary!$X147="E","E","")</f>
        <v/>
      </c>
      <c r="Y38" s="339" t="str">
        <f>IF(Summary!$Y147="Y","R","")</f>
        <v/>
      </c>
      <c r="AA38" s="275"/>
      <c r="AB38" s="273"/>
      <c r="AC38" s="274"/>
    </row>
    <row r="39" spans="2:29" ht="12.95" customHeight="1">
      <c r="C39" s="299" t="s">
        <v>159</v>
      </c>
      <c r="D39" s="315" t="str">
        <f>IF(Badges!$O136="A","/","")</f>
        <v/>
      </c>
      <c r="E39" s="315" t="str">
        <f>IF(Badges!$O138="A","/","")</f>
        <v/>
      </c>
      <c r="F39" s="315" t="str">
        <f>IF(Badges!$O140="A","/","")</f>
        <v/>
      </c>
      <c r="G39" s="315" t="str">
        <f>IF(Badges!$O142="A","/","")</f>
        <v/>
      </c>
      <c r="H39" s="315" t="str">
        <f>IF(Badges!$O144="A","/","")</f>
        <v/>
      </c>
      <c r="I39" s="224" t="str">
        <f>IF(Summary!$X10="E","E","")</f>
        <v/>
      </c>
      <c r="J39" s="224" t="str">
        <f>IF(Summary!$Y10="Y","R","")</f>
        <v/>
      </c>
      <c r="L39" s="391"/>
      <c r="M39" s="391"/>
      <c r="N39" s="391"/>
      <c r="O39" s="391"/>
      <c r="P39" s="391"/>
      <c r="Q39" s="391"/>
      <c r="R39" s="391"/>
      <c r="S39" s="395"/>
      <c r="T39" s="395"/>
      <c r="U39" s="586"/>
      <c r="W39" s="338" t="str">
        <f>'Fun Patches'!C40</f>
        <v>&lt;LIST PATCH HERE&gt;</v>
      </c>
      <c r="X39" s="339" t="str">
        <f>IF(Summary!$X148="E","E","")</f>
        <v/>
      </c>
      <c r="Y39" s="339" t="str">
        <f>IF(Summary!$Y148="Y","R","")</f>
        <v/>
      </c>
      <c r="AA39" s="275"/>
      <c r="AB39" s="273"/>
      <c r="AC39" s="274"/>
    </row>
    <row r="40" spans="2:29" ht="12.95" customHeight="1">
      <c r="L40" s="581" t="str">
        <f>'Age-Level'!C122</f>
        <v>Investiture</v>
      </c>
      <c r="M40" s="581"/>
      <c r="N40" s="581"/>
      <c r="O40" s="581"/>
      <c r="P40" s="581"/>
      <c r="Q40" s="581"/>
      <c r="R40" s="590"/>
      <c r="S40" s="224" t="str">
        <f>IF(Summary!$X106="E","E","")</f>
        <v/>
      </c>
      <c r="T40" s="224" t="str">
        <f>IF(Summary!$Y106="Y","R","")</f>
        <v/>
      </c>
      <c r="U40" s="586"/>
      <c r="W40" s="338" t="str">
        <f>'Fun Patches'!C41</f>
        <v>&lt;LIST PATCH HERE&gt;</v>
      </c>
      <c r="X40" s="339" t="str">
        <f>IF(Summary!$X149="E","E","")</f>
        <v/>
      </c>
      <c r="Y40" s="339" t="str">
        <f>IF(Summary!$Y149="Y","R","")</f>
        <v/>
      </c>
      <c r="AA40" s="275"/>
      <c r="AB40" s="273"/>
      <c r="AC40" s="274"/>
    </row>
    <row r="41" spans="2:29" ht="12.95" customHeight="1" thickBot="1">
      <c r="L41" s="581" t="str">
        <f>'Age-Level'!C123</f>
        <v>Rededication (1st year)</v>
      </c>
      <c r="M41" s="581"/>
      <c r="N41" s="581"/>
      <c r="O41" s="581"/>
      <c r="P41" s="581"/>
      <c r="Q41" s="581"/>
      <c r="R41" s="590"/>
      <c r="S41" s="224" t="str">
        <f>IF(Summary!$X107="E","E","")</f>
        <v/>
      </c>
      <c r="T41" s="224" t="str">
        <f>IF(Summary!$Y107="Y","R","")</f>
        <v/>
      </c>
      <c r="U41" s="586"/>
      <c r="W41" s="338" t="str">
        <f>'Fun Patches'!C42</f>
        <v>&lt;LIST PATCH HERE&gt;</v>
      </c>
      <c r="X41" s="339" t="str">
        <f>IF(Summary!$X150="E","E","")</f>
        <v/>
      </c>
      <c r="Y41" s="339" t="str">
        <f>IF(Summary!$Y150="Y","R","")</f>
        <v/>
      </c>
      <c r="AA41" s="275"/>
      <c r="AB41" s="273"/>
      <c r="AC41" s="274"/>
    </row>
    <row r="42" spans="2:29" ht="12.95" customHeight="1">
      <c r="B42" s="262"/>
      <c r="C42" s="263" t="s">
        <v>1078</v>
      </c>
      <c r="D42" s="309" t="str">
        <f>IF(Badges!$O823="C","/","")</f>
        <v/>
      </c>
      <c r="E42" s="309" t="str">
        <f>IF(Badges!$O823="C","/","")</f>
        <v/>
      </c>
      <c r="F42" s="309" t="str">
        <f>IF(Badges!$O823="C","/","")</f>
        <v/>
      </c>
      <c r="G42" s="309" t="str">
        <f>IF(Badges!$O823="C","/","")</f>
        <v/>
      </c>
      <c r="H42" s="309" t="str">
        <f>IF(Badges!$O823="C","/","")</f>
        <v/>
      </c>
      <c r="I42" s="224" t="str">
        <f>IF(Summary!$X42="E","E","")</f>
        <v/>
      </c>
      <c r="J42" s="224" t="str">
        <f>IF(Summary!$Y42="Y","R","")</f>
        <v/>
      </c>
      <c r="L42" s="581" t="str">
        <f>'Age-Level'!C124</f>
        <v>Rededication (2nd year)</v>
      </c>
      <c r="M42" s="581"/>
      <c r="N42" s="581"/>
      <c r="O42" s="581"/>
      <c r="P42" s="581"/>
      <c r="Q42" s="581"/>
      <c r="R42" s="590"/>
      <c r="S42" s="224" t="str">
        <f>IF(Summary!$X108="E","E","")</f>
        <v/>
      </c>
      <c r="T42" s="224" t="str">
        <f>IF(Summary!$Y108="Y","R","")</f>
        <v/>
      </c>
      <c r="U42" s="586"/>
      <c r="W42" s="338" t="str">
        <f>'Fun Patches'!C43</f>
        <v>&lt;LIST PATCH HERE&gt;</v>
      </c>
      <c r="X42" s="339" t="str">
        <f>IF(Summary!$X151="E","E","")</f>
        <v/>
      </c>
      <c r="Y42" s="339" t="str">
        <f>IF(Summary!$Y151="Y","R","")</f>
        <v/>
      </c>
      <c r="AA42" s="275"/>
      <c r="AB42" s="273"/>
      <c r="AC42" s="274"/>
    </row>
    <row r="43" spans="2:29" ht="12.95" customHeight="1">
      <c r="B43" s="262"/>
      <c r="C43" s="286" t="s">
        <v>1079</v>
      </c>
      <c r="D43" s="317" t="str">
        <f>IF(Badges!$O830="C","/","")</f>
        <v/>
      </c>
      <c r="E43" s="317" t="str">
        <f>IF(Badges!$O830="C","/","")</f>
        <v/>
      </c>
      <c r="F43" s="317" t="str">
        <f>IF(Badges!$O830="C","/","")</f>
        <v/>
      </c>
      <c r="G43" s="317" t="str">
        <f>IF(Badges!$O830="C","/","")</f>
        <v/>
      </c>
      <c r="H43" s="317" t="str">
        <f>IF(Badges!$O830="C","/","")</f>
        <v/>
      </c>
      <c r="I43" s="224" t="str">
        <f>IF(Summary!$X43="E","E","")</f>
        <v/>
      </c>
      <c r="J43" s="224" t="str">
        <f>IF(Summary!$Y43="Y","R","")</f>
        <v/>
      </c>
      <c r="L43" s="581" t="str">
        <f>'Age-Level'!C125</f>
        <v>Rededication (3rd year)</v>
      </c>
      <c r="M43" s="581"/>
      <c r="N43" s="581"/>
      <c r="O43" s="581"/>
      <c r="P43" s="581"/>
      <c r="Q43" s="581"/>
      <c r="R43" s="590"/>
      <c r="S43" s="224" t="str">
        <f>IF(Summary!$X109="E","E","")</f>
        <v/>
      </c>
      <c r="T43" s="224" t="str">
        <f>IF(Summary!$Y109="Y","R","")</f>
        <v/>
      </c>
      <c r="U43" s="586"/>
      <c r="W43" s="338" t="str">
        <f>'Fun Patches'!C44</f>
        <v>&lt;LIST PATCH HERE&gt;</v>
      </c>
      <c r="X43" s="339" t="str">
        <f>IF(Summary!$X152="E","E","")</f>
        <v/>
      </c>
      <c r="Y43" s="339" t="str">
        <f>IF(Summary!$Y152="Y","R","")</f>
        <v/>
      </c>
      <c r="AA43" s="275"/>
      <c r="AB43" s="273"/>
      <c r="AC43" s="274"/>
    </row>
    <row r="44" spans="2:29" ht="12.95" customHeight="1" thickBot="1">
      <c r="B44" s="262"/>
      <c r="C44" s="293" t="s">
        <v>1080</v>
      </c>
      <c r="D44" s="316" t="str">
        <f>IF(Badges!$O837="C","/","")</f>
        <v/>
      </c>
      <c r="E44" s="316" t="str">
        <f>IF(Badges!$O837="C","/","")</f>
        <v/>
      </c>
      <c r="F44" s="316" t="str">
        <f>IF(Badges!$O837="C","/","")</f>
        <v/>
      </c>
      <c r="G44" s="316" t="str">
        <f>IF(Badges!$O837="C","/","")</f>
        <v/>
      </c>
      <c r="H44" s="316" t="str">
        <f>IF(Badges!$O837="C","/","")</f>
        <v/>
      </c>
      <c r="I44" s="326" t="str">
        <f>IF(Summary!$X44="E","E","")</f>
        <v/>
      </c>
      <c r="J44" s="326" t="str">
        <f>IF(Summary!$Y44="Y","R","")</f>
        <v/>
      </c>
      <c r="L44" s="581" t="str">
        <f>'Age-Level'!C126</f>
        <v>Rededication (4th year)</v>
      </c>
      <c r="M44" s="581"/>
      <c r="N44" s="581"/>
      <c r="O44" s="581"/>
      <c r="P44" s="581"/>
      <c r="Q44" s="581"/>
      <c r="R44" s="590"/>
      <c r="S44" s="342" t="str">
        <f>IF(Summary!$X110="E","E","")</f>
        <v/>
      </c>
      <c r="T44" s="342" t="str">
        <f>IF(Summary!$Y110="Y","R","")</f>
        <v/>
      </c>
      <c r="U44" s="586"/>
      <c r="W44" s="338" t="str">
        <f>'Fun Patches'!C45</f>
        <v>&lt;LIST PATCH HERE&gt;</v>
      </c>
      <c r="X44" s="339" t="str">
        <f>IF(Summary!$X153="E","E","")</f>
        <v/>
      </c>
      <c r="Y44" s="339" t="str">
        <f>IF(Summary!$Y153="Y","R","")</f>
        <v/>
      </c>
      <c r="AA44" s="275"/>
      <c r="AB44" s="273"/>
      <c r="AC44" s="274"/>
    </row>
    <row r="45" spans="2:29" ht="12.95" customHeight="1" thickBot="1">
      <c r="B45" s="262"/>
      <c r="C45" s="263" t="s">
        <v>967</v>
      </c>
      <c r="D45" s="309" t="str">
        <f>IF(Badges!$O845="C","/","")</f>
        <v/>
      </c>
      <c r="E45" s="309" t="str">
        <f>IF(Badges!$O846="C","/","")</f>
        <v/>
      </c>
      <c r="F45" s="309" t="str">
        <f>IF(Badges!$O847="C","/","")</f>
        <v/>
      </c>
      <c r="G45" s="309" t="str">
        <f>IF(Badges!$O848="C","/","")</f>
        <v/>
      </c>
      <c r="H45" s="309" t="str">
        <f>IF(Badges!$O849="C","/","")</f>
        <v/>
      </c>
      <c r="I45" s="224" t="str">
        <f>IF(Summary!$X46="E","E","")</f>
        <v/>
      </c>
      <c r="J45" s="224" t="str">
        <f>IF(Summary!$Y46="Y","R","")</f>
        <v/>
      </c>
      <c r="L45" s="584" t="str">
        <f>'Age-Level'!C127</f>
        <v>Rededication (5th year)</v>
      </c>
      <c r="M45" s="584"/>
      <c r="N45" s="584"/>
      <c r="O45" s="584"/>
      <c r="P45" s="584"/>
      <c r="Q45" s="584"/>
      <c r="R45" s="592"/>
      <c r="S45" s="343" t="str">
        <f>IF(Summary!$X111="E","E","")</f>
        <v/>
      </c>
      <c r="T45" s="343" t="str">
        <f>IF(Summary!$Y111="Y","R","")</f>
        <v/>
      </c>
      <c r="U45" s="586"/>
      <c r="W45" s="338" t="str">
        <f>'Fun Patches'!C46</f>
        <v>&lt;LIST PATCH HERE&gt;</v>
      </c>
      <c r="X45" s="339" t="str">
        <f>IF(Summary!$X154="E","E","")</f>
        <v/>
      </c>
      <c r="Y45" s="339" t="str">
        <f>IF(Summary!$Y154="Y","R","")</f>
        <v/>
      </c>
      <c r="AA45" s="275"/>
      <c r="AB45" s="273"/>
      <c r="AC45" s="274"/>
    </row>
    <row r="46" spans="2:29" ht="12.95" customHeight="1">
      <c r="B46" s="262"/>
      <c r="C46" s="286" t="s">
        <v>968</v>
      </c>
      <c r="D46" s="317" t="str">
        <f>IF(Badges!$O852="C","/","")</f>
        <v/>
      </c>
      <c r="E46" s="317" t="str">
        <f>IF(Badges!$O853="C","/","")</f>
        <v/>
      </c>
      <c r="F46" s="317" t="str">
        <f>IF(Badges!$O854="C","/","")</f>
        <v/>
      </c>
      <c r="G46" s="317" t="str">
        <f>IF(Badges!$O855="C","/","")</f>
        <v/>
      </c>
      <c r="H46" s="317" t="str">
        <f>IF(Badges!$O856="C","/","")</f>
        <v/>
      </c>
      <c r="I46" s="224" t="str">
        <f>IF(Summary!$X47="E","E","")</f>
        <v/>
      </c>
      <c r="J46" s="224" t="str">
        <f>IF(Summary!$Y47="Y","R","")</f>
        <v/>
      </c>
      <c r="T46" s="394"/>
      <c r="U46" s="586"/>
      <c r="W46" s="338" t="str">
        <f>'Fun Patches'!C47</f>
        <v>&lt;LIST PATCH HERE&gt;</v>
      </c>
      <c r="X46" s="339" t="str">
        <f>IF(Summary!$X155="E","E","")</f>
        <v/>
      </c>
      <c r="Y46" s="339" t="str">
        <f>IF(Summary!$Y155="Y","R","")</f>
        <v/>
      </c>
      <c r="AA46" s="275"/>
      <c r="AB46" s="273"/>
      <c r="AC46" s="274"/>
    </row>
    <row r="47" spans="2:29" ht="12.95" customHeight="1" thickBot="1">
      <c r="B47" s="262"/>
      <c r="C47" s="293" t="s">
        <v>969</v>
      </c>
      <c r="D47" s="316" t="str">
        <f>IF(Badges!$O859="C","/","")</f>
        <v/>
      </c>
      <c r="E47" s="316" t="str">
        <f>IF(Badges!$O860="C","/","")</f>
        <v/>
      </c>
      <c r="F47" s="316" t="str">
        <f>IF(Badges!$O861="C","/","")</f>
        <v/>
      </c>
      <c r="G47" s="316" t="str">
        <f>IF(Badges!$O862="C","/","")</f>
        <v/>
      </c>
      <c r="H47" s="316" t="str">
        <f>IF(Badges!$O863="C","/","")</f>
        <v/>
      </c>
      <c r="I47" s="326" t="str">
        <f>IF(Summary!$X48="E","E","")</f>
        <v/>
      </c>
      <c r="J47" s="326" t="str">
        <f>IF(Summary!$Y48="Y","R","")</f>
        <v/>
      </c>
      <c r="U47" s="586"/>
      <c r="W47" s="338" t="str">
        <f>'Fun Patches'!C48</f>
        <v>&lt;LIST PATCH HERE&gt;</v>
      </c>
      <c r="X47" s="339" t="str">
        <f>IF(Summary!$X156="E","E","")</f>
        <v/>
      </c>
      <c r="Y47" s="339" t="str">
        <f>IF(Summary!$Y156="Y","R","")</f>
        <v/>
      </c>
      <c r="AA47" s="275"/>
      <c r="AB47" s="273"/>
      <c r="AC47" s="274"/>
    </row>
    <row r="48" spans="2:29" ht="12.95" customHeight="1">
      <c r="B48" s="262"/>
      <c r="C48" s="294" t="s">
        <v>970</v>
      </c>
      <c r="D48" s="309" t="str">
        <f>IF(Badges!$O867="C","/","")</f>
        <v/>
      </c>
      <c r="E48" s="309" t="str">
        <f>IF(Badges!$O868="C","/","")</f>
        <v/>
      </c>
      <c r="F48" s="309" t="str">
        <f>IF(Badges!$O869="C","/","")</f>
        <v/>
      </c>
      <c r="G48" s="309" t="str">
        <f>IF(Badges!$O870="C","/","")</f>
        <v/>
      </c>
      <c r="H48" s="309" t="str">
        <f>IF(Badges!$O871="C","/","")</f>
        <v/>
      </c>
      <c r="I48" s="224" t="str">
        <f>IF(Summary!$X50="E","E","")</f>
        <v/>
      </c>
      <c r="J48" s="224" t="str">
        <f>IF(Summary!$Y50="Y","R","")</f>
        <v/>
      </c>
      <c r="L48" s="583"/>
      <c r="M48" s="583"/>
      <c r="N48" s="583"/>
      <c r="O48" s="583"/>
      <c r="P48" s="583"/>
      <c r="Q48" s="583"/>
      <c r="R48" s="587"/>
      <c r="S48" s="264"/>
      <c r="T48" s="274"/>
      <c r="U48" s="586"/>
      <c r="W48" s="338" t="str">
        <f>'Fun Patches'!C49</f>
        <v>&lt;LIST PATCH HERE&gt;</v>
      </c>
      <c r="X48" s="339" t="str">
        <f>IF(Summary!$X157="E","E","")</f>
        <v/>
      </c>
      <c r="Y48" s="339" t="str">
        <f>IF(Summary!$Y157="Y","R","")</f>
        <v/>
      </c>
      <c r="AA48" s="275"/>
      <c r="AB48" s="273"/>
      <c r="AC48" s="274"/>
    </row>
    <row r="49" spans="2:29" ht="12.95" customHeight="1">
      <c r="B49" s="262"/>
      <c r="C49" s="295" t="s">
        <v>971</v>
      </c>
      <c r="D49" s="317" t="str">
        <f>IF(Badges!$O874="C","/","")</f>
        <v/>
      </c>
      <c r="E49" s="317" t="str">
        <f>IF(Badges!$O875="C","/","")</f>
        <v/>
      </c>
      <c r="F49" s="317" t="str">
        <f>IF(Badges!$O876="C","/","")</f>
        <v/>
      </c>
      <c r="G49" s="317" t="str">
        <f>IF(Badges!$O877="C","/","")</f>
        <v/>
      </c>
      <c r="H49" s="317" t="str">
        <f>IF(Badges!$O878="C","/","")</f>
        <v/>
      </c>
      <c r="I49" s="224" t="str">
        <f>IF(Summary!$X51="E","E","")</f>
        <v/>
      </c>
      <c r="J49" s="224" t="str">
        <f>IF(Summary!$Y51="Y","R","")</f>
        <v/>
      </c>
      <c r="L49" s="585"/>
      <c r="M49" s="585"/>
      <c r="N49" s="585"/>
      <c r="O49" s="585"/>
      <c r="P49" s="585"/>
      <c r="Q49" s="585"/>
      <c r="R49" s="588"/>
      <c r="S49" s="273"/>
      <c r="T49" s="274"/>
      <c r="U49" s="586"/>
      <c r="W49" s="338" t="str">
        <f>'Fun Patches'!C50</f>
        <v>&lt;LIST PATCH HERE&gt;</v>
      </c>
      <c r="X49" s="339" t="str">
        <f>IF(Summary!$X158="E","E","")</f>
        <v/>
      </c>
      <c r="Y49" s="339" t="str">
        <f>IF(Summary!$Y158="Y","R","")</f>
        <v/>
      </c>
      <c r="AA49" s="275"/>
      <c r="AB49" s="273"/>
      <c r="AC49" s="274"/>
    </row>
    <row r="50" spans="2:29" ht="12.95" customHeight="1" thickBot="1">
      <c r="B50" s="262"/>
      <c r="C50" s="298" t="s">
        <v>972</v>
      </c>
      <c r="D50" s="316" t="str">
        <f>IF(Badges!$O881="C","/","")</f>
        <v/>
      </c>
      <c r="E50" s="316" t="str">
        <f>IF(Badges!$O882="C","/","")</f>
        <v/>
      </c>
      <c r="F50" s="316" t="str">
        <f>IF(Badges!$O883="C","/","")</f>
        <v/>
      </c>
      <c r="G50" s="316" t="str">
        <f>IF(Badges!$O884="C","/","")</f>
        <v/>
      </c>
      <c r="H50" s="316" t="str">
        <f>IF(Badges!$O885="C","/","")</f>
        <v/>
      </c>
      <c r="I50" s="326" t="str">
        <f>IF(Summary!$X52="E","E","")</f>
        <v/>
      </c>
      <c r="J50" s="326" t="str">
        <f>IF(Summary!$Y52="Y","R","")</f>
        <v/>
      </c>
      <c r="L50" s="583"/>
      <c r="M50" s="583"/>
      <c r="N50" s="583"/>
      <c r="O50" s="583"/>
      <c r="P50" s="583"/>
      <c r="Q50" s="583"/>
      <c r="R50" s="587"/>
      <c r="S50" s="273"/>
      <c r="T50" s="274"/>
      <c r="U50" s="586"/>
      <c r="W50" s="338" t="str">
        <f>'Fun Patches'!C51</f>
        <v>&lt;LIST PATCH HERE&gt;</v>
      </c>
      <c r="X50" s="339" t="str">
        <f>IF(Summary!$X159="E","E","")</f>
        <v/>
      </c>
      <c r="Y50" s="339" t="str">
        <f>IF(Summary!$Y159="Y","R","")</f>
        <v/>
      </c>
      <c r="AA50" s="275"/>
      <c r="AB50" s="273"/>
      <c r="AC50" s="274"/>
    </row>
    <row r="51" spans="2:29" ht="12.95" customHeight="1">
      <c r="B51" s="262"/>
      <c r="C51" s="263" t="s">
        <v>1081</v>
      </c>
      <c r="D51" s="309" t="str">
        <f>IF(Badges!$O889="C","/","")</f>
        <v/>
      </c>
      <c r="E51" s="309" t="str">
        <f>IF(Badges!$O890="C","/","")</f>
        <v/>
      </c>
      <c r="F51" s="309" t="str">
        <f>IF(Badges!$O891="C","/","")</f>
        <v/>
      </c>
      <c r="G51" s="309" t="str">
        <f>IF(Badges!$O892="C","/","")</f>
        <v/>
      </c>
      <c r="H51" s="309" t="str">
        <f>IF(Badges!$O893="C","/","")</f>
        <v/>
      </c>
      <c r="I51" s="224" t="str">
        <f>IF(Summary!$X54="E","E","")</f>
        <v/>
      </c>
      <c r="J51" s="224" t="str">
        <f>IF(Summary!$Y54="Y","R","")</f>
        <v/>
      </c>
      <c r="L51" s="585"/>
      <c r="M51" s="585"/>
      <c r="N51" s="585"/>
      <c r="O51" s="585"/>
      <c r="P51" s="585"/>
      <c r="Q51" s="585"/>
      <c r="R51" s="588"/>
      <c r="S51" s="273"/>
      <c r="T51" s="274"/>
      <c r="U51" s="586"/>
      <c r="W51" s="338" t="str">
        <f>'Fun Patches'!C52</f>
        <v>&lt;LIST PATCH HERE&gt;</v>
      </c>
      <c r="X51" s="339" t="str">
        <f>IF(Summary!$X160="E","E","")</f>
        <v/>
      </c>
      <c r="Y51" s="339" t="str">
        <f>IF(Summary!$Y160="Y","R","")</f>
        <v/>
      </c>
      <c r="AA51" s="275"/>
      <c r="AB51" s="273"/>
      <c r="AC51" s="274"/>
    </row>
    <row r="52" spans="2:29" ht="12.95" customHeight="1">
      <c r="B52" s="262"/>
      <c r="C52" s="286" t="s">
        <v>1082</v>
      </c>
      <c r="D52" s="317" t="str">
        <f>IF(Badges!$O896="C","/","")</f>
        <v/>
      </c>
      <c r="E52" s="317" t="str">
        <f>IF(Badges!$O897="C","/","")</f>
        <v/>
      </c>
      <c r="F52" s="317" t="str">
        <f>IF(Badges!$O898="C","/","")</f>
        <v/>
      </c>
      <c r="G52" s="317" t="str">
        <f>IF(Badges!$O899="C","/","")</f>
        <v/>
      </c>
      <c r="H52" s="317" t="str">
        <f>IF(Badges!$O900="C","/","")</f>
        <v/>
      </c>
      <c r="I52" s="224" t="str">
        <f>IF(Summary!$X55="E","E","")</f>
        <v/>
      </c>
      <c r="J52" s="224" t="str">
        <f>IF(Summary!$Y55="Y","R","")</f>
        <v/>
      </c>
      <c r="L52" s="583"/>
      <c r="M52" s="583"/>
      <c r="N52" s="583"/>
      <c r="O52" s="583"/>
      <c r="P52" s="583"/>
      <c r="Q52" s="583"/>
      <c r="R52" s="587"/>
      <c r="S52" s="273"/>
      <c r="T52" s="274"/>
      <c r="U52" s="586"/>
      <c r="W52" s="338" t="str">
        <f>'Fun Patches'!C53</f>
        <v>&lt;LIST PATCH HERE&gt;</v>
      </c>
      <c r="X52" s="339" t="str">
        <f>IF(Summary!$X161="E","E","")</f>
        <v/>
      </c>
      <c r="Y52" s="339" t="str">
        <f>IF(Summary!$Y161="Y","R","")</f>
        <v/>
      </c>
      <c r="AA52" s="275"/>
      <c r="AB52" s="273"/>
      <c r="AC52" s="274"/>
    </row>
    <row r="53" spans="2:29" ht="12.95" customHeight="1" thickBot="1">
      <c r="B53" s="262"/>
      <c r="C53" s="293" t="s">
        <v>1083</v>
      </c>
      <c r="D53" s="316" t="str">
        <f>IF(Badges!$O903="C","/","")</f>
        <v/>
      </c>
      <c r="E53" s="316" t="str">
        <f>IF(Badges!$O904="C","/","")</f>
        <v/>
      </c>
      <c r="F53" s="316" t="str">
        <f>IF(Badges!$O905="C","/","")</f>
        <v/>
      </c>
      <c r="G53" s="316" t="str">
        <f>IF(Badges!$O906="C","/","")</f>
        <v/>
      </c>
      <c r="H53" s="316" t="str">
        <f>IF(Badges!$O907="C","/","")</f>
        <v/>
      </c>
      <c r="I53" s="326" t="str">
        <f>IF(Summary!$X56="E","E","")</f>
        <v/>
      </c>
      <c r="J53" s="326" t="str">
        <f>IF(Summary!$Y56="Y","R","")</f>
        <v/>
      </c>
      <c r="L53" s="585"/>
      <c r="M53" s="585"/>
      <c r="N53" s="585"/>
      <c r="O53" s="585"/>
      <c r="P53" s="585"/>
      <c r="Q53" s="585"/>
      <c r="R53" s="588"/>
      <c r="S53" s="273"/>
      <c r="T53" s="274"/>
      <c r="U53" s="586"/>
      <c r="W53" s="340" t="str">
        <f>'Fun Patches'!C54</f>
        <v>&lt;LIST PATCH HERE&gt;</v>
      </c>
      <c r="X53" s="341" t="str">
        <f>IF(Summary!$X162="E","E","")</f>
        <v/>
      </c>
      <c r="Y53" s="341" t="str">
        <f>IF(Summary!$Y162="Y","R","")</f>
        <v/>
      </c>
      <c r="AA53" s="275"/>
      <c r="AB53" s="273"/>
      <c r="AC53" s="274"/>
    </row>
    <row r="54" spans="2:29" ht="12.95" customHeight="1">
      <c r="B54" s="262"/>
      <c r="C54" s="263" t="s">
        <v>973</v>
      </c>
      <c r="D54" s="309" t="str">
        <f>IF(Badges!$O911="C","/","")</f>
        <v/>
      </c>
      <c r="E54" s="309" t="str">
        <f>IF(Badges!$O912="C","/","")</f>
        <v/>
      </c>
      <c r="F54" s="309" t="str">
        <f>IF(Badges!$O913="C","/","")</f>
        <v/>
      </c>
      <c r="G54" s="309" t="str">
        <f>IF(Badges!$O914="C","/","")</f>
        <v/>
      </c>
      <c r="H54" s="309" t="str">
        <f>IF(Badges!$O915="C","/","")</f>
        <v/>
      </c>
      <c r="I54" s="224" t="str">
        <f>IF(Summary!$X58="E","E","")</f>
        <v/>
      </c>
      <c r="J54" s="224" t="str">
        <f>IF(Summary!$Y58="Y","R","")</f>
        <v/>
      </c>
      <c r="L54" s="583"/>
      <c r="M54" s="583"/>
      <c r="N54" s="583"/>
      <c r="O54" s="583"/>
      <c r="P54" s="583"/>
      <c r="Q54" s="583"/>
      <c r="R54" s="587"/>
      <c r="S54" s="273"/>
      <c r="T54" s="274"/>
      <c r="U54" s="586"/>
      <c r="W54" s="335"/>
      <c r="X54" s="334"/>
      <c r="Y54" s="334"/>
      <c r="AA54" s="275"/>
      <c r="AB54" s="273"/>
      <c r="AC54" s="274"/>
    </row>
    <row r="55" spans="2:29" ht="12.95" customHeight="1">
      <c r="B55" s="262"/>
      <c r="C55" s="286" t="s">
        <v>974</v>
      </c>
      <c r="D55" s="317" t="str">
        <f>IF(Badges!$O918="C","/","")</f>
        <v/>
      </c>
      <c r="E55" s="317" t="str">
        <f>IF(Badges!$O919="C","/","")</f>
        <v/>
      </c>
      <c r="F55" s="317" t="str">
        <f>IF(Badges!$O920="C","/","")</f>
        <v/>
      </c>
      <c r="G55" s="317" t="str">
        <f>IF(Badges!$O921="C","/","")</f>
        <v/>
      </c>
      <c r="H55" s="317" t="str">
        <f>IF(Badges!$O922="C","/","")</f>
        <v/>
      </c>
      <c r="I55" s="224" t="str">
        <f>IF(Summary!$X59="E","E","")</f>
        <v/>
      </c>
      <c r="J55" s="224" t="str">
        <f>IF(Summary!$Y59="Y","R","")</f>
        <v/>
      </c>
      <c r="L55" s="585"/>
      <c r="M55" s="585"/>
      <c r="N55" s="585"/>
      <c r="O55" s="585"/>
      <c r="P55" s="585"/>
      <c r="Q55" s="585"/>
      <c r="R55" s="588"/>
      <c r="S55" s="273"/>
      <c r="T55" s="274"/>
      <c r="U55" s="586"/>
      <c r="W55" s="396"/>
      <c r="X55" s="264"/>
      <c r="Y55" s="265"/>
      <c r="AA55" s="275"/>
      <c r="AB55" s="273"/>
      <c r="AC55" s="274"/>
    </row>
    <row r="56" spans="2:29" ht="12.95" customHeight="1" thickBot="1">
      <c r="B56" s="262"/>
      <c r="C56" s="276" t="s">
        <v>975</v>
      </c>
      <c r="D56" s="316" t="str">
        <f>IF(Badges!$O928="A","/","")</f>
        <v/>
      </c>
      <c r="E56" s="316" t="str">
        <f>IF(Badges!$O931="A","/","")</f>
        <v/>
      </c>
      <c r="F56" s="316" t="str">
        <f>IF(Badges!$O935="A","/","")</f>
        <v/>
      </c>
      <c r="G56" s="316" t="str">
        <f>IF(Badges!$O939="A","/","")</f>
        <v/>
      </c>
      <c r="H56" s="316" t="str">
        <f>IF(Badges!$O942="A","/","")</f>
        <v/>
      </c>
      <c r="I56" s="224" t="str">
        <f>IF(Summary!$X60="E","E","")</f>
        <v/>
      </c>
      <c r="J56" s="224" t="str">
        <f>IF(Summary!$Y60="Y","R","")</f>
        <v/>
      </c>
      <c r="L56" s="583"/>
      <c r="M56" s="583"/>
      <c r="N56" s="583"/>
      <c r="O56" s="583"/>
      <c r="P56" s="583"/>
      <c r="Q56" s="583"/>
      <c r="R56" s="587"/>
      <c r="S56" s="273"/>
      <c r="T56" s="274"/>
      <c r="U56" s="586"/>
      <c r="W56" s="275"/>
      <c r="X56" s="273"/>
      <c r="Y56" s="274"/>
      <c r="AA56" s="275"/>
      <c r="AB56" s="273"/>
      <c r="AC56" s="274"/>
    </row>
    <row r="57" spans="2:29" ht="12.95" customHeight="1">
      <c r="J57" s="301"/>
      <c r="L57" s="585"/>
      <c r="M57" s="585"/>
      <c r="N57" s="585"/>
      <c r="O57" s="585"/>
      <c r="P57" s="585"/>
      <c r="Q57" s="585"/>
      <c r="R57" s="588"/>
      <c r="S57" s="273"/>
      <c r="T57" s="274"/>
      <c r="U57" s="586"/>
      <c r="W57" s="275"/>
      <c r="X57" s="273"/>
      <c r="Y57" s="274"/>
      <c r="AA57" s="275"/>
      <c r="AB57" s="273"/>
      <c r="AC57" s="274"/>
    </row>
    <row r="58" spans="2:29" ht="12.95" customHeight="1" thickBot="1">
      <c r="L58" s="583"/>
      <c r="M58" s="583"/>
      <c r="N58" s="583"/>
      <c r="O58" s="583"/>
      <c r="P58" s="583"/>
      <c r="Q58" s="583"/>
      <c r="R58" s="587"/>
      <c r="S58" s="273"/>
      <c r="T58" s="274"/>
      <c r="U58" s="586"/>
      <c r="W58" s="275"/>
      <c r="X58" s="273"/>
      <c r="Y58" s="274"/>
      <c r="AA58" s="275"/>
      <c r="AB58" s="273"/>
      <c r="AC58" s="274"/>
    </row>
    <row r="59" spans="2:29" ht="12.95" customHeight="1">
      <c r="B59" s="262"/>
      <c r="C59" s="263" t="s">
        <v>976</v>
      </c>
      <c r="D59" s="310" t="str">
        <f>IF('Age-Level'!$O6="C","/","")</f>
        <v/>
      </c>
      <c r="E59" s="310" t="str">
        <f>IF('Age-Level'!$O7="C","/","")</f>
        <v/>
      </c>
      <c r="F59" s="310" t="str">
        <f>IF('Age-Level'!$O8="C","/","")</f>
        <v/>
      </c>
      <c r="G59" s="310" t="str">
        <f>IF('Age-Level'!$O9="C","/","")</f>
        <v/>
      </c>
      <c r="H59" s="310" t="str">
        <f>IF('Age-Level'!$O10="C","/","")</f>
        <v/>
      </c>
      <c r="I59" s="224" t="str">
        <f>IF(Summary!$X95="E","E","")</f>
        <v/>
      </c>
      <c r="J59" s="224" t="str">
        <f>IF(Summary!$Y95="Y","R","")</f>
        <v/>
      </c>
      <c r="L59" s="585"/>
      <c r="M59" s="585"/>
      <c r="N59" s="585"/>
      <c r="O59" s="585"/>
      <c r="P59" s="585"/>
      <c r="Q59" s="585"/>
      <c r="R59" s="588"/>
      <c r="S59" s="273"/>
      <c r="T59" s="274"/>
      <c r="U59" s="586"/>
      <c r="W59" s="275"/>
      <c r="X59" s="273"/>
      <c r="Y59" s="274"/>
      <c r="AA59" s="275"/>
      <c r="AB59" s="273"/>
      <c r="AC59" s="274"/>
    </row>
    <row r="60" spans="2:29" ht="12.95" customHeight="1" thickBot="1">
      <c r="B60" s="262"/>
      <c r="C60" s="276" t="s">
        <v>977</v>
      </c>
      <c r="D60" s="316" t="str">
        <f>IF('Age-Level'!$O13="C","/","")</f>
        <v/>
      </c>
      <c r="E60" s="316" t="str">
        <f>IF('Age-Level'!$O14="C","/","")</f>
        <v/>
      </c>
      <c r="F60" s="316" t="str">
        <f>IF('Age-Level'!$O15="C","/","")</f>
        <v/>
      </c>
      <c r="G60" s="316" t="str">
        <f>IF('Age-Level'!$O16="C","/","")</f>
        <v/>
      </c>
      <c r="H60" s="316" t="str">
        <f>IF('Age-Level'!$O17="C","/","")</f>
        <v/>
      </c>
      <c r="I60" s="326" t="str">
        <f>IF(Summary!$X96="E","E","")</f>
        <v/>
      </c>
      <c r="J60" s="326" t="str">
        <f>IF(Summary!$Y96="Y","R","")</f>
        <v/>
      </c>
      <c r="L60" s="583"/>
      <c r="M60" s="583"/>
      <c r="N60" s="583"/>
      <c r="O60" s="583"/>
      <c r="P60" s="583"/>
      <c r="Q60" s="583"/>
      <c r="R60" s="587"/>
      <c r="S60" s="273"/>
      <c r="T60" s="274"/>
      <c r="U60" s="586"/>
      <c r="W60" s="275"/>
      <c r="X60" s="273"/>
      <c r="Y60" s="274"/>
      <c r="AA60" s="275"/>
      <c r="AB60" s="273"/>
      <c r="AC60" s="274"/>
    </row>
    <row r="61" spans="2:29" ht="12.95" customHeight="1">
      <c r="B61" s="262"/>
      <c r="C61" s="282" t="s">
        <v>978</v>
      </c>
      <c r="D61" s="310" t="str">
        <f>IF('Age-Level'!$O20="C","/","")</f>
        <v/>
      </c>
      <c r="E61" s="310" t="str">
        <f>IF('Age-Level'!$O21="C","/","")</f>
        <v/>
      </c>
      <c r="F61" s="310" t="str">
        <f>IF('Age-Level'!$O22="C","/","")</f>
        <v/>
      </c>
      <c r="G61" s="310" t="str">
        <f>IF('Age-Level'!$O23="C","/","")</f>
        <v/>
      </c>
      <c r="H61" s="310" t="str">
        <f>IF('Age-Level'!$O24="C","/","")</f>
        <v/>
      </c>
      <c r="I61" s="224" t="str">
        <f>IF(Summary!$X97="E","E","")</f>
        <v/>
      </c>
      <c r="J61" s="224" t="str">
        <f>IF(Summary!$Y97="Y","R","")</f>
        <v/>
      </c>
      <c r="L61" s="585"/>
      <c r="M61" s="585"/>
      <c r="N61" s="585"/>
      <c r="O61" s="585"/>
      <c r="P61" s="585"/>
      <c r="Q61" s="585"/>
      <c r="R61" s="588"/>
      <c r="S61" s="273"/>
      <c r="T61" s="274"/>
      <c r="U61" s="586"/>
      <c r="W61" s="275"/>
      <c r="X61" s="273"/>
      <c r="Y61" s="274"/>
      <c r="AA61" s="275"/>
      <c r="AB61" s="273"/>
      <c r="AC61" s="274"/>
    </row>
    <row r="62" spans="2:29" ht="12.95" customHeight="1">
      <c r="B62" s="262"/>
      <c r="C62" s="276" t="s">
        <v>979</v>
      </c>
      <c r="D62" s="315" t="str">
        <f>IF('Age-Level'!$O27="C","/","")</f>
        <v/>
      </c>
      <c r="E62" s="315" t="str">
        <f>IF('Age-Level'!$O28="C","/","")</f>
        <v/>
      </c>
      <c r="F62" s="315" t="str">
        <f>IF('Age-Level'!$O29="C","/","")</f>
        <v/>
      </c>
      <c r="G62" s="315" t="str">
        <f>IF('Age-Level'!$O30="C","/","")</f>
        <v/>
      </c>
      <c r="H62" s="315" t="str">
        <f>IF('Age-Level'!$O31="C","/","")</f>
        <v/>
      </c>
      <c r="I62" s="346" t="str">
        <f>IF(Summary!$X98="E","E","")</f>
        <v/>
      </c>
      <c r="J62" s="346" t="str">
        <f>IF(Summary!$Y98="Y","R","")</f>
        <v/>
      </c>
      <c r="L62" s="583"/>
      <c r="M62" s="583"/>
      <c r="N62" s="583"/>
      <c r="O62" s="583"/>
      <c r="P62" s="583"/>
      <c r="Q62" s="583"/>
      <c r="R62" s="587"/>
      <c r="S62" s="273"/>
      <c r="T62" s="274"/>
      <c r="U62" s="586"/>
      <c r="W62" s="275"/>
      <c r="X62" s="273"/>
      <c r="Y62" s="274"/>
      <c r="AA62" s="275"/>
      <c r="AB62" s="273"/>
      <c r="AC62" s="274"/>
    </row>
    <row r="63" spans="2:29" ht="12.95" customHeight="1" thickBot="1">
      <c r="B63" s="262"/>
      <c r="C63" s="298" t="s">
        <v>542</v>
      </c>
      <c r="D63" s="316" t="str">
        <f>IF('Age-Level'!$O34="C","/","")</f>
        <v/>
      </c>
      <c r="E63" s="316" t="str">
        <f>IF('Age-Level'!$O35="C","/","")</f>
        <v/>
      </c>
      <c r="F63" s="316" t="str">
        <f>IF('Age-Level'!$O36="C","/","")</f>
        <v/>
      </c>
      <c r="G63" s="316" t="str">
        <f>IF('Age-Level'!$O37="C","/","")</f>
        <v/>
      </c>
      <c r="H63" s="316" t="str">
        <f>IF('Age-Level'!$O38="C","/","")</f>
        <v/>
      </c>
      <c r="I63" s="326" t="str">
        <f>IF(Summary!$X99="E","E","")</f>
        <v/>
      </c>
      <c r="J63" s="326" t="str">
        <f>IF(Summary!$Y99="Y","R","")</f>
        <v/>
      </c>
      <c r="L63" s="585"/>
      <c r="M63" s="585"/>
      <c r="N63" s="585"/>
      <c r="O63" s="585"/>
      <c r="P63" s="585"/>
      <c r="Q63" s="585"/>
      <c r="R63" s="588"/>
      <c r="S63" s="273"/>
      <c r="T63" s="274"/>
      <c r="U63" s="586"/>
      <c r="W63" s="275"/>
      <c r="X63" s="273"/>
      <c r="Y63" s="274"/>
      <c r="AA63" s="275"/>
      <c r="AB63" s="273"/>
      <c r="AC63" s="274"/>
    </row>
    <row r="64" spans="2:29" ht="12.95" customHeight="1">
      <c r="B64" s="262"/>
      <c r="C64" s="303" t="s">
        <v>980</v>
      </c>
      <c r="D64" s="397"/>
      <c r="E64" s="398"/>
      <c r="F64" s="399" t="str">
        <f>IF(COUNTIF(U4:U24,"C")&gt;0,"/"," ")</f>
        <v xml:space="preserve"> </v>
      </c>
      <c r="G64" s="399" t="str">
        <f>IF(COUNTIF(U4:U24,"C")&gt;1,"/"," ")</f>
        <v xml:space="preserve"> </v>
      </c>
      <c r="H64" s="399" t="str">
        <f>IF(COUNTIF(U4:U24,"C")&gt;2,"/"," ")</f>
        <v xml:space="preserve"> </v>
      </c>
      <c r="I64" s="224" t="str">
        <f>IF(Summary!$X100="E","E","")</f>
        <v/>
      </c>
      <c r="J64" s="224" t="str">
        <f>IF(Summary!$Y100="Y","R","")</f>
        <v/>
      </c>
      <c r="L64" s="583"/>
      <c r="M64" s="583"/>
      <c r="N64" s="583"/>
      <c r="O64" s="583"/>
      <c r="P64" s="583"/>
      <c r="Q64" s="583"/>
      <c r="R64" s="587"/>
      <c r="S64" s="273"/>
      <c r="T64" s="274"/>
      <c r="U64" s="586"/>
      <c r="W64" s="275"/>
      <c r="X64" s="273"/>
      <c r="Y64" s="274"/>
      <c r="AA64" s="275"/>
      <c r="AB64" s="273"/>
      <c r="AC64" s="274"/>
    </row>
    <row r="65" spans="1:30" ht="12.95" customHeight="1">
      <c r="B65" s="262"/>
      <c r="C65" s="302" t="s">
        <v>211</v>
      </c>
      <c r="D65" s="379"/>
      <c r="E65" s="379"/>
      <c r="F65" s="379"/>
      <c r="G65" s="379"/>
      <c r="H65" s="380"/>
      <c r="I65" s="224" t="str">
        <f>IF(Summary!$X92="E","E","")</f>
        <v/>
      </c>
      <c r="J65" s="224" t="str">
        <f>IF(Summary!$Y92="Y","R","")</f>
        <v/>
      </c>
      <c r="L65" s="585"/>
      <c r="M65" s="585"/>
      <c r="N65" s="585"/>
      <c r="O65" s="585"/>
      <c r="P65" s="585"/>
      <c r="Q65" s="585"/>
      <c r="R65" s="588"/>
      <c r="S65" s="273"/>
      <c r="T65" s="274"/>
      <c r="U65" s="586"/>
      <c r="W65" s="275"/>
      <c r="X65" s="273"/>
      <c r="Y65" s="274"/>
      <c r="AA65" s="275"/>
      <c r="AB65" s="273"/>
      <c r="AC65" s="274"/>
    </row>
    <row r="66" spans="1:30" s="261" customFormat="1" ht="12.95" customHeight="1">
      <c r="A66" s="258"/>
      <c r="B66" s="258"/>
      <c r="C66" s="258"/>
      <c r="D66" s="259"/>
      <c r="E66" s="259"/>
      <c r="F66" s="259"/>
      <c r="G66" s="259"/>
      <c r="H66" s="259"/>
      <c r="I66" s="260"/>
      <c r="J66" s="260"/>
      <c r="K66" s="258"/>
      <c r="L66" s="583"/>
      <c r="M66" s="583"/>
      <c r="N66" s="583"/>
      <c r="O66" s="583"/>
      <c r="P66" s="583"/>
      <c r="Q66" s="583"/>
      <c r="R66" s="587"/>
      <c r="S66" s="273"/>
      <c r="T66" s="274"/>
      <c r="U66" s="586"/>
      <c r="V66" s="258"/>
      <c r="W66" s="275"/>
      <c r="X66" s="273"/>
      <c r="Y66" s="274"/>
      <c r="Z66" s="260"/>
      <c r="AA66" s="275"/>
      <c r="AB66" s="273"/>
      <c r="AC66" s="274"/>
    </row>
    <row r="67" spans="1:30" s="261" customFormat="1" ht="12.95" customHeight="1" thickBot="1">
      <c r="A67" s="258"/>
      <c r="B67" s="258"/>
      <c r="C67" s="258"/>
      <c r="D67" s="259"/>
      <c r="E67" s="259"/>
      <c r="F67" s="259"/>
      <c r="G67" s="259"/>
      <c r="H67" s="259"/>
      <c r="I67" s="260"/>
      <c r="J67" s="260"/>
      <c r="K67" s="258"/>
      <c r="L67" s="585"/>
      <c r="M67" s="585"/>
      <c r="N67" s="585"/>
      <c r="O67" s="585"/>
      <c r="P67" s="585"/>
      <c r="Q67" s="585"/>
      <c r="R67" s="588"/>
      <c r="S67" s="273"/>
      <c r="T67" s="274"/>
      <c r="U67" s="586"/>
      <c r="V67" s="258"/>
      <c r="W67" s="275"/>
      <c r="X67" s="273"/>
      <c r="Y67" s="274"/>
      <c r="Z67" s="260"/>
      <c r="AA67" s="275"/>
      <c r="AB67" s="273"/>
      <c r="AC67" s="274"/>
    </row>
    <row r="68" spans="1:30" s="261" customFormat="1">
      <c r="A68" s="258"/>
      <c r="B68" s="262"/>
      <c r="C68" s="303" t="s">
        <v>981</v>
      </c>
      <c r="D68" s="310" t="str">
        <f>IF('Age-Level'!$O44="A","/","")</f>
        <v/>
      </c>
      <c r="E68" s="310" t="str">
        <f>IF('Age-Level'!$O48="A","/","")</f>
        <v/>
      </c>
      <c r="F68" s="310" t="str">
        <f>IF('Age-Level'!$O52="A","/","")</f>
        <v/>
      </c>
      <c r="G68" s="310" t="str">
        <f>IF('Age-Level'!$O57="A","/","")</f>
        <v/>
      </c>
      <c r="H68" s="310" t="str">
        <f>IF('Age-Level'!$O59="A","/","")</f>
        <v/>
      </c>
      <c r="I68" s="224" t="str">
        <f>IF(Summary!$X101="E","E","")</f>
        <v/>
      </c>
      <c r="J68" s="224" t="str">
        <f>IF(Summary!$Y101="Y","R","")</f>
        <v/>
      </c>
      <c r="K68" s="258"/>
      <c r="L68" s="583"/>
      <c r="M68" s="583"/>
      <c r="N68" s="583"/>
      <c r="O68" s="583"/>
      <c r="P68" s="583"/>
      <c r="Q68" s="583"/>
      <c r="R68" s="587"/>
      <c r="S68" s="273"/>
      <c r="T68" s="274"/>
      <c r="U68" s="586"/>
      <c r="V68" s="258"/>
      <c r="W68" s="275"/>
      <c r="X68" s="273"/>
      <c r="Y68" s="274"/>
      <c r="Z68" s="260"/>
      <c r="AA68" s="275"/>
      <c r="AB68" s="273"/>
      <c r="AC68" s="274"/>
    </row>
    <row r="69" spans="1:30" s="261" customFormat="1" ht="13.5" thickBot="1">
      <c r="A69" s="258"/>
      <c r="B69" s="262"/>
      <c r="C69" s="304" t="s">
        <v>982</v>
      </c>
      <c r="D69" s="316" t="str">
        <f>IF('Age-Level'!$O62="A","/","")</f>
        <v/>
      </c>
      <c r="E69" s="316" t="str">
        <f>IF('Age-Level'!$O66="A","/","")</f>
        <v/>
      </c>
      <c r="F69" s="316" t="str">
        <f>IF('Age-Level'!$O70="A","/","")</f>
        <v/>
      </c>
      <c r="G69" s="316" t="str">
        <f>IF('Age-Level'!$O75="A","/","")</f>
        <v/>
      </c>
      <c r="H69" s="316" t="str">
        <f>IF('Age-Level'!$O77="A","/","")</f>
        <v/>
      </c>
      <c r="I69" s="326" t="str">
        <f>IF(Summary!$X102="E","E","")</f>
        <v/>
      </c>
      <c r="J69" s="326" t="str">
        <f>IF(Summary!$Y102="Y","R","")</f>
        <v/>
      </c>
      <c r="K69" s="258"/>
      <c r="L69" s="585"/>
      <c r="M69" s="585"/>
      <c r="N69" s="585"/>
      <c r="O69" s="585"/>
      <c r="P69" s="585"/>
      <c r="Q69" s="585"/>
      <c r="R69" s="588"/>
      <c r="S69" s="273"/>
      <c r="T69" s="274"/>
      <c r="U69" s="586"/>
      <c r="V69" s="258"/>
      <c r="W69" s="275"/>
      <c r="X69" s="273"/>
      <c r="Y69" s="274"/>
      <c r="Z69" s="260"/>
      <c r="AA69" s="275"/>
      <c r="AB69" s="273"/>
      <c r="AC69" s="274"/>
    </row>
    <row r="70" spans="1:30" s="261" customFormat="1">
      <c r="A70" s="258"/>
      <c r="B70" s="262"/>
      <c r="C70" s="303" t="s">
        <v>983</v>
      </c>
      <c r="D70" s="310" t="str">
        <f>IF('Age-Level'!$O80="A","/","")</f>
        <v/>
      </c>
      <c r="E70" s="310" t="str">
        <f>IF('Age-Level'!$O84="A","/","")</f>
        <v/>
      </c>
      <c r="F70" s="310" t="str">
        <f>IF('Age-Level'!$O88="A","/","")</f>
        <v/>
      </c>
      <c r="G70" s="310" t="str">
        <f>IF('Age-Level'!$O93="A","/","")</f>
        <v/>
      </c>
      <c r="H70" s="310" t="str">
        <f>IF('Age-Level'!$O95="A","/","")</f>
        <v/>
      </c>
      <c r="I70" s="224" t="str">
        <f>IF(Summary!$X103="E","E","")</f>
        <v/>
      </c>
      <c r="J70" s="224" t="str">
        <f>IF(Summary!$Y103="Y","R","")</f>
        <v/>
      </c>
      <c r="K70" s="258"/>
      <c r="L70" s="583"/>
      <c r="M70" s="583"/>
      <c r="N70" s="583"/>
      <c r="O70" s="583"/>
      <c r="P70" s="583"/>
      <c r="Q70" s="583"/>
      <c r="R70" s="587"/>
      <c r="S70" s="273"/>
      <c r="T70" s="274"/>
      <c r="U70" s="586"/>
      <c r="V70" s="258"/>
      <c r="W70" s="275"/>
      <c r="X70" s="273"/>
      <c r="Y70" s="274"/>
      <c r="Z70" s="260"/>
      <c r="AA70" s="275"/>
      <c r="AB70" s="273"/>
      <c r="AC70" s="274"/>
    </row>
    <row r="71" spans="1:30" s="261" customFormat="1" ht="13.5" thickBot="1">
      <c r="B71" s="262"/>
      <c r="C71" s="302" t="s">
        <v>984</v>
      </c>
      <c r="D71" s="316" t="str">
        <f>IF('Age-Level'!$O98="A","/","")</f>
        <v/>
      </c>
      <c r="E71" s="316" t="str">
        <f>IF('Age-Level'!$O102="A","/","")</f>
        <v/>
      </c>
      <c r="F71" s="316" t="str">
        <f>IF('Age-Level'!$O106="A","/","")</f>
        <v/>
      </c>
      <c r="G71" s="316" t="str">
        <f>IF('Age-Level'!$O111="A","/","")</f>
        <v/>
      </c>
      <c r="H71" s="316" t="str">
        <f>IF('Age-Level'!$O113="A","/","")</f>
        <v/>
      </c>
      <c r="I71" s="326" t="str">
        <f>IF(Summary!$X104="E","E","")</f>
        <v/>
      </c>
      <c r="J71" s="326" t="str">
        <f>IF(Summary!$Y104="Y","R","")</f>
        <v/>
      </c>
      <c r="K71" s="258"/>
      <c r="L71" s="585"/>
      <c r="M71" s="585"/>
      <c r="N71" s="585"/>
      <c r="O71" s="585"/>
      <c r="P71" s="585"/>
      <c r="Q71" s="585"/>
      <c r="R71" s="588"/>
      <c r="S71" s="273"/>
      <c r="T71" s="274"/>
      <c r="U71" s="586"/>
      <c r="V71" s="258"/>
      <c r="W71" s="275"/>
      <c r="X71" s="273"/>
      <c r="Y71" s="274"/>
      <c r="Z71" s="260"/>
      <c r="AA71" s="275"/>
      <c r="AB71" s="273"/>
      <c r="AC71" s="274"/>
    </row>
    <row r="72" spans="1:30" s="261" customFormat="1">
      <c r="B72" s="262"/>
      <c r="C72" s="305" t="s">
        <v>985</v>
      </c>
      <c r="D72" s="381"/>
      <c r="E72" s="381"/>
      <c r="F72" s="309" t="str">
        <f>IF('Age-Level'!$O116="C","/","")</f>
        <v/>
      </c>
      <c r="G72" s="309" t="str">
        <f>IF('Age-Level'!$O117="C","/","")</f>
        <v/>
      </c>
      <c r="H72" s="309" t="str">
        <f>IF('Age-Level'!$O118="C","/","")</f>
        <v/>
      </c>
      <c r="I72" s="224" t="str">
        <f>IF(Summary!$X105="E","E","")</f>
        <v/>
      </c>
      <c r="J72" s="224" t="str">
        <f>IF(Summary!$Y105="Y","R","")</f>
        <v/>
      </c>
      <c r="K72" s="258"/>
      <c r="L72" s="583"/>
      <c r="M72" s="583"/>
      <c r="N72" s="583"/>
      <c r="O72" s="583"/>
      <c r="P72" s="583"/>
      <c r="Q72" s="583"/>
      <c r="R72" s="587"/>
      <c r="S72" s="273"/>
      <c r="T72" s="274"/>
      <c r="U72" s="586"/>
      <c r="V72" s="258"/>
      <c r="W72" s="275"/>
      <c r="X72" s="273"/>
      <c r="Y72" s="274"/>
      <c r="Z72" s="260"/>
      <c r="AA72" s="275"/>
      <c r="AB72" s="273"/>
      <c r="AC72" s="274"/>
    </row>
    <row r="73" spans="1:30" s="261" customFormat="1">
      <c r="B73" s="262"/>
      <c r="C73" s="306" t="s">
        <v>792</v>
      </c>
      <c r="D73" s="379"/>
      <c r="E73" s="379"/>
      <c r="F73" s="317" t="str">
        <f>IF(Bridging!$O10="A","/","")</f>
        <v/>
      </c>
      <c r="G73" s="317" t="str">
        <f>IF(Bridging!$O14="A","/","")</f>
        <v/>
      </c>
      <c r="H73" s="317" t="str">
        <f>IF(Bridging!$O16="A","/","")</f>
        <v/>
      </c>
      <c r="I73" s="224" t="str">
        <f>IF(Summary!$X93="E","E","")</f>
        <v/>
      </c>
      <c r="J73" s="224" t="str">
        <f>IF(Summary!$Y93="Y","R","")</f>
        <v/>
      </c>
      <c r="K73" s="258"/>
      <c r="L73" s="585"/>
      <c r="M73" s="585"/>
      <c r="N73" s="585"/>
      <c r="O73" s="585"/>
      <c r="P73" s="585"/>
      <c r="Q73" s="585"/>
      <c r="R73" s="588"/>
      <c r="S73" s="273"/>
      <c r="T73" s="274"/>
      <c r="U73" s="586"/>
      <c r="V73" s="258"/>
      <c r="W73" s="275"/>
      <c r="X73" s="273"/>
      <c r="Y73" s="274"/>
      <c r="Z73" s="260"/>
      <c r="AA73" s="275"/>
      <c r="AB73" s="273"/>
      <c r="AC73" s="274"/>
    </row>
    <row r="74" spans="1:30" s="261" customFormat="1">
      <c r="B74" s="258"/>
      <c r="C74" s="258"/>
      <c r="D74" s="259"/>
      <c r="E74" s="259"/>
      <c r="F74" s="259"/>
      <c r="G74" s="259"/>
      <c r="H74" s="259"/>
      <c r="I74" s="260"/>
      <c r="J74" s="260"/>
      <c r="K74" s="258"/>
      <c r="L74" s="583"/>
      <c r="M74" s="583"/>
      <c r="N74" s="583"/>
      <c r="O74" s="583"/>
      <c r="P74" s="583"/>
      <c r="Q74" s="583"/>
      <c r="R74" s="587"/>
      <c r="S74" s="273"/>
      <c r="T74" s="274"/>
      <c r="U74" s="586"/>
      <c r="V74" s="258"/>
      <c r="W74" s="275"/>
      <c r="X74" s="273"/>
      <c r="Y74" s="274"/>
      <c r="Z74" s="260"/>
      <c r="AA74" s="275"/>
      <c r="AB74" s="273"/>
      <c r="AC74" s="274"/>
    </row>
    <row r="75" spans="1:30" s="261" customFormat="1">
      <c r="B75" s="258"/>
      <c r="C75" s="258"/>
      <c r="D75" s="259"/>
      <c r="E75" s="259"/>
      <c r="F75" s="259"/>
      <c r="G75" s="259"/>
      <c r="H75" s="259"/>
      <c r="I75" s="260"/>
      <c r="J75" s="260"/>
      <c r="K75" s="258"/>
      <c r="L75" s="585"/>
      <c r="M75" s="585"/>
      <c r="N75" s="585"/>
      <c r="O75" s="585"/>
      <c r="P75" s="585"/>
      <c r="Q75" s="585"/>
      <c r="R75" s="588"/>
      <c r="S75" s="273"/>
      <c r="T75" s="274"/>
      <c r="U75" s="258"/>
      <c r="V75" s="258"/>
      <c r="W75" s="307"/>
      <c r="X75" s="277"/>
      <c r="Y75" s="278"/>
      <c r="Z75" s="260"/>
      <c r="AA75" s="307"/>
      <c r="AB75" s="277"/>
      <c r="AC75" s="278"/>
    </row>
    <row r="76" spans="1:30" s="261" customFormat="1">
      <c r="B76" s="258"/>
      <c r="C76" s="258"/>
      <c r="D76" s="259"/>
      <c r="E76" s="259"/>
      <c r="F76" s="259"/>
      <c r="G76" s="259"/>
      <c r="H76" s="259"/>
      <c r="I76" s="260"/>
      <c r="J76" s="260"/>
      <c r="K76" s="258"/>
      <c r="L76" s="258"/>
      <c r="M76" s="258"/>
      <c r="N76" s="258"/>
      <c r="O76" s="258"/>
      <c r="P76" s="258"/>
      <c r="Q76" s="258"/>
      <c r="R76" s="258"/>
      <c r="S76" s="260"/>
      <c r="T76" s="260"/>
      <c r="U76" s="258"/>
      <c r="V76" s="258"/>
      <c r="W76" s="258"/>
      <c r="X76" s="260"/>
      <c r="Y76" s="260"/>
      <c r="Z76" s="260"/>
      <c r="AA76" s="258"/>
      <c r="AB76" s="260"/>
      <c r="AC76" s="260"/>
    </row>
    <row r="77" spans="1:30" s="261" customFormat="1">
      <c r="B77" s="258"/>
      <c r="C77" s="258"/>
      <c r="D77" s="259"/>
      <c r="E77" s="259"/>
      <c r="F77" s="259"/>
      <c r="G77" s="259"/>
      <c r="H77" s="259"/>
      <c r="I77" s="260"/>
      <c r="J77" s="260"/>
      <c r="K77" s="258"/>
      <c r="L77" s="258"/>
      <c r="M77" s="258"/>
      <c r="N77" s="258"/>
      <c r="O77" s="258"/>
      <c r="P77" s="258"/>
      <c r="Q77" s="258"/>
      <c r="R77" s="258"/>
      <c r="S77" s="260"/>
      <c r="T77" s="260"/>
      <c r="U77" s="258"/>
      <c r="V77" s="258"/>
      <c r="W77" s="258"/>
      <c r="X77" s="260"/>
      <c r="Y77" s="260"/>
      <c r="Z77" s="260"/>
      <c r="AA77" s="258"/>
      <c r="AB77" s="260"/>
      <c r="AC77" s="260"/>
    </row>
    <row r="78" spans="1:30" s="261" customFormat="1">
      <c r="A78" s="258"/>
      <c r="B78" s="258"/>
      <c r="C78" s="258"/>
      <c r="D78" s="259"/>
      <c r="E78" s="259"/>
      <c r="F78" s="259"/>
      <c r="G78" s="259"/>
      <c r="H78" s="259"/>
      <c r="I78" s="260"/>
      <c r="J78" s="260"/>
      <c r="K78" s="258"/>
      <c r="L78" s="258"/>
      <c r="M78" s="258"/>
      <c r="N78" s="258"/>
      <c r="O78" s="258"/>
      <c r="P78" s="258"/>
      <c r="Q78" s="258"/>
      <c r="R78" s="258"/>
      <c r="S78" s="260"/>
      <c r="T78" s="260"/>
      <c r="U78" s="258"/>
      <c r="V78" s="258"/>
      <c r="W78" s="258"/>
      <c r="X78" s="260"/>
      <c r="Y78" s="260"/>
      <c r="Z78" s="260"/>
      <c r="AA78" s="258"/>
      <c r="AB78" s="260"/>
      <c r="AC78" s="260"/>
    </row>
    <row r="79" spans="1:30">
      <c r="W79" s="260"/>
      <c r="X79" s="258"/>
      <c r="AA79" s="261"/>
      <c r="AB79" s="258"/>
      <c r="AC79" s="258"/>
      <c r="AD79" s="258"/>
    </row>
    <row r="80" spans="1:30">
      <c r="W80" s="260"/>
      <c r="X80" s="258"/>
      <c r="AA80" s="261"/>
      <c r="AB80" s="258"/>
      <c r="AC80" s="258"/>
      <c r="AD80" s="258"/>
    </row>
    <row r="81" spans="23:30">
      <c r="W81" s="260"/>
      <c r="X81" s="258"/>
      <c r="AA81" s="261"/>
      <c r="AB81" s="258"/>
      <c r="AC81" s="258"/>
      <c r="AD81" s="258"/>
    </row>
    <row r="82" spans="23:30">
      <c r="W82" s="260"/>
      <c r="X82" s="258"/>
      <c r="AA82" s="261"/>
      <c r="AB82" s="258"/>
      <c r="AC82" s="258"/>
      <c r="AD82" s="258"/>
    </row>
    <row r="83" spans="23:30">
      <c r="W83" s="260"/>
      <c r="X83" s="258"/>
      <c r="AA83" s="261"/>
      <c r="AB83" s="258"/>
      <c r="AC83" s="258"/>
      <c r="AD83" s="258"/>
    </row>
    <row r="84" spans="23:30">
      <c r="W84" s="260"/>
      <c r="X84" s="258"/>
      <c r="AA84" s="261"/>
      <c r="AB84" s="258"/>
      <c r="AC84" s="258"/>
      <c r="AD84" s="258"/>
    </row>
    <row r="85" spans="23:30">
      <c r="W85" s="260"/>
      <c r="X85" s="258"/>
      <c r="AA85" s="261"/>
      <c r="AB85" s="258"/>
      <c r="AC85" s="258"/>
      <c r="AD85" s="258"/>
    </row>
    <row r="86" spans="23:30">
      <c r="W86" s="260"/>
      <c r="X86" s="258"/>
      <c r="AA86" s="261"/>
      <c r="AB86" s="258"/>
      <c r="AC86" s="258"/>
      <c r="AD86" s="258"/>
    </row>
  </sheetData>
  <sheetProtection algorithmName="SHA-512" hashValue="h41IW7weyFKm09VmisIQg1ZM1AkSFugIpxqQnVc+evruVHU0hImzkDPiTnN7IIAEhtWnkUHlkteURaRIS1/tDQ==" saltValue="ONwz+BcjD1G3AUYhZpQkYg==" spinCount="100000" sheet="1" objects="1" scenarios="1" selectLockedCells="1"/>
  <mergeCells count="45">
    <mergeCell ref="L44:R44"/>
    <mergeCell ref="U25:U74"/>
    <mergeCell ref="L28:R28"/>
    <mergeCell ref="L29:R29"/>
    <mergeCell ref="L30:R30"/>
    <mergeCell ref="L31:R31"/>
    <mergeCell ref="L32:R32"/>
    <mergeCell ref="L33:R33"/>
    <mergeCell ref="L34:R34"/>
    <mergeCell ref="L35:R35"/>
    <mergeCell ref="L36:R36"/>
    <mergeCell ref="L37:R37"/>
    <mergeCell ref="L40:R40"/>
    <mergeCell ref="L41:R41"/>
    <mergeCell ref="L42:R42"/>
    <mergeCell ref="L43:R43"/>
    <mergeCell ref="L58:R58"/>
    <mergeCell ref="L45:R45"/>
    <mergeCell ref="L48:R48"/>
    <mergeCell ref="L49:R49"/>
    <mergeCell ref="L50:R50"/>
    <mergeCell ref="L51:R51"/>
    <mergeCell ref="L52:R52"/>
    <mergeCell ref="L53:R53"/>
    <mergeCell ref="L54:R54"/>
    <mergeCell ref="L55:R55"/>
    <mergeCell ref="L56:R56"/>
    <mergeCell ref="L57:R57"/>
    <mergeCell ref="L70:R70"/>
    <mergeCell ref="L59:R59"/>
    <mergeCell ref="L60:R60"/>
    <mergeCell ref="L61:R61"/>
    <mergeCell ref="L62:R62"/>
    <mergeCell ref="L63:R63"/>
    <mergeCell ref="L64:R64"/>
    <mergeCell ref="L65:R65"/>
    <mergeCell ref="L66:R66"/>
    <mergeCell ref="L67:R67"/>
    <mergeCell ref="L68:R68"/>
    <mergeCell ref="L69:R69"/>
    <mergeCell ref="L71:R71"/>
    <mergeCell ref="L72:R72"/>
    <mergeCell ref="L73:R73"/>
    <mergeCell ref="L74:R74"/>
    <mergeCell ref="L75:R75"/>
  </mergeCells>
  <conditionalFormatting sqref="T1:W1">
    <cfRule type="expression" dxfId="56" priority="2">
      <formula>LEFT($U$1,7)="Junior_"</formula>
    </cfRule>
  </conditionalFormatting>
  <conditionalFormatting sqref="C1">
    <cfRule type="expression" dxfId="55" priority="1">
      <formula>LEFT($U$1,7)&lt;&gt;"Junior_"</formula>
    </cfRule>
  </conditionalFormatting>
  <conditionalFormatting sqref="L48:L75 W54:W75 AA4:AA75">
    <cfRule type="duplicateValues" dxfId="54" priority="3"/>
  </conditionalFormatting>
  <pageMargins left="0.5" right="0.3" top="0.3" bottom="0.3" header="0.3" footer="0.3"/>
  <pageSetup scale="75" fitToWidth="2" fitToHeight="0" orientation="portrait" r:id="rId1"/>
  <colBreaks count="1" manualBreakCount="1">
    <brk id="21" max="74"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2D0744-B571-44D2-98DA-D655EC3E048E}">
  <sheetPr>
    <tabColor rgb="FF7030A0"/>
  </sheetPr>
  <dimension ref="A1:AD86"/>
  <sheetViews>
    <sheetView showGridLines="0" zoomScaleNormal="100" zoomScaleSheetLayoutView="100" workbookViewId="0">
      <selection activeCell="L48" sqref="L48:R48"/>
    </sheetView>
  </sheetViews>
  <sheetFormatPr defaultColWidth="9.140625" defaultRowHeight="12.75"/>
  <cols>
    <col min="1" max="1" width="0.85546875" style="258" customWidth="1"/>
    <col min="2" max="2" width="18.42578125" style="258" customWidth="1"/>
    <col min="3" max="3" width="24.42578125" style="258" customWidth="1"/>
    <col min="4" max="8" width="0.85546875" style="259" customWidth="1"/>
    <col min="9" max="10" width="7" style="260" customWidth="1"/>
    <col min="11" max="11" width="1.7109375" style="258" customWidth="1"/>
    <col min="12" max="12" width="18.42578125" style="258" customWidth="1"/>
    <col min="13" max="13" width="24.42578125" style="258" customWidth="1"/>
    <col min="14" max="18" width="0.85546875" style="258" customWidth="1"/>
    <col min="19" max="20" width="7" style="260" customWidth="1"/>
    <col min="21" max="21" width="2.7109375" style="258" customWidth="1"/>
    <col min="22" max="22" width="0.85546875" style="258" customWidth="1"/>
    <col min="23" max="23" width="45.7109375" style="258" customWidth="1"/>
    <col min="24" max="25" width="8.42578125" style="260" customWidth="1"/>
    <col min="26" max="26" width="1.7109375" style="260" customWidth="1"/>
    <col min="27" max="27" width="45.7109375" style="258" customWidth="1"/>
    <col min="28" max="29" width="8.42578125" style="260" customWidth="1"/>
    <col min="30" max="30" width="2.7109375" style="261" customWidth="1"/>
    <col min="31" max="16384" width="9.140625" style="258"/>
  </cols>
  <sheetData>
    <row r="1" spans="2:30" s="253" customFormat="1" ht="29.25" customHeight="1" thickBot="1">
      <c r="C1" s="254" t="s">
        <v>946</v>
      </c>
      <c r="D1" s="374"/>
      <c r="E1" s="374"/>
      <c r="F1" s="374"/>
      <c r="G1" s="374"/>
      <c r="H1" s="374"/>
      <c r="I1" s="375"/>
      <c r="J1" s="375"/>
      <c r="K1" s="376"/>
      <c r="L1" s="377"/>
      <c r="M1" s="377"/>
      <c r="N1" s="377"/>
      <c r="O1" s="377"/>
      <c r="P1" s="377"/>
      <c r="Q1" s="377"/>
      <c r="R1" s="377"/>
      <c r="S1" s="377"/>
      <c r="T1" s="378" t="str">
        <f ca="1">MID(CELL("filename",A1),FIND(IF(ISERROR(FIND("]",CELL("filename",A1))),"$","]"),CELL("filename",A1))+1,256)</f>
        <v>Junior_13</v>
      </c>
      <c r="U1" s="255" t="str">
        <f ca="1">MID(CELL("filename",A1),FIND(IF(ISERROR(FIND("]",CELL("filename",A1))),"$","]"),CELL("filename",A1))+1,256)</f>
        <v>Junior_13</v>
      </c>
      <c r="W1" s="256" t="str">
        <f ca="1">IF(T1&lt;&gt;"",T1,"")</f>
        <v>Junior_13</v>
      </c>
      <c r="X1" s="257"/>
      <c r="Y1" s="257"/>
      <c r="Z1" s="257"/>
      <c r="AB1" s="257"/>
      <c r="AC1" s="257"/>
      <c r="AD1" s="256"/>
    </row>
    <row r="2" spans="2:30" ht="12.95" customHeight="1">
      <c r="N2" s="259"/>
      <c r="O2" s="259"/>
      <c r="P2" s="259"/>
      <c r="Q2" s="259"/>
      <c r="R2" s="259"/>
    </row>
    <row r="3" spans="2:30" ht="12.95" customHeight="1" thickBot="1">
      <c r="N3" s="259"/>
      <c r="O3" s="259"/>
      <c r="P3" s="259"/>
      <c r="Q3" s="259"/>
      <c r="R3" s="259"/>
    </row>
    <row r="4" spans="2:30" ht="12.95" customHeight="1">
      <c r="B4" s="262"/>
      <c r="C4" s="300" t="s">
        <v>1076</v>
      </c>
      <c r="D4" s="309" t="str">
        <f>IF(Badges!$P33="A","/","")</f>
        <v/>
      </c>
      <c r="E4" s="309" t="str">
        <f>IF(Badges!$P37="A","/","")</f>
        <v/>
      </c>
      <c r="F4" s="309" t="str">
        <f>IF(Badges!$P41="A","/","")</f>
        <v/>
      </c>
      <c r="G4" s="309" t="str">
        <f>IF(Badges!$P45="A","/","")</f>
        <v/>
      </c>
      <c r="H4" s="309" t="str">
        <f>IF(Badges!$P49="A","/","")</f>
        <v/>
      </c>
      <c r="I4" s="325" t="str">
        <f>IF(Summary!$Z5="E","E","")</f>
        <v/>
      </c>
      <c r="J4" s="325" t="str">
        <f>IF(Summary!$AA5="Y","R","")</f>
        <v/>
      </c>
      <c r="L4" s="262"/>
      <c r="M4" s="267" t="s">
        <v>97</v>
      </c>
      <c r="N4" s="268"/>
      <c r="O4" s="268"/>
      <c r="P4" s="268"/>
      <c r="Q4" s="268"/>
      <c r="R4" s="268"/>
      <c r="S4" s="269"/>
      <c r="T4" s="269"/>
      <c r="W4" s="336" t="str">
        <f>'Fun Patches'!C5</f>
        <v>&lt;LIST PATCH HERE&gt;</v>
      </c>
      <c r="X4" s="337" t="str">
        <f>IF(Summary!$Z113="E","E","")</f>
        <v/>
      </c>
      <c r="Y4" s="337" t="str">
        <f>IF(Summary!$AA113="Y","R","")</f>
        <v/>
      </c>
      <c r="AA4" s="270"/>
      <c r="AB4" s="264"/>
      <c r="AC4" s="265"/>
    </row>
    <row r="5" spans="2:30" ht="12.95" customHeight="1">
      <c r="B5" s="262"/>
      <c r="C5" s="295" t="s">
        <v>1057</v>
      </c>
      <c r="D5" s="311" t="str">
        <f>IF(Badges!$P151="A","/","")</f>
        <v/>
      </c>
      <c r="E5" s="311" t="str">
        <f>IF(Badges!$P155="A","/","")</f>
        <v/>
      </c>
      <c r="F5" s="311" t="str">
        <f>IF(Badges!$P159="A","/","")</f>
        <v/>
      </c>
      <c r="G5" s="311" t="str">
        <f>IF(Badges!$P163="A","/","")</f>
        <v/>
      </c>
      <c r="H5" s="311" t="str">
        <f>IF(Badges!$P167="A","/","")</f>
        <v/>
      </c>
      <c r="I5" s="223" t="str">
        <f>IF(Summary!$Z11="E","E","")</f>
        <v/>
      </c>
      <c r="J5" s="223" t="str">
        <f>IF(Summary!$AA11="Y","R","")</f>
        <v/>
      </c>
      <c r="L5" s="262"/>
      <c r="M5" s="271" t="s">
        <v>947</v>
      </c>
      <c r="N5" s="268"/>
      <c r="O5" s="268"/>
      <c r="P5" s="268"/>
      <c r="Q5" s="268"/>
      <c r="R5" s="272"/>
      <c r="S5" s="224" t="str">
        <f>IF(Summary!$Z63="E","E","")</f>
        <v/>
      </c>
      <c r="T5" s="224" t="str">
        <f>IF(Summary!$AA63="Y","R","")</f>
        <v/>
      </c>
      <c r="W5" s="338" t="str">
        <f>'Fun Patches'!C6</f>
        <v>&lt;LIST PATCH HERE&gt;</v>
      </c>
      <c r="X5" s="339" t="str">
        <f>IF(Summary!$Z114="E","E","")</f>
        <v/>
      </c>
      <c r="Y5" s="339" t="str">
        <f>IF(Summary!$AA114="Y","R","")</f>
        <v/>
      </c>
      <c r="AA5" s="275"/>
      <c r="AB5" s="273"/>
      <c r="AC5" s="274"/>
    </row>
    <row r="6" spans="2:30" ht="12.95" customHeight="1" thickBot="1">
      <c r="B6" s="262"/>
      <c r="C6" s="299" t="s">
        <v>144</v>
      </c>
      <c r="D6" s="311" t="str">
        <f>IF(Badges!$P174="A","/","")</f>
        <v/>
      </c>
      <c r="E6" s="311" t="str">
        <f>IF(Badges!$P178="A","/","")</f>
        <v/>
      </c>
      <c r="F6" s="311" t="str">
        <f>IF(Badges!$P182="A","/","")</f>
        <v/>
      </c>
      <c r="G6" s="311" t="str">
        <f>IF(Badges!$P186="A","/","")</f>
        <v/>
      </c>
      <c r="H6" s="311" t="str">
        <f>IF(Badges!$P190="A","/","")</f>
        <v/>
      </c>
      <c r="I6" s="223" t="str">
        <f>IF(Summary!$Z12="E","E","")</f>
        <v/>
      </c>
      <c r="J6" s="223" t="str">
        <f>IF(Summary!$AA12="Y","R","")</f>
        <v/>
      </c>
      <c r="K6" s="266" t="str">
        <f>IF(COUNT(#REF!)=3,MAX(#REF!),"")</f>
        <v/>
      </c>
      <c r="L6" s="262"/>
      <c r="M6" s="279" t="s">
        <v>948</v>
      </c>
      <c r="N6" s="280"/>
      <c r="O6" s="280"/>
      <c r="P6" s="280"/>
      <c r="Q6" s="280"/>
      <c r="R6" s="281"/>
      <c r="S6" s="224" t="str">
        <f>IF(Summary!$Z64="E","E","")</f>
        <v/>
      </c>
      <c r="T6" s="224" t="str">
        <f>IF(Summary!$AA64="Y","R","")</f>
        <v/>
      </c>
      <c r="W6" s="338" t="str">
        <f>'Fun Patches'!C7</f>
        <v>&lt;LIST PATCH HERE&gt;</v>
      </c>
      <c r="X6" s="339" t="str">
        <f>IF(Summary!$Z115="E","E","")</f>
        <v/>
      </c>
      <c r="Y6" s="339" t="str">
        <f>IF(Summary!$AA115="Y","R","")</f>
        <v/>
      </c>
      <c r="AA6" s="275"/>
      <c r="AB6" s="273"/>
      <c r="AC6" s="274"/>
    </row>
    <row r="7" spans="2:30" ht="12.95" customHeight="1" thickBot="1">
      <c r="B7" s="262"/>
      <c r="C7" s="294" t="s">
        <v>139</v>
      </c>
      <c r="D7" s="309" t="str">
        <f>IF(Badges!$P197="A","/","")</f>
        <v/>
      </c>
      <c r="E7" s="309" t="str">
        <f>IF(Badges!$P201="A","/","")</f>
        <v/>
      </c>
      <c r="F7" s="309" t="str">
        <f>IF(Badges!$P205="A","/","")</f>
        <v/>
      </c>
      <c r="G7" s="309" t="str">
        <f>IF(Badges!$P209="A","/","")</f>
        <v/>
      </c>
      <c r="H7" s="309" t="str">
        <f>IF(Badges!$P213="A","/","")</f>
        <v/>
      </c>
      <c r="I7" s="325" t="str">
        <f>IF(Summary!$Z13="E","E","")</f>
        <v/>
      </c>
      <c r="J7" s="325" t="str">
        <f>IF(Summary!$AA13="Y","R","")</f>
        <v/>
      </c>
      <c r="K7" s="266"/>
      <c r="L7" s="262"/>
      <c r="M7" s="283" t="s">
        <v>949</v>
      </c>
      <c r="N7" s="284"/>
      <c r="O7" s="284"/>
      <c r="P7" s="284"/>
      <c r="Q7" s="284"/>
      <c r="R7" s="285"/>
      <c r="S7" s="224" t="str">
        <f>IF(Summary!$Z65="E","E","")</f>
        <v/>
      </c>
      <c r="T7" s="224" t="str">
        <f>IF(Summary!$AA65="Y","R","")</f>
        <v/>
      </c>
      <c r="U7" s="266" t="str">
        <f>IF(COUNTIF(S5:S7,"E")=3,"C"," ")</f>
        <v xml:space="preserve"> </v>
      </c>
      <c r="W7" s="338" t="str">
        <f>'Fun Patches'!C8</f>
        <v>&lt;LIST PATCH HERE&gt;</v>
      </c>
      <c r="X7" s="339" t="str">
        <f>IF(Summary!$Z116="E","E","")</f>
        <v/>
      </c>
      <c r="Y7" s="339" t="str">
        <f>IF(Summary!$AA116="Y","R","")</f>
        <v/>
      </c>
      <c r="AA7" s="275"/>
      <c r="AB7" s="273"/>
      <c r="AC7" s="274"/>
    </row>
    <row r="8" spans="2:30" ht="12.95" customHeight="1">
      <c r="B8" s="262"/>
      <c r="C8" s="295" t="s">
        <v>151</v>
      </c>
      <c r="D8" s="311" t="str">
        <f>IF(Badges!$P220="A","/","")</f>
        <v/>
      </c>
      <c r="E8" s="311" t="str">
        <f>IF(Badges!$P224="A","/","")</f>
        <v/>
      </c>
      <c r="F8" s="311" t="str">
        <f>IF(Badges!$P228="A","/","")</f>
        <v/>
      </c>
      <c r="G8" s="311" t="str">
        <f>IF(Badges!$P232="A","/","")</f>
        <v/>
      </c>
      <c r="H8" s="311" t="str">
        <f>IF(Badges!$P236="A","/","")</f>
        <v/>
      </c>
      <c r="I8" s="223" t="str">
        <f>IF(Summary!$Z14="E","E","")</f>
        <v/>
      </c>
      <c r="J8" s="223" t="str">
        <f>IF(Summary!$AA14="Y","R","")</f>
        <v/>
      </c>
      <c r="K8" s="266"/>
      <c r="L8" s="262"/>
      <c r="M8" s="287" t="s">
        <v>951</v>
      </c>
      <c r="N8" s="288"/>
      <c r="O8" s="288"/>
      <c r="P8" s="288"/>
      <c r="Q8" s="288"/>
      <c r="R8" s="288"/>
      <c r="S8" s="289"/>
      <c r="T8" s="289"/>
      <c r="W8" s="338" t="str">
        <f>'Fun Patches'!C9</f>
        <v>&lt;LIST PATCH HERE&gt;</v>
      </c>
      <c r="X8" s="339" t="str">
        <f>IF(Summary!$Z117="E","E","")</f>
        <v/>
      </c>
      <c r="Y8" s="339" t="str">
        <f>IF(Summary!$AA117="Y","R","")</f>
        <v/>
      </c>
      <c r="AA8" s="275"/>
      <c r="AB8" s="273"/>
      <c r="AC8" s="274"/>
    </row>
    <row r="9" spans="2:30" ht="12.95" customHeight="1" thickBot="1">
      <c r="B9" s="262"/>
      <c r="C9" s="298" t="s">
        <v>439</v>
      </c>
      <c r="D9" s="311" t="str">
        <f>IF(Badges!$P266="A","/","")</f>
        <v/>
      </c>
      <c r="E9" s="311" t="str">
        <f>IF(Badges!$P270="A","/","")</f>
        <v/>
      </c>
      <c r="F9" s="311" t="str">
        <f>IF(Badges!$P274="A","/","")</f>
        <v/>
      </c>
      <c r="G9" s="311" t="str">
        <f>IF(Badges!$P278="A","/","")</f>
        <v/>
      </c>
      <c r="H9" s="311" t="str">
        <f>IF(Badges!$P282="A","/","")</f>
        <v/>
      </c>
      <c r="I9" s="223" t="str">
        <f>IF(Summary!$Z16="E","E","")</f>
        <v/>
      </c>
      <c r="J9" s="223" t="str">
        <f>IF(Summary!$AA16="Y","R","")</f>
        <v/>
      </c>
      <c r="K9" s="266"/>
      <c r="L9" s="262"/>
      <c r="M9" s="271" t="s">
        <v>22</v>
      </c>
      <c r="N9" s="268"/>
      <c r="O9" s="268"/>
      <c r="P9" s="268"/>
      <c r="Q9" s="268"/>
      <c r="R9" s="272"/>
      <c r="S9" s="224" t="str">
        <f>IF(Summary!$Z67="E","E","")</f>
        <v/>
      </c>
      <c r="T9" s="224" t="str">
        <f>IF(Summary!$AA67="Y","R","")</f>
        <v/>
      </c>
      <c r="W9" s="338" t="str">
        <f>'Fun Patches'!C10</f>
        <v>&lt;LIST PATCH HERE&gt;</v>
      </c>
      <c r="X9" s="339" t="str">
        <f>IF(Summary!$Z118="E","E","")</f>
        <v/>
      </c>
      <c r="Y9" s="339" t="str">
        <f>IF(Summary!$AA118="Y","R","")</f>
        <v/>
      </c>
      <c r="AA9" s="275"/>
      <c r="AB9" s="273"/>
      <c r="AC9" s="274"/>
    </row>
    <row r="10" spans="2:30" ht="12.95" customHeight="1">
      <c r="B10" s="262"/>
      <c r="C10" s="300" t="s">
        <v>950</v>
      </c>
      <c r="D10" s="309" t="str">
        <f>IF(Badges!$P289="A","/","")</f>
        <v/>
      </c>
      <c r="E10" s="309" t="str">
        <f>IF(Badges!$P293="A","/","")</f>
        <v/>
      </c>
      <c r="F10" s="309" t="str">
        <f>IF(Badges!$P297="A","/","")</f>
        <v/>
      </c>
      <c r="G10" s="309" t="str">
        <f>IF(Badges!$P301="A","/","")</f>
        <v/>
      </c>
      <c r="H10" s="309" t="str">
        <f>IF(Badges!$P305="A","/","")</f>
        <v/>
      </c>
      <c r="I10" s="325" t="str">
        <f>IF(Summary!$Z17="E","E","")</f>
        <v/>
      </c>
      <c r="J10" s="325" t="str">
        <f>IF(Summary!$AA17="Y","R","")</f>
        <v/>
      </c>
      <c r="K10" s="266" t="str">
        <f>IF(COUNT(#REF!)=3,MAX(#REF!),"")</f>
        <v/>
      </c>
      <c r="L10" s="262"/>
      <c r="M10" s="279" t="s">
        <v>26</v>
      </c>
      <c r="N10" s="280"/>
      <c r="O10" s="280"/>
      <c r="P10" s="280"/>
      <c r="Q10" s="280"/>
      <c r="R10" s="281"/>
      <c r="S10" s="224" t="str">
        <f>IF(Summary!$Z68="E","E","")</f>
        <v/>
      </c>
      <c r="T10" s="224" t="str">
        <f>IF(Summary!$AA68="Y","R","")</f>
        <v/>
      </c>
      <c r="W10" s="338" t="str">
        <f>'Fun Patches'!C11</f>
        <v>&lt;LIST PATCH HERE&gt;</v>
      </c>
      <c r="X10" s="339" t="str">
        <f>IF(Summary!$Z119="E","E","")</f>
        <v/>
      </c>
      <c r="Y10" s="339" t="str">
        <f>IF(Summary!$AA119="Y","R","")</f>
        <v/>
      </c>
      <c r="AA10" s="275"/>
      <c r="AB10" s="273"/>
      <c r="AC10" s="274"/>
    </row>
    <row r="11" spans="2:30" ht="12.95" customHeight="1" thickBot="1">
      <c r="B11" s="262"/>
      <c r="C11" s="295" t="s">
        <v>155</v>
      </c>
      <c r="D11" s="311" t="str">
        <f>IF(Badges!$P312="A","/","")</f>
        <v/>
      </c>
      <c r="E11" s="311" t="str">
        <f>IF(Badges!$P316="A","/","")</f>
        <v/>
      </c>
      <c r="F11" s="311" t="str">
        <f>IF(Badges!$P320="A","/","")</f>
        <v/>
      </c>
      <c r="G11" s="311" t="str">
        <f>IF(Badges!$P324="A","/","")</f>
        <v/>
      </c>
      <c r="H11" s="311" t="str">
        <f>IF(Badges!$P328="A","/","")</f>
        <v/>
      </c>
      <c r="I11" s="223" t="str">
        <f>IF(Summary!$Z18="E","E","")</f>
        <v/>
      </c>
      <c r="J11" s="223" t="str">
        <f>IF(Summary!$AA18="Y","R","")</f>
        <v/>
      </c>
      <c r="K11" s="266"/>
      <c r="L11" s="262"/>
      <c r="M11" s="290" t="s">
        <v>30</v>
      </c>
      <c r="N11" s="291"/>
      <c r="O11" s="291"/>
      <c r="P11" s="291"/>
      <c r="Q11" s="291"/>
      <c r="R11" s="292"/>
      <c r="S11" s="326" t="str">
        <f>IF(Summary!$Z69="E","E","")</f>
        <v/>
      </c>
      <c r="T11" s="326" t="str">
        <f>IF(Summary!$AA69="Y","R","")</f>
        <v/>
      </c>
      <c r="U11" s="266" t="str">
        <f>IF(COUNTIF(S9:S11,"E")=3,"C"," ")</f>
        <v xml:space="preserve"> </v>
      </c>
      <c r="W11" s="338" t="str">
        <f>'Fun Patches'!C12</f>
        <v>&lt;LIST PATCH HERE&gt;</v>
      </c>
      <c r="X11" s="339" t="str">
        <f>IF(Summary!$Z120="E","E","")</f>
        <v/>
      </c>
      <c r="Y11" s="339" t="str">
        <f>IF(Summary!$AA120="Y","R","")</f>
        <v/>
      </c>
      <c r="AA11" s="275"/>
      <c r="AB11" s="273"/>
      <c r="AC11" s="274"/>
    </row>
    <row r="12" spans="2:30" ht="12.95" customHeight="1" thickBot="1">
      <c r="B12" s="262"/>
      <c r="C12" s="295" t="s">
        <v>143</v>
      </c>
      <c r="D12" s="311" t="str">
        <f>IF(Badges!$P335="A","/","")</f>
        <v/>
      </c>
      <c r="E12" s="311" t="str">
        <f>IF(Badges!$P339="A","/","")</f>
        <v/>
      </c>
      <c r="F12" s="311" t="str">
        <f>IF(Badges!$P343="A","/","")</f>
        <v/>
      </c>
      <c r="G12" s="311" t="str">
        <f>IF(Badges!$P347="A","/","")</f>
        <v/>
      </c>
      <c r="H12" s="311" t="str">
        <f>IF(Badges!$P351="A","/","")</f>
        <v/>
      </c>
      <c r="I12" s="223" t="str">
        <f>IF(Summary!$Z19="E","E","")</f>
        <v/>
      </c>
      <c r="J12" s="223" t="str">
        <f>IF(Summary!$AA19="Y","R","")</f>
        <v/>
      </c>
      <c r="K12" s="266"/>
      <c r="L12" s="262"/>
      <c r="M12" s="267" t="s">
        <v>121</v>
      </c>
      <c r="N12" s="268"/>
      <c r="O12" s="268"/>
      <c r="P12" s="268"/>
      <c r="Q12" s="268"/>
      <c r="R12" s="268"/>
      <c r="S12" s="269"/>
      <c r="T12" s="269"/>
      <c r="W12" s="338" t="str">
        <f>'Fun Patches'!C13</f>
        <v>&lt;LIST PATCH HERE&gt;</v>
      </c>
      <c r="X12" s="339" t="str">
        <f>IF(Summary!$Z121="E","E","")</f>
        <v/>
      </c>
      <c r="Y12" s="339" t="str">
        <f>IF(Summary!$AA121="Y","R","")</f>
        <v/>
      </c>
      <c r="AA12" s="275"/>
      <c r="AB12" s="273"/>
      <c r="AC12" s="274"/>
    </row>
    <row r="13" spans="2:30" ht="12.95" customHeight="1">
      <c r="B13" s="262"/>
      <c r="C13" s="294" t="s">
        <v>741</v>
      </c>
      <c r="D13" s="309" t="str">
        <f>IF(Badges!$P358="A","/","")</f>
        <v/>
      </c>
      <c r="E13" s="309" t="str">
        <f>IF(Badges!$P362="A","/","")</f>
        <v/>
      </c>
      <c r="F13" s="309" t="str">
        <f>IF(Badges!$P366="A","/","")</f>
        <v/>
      </c>
      <c r="G13" s="309" t="str">
        <f>IF(Badges!$P370="A","/","")</f>
        <v/>
      </c>
      <c r="H13" s="309" t="str">
        <f>IF(Badges!$P374="A","/","")</f>
        <v/>
      </c>
      <c r="I13" s="325" t="str">
        <f>IF(Summary!$Z20="E","E","")</f>
        <v/>
      </c>
      <c r="J13" s="325" t="str">
        <f>IF(Summary!$AA20="Y","R","")</f>
        <v/>
      </c>
      <c r="K13" s="266"/>
      <c r="L13" s="262"/>
      <c r="M13" s="279" t="s">
        <v>953</v>
      </c>
      <c r="N13" s="280"/>
      <c r="O13" s="280"/>
      <c r="P13" s="280"/>
      <c r="Q13" s="280"/>
      <c r="R13" s="281"/>
      <c r="S13" s="224" t="str">
        <f>IF(Summary!$Z71="E","E","")</f>
        <v/>
      </c>
      <c r="T13" s="224" t="str">
        <f>IF(Summary!$AA71="Y","R","")</f>
        <v/>
      </c>
      <c r="W13" s="338" t="str">
        <f>'Fun Patches'!C14</f>
        <v>&lt;LIST PATCH HERE&gt;</v>
      </c>
      <c r="X13" s="339" t="str">
        <f>IF(Summary!$Z122="E","E","")</f>
        <v/>
      </c>
      <c r="Y13" s="339" t="str">
        <f>IF(Summary!$AA122="Y","R","")</f>
        <v/>
      </c>
      <c r="AA13" s="275"/>
      <c r="AB13" s="273"/>
      <c r="AC13" s="274"/>
    </row>
    <row r="14" spans="2:30" ht="12.95" customHeight="1">
      <c r="B14" s="262"/>
      <c r="C14" s="295" t="s">
        <v>952</v>
      </c>
      <c r="D14" s="311" t="str">
        <f>IF(Badges!$P573="A","/","")</f>
        <v/>
      </c>
      <c r="E14" s="311" t="str">
        <f>IF(Badges!$P385="A","/","")</f>
        <v/>
      </c>
      <c r="F14" s="311" t="str">
        <f>IF(Badges!$P389="A","/","")</f>
        <v/>
      </c>
      <c r="G14" s="311" t="str">
        <f>IF(Badges!$P393="A","/","")</f>
        <v/>
      </c>
      <c r="H14" s="311" t="str">
        <f>IF(Badges!$P397="A","/","")</f>
        <v/>
      </c>
      <c r="I14" s="223" t="str">
        <f>IF(Summary!$Z21="E","E","")</f>
        <v/>
      </c>
      <c r="J14" s="223" t="str">
        <f>IF(Summary!$AA21="Y","R","")</f>
        <v/>
      </c>
      <c r="K14" s="266" t="str">
        <f>IF(COUNT(#REF!)=3,MAX(#REF!),"")</f>
        <v/>
      </c>
      <c r="L14" s="262"/>
      <c r="M14" s="279" t="s">
        <v>954</v>
      </c>
      <c r="N14" s="280"/>
      <c r="O14" s="280"/>
      <c r="P14" s="280"/>
      <c r="Q14" s="280"/>
      <c r="R14" s="281"/>
      <c r="S14" s="224" t="str">
        <f>IF(Summary!$Z72="E","E","")</f>
        <v/>
      </c>
      <c r="T14" s="224" t="str">
        <f>IF(Summary!$AA72="Y","R","")</f>
        <v/>
      </c>
      <c r="W14" s="338" t="str">
        <f>'Fun Patches'!C15</f>
        <v>&lt;LIST PATCH HERE&gt;</v>
      </c>
      <c r="X14" s="339" t="str">
        <f>IF(Summary!$Z123="E","E","")</f>
        <v/>
      </c>
      <c r="Y14" s="339" t="str">
        <f>IF(Summary!$AA123="Y","R","")</f>
        <v/>
      </c>
      <c r="AA14" s="275"/>
      <c r="AB14" s="273"/>
      <c r="AC14" s="274"/>
    </row>
    <row r="15" spans="2:30" ht="12.95" customHeight="1" thickBot="1">
      <c r="B15" s="262"/>
      <c r="C15" s="298" t="s">
        <v>697</v>
      </c>
      <c r="D15" s="311" t="str">
        <f>IF(Badges!$P404="A","/","")</f>
        <v/>
      </c>
      <c r="E15" s="311" t="str">
        <f>IF(Badges!$P408="A","/","")</f>
        <v/>
      </c>
      <c r="F15" s="311" t="str">
        <f>IF(Badges!$P412="A","/","")</f>
        <v/>
      </c>
      <c r="G15" s="311" t="str">
        <f>IF(Badges!$P416="A","/","")</f>
        <v/>
      </c>
      <c r="H15" s="311" t="str">
        <f>IF(Badges!$P420="A","/","")</f>
        <v/>
      </c>
      <c r="I15" s="223" t="str">
        <f>IF(Summary!$Z22="E","E","")</f>
        <v/>
      </c>
      <c r="J15" s="223" t="str">
        <f>IF(Summary!$AA22="Y","R","")</f>
        <v/>
      </c>
      <c r="K15" s="266"/>
      <c r="L15" s="262"/>
      <c r="M15" s="283" t="s">
        <v>955</v>
      </c>
      <c r="N15" s="284"/>
      <c r="O15" s="284"/>
      <c r="P15" s="284"/>
      <c r="Q15" s="284"/>
      <c r="R15" s="285"/>
      <c r="S15" s="326" t="str">
        <f>IF(Summary!$Z73="E","E","")</f>
        <v/>
      </c>
      <c r="T15" s="326" t="str">
        <f>IF(Summary!$AA73="Y","R","")</f>
        <v/>
      </c>
      <c r="U15" s="266" t="str">
        <f>IF(COUNTIF(S13:S15,"E")=3,"C"," ")</f>
        <v xml:space="preserve"> </v>
      </c>
      <c r="W15" s="338" t="str">
        <f>'Fun Patches'!C16</f>
        <v>&lt;LIST PATCH HERE&gt;</v>
      </c>
      <c r="X15" s="339" t="str">
        <f>IF(Summary!$Z124="E","E","")</f>
        <v/>
      </c>
      <c r="Y15" s="339" t="str">
        <f>IF(Summary!$AA124="Y","R","")</f>
        <v/>
      </c>
      <c r="AA15" s="275"/>
      <c r="AB15" s="273"/>
      <c r="AC15" s="274"/>
    </row>
    <row r="16" spans="2:30" ht="12.95" customHeight="1">
      <c r="B16" s="262"/>
      <c r="C16" s="295" t="s">
        <v>146</v>
      </c>
      <c r="D16" s="309" t="str">
        <f>IF(Badges!$P427="A","/","")</f>
        <v/>
      </c>
      <c r="E16" s="309" t="str">
        <f>IF(Badges!$P431="A","/","")</f>
        <v/>
      </c>
      <c r="F16" s="309" t="str">
        <f>IF(Badges!$P435="A","/","")</f>
        <v/>
      </c>
      <c r="G16" s="309" t="str">
        <f>IF(Badges!$P439="A","/","")</f>
        <v/>
      </c>
      <c r="H16" s="309" t="str">
        <f>IF(Badges!$P443="A","/","")</f>
        <v/>
      </c>
      <c r="I16" s="325" t="str">
        <f>IF(Summary!$Z23="E","E","")</f>
        <v/>
      </c>
      <c r="J16" s="325" t="str">
        <f>IF(Summary!$AA23="Y","R","")</f>
        <v/>
      </c>
      <c r="K16" s="266"/>
      <c r="L16" s="262"/>
      <c r="M16" s="294" t="s">
        <v>956</v>
      </c>
      <c r="N16" s="310" t="str">
        <f>IF(Badges!$P79="A","/","")</f>
        <v/>
      </c>
      <c r="O16" s="310" t="str">
        <f>IF(Badges!$P83="A","/","")</f>
        <v/>
      </c>
      <c r="P16" s="310" t="str">
        <f>IF(Badges!$P87="A","/","")</f>
        <v/>
      </c>
      <c r="Q16" s="310" t="str">
        <f>IF(Badges!$P91="A","/","")</f>
        <v/>
      </c>
      <c r="R16" s="310" t="str">
        <f>IF(Badges!$P95="A","/","")</f>
        <v/>
      </c>
      <c r="S16" s="224" t="str">
        <f>IF(Summary!$Z7="E","E","")</f>
        <v/>
      </c>
      <c r="T16" s="224" t="str">
        <f>IF(Summary!$AA7="Y","R","")</f>
        <v/>
      </c>
      <c r="W16" s="338" t="str">
        <f>'Fun Patches'!C17</f>
        <v>&lt;LIST PATCH HERE&gt;</v>
      </c>
      <c r="X16" s="339" t="str">
        <f>IF(Summary!$Z125="E","E","")</f>
        <v/>
      </c>
      <c r="Y16" s="339" t="str">
        <f>IF(Summary!$AA125="Y","R","")</f>
        <v/>
      </c>
      <c r="AA16" s="275"/>
      <c r="AB16" s="273"/>
      <c r="AC16" s="274"/>
    </row>
    <row r="17" spans="2:29" ht="12.95" customHeight="1">
      <c r="B17" s="262"/>
      <c r="C17" s="295" t="s">
        <v>153</v>
      </c>
      <c r="D17" s="311" t="str">
        <f>IF(Badges!$P450="A","/","")</f>
        <v/>
      </c>
      <c r="E17" s="311" t="str">
        <f>IF(Badges!$P454="A","/","")</f>
        <v/>
      </c>
      <c r="F17" s="311" t="str">
        <f>IF(Badges!$P458="A","/","")</f>
        <v/>
      </c>
      <c r="G17" s="311" t="str">
        <f>IF(Badges!$P462="A","/","")</f>
        <v/>
      </c>
      <c r="H17" s="311" t="str">
        <f>IF(Badges!$P466="A","/","")</f>
        <v/>
      </c>
      <c r="I17" s="223" t="str">
        <f>IF(Summary!$Z24="E","E","")</f>
        <v/>
      </c>
      <c r="J17" s="223" t="str">
        <f>IF(Summary!$AA24="Y","R","")</f>
        <v/>
      </c>
      <c r="K17" s="266"/>
      <c r="L17" s="262"/>
      <c r="M17" s="295" t="s">
        <v>957</v>
      </c>
      <c r="N17" s="311" t="str">
        <f>IF(Badges!$P10="A","/","")</f>
        <v/>
      </c>
      <c r="O17" s="311" t="str">
        <f>IF(Badges!$P14="A","/","")</f>
        <v/>
      </c>
      <c r="P17" s="311" t="str">
        <f>IF(Badges!$P18="A","/","")</f>
        <v/>
      </c>
      <c r="Q17" s="311" t="str">
        <f>IF(Badges!$P22="A","/","")</f>
        <v/>
      </c>
      <c r="R17" s="311" t="str">
        <f>IF(Badges!$P26="A","/","")</f>
        <v/>
      </c>
      <c r="S17" s="224" t="str">
        <f>IF(Summary!$Z4="E","E","")</f>
        <v/>
      </c>
      <c r="T17" s="224" t="str">
        <f>IF(Summary!$AA4="Y","R","")</f>
        <v/>
      </c>
      <c r="W17" s="338" t="str">
        <f>'Fun Patches'!C18</f>
        <v>&lt;LIST PATCH HERE&gt;</v>
      </c>
      <c r="X17" s="339" t="str">
        <f>IF(Summary!$Z126="E","E","")</f>
        <v/>
      </c>
      <c r="Y17" s="339" t="str">
        <f>IF(Summary!$AA126="Y","R","")</f>
        <v/>
      </c>
      <c r="AA17" s="275"/>
      <c r="AB17" s="273"/>
      <c r="AC17" s="274"/>
    </row>
    <row r="18" spans="2:29" ht="12.95" customHeight="1" thickBot="1">
      <c r="B18" s="262"/>
      <c r="C18" s="295" t="s">
        <v>94</v>
      </c>
      <c r="D18" s="311" t="str">
        <f>IF(Badges!$P473="A","/","")</f>
        <v/>
      </c>
      <c r="E18" s="311" t="str">
        <f>IF(Badges!$P477="A","/","")</f>
        <v/>
      </c>
      <c r="F18" s="311" t="str">
        <f>IF(Badges!$P481="A","/","")</f>
        <v/>
      </c>
      <c r="G18" s="311" t="str">
        <f>IF(Badges!$P485="A","/","")</f>
        <v/>
      </c>
      <c r="H18" s="311" t="str">
        <f>IF(Badges!$P489="A","/","")</f>
        <v/>
      </c>
      <c r="I18" s="223" t="str">
        <f>IF(Summary!$Z25="E","E","")</f>
        <v/>
      </c>
      <c r="J18" s="223" t="str">
        <f>IF(Summary!$AA25="Y","R","")</f>
        <v/>
      </c>
      <c r="K18" s="266" t="str">
        <f>IF(COUNT(#REF!)=4,MAX(#REF!),"")</f>
        <v/>
      </c>
      <c r="L18" s="262"/>
      <c r="M18" s="295" t="s">
        <v>958</v>
      </c>
      <c r="N18" s="308" t="str">
        <f>IF(Badges!$P243="A","/","")</f>
        <v/>
      </c>
      <c r="O18" s="308" t="str">
        <f>IF(Badges!$P247="A","/","")</f>
        <v/>
      </c>
      <c r="P18" s="308" t="str">
        <f>IF(Badges!$P251="A","/","")</f>
        <v/>
      </c>
      <c r="Q18" s="308" t="str">
        <f>IF(Badges!$P255="A","/","")</f>
        <v/>
      </c>
      <c r="R18" s="308" t="str">
        <f>IF(Badges!$P259="A","/","")</f>
        <v/>
      </c>
      <c r="S18" s="224" t="str">
        <f>IF(Summary!$Z15="E","E","")</f>
        <v/>
      </c>
      <c r="T18" s="224" t="str">
        <f>IF(Summary!$AA15="Y","R","")</f>
        <v/>
      </c>
      <c r="W18" s="338" t="str">
        <f>'Fun Patches'!C19</f>
        <v>&lt;LIST PATCH HERE&gt;</v>
      </c>
      <c r="X18" s="339" t="str">
        <f>IF(Summary!$Z127="E","E","")</f>
        <v/>
      </c>
      <c r="Y18" s="339" t="str">
        <f>IF(Summary!$AA127="Y","R","")</f>
        <v/>
      </c>
      <c r="AA18" s="275"/>
      <c r="AB18" s="273"/>
      <c r="AC18" s="274"/>
    </row>
    <row r="19" spans="2:29" ht="12.95" customHeight="1" thickBot="1">
      <c r="B19" s="262"/>
      <c r="C19" s="294" t="s">
        <v>141</v>
      </c>
      <c r="D19" s="309" t="str">
        <f>IF(Badges!$P496="A","/","")</f>
        <v/>
      </c>
      <c r="E19" s="309" t="str">
        <f>IF(Badges!$P500="A","/","")</f>
        <v/>
      </c>
      <c r="F19" s="309" t="str">
        <f>IF(Badges!$P504="A","/","")</f>
        <v/>
      </c>
      <c r="G19" s="309" t="str">
        <f>IF(Badges!$P508="A","/","")</f>
        <v/>
      </c>
      <c r="H19" s="309" t="str">
        <f>IF(Badges!$P512="A","/","")</f>
        <v/>
      </c>
      <c r="I19" s="325" t="str">
        <f>IF(Summary!$Z26="E","E","")</f>
        <v/>
      </c>
      <c r="J19" s="325" t="str">
        <f>IF(Summary!$AA26="Y","R","")</f>
        <v/>
      </c>
      <c r="K19" s="266"/>
      <c r="L19" s="262"/>
      <c r="M19" s="296" t="s">
        <v>959</v>
      </c>
      <c r="N19" s="291"/>
      <c r="O19" s="291"/>
      <c r="P19" s="291"/>
      <c r="Q19" s="291"/>
      <c r="R19" s="292"/>
      <c r="S19" s="326" t="str">
        <f>IF(Summary!$Z74="E","E","")</f>
        <v/>
      </c>
      <c r="T19" s="326" t="str">
        <f>IF(Summary!$AA74="Y","R","")</f>
        <v/>
      </c>
      <c r="U19" s="266" t="str">
        <f>IF(COUNTIF(S16:S19,"E")=4,"C"," ")</f>
        <v xml:space="preserve"> </v>
      </c>
      <c r="W19" s="338" t="str">
        <f>'Fun Patches'!C20</f>
        <v>&lt;LIST PATCH HERE&gt;</v>
      </c>
      <c r="X19" s="339" t="str">
        <f>IF(Summary!$Z128="E","E","")</f>
        <v/>
      </c>
      <c r="Y19" s="339" t="str">
        <f>IF(Summary!$AA128="Y","R","")</f>
        <v/>
      </c>
      <c r="AA19" s="275"/>
      <c r="AB19" s="273"/>
      <c r="AC19" s="274"/>
    </row>
    <row r="20" spans="2:29" ht="12.95" customHeight="1">
      <c r="B20" s="262"/>
      <c r="C20" s="295" t="s">
        <v>718</v>
      </c>
      <c r="D20" s="311" t="str">
        <f>IF(Badges!$P519="A","/","")</f>
        <v/>
      </c>
      <c r="E20" s="311" t="str">
        <f>IF(Badges!$P523="A","/","")</f>
        <v/>
      </c>
      <c r="F20" s="311" t="str">
        <f>IF(Badges!$P527="A","/","")</f>
        <v/>
      </c>
      <c r="G20" s="311" t="str">
        <f>IF(Badges!$P531="A","/","")</f>
        <v/>
      </c>
      <c r="H20" s="311" t="str">
        <f>IF(Badges!$P535="A","/","")</f>
        <v/>
      </c>
      <c r="I20" s="223" t="str">
        <f>IF(Summary!$Z27="E","E","")</f>
        <v/>
      </c>
      <c r="J20" s="223" t="str">
        <f>IF(Summary!$AA27="Y","R","")</f>
        <v/>
      </c>
      <c r="K20" s="266"/>
      <c r="L20" s="262"/>
      <c r="M20" s="267" t="s">
        <v>764</v>
      </c>
      <c r="N20" s="268"/>
      <c r="O20" s="268"/>
      <c r="P20" s="268"/>
      <c r="Q20" s="268"/>
      <c r="R20" s="272"/>
      <c r="S20" s="325" t="str">
        <f>IF(Summary!$Z75="E","E","")</f>
        <v/>
      </c>
      <c r="T20" s="325" t="str">
        <f>IF(Summary!$AA75="Y","R","")</f>
        <v/>
      </c>
      <c r="W20" s="338" t="str">
        <f>'Fun Patches'!C21</f>
        <v>&lt;LIST PATCH HERE&gt;</v>
      </c>
      <c r="X20" s="339" t="str">
        <f>IF(Summary!$Z129="E","E","")</f>
        <v/>
      </c>
      <c r="Y20" s="339" t="str">
        <f>IF(Summary!$AA129="Y","R","")</f>
        <v/>
      </c>
      <c r="AA20" s="275"/>
      <c r="AB20" s="273"/>
      <c r="AC20" s="274"/>
    </row>
    <row r="21" spans="2:29" ht="12.95" customHeight="1" thickBot="1">
      <c r="B21" s="262"/>
      <c r="C21" s="298" t="s">
        <v>148</v>
      </c>
      <c r="D21" s="311" t="str">
        <f>IF(Badges!$P542="A","/","")</f>
        <v/>
      </c>
      <c r="E21" s="311" t="str">
        <f>IF(Badges!$P546="A","/","")</f>
        <v/>
      </c>
      <c r="F21" s="311" t="str">
        <f>IF(Badges!$P550="A","/","")</f>
        <v/>
      </c>
      <c r="G21" s="311" t="str">
        <f>IF(Badges!$P554="A","/","")</f>
        <v/>
      </c>
      <c r="H21" s="311" t="str">
        <f>IF(Badges!$P558="A","/","")</f>
        <v/>
      </c>
      <c r="I21" s="223" t="str">
        <f>IF(Summary!$Z28="E","E","")</f>
        <v/>
      </c>
      <c r="J21" s="223" t="str">
        <f>IF(Summary!$AA28="Y","R","")</f>
        <v/>
      </c>
      <c r="K21" s="266"/>
      <c r="L21" s="262"/>
      <c r="M21" s="283" t="s">
        <v>960</v>
      </c>
      <c r="N21" s="284"/>
      <c r="O21" s="284"/>
      <c r="P21" s="284"/>
      <c r="Q21" s="284"/>
      <c r="R21" s="285"/>
      <c r="S21" s="346" t="str">
        <f>IF(Summary!$Z76="E","E","")</f>
        <v/>
      </c>
      <c r="T21" s="346" t="str">
        <f>IF(Summary!$AA76="Y","R","")</f>
        <v/>
      </c>
      <c r="U21" s="266" t="str">
        <f>IF(COUNTIF(S20:S21,"E")=2,"C"," ")</f>
        <v xml:space="preserve"> </v>
      </c>
      <c r="W21" s="338" t="str">
        <f>'Fun Patches'!C22</f>
        <v>&lt;LIST PATCH HERE&gt;</v>
      </c>
      <c r="X21" s="339" t="str">
        <f>IF(Summary!$Z130="E","E","")</f>
        <v/>
      </c>
      <c r="Y21" s="339" t="str">
        <f>IF(Summary!$AA130="Y","R","")</f>
        <v/>
      </c>
      <c r="AA21" s="275"/>
      <c r="AB21" s="273"/>
      <c r="AC21" s="274"/>
    </row>
    <row r="22" spans="2:29" ht="12.95" customHeight="1">
      <c r="B22" s="262"/>
      <c r="C22" s="295" t="s">
        <v>152</v>
      </c>
      <c r="D22" s="309" t="str">
        <f>IF(Badges!$P565="A","/","")</f>
        <v/>
      </c>
      <c r="E22" s="309" t="str">
        <f>IF(Badges!$P569="A","/","")</f>
        <v/>
      </c>
      <c r="F22" s="309" t="str">
        <f>IF(Badges!$P573="A","/","")</f>
        <v/>
      </c>
      <c r="G22" s="309" t="str">
        <f>IF(Badges!$P577="A","/","")</f>
        <v/>
      </c>
      <c r="H22" s="309" t="str">
        <f>IF(Badges!$P581="A","/","")</f>
        <v/>
      </c>
      <c r="I22" s="325" t="str">
        <f>IF(Summary!$Z29="E","E","")</f>
        <v/>
      </c>
      <c r="J22" s="325" t="str">
        <f>IF(Summary!$AA29="Y","R","")</f>
        <v/>
      </c>
      <c r="K22" s="266" t="str">
        <f>IF(COUNT(#REF!)=2,MAX(#REF!),"")</f>
        <v/>
      </c>
      <c r="L22" s="262"/>
      <c r="M22" s="287" t="s">
        <v>766</v>
      </c>
      <c r="N22" s="288"/>
      <c r="O22" s="288"/>
      <c r="P22" s="288"/>
      <c r="Q22" s="288"/>
      <c r="R22" s="297"/>
      <c r="S22" s="325" t="str">
        <f>IF(Summary!$Z77="E","E","")</f>
        <v/>
      </c>
      <c r="T22" s="325" t="str">
        <f>IF(Summary!$AA77="Y","R","")</f>
        <v/>
      </c>
      <c r="W22" s="338" t="str">
        <f>'Fun Patches'!C23</f>
        <v>&lt;LIST PATCH HERE&gt;</v>
      </c>
      <c r="X22" s="339" t="str">
        <f>IF(Summary!$Z131="E","E","")</f>
        <v/>
      </c>
      <c r="Y22" s="339" t="str">
        <f>IF(Summary!$AA131="Y","R","")</f>
        <v/>
      </c>
      <c r="AA22" s="275"/>
      <c r="AB22" s="273"/>
      <c r="AC22" s="274"/>
    </row>
    <row r="23" spans="2:29" ht="12.95" customHeight="1" thickBot="1">
      <c r="B23" s="262"/>
      <c r="C23" s="295" t="s">
        <v>149</v>
      </c>
      <c r="D23" s="311" t="str">
        <f>IF(Badges!$P588="A","/","")</f>
        <v/>
      </c>
      <c r="E23" s="311" t="str">
        <f>IF(Badges!$P592="A","/","")</f>
        <v/>
      </c>
      <c r="F23" s="311" t="str">
        <f>IF(Badges!$P596="A","/","")</f>
        <v/>
      </c>
      <c r="G23" s="311" t="str">
        <f>IF(Badges!$P600="A","/","")</f>
        <v/>
      </c>
      <c r="H23" s="311" t="str">
        <f>IF(Badges!$P604="A","/","")</f>
        <v/>
      </c>
      <c r="I23" s="223" t="str">
        <f>IF(Summary!$Z30="E","E","")</f>
        <v/>
      </c>
      <c r="J23" s="223" t="str">
        <f>IF(Summary!$AA30="Y","R","")</f>
        <v/>
      </c>
      <c r="K23" s="266"/>
      <c r="L23" s="262"/>
      <c r="M23" s="290" t="s">
        <v>961</v>
      </c>
      <c r="N23" s="291"/>
      <c r="O23" s="291"/>
      <c r="P23" s="291"/>
      <c r="Q23" s="291"/>
      <c r="R23" s="292"/>
      <c r="S23" s="326" t="str">
        <f>IF(Summary!$Z78="E","E","")</f>
        <v/>
      </c>
      <c r="T23" s="326" t="str">
        <f>IF(Summary!$AA78="Y","R","")</f>
        <v/>
      </c>
      <c r="U23" s="266" t="str">
        <f>IF(COUNTIF(S22:S23,"E")=2,"C"," ")</f>
        <v xml:space="preserve"> </v>
      </c>
      <c r="W23" s="338" t="str">
        <f>'Fun Patches'!C24</f>
        <v>&lt;LIST PATCH HERE&gt;</v>
      </c>
      <c r="X23" s="339" t="str">
        <f>IF(Summary!$Z132="E","E","")</f>
        <v/>
      </c>
      <c r="Y23" s="339" t="str">
        <f>IF(Summary!$AA132="Y","R","")</f>
        <v/>
      </c>
      <c r="AA23" s="275"/>
      <c r="AB23" s="273"/>
      <c r="AC23" s="274"/>
    </row>
    <row r="24" spans="2:29" ht="12.95" customHeight="1" thickBot="1">
      <c r="B24" s="262"/>
      <c r="C24" s="295" t="s">
        <v>142</v>
      </c>
      <c r="D24" s="311" t="str">
        <f>IF(Badges!$P634="A","/","")</f>
        <v/>
      </c>
      <c r="E24" s="311" t="str">
        <f>IF(Badges!$P638="A","/","")</f>
        <v/>
      </c>
      <c r="F24" s="311" t="str">
        <f>IF(Badges!$P642="A","/","")</f>
        <v/>
      </c>
      <c r="G24" s="311" t="str">
        <f>IF(Badges!$P646="A","/","")</f>
        <v/>
      </c>
      <c r="H24" s="311" t="str">
        <f>IF(Badges!$P650="A","/","")</f>
        <v/>
      </c>
      <c r="I24" s="223" t="str">
        <f>IF(Summary!$Z32="E","E","")</f>
        <v/>
      </c>
      <c r="J24" s="223" t="str">
        <f>IF(Summary!$AA32="Y","R","")</f>
        <v/>
      </c>
      <c r="K24" s="266" t="str">
        <f>IF(COUNT(#REF!)=2,MAX(#REF!),"")</f>
        <v/>
      </c>
      <c r="L24" s="262"/>
      <c r="M24" s="267" t="s">
        <v>765</v>
      </c>
      <c r="N24" s="268"/>
      <c r="O24" s="268"/>
      <c r="P24" s="268"/>
      <c r="Q24" s="268"/>
      <c r="R24" s="272"/>
      <c r="S24" s="224" t="str">
        <f>IF(Summary!$Z79="E","E","")</f>
        <v/>
      </c>
      <c r="T24" s="224" t="str">
        <f>IF(Summary!$AA79="Y","R","")</f>
        <v/>
      </c>
      <c r="U24" s="266" t="str">
        <f>IF(COUNTIF(S24:S25,"E")=2,"C"," ")</f>
        <v xml:space="preserve"> </v>
      </c>
      <c r="W24" s="338" t="str">
        <f>'Fun Patches'!C25</f>
        <v>&lt;LIST PATCH HERE&gt;</v>
      </c>
      <c r="X24" s="339" t="str">
        <f>IF(Summary!$Z133="E","E","")</f>
        <v/>
      </c>
      <c r="Y24" s="339" t="str">
        <f>IF(Summary!$AA133="Y","R","")</f>
        <v/>
      </c>
      <c r="AA24" s="275"/>
      <c r="AB24" s="273"/>
      <c r="AC24" s="274"/>
    </row>
    <row r="25" spans="2:29" ht="12.95" customHeight="1" thickBot="1">
      <c r="B25" s="262"/>
      <c r="C25" s="294" t="s">
        <v>154</v>
      </c>
      <c r="D25" s="309" t="str">
        <f>IF(Badges!$P657="A","/","")</f>
        <v/>
      </c>
      <c r="E25" s="309" t="str">
        <f>IF(Badges!$P661="A","/","")</f>
        <v/>
      </c>
      <c r="F25" s="309" t="str">
        <f>IF(Badges!$P665="A","/","")</f>
        <v/>
      </c>
      <c r="G25" s="309" t="str">
        <f>IF(Badges!$P669="A","/","")</f>
        <v/>
      </c>
      <c r="H25" s="309" t="str">
        <f>IF(Badges!$P673="A","/","")</f>
        <v/>
      </c>
      <c r="I25" s="325" t="str">
        <f>IF(Summary!$Z33="E","E","")</f>
        <v/>
      </c>
      <c r="J25" s="325" t="str">
        <f>IF(Summary!$AA33="Y","R","")</f>
        <v/>
      </c>
      <c r="K25" s="266"/>
      <c r="L25" s="262"/>
      <c r="M25" s="283" t="s">
        <v>964</v>
      </c>
      <c r="N25" s="284"/>
      <c r="O25" s="284"/>
      <c r="P25" s="284"/>
      <c r="Q25" s="284"/>
      <c r="R25" s="285"/>
      <c r="S25" s="326" t="str">
        <f>IF(Summary!$Z80="E","E","")</f>
        <v/>
      </c>
      <c r="T25" s="326" t="str">
        <f>IF(Summary!$AA80="Y","R","")</f>
        <v/>
      </c>
      <c r="U25" s="586" t="s">
        <v>1144</v>
      </c>
      <c r="W25" s="338" t="str">
        <f>'Fun Patches'!C26</f>
        <v>&lt;LIST PATCH HERE&gt;</v>
      </c>
      <c r="X25" s="339" t="str">
        <f>IF(Summary!$Z134="E","E","")</f>
        <v/>
      </c>
      <c r="Y25" s="339" t="str">
        <f>IF(Summary!$AA134="Y","R","")</f>
        <v/>
      </c>
      <c r="AA25" s="275"/>
      <c r="AB25" s="273"/>
      <c r="AC25" s="274"/>
    </row>
    <row r="26" spans="2:29" ht="12.95" customHeight="1">
      <c r="B26" s="262"/>
      <c r="C26" s="295" t="s">
        <v>962</v>
      </c>
      <c r="D26" s="311" t="str">
        <f>IF(Badges!$P102="A","/","")</f>
        <v/>
      </c>
      <c r="E26" s="311" t="str">
        <f>IF(Badges!$P106="A","/","")</f>
        <v/>
      </c>
      <c r="F26" s="311" t="str">
        <f>IF(Badges!$P110="A","/","")</f>
        <v/>
      </c>
      <c r="G26" s="311" t="str">
        <f>IF(Badges!$P114="A","/","")</f>
        <v/>
      </c>
      <c r="H26" s="311" t="str">
        <f>IF(Badges!$P118="A","/","")</f>
        <v/>
      </c>
      <c r="I26" s="223" t="str">
        <f>IF(Summary!$Z8="E","E","")</f>
        <v/>
      </c>
      <c r="J26" s="223" t="str">
        <f>IF(Summary!$AA8="Y","R","")</f>
        <v/>
      </c>
      <c r="K26" s="266" t="str">
        <f>IF(COUNT(#REF!)=2,MAX(#REF!),"")</f>
        <v/>
      </c>
      <c r="L26" s="392"/>
      <c r="M26" s="392"/>
      <c r="N26" s="393"/>
      <c r="O26" s="393"/>
      <c r="P26" s="393"/>
      <c r="Q26" s="393"/>
      <c r="R26" s="393"/>
      <c r="S26" s="394"/>
      <c r="T26" s="394"/>
      <c r="U26" s="586"/>
      <c r="W26" s="338" t="str">
        <f>'Fun Patches'!C27</f>
        <v>&lt;LIST PATCH HERE&gt;</v>
      </c>
      <c r="X26" s="339" t="str">
        <f>IF(Summary!$Z135="E","E","")</f>
        <v/>
      </c>
      <c r="Y26" s="339" t="str">
        <f>IF(Summary!$AA135="Y","R","")</f>
        <v/>
      </c>
      <c r="AA26" s="275"/>
      <c r="AB26" s="273"/>
      <c r="AC26" s="274"/>
    </row>
    <row r="27" spans="2:29" ht="12.95" customHeight="1" thickBot="1">
      <c r="B27" s="262"/>
      <c r="C27" s="298" t="s">
        <v>963</v>
      </c>
      <c r="D27" s="311" t="str">
        <f>IF(Badges!$P680="A","/","")</f>
        <v/>
      </c>
      <c r="E27" s="311" t="str">
        <f>IF(Badges!$P684="A","/","")</f>
        <v/>
      </c>
      <c r="F27" s="311" t="str">
        <f>IF(Badges!$P688="A","/","")</f>
        <v/>
      </c>
      <c r="G27" s="311" t="str">
        <f>IF(Badges!$P692="A","/","")</f>
        <v/>
      </c>
      <c r="H27" s="311" t="str">
        <f>IF(Badges!$P696="A","/","")</f>
        <v/>
      </c>
      <c r="I27" s="223" t="str">
        <f>IF(Summary!$Z34="E","E","")</f>
        <v/>
      </c>
      <c r="J27" s="223" t="str">
        <f>IF(Summary!$AA34="Y","R","")</f>
        <v/>
      </c>
      <c r="K27" s="266"/>
      <c r="L27" s="392"/>
      <c r="M27" s="392"/>
      <c r="N27" s="393"/>
      <c r="O27" s="393"/>
      <c r="P27" s="393"/>
      <c r="Q27" s="393"/>
      <c r="R27" s="393"/>
      <c r="S27" s="394"/>
      <c r="T27" s="394"/>
      <c r="U27" s="586"/>
      <c r="W27" s="338" t="str">
        <f>'Fun Patches'!C28</f>
        <v>&lt;LIST PATCH HERE&gt;</v>
      </c>
      <c r="X27" s="339" t="str">
        <f>IF(Summary!$Z136="E","E","")</f>
        <v/>
      </c>
      <c r="Y27" s="339" t="str">
        <f>IF(Summary!$AA136="Y","R","")</f>
        <v/>
      </c>
      <c r="AA27" s="275"/>
      <c r="AB27" s="273"/>
      <c r="AC27" s="274"/>
    </row>
    <row r="28" spans="2:29" ht="12.95" customHeight="1">
      <c r="B28" s="262"/>
      <c r="C28" s="294" t="s">
        <v>150</v>
      </c>
      <c r="D28" s="309" t="str">
        <f>IF(Badges!$P703="A","/","")</f>
        <v/>
      </c>
      <c r="E28" s="309" t="str">
        <f>IF(Badges!$P707="A","/","")</f>
        <v/>
      </c>
      <c r="F28" s="309" t="str">
        <f>IF(Badges!$P711="A","/","")</f>
        <v/>
      </c>
      <c r="G28" s="309" t="str">
        <f>IF(Badges!$P715="A","/","")</f>
        <v/>
      </c>
      <c r="H28" s="309" t="str">
        <f>IF(Badges!$P719="A","/","")</f>
        <v/>
      </c>
      <c r="I28" s="325" t="str">
        <f>IF(Summary!$Z35="E","E","")</f>
        <v/>
      </c>
      <c r="J28" s="325" t="str">
        <f>IF(Summary!$AA35="Y","R","")</f>
        <v/>
      </c>
      <c r="L28" s="580" t="str">
        <f>'Council Own'!B6</f>
        <v>&lt;&lt;List Badge 1 Here&gt;&gt;</v>
      </c>
      <c r="M28" s="580"/>
      <c r="N28" s="580"/>
      <c r="O28" s="580"/>
      <c r="P28" s="580"/>
      <c r="Q28" s="580"/>
      <c r="R28" s="589"/>
      <c r="S28" s="337" t="str">
        <f>IF(Summary!$Z82="E","E","")</f>
        <v/>
      </c>
      <c r="T28" s="337" t="str">
        <f>IF(Summary!$AA82="Y","R","")</f>
        <v/>
      </c>
      <c r="U28" s="586"/>
      <c r="W28" s="338" t="str">
        <f>'Fun Patches'!C29</f>
        <v>&lt;LIST PATCH HERE&gt;</v>
      </c>
      <c r="X28" s="339" t="str">
        <f>IF(Summary!$Z137="E","E","")</f>
        <v/>
      </c>
      <c r="Y28" s="339" t="str">
        <f>IF(Summary!$AA137="Y","R","")</f>
        <v/>
      </c>
      <c r="AA28" s="275"/>
      <c r="AB28" s="273"/>
      <c r="AC28" s="274"/>
    </row>
    <row r="29" spans="2:29" ht="12.95" customHeight="1">
      <c r="B29" s="262"/>
      <c r="C29" s="295" t="s">
        <v>847</v>
      </c>
      <c r="D29" s="311" t="str">
        <f>IF(Badges!$P726="A","/","")</f>
        <v/>
      </c>
      <c r="E29" s="311" t="str">
        <f>IF(Badges!$P730="A","/","")</f>
        <v/>
      </c>
      <c r="F29" s="311" t="str">
        <f>IF(Badges!$P734="A","/","")</f>
        <v/>
      </c>
      <c r="G29" s="311" t="str">
        <f>IF(Badges!$P738="A","/","")</f>
        <v/>
      </c>
      <c r="H29" s="311" t="str">
        <f>IF(Badges!$P742="A","/","")</f>
        <v/>
      </c>
      <c r="I29" s="223" t="str">
        <f>IF(Summary!$Z36="E","E","")</f>
        <v/>
      </c>
      <c r="J29" s="223" t="str">
        <f>IF(Summary!$AA36="Y","R","")</f>
        <v/>
      </c>
      <c r="L29" s="581" t="str">
        <f>'Council Own'!B30</f>
        <v>&lt;&lt;List Badge 2 Here&gt;&gt;</v>
      </c>
      <c r="M29" s="581"/>
      <c r="N29" s="581"/>
      <c r="O29" s="581"/>
      <c r="P29" s="581"/>
      <c r="Q29" s="581"/>
      <c r="R29" s="590"/>
      <c r="S29" s="339" t="str">
        <f>IF(Summary!$Z83="E","E","")</f>
        <v/>
      </c>
      <c r="T29" s="339" t="str">
        <f>IF(Summary!$AA83="Y","R","")</f>
        <v/>
      </c>
      <c r="U29" s="586"/>
      <c r="W29" s="338" t="str">
        <f>'Fun Patches'!C30</f>
        <v>&lt;LIST PATCH HERE&gt;</v>
      </c>
      <c r="X29" s="339" t="str">
        <f>IF(Summary!$Z138="E","E","")</f>
        <v/>
      </c>
      <c r="Y29" s="339" t="str">
        <f>IF(Summary!$AA138="Y","R","")</f>
        <v/>
      </c>
      <c r="AA29" s="275"/>
      <c r="AB29" s="273"/>
      <c r="AC29" s="274"/>
    </row>
    <row r="30" spans="2:29" ht="12.95" customHeight="1" thickBot="1">
      <c r="B30" s="262"/>
      <c r="C30" s="298" t="s">
        <v>140</v>
      </c>
      <c r="D30" s="316" t="str">
        <f>IF(Badges!$P749="A","/","")</f>
        <v/>
      </c>
      <c r="E30" s="316" t="str">
        <f>IF(Badges!$P753="A","/","")</f>
        <v/>
      </c>
      <c r="F30" s="316" t="str">
        <f>IF(Badges!$P757="A","/","")</f>
        <v/>
      </c>
      <c r="G30" s="316" t="str">
        <f>IF(Badges!$P761="A","/","")</f>
        <v/>
      </c>
      <c r="H30" s="316" t="str">
        <f>IF(Badges!$P765="A","/","")</f>
        <v/>
      </c>
      <c r="I30" s="326" t="str">
        <f>IF(Summary!$Z37="E","E","")</f>
        <v/>
      </c>
      <c r="J30" s="326" t="str">
        <f>IF(Summary!$AA37="Y","R","")</f>
        <v/>
      </c>
      <c r="L30" s="580" t="str">
        <f>'Council Own'!B54</f>
        <v>&lt;&lt;List Badge 3 Here&gt;&gt;</v>
      </c>
      <c r="M30" s="580"/>
      <c r="N30" s="580"/>
      <c r="O30" s="580"/>
      <c r="P30" s="580"/>
      <c r="Q30" s="580"/>
      <c r="R30" s="589"/>
      <c r="S30" s="339" t="str">
        <f>IF(Summary!$Z84="E","E","")</f>
        <v/>
      </c>
      <c r="T30" s="339" t="str">
        <f>IF(Summary!$AA84="Y","R","")</f>
        <v/>
      </c>
      <c r="U30" s="586"/>
      <c r="W30" s="338" t="str">
        <f>'Fun Patches'!C31</f>
        <v>&lt;LIST PATCH HERE&gt;</v>
      </c>
      <c r="X30" s="339" t="str">
        <f>IF(Summary!$Z139="E","E","")</f>
        <v/>
      </c>
      <c r="Y30" s="339" t="str">
        <f>IF(Summary!$AA139="Y","R","")</f>
        <v/>
      </c>
      <c r="AA30" s="275"/>
      <c r="AB30" s="273"/>
      <c r="AC30" s="274"/>
    </row>
    <row r="31" spans="2:29" ht="12.95" customHeight="1">
      <c r="B31" s="262"/>
      <c r="C31" s="295" t="s">
        <v>1077</v>
      </c>
      <c r="D31" s="308" t="str">
        <f>IF(Badges!D768="C","/","")</f>
        <v/>
      </c>
      <c r="E31" s="308" t="str">
        <f>IF(Badges!E768="C","/","")</f>
        <v/>
      </c>
      <c r="F31" s="308" t="str">
        <f>IF(Badges!F768="C","/","")</f>
        <v/>
      </c>
      <c r="G31" s="308" t="str">
        <f>IF(Badges!G768="C","/","")</f>
        <v/>
      </c>
      <c r="H31" s="308" t="str">
        <f>IF(Badges!H768="C","/","")</f>
        <v/>
      </c>
      <c r="I31" s="224" t="str">
        <f>IF(Summary!$Z38="E","E","")</f>
        <v/>
      </c>
      <c r="J31" s="224" t="str">
        <f>IF(Summary!$AA38="Y","R","")</f>
        <v/>
      </c>
      <c r="L31" s="581" t="str">
        <f>'Council Own'!B78</f>
        <v>&lt;&lt;List Badge 4 Here&gt;&gt;</v>
      </c>
      <c r="M31" s="581"/>
      <c r="N31" s="581"/>
      <c r="O31" s="581"/>
      <c r="P31" s="581"/>
      <c r="Q31" s="581"/>
      <c r="R31" s="590"/>
      <c r="S31" s="339" t="str">
        <f>IF(Summary!$Z85="E","E","")</f>
        <v/>
      </c>
      <c r="T31" s="339" t="str">
        <f>IF(Summary!$AA85="Y","R","")</f>
        <v/>
      </c>
      <c r="U31" s="586"/>
      <c r="W31" s="338" t="str">
        <f>'Fun Patches'!C32</f>
        <v>&lt;LIST PATCH HERE&gt;</v>
      </c>
      <c r="X31" s="339" t="str">
        <f>IF(Summary!$Z140="E","E","")</f>
        <v/>
      </c>
      <c r="Y31" s="339" t="str">
        <f>IF(Summary!$AA140="Y","R","")</f>
        <v/>
      </c>
      <c r="AA31" s="275"/>
      <c r="AB31" s="273"/>
      <c r="AC31" s="274"/>
    </row>
    <row r="32" spans="2:29" ht="12.95" customHeight="1">
      <c r="B32" s="262"/>
      <c r="C32" s="295" t="s">
        <v>965</v>
      </c>
      <c r="D32" s="317" t="str">
        <f>IF(Badges!$P779="A","/","")</f>
        <v/>
      </c>
      <c r="E32" s="317" t="str">
        <f>IF(Badges!$P783="A","/","")</f>
        <v/>
      </c>
      <c r="F32" s="317" t="str">
        <f>IF(Badges!$P787="A","/","")</f>
        <v/>
      </c>
      <c r="G32" s="317" t="str">
        <f>IF(Badges!$P791="A","/","")</f>
        <v/>
      </c>
      <c r="H32" s="317" t="str">
        <f>IF(Badges!$P795="A","/","")</f>
        <v/>
      </c>
      <c r="I32" s="224" t="str">
        <f>IF(Summary!$Z39="E","E","")</f>
        <v/>
      </c>
      <c r="J32" s="224" t="str">
        <f>IF(Summary!$AA39="Y","R","")</f>
        <v/>
      </c>
      <c r="L32" s="582" t="str">
        <f>'Council Own'!B102</f>
        <v>&lt;&lt;List Badge 5 Here&gt;&gt;</v>
      </c>
      <c r="M32" s="582"/>
      <c r="N32" s="582"/>
      <c r="O32" s="582"/>
      <c r="P32" s="582"/>
      <c r="Q32" s="582"/>
      <c r="R32" s="591"/>
      <c r="S32" s="341" t="str">
        <f>IF(Summary!$Z86="E","E","")</f>
        <v/>
      </c>
      <c r="T32" s="341" t="str">
        <f>IF(Summary!$AA86="Y","R","")</f>
        <v/>
      </c>
      <c r="U32" s="586"/>
      <c r="W32" s="338" t="str">
        <f>'Fun Patches'!C33</f>
        <v>&lt;LIST PATCH HERE&gt;</v>
      </c>
      <c r="X32" s="339" t="str">
        <f>IF(Summary!$Z141="E","E","")</f>
        <v/>
      </c>
      <c r="Y32" s="339" t="str">
        <f>IF(Summary!$AA141="Y","R","")</f>
        <v/>
      </c>
      <c r="AA32" s="275"/>
      <c r="AB32" s="273"/>
      <c r="AC32" s="274"/>
    </row>
    <row r="33" spans="2:29" ht="12.95" customHeight="1" thickBot="1">
      <c r="B33" s="262"/>
      <c r="C33" s="299" t="s">
        <v>966</v>
      </c>
      <c r="D33" s="316" t="str">
        <f>IF(Badges!$P802="A","/","")</f>
        <v/>
      </c>
      <c r="E33" s="316" t="str">
        <f>IF(Badges!$P806="A","/","")</f>
        <v/>
      </c>
      <c r="F33" s="316" t="str">
        <f>IF(Badges!$P810="A","/","")</f>
        <v/>
      </c>
      <c r="G33" s="316" t="str">
        <f>IF(Badges!$P814="A","/","")</f>
        <v/>
      </c>
      <c r="H33" s="316" t="str">
        <f>IF(Badges!$P818="A","/","")</f>
        <v/>
      </c>
      <c r="I33" s="224" t="str">
        <f>IF(Summary!$Z40="E","E","")</f>
        <v/>
      </c>
      <c r="J33" s="224" t="str">
        <f>IF(Summary!$AA40="Y","R","")</f>
        <v/>
      </c>
      <c r="L33" s="582" t="str">
        <f>'Council Own'!B126</f>
        <v>&lt;&lt;List Badge 6 Here&gt;&gt;</v>
      </c>
      <c r="M33" s="582"/>
      <c r="N33" s="582"/>
      <c r="O33" s="582"/>
      <c r="P33" s="582"/>
      <c r="Q33" s="582"/>
      <c r="R33" s="591"/>
      <c r="S33" s="341" t="str">
        <f>IF(Summary!$Z87="E","E","")</f>
        <v/>
      </c>
      <c r="T33" s="341" t="str">
        <f>IF(Summary!$AA87="Y","R","")</f>
        <v/>
      </c>
      <c r="U33" s="586"/>
      <c r="W33" s="338" t="str">
        <f>'Fun Patches'!C34</f>
        <v>&lt;LIST PATCH HERE&gt;</v>
      </c>
      <c r="X33" s="339" t="str">
        <f>IF(Summary!$Z142="E","E","")</f>
        <v/>
      </c>
      <c r="Y33" s="339" t="str">
        <f>IF(Summary!$AA142="Y","R","")</f>
        <v/>
      </c>
      <c r="AA33" s="275"/>
      <c r="AB33" s="273"/>
      <c r="AC33" s="274"/>
    </row>
    <row r="34" spans="2:29" ht="12.95" customHeight="1">
      <c r="L34" s="582" t="str">
        <f>'Council Own'!B150</f>
        <v>&lt;&lt;List Badge 7 Here&gt;&gt;</v>
      </c>
      <c r="M34" s="582"/>
      <c r="N34" s="582"/>
      <c r="O34" s="582"/>
      <c r="P34" s="582"/>
      <c r="Q34" s="582"/>
      <c r="R34" s="591"/>
      <c r="S34" s="341" t="str">
        <f>IF(Summary!$Z88="E","E","")</f>
        <v/>
      </c>
      <c r="T34" s="341" t="str">
        <f>IF(Summary!$AA88="Y","R","")</f>
        <v/>
      </c>
      <c r="U34" s="586"/>
      <c r="W34" s="338" t="str">
        <f>'Fun Patches'!C35</f>
        <v>&lt;LIST PATCH HERE&gt;</v>
      </c>
      <c r="X34" s="339" t="str">
        <f>IF(Summary!$Z143="E","E","")</f>
        <v/>
      </c>
      <c r="Y34" s="339" t="str">
        <f>IF(Summary!$AA143="Y","R","")</f>
        <v/>
      </c>
      <c r="AA34" s="275"/>
      <c r="AB34" s="273"/>
      <c r="AC34" s="274"/>
    </row>
    <row r="35" spans="2:29" ht="12.95" customHeight="1" thickBot="1">
      <c r="L35" s="582" t="str">
        <f>'Council Own'!B174</f>
        <v>&lt;&lt;List Badge 8 Here&gt;&gt;</v>
      </c>
      <c r="M35" s="582"/>
      <c r="N35" s="582"/>
      <c r="O35" s="582"/>
      <c r="P35" s="582"/>
      <c r="Q35" s="582"/>
      <c r="R35" s="591"/>
      <c r="S35" s="341" t="str">
        <f>IF(Summary!$Z89="E","E","")</f>
        <v/>
      </c>
      <c r="T35" s="341" t="str">
        <f>IF(Summary!$AA89="Y","R","")</f>
        <v/>
      </c>
      <c r="U35" s="586"/>
      <c r="W35" s="338" t="str">
        <f>'Fun Patches'!C36</f>
        <v>&lt;LIST PATCH HERE&gt;</v>
      </c>
      <c r="X35" s="339" t="str">
        <f>IF(Summary!$Z144="E","E","")</f>
        <v/>
      </c>
      <c r="Y35" s="339" t="str">
        <f>IF(Summary!$AA144="Y","R","")</f>
        <v/>
      </c>
      <c r="AA35" s="275"/>
      <c r="AB35" s="273"/>
      <c r="AC35" s="274"/>
    </row>
    <row r="36" spans="2:29" ht="12.95" customHeight="1">
      <c r="C36" s="300" t="s">
        <v>156</v>
      </c>
      <c r="D36" s="310" t="str">
        <f>IF(Badges!$P56="A","/","")</f>
        <v/>
      </c>
      <c r="E36" s="310" t="str">
        <f>IF(Badges!$P60="A","/","")</f>
        <v/>
      </c>
      <c r="F36" s="310" t="str">
        <f>IF(Badges!$P64="A","/","")</f>
        <v/>
      </c>
      <c r="G36" s="310" t="str">
        <f>IF(Badges!$P68="A","/","")</f>
        <v/>
      </c>
      <c r="H36" s="310" t="str">
        <f>IF(Badges!$P72="A","/","")</f>
        <v/>
      </c>
      <c r="I36" s="224" t="str">
        <f>IF(Summary!$Z6="E","E","")</f>
        <v/>
      </c>
      <c r="J36" s="224" t="str">
        <f>IF(Summary!$AA6="Y","R","")</f>
        <v/>
      </c>
      <c r="L36" s="582" t="str">
        <f>'Council Own'!B198</f>
        <v>&lt;&lt;List Badge 9 Here&gt;&gt;</v>
      </c>
      <c r="M36" s="582"/>
      <c r="N36" s="582"/>
      <c r="O36" s="582"/>
      <c r="P36" s="582"/>
      <c r="Q36" s="582"/>
      <c r="R36" s="591"/>
      <c r="S36" s="341" t="str">
        <f>IF(Summary!$Z90="E","E","")</f>
        <v/>
      </c>
      <c r="T36" s="341" t="str">
        <f>IF(Summary!$AA90="Y","R","")</f>
        <v/>
      </c>
      <c r="U36" s="586"/>
      <c r="W36" s="338" t="str">
        <f>'Fun Patches'!C37</f>
        <v>&lt;LIST PATCH HERE&gt;</v>
      </c>
      <c r="X36" s="339" t="str">
        <f>IF(Summary!$Z145="E","E","")</f>
        <v/>
      </c>
      <c r="Y36" s="339" t="str">
        <f>IF(Summary!$AA145="Y","R","")</f>
        <v/>
      </c>
      <c r="AA36" s="275"/>
      <c r="AB36" s="273"/>
      <c r="AC36" s="274"/>
    </row>
    <row r="37" spans="2:29" ht="12.95" customHeight="1" thickBot="1">
      <c r="C37" s="298" t="s">
        <v>157</v>
      </c>
      <c r="D37" s="316" t="str">
        <f>IF(Badges!$P611="A","/","")</f>
        <v/>
      </c>
      <c r="E37" s="316" t="str">
        <f>IF(Badges!$P615="A","/","")</f>
        <v/>
      </c>
      <c r="F37" s="316" t="str">
        <f>IF(Badges!$P619="A","/","")</f>
        <v/>
      </c>
      <c r="G37" s="316" t="str">
        <f>IF(Badges!$P623="A","/","")</f>
        <v/>
      </c>
      <c r="H37" s="316" t="str">
        <f>IF(Badges!$P627="A","/","")</f>
        <v/>
      </c>
      <c r="I37" s="326" t="str">
        <f>IF(Summary!$Z31="E","E","")</f>
        <v/>
      </c>
      <c r="J37" s="326" t="str">
        <f>IF(Summary!$AA31="Y","R","")</f>
        <v/>
      </c>
      <c r="L37" s="582" t="str">
        <f>'Council Own'!B222</f>
        <v>&lt;&lt;List Badge 10 Here&gt;&gt;</v>
      </c>
      <c r="M37" s="582"/>
      <c r="N37" s="582"/>
      <c r="O37" s="582"/>
      <c r="P37" s="582"/>
      <c r="Q37" s="582"/>
      <c r="R37" s="591"/>
      <c r="S37" s="341" t="str">
        <f>IF(Summary!$Z91="E","E","")</f>
        <v/>
      </c>
      <c r="T37" s="341" t="str">
        <f>IF(Summary!$AA91="Y","R","")</f>
        <v/>
      </c>
      <c r="U37" s="586"/>
      <c r="W37" s="338" t="str">
        <f>'Fun Patches'!C38</f>
        <v>&lt;LIST PATCH HERE&gt;</v>
      </c>
      <c r="X37" s="339" t="str">
        <f>IF(Summary!$Z146="E","E","")</f>
        <v/>
      </c>
      <c r="Y37" s="339" t="str">
        <f>IF(Summary!$AA146="Y","R","")</f>
        <v/>
      </c>
      <c r="AA37" s="275"/>
      <c r="AB37" s="273"/>
      <c r="AC37" s="274"/>
    </row>
    <row r="38" spans="2:29" ht="12.95" customHeight="1">
      <c r="C38" s="300" t="s">
        <v>158</v>
      </c>
      <c r="D38" s="309" t="str">
        <f>IF(Badges!$P123="A","/","")</f>
        <v/>
      </c>
      <c r="E38" s="309" t="str">
        <f>IF(Badges!$P125="A","/","")</f>
        <v/>
      </c>
      <c r="F38" s="309" t="str">
        <f>IF(Badges!$P127="A","/","")</f>
        <v/>
      </c>
      <c r="G38" s="309" t="str">
        <f>IF(Badges!$P129="A","/","")</f>
        <v/>
      </c>
      <c r="H38" s="309" t="str">
        <f>IF(Badges!$P131="A","/","")</f>
        <v/>
      </c>
      <c r="I38" s="224" t="str">
        <f>IF(Summary!$Z9="E","E","")</f>
        <v/>
      </c>
      <c r="J38" s="224" t="str">
        <f>IF(Summary!$AA9="Y","R","")</f>
        <v/>
      </c>
      <c r="L38" s="391"/>
      <c r="M38" s="391"/>
      <c r="N38" s="391"/>
      <c r="O38" s="391"/>
      <c r="P38" s="391"/>
      <c r="Q38" s="391"/>
      <c r="R38" s="391"/>
      <c r="S38" s="395"/>
      <c r="T38" s="395"/>
      <c r="U38" s="586"/>
      <c r="W38" s="338" t="str">
        <f>'Fun Patches'!C39</f>
        <v>&lt;LIST PATCH HERE&gt;</v>
      </c>
      <c r="X38" s="339" t="str">
        <f>IF(Summary!$Z147="E","E","")</f>
        <v/>
      </c>
      <c r="Y38" s="339" t="str">
        <f>IF(Summary!$AA147="Y","R","")</f>
        <v/>
      </c>
      <c r="AA38" s="275"/>
      <c r="AB38" s="273"/>
      <c r="AC38" s="274"/>
    </row>
    <row r="39" spans="2:29" ht="12.95" customHeight="1">
      <c r="C39" s="299" t="s">
        <v>159</v>
      </c>
      <c r="D39" s="315" t="str">
        <f>IF(Badges!$P136="A","/","")</f>
        <v/>
      </c>
      <c r="E39" s="315" t="str">
        <f>IF(Badges!$P138="A","/","")</f>
        <v/>
      </c>
      <c r="F39" s="315" t="str">
        <f>IF(Badges!$P140="A","/","")</f>
        <v/>
      </c>
      <c r="G39" s="315" t="str">
        <f>IF(Badges!$P142="A","/","")</f>
        <v/>
      </c>
      <c r="H39" s="315" t="str">
        <f>IF(Badges!$P144="A","/","")</f>
        <v/>
      </c>
      <c r="I39" s="224" t="str">
        <f>IF(Summary!$Z10="E","E","")</f>
        <v/>
      </c>
      <c r="J39" s="224" t="str">
        <f>IF(Summary!$AA10="Y","R","")</f>
        <v/>
      </c>
      <c r="L39" s="391"/>
      <c r="M39" s="391"/>
      <c r="N39" s="391"/>
      <c r="O39" s="391"/>
      <c r="P39" s="391"/>
      <c r="Q39" s="391"/>
      <c r="R39" s="391"/>
      <c r="S39" s="395"/>
      <c r="T39" s="395"/>
      <c r="U39" s="586"/>
      <c r="W39" s="338" t="str">
        <f>'Fun Patches'!C40</f>
        <v>&lt;LIST PATCH HERE&gt;</v>
      </c>
      <c r="X39" s="339" t="str">
        <f>IF(Summary!$Z148="E","E","")</f>
        <v/>
      </c>
      <c r="Y39" s="339" t="str">
        <f>IF(Summary!$AA148="Y","R","")</f>
        <v/>
      </c>
      <c r="AA39" s="275"/>
      <c r="AB39" s="273"/>
      <c r="AC39" s="274"/>
    </row>
    <row r="40" spans="2:29" ht="12.95" customHeight="1">
      <c r="L40" s="581" t="str">
        <f>'Age-Level'!C122</f>
        <v>Investiture</v>
      </c>
      <c r="M40" s="581"/>
      <c r="N40" s="581"/>
      <c r="O40" s="581"/>
      <c r="P40" s="581"/>
      <c r="Q40" s="581"/>
      <c r="R40" s="590"/>
      <c r="S40" s="224" t="str">
        <f>IF(Summary!$Z106="E","E","")</f>
        <v/>
      </c>
      <c r="T40" s="224" t="str">
        <f>IF(Summary!$AA106="Y","R","")</f>
        <v/>
      </c>
      <c r="U40" s="586"/>
      <c r="W40" s="338" t="str">
        <f>'Fun Patches'!C41</f>
        <v>&lt;LIST PATCH HERE&gt;</v>
      </c>
      <c r="X40" s="339" t="str">
        <f>IF(Summary!$Z149="E","E","")</f>
        <v/>
      </c>
      <c r="Y40" s="339" t="str">
        <f>IF(Summary!$AA149="Y","R","")</f>
        <v/>
      </c>
      <c r="AA40" s="275"/>
      <c r="AB40" s="273"/>
      <c r="AC40" s="274"/>
    </row>
    <row r="41" spans="2:29" ht="12.95" customHeight="1" thickBot="1">
      <c r="L41" s="581" t="str">
        <f>'Age-Level'!C123</f>
        <v>Rededication (1st year)</v>
      </c>
      <c r="M41" s="581"/>
      <c r="N41" s="581"/>
      <c r="O41" s="581"/>
      <c r="P41" s="581"/>
      <c r="Q41" s="581"/>
      <c r="R41" s="590"/>
      <c r="S41" s="224" t="str">
        <f>IF(Summary!$Z107="E","E","")</f>
        <v/>
      </c>
      <c r="T41" s="224" t="str">
        <f>IF(Summary!$AA107="Y","R","")</f>
        <v/>
      </c>
      <c r="U41" s="586"/>
      <c r="W41" s="338" t="str">
        <f>'Fun Patches'!C42</f>
        <v>&lt;LIST PATCH HERE&gt;</v>
      </c>
      <c r="X41" s="339" t="str">
        <f>IF(Summary!$Z150="E","E","")</f>
        <v/>
      </c>
      <c r="Y41" s="339" t="str">
        <f>IF(Summary!$AA150="Y","R","")</f>
        <v/>
      </c>
      <c r="AA41" s="275"/>
      <c r="AB41" s="273"/>
      <c r="AC41" s="274"/>
    </row>
    <row r="42" spans="2:29" ht="12.95" customHeight="1">
      <c r="B42" s="262"/>
      <c r="C42" s="263" t="s">
        <v>1078</v>
      </c>
      <c r="D42" s="309" t="str">
        <f>IF(Badges!$P823="C","/","")</f>
        <v/>
      </c>
      <c r="E42" s="309" t="str">
        <f>IF(Badges!$P823="C","/","")</f>
        <v/>
      </c>
      <c r="F42" s="309" t="str">
        <f>IF(Badges!$P823="C","/","")</f>
        <v/>
      </c>
      <c r="G42" s="309" t="str">
        <f>IF(Badges!$P823="C","/","")</f>
        <v/>
      </c>
      <c r="H42" s="309" t="str">
        <f>IF(Badges!$P823="C","/","")</f>
        <v/>
      </c>
      <c r="I42" s="224" t="str">
        <f>IF(Summary!$Z42="E","E","")</f>
        <v/>
      </c>
      <c r="J42" s="224" t="str">
        <f>IF(Summary!$AA42="Y","R","")</f>
        <v/>
      </c>
      <c r="L42" s="581" t="str">
        <f>'Age-Level'!C124</f>
        <v>Rededication (2nd year)</v>
      </c>
      <c r="M42" s="581"/>
      <c r="N42" s="581"/>
      <c r="O42" s="581"/>
      <c r="P42" s="581"/>
      <c r="Q42" s="581"/>
      <c r="R42" s="590"/>
      <c r="S42" s="224" t="str">
        <f>IF(Summary!$Z108="E","E","")</f>
        <v/>
      </c>
      <c r="T42" s="224" t="str">
        <f>IF(Summary!$AA108="Y","R","")</f>
        <v/>
      </c>
      <c r="U42" s="586"/>
      <c r="W42" s="338" t="str">
        <f>'Fun Patches'!C43</f>
        <v>&lt;LIST PATCH HERE&gt;</v>
      </c>
      <c r="X42" s="339" t="str">
        <f>IF(Summary!$Z151="E","E","")</f>
        <v/>
      </c>
      <c r="Y42" s="339" t="str">
        <f>IF(Summary!$AA151="Y","R","")</f>
        <v/>
      </c>
      <c r="AA42" s="275"/>
      <c r="AB42" s="273"/>
      <c r="AC42" s="274"/>
    </row>
    <row r="43" spans="2:29" ht="12.95" customHeight="1">
      <c r="B43" s="262"/>
      <c r="C43" s="286" t="s">
        <v>1079</v>
      </c>
      <c r="D43" s="317" t="str">
        <f>IF(Badges!$P830="C","/","")</f>
        <v/>
      </c>
      <c r="E43" s="317" t="str">
        <f>IF(Badges!$P830="C","/","")</f>
        <v/>
      </c>
      <c r="F43" s="317" t="str">
        <f>IF(Badges!$P830="C","/","")</f>
        <v/>
      </c>
      <c r="G43" s="317" t="str">
        <f>IF(Badges!$P830="C","/","")</f>
        <v/>
      </c>
      <c r="H43" s="317" t="str">
        <f>IF(Badges!$P830="C","/","")</f>
        <v/>
      </c>
      <c r="I43" s="224" t="str">
        <f>IF(Summary!$Z43="E","E","")</f>
        <v/>
      </c>
      <c r="J43" s="224" t="str">
        <f>IF(Summary!$AA43="Y","R","")</f>
        <v/>
      </c>
      <c r="L43" s="581" t="str">
        <f>'Age-Level'!C125</f>
        <v>Rededication (3rd year)</v>
      </c>
      <c r="M43" s="581"/>
      <c r="N43" s="581"/>
      <c r="O43" s="581"/>
      <c r="P43" s="581"/>
      <c r="Q43" s="581"/>
      <c r="R43" s="590"/>
      <c r="S43" s="224" t="str">
        <f>IF(Summary!$Z109="E","E","")</f>
        <v/>
      </c>
      <c r="T43" s="224" t="str">
        <f>IF(Summary!$AA109="Y","R","")</f>
        <v/>
      </c>
      <c r="U43" s="586"/>
      <c r="W43" s="338" t="str">
        <f>'Fun Patches'!C44</f>
        <v>&lt;LIST PATCH HERE&gt;</v>
      </c>
      <c r="X43" s="339" t="str">
        <f>IF(Summary!$Z152="E","E","")</f>
        <v/>
      </c>
      <c r="Y43" s="339" t="str">
        <f>IF(Summary!$AA152="Y","R","")</f>
        <v/>
      </c>
      <c r="AA43" s="275"/>
      <c r="AB43" s="273"/>
      <c r="AC43" s="274"/>
    </row>
    <row r="44" spans="2:29" ht="12.95" customHeight="1" thickBot="1">
      <c r="B44" s="262"/>
      <c r="C44" s="293" t="s">
        <v>1080</v>
      </c>
      <c r="D44" s="316" t="str">
        <f>IF(Badges!$P837="C","/","")</f>
        <v/>
      </c>
      <c r="E44" s="316" t="str">
        <f>IF(Badges!$P837="C","/","")</f>
        <v/>
      </c>
      <c r="F44" s="316" t="str">
        <f>IF(Badges!$P837="C","/","")</f>
        <v/>
      </c>
      <c r="G44" s="316" t="str">
        <f>IF(Badges!$P837="C","/","")</f>
        <v/>
      </c>
      <c r="H44" s="316" t="str">
        <f>IF(Badges!$P837="C","/","")</f>
        <v/>
      </c>
      <c r="I44" s="326" t="str">
        <f>IF(Summary!$Z44="E","E","")</f>
        <v/>
      </c>
      <c r="J44" s="326" t="str">
        <f>IF(Summary!$AA44="Y","R","")</f>
        <v/>
      </c>
      <c r="L44" s="581" t="str">
        <f>'Age-Level'!C126</f>
        <v>Rededication (4th year)</v>
      </c>
      <c r="M44" s="581"/>
      <c r="N44" s="581"/>
      <c r="O44" s="581"/>
      <c r="P44" s="581"/>
      <c r="Q44" s="581"/>
      <c r="R44" s="590"/>
      <c r="S44" s="342" t="str">
        <f>IF(Summary!$Z110="E","E","")</f>
        <v/>
      </c>
      <c r="T44" s="342" t="str">
        <f>IF(Summary!$AA110="Y","R","")</f>
        <v/>
      </c>
      <c r="U44" s="586"/>
      <c r="W44" s="338" t="str">
        <f>'Fun Patches'!C45</f>
        <v>&lt;LIST PATCH HERE&gt;</v>
      </c>
      <c r="X44" s="339" t="str">
        <f>IF(Summary!$Z153="E","E","")</f>
        <v/>
      </c>
      <c r="Y44" s="339" t="str">
        <f>IF(Summary!$AA153="Y","R","")</f>
        <v/>
      </c>
      <c r="AA44" s="275"/>
      <c r="AB44" s="273"/>
      <c r="AC44" s="274"/>
    </row>
    <row r="45" spans="2:29" ht="12.95" customHeight="1" thickBot="1">
      <c r="B45" s="262"/>
      <c r="C45" s="263" t="s">
        <v>967</v>
      </c>
      <c r="D45" s="309" t="str">
        <f>IF(Badges!$P845="C","/","")</f>
        <v/>
      </c>
      <c r="E45" s="309" t="str">
        <f>IF(Badges!$P846="C","/","")</f>
        <v/>
      </c>
      <c r="F45" s="309" t="str">
        <f>IF(Badges!$P847="C","/","")</f>
        <v/>
      </c>
      <c r="G45" s="309" t="str">
        <f>IF(Badges!$P848="C","/","")</f>
        <v/>
      </c>
      <c r="H45" s="309" t="str">
        <f>IF(Badges!$P849="C","/","")</f>
        <v/>
      </c>
      <c r="I45" s="224" t="str">
        <f>IF(Summary!$Z46="E","E","")</f>
        <v/>
      </c>
      <c r="J45" s="224" t="str">
        <f>IF(Summary!$AA46="Y","R","")</f>
        <v/>
      </c>
      <c r="L45" s="584" t="str">
        <f>'Age-Level'!C127</f>
        <v>Rededication (5th year)</v>
      </c>
      <c r="M45" s="584"/>
      <c r="N45" s="584"/>
      <c r="O45" s="584"/>
      <c r="P45" s="584"/>
      <c r="Q45" s="584"/>
      <c r="R45" s="592"/>
      <c r="S45" s="343" t="str">
        <f>IF(Summary!$Z111="E","E","")</f>
        <v/>
      </c>
      <c r="T45" s="343" t="str">
        <f>IF(Summary!$AA111="Y","R","")</f>
        <v/>
      </c>
      <c r="U45" s="586"/>
      <c r="W45" s="338" t="str">
        <f>'Fun Patches'!C46</f>
        <v>&lt;LIST PATCH HERE&gt;</v>
      </c>
      <c r="X45" s="339" t="str">
        <f>IF(Summary!$Z154="E","E","")</f>
        <v/>
      </c>
      <c r="Y45" s="339" t="str">
        <f>IF(Summary!$AA154="Y","R","")</f>
        <v/>
      </c>
      <c r="AA45" s="275"/>
      <c r="AB45" s="273"/>
      <c r="AC45" s="274"/>
    </row>
    <row r="46" spans="2:29" ht="12.95" customHeight="1">
      <c r="B46" s="262"/>
      <c r="C46" s="286" t="s">
        <v>968</v>
      </c>
      <c r="D46" s="317" t="str">
        <f>IF(Badges!$P852="C","/","")</f>
        <v/>
      </c>
      <c r="E46" s="317" t="str">
        <f>IF(Badges!$P853="C","/","")</f>
        <v/>
      </c>
      <c r="F46" s="317" t="str">
        <f>IF(Badges!$P854="C","/","")</f>
        <v/>
      </c>
      <c r="G46" s="317" t="str">
        <f>IF(Badges!$P855="C","/","")</f>
        <v/>
      </c>
      <c r="H46" s="317" t="str">
        <f>IF(Badges!$P856="C","/","")</f>
        <v/>
      </c>
      <c r="I46" s="224" t="str">
        <f>IF(Summary!$Z47="E","E","")</f>
        <v/>
      </c>
      <c r="J46" s="224" t="str">
        <f>IF(Summary!$AA47="Y","R","")</f>
        <v/>
      </c>
      <c r="T46" s="394"/>
      <c r="U46" s="586"/>
      <c r="W46" s="338" t="str">
        <f>'Fun Patches'!C47</f>
        <v>&lt;LIST PATCH HERE&gt;</v>
      </c>
      <c r="X46" s="339" t="str">
        <f>IF(Summary!$Z155="E","E","")</f>
        <v/>
      </c>
      <c r="Y46" s="339" t="str">
        <f>IF(Summary!$AA155="Y","R","")</f>
        <v/>
      </c>
      <c r="AA46" s="275"/>
      <c r="AB46" s="273"/>
      <c r="AC46" s="274"/>
    </row>
    <row r="47" spans="2:29" ht="12.95" customHeight="1" thickBot="1">
      <c r="B47" s="262"/>
      <c r="C47" s="293" t="s">
        <v>969</v>
      </c>
      <c r="D47" s="316" t="str">
        <f>IF(Badges!$P859="C","/","")</f>
        <v/>
      </c>
      <c r="E47" s="316" t="str">
        <f>IF(Badges!$P860="C","/","")</f>
        <v/>
      </c>
      <c r="F47" s="316" t="str">
        <f>IF(Badges!$P861="C","/","")</f>
        <v/>
      </c>
      <c r="G47" s="316" t="str">
        <f>IF(Badges!$P862="C","/","")</f>
        <v/>
      </c>
      <c r="H47" s="316" t="str">
        <f>IF(Badges!$P863="C","/","")</f>
        <v/>
      </c>
      <c r="I47" s="326" t="str">
        <f>IF(Summary!$Z48="E","E","")</f>
        <v/>
      </c>
      <c r="J47" s="326" t="str">
        <f>IF(Summary!$AA48="Y","R","")</f>
        <v/>
      </c>
      <c r="U47" s="586"/>
      <c r="W47" s="338" t="str">
        <f>'Fun Patches'!C48</f>
        <v>&lt;LIST PATCH HERE&gt;</v>
      </c>
      <c r="X47" s="339" t="str">
        <f>IF(Summary!$Z156="E","E","")</f>
        <v/>
      </c>
      <c r="Y47" s="339" t="str">
        <f>IF(Summary!$AA156="Y","R","")</f>
        <v/>
      </c>
      <c r="AA47" s="275"/>
      <c r="AB47" s="273"/>
      <c r="AC47" s="274"/>
    </row>
    <row r="48" spans="2:29" ht="12.95" customHeight="1">
      <c r="B48" s="262"/>
      <c r="C48" s="294" t="s">
        <v>970</v>
      </c>
      <c r="D48" s="309" t="str">
        <f>IF(Badges!$P867="C","/","")</f>
        <v/>
      </c>
      <c r="E48" s="309" t="str">
        <f>IF(Badges!$P868="C","/","")</f>
        <v/>
      </c>
      <c r="F48" s="309" t="str">
        <f>IF(Badges!$P869="C","/","")</f>
        <v/>
      </c>
      <c r="G48" s="309" t="str">
        <f>IF(Badges!$P870="C","/","")</f>
        <v/>
      </c>
      <c r="H48" s="309" t="str">
        <f>IF(Badges!$P871="C","/","")</f>
        <v/>
      </c>
      <c r="I48" s="224" t="str">
        <f>IF(Summary!$Z50="E","E","")</f>
        <v/>
      </c>
      <c r="J48" s="224" t="str">
        <f>IF(Summary!$AA50="Y","R","")</f>
        <v/>
      </c>
      <c r="L48" s="583"/>
      <c r="M48" s="583"/>
      <c r="N48" s="583"/>
      <c r="O48" s="583"/>
      <c r="P48" s="583"/>
      <c r="Q48" s="583"/>
      <c r="R48" s="587"/>
      <c r="S48" s="264"/>
      <c r="T48" s="274"/>
      <c r="U48" s="586"/>
      <c r="W48" s="338" t="str">
        <f>'Fun Patches'!C49</f>
        <v>&lt;LIST PATCH HERE&gt;</v>
      </c>
      <c r="X48" s="339" t="str">
        <f>IF(Summary!$Z157="E","E","")</f>
        <v/>
      </c>
      <c r="Y48" s="339" t="str">
        <f>IF(Summary!$AA157="Y","R","")</f>
        <v/>
      </c>
      <c r="AA48" s="275"/>
      <c r="AB48" s="273"/>
      <c r="AC48" s="274"/>
    </row>
    <row r="49" spans="2:29" ht="12.95" customHeight="1">
      <c r="B49" s="262"/>
      <c r="C49" s="295" t="s">
        <v>971</v>
      </c>
      <c r="D49" s="317" t="str">
        <f>IF(Badges!$P874="C","/","")</f>
        <v/>
      </c>
      <c r="E49" s="317" t="str">
        <f>IF(Badges!$P875="C","/","")</f>
        <v/>
      </c>
      <c r="F49" s="317" t="str">
        <f>IF(Badges!$P876="C","/","")</f>
        <v/>
      </c>
      <c r="G49" s="317" t="str">
        <f>IF(Badges!$P877="C","/","")</f>
        <v/>
      </c>
      <c r="H49" s="317" t="str">
        <f>IF(Badges!$P878="C","/","")</f>
        <v/>
      </c>
      <c r="I49" s="224" t="str">
        <f>IF(Summary!$Z51="E","E","")</f>
        <v/>
      </c>
      <c r="J49" s="224" t="str">
        <f>IF(Summary!$AA51="Y","R","")</f>
        <v/>
      </c>
      <c r="L49" s="585"/>
      <c r="M49" s="585"/>
      <c r="N49" s="585"/>
      <c r="O49" s="585"/>
      <c r="P49" s="585"/>
      <c r="Q49" s="585"/>
      <c r="R49" s="588"/>
      <c r="S49" s="273"/>
      <c r="T49" s="274"/>
      <c r="U49" s="586"/>
      <c r="W49" s="338" t="str">
        <f>'Fun Patches'!C50</f>
        <v>&lt;LIST PATCH HERE&gt;</v>
      </c>
      <c r="X49" s="339" t="str">
        <f>IF(Summary!$Z158="E","E","")</f>
        <v/>
      </c>
      <c r="Y49" s="339" t="str">
        <f>IF(Summary!$AA158="Y","R","")</f>
        <v/>
      </c>
      <c r="AA49" s="275"/>
      <c r="AB49" s="273"/>
      <c r="AC49" s="274"/>
    </row>
    <row r="50" spans="2:29" ht="12.95" customHeight="1" thickBot="1">
      <c r="B50" s="262"/>
      <c r="C50" s="298" t="s">
        <v>972</v>
      </c>
      <c r="D50" s="316" t="str">
        <f>IF(Badges!$P881="C","/","")</f>
        <v/>
      </c>
      <c r="E50" s="316" t="str">
        <f>IF(Badges!$P882="C","/","")</f>
        <v/>
      </c>
      <c r="F50" s="316" t="str">
        <f>IF(Badges!$P883="C","/","")</f>
        <v/>
      </c>
      <c r="G50" s="316" t="str">
        <f>IF(Badges!$P884="C","/","")</f>
        <v/>
      </c>
      <c r="H50" s="316" t="str">
        <f>IF(Badges!$P885="C","/","")</f>
        <v/>
      </c>
      <c r="I50" s="326" t="str">
        <f>IF(Summary!$Z52="E","E","")</f>
        <v/>
      </c>
      <c r="J50" s="326" t="str">
        <f>IF(Summary!$AA52="Y","R","")</f>
        <v/>
      </c>
      <c r="L50" s="583"/>
      <c r="M50" s="583"/>
      <c r="N50" s="583"/>
      <c r="O50" s="583"/>
      <c r="P50" s="583"/>
      <c r="Q50" s="583"/>
      <c r="R50" s="587"/>
      <c r="S50" s="273"/>
      <c r="T50" s="274"/>
      <c r="U50" s="586"/>
      <c r="W50" s="338" t="str">
        <f>'Fun Patches'!C51</f>
        <v>&lt;LIST PATCH HERE&gt;</v>
      </c>
      <c r="X50" s="339" t="str">
        <f>IF(Summary!$Z159="E","E","")</f>
        <v/>
      </c>
      <c r="Y50" s="339" t="str">
        <f>IF(Summary!$AA159="Y","R","")</f>
        <v/>
      </c>
      <c r="AA50" s="275"/>
      <c r="AB50" s="273"/>
      <c r="AC50" s="274"/>
    </row>
    <row r="51" spans="2:29" ht="12.95" customHeight="1">
      <c r="B51" s="262"/>
      <c r="C51" s="263" t="s">
        <v>1081</v>
      </c>
      <c r="D51" s="309" t="str">
        <f>IF(Badges!$P889="C","/","")</f>
        <v/>
      </c>
      <c r="E51" s="309" t="str">
        <f>IF(Badges!$P890="C","/","")</f>
        <v/>
      </c>
      <c r="F51" s="309" t="str">
        <f>IF(Badges!$P891="C","/","")</f>
        <v/>
      </c>
      <c r="G51" s="309" t="str">
        <f>IF(Badges!$P892="C","/","")</f>
        <v/>
      </c>
      <c r="H51" s="309" t="str">
        <f>IF(Badges!$P893="C","/","")</f>
        <v/>
      </c>
      <c r="I51" s="224" t="str">
        <f>IF(Summary!$Z54="E","E","")</f>
        <v/>
      </c>
      <c r="J51" s="224" t="str">
        <f>IF(Summary!$AA54="Y","R","")</f>
        <v/>
      </c>
      <c r="L51" s="585"/>
      <c r="M51" s="585"/>
      <c r="N51" s="585"/>
      <c r="O51" s="585"/>
      <c r="P51" s="585"/>
      <c r="Q51" s="585"/>
      <c r="R51" s="588"/>
      <c r="S51" s="273"/>
      <c r="T51" s="274"/>
      <c r="U51" s="586"/>
      <c r="W51" s="338" t="str">
        <f>'Fun Patches'!C52</f>
        <v>&lt;LIST PATCH HERE&gt;</v>
      </c>
      <c r="X51" s="339" t="str">
        <f>IF(Summary!$Z160="E","E","")</f>
        <v/>
      </c>
      <c r="Y51" s="339" t="str">
        <f>IF(Summary!$AA160="Y","R","")</f>
        <v/>
      </c>
      <c r="AA51" s="275"/>
      <c r="AB51" s="273"/>
      <c r="AC51" s="274"/>
    </row>
    <row r="52" spans="2:29" ht="12.95" customHeight="1">
      <c r="B52" s="262"/>
      <c r="C52" s="286" t="s">
        <v>1082</v>
      </c>
      <c r="D52" s="317" t="str">
        <f>IF(Badges!$P896="C","/","")</f>
        <v/>
      </c>
      <c r="E52" s="317" t="str">
        <f>IF(Badges!$P897="C","/","")</f>
        <v/>
      </c>
      <c r="F52" s="317" t="str">
        <f>IF(Badges!$P898="C","/","")</f>
        <v/>
      </c>
      <c r="G52" s="317" t="str">
        <f>IF(Badges!$P899="C","/","")</f>
        <v/>
      </c>
      <c r="H52" s="317" t="str">
        <f>IF(Badges!$P900="C","/","")</f>
        <v/>
      </c>
      <c r="I52" s="224" t="str">
        <f>IF(Summary!$Z55="E","E","")</f>
        <v/>
      </c>
      <c r="J52" s="224" t="str">
        <f>IF(Summary!$AA55="Y","R","")</f>
        <v/>
      </c>
      <c r="L52" s="583"/>
      <c r="M52" s="583"/>
      <c r="N52" s="583"/>
      <c r="O52" s="583"/>
      <c r="P52" s="583"/>
      <c r="Q52" s="583"/>
      <c r="R52" s="587"/>
      <c r="S52" s="273"/>
      <c r="T52" s="274"/>
      <c r="U52" s="586"/>
      <c r="W52" s="338" t="str">
        <f>'Fun Patches'!C53</f>
        <v>&lt;LIST PATCH HERE&gt;</v>
      </c>
      <c r="X52" s="339" t="str">
        <f>IF(Summary!$Z161="E","E","")</f>
        <v/>
      </c>
      <c r="Y52" s="339" t="str">
        <f>IF(Summary!$AA161="Y","R","")</f>
        <v/>
      </c>
      <c r="AA52" s="275"/>
      <c r="AB52" s="273"/>
      <c r="AC52" s="274"/>
    </row>
    <row r="53" spans="2:29" ht="12.95" customHeight="1" thickBot="1">
      <c r="B53" s="262"/>
      <c r="C53" s="293" t="s">
        <v>1083</v>
      </c>
      <c r="D53" s="316" t="str">
        <f>IF(Badges!$P903="C","/","")</f>
        <v/>
      </c>
      <c r="E53" s="316" t="str">
        <f>IF(Badges!$P904="C","/","")</f>
        <v/>
      </c>
      <c r="F53" s="316" t="str">
        <f>IF(Badges!$P905="C","/","")</f>
        <v/>
      </c>
      <c r="G53" s="316" t="str">
        <f>IF(Badges!$P906="C","/","")</f>
        <v/>
      </c>
      <c r="H53" s="316" t="str">
        <f>IF(Badges!$P907="C","/","")</f>
        <v/>
      </c>
      <c r="I53" s="326" t="str">
        <f>IF(Summary!$Z56="E","E","")</f>
        <v/>
      </c>
      <c r="J53" s="326" t="str">
        <f>IF(Summary!$AA56="Y","R","")</f>
        <v/>
      </c>
      <c r="L53" s="585"/>
      <c r="M53" s="585"/>
      <c r="N53" s="585"/>
      <c r="O53" s="585"/>
      <c r="P53" s="585"/>
      <c r="Q53" s="585"/>
      <c r="R53" s="588"/>
      <c r="S53" s="273"/>
      <c r="T53" s="274"/>
      <c r="U53" s="586"/>
      <c r="W53" s="340" t="str">
        <f>'Fun Patches'!C54</f>
        <v>&lt;LIST PATCH HERE&gt;</v>
      </c>
      <c r="X53" s="341" t="str">
        <f>IF(Summary!$Z162="E","E","")</f>
        <v/>
      </c>
      <c r="Y53" s="341" t="str">
        <f>IF(Summary!$AA162="Y","R","")</f>
        <v/>
      </c>
      <c r="AA53" s="275"/>
      <c r="AB53" s="273"/>
      <c r="AC53" s="274"/>
    </row>
    <row r="54" spans="2:29" ht="12.95" customHeight="1">
      <c r="B54" s="262"/>
      <c r="C54" s="263" t="s">
        <v>973</v>
      </c>
      <c r="D54" s="309" t="str">
        <f>IF(Badges!$P911="C","/","")</f>
        <v/>
      </c>
      <c r="E54" s="309" t="str">
        <f>IF(Badges!$P912="C","/","")</f>
        <v/>
      </c>
      <c r="F54" s="309" t="str">
        <f>IF(Badges!$P913="C","/","")</f>
        <v/>
      </c>
      <c r="G54" s="309" t="str">
        <f>IF(Badges!$P914="C","/","")</f>
        <v/>
      </c>
      <c r="H54" s="309" t="str">
        <f>IF(Badges!$P915="C","/","")</f>
        <v/>
      </c>
      <c r="I54" s="224" t="str">
        <f>IF(Summary!$Z58="E","E","")</f>
        <v/>
      </c>
      <c r="J54" s="224" t="str">
        <f>IF(Summary!$AA58="Y","R","")</f>
        <v/>
      </c>
      <c r="L54" s="583"/>
      <c r="M54" s="583"/>
      <c r="N54" s="583"/>
      <c r="O54" s="583"/>
      <c r="P54" s="583"/>
      <c r="Q54" s="583"/>
      <c r="R54" s="587"/>
      <c r="S54" s="273"/>
      <c r="T54" s="274"/>
      <c r="U54" s="586"/>
      <c r="W54" s="335"/>
      <c r="X54" s="334"/>
      <c r="Y54" s="334"/>
      <c r="AA54" s="275"/>
      <c r="AB54" s="273"/>
      <c r="AC54" s="274"/>
    </row>
    <row r="55" spans="2:29" ht="12.95" customHeight="1">
      <c r="B55" s="262"/>
      <c r="C55" s="286" t="s">
        <v>974</v>
      </c>
      <c r="D55" s="317" t="str">
        <f>IF(Badges!$P918="C","/","")</f>
        <v/>
      </c>
      <c r="E55" s="317" t="str">
        <f>IF(Badges!$P919="C","/","")</f>
        <v/>
      </c>
      <c r="F55" s="317" t="str">
        <f>IF(Badges!$P920="C","/","")</f>
        <v/>
      </c>
      <c r="G55" s="317" t="str">
        <f>IF(Badges!$P921="C","/","")</f>
        <v/>
      </c>
      <c r="H55" s="317" t="str">
        <f>IF(Badges!$P922="C","/","")</f>
        <v/>
      </c>
      <c r="I55" s="224" t="str">
        <f>IF(Summary!$Z59="E","E","")</f>
        <v/>
      </c>
      <c r="J55" s="224" t="str">
        <f>IF(Summary!$AA59="Y","R","")</f>
        <v/>
      </c>
      <c r="L55" s="585"/>
      <c r="M55" s="585"/>
      <c r="N55" s="585"/>
      <c r="O55" s="585"/>
      <c r="P55" s="585"/>
      <c r="Q55" s="585"/>
      <c r="R55" s="588"/>
      <c r="S55" s="273"/>
      <c r="T55" s="274"/>
      <c r="U55" s="586"/>
      <c r="W55" s="396"/>
      <c r="X55" s="264"/>
      <c r="Y55" s="265"/>
      <c r="AA55" s="275"/>
      <c r="AB55" s="273"/>
      <c r="AC55" s="274"/>
    </row>
    <row r="56" spans="2:29" ht="12.95" customHeight="1" thickBot="1">
      <c r="B56" s="262"/>
      <c r="C56" s="276" t="s">
        <v>975</v>
      </c>
      <c r="D56" s="316" t="str">
        <f>IF(Badges!$P928="A","/","")</f>
        <v/>
      </c>
      <c r="E56" s="316" t="str">
        <f>IF(Badges!$P931="A","/","")</f>
        <v/>
      </c>
      <c r="F56" s="316" t="str">
        <f>IF(Badges!$P935="A","/","")</f>
        <v/>
      </c>
      <c r="G56" s="316" t="str">
        <f>IF(Badges!$P939="A","/","")</f>
        <v/>
      </c>
      <c r="H56" s="316" t="str">
        <f>IF(Badges!$P942="A","/","")</f>
        <v/>
      </c>
      <c r="I56" s="224" t="str">
        <f>IF(Summary!$Z60="E","E","")</f>
        <v/>
      </c>
      <c r="J56" s="224" t="str">
        <f>IF(Summary!$AA60="Y","R","")</f>
        <v/>
      </c>
      <c r="L56" s="583"/>
      <c r="M56" s="583"/>
      <c r="N56" s="583"/>
      <c r="O56" s="583"/>
      <c r="P56" s="583"/>
      <c r="Q56" s="583"/>
      <c r="R56" s="587"/>
      <c r="S56" s="273"/>
      <c r="T56" s="274"/>
      <c r="U56" s="586"/>
      <c r="W56" s="275"/>
      <c r="X56" s="273"/>
      <c r="Y56" s="274"/>
      <c r="AA56" s="275"/>
      <c r="AB56" s="273"/>
      <c r="AC56" s="274"/>
    </row>
    <row r="57" spans="2:29" ht="12.95" customHeight="1">
      <c r="J57" s="301"/>
      <c r="L57" s="585"/>
      <c r="M57" s="585"/>
      <c r="N57" s="585"/>
      <c r="O57" s="585"/>
      <c r="P57" s="585"/>
      <c r="Q57" s="585"/>
      <c r="R57" s="588"/>
      <c r="S57" s="273"/>
      <c r="T57" s="274"/>
      <c r="U57" s="586"/>
      <c r="W57" s="275"/>
      <c r="X57" s="273"/>
      <c r="Y57" s="274"/>
      <c r="AA57" s="275"/>
      <c r="AB57" s="273"/>
      <c r="AC57" s="274"/>
    </row>
    <row r="58" spans="2:29" ht="12.95" customHeight="1" thickBot="1">
      <c r="L58" s="583"/>
      <c r="M58" s="583"/>
      <c r="N58" s="583"/>
      <c r="O58" s="583"/>
      <c r="P58" s="583"/>
      <c r="Q58" s="583"/>
      <c r="R58" s="587"/>
      <c r="S58" s="273"/>
      <c r="T58" s="274"/>
      <c r="U58" s="586"/>
      <c r="W58" s="275"/>
      <c r="X58" s="273"/>
      <c r="Y58" s="274"/>
      <c r="AA58" s="275"/>
      <c r="AB58" s="273"/>
      <c r="AC58" s="274"/>
    </row>
    <row r="59" spans="2:29" ht="12.95" customHeight="1">
      <c r="B59" s="262"/>
      <c r="C59" s="263" t="s">
        <v>976</v>
      </c>
      <c r="D59" s="310" t="str">
        <f>IF('Age-Level'!$P6="C","/","")</f>
        <v/>
      </c>
      <c r="E59" s="310" t="str">
        <f>IF('Age-Level'!$P7="C","/","")</f>
        <v/>
      </c>
      <c r="F59" s="310" t="str">
        <f>IF('Age-Level'!$P8="C","/","")</f>
        <v/>
      </c>
      <c r="G59" s="310" t="str">
        <f>IF('Age-Level'!$P9="C","/","")</f>
        <v/>
      </c>
      <c r="H59" s="310" t="str">
        <f>IF('Age-Level'!$P10="C","/","")</f>
        <v/>
      </c>
      <c r="I59" s="224" t="str">
        <f>IF(Summary!$Z95="E","E","")</f>
        <v/>
      </c>
      <c r="J59" s="224" t="str">
        <f>IF(Summary!$AA95="Y","R","")</f>
        <v/>
      </c>
      <c r="L59" s="585"/>
      <c r="M59" s="585"/>
      <c r="N59" s="585"/>
      <c r="O59" s="585"/>
      <c r="P59" s="585"/>
      <c r="Q59" s="585"/>
      <c r="R59" s="588"/>
      <c r="S59" s="273"/>
      <c r="T59" s="274"/>
      <c r="U59" s="586"/>
      <c r="W59" s="275"/>
      <c r="X59" s="273"/>
      <c r="Y59" s="274"/>
      <c r="AA59" s="275"/>
      <c r="AB59" s="273"/>
      <c r="AC59" s="274"/>
    </row>
    <row r="60" spans="2:29" ht="12.95" customHeight="1" thickBot="1">
      <c r="B60" s="262"/>
      <c r="C60" s="276" t="s">
        <v>977</v>
      </c>
      <c r="D60" s="316" t="str">
        <f>IF('Age-Level'!$P13="C","/","")</f>
        <v/>
      </c>
      <c r="E60" s="316" t="str">
        <f>IF('Age-Level'!$P14="C","/","")</f>
        <v/>
      </c>
      <c r="F60" s="316" t="str">
        <f>IF('Age-Level'!$P15="C","/","")</f>
        <v/>
      </c>
      <c r="G60" s="316" t="str">
        <f>IF('Age-Level'!$P16="C","/","")</f>
        <v/>
      </c>
      <c r="H60" s="316" t="str">
        <f>IF('Age-Level'!$P17="C","/","")</f>
        <v/>
      </c>
      <c r="I60" s="326" t="str">
        <f>IF(Summary!$Z96="E","E","")</f>
        <v/>
      </c>
      <c r="J60" s="326" t="str">
        <f>IF(Summary!$AA96="Y","R","")</f>
        <v/>
      </c>
      <c r="L60" s="583"/>
      <c r="M60" s="583"/>
      <c r="N60" s="583"/>
      <c r="O60" s="583"/>
      <c r="P60" s="583"/>
      <c r="Q60" s="583"/>
      <c r="R60" s="587"/>
      <c r="S60" s="273"/>
      <c r="T60" s="274"/>
      <c r="U60" s="586"/>
      <c r="W60" s="275"/>
      <c r="X60" s="273"/>
      <c r="Y60" s="274"/>
      <c r="AA60" s="275"/>
      <c r="AB60" s="273"/>
      <c r="AC60" s="274"/>
    </row>
    <row r="61" spans="2:29" ht="12.95" customHeight="1">
      <c r="B61" s="262"/>
      <c r="C61" s="282" t="s">
        <v>978</v>
      </c>
      <c r="D61" s="310" t="str">
        <f>IF('Age-Level'!$P20="C","/","")</f>
        <v/>
      </c>
      <c r="E61" s="310" t="str">
        <f>IF('Age-Level'!$P21="C","/","")</f>
        <v/>
      </c>
      <c r="F61" s="310" t="str">
        <f>IF('Age-Level'!$P22="C","/","")</f>
        <v/>
      </c>
      <c r="G61" s="310" t="str">
        <f>IF('Age-Level'!$P23="C","/","")</f>
        <v/>
      </c>
      <c r="H61" s="310" t="str">
        <f>IF('Age-Level'!$P24="C","/","")</f>
        <v/>
      </c>
      <c r="I61" s="224" t="str">
        <f>IF(Summary!$Z97="E","E","")</f>
        <v/>
      </c>
      <c r="J61" s="224" t="str">
        <f>IF(Summary!$AA97="Y","R","")</f>
        <v/>
      </c>
      <c r="L61" s="585"/>
      <c r="M61" s="585"/>
      <c r="N61" s="585"/>
      <c r="O61" s="585"/>
      <c r="P61" s="585"/>
      <c r="Q61" s="585"/>
      <c r="R61" s="588"/>
      <c r="S61" s="273"/>
      <c r="T61" s="274"/>
      <c r="U61" s="586"/>
      <c r="W61" s="275"/>
      <c r="X61" s="273"/>
      <c r="Y61" s="274"/>
      <c r="AA61" s="275"/>
      <c r="AB61" s="273"/>
      <c r="AC61" s="274"/>
    </row>
    <row r="62" spans="2:29" ht="12.95" customHeight="1">
      <c r="B62" s="262"/>
      <c r="C62" s="276" t="s">
        <v>979</v>
      </c>
      <c r="D62" s="315" t="str">
        <f>IF('Age-Level'!$P27="C","/","")</f>
        <v/>
      </c>
      <c r="E62" s="315" t="str">
        <f>IF('Age-Level'!$P28="C","/","")</f>
        <v/>
      </c>
      <c r="F62" s="315" t="str">
        <f>IF('Age-Level'!$P29="C","/","")</f>
        <v/>
      </c>
      <c r="G62" s="315" t="str">
        <f>IF('Age-Level'!$P30="C","/","")</f>
        <v/>
      </c>
      <c r="H62" s="315" t="str">
        <f>IF('Age-Level'!$P31="C","/","")</f>
        <v/>
      </c>
      <c r="I62" s="346" t="str">
        <f>IF(Summary!$Z98="E","E","")</f>
        <v/>
      </c>
      <c r="J62" s="346" t="str">
        <f>IF(Summary!$AA98="Y","R","")</f>
        <v/>
      </c>
      <c r="L62" s="583"/>
      <c r="M62" s="583"/>
      <c r="N62" s="583"/>
      <c r="O62" s="583"/>
      <c r="P62" s="583"/>
      <c r="Q62" s="583"/>
      <c r="R62" s="587"/>
      <c r="S62" s="273"/>
      <c r="T62" s="274"/>
      <c r="U62" s="586"/>
      <c r="W62" s="275"/>
      <c r="X62" s="273"/>
      <c r="Y62" s="274"/>
      <c r="AA62" s="275"/>
      <c r="AB62" s="273"/>
      <c r="AC62" s="274"/>
    </row>
    <row r="63" spans="2:29" ht="12.95" customHeight="1" thickBot="1">
      <c r="B63" s="262"/>
      <c r="C63" s="298" t="s">
        <v>542</v>
      </c>
      <c r="D63" s="316" t="str">
        <f>IF('Age-Level'!$P34="C","/","")</f>
        <v/>
      </c>
      <c r="E63" s="316" t="str">
        <f>IF('Age-Level'!$P35="C","/","")</f>
        <v/>
      </c>
      <c r="F63" s="316" t="str">
        <f>IF('Age-Level'!$P36="C","/","")</f>
        <v/>
      </c>
      <c r="G63" s="316" t="str">
        <f>IF('Age-Level'!$P37="C","/","")</f>
        <v/>
      </c>
      <c r="H63" s="316" t="str">
        <f>IF('Age-Level'!$P38="C","/","")</f>
        <v/>
      </c>
      <c r="I63" s="326" t="str">
        <f>IF(Summary!$Z99="E","E","")</f>
        <v/>
      </c>
      <c r="J63" s="326" t="str">
        <f>IF(Summary!$AA99="Y","R","")</f>
        <v/>
      </c>
      <c r="L63" s="585"/>
      <c r="M63" s="585"/>
      <c r="N63" s="585"/>
      <c r="O63" s="585"/>
      <c r="P63" s="585"/>
      <c r="Q63" s="585"/>
      <c r="R63" s="588"/>
      <c r="S63" s="273"/>
      <c r="T63" s="274"/>
      <c r="U63" s="586"/>
      <c r="W63" s="275"/>
      <c r="X63" s="273"/>
      <c r="Y63" s="274"/>
      <c r="AA63" s="275"/>
      <c r="AB63" s="273"/>
      <c r="AC63" s="274"/>
    </row>
    <row r="64" spans="2:29" ht="12.95" customHeight="1">
      <c r="B64" s="262"/>
      <c r="C64" s="303" t="s">
        <v>980</v>
      </c>
      <c r="D64" s="397"/>
      <c r="E64" s="398"/>
      <c r="F64" s="399" t="str">
        <f>IF(COUNTIF(U4:U24,"C")&gt;0,"/"," ")</f>
        <v xml:space="preserve"> </v>
      </c>
      <c r="G64" s="399" t="str">
        <f>IF(COUNTIF(U4:U24,"C")&gt;1,"/"," ")</f>
        <v xml:space="preserve"> </v>
      </c>
      <c r="H64" s="399" t="str">
        <f>IF(COUNTIF(U4:U24,"C")&gt;2,"/"," ")</f>
        <v xml:space="preserve"> </v>
      </c>
      <c r="I64" s="224" t="str">
        <f>IF(Summary!$Z100="E","E","")</f>
        <v/>
      </c>
      <c r="J64" s="224" t="str">
        <f>IF(Summary!$AA100="Y","R","")</f>
        <v/>
      </c>
      <c r="L64" s="583"/>
      <c r="M64" s="583"/>
      <c r="N64" s="583"/>
      <c r="O64" s="583"/>
      <c r="P64" s="583"/>
      <c r="Q64" s="583"/>
      <c r="R64" s="587"/>
      <c r="S64" s="273"/>
      <c r="T64" s="274"/>
      <c r="U64" s="586"/>
      <c r="W64" s="275"/>
      <c r="X64" s="273"/>
      <c r="Y64" s="274"/>
      <c r="AA64" s="275"/>
      <c r="AB64" s="273"/>
      <c r="AC64" s="274"/>
    </row>
    <row r="65" spans="1:30" ht="12.95" customHeight="1">
      <c r="B65" s="262"/>
      <c r="C65" s="302" t="s">
        <v>211</v>
      </c>
      <c r="D65" s="379"/>
      <c r="E65" s="379"/>
      <c r="F65" s="379"/>
      <c r="G65" s="379"/>
      <c r="H65" s="380"/>
      <c r="I65" s="224" t="str">
        <f>IF(Summary!$Z92="E","E","")</f>
        <v/>
      </c>
      <c r="J65" s="224" t="str">
        <f>IF(Summary!$AA92="Y","R","")</f>
        <v/>
      </c>
      <c r="L65" s="585"/>
      <c r="M65" s="585"/>
      <c r="N65" s="585"/>
      <c r="O65" s="585"/>
      <c r="P65" s="585"/>
      <c r="Q65" s="585"/>
      <c r="R65" s="588"/>
      <c r="S65" s="273"/>
      <c r="T65" s="274"/>
      <c r="U65" s="586"/>
      <c r="W65" s="275"/>
      <c r="X65" s="273"/>
      <c r="Y65" s="274"/>
      <c r="AA65" s="275"/>
      <c r="AB65" s="273"/>
      <c r="AC65" s="274"/>
    </row>
    <row r="66" spans="1:30" s="261" customFormat="1" ht="12.95" customHeight="1">
      <c r="A66" s="258"/>
      <c r="B66" s="258"/>
      <c r="C66" s="258"/>
      <c r="D66" s="259"/>
      <c r="E66" s="259"/>
      <c r="F66" s="259"/>
      <c r="G66" s="259"/>
      <c r="H66" s="259"/>
      <c r="I66" s="260"/>
      <c r="J66" s="260"/>
      <c r="K66" s="258"/>
      <c r="L66" s="583"/>
      <c r="M66" s="583"/>
      <c r="N66" s="583"/>
      <c r="O66" s="583"/>
      <c r="P66" s="583"/>
      <c r="Q66" s="583"/>
      <c r="R66" s="587"/>
      <c r="S66" s="273"/>
      <c r="T66" s="274"/>
      <c r="U66" s="586"/>
      <c r="V66" s="258"/>
      <c r="W66" s="275"/>
      <c r="X66" s="273"/>
      <c r="Y66" s="274"/>
      <c r="Z66" s="260"/>
      <c r="AA66" s="275"/>
      <c r="AB66" s="273"/>
      <c r="AC66" s="274"/>
    </row>
    <row r="67" spans="1:30" s="261" customFormat="1" ht="12.95" customHeight="1" thickBot="1">
      <c r="A67" s="258"/>
      <c r="B67" s="258"/>
      <c r="C67" s="258"/>
      <c r="D67" s="259"/>
      <c r="E67" s="259"/>
      <c r="F67" s="259"/>
      <c r="G67" s="259"/>
      <c r="H67" s="259"/>
      <c r="I67" s="260"/>
      <c r="J67" s="260"/>
      <c r="K67" s="258"/>
      <c r="L67" s="585"/>
      <c r="M67" s="585"/>
      <c r="N67" s="585"/>
      <c r="O67" s="585"/>
      <c r="P67" s="585"/>
      <c r="Q67" s="585"/>
      <c r="R67" s="588"/>
      <c r="S67" s="273"/>
      <c r="T67" s="274"/>
      <c r="U67" s="586"/>
      <c r="V67" s="258"/>
      <c r="W67" s="275"/>
      <c r="X67" s="273"/>
      <c r="Y67" s="274"/>
      <c r="Z67" s="260"/>
      <c r="AA67" s="275"/>
      <c r="AB67" s="273"/>
      <c r="AC67" s="274"/>
    </row>
    <row r="68" spans="1:30" s="261" customFormat="1">
      <c r="A68" s="258"/>
      <c r="B68" s="262"/>
      <c r="C68" s="303" t="s">
        <v>981</v>
      </c>
      <c r="D68" s="310" t="str">
        <f>IF('Age-Level'!$P44="A","/","")</f>
        <v/>
      </c>
      <c r="E68" s="310" t="str">
        <f>IF('Age-Level'!$P48="A","/","")</f>
        <v/>
      </c>
      <c r="F68" s="310" t="str">
        <f>IF('Age-Level'!$P52="A","/","")</f>
        <v/>
      </c>
      <c r="G68" s="310" t="str">
        <f>IF('Age-Level'!$P57="A","/","")</f>
        <v/>
      </c>
      <c r="H68" s="310" t="str">
        <f>IF('Age-Level'!$P59="A","/","")</f>
        <v/>
      </c>
      <c r="I68" s="224" t="str">
        <f>IF(Summary!$Z101="E","E","")</f>
        <v/>
      </c>
      <c r="J68" s="224" t="str">
        <f>IF(Summary!$AA101="Y","R","")</f>
        <v/>
      </c>
      <c r="K68" s="258"/>
      <c r="L68" s="583"/>
      <c r="M68" s="583"/>
      <c r="N68" s="583"/>
      <c r="O68" s="583"/>
      <c r="P68" s="583"/>
      <c r="Q68" s="583"/>
      <c r="R68" s="587"/>
      <c r="S68" s="273"/>
      <c r="T68" s="274"/>
      <c r="U68" s="586"/>
      <c r="V68" s="258"/>
      <c r="W68" s="275"/>
      <c r="X68" s="273"/>
      <c r="Y68" s="274"/>
      <c r="Z68" s="260"/>
      <c r="AA68" s="275"/>
      <c r="AB68" s="273"/>
      <c r="AC68" s="274"/>
    </row>
    <row r="69" spans="1:30" s="261" customFormat="1" ht="13.5" thickBot="1">
      <c r="A69" s="258"/>
      <c r="B69" s="262"/>
      <c r="C69" s="304" t="s">
        <v>982</v>
      </c>
      <c r="D69" s="316" t="str">
        <f>IF('Age-Level'!$P62="A","/","")</f>
        <v/>
      </c>
      <c r="E69" s="316" t="str">
        <f>IF('Age-Level'!$P66="A","/","")</f>
        <v/>
      </c>
      <c r="F69" s="316" t="str">
        <f>IF('Age-Level'!$P70="A","/","")</f>
        <v/>
      </c>
      <c r="G69" s="316" t="str">
        <f>IF('Age-Level'!$P75="A","/","")</f>
        <v/>
      </c>
      <c r="H69" s="316" t="str">
        <f>IF('Age-Level'!$P77="A","/","")</f>
        <v/>
      </c>
      <c r="I69" s="326" t="str">
        <f>IF(Summary!$Z102="E","E","")</f>
        <v/>
      </c>
      <c r="J69" s="326" t="str">
        <f>IF(Summary!$AA102="Y","R","")</f>
        <v/>
      </c>
      <c r="K69" s="258"/>
      <c r="L69" s="585"/>
      <c r="M69" s="585"/>
      <c r="N69" s="585"/>
      <c r="O69" s="585"/>
      <c r="P69" s="585"/>
      <c r="Q69" s="585"/>
      <c r="R69" s="588"/>
      <c r="S69" s="273"/>
      <c r="T69" s="274"/>
      <c r="U69" s="586"/>
      <c r="V69" s="258"/>
      <c r="W69" s="275"/>
      <c r="X69" s="273"/>
      <c r="Y69" s="274"/>
      <c r="Z69" s="260"/>
      <c r="AA69" s="275"/>
      <c r="AB69" s="273"/>
      <c r="AC69" s="274"/>
    </row>
    <row r="70" spans="1:30" s="261" customFormat="1">
      <c r="A70" s="258"/>
      <c r="B70" s="262"/>
      <c r="C70" s="303" t="s">
        <v>983</v>
      </c>
      <c r="D70" s="310" t="str">
        <f>IF('Age-Level'!$P80="A","/","")</f>
        <v/>
      </c>
      <c r="E70" s="310" t="str">
        <f>IF('Age-Level'!$P84="A","/","")</f>
        <v/>
      </c>
      <c r="F70" s="310" t="str">
        <f>IF('Age-Level'!$P88="A","/","")</f>
        <v/>
      </c>
      <c r="G70" s="310" t="str">
        <f>IF('Age-Level'!$P93="A","/","")</f>
        <v/>
      </c>
      <c r="H70" s="310" t="str">
        <f>IF('Age-Level'!$P95="A","/","")</f>
        <v/>
      </c>
      <c r="I70" s="224" t="str">
        <f>IF(Summary!$Z103="E","E","")</f>
        <v/>
      </c>
      <c r="J70" s="224" t="str">
        <f>IF(Summary!$AA103="Y","R","")</f>
        <v/>
      </c>
      <c r="K70" s="258"/>
      <c r="L70" s="583"/>
      <c r="M70" s="583"/>
      <c r="N70" s="583"/>
      <c r="O70" s="583"/>
      <c r="P70" s="583"/>
      <c r="Q70" s="583"/>
      <c r="R70" s="587"/>
      <c r="S70" s="273"/>
      <c r="T70" s="274"/>
      <c r="U70" s="586"/>
      <c r="V70" s="258"/>
      <c r="W70" s="275"/>
      <c r="X70" s="273"/>
      <c r="Y70" s="274"/>
      <c r="Z70" s="260"/>
      <c r="AA70" s="275"/>
      <c r="AB70" s="273"/>
      <c r="AC70" s="274"/>
    </row>
    <row r="71" spans="1:30" s="261" customFormat="1" ht="13.5" thickBot="1">
      <c r="B71" s="262"/>
      <c r="C71" s="302" t="s">
        <v>984</v>
      </c>
      <c r="D71" s="316" t="str">
        <f>IF('Age-Level'!$P98="A","/","")</f>
        <v/>
      </c>
      <c r="E71" s="316" t="str">
        <f>IF('Age-Level'!$P102="A","/","")</f>
        <v/>
      </c>
      <c r="F71" s="316" t="str">
        <f>IF('Age-Level'!$P106="A","/","")</f>
        <v/>
      </c>
      <c r="G71" s="316" t="str">
        <f>IF('Age-Level'!$P111="A","/","")</f>
        <v/>
      </c>
      <c r="H71" s="316" t="str">
        <f>IF('Age-Level'!$P113="A","/","")</f>
        <v/>
      </c>
      <c r="I71" s="326" t="str">
        <f>IF(Summary!$Z104="E","E","")</f>
        <v/>
      </c>
      <c r="J71" s="326" t="str">
        <f>IF(Summary!$AA104="Y","R","")</f>
        <v/>
      </c>
      <c r="K71" s="258"/>
      <c r="L71" s="585"/>
      <c r="M71" s="585"/>
      <c r="N71" s="585"/>
      <c r="O71" s="585"/>
      <c r="P71" s="585"/>
      <c r="Q71" s="585"/>
      <c r="R71" s="588"/>
      <c r="S71" s="273"/>
      <c r="T71" s="274"/>
      <c r="U71" s="586"/>
      <c r="V71" s="258"/>
      <c r="W71" s="275"/>
      <c r="X71" s="273"/>
      <c r="Y71" s="274"/>
      <c r="Z71" s="260"/>
      <c r="AA71" s="275"/>
      <c r="AB71" s="273"/>
      <c r="AC71" s="274"/>
    </row>
    <row r="72" spans="1:30" s="261" customFormat="1">
      <c r="B72" s="262"/>
      <c r="C72" s="305" t="s">
        <v>985</v>
      </c>
      <c r="D72" s="381"/>
      <c r="E72" s="381"/>
      <c r="F72" s="309" t="str">
        <f>IF('Age-Level'!$P116="C","/","")</f>
        <v/>
      </c>
      <c r="G72" s="309" t="str">
        <f>IF('Age-Level'!$P117="C","/","")</f>
        <v/>
      </c>
      <c r="H72" s="309" t="str">
        <f>IF('Age-Level'!$P118="C","/","")</f>
        <v/>
      </c>
      <c r="I72" s="224" t="str">
        <f>IF(Summary!$Z105="E","E","")</f>
        <v/>
      </c>
      <c r="J72" s="224" t="str">
        <f>IF(Summary!$AA105="Y","R","")</f>
        <v/>
      </c>
      <c r="K72" s="258"/>
      <c r="L72" s="583"/>
      <c r="M72" s="583"/>
      <c r="N72" s="583"/>
      <c r="O72" s="583"/>
      <c r="P72" s="583"/>
      <c r="Q72" s="583"/>
      <c r="R72" s="587"/>
      <c r="S72" s="273"/>
      <c r="T72" s="274"/>
      <c r="U72" s="586"/>
      <c r="V72" s="258"/>
      <c r="W72" s="275"/>
      <c r="X72" s="273"/>
      <c r="Y72" s="274"/>
      <c r="Z72" s="260"/>
      <c r="AA72" s="275"/>
      <c r="AB72" s="273"/>
      <c r="AC72" s="274"/>
    </row>
    <row r="73" spans="1:30" s="261" customFormat="1">
      <c r="B73" s="262"/>
      <c r="C73" s="306" t="s">
        <v>792</v>
      </c>
      <c r="D73" s="379"/>
      <c r="E73" s="379"/>
      <c r="F73" s="317" t="str">
        <f>IF(Bridging!$P10="A","/","")</f>
        <v/>
      </c>
      <c r="G73" s="317" t="str">
        <f>IF(Bridging!$P14="A","/","")</f>
        <v/>
      </c>
      <c r="H73" s="317" t="str">
        <f>IF(Bridging!$P16="A","/","")</f>
        <v/>
      </c>
      <c r="I73" s="224" t="str">
        <f>IF(Summary!$Z93="E","E","")</f>
        <v/>
      </c>
      <c r="J73" s="224" t="str">
        <f>IF(Summary!$AA93="Y","R","")</f>
        <v/>
      </c>
      <c r="K73" s="258"/>
      <c r="L73" s="585"/>
      <c r="M73" s="585"/>
      <c r="N73" s="585"/>
      <c r="O73" s="585"/>
      <c r="P73" s="585"/>
      <c r="Q73" s="585"/>
      <c r="R73" s="588"/>
      <c r="S73" s="273"/>
      <c r="T73" s="274"/>
      <c r="U73" s="586"/>
      <c r="V73" s="258"/>
      <c r="W73" s="275"/>
      <c r="X73" s="273"/>
      <c r="Y73" s="274"/>
      <c r="Z73" s="260"/>
      <c r="AA73" s="275"/>
      <c r="AB73" s="273"/>
      <c r="AC73" s="274"/>
    </row>
    <row r="74" spans="1:30" s="261" customFormat="1">
      <c r="B74" s="258"/>
      <c r="C74" s="258"/>
      <c r="D74" s="259"/>
      <c r="E74" s="259"/>
      <c r="F74" s="259"/>
      <c r="G74" s="259"/>
      <c r="H74" s="259"/>
      <c r="I74" s="260"/>
      <c r="J74" s="260"/>
      <c r="K74" s="258"/>
      <c r="L74" s="583"/>
      <c r="M74" s="583"/>
      <c r="N74" s="583"/>
      <c r="O74" s="583"/>
      <c r="P74" s="583"/>
      <c r="Q74" s="583"/>
      <c r="R74" s="587"/>
      <c r="S74" s="273"/>
      <c r="T74" s="274"/>
      <c r="U74" s="586"/>
      <c r="V74" s="258"/>
      <c r="W74" s="275"/>
      <c r="X74" s="273"/>
      <c r="Y74" s="274"/>
      <c r="Z74" s="260"/>
      <c r="AA74" s="275"/>
      <c r="AB74" s="273"/>
      <c r="AC74" s="274"/>
    </row>
    <row r="75" spans="1:30" s="261" customFormat="1">
      <c r="B75" s="258"/>
      <c r="C75" s="258"/>
      <c r="D75" s="259"/>
      <c r="E75" s="259"/>
      <c r="F75" s="259"/>
      <c r="G75" s="259"/>
      <c r="H75" s="259"/>
      <c r="I75" s="260"/>
      <c r="J75" s="260"/>
      <c r="K75" s="258"/>
      <c r="L75" s="585"/>
      <c r="M75" s="585"/>
      <c r="N75" s="585"/>
      <c r="O75" s="585"/>
      <c r="P75" s="585"/>
      <c r="Q75" s="585"/>
      <c r="R75" s="588"/>
      <c r="S75" s="273"/>
      <c r="T75" s="274"/>
      <c r="U75" s="258"/>
      <c r="V75" s="258"/>
      <c r="W75" s="307"/>
      <c r="X75" s="277"/>
      <c r="Y75" s="278"/>
      <c r="Z75" s="260"/>
      <c r="AA75" s="307"/>
      <c r="AB75" s="277"/>
      <c r="AC75" s="278"/>
    </row>
    <row r="76" spans="1:30" s="261" customFormat="1">
      <c r="B76" s="258"/>
      <c r="C76" s="258"/>
      <c r="D76" s="259"/>
      <c r="E76" s="259"/>
      <c r="F76" s="259"/>
      <c r="G76" s="259"/>
      <c r="H76" s="259"/>
      <c r="I76" s="260"/>
      <c r="J76" s="260"/>
      <c r="K76" s="258"/>
      <c r="L76" s="258"/>
      <c r="M76" s="258"/>
      <c r="N76" s="258"/>
      <c r="O76" s="258"/>
      <c r="P76" s="258"/>
      <c r="Q76" s="258"/>
      <c r="R76" s="258"/>
      <c r="S76" s="260"/>
      <c r="T76" s="260"/>
      <c r="U76" s="258"/>
      <c r="V76" s="258"/>
      <c r="W76" s="258"/>
      <c r="X76" s="260"/>
      <c r="Y76" s="260"/>
      <c r="Z76" s="260"/>
      <c r="AA76" s="258"/>
      <c r="AB76" s="260"/>
      <c r="AC76" s="260"/>
    </row>
    <row r="77" spans="1:30" s="261" customFormat="1">
      <c r="B77" s="258"/>
      <c r="C77" s="258"/>
      <c r="D77" s="259"/>
      <c r="E77" s="259"/>
      <c r="F77" s="259"/>
      <c r="G77" s="259"/>
      <c r="H77" s="259"/>
      <c r="I77" s="260"/>
      <c r="J77" s="260"/>
      <c r="K77" s="258"/>
      <c r="L77" s="258"/>
      <c r="M77" s="258"/>
      <c r="N77" s="258"/>
      <c r="O77" s="258"/>
      <c r="P77" s="258"/>
      <c r="Q77" s="258"/>
      <c r="R77" s="258"/>
      <c r="S77" s="260"/>
      <c r="T77" s="260"/>
      <c r="U77" s="258"/>
      <c r="V77" s="258"/>
      <c r="W77" s="258"/>
      <c r="X77" s="260"/>
      <c r="Y77" s="260"/>
      <c r="Z77" s="260"/>
      <c r="AA77" s="258"/>
      <c r="AB77" s="260"/>
      <c r="AC77" s="260"/>
    </row>
    <row r="78" spans="1:30" s="261" customFormat="1">
      <c r="A78" s="258"/>
      <c r="B78" s="258"/>
      <c r="C78" s="258"/>
      <c r="D78" s="259"/>
      <c r="E78" s="259"/>
      <c r="F78" s="259"/>
      <c r="G78" s="259"/>
      <c r="H78" s="259"/>
      <c r="I78" s="260"/>
      <c r="J78" s="260"/>
      <c r="K78" s="258"/>
      <c r="L78" s="258"/>
      <c r="M78" s="258"/>
      <c r="N78" s="258"/>
      <c r="O78" s="258"/>
      <c r="P78" s="258"/>
      <c r="Q78" s="258"/>
      <c r="R78" s="258"/>
      <c r="S78" s="260"/>
      <c r="T78" s="260"/>
      <c r="U78" s="258"/>
      <c r="V78" s="258"/>
      <c r="W78" s="258"/>
      <c r="X78" s="260"/>
      <c r="Y78" s="260"/>
      <c r="Z78" s="260"/>
      <c r="AA78" s="258"/>
      <c r="AB78" s="260"/>
      <c r="AC78" s="260"/>
    </row>
    <row r="79" spans="1:30">
      <c r="W79" s="260"/>
      <c r="X79" s="258"/>
      <c r="AA79" s="261"/>
      <c r="AB79" s="258"/>
      <c r="AC79" s="258"/>
      <c r="AD79" s="258"/>
    </row>
    <row r="80" spans="1:30">
      <c r="W80" s="260"/>
      <c r="X80" s="258"/>
      <c r="AA80" s="261"/>
      <c r="AB80" s="258"/>
      <c r="AC80" s="258"/>
      <c r="AD80" s="258"/>
    </row>
    <row r="81" spans="23:30">
      <c r="W81" s="260"/>
      <c r="X81" s="258"/>
      <c r="AA81" s="261"/>
      <c r="AB81" s="258"/>
      <c r="AC81" s="258"/>
      <c r="AD81" s="258"/>
    </row>
    <row r="82" spans="23:30">
      <c r="W82" s="260"/>
      <c r="X82" s="258"/>
      <c r="AA82" s="261"/>
      <c r="AB82" s="258"/>
      <c r="AC82" s="258"/>
      <c r="AD82" s="258"/>
    </row>
    <row r="83" spans="23:30">
      <c r="W83" s="260"/>
      <c r="X83" s="258"/>
      <c r="AA83" s="261"/>
      <c r="AB83" s="258"/>
      <c r="AC83" s="258"/>
      <c r="AD83" s="258"/>
    </row>
    <row r="84" spans="23:30">
      <c r="W84" s="260"/>
      <c r="X84" s="258"/>
      <c r="AA84" s="261"/>
      <c r="AB84" s="258"/>
      <c r="AC84" s="258"/>
      <c r="AD84" s="258"/>
    </row>
    <row r="85" spans="23:30">
      <c r="W85" s="260"/>
      <c r="X85" s="258"/>
      <c r="AA85" s="261"/>
      <c r="AB85" s="258"/>
      <c r="AC85" s="258"/>
      <c r="AD85" s="258"/>
    </row>
    <row r="86" spans="23:30">
      <c r="W86" s="260"/>
      <c r="X86" s="258"/>
      <c r="AA86" s="261"/>
      <c r="AB86" s="258"/>
      <c r="AC86" s="258"/>
      <c r="AD86" s="258"/>
    </row>
  </sheetData>
  <sheetProtection algorithmName="SHA-512" hashValue="BfCH1rHnLCSm9EpKD6Od8t0hY8NuDN80BynqA0VguFEa6GZwIG/+p5Y3bunMer+Hy7kWiiJXwuU2hOKw+fVR4Q==" saltValue="pbk2CWZuCC+08W3Lc9/KDg==" spinCount="100000" sheet="1" objects="1" scenarios="1" selectLockedCells="1"/>
  <mergeCells count="45">
    <mergeCell ref="L44:R44"/>
    <mergeCell ref="U25:U74"/>
    <mergeCell ref="L28:R28"/>
    <mergeCell ref="L29:R29"/>
    <mergeCell ref="L30:R30"/>
    <mergeCell ref="L31:R31"/>
    <mergeCell ref="L32:R32"/>
    <mergeCell ref="L33:R33"/>
    <mergeCell ref="L34:R34"/>
    <mergeCell ref="L35:R35"/>
    <mergeCell ref="L36:R36"/>
    <mergeCell ref="L37:R37"/>
    <mergeCell ref="L40:R40"/>
    <mergeCell ref="L41:R41"/>
    <mergeCell ref="L42:R42"/>
    <mergeCell ref="L43:R43"/>
    <mergeCell ref="L58:R58"/>
    <mergeCell ref="L45:R45"/>
    <mergeCell ref="L48:R48"/>
    <mergeCell ref="L49:R49"/>
    <mergeCell ref="L50:R50"/>
    <mergeCell ref="L51:R51"/>
    <mergeCell ref="L52:R52"/>
    <mergeCell ref="L53:R53"/>
    <mergeCell ref="L54:R54"/>
    <mergeCell ref="L55:R55"/>
    <mergeCell ref="L56:R56"/>
    <mergeCell ref="L57:R57"/>
    <mergeCell ref="L70:R70"/>
    <mergeCell ref="L59:R59"/>
    <mergeCell ref="L60:R60"/>
    <mergeCell ref="L61:R61"/>
    <mergeCell ref="L62:R62"/>
    <mergeCell ref="L63:R63"/>
    <mergeCell ref="L64:R64"/>
    <mergeCell ref="L65:R65"/>
    <mergeCell ref="L66:R66"/>
    <mergeCell ref="L67:R67"/>
    <mergeCell ref="L68:R68"/>
    <mergeCell ref="L69:R69"/>
    <mergeCell ref="L71:R71"/>
    <mergeCell ref="L72:R72"/>
    <mergeCell ref="L73:R73"/>
    <mergeCell ref="L74:R74"/>
    <mergeCell ref="L75:R75"/>
  </mergeCells>
  <conditionalFormatting sqref="T1:W1">
    <cfRule type="expression" dxfId="53" priority="2">
      <formula>LEFT($U$1,7)="Junior_"</formula>
    </cfRule>
  </conditionalFormatting>
  <conditionalFormatting sqref="C1">
    <cfRule type="expression" dxfId="52" priority="1">
      <formula>LEFT($U$1,7)&lt;&gt;"Junior_"</formula>
    </cfRule>
  </conditionalFormatting>
  <conditionalFormatting sqref="L48:L75 W54:W75 AA4:AA75">
    <cfRule type="duplicateValues" dxfId="51" priority="3"/>
  </conditionalFormatting>
  <pageMargins left="0.5" right="0.3" top="0.3" bottom="0.3" header="0.3" footer="0.3"/>
  <pageSetup scale="75" fitToWidth="2" fitToHeight="0" orientation="portrait" r:id="rId1"/>
  <colBreaks count="1" manualBreakCount="1">
    <brk id="21" max="74"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CF5219-5021-4256-AB39-0EE0BA09C3A7}">
  <sheetPr>
    <tabColor rgb="FF7030A0"/>
  </sheetPr>
  <dimension ref="A1:AD86"/>
  <sheetViews>
    <sheetView showGridLines="0" zoomScaleNormal="100" zoomScaleSheetLayoutView="100" workbookViewId="0">
      <selection activeCell="L48" sqref="L48:R48"/>
    </sheetView>
  </sheetViews>
  <sheetFormatPr defaultColWidth="9.140625" defaultRowHeight="12.75"/>
  <cols>
    <col min="1" max="1" width="0.85546875" style="258" customWidth="1"/>
    <col min="2" max="2" width="18.42578125" style="258" customWidth="1"/>
    <col min="3" max="3" width="24.42578125" style="258" customWidth="1"/>
    <col min="4" max="8" width="0.85546875" style="259" customWidth="1"/>
    <col min="9" max="10" width="7" style="260" customWidth="1"/>
    <col min="11" max="11" width="1.7109375" style="258" customWidth="1"/>
    <col min="12" max="12" width="18.42578125" style="258" customWidth="1"/>
    <col min="13" max="13" width="24.42578125" style="258" customWidth="1"/>
    <col min="14" max="18" width="0.85546875" style="258" customWidth="1"/>
    <col min="19" max="20" width="7" style="260" customWidth="1"/>
    <col min="21" max="21" width="2.7109375" style="258" customWidth="1"/>
    <col min="22" max="22" width="0.85546875" style="258" customWidth="1"/>
    <col min="23" max="23" width="45.7109375" style="258" customWidth="1"/>
    <col min="24" max="25" width="8.42578125" style="260" customWidth="1"/>
    <col min="26" max="26" width="1.7109375" style="260" customWidth="1"/>
    <col min="27" max="27" width="45.7109375" style="258" customWidth="1"/>
    <col min="28" max="29" width="8.42578125" style="260" customWidth="1"/>
    <col min="30" max="30" width="2.7109375" style="261" customWidth="1"/>
    <col min="31" max="16384" width="9.140625" style="258"/>
  </cols>
  <sheetData>
    <row r="1" spans="2:30" s="253" customFormat="1" ht="29.25" customHeight="1" thickBot="1">
      <c r="C1" s="254" t="s">
        <v>946</v>
      </c>
      <c r="D1" s="374"/>
      <c r="E1" s="374"/>
      <c r="F1" s="374"/>
      <c r="G1" s="374"/>
      <c r="H1" s="374"/>
      <c r="I1" s="375"/>
      <c r="J1" s="375"/>
      <c r="K1" s="376"/>
      <c r="L1" s="377"/>
      <c r="M1" s="377"/>
      <c r="N1" s="377"/>
      <c r="O1" s="377"/>
      <c r="P1" s="377"/>
      <c r="Q1" s="377"/>
      <c r="R1" s="377"/>
      <c r="S1" s="377"/>
      <c r="T1" s="378" t="str">
        <f ca="1">MID(CELL("filename",A1),FIND(IF(ISERROR(FIND("]",CELL("filename",A1))),"$","]"),CELL("filename",A1))+1,256)</f>
        <v>Junior_14</v>
      </c>
      <c r="U1" s="255" t="str">
        <f ca="1">MID(CELL("filename",A1),FIND(IF(ISERROR(FIND("]",CELL("filename",A1))),"$","]"),CELL("filename",A1))+1,256)</f>
        <v>Junior_14</v>
      </c>
      <c r="W1" s="256" t="str">
        <f ca="1">IF(T1&lt;&gt;"",T1,"")</f>
        <v>Junior_14</v>
      </c>
      <c r="X1" s="257"/>
      <c r="Y1" s="257"/>
      <c r="Z1" s="257"/>
      <c r="AB1" s="257"/>
      <c r="AC1" s="257"/>
      <c r="AD1" s="256"/>
    </row>
    <row r="2" spans="2:30" ht="12.95" customHeight="1">
      <c r="N2" s="259"/>
      <c r="O2" s="259"/>
      <c r="P2" s="259"/>
      <c r="Q2" s="259"/>
      <c r="R2" s="259"/>
    </row>
    <row r="3" spans="2:30" ht="12.95" customHeight="1" thickBot="1">
      <c r="N3" s="259"/>
      <c r="O3" s="259"/>
      <c r="P3" s="259"/>
      <c r="Q3" s="259"/>
      <c r="R3" s="259"/>
    </row>
    <row r="4" spans="2:30" ht="12.95" customHeight="1">
      <c r="B4" s="262"/>
      <c r="C4" s="300" t="s">
        <v>1076</v>
      </c>
      <c r="D4" s="309" t="str">
        <f>IF(Badges!$Q33="A","/","")</f>
        <v/>
      </c>
      <c r="E4" s="309" t="str">
        <f>IF(Badges!$Q37="A","/","")</f>
        <v/>
      </c>
      <c r="F4" s="309" t="str">
        <f>IF(Badges!$Q41="A","/","")</f>
        <v/>
      </c>
      <c r="G4" s="309" t="str">
        <f>IF(Badges!$Q45="A","/","")</f>
        <v/>
      </c>
      <c r="H4" s="309" t="str">
        <f>IF(Badges!$Q49="A","/","")</f>
        <v/>
      </c>
      <c r="I4" s="325" t="str">
        <f>IF(Summary!$AB5="E","E","")</f>
        <v/>
      </c>
      <c r="J4" s="325" t="str">
        <f>IF(Summary!$AC5="Y","R","")</f>
        <v/>
      </c>
      <c r="L4" s="262"/>
      <c r="M4" s="267" t="s">
        <v>97</v>
      </c>
      <c r="N4" s="268"/>
      <c r="O4" s="268"/>
      <c r="P4" s="268"/>
      <c r="Q4" s="268"/>
      <c r="R4" s="268"/>
      <c r="S4" s="269"/>
      <c r="T4" s="269"/>
      <c r="W4" s="336" t="str">
        <f>'Fun Patches'!C5</f>
        <v>&lt;LIST PATCH HERE&gt;</v>
      </c>
      <c r="X4" s="337" t="str">
        <f>IF(Summary!$AB113="E","E","")</f>
        <v/>
      </c>
      <c r="Y4" s="337" t="str">
        <f>IF(Summary!$AC113="Y","R","")</f>
        <v/>
      </c>
      <c r="AA4" s="270"/>
      <c r="AB4" s="264"/>
      <c r="AC4" s="265"/>
    </row>
    <row r="5" spans="2:30" ht="12.95" customHeight="1">
      <c r="B5" s="262"/>
      <c r="C5" s="295" t="s">
        <v>1057</v>
      </c>
      <c r="D5" s="311" t="str">
        <f>IF(Badges!$Q151="A","/","")</f>
        <v/>
      </c>
      <c r="E5" s="311" t="str">
        <f>IF(Badges!$Q155="A","/","")</f>
        <v/>
      </c>
      <c r="F5" s="311" t="str">
        <f>IF(Badges!$Q159="A","/","")</f>
        <v/>
      </c>
      <c r="G5" s="311" t="str">
        <f>IF(Badges!$Q163="A","/","")</f>
        <v/>
      </c>
      <c r="H5" s="311" t="str">
        <f>IF(Badges!$Q167="A","/","")</f>
        <v/>
      </c>
      <c r="I5" s="223" t="str">
        <f>IF(Summary!$AB11="E","E","")</f>
        <v/>
      </c>
      <c r="J5" s="223" t="str">
        <f>IF(Summary!$AC11="Y","R","")</f>
        <v/>
      </c>
      <c r="L5" s="262"/>
      <c r="M5" s="271" t="s">
        <v>947</v>
      </c>
      <c r="N5" s="268"/>
      <c r="O5" s="268"/>
      <c r="P5" s="268"/>
      <c r="Q5" s="268"/>
      <c r="R5" s="272"/>
      <c r="S5" s="224" t="str">
        <f>IF(Summary!$AB63="E","E","")</f>
        <v/>
      </c>
      <c r="T5" s="224" t="str">
        <f>IF(Summary!$AC63="Y","R","")</f>
        <v/>
      </c>
      <c r="W5" s="338" t="str">
        <f>'Fun Patches'!C6</f>
        <v>&lt;LIST PATCH HERE&gt;</v>
      </c>
      <c r="X5" s="339" t="str">
        <f>IF(Summary!$AB114="E","E","")</f>
        <v/>
      </c>
      <c r="Y5" s="339" t="str">
        <f>IF(Summary!$AC114="Y","R","")</f>
        <v/>
      </c>
      <c r="AA5" s="275"/>
      <c r="AB5" s="273"/>
      <c r="AC5" s="274"/>
    </row>
    <row r="6" spans="2:30" ht="12.95" customHeight="1" thickBot="1">
      <c r="B6" s="262"/>
      <c r="C6" s="299" t="s">
        <v>144</v>
      </c>
      <c r="D6" s="311" t="str">
        <f>IF(Badges!$Q174="A","/","")</f>
        <v/>
      </c>
      <c r="E6" s="311" t="str">
        <f>IF(Badges!$Q178="A","/","")</f>
        <v/>
      </c>
      <c r="F6" s="311" t="str">
        <f>IF(Badges!$Q182="A","/","")</f>
        <v/>
      </c>
      <c r="G6" s="311" t="str">
        <f>IF(Badges!$Q186="A","/","")</f>
        <v/>
      </c>
      <c r="H6" s="311" t="str">
        <f>IF(Badges!$Q190="A","/","")</f>
        <v/>
      </c>
      <c r="I6" s="223" t="str">
        <f>IF(Summary!$AB12="E","E","")</f>
        <v/>
      </c>
      <c r="J6" s="223" t="str">
        <f>IF(Summary!$AC12="Y","R","")</f>
        <v/>
      </c>
      <c r="K6" s="266" t="str">
        <f>IF(COUNT(#REF!)=3,MAX(#REF!),"")</f>
        <v/>
      </c>
      <c r="L6" s="262"/>
      <c r="M6" s="279" t="s">
        <v>948</v>
      </c>
      <c r="N6" s="280"/>
      <c r="O6" s="280"/>
      <c r="P6" s="280"/>
      <c r="Q6" s="280"/>
      <c r="R6" s="281"/>
      <c r="S6" s="224" t="str">
        <f>IF(Summary!$AB64="E","E","")</f>
        <v/>
      </c>
      <c r="T6" s="224" t="str">
        <f>IF(Summary!$AC64="Y","R","")</f>
        <v/>
      </c>
      <c r="W6" s="338" t="str">
        <f>'Fun Patches'!C7</f>
        <v>&lt;LIST PATCH HERE&gt;</v>
      </c>
      <c r="X6" s="339" t="str">
        <f>IF(Summary!$AB115="E","E","")</f>
        <v/>
      </c>
      <c r="Y6" s="339" t="str">
        <f>IF(Summary!$AC115="Y","R","")</f>
        <v/>
      </c>
      <c r="AA6" s="275"/>
      <c r="AB6" s="273"/>
      <c r="AC6" s="274"/>
    </row>
    <row r="7" spans="2:30" ht="12.95" customHeight="1" thickBot="1">
      <c r="B7" s="262"/>
      <c r="C7" s="294" t="s">
        <v>139</v>
      </c>
      <c r="D7" s="309" t="str">
        <f>IF(Badges!$Q197="A","/","")</f>
        <v/>
      </c>
      <c r="E7" s="309" t="str">
        <f>IF(Badges!$Q201="A","/","")</f>
        <v/>
      </c>
      <c r="F7" s="309" t="str">
        <f>IF(Badges!$Q205="A","/","")</f>
        <v/>
      </c>
      <c r="G7" s="309" t="str">
        <f>IF(Badges!$Q209="A","/","")</f>
        <v/>
      </c>
      <c r="H7" s="309" t="str">
        <f>IF(Badges!$Q213="A","/","")</f>
        <v/>
      </c>
      <c r="I7" s="325" t="str">
        <f>IF(Summary!$AB13="E","E","")</f>
        <v/>
      </c>
      <c r="J7" s="325" t="str">
        <f>IF(Summary!$AC13="Y","R","")</f>
        <v/>
      </c>
      <c r="K7" s="266"/>
      <c r="L7" s="262"/>
      <c r="M7" s="283" t="s">
        <v>949</v>
      </c>
      <c r="N7" s="284"/>
      <c r="O7" s="284"/>
      <c r="P7" s="284"/>
      <c r="Q7" s="284"/>
      <c r="R7" s="285"/>
      <c r="S7" s="224" t="str">
        <f>IF(Summary!$AB65="E","E","")</f>
        <v/>
      </c>
      <c r="T7" s="224" t="str">
        <f>IF(Summary!$AC65="Y","R","")</f>
        <v/>
      </c>
      <c r="U7" s="266" t="str">
        <f>IF(COUNTIF(S5:S7,"E")=3,"C"," ")</f>
        <v xml:space="preserve"> </v>
      </c>
      <c r="W7" s="338" t="str">
        <f>'Fun Patches'!C8</f>
        <v>&lt;LIST PATCH HERE&gt;</v>
      </c>
      <c r="X7" s="339" t="str">
        <f>IF(Summary!$AB116="E","E","")</f>
        <v/>
      </c>
      <c r="Y7" s="339" t="str">
        <f>IF(Summary!$AC116="Y","R","")</f>
        <v/>
      </c>
      <c r="AA7" s="275"/>
      <c r="AB7" s="273"/>
      <c r="AC7" s="274"/>
    </row>
    <row r="8" spans="2:30" ht="12.95" customHeight="1">
      <c r="B8" s="262"/>
      <c r="C8" s="295" t="s">
        <v>151</v>
      </c>
      <c r="D8" s="311" t="str">
        <f>IF(Badges!$Q220="A","/","")</f>
        <v/>
      </c>
      <c r="E8" s="311" t="str">
        <f>IF(Badges!$Q224="A","/","")</f>
        <v/>
      </c>
      <c r="F8" s="311" t="str">
        <f>IF(Badges!$Q228="A","/","")</f>
        <v/>
      </c>
      <c r="G8" s="311" t="str">
        <f>IF(Badges!$Q232="A","/","")</f>
        <v/>
      </c>
      <c r="H8" s="311" t="str">
        <f>IF(Badges!$Q236="A","/","")</f>
        <v/>
      </c>
      <c r="I8" s="223" t="str">
        <f>IF(Summary!$AB14="E","E","")</f>
        <v/>
      </c>
      <c r="J8" s="223" t="str">
        <f>IF(Summary!$AC14="Y","R","")</f>
        <v/>
      </c>
      <c r="K8" s="266"/>
      <c r="L8" s="262"/>
      <c r="M8" s="287" t="s">
        <v>951</v>
      </c>
      <c r="N8" s="288"/>
      <c r="O8" s="288"/>
      <c r="P8" s="288"/>
      <c r="Q8" s="288"/>
      <c r="R8" s="288"/>
      <c r="S8" s="289"/>
      <c r="T8" s="289"/>
      <c r="W8" s="338" t="str">
        <f>'Fun Patches'!C9</f>
        <v>&lt;LIST PATCH HERE&gt;</v>
      </c>
      <c r="X8" s="339" t="str">
        <f>IF(Summary!$AB117="E","E","")</f>
        <v/>
      </c>
      <c r="Y8" s="339" t="str">
        <f>IF(Summary!$AC117="Y","R","")</f>
        <v/>
      </c>
      <c r="AA8" s="275"/>
      <c r="AB8" s="273"/>
      <c r="AC8" s="274"/>
    </row>
    <row r="9" spans="2:30" ht="12.95" customHeight="1" thickBot="1">
      <c r="B9" s="262"/>
      <c r="C9" s="298" t="s">
        <v>439</v>
      </c>
      <c r="D9" s="311" t="str">
        <f>IF(Badges!$Q266="A","/","")</f>
        <v/>
      </c>
      <c r="E9" s="311" t="str">
        <f>IF(Badges!$Q270="A","/","")</f>
        <v/>
      </c>
      <c r="F9" s="311" t="str">
        <f>IF(Badges!$Q274="A","/","")</f>
        <v/>
      </c>
      <c r="G9" s="311" t="str">
        <f>IF(Badges!$Q278="A","/","")</f>
        <v/>
      </c>
      <c r="H9" s="311" t="str">
        <f>IF(Badges!$Q282="A","/","")</f>
        <v/>
      </c>
      <c r="I9" s="223" t="str">
        <f>IF(Summary!$AB16="E","E","")</f>
        <v/>
      </c>
      <c r="J9" s="223" t="str">
        <f>IF(Summary!$AC16="Y","R","")</f>
        <v/>
      </c>
      <c r="K9" s="266"/>
      <c r="L9" s="262"/>
      <c r="M9" s="271" t="s">
        <v>22</v>
      </c>
      <c r="N9" s="268"/>
      <c r="O9" s="268"/>
      <c r="P9" s="268"/>
      <c r="Q9" s="268"/>
      <c r="R9" s="272"/>
      <c r="S9" s="224" t="str">
        <f>IF(Summary!$AB67="E","E","")</f>
        <v/>
      </c>
      <c r="T9" s="224" t="str">
        <f>IF(Summary!$AC67="Y","R","")</f>
        <v/>
      </c>
      <c r="W9" s="338" t="str">
        <f>'Fun Patches'!C10</f>
        <v>&lt;LIST PATCH HERE&gt;</v>
      </c>
      <c r="X9" s="339" t="str">
        <f>IF(Summary!$AB118="E","E","")</f>
        <v/>
      </c>
      <c r="Y9" s="339" t="str">
        <f>IF(Summary!$AC118="Y","R","")</f>
        <v/>
      </c>
      <c r="AA9" s="275"/>
      <c r="AB9" s="273"/>
      <c r="AC9" s="274"/>
    </row>
    <row r="10" spans="2:30" ht="12.95" customHeight="1">
      <c r="B10" s="262"/>
      <c r="C10" s="300" t="s">
        <v>950</v>
      </c>
      <c r="D10" s="309" t="str">
        <f>IF(Badges!$Q289="A","/","")</f>
        <v/>
      </c>
      <c r="E10" s="309" t="str">
        <f>IF(Badges!$Q293="A","/","")</f>
        <v/>
      </c>
      <c r="F10" s="309" t="str">
        <f>IF(Badges!$Q297="A","/","")</f>
        <v/>
      </c>
      <c r="G10" s="309" t="str">
        <f>IF(Badges!$Q301="A","/","")</f>
        <v/>
      </c>
      <c r="H10" s="309" t="str">
        <f>IF(Badges!$Q305="A","/","")</f>
        <v/>
      </c>
      <c r="I10" s="325" t="str">
        <f>IF(Summary!$AB17="E","E","")</f>
        <v/>
      </c>
      <c r="J10" s="325" t="str">
        <f>IF(Summary!$AC17="Y","R","")</f>
        <v/>
      </c>
      <c r="K10" s="266" t="str">
        <f>IF(COUNT(#REF!)=3,MAX(#REF!),"")</f>
        <v/>
      </c>
      <c r="L10" s="262"/>
      <c r="M10" s="279" t="s">
        <v>26</v>
      </c>
      <c r="N10" s="280"/>
      <c r="O10" s="280"/>
      <c r="P10" s="280"/>
      <c r="Q10" s="280"/>
      <c r="R10" s="281"/>
      <c r="S10" s="224" t="str">
        <f>IF(Summary!$AB68="E","E","")</f>
        <v/>
      </c>
      <c r="T10" s="224" t="str">
        <f>IF(Summary!$AC68="Y","R","")</f>
        <v/>
      </c>
      <c r="W10" s="338" t="str">
        <f>'Fun Patches'!C11</f>
        <v>&lt;LIST PATCH HERE&gt;</v>
      </c>
      <c r="X10" s="339" t="str">
        <f>IF(Summary!$AB119="E","E","")</f>
        <v/>
      </c>
      <c r="Y10" s="339" t="str">
        <f>IF(Summary!$AC119="Y","R","")</f>
        <v/>
      </c>
      <c r="AA10" s="275"/>
      <c r="AB10" s="273"/>
      <c r="AC10" s="274"/>
    </row>
    <row r="11" spans="2:30" ht="12.95" customHeight="1" thickBot="1">
      <c r="B11" s="262"/>
      <c r="C11" s="295" t="s">
        <v>155</v>
      </c>
      <c r="D11" s="311" t="str">
        <f>IF(Badges!$Q312="A","/","")</f>
        <v/>
      </c>
      <c r="E11" s="311" t="str">
        <f>IF(Badges!$Q316="A","/","")</f>
        <v/>
      </c>
      <c r="F11" s="311" t="str">
        <f>IF(Badges!$Q320="A","/","")</f>
        <v/>
      </c>
      <c r="G11" s="311" t="str">
        <f>IF(Badges!$Q324="A","/","")</f>
        <v/>
      </c>
      <c r="H11" s="311" t="str">
        <f>IF(Badges!$Q328="A","/","")</f>
        <v/>
      </c>
      <c r="I11" s="223" t="str">
        <f>IF(Summary!$AB18="E","E","")</f>
        <v/>
      </c>
      <c r="J11" s="223" t="str">
        <f>IF(Summary!$AC18="Y","R","")</f>
        <v/>
      </c>
      <c r="K11" s="266"/>
      <c r="L11" s="262"/>
      <c r="M11" s="290" t="s">
        <v>30</v>
      </c>
      <c r="N11" s="291"/>
      <c r="O11" s="291"/>
      <c r="P11" s="291"/>
      <c r="Q11" s="291"/>
      <c r="R11" s="292"/>
      <c r="S11" s="326" t="str">
        <f>IF(Summary!$AB69="E","E","")</f>
        <v/>
      </c>
      <c r="T11" s="326" t="str">
        <f>IF(Summary!$AC69="Y","R","")</f>
        <v/>
      </c>
      <c r="U11" s="266" t="str">
        <f>IF(COUNTIF(S9:S11,"E")=3,"C"," ")</f>
        <v xml:space="preserve"> </v>
      </c>
      <c r="W11" s="338" t="str">
        <f>'Fun Patches'!C12</f>
        <v>&lt;LIST PATCH HERE&gt;</v>
      </c>
      <c r="X11" s="339" t="str">
        <f>IF(Summary!$AB120="E","E","")</f>
        <v/>
      </c>
      <c r="Y11" s="339" t="str">
        <f>IF(Summary!$AC120="Y","R","")</f>
        <v/>
      </c>
      <c r="AA11" s="275"/>
      <c r="AB11" s="273"/>
      <c r="AC11" s="274"/>
    </row>
    <row r="12" spans="2:30" ht="12.95" customHeight="1" thickBot="1">
      <c r="B12" s="262"/>
      <c r="C12" s="295" t="s">
        <v>143</v>
      </c>
      <c r="D12" s="311" t="str">
        <f>IF(Badges!$Q335="A","/","")</f>
        <v/>
      </c>
      <c r="E12" s="311" t="str">
        <f>IF(Badges!$Q339="A","/","")</f>
        <v/>
      </c>
      <c r="F12" s="311" t="str">
        <f>IF(Badges!$Q343="A","/","")</f>
        <v/>
      </c>
      <c r="G12" s="311" t="str">
        <f>IF(Badges!$Q347="A","/","")</f>
        <v/>
      </c>
      <c r="H12" s="311" t="str">
        <f>IF(Badges!$Q351="A","/","")</f>
        <v/>
      </c>
      <c r="I12" s="223" t="str">
        <f>IF(Summary!$AB19="E","E","")</f>
        <v/>
      </c>
      <c r="J12" s="223" t="str">
        <f>IF(Summary!$AC19="Y","R","")</f>
        <v/>
      </c>
      <c r="K12" s="266"/>
      <c r="L12" s="262"/>
      <c r="M12" s="267" t="s">
        <v>121</v>
      </c>
      <c r="N12" s="268"/>
      <c r="O12" s="268"/>
      <c r="P12" s="268"/>
      <c r="Q12" s="268"/>
      <c r="R12" s="268"/>
      <c r="S12" s="269"/>
      <c r="T12" s="269"/>
      <c r="W12" s="338" t="str">
        <f>'Fun Patches'!C13</f>
        <v>&lt;LIST PATCH HERE&gt;</v>
      </c>
      <c r="X12" s="339" t="str">
        <f>IF(Summary!$AB121="E","E","")</f>
        <v/>
      </c>
      <c r="Y12" s="339" t="str">
        <f>IF(Summary!$AC121="Y","R","")</f>
        <v/>
      </c>
      <c r="AA12" s="275"/>
      <c r="AB12" s="273"/>
      <c r="AC12" s="274"/>
    </row>
    <row r="13" spans="2:30" ht="12.95" customHeight="1">
      <c r="B13" s="262"/>
      <c r="C13" s="294" t="s">
        <v>741</v>
      </c>
      <c r="D13" s="309" t="str">
        <f>IF(Badges!$Q358="A","/","")</f>
        <v/>
      </c>
      <c r="E13" s="309" t="str">
        <f>IF(Badges!$Q362="A","/","")</f>
        <v/>
      </c>
      <c r="F13" s="309" t="str">
        <f>IF(Badges!$Q366="A","/","")</f>
        <v/>
      </c>
      <c r="G13" s="309" t="str">
        <f>IF(Badges!$Q370="A","/","")</f>
        <v/>
      </c>
      <c r="H13" s="309" t="str">
        <f>IF(Badges!$Q374="A","/","")</f>
        <v/>
      </c>
      <c r="I13" s="325" t="str">
        <f>IF(Summary!$AB20="E","E","")</f>
        <v/>
      </c>
      <c r="J13" s="325" t="str">
        <f>IF(Summary!$AC20="Y","R","")</f>
        <v/>
      </c>
      <c r="K13" s="266"/>
      <c r="L13" s="262"/>
      <c r="M13" s="279" t="s">
        <v>953</v>
      </c>
      <c r="N13" s="280"/>
      <c r="O13" s="280"/>
      <c r="P13" s="280"/>
      <c r="Q13" s="280"/>
      <c r="R13" s="281"/>
      <c r="S13" s="224" t="str">
        <f>IF(Summary!$AB71="E","E","")</f>
        <v/>
      </c>
      <c r="T13" s="224" t="str">
        <f>IF(Summary!$AC71="Y","R","")</f>
        <v/>
      </c>
      <c r="W13" s="338" t="str">
        <f>'Fun Patches'!C14</f>
        <v>&lt;LIST PATCH HERE&gt;</v>
      </c>
      <c r="X13" s="339" t="str">
        <f>IF(Summary!$AB122="E","E","")</f>
        <v/>
      </c>
      <c r="Y13" s="339" t="str">
        <f>IF(Summary!$AC122="Y","R","")</f>
        <v/>
      </c>
      <c r="AA13" s="275"/>
      <c r="AB13" s="273"/>
      <c r="AC13" s="274"/>
    </row>
    <row r="14" spans="2:30" ht="12.95" customHeight="1">
      <c r="B14" s="262"/>
      <c r="C14" s="295" t="s">
        <v>952</v>
      </c>
      <c r="D14" s="311" t="str">
        <f>IF(Badges!$Q573="A","/","")</f>
        <v/>
      </c>
      <c r="E14" s="311" t="str">
        <f>IF(Badges!$Q385="A","/","")</f>
        <v/>
      </c>
      <c r="F14" s="311" t="str">
        <f>IF(Badges!$Q389="A","/","")</f>
        <v/>
      </c>
      <c r="G14" s="311" t="str">
        <f>IF(Badges!$Q393="A","/","")</f>
        <v/>
      </c>
      <c r="H14" s="311" t="str">
        <f>IF(Badges!$Q397="A","/","")</f>
        <v/>
      </c>
      <c r="I14" s="223" t="str">
        <f>IF(Summary!$AB21="E","E","")</f>
        <v/>
      </c>
      <c r="J14" s="223" t="str">
        <f>IF(Summary!$AC21="Y","R","")</f>
        <v/>
      </c>
      <c r="K14" s="266" t="str">
        <f>IF(COUNT(#REF!)=3,MAX(#REF!),"")</f>
        <v/>
      </c>
      <c r="L14" s="262"/>
      <c r="M14" s="279" t="s">
        <v>954</v>
      </c>
      <c r="N14" s="280"/>
      <c r="O14" s="280"/>
      <c r="P14" s="280"/>
      <c r="Q14" s="280"/>
      <c r="R14" s="281"/>
      <c r="S14" s="224" t="str">
        <f>IF(Summary!$AB72="E","E","")</f>
        <v/>
      </c>
      <c r="T14" s="224" t="str">
        <f>IF(Summary!$AC72="Y","R","")</f>
        <v/>
      </c>
      <c r="W14" s="338" t="str">
        <f>'Fun Patches'!C15</f>
        <v>&lt;LIST PATCH HERE&gt;</v>
      </c>
      <c r="X14" s="339" t="str">
        <f>IF(Summary!$AB123="E","E","")</f>
        <v/>
      </c>
      <c r="Y14" s="339" t="str">
        <f>IF(Summary!$AC123="Y","R","")</f>
        <v/>
      </c>
      <c r="AA14" s="275"/>
      <c r="AB14" s="273"/>
      <c r="AC14" s="274"/>
    </row>
    <row r="15" spans="2:30" ht="12.95" customHeight="1" thickBot="1">
      <c r="B15" s="262"/>
      <c r="C15" s="298" t="s">
        <v>697</v>
      </c>
      <c r="D15" s="311" t="str">
        <f>IF(Badges!$Q404="A","/","")</f>
        <v/>
      </c>
      <c r="E15" s="311" t="str">
        <f>IF(Badges!$Q408="A","/","")</f>
        <v/>
      </c>
      <c r="F15" s="311" t="str">
        <f>IF(Badges!$Q412="A","/","")</f>
        <v/>
      </c>
      <c r="G15" s="311" t="str">
        <f>IF(Badges!$Q416="A","/","")</f>
        <v/>
      </c>
      <c r="H15" s="311" t="str">
        <f>IF(Badges!$Q420="A","/","")</f>
        <v/>
      </c>
      <c r="I15" s="223" t="str">
        <f>IF(Summary!$AB22="E","E","")</f>
        <v/>
      </c>
      <c r="J15" s="223" t="str">
        <f>IF(Summary!$AC22="Y","R","")</f>
        <v/>
      </c>
      <c r="K15" s="266"/>
      <c r="L15" s="262"/>
      <c r="M15" s="283" t="s">
        <v>955</v>
      </c>
      <c r="N15" s="284"/>
      <c r="O15" s="284"/>
      <c r="P15" s="284"/>
      <c r="Q15" s="284"/>
      <c r="R15" s="285"/>
      <c r="S15" s="326" t="str">
        <f>IF(Summary!$AB73="E","E","")</f>
        <v/>
      </c>
      <c r="T15" s="326" t="str">
        <f>IF(Summary!$AC73="Y","R","")</f>
        <v/>
      </c>
      <c r="U15" s="266" t="str">
        <f>IF(COUNTIF(S13:S15,"E")=3,"C"," ")</f>
        <v xml:space="preserve"> </v>
      </c>
      <c r="W15" s="338" t="str">
        <f>'Fun Patches'!C16</f>
        <v>&lt;LIST PATCH HERE&gt;</v>
      </c>
      <c r="X15" s="339" t="str">
        <f>IF(Summary!$AB124="E","E","")</f>
        <v/>
      </c>
      <c r="Y15" s="339" t="str">
        <f>IF(Summary!$AC124="Y","R","")</f>
        <v/>
      </c>
      <c r="AA15" s="275"/>
      <c r="AB15" s="273"/>
      <c r="AC15" s="274"/>
    </row>
    <row r="16" spans="2:30" ht="12.95" customHeight="1">
      <c r="B16" s="262"/>
      <c r="C16" s="295" t="s">
        <v>146</v>
      </c>
      <c r="D16" s="309" t="str">
        <f>IF(Badges!$Q427="A","/","")</f>
        <v/>
      </c>
      <c r="E16" s="309" t="str">
        <f>IF(Badges!$Q431="A","/","")</f>
        <v/>
      </c>
      <c r="F16" s="309" t="str">
        <f>IF(Badges!$Q435="A","/","")</f>
        <v/>
      </c>
      <c r="G16" s="309" t="str">
        <f>IF(Badges!$Q439="A","/","")</f>
        <v/>
      </c>
      <c r="H16" s="309" t="str">
        <f>IF(Badges!$Q443="A","/","")</f>
        <v/>
      </c>
      <c r="I16" s="325" t="str">
        <f>IF(Summary!$AB23="E","E","")</f>
        <v/>
      </c>
      <c r="J16" s="325" t="str">
        <f>IF(Summary!$AC23="Y","R","")</f>
        <v/>
      </c>
      <c r="K16" s="266"/>
      <c r="L16" s="262"/>
      <c r="M16" s="294" t="s">
        <v>956</v>
      </c>
      <c r="N16" s="310" t="str">
        <f>IF(Badges!$Q79="A","/","")</f>
        <v/>
      </c>
      <c r="O16" s="310" t="str">
        <f>IF(Badges!$Q83="A","/","")</f>
        <v/>
      </c>
      <c r="P16" s="310" t="str">
        <f>IF(Badges!$Q87="A","/","")</f>
        <v/>
      </c>
      <c r="Q16" s="310" t="str">
        <f>IF(Badges!$Q91="A","/","")</f>
        <v/>
      </c>
      <c r="R16" s="310" t="str">
        <f>IF(Badges!$Q95="A","/","")</f>
        <v/>
      </c>
      <c r="S16" s="224" t="str">
        <f>IF(Summary!$AB7="E","E","")</f>
        <v/>
      </c>
      <c r="T16" s="224" t="str">
        <f>IF(Summary!$AC7="Y","R","")</f>
        <v/>
      </c>
      <c r="W16" s="338" t="str">
        <f>'Fun Patches'!C17</f>
        <v>&lt;LIST PATCH HERE&gt;</v>
      </c>
      <c r="X16" s="339" t="str">
        <f>IF(Summary!$AB125="E","E","")</f>
        <v/>
      </c>
      <c r="Y16" s="339" t="str">
        <f>IF(Summary!$AC125="Y","R","")</f>
        <v/>
      </c>
      <c r="AA16" s="275"/>
      <c r="AB16" s="273"/>
      <c r="AC16" s="274"/>
    </row>
    <row r="17" spans="2:29" ht="12.95" customHeight="1">
      <c r="B17" s="262"/>
      <c r="C17" s="295" t="s">
        <v>153</v>
      </c>
      <c r="D17" s="311" t="str">
        <f>IF(Badges!$Q450="A","/","")</f>
        <v/>
      </c>
      <c r="E17" s="311" t="str">
        <f>IF(Badges!$Q454="A","/","")</f>
        <v/>
      </c>
      <c r="F17" s="311" t="str">
        <f>IF(Badges!$Q458="A","/","")</f>
        <v/>
      </c>
      <c r="G17" s="311" t="str">
        <f>IF(Badges!$Q462="A","/","")</f>
        <v/>
      </c>
      <c r="H17" s="311" t="str">
        <f>IF(Badges!$Q466="A","/","")</f>
        <v/>
      </c>
      <c r="I17" s="223" t="str">
        <f>IF(Summary!$AB24="E","E","")</f>
        <v/>
      </c>
      <c r="J17" s="223" t="str">
        <f>IF(Summary!$AC24="Y","R","")</f>
        <v/>
      </c>
      <c r="K17" s="266"/>
      <c r="L17" s="262"/>
      <c r="M17" s="295" t="s">
        <v>957</v>
      </c>
      <c r="N17" s="311" t="str">
        <f>IF(Badges!$Q10="A","/","")</f>
        <v/>
      </c>
      <c r="O17" s="311" t="str">
        <f>IF(Badges!$Q14="A","/","")</f>
        <v/>
      </c>
      <c r="P17" s="311" t="str">
        <f>IF(Badges!$Q18="A","/","")</f>
        <v/>
      </c>
      <c r="Q17" s="311" t="str">
        <f>IF(Badges!$Q22="A","/","")</f>
        <v/>
      </c>
      <c r="R17" s="311" t="str">
        <f>IF(Badges!$Q26="A","/","")</f>
        <v/>
      </c>
      <c r="S17" s="224" t="str">
        <f>IF(Summary!$AB4="E","E","")</f>
        <v/>
      </c>
      <c r="T17" s="224" t="str">
        <f>IF(Summary!$AC4="Y","R","")</f>
        <v/>
      </c>
      <c r="W17" s="338" t="str">
        <f>'Fun Patches'!C18</f>
        <v>&lt;LIST PATCH HERE&gt;</v>
      </c>
      <c r="X17" s="339" t="str">
        <f>IF(Summary!$AB126="E","E","")</f>
        <v/>
      </c>
      <c r="Y17" s="339" t="str">
        <f>IF(Summary!$AC126="Y","R","")</f>
        <v/>
      </c>
      <c r="AA17" s="275"/>
      <c r="AB17" s="273"/>
      <c r="AC17" s="274"/>
    </row>
    <row r="18" spans="2:29" ht="12.95" customHeight="1" thickBot="1">
      <c r="B18" s="262"/>
      <c r="C18" s="295" t="s">
        <v>94</v>
      </c>
      <c r="D18" s="311" t="str">
        <f>IF(Badges!$Q473="A","/","")</f>
        <v/>
      </c>
      <c r="E18" s="311" t="str">
        <f>IF(Badges!$Q477="A","/","")</f>
        <v/>
      </c>
      <c r="F18" s="311" t="str">
        <f>IF(Badges!$Q481="A","/","")</f>
        <v/>
      </c>
      <c r="G18" s="311" t="str">
        <f>IF(Badges!$Q485="A","/","")</f>
        <v/>
      </c>
      <c r="H18" s="311" t="str">
        <f>IF(Badges!$Q489="A","/","")</f>
        <v/>
      </c>
      <c r="I18" s="223" t="str">
        <f>IF(Summary!$AB25="E","E","")</f>
        <v/>
      </c>
      <c r="J18" s="223" t="str">
        <f>IF(Summary!$AC25="Y","R","")</f>
        <v/>
      </c>
      <c r="K18" s="266" t="str">
        <f>IF(COUNT(#REF!)=4,MAX(#REF!),"")</f>
        <v/>
      </c>
      <c r="L18" s="262"/>
      <c r="M18" s="295" t="s">
        <v>958</v>
      </c>
      <c r="N18" s="308" t="str">
        <f>IF(Badges!$Q243="A","/","")</f>
        <v/>
      </c>
      <c r="O18" s="308" t="str">
        <f>IF(Badges!$Q247="A","/","")</f>
        <v/>
      </c>
      <c r="P18" s="308" t="str">
        <f>IF(Badges!$Q251="A","/","")</f>
        <v/>
      </c>
      <c r="Q18" s="308" t="str">
        <f>IF(Badges!$Q255="A","/","")</f>
        <v/>
      </c>
      <c r="R18" s="308" t="str">
        <f>IF(Badges!$Q259="A","/","")</f>
        <v/>
      </c>
      <c r="S18" s="224" t="str">
        <f>IF(Summary!$AB15="E","E","")</f>
        <v/>
      </c>
      <c r="T18" s="224" t="str">
        <f>IF(Summary!$AC15="Y","R","")</f>
        <v/>
      </c>
      <c r="W18" s="338" t="str">
        <f>'Fun Patches'!C19</f>
        <v>&lt;LIST PATCH HERE&gt;</v>
      </c>
      <c r="X18" s="339" t="str">
        <f>IF(Summary!$AB127="E","E","")</f>
        <v/>
      </c>
      <c r="Y18" s="339" t="str">
        <f>IF(Summary!$AC127="Y","R","")</f>
        <v/>
      </c>
      <c r="AA18" s="275"/>
      <c r="AB18" s="273"/>
      <c r="AC18" s="274"/>
    </row>
    <row r="19" spans="2:29" ht="12.95" customHeight="1" thickBot="1">
      <c r="B19" s="262"/>
      <c r="C19" s="294" t="s">
        <v>141</v>
      </c>
      <c r="D19" s="309" t="str">
        <f>IF(Badges!$Q496="A","/","")</f>
        <v/>
      </c>
      <c r="E19" s="309" t="str">
        <f>IF(Badges!$Q500="A","/","")</f>
        <v/>
      </c>
      <c r="F19" s="309" t="str">
        <f>IF(Badges!$Q504="A","/","")</f>
        <v/>
      </c>
      <c r="G19" s="309" t="str">
        <f>IF(Badges!$Q508="A","/","")</f>
        <v/>
      </c>
      <c r="H19" s="309" t="str">
        <f>IF(Badges!$Q512="A","/","")</f>
        <v/>
      </c>
      <c r="I19" s="325" t="str">
        <f>IF(Summary!$AB26="E","E","")</f>
        <v/>
      </c>
      <c r="J19" s="325" t="str">
        <f>IF(Summary!$AC26="Y","R","")</f>
        <v/>
      </c>
      <c r="K19" s="266"/>
      <c r="L19" s="262"/>
      <c r="M19" s="296" t="s">
        <v>959</v>
      </c>
      <c r="N19" s="291"/>
      <c r="O19" s="291"/>
      <c r="P19" s="291"/>
      <c r="Q19" s="291"/>
      <c r="R19" s="292"/>
      <c r="S19" s="326" t="str">
        <f>IF(Summary!$AB74="E","E","")</f>
        <v/>
      </c>
      <c r="T19" s="326" t="str">
        <f>IF(Summary!$AC74="Y","R","")</f>
        <v/>
      </c>
      <c r="U19" s="266" t="str">
        <f>IF(COUNTIF(S16:S19,"E")=4,"C"," ")</f>
        <v xml:space="preserve"> </v>
      </c>
      <c r="W19" s="338" t="str">
        <f>'Fun Patches'!C20</f>
        <v>&lt;LIST PATCH HERE&gt;</v>
      </c>
      <c r="X19" s="339" t="str">
        <f>IF(Summary!$AB128="E","E","")</f>
        <v/>
      </c>
      <c r="Y19" s="339" t="str">
        <f>IF(Summary!$AC128="Y","R","")</f>
        <v/>
      </c>
      <c r="AA19" s="275"/>
      <c r="AB19" s="273"/>
      <c r="AC19" s="274"/>
    </row>
    <row r="20" spans="2:29" ht="12.95" customHeight="1">
      <c r="B20" s="262"/>
      <c r="C20" s="295" t="s">
        <v>718</v>
      </c>
      <c r="D20" s="311" t="str">
        <f>IF(Badges!$Q519="A","/","")</f>
        <v/>
      </c>
      <c r="E20" s="311" t="str">
        <f>IF(Badges!$Q523="A","/","")</f>
        <v/>
      </c>
      <c r="F20" s="311" t="str">
        <f>IF(Badges!$Q527="A","/","")</f>
        <v/>
      </c>
      <c r="G20" s="311" t="str">
        <f>IF(Badges!$Q531="A","/","")</f>
        <v/>
      </c>
      <c r="H20" s="311" t="str">
        <f>IF(Badges!$Q535="A","/","")</f>
        <v/>
      </c>
      <c r="I20" s="223" t="str">
        <f>IF(Summary!$AB27="E","E","")</f>
        <v/>
      </c>
      <c r="J20" s="223" t="str">
        <f>IF(Summary!$AC27="Y","R","")</f>
        <v/>
      </c>
      <c r="K20" s="266"/>
      <c r="L20" s="262"/>
      <c r="M20" s="267" t="s">
        <v>764</v>
      </c>
      <c r="N20" s="268"/>
      <c r="O20" s="268"/>
      <c r="P20" s="268"/>
      <c r="Q20" s="268"/>
      <c r="R20" s="272"/>
      <c r="S20" s="325" t="str">
        <f>IF(Summary!$AB75="E","E","")</f>
        <v/>
      </c>
      <c r="T20" s="325" t="str">
        <f>IF(Summary!$AC75="Y","R","")</f>
        <v/>
      </c>
      <c r="W20" s="338" t="str">
        <f>'Fun Patches'!C21</f>
        <v>&lt;LIST PATCH HERE&gt;</v>
      </c>
      <c r="X20" s="339" t="str">
        <f>IF(Summary!$AB129="E","E","")</f>
        <v/>
      </c>
      <c r="Y20" s="339" t="str">
        <f>IF(Summary!$AC129="Y","R","")</f>
        <v/>
      </c>
      <c r="AA20" s="275"/>
      <c r="AB20" s="273"/>
      <c r="AC20" s="274"/>
    </row>
    <row r="21" spans="2:29" ht="12.95" customHeight="1" thickBot="1">
      <c r="B21" s="262"/>
      <c r="C21" s="298" t="s">
        <v>148</v>
      </c>
      <c r="D21" s="311" t="str">
        <f>IF(Badges!$Q542="A","/","")</f>
        <v/>
      </c>
      <c r="E21" s="311" t="str">
        <f>IF(Badges!$Q546="A","/","")</f>
        <v/>
      </c>
      <c r="F21" s="311" t="str">
        <f>IF(Badges!$Q550="A","/","")</f>
        <v/>
      </c>
      <c r="G21" s="311" t="str">
        <f>IF(Badges!$Q554="A","/","")</f>
        <v/>
      </c>
      <c r="H21" s="311" t="str">
        <f>IF(Badges!$Q558="A","/","")</f>
        <v/>
      </c>
      <c r="I21" s="223" t="str">
        <f>IF(Summary!$AB28="E","E","")</f>
        <v/>
      </c>
      <c r="J21" s="223" t="str">
        <f>IF(Summary!$AC28="Y","R","")</f>
        <v/>
      </c>
      <c r="K21" s="266"/>
      <c r="L21" s="262"/>
      <c r="M21" s="283" t="s">
        <v>960</v>
      </c>
      <c r="N21" s="284"/>
      <c r="O21" s="284"/>
      <c r="P21" s="284"/>
      <c r="Q21" s="284"/>
      <c r="R21" s="285"/>
      <c r="S21" s="346" t="str">
        <f>IF(Summary!$AB76="E","E","")</f>
        <v/>
      </c>
      <c r="T21" s="346" t="str">
        <f>IF(Summary!$AC76="Y","R","")</f>
        <v/>
      </c>
      <c r="U21" s="266" t="str">
        <f>IF(COUNTIF(S20:S21,"E")=2,"C"," ")</f>
        <v xml:space="preserve"> </v>
      </c>
      <c r="W21" s="338" t="str">
        <f>'Fun Patches'!C22</f>
        <v>&lt;LIST PATCH HERE&gt;</v>
      </c>
      <c r="X21" s="339" t="str">
        <f>IF(Summary!$AB130="E","E","")</f>
        <v/>
      </c>
      <c r="Y21" s="339" t="str">
        <f>IF(Summary!$AC130="Y","R","")</f>
        <v/>
      </c>
      <c r="AA21" s="275"/>
      <c r="AB21" s="273"/>
      <c r="AC21" s="274"/>
    </row>
    <row r="22" spans="2:29" ht="12.95" customHeight="1">
      <c r="B22" s="262"/>
      <c r="C22" s="295" t="s">
        <v>152</v>
      </c>
      <c r="D22" s="309" t="str">
        <f>IF(Badges!$Q565="A","/","")</f>
        <v/>
      </c>
      <c r="E22" s="309" t="str">
        <f>IF(Badges!$Q569="A","/","")</f>
        <v/>
      </c>
      <c r="F22" s="309" t="str">
        <f>IF(Badges!$Q573="A","/","")</f>
        <v/>
      </c>
      <c r="G22" s="309" t="str">
        <f>IF(Badges!$Q577="A","/","")</f>
        <v/>
      </c>
      <c r="H22" s="309" t="str">
        <f>IF(Badges!$Q581="A","/","")</f>
        <v/>
      </c>
      <c r="I22" s="325" t="str">
        <f>IF(Summary!$AB29="E","E","")</f>
        <v/>
      </c>
      <c r="J22" s="325" t="str">
        <f>IF(Summary!$AC29="Y","R","")</f>
        <v/>
      </c>
      <c r="K22" s="266" t="str">
        <f>IF(COUNT(#REF!)=2,MAX(#REF!),"")</f>
        <v/>
      </c>
      <c r="L22" s="262"/>
      <c r="M22" s="287" t="s">
        <v>766</v>
      </c>
      <c r="N22" s="288"/>
      <c r="O22" s="288"/>
      <c r="P22" s="288"/>
      <c r="Q22" s="288"/>
      <c r="R22" s="297"/>
      <c r="S22" s="325" t="str">
        <f>IF(Summary!$AB77="E","E","")</f>
        <v/>
      </c>
      <c r="T22" s="325" t="str">
        <f>IF(Summary!$AC77="Y","R","")</f>
        <v/>
      </c>
      <c r="W22" s="338" t="str">
        <f>'Fun Patches'!C23</f>
        <v>&lt;LIST PATCH HERE&gt;</v>
      </c>
      <c r="X22" s="339" t="str">
        <f>IF(Summary!$AB131="E","E","")</f>
        <v/>
      </c>
      <c r="Y22" s="339" t="str">
        <f>IF(Summary!$AC131="Y","R","")</f>
        <v/>
      </c>
      <c r="AA22" s="275"/>
      <c r="AB22" s="273"/>
      <c r="AC22" s="274"/>
    </row>
    <row r="23" spans="2:29" ht="12.95" customHeight="1" thickBot="1">
      <c r="B23" s="262"/>
      <c r="C23" s="295" t="s">
        <v>149</v>
      </c>
      <c r="D23" s="311" t="str">
        <f>IF(Badges!$Q588="A","/","")</f>
        <v/>
      </c>
      <c r="E23" s="311" t="str">
        <f>IF(Badges!$Q592="A","/","")</f>
        <v/>
      </c>
      <c r="F23" s="311" t="str">
        <f>IF(Badges!$Q596="A","/","")</f>
        <v/>
      </c>
      <c r="G23" s="311" t="str">
        <f>IF(Badges!$Q600="A","/","")</f>
        <v/>
      </c>
      <c r="H23" s="311" t="str">
        <f>IF(Badges!$Q604="A","/","")</f>
        <v/>
      </c>
      <c r="I23" s="223" t="str">
        <f>IF(Summary!$AB30="E","E","")</f>
        <v/>
      </c>
      <c r="J23" s="223" t="str">
        <f>IF(Summary!$AC30="Y","R","")</f>
        <v/>
      </c>
      <c r="K23" s="266"/>
      <c r="L23" s="262"/>
      <c r="M23" s="290" t="s">
        <v>961</v>
      </c>
      <c r="N23" s="291"/>
      <c r="O23" s="291"/>
      <c r="P23" s="291"/>
      <c r="Q23" s="291"/>
      <c r="R23" s="292"/>
      <c r="S23" s="326" t="str">
        <f>IF(Summary!$AB78="E","E","")</f>
        <v/>
      </c>
      <c r="T23" s="326" t="str">
        <f>IF(Summary!$AC78="Y","R","")</f>
        <v/>
      </c>
      <c r="U23" s="266" t="str">
        <f>IF(COUNTIF(S22:S23,"E")=2,"C"," ")</f>
        <v xml:space="preserve"> </v>
      </c>
      <c r="W23" s="338" t="str">
        <f>'Fun Patches'!C24</f>
        <v>&lt;LIST PATCH HERE&gt;</v>
      </c>
      <c r="X23" s="339" t="str">
        <f>IF(Summary!$AB132="E","E","")</f>
        <v/>
      </c>
      <c r="Y23" s="339" t="str">
        <f>IF(Summary!$AC132="Y","R","")</f>
        <v/>
      </c>
      <c r="AA23" s="275"/>
      <c r="AB23" s="273"/>
      <c r="AC23" s="274"/>
    </row>
    <row r="24" spans="2:29" ht="12.95" customHeight="1" thickBot="1">
      <c r="B24" s="262"/>
      <c r="C24" s="295" t="s">
        <v>142</v>
      </c>
      <c r="D24" s="311" t="str">
        <f>IF(Badges!$Q634="A","/","")</f>
        <v/>
      </c>
      <c r="E24" s="311" t="str">
        <f>IF(Badges!$Q638="A","/","")</f>
        <v/>
      </c>
      <c r="F24" s="311" t="str">
        <f>IF(Badges!$Q642="A","/","")</f>
        <v/>
      </c>
      <c r="G24" s="311" t="str">
        <f>IF(Badges!$Q646="A","/","")</f>
        <v/>
      </c>
      <c r="H24" s="311" t="str">
        <f>IF(Badges!$Q650="A","/","")</f>
        <v/>
      </c>
      <c r="I24" s="223" t="str">
        <f>IF(Summary!$AB32="E","E","")</f>
        <v/>
      </c>
      <c r="J24" s="223" t="str">
        <f>IF(Summary!$AC32="Y","R","")</f>
        <v/>
      </c>
      <c r="K24" s="266" t="str">
        <f>IF(COUNT(#REF!)=2,MAX(#REF!),"")</f>
        <v/>
      </c>
      <c r="L24" s="262"/>
      <c r="M24" s="267" t="s">
        <v>765</v>
      </c>
      <c r="N24" s="268"/>
      <c r="O24" s="268"/>
      <c r="P24" s="268"/>
      <c r="Q24" s="268"/>
      <c r="R24" s="272"/>
      <c r="S24" s="224" t="str">
        <f>IF(Summary!$AB79="E","E","")</f>
        <v/>
      </c>
      <c r="T24" s="224" t="str">
        <f>IF(Summary!$AC79="Y","R","")</f>
        <v/>
      </c>
      <c r="U24" s="266" t="str">
        <f>IF(COUNTIF(S24:S25,"E")=2,"C"," ")</f>
        <v xml:space="preserve"> </v>
      </c>
      <c r="W24" s="338" t="str">
        <f>'Fun Patches'!C25</f>
        <v>&lt;LIST PATCH HERE&gt;</v>
      </c>
      <c r="X24" s="339" t="str">
        <f>IF(Summary!$AB133="E","E","")</f>
        <v/>
      </c>
      <c r="Y24" s="339" t="str">
        <f>IF(Summary!$AC133="Y","R","")</f>
        <v/>
      </c>
      <c r="AA24" s="275"/>
      <c r="AB24" s="273"/>
      <c r="AC24" s="274"/>
    </row>
    <row r="25" spans="2:29" ht="12.95" customHeight="1" thickBot="1">
      <c r="B25" s="262"/>
      <c r="C25" s="294" t="s">
        <v>154</v>
      </c>
      <c r="D25" s="309" t="str">
        <f>IF(Badges!$Q657="A","/","")</f>
        <v/>
      </c>
      <c r="E25" s="309" t="str">
        <f>IF(Badges!$Q661="A","/","")</f>
        <v/>
      </c>
      <c r="F25" s="309" t="str">
        <f>IF(Badges!$Q665="A","/","")</f>
        <v/>
      </c>
      <c r="G25" s="309" t="str">
        <f>IF(Badges!$Q669="A","/","")</f>
        <v/>
      </c>
      <c r="H25" s="309" t="str">
        <f>IF(Badges!$Q673="A","/","")</f>
        <v/>
      </c>
      <c r="I25" s="325" t="str">
        <f>IF(Summary!$AB33="E","E","")</f>
        <v/>
      </c>
      <c r="J25" s="325" t="str">
        <f>IF(Summary!$AC33="Y","R","")</f>
        <v/>
      </c>
      <c r="K25" s="266"/>
      <c r="L25" s="262"/>
      <c r="M25" s="283" t="s">
        <v>964</v>
      </c>
      <c r="N25" s="284"/>
      <c r="O25" s="284"/>
      <c r="P25" s="284"/>
      <c r="Q25" s="284"/>
      <c r="R25" s="285"/>
      <c r="S25" s="326" t="str">
        <f>IF(Summary!$AB80="E","E","")</f>
        <v/>
      </c>
      <c r="T25" s="326" t="str">
        <f>IF(Summary!$AC80="Y","R","")</f>
        <v/>
      </c>
      <c r="U25" s="586" t="s">
        <v>1144</v>
      </c>
      <c r="W25" s="338" t="str">
        <f>'Fun Patches'!C26</f>
        <v>&lt;LIST PATCH HERE&gt;</v>
      </c>
      <c r="X25" s="339" t="str">
        <f>IF(Summary!$AB134="E","E","")</f>
        <v/>
      </c>
      <c r="Y25" s="339" t="str">
        <f>IF(Summary!$AC134="Y","R","")</f>
        <v/>
      </c>
      <c r="AA25" s="275"/>
      <c r="AB25" s="273"/>
      <c r="AC25" s="274"/>
    </row>
    <row r="26" spans="2:29" ht="12.95" customHeight="1">
      <c r="B26" s="262"/>
      <c r="C26" s="295" t="s">
        <v>962</v>
      </c>
      <c r="D26" s="311" t="str">
        <f>IF(Badges!$Q102="A","/","")</f>
        <v/>
      </c>
      <c r="E26" s="311" t="str">
        <f>IF(Badges!$Q106="A","/","")</f>
        <v/>
      </c>
      <c r="F26" s="311" t="str">
        <f>IF(Badges!$Q110="A","/","")</f>
        <v/>
      </c>
      <c r="G26" s="311" t="str">
        <f>IF(Badges!$Q114="A","/","")</f>
        <v/>
      </c>
      <c r="H26" s="311" t="str">
        <f>IF(Badges!$Q118="A","/","")</f>
        <v/>
      </c>
      <c r="I26" s="223" t="str">
        <f>IF(Summary!$AB8="E","E","")</f>
        <v/>
      </c>
      <c r="J26" s="223" t="str">
        <f>IF(Summary!$AC8="Y","R","")</f>
        <v/>
      </c>
      <c r="K26" s="266" t="str">
        <f>IF(COUNT(#REF!)=2,MAX(#REF!),"")</f>
        <v/>
      </c>
      <c r="L26" s="392"/>
      <c r="M26" s="392"/>
      <c r="N26" s="393"/>
      <c r="O26" s="393"/>
      <c r="P26" s="393"/>
      <c r="Q26" s="393"/>
      <c r="R26" s="393"/>
      <c r="S26" s="394"/>
      <c r="T26" s="394"/>
      <c r="U26" s="586"/>
      <c r="W26" s="338" t="str">
        <f>'Fun Patches'!C27</f>
        <v>&lt;LIST PATCH HERE&gt;</v>
      </c>
      <c r="X26" s="339" t="str">
        <f>IF(Summary!$AB135="E","E","")</f>
        <v/>
      </c>
      <c r="Y26" s="339" t="str">
        <f>IF(Summary!$AC135="Y","R","")</f>
        <v/>
      </c>
      <c r="AA26" s="275"/>
      <c r="AB26" s="273"/>
      <c r="AC26" s="274"/>
    </row>
    <row r="27" spans="2:29" ht="12.95" customHeight="1" thickBot="1">
      <c r="B27" s="262"/>
      <c r="C27" s="298" t="s">
        <v>963</v>
      </c>
      <c r="D27" s="311" t="str">
        <f>IF(Badges!$Q680="A","/","")</f>
        <v/>
      </c>
      <c r="E27" s="311" t="str">
        <f>IF(Badges!$Q684="A","/","")</f>
        <v/>
      </c>
      <c r="F27" s="311" t="str">
        <f>IF(Badges!$Q688="A","/","")</f>
        <v/>
      </c>
      <c r="G27" s="311" t="str">
        <f>IF(Badges!$Q692="A","/","")</f>
        <v/>
      </c>
      <c r="H27" s="311" t="str">
        <f>IF(Badges!$Q696="A","/","")</f>
        <v/>
      </c>
      <c r="I27" s="223" t="str">
        <f>IF(Summary!$AB34="E","E","")</f>
        <v/>
      </c>
      <c r="J27" s="223" t="str">
        <f>IF(Summary!$AC34="Y","R","")</f>
        <v/>
      </c>
      <c r="K27" s="266"/>
      <c r="L27" s="392"/>
      <c r="M27" s="392"/>
      <c r="N27" s="393"/>
      <c r="O27" s="393"/>
      <c r="P27" s="393"/>
      <c r="Q27" s="393"/>
      <c r="R27" s="393"/>
      <c r="S27" s="394"/>
      <c r="T27" s="394"/>
      <c r="U27" s="586"/>
      <c r="W27" s="338" t="str">
        <f>'Fun Patches'!C28</f>
        <v>&lt;LIST PATCH HERE&gt;</v>
      </c>
      <c r="X27" s="339" t="str">
        <f>IF(Summary!$AB136="E","E","")</f>
        <v/>
      </c>
      <c r="Y27" s="339" t="str">
        <f>IF(Summary!$AC136="Y","R","")</f>
        <v/>
      </c>
      <c r="AA27" s="275"/>
      <c r="AB27" s="273"/>
      <c r="AC27" s="274"/>
    </row>
    <row r="28" spans="2:29" ht="12.95" customHeight="1">
      <c r="B28" s="262"/>
      <c r="C28" s="294" t="s">
        <v>150</v>
      </c>
      <c r="D28" s="309" t="str">
        <f>IF(Badges!$Q703="A","/","")</f>
        <v/>
      </c>
      <c r="E28" s="309" t="str">
        <f>IF(Badges!$Q707="A","/","")</f>
        <v/>
      </c>
      <c r="F28" s="309" t="str">
        <f>IF(Badges!$Q711="A","/","")</f>
        <v/>
      </c>
      <c r="G28" s="309" t="str">
        <f>IF(Badges!$Q715="A","/","")</f>
        <v/>
      </c>
      <c r="H28" s="309" t="str">
        <f>IF(Badges!$Q719="A","/","")</f>
        <v/>
      </c>
      <c r="I28" s="325" t="str">
        <f>IF(Summary!$AB35="E","E","")</f>
        <v/>
      </c>
      <c r="J28" s="325" t="str">
        <f>IF(Summary!$AC35="Y","R","")</f>
        <v/>
      </c>
      <c r="L28" s="580" t="str">
        <f>'Council Own'!B6</f>
        <v>&lt;&lt;List Badge 1 Here&gt;&gt;</v>
      </c>
      <c r="M28" s="580"/>
      <c r="N28" s="580"/>
      <c r="O28" s="580"/>
      <c r="P28" s="580"/>
      <c r="Q28" s="580"/>
      <c r="R28" s="589"/>
      <c r="S28" s="337" t="str">
        <f>IF(Summary!$AB82="E","E","")</f>
        <v/>
      </c>
      <c r="T28" s="337" t="str">
        <f>IF(Summary!$AC82="Y","R","")</f>
        <v/>
      </c>
      <c r="U28" s="586"/>
      <c r="W28" s="338" t="str">
        <f>'Fun Patches'!C29</f>
        <v>&lt;LIST PATCH HERE&gt;</v>
      </c>
      <c r="X28" s="339" t="str">
        <f>IF(Summary!$AB137="E","E","")</f>
        <v/>
      </c>
      <c r="Y28" s="339" t="str">
        <f>IF(Summary!$AC137="Y","R","")</f>
        <v/>
      </c>
      <c r="AA28" s="275"/>
      <c r="AB28" s="273"/>
      <c r="AC28" s="274"/>
    </row>
    <row r="29" spans="2:29" ht="12.95" customHeight="1">
      <c r="B29" s="262"/>
      <c r="C29" s="295" t="s">
        <v>847</v>
      </c>
      <c r="D29" s="311" t="str">
        <f>IF(Badges!$Q726="A","/","")</f>
        <v/>
      </c>
      <c r="E29" s="311" t="str">
        <f>IF(Badges!$Q730="A","/","")</f>
        <v/>
      </c>
      <c r="F29" s="311" t="str">
        <f>IF(Badges!$Q734="A","/","")</f>
        <v/>
      </c>
      <c r="G29" s="311" t="str">
        <f>IF(Badges!$Q738="A","/","")</f>
        <v/>
      </c>
      <c r="H29" s="311" t="str">
        <f>IF(Badges!$Q742="A","/","")</f>
        <v/>
      </c>
      <c r="I29" s="223" t="str">
        <f>IF(Summary!$AB36="E","E","")</f>
        <v/>
      </c>
      <c r="J29" s="223" t="str">
        <f>IF(Summary!$AC36="Y","R","")</f>
        <v/>
      </c>
      <c r="L29" s="581" t="str">
        <f>'Council Own'!B30</f>
        <v>&lt;&lt;List Badge 2 Here&gt;&gt;</v>
      </c>
      <c r="M29" s="581"/>
      <c r="N29" s="581"/>
      <c r="O29" s="581"/>
      <c r="P29" s="581"/>
      <c r="Q29" s="581"/>
      <c r="R29" s="590"/>
      <c r="S29" s="339" t="str">
        <f>IF(Summary!$AB83="E","E","")</f>
        <v/>
      </c>
      <c r="T29" s="339" t="str">
        <f>IF(Summary!$AC83="Y","R","")</f>
        <v/>
      </c>
      <c r="U29" s="586"/>
      <c r="W29" s="338" t="str">
        <f>'Fun Patches'!C30</f>
        <v>&lt;LIST PATCH HERE&gt;</v>
      </c>
      <c r="X29" s="339" t="str">
        <f>IF(Summary!$AB138="E","E","")</f>
        <v/>
      </c>
      <c r="Y29" s="339" t="str">
        <f>IF(Summary!$AC138="Y","R","")</f>
        <v/>
      </c>
      <c r="AA29" s="275"/>
      <c r="AB29" s="273"/>
      <c r="AC29" s="274"/>
    </row>
    <row r="30" spans="2:29" ht="12.95" customHeight="1" thickBot="1">
      <c r="B30" s="262"/>
      <c r="C30" s="298" t="s">
        <v>140</v>
      </c>
      <c r="D30" s="316" t="str">
        <f>IF(Badges!$Q749="A","/","")</f>
        <v/>
      </c>
      <c r="E30" s="316" t="str">
        <f>IF(Badges!$Q753="A","/","")</f>
        <v/>
      </c>
      <c r="F30" s="316" t="str">
        <f>IF(Badges!$Q757="A","/","")</f>
        <v/>
      </c>
      <c r="G30" s="316" t="str">
        <f>IF(Badges!$Q761="A","/","")</f>
        <v/>
      </c>
      <c r="H30" s="316" t="str">
        <f>IF(Badges!$Q765="A","/","")</f>
        <v/>
      </c>
      <c r="I30" s="326" t="str">
        <f>IF(Summary!$AB37="E","E","")</f>
        <v/>
      </c>
      <c r="J30" s="326" t="str">
        <f>IF(Summary!$AC37="Y","R","")</f>
        <v/>
      </c>
      <c r="L30" s="580" t="str">
        <f>'Council Own'!B54</f>
        <v>&lt;&lt;List Badge 3 Here&gt;&gt;</v>
      </c>
      <c r="M30" s="580"/>
      <c r="N30" s="580"/>
      <c r="O30" s="580"/>
      <c r="P30" s="580"/>
      <c r="Q30" s="580"/>
      <c r="R30" s="589"/>
      <c r="S30" s="339" t="str">
        <f>IF(Summary!$AB84="E","E","")</f>
        <v/>
      </c>
      <c r="T30" s="339" t="str">
        <f>IF(Summary!$AC84="Y","R","")</f>
        <v/>
      </c>
      <c r="U30" s="586"/>
      <c r="W30" s="338" t="str">
        <f>'Fun Patches'!C31</f>
        <v>&lt;LIST PATCH HERE&gt;</v>
      </c>
      <c r="X30" s="339" t="str">
        <f>IF(Summary!$AB139="E","E","")</f>
        <v/>
      </c>
      <c r="Y30" s="339" t="str">
        <f>IF(Summary!$AC139="Y","R","")</f>
        <v/>
      </c>
      <c r="AA30" s="275"/>
      <c r="AB30" s="273"/>
      <c r="AC30" s="274"/>
    </row>
    <row r="31" spans="2:29" ht="12.95" customHeight="1">
      <c r="B31" s="262"/>
      <c r="C31" s="295" t="s">
        <v>1077</v>
      </c>
      <c r="D31" s="308" t="str">
        <f>IF(Badges!D768="C","/","")</f>
        <v/>
      </c>
      <c r="E31" s="308" t="str">
        <f>IF(Badges!E768="C","/","")</f>
        <v/>
      </c>
      <c r="F31" s="308" t="str">
        <f>IF(Badges!F768="C","/","")</f>
        <v/>
      </c>
      <c r="G31" s="308" t="str">
        <f>IF(Badges!G768="C","/","")</f>
        <v/>
      </c>
      <c r="H31" s="308" t="str">
        <f>IF(Badges!H768="C","/","")</f>
        <v/>
      </c>
      <c r="I31" s="224" t="str">
        <f>IF(Summary!$AB38="E","E","")</f>
        <v/>
      </c>
      <c r="J31" s="224" t="str">
        <f>IF(Summary!$AC38="Y","R","")</f>
        <v/>
      </c>
      <c r="L31" s="581" t="str">
        <f>'Council Own'!B78</f>
        <v>&lt;&lt;List Badge 4 Here&gt;&gt;</v>
      </c>
      <c r="M31" s="581"/>
      <c r="N31" s="581"/>
      <c r="O31" s="581"/>
      <c r="P31" s="581"/>
      <c r="Q31" s="581"/>
      <c r="R31" s="590"/>
      <c r="S31" s="339" t="str">
        <f>IF(Summary!$AB85="E","E","")</f>
        <v/>
      </c>
      <c r="T31" s="339" t="str">
        <f>IF(Summary!$AC85="Y","R","")</f>
        <v/>
      </c>
      <c r="U31" s="586"/>
      <c r="W31" s="338" t="str">
        <f>'Fun Patches'!C32</f>
        <v>&lt;LIST PATCH HERE&gt;</v>
      </c>
      <c r="X31" s="339" t="str">
        <f>IF(Summary!$AB140="E","E","")</f>
        <v/>
      </c>
      <c r="Y31" s="339" t="str">
        <f>IF(Summary!$AC140="Y","R","")</f>
        <v/>
      </c>
      <c r="AA31" s="275"/>
      <c r="AB31" s="273"/>
      <c r="AC31" s="274"/>
    </row>
    <row r="32" spans="2:29" ht="12.95" customHeight="1">
      <c r="B32" s="262"/>
      <c r="C32" s="295" t="s">
        <v>965</v>
      </c>
      <c r="D32" s="317" t="str">
        <f>IF(Badges!$Q779="A","/","")</f>
        <v/>
      </c>
      <c r="E32" s="317" t="str">
        <f>IF(Badges!$Q783="A","/","")</f>
        <v/>
      </c>
      <c r="F32" s="317" t="str">
        <f>IF(Badges!$Q787="A","/","")</f>
        <v/>
      </c>
      <c r="G32" s="317" t="str">
        <f>IF(Badges!$Q791="A","/","")</f>
        <v/>
      </c>
      <c r="H32" s="317" t="str">
        <f>IF(Badges!$Q795="A","/","")</f>
        <v/>
      </c>
      <c r="I32" s="224" t="str">
        <f>IF(Summary!$AB39="E","E","")</f>
        <v/>
      </c>
      <c r="J32" s="224" t="str">
        <f>IF(Summary!$AC39="Y","R","")</f>
        <v/>
      </c>
      <c r="L32" s="582" t="str">
        <f>'Council Own'!B102</f>
        <v>&lt;&lt;List Badge 5 Here&gt;&gt;</v>
      </c>
      <c r="M32" s="582"/>
      <c r="N32" s="582"/>
      <c r="O32" s="582"/>
      <c r="P32" s="582"/>
      <c r="Q32" s="582"/>
      <c r="R32" s="591"/>
      <c r="S32" s="341" t="str">
        <f>IF(Summary!$AB86="E","E","")</f>
        <v/>
      </c>
      <c r="T32" s="341" t="str">
        <f>IF(Summary!$AC86="Y","R","")</f>
        <v/>
      </c>
      <c r="U32" s="586"/>
      <c r="W32" s="338" t="str">
        <f>'Fun Patches'!C33</f>
        <v>&lt;LIST PATCH HERE&gt;</v>
      </c>
      <c r="X32" s="339" t="str">
        <f>IF(Summary!$AB141="E","E","")</f>
        <v/>
      </c>
      <c r="Y32" s="339" t="str">
        <f>IF(Summary!$AC141="Y","R","")</f>
        <v/>
      </c>
      <c r="AA32" s="275"/>
      <c r="AB32" s="273"/>
      <c r="AC32" s="274"/>
    </row>
    <row r="33" spans="2:29" ht="12.95" customHeight="1" thickBot="1">
      <c r="B33" s="262"/>
      <c r="C33" s="299" t="s">
        <v>966</v>
      </c>
      <c r="D33" s="316" t="str">
        <f>IF(Badges!$Q802="A","/","")</f>
        <v/>
      </c>
      <c r="E33" s="316" t="str">
        <f>IF(Badges!$Q806="A","/","")</f>
        <v/>
      </c>
      <c r="F33" s="316" t="str">
        <f>IF(Badges!$Q810="A","/","")</f>
        <v/>
      </c>
      <c r="G33" s="316" t="str">
        <f>IF(Badges!$Q814="A","/","")</f>
        <v/>
      </c>
      <c r="H33" s="316" t="str">
        <f>IF(Badges!$Q818="A","/","")</f>
        <v/>
      </c>
      <c r="I33" s="224" t="str">
        <f>IF(Summary!$AB40="E","E","")</f>
        <v/>
      </c>
      <c r="J33" s="224" t="str">
        <f>IF(Summary!$AC40="Y","R","")</f>
        <v/>
      </c>
      <c r="L33" s="582" t="str">
        <f>'Council Own'!B126</f>
        <v>&lt;&lt;List Badge 6 Here&gt;&gt;</v>
      </c>
      <c r="M33" s="582"/>
      <c r="N33" s="582"/>
      <c r="O33" s="582"/>
      <c r="P33" s="582"/>
      <c r="Q33" s="582"/>
      <c r="R33" s="591"/>
      <c r="S33" s="341" t="str">
        <f>IF(Summary!$AB87="E","E","")</f>
        <v/>
      </c>
      <c r="T33" s="341" t="str">
        <f>IF(Summary!$AC87="Y","R","")</f>
        <v/>
      </c>
      <c r="U33" s="586"/>
      <c r="W33" s="338" t="str">
        <f>'Fun Patches'!C34</f>
        <v>&lt;LIST PATCH HERE&gt;</v>
      </c>
      <c r="X33" s="339" t="str">
        <f>IF(Summary!$AB142="E","E","")</f>
        <v/>
      </c>
      <c r="Y33" s="339" t="str">
        <f>IF(Summary!$AC142="Y","R","")</f>
        <v/>
      </c>
      <c r="AA33" s="275"/>
      <c r="AB33" s="273"/>
      <c r="AC33" s="274"/>
    </row>
    <row r="34" spans="2:29" ht="12.95" customHeight="1">
      <c r="L34" s="582" t="str">
        <f>'Council Own'!B150</f>
        <v>&lt;&lt;List Badge 7 Here&gt;&gt;</v>
      </c>
      <c r="M34" s="582"/>
      <c r="N34" s="582"/>
      <c r="O34" s="582"/>
      <c r="P34" s="582"/>
      <c r="Q34" s="582"/>
      <c r="R34" s="591"/>
      <c r="S34" s="341" t="str">
        <f>IF(Summary!$AB88="E","E","")</f>
        <v/>
      </c>
      <c r="T34" s="341" t="str">
        <f>IF(Summary!$AC88="Y","R","")</f>
        <v/>
      </c>
      <c r="U34" s="586"/>
      <c r="W34" s="338" t="str">
        <f>'Fun Patches'!C35</f>
        <v>&lt;LIST PATCH HERE&gt;</v>
      </c>
      <c r="X34" s="339" t="str">
        <f>IF(Summary!$AB143="E","E","")</f>
        <v/>
      </c>
      <c r="Y34" s="339" t="str">
        <f>IF(Summary!$AC143="Y","R","")</f>
        <v/>
      </c>
      <c r="AA34" s="275"/>
      <c r="AB34" s="273"/>
      <c r="AC34" s="274"/>
    </row>
    <row r="35" spans="2:29" ht="12.95" customHeight="1" thickBot="1">
      <c r="L35" s="582" t="str">
        <f>'Council Own'!B174</f>
        <v>&lt;&lt;List Badge 8 Here&gt;&gt;</v>
      </c>
      <c r="M35" s="582"/>
      <c r="N35" s="582"/>
      <c r="O35" s="582"/>
      <c r="P35" s="582"/>
      <c r="Q35" s="582"/>
      <c r="R35" s="591"/>
      <c r="S35" s="341" t="str">
        <f>IF(Summary!$AB89="E","E","")</f>
        <v/>
      </c>
      <c r="T35" s="341" t="str">
        <f>IF(Summary!$AC89="Y","R","")</f>
        <v/>
      </c>
      <c r="U35" s="586"/>
      <c r="W35" s="338" t="str">
        <f>'Fun Patches'!C36</f>
        <v>&lt;LIST PATCH HERE&gt;</v>
      </c>
      <c r="X35" s="339" t="str">
        <f>IF(Summary!$AB144="E","E","")</f>
        <v/>
      </c>
      <c r="Y35" s="339" t="str">
        <f>IF(Summary!$AC144="Y","R","")</f>
        <v/>
      </c>
      <c r="AA35" s="275"/>
      <c r="AB35" s="273"/>
      <c r="AC35" s="274"/>
    </row>
    <row r="36" spans="2:29" ht="12.95" customHeight="1">
      <c r="C36" s="300" t="s">
        <v>156</v>
      </c>
      <c r="D36" s="310" t="str">
        <f>IF(Badges!$Q56="A","/","")</f>
        <v/>
      </c>
      <c r="E36" s="310" t="str">
        <f>IF(Badges!$Q60="A","/","")</f>
        <v/>
      </c>
      <c r="F36" s="310" t="str">
        <f>IF(Badges!$Q64="A","/","")</f>
        <v/>
      </c>
      <c r="G36" s="310" t="str">
        <f>IF(Badges!$Q68="A","/","")</f>
        <v/>
      </c>
      <c r="H36" s="310" t="str">
        <f>IF(Badges!$Q72="A","/","")</f>
        <v/>
      </c>
      <c r="I36" s="224" t="str">
        <f>IF(Summary!$AB6="E","E","")</f>
        <v/>
      </c>
      <c r="J36" s="224" t="str">
        <f>IF(Summary!$AC6="Y","R","")</f>
        <v/>
      </c>
      <c r="L36" s="582" t="str">
        <f>'Council Own'!B198</f>
        <v>&lt;&lt;List Badge 9 Here&gt;&gt;</v>
      </c>
      <c r="M36" s="582"/>
      <c r="N36" s="582"/>
      <c r="O36" s="582"/>
      <c r="P36" s="582"/>
      <c r="Q36" s="582"/>
      <c r="R36" s="591"/>
      <c r="S36" s="341" t="str">
        <f>IF(Summary!$AB90="E","E","")</f>
        <v/>
      </c>
      <c r="T36" s="341" t="str">
        <f>IF(Summary!$AC90="Y","R","")</f>
        <v/>
      </c>
      <c r="U36" s="586"/>
      <c r="W36" s="338" t="str">
        <f>'Fun Patches'!C37</f>
        <v>&lt;LIST PATCH HERE&gt;</v>
      </c>
      <c r="X36" s="339" t="str">
        <f>IF(Summary!$AB145="E","E","")</f>
        <v/>
      </c>
      <c r="Y36" s="339" t="str">
        <f>IF(Summary!$AC145="Y","R","")</f>
        <v/>
      </c>
      <c r="AA36" s="275"/>
      <c r="AB36" s="273"/>
      <c r="AC36" s="274"/>
    </row>
    <row r="37" spans="2:29" ht="12.95" customHeight="1" thickBot="1">
      <c r="C37" s="298" t="s">
        <v>157</v>
      </c>
      <c r="D37" s="316" t="str">
        <f>IF(Badges!$Q611="A","/","")</f>
        <v/>
      </c>
      <c r="E37" s="316" t="str">
        <f>IF(Badges!$Q615="A","/","")</f>
        <v/>
      </c>
      <c r="F37" s="316" t="str">
        <f>IF(Badges!$Q619="A","/","")</f>
        <v/>
      </c>
      <c r="G37" s="316" t="str">
        <f>IF(Badges!$Q623="A","/","")</f>
        <v/>
      </c>
      <c r="H37" s="316" t="str">
        <f>IF(Badges!$Q627="A","/","")</f>
        <v/>
      </c>
      <c r="I37" s="326" t="str">
        <f>IF(Summary!$AB31="E","E","")</f>
        <v/>
      </c>
      <c r="J37" s="326" t="str">
        <f>IF(Summary!$AC31="Y","R","")</f>
        <v/>
      </c>
      <c r="L37" s="582" t="str">
        <f>'Council Own'!B222</f>
        <v>&lt;&lt;List Badge 10 Here&gt;&gt;</v>
      </c>
      <c r="M37" s="582"/>
      <c r="N37" s="582"/>
      <c r="O37" s="582"/>
      <c r="P37" s="582"/>
      <c r="Q37" s="582"/>
      <c r="R37" s="591"/>
      <c r="S37" s="341" t="str">
        <f>IF(Summary!$AB91="E","E","")</f>
        <v/>
      </c>
      <c r="T37" s="341" t="str">
        <f>IF(Summary!$AC91="Y","R","")</f>
        <v/>
      </c>
      <c r="U37" s="586"/>
      <c r="W37" s="338" t="str">
        <f>'Fun Patches'!C38</f>
        <v>&lt;LIST PATCH HERE&gt;</v>
      </c>
      <c r="X37" s="339" t="str">
        <f>IF(Summary!$AB146="E","E","")</f>
        <v/>
      </c>
      <c r="Y37" s="339" t="str">
        <f>IF(Summary!$AC146="Y","R","")</f>
        <v/>
      </c>
      <c r="AA37" s="275"/>
      <c r="AB37" s="273"/>
      <c r="AC37" s="274"/>
    </row>
    <row r="38" spans="2:29" ht="12.95" customHeight="1">
      <c r="C38" s="300" t="s">
        <v>158</v>
      </c>
      <c r="D38" s="309" t="str">
        <f>IF(Badges!$Q123="A","/","")</f>
        <v/>
      </c>
      <c r="E38" s="309" t="str">
        <f>IF(Badges!$Q125="A","/","")</f>
        <v/>
      </c>
      <c r="F38" s="309" t="str">
        <f>IF(Badges!$Q127="A","/","")</f>
        <v/>
      </c>
      <c r="G38" s="309" t="str">
        <f>IF(Badges!$Q129="A","/","")</f>
        <v/>
      </c>
      <c r="H38" s="309" t="str">
        <f>IF(Badges!$Q131="A","/","")</f>
        <v/>
      </c>
      <c r="I38" s="224" t="str">
        <f>IF(Summary!$AB9="E","E","")</f>
        <v/>
      </c>
      <c r="J38" s="224" t="str">
        <f>IF(Summary!$AC9="Y","R","")</f>
        <v/>
      </c>
      <c r="L38" s="391"/>
      <c r="M38" s="391"/>
      <c r="N38" s="391"/>
      <c r="O38" s="391"/>
      <c r="P38" s="391"/>
      <c r="Q38" s="391"/>
      <c r="R38" s="391"/>
      <c r="S38" s="395"/>
      <c r="T38" s="395"/>
      <c r="U38" s="586"/>
      <c r="W38" s="338" t="str">
        <f>'Fun Patches'!C39</f>
        <v>&lt;LIST PATCH HERE&gt;</v>
      </c>
      <c r="X38" s="339" t="str">
        <f>IF(Summary!$AB147="E","E","")</f>
        <v/>
      </c>
      <c r="Y38" s="339" t="str">
        <f>IF(Summary!$AC147="Y","R","")</f>
        <v/>
      </c>
      <c r="AA38" s="275"/>
      <c r="AB38" s="273"/>
      <c r="AC38" s="274"/>
    </row>
    <row r="39" spans="2:29" ht="12.95" customHeight="1">
      <c r="C39" s="299" t="s">
        <v>159</v>
      </c>
      <c r="D39" s="315" t="str">
        <f>IF(Badges!$Q136="A","/","")</f>
        <v/>
      </c>
      <c r="E39" s="315" t="str">
        <f>IF(Badges!$Q138="A","/","")</f>
        <v/>
      </c>
      <c r="F39" s="315" t="str">
        <f>IF(Badges!$Q140="A","/","")</f>
        <v/>
      </c>
      <c r="G39" s="315" t="str">
        <f>IF(Badges!$Q142="A","/","")</f>
        <v/>
      </c>
      <c r="H39" s="315" t="str">
        <f>IF(Badges!$Q144="A","/","")</f>
        <v/>
      </c>
      <c r="I39" s="224" t="str">
        <f>IF(Summary!$AB10="E","E","")</f>
        <v/>
      </c>
      <c r="J39" s="224" t="str">
        <f>IF(Summary!$AC10="Y","R","")</f>
        <v/>
      </c>
      <c r="L39" s="391"/>
      <c r="M39" s="391"/>
      <c r="N39" s="391"/>
      <c r="O39" s="391"/>
      <c r="P39" s="391"/>
      <c r="Q39" s="391"/>
      <c r="R39" s="391"/>
      <c r="S39" s="395"/>
      <c r="T39" s="395"/>
      <c r="U39" s="586"/>
      <c r="W39" s="338" t="str">
        <f>'Fun Patches'!C40</f>
        <v>&lt;LIST PATCH HERE&gt;</v>
      </c>
      <c r="X39" s="339" t="str">
        <f>IF(Summary!$AB148="E","E","")</f>
        <v/>
      </c>
      <c r="Y39" s="339" t="str">
        <f>IF(Summary!$AC148="Y","R","")</f>
        <v/>
      </c>
      <c r="AA39" s="275"/>
      <c r="AB39" s="273"/>
      <c r="AC39" s="274"/>
    </row>
    <row r="40" spans="2:29" ht="12.95" customHeight="1">
      <c r="L40" s="581" t="str">
        <f>'Age-Level'!C122</f>
        <v>Investiture</v>
      </c>
      <c r="M40" s="581"/>
      <c r="N40" s="581"/>
      <c r="O40" s="581"/>
      <c r="P40" s="581"/>
      <c r="Q40" s="581"/>
      <c r="R40" s="590"/>
      <c r="S40" s="224" t="str">
        <f>IF(Summary!$AB106="E","E","")</f>
        <v/>
      </c>
      <c r="T40" s="224" t="str">
        <f>IF(Summary!$AC106="Y","R","")</f>
        <v/>
      </c>
      <c r="U40" s="586"/>
      <c r="W40" s="338" t="str">
        <f>'Fun Patches'!C41</f>
        <v>&lt;LIST PATCH HERE&gt;</v>
      </c>
      <c r="X40" s="339" t="str">
        <f>IF(Summary!$AB149="E","E","")</f>
        <v/>
      </c>
      <c r="Y40" s="339" t="str">
        <f>IF(Summary!$AC149="Y","R","")</f>
        <v/>
      </c>
      <c r="AA40" s="275"/>
      <c r="AB40" s="273"/>
      <c r="AC40" s="274"/>
    </row>
    <row r="41" spans="2:29" ht="12.95" customHeight="1" thickBot="1">
      <c r="L41" s="581" t="str">
        <f>'Age-Level'!C123</f>
        <v>Rededication (1st year)</v>
      </c>
      <c r="M41" s="581"/>
      <c r="N41" s="581"/>
      <c r="O41" s="581"/>
      <c r="P41" s="581"/>
      <c r="Q41" s="581"/>
      <c r="R41" s="590"/>
      <c r="S41" s="224" t="str">
        <f>IF(Summary!$AB107="E","E","")</f>
        <v/>
      </c>
      <c r="T41" s="224" t="str">
        <f>IF(Summary!$AC107="Y","R","")</f>
        <v/>
      </c>
      <c r="U41" s="586"/>
      <c r="W41" s="338" t="str">
        <f>'Fun Patches'!C42</f>
        <v>&lt;LIST PATCH HERE&gt;</v>
      </c>
      <c r="X41" s="339" t="str">
        <f>IF(Summary!$AB150="E","E","")</f>
        <v/>
      </c>
      <c r="Y41" s="339" t="str">
        <f>IF(Summary!$AC150="Y","R","")</f>
        <v/>
      </c>
      <c r="AA41" s="275"/>
      <c r="AB41" s="273"/>
      <c r="AC41" s="274"/>
    </row>
    <row r="42" spans="2:29" ht="12.95" customHeight="1">
      <c r="B42" s="262"/>
      <c r="C42" s="263" t="s">
        <v>1078</v>
      </c>
      <c r="D42" s="309" t="str">
        <f>IF(Badges!$Q823="C","/","")</f>
        <v/>
      </c>
      <c r="E42" s="309" t="str">
        <f>IF(Badges!$Q823="C","/","")</f>
        <v/>
      </c>
      <c r="F42" s="309" t="str">
        <f>IF(Badges!$Q823="C","/","")</f>
        <v/>
      </c>
      <c r="G42" s="309" t="str">
        <f>IF(Badges!$Q823="C","/","")</f>
        <v/>
      </c>
      <c r="H42" s="309" t="str">
        <f>IF(Badges!$Q823="C","/","")</f>
        <v/>
      </c>
      <c r="I42" s="224" t="str">
        <f>IF(Summary!$AB42="E","E","")</f>
        <v/>
      </c>
      <c r="J42" s="224" t="str">
        <f>IF(Summary!$AC42="Y","R","")</f>
        <v/>
      </c>
      <c r="L42" s="581" t="str">
        <f>'Age-Level'!C124</f>
        <v>Rededication (2nd year)</v>
      </c>
      <c r="M42" s="581"/>
      <c r="N42" s="581"/>
      <c r="O42" s="581"/>
      <c r="P42" s="581"/>
      <c r="Q42" s="581"/>
      <c r="R42" s="590"/>
      <c r="S42" s="224" t="str">
        <f>IF(Summary!$AB108="E","E","")</f>
        <v/>
      </c>
      <c r="T42" s="224" t="str">
        <f>IF(Summary!$AC108="Y","R","")</f>
        <v/>
      </c>
      <c r="U42" s="586"/>
      <c r="W42" s="338" t="str">
        <f>'Fun Patches'!C43</f>
        <v>&lt;LIST PATCH HERE&gt;</v>
      </c>
      <c r="X42" s="339" t="str">
        <f>IF(Summary!$AB151="E","E","")</f>
        <v/>
      </c>
      <c r="Y42" s="339" t="str">
        <f>IF(Summary!$AC151="Y","R","")</f>
        <v/>
      </c>
      <c r="AA42" s="275"/>
      <c r="AB42" s="273"/>
      <c r="AC42" s="274"/>
    </row>
    <row r="43" spans="2:29" ht="12.95" customHeight="1">
      <c r="B43" s="262"/>
      <c r="C43" s="286" t="s">
        <v>1079</v>
      </c>
      <c r="D43" s="317" t="str">
        <f>IF(Badges!$Q830="C","/","")</f>
        <v/>
      </c>
      <c r="E43" s="317" t="str">
        <f>IF(Badges!$Q830="C","/","")</f>
        <v/>
      </c>
      <c r="F43" s="317" t="str">
        <f>IF(Badges!$Q830="C","/","")</f>
        <v/>
      </c>
      <c r="G43" s="317" t="str">
        <f>IF(Badges!$Q830="C","/","")</f>
        <v/>
      </c>
      <c r="H43" s="317" t="str">
        <f>IF(Badges!$Q830="C","/","")</f>
        <v/>
      </c>
      <c r="I43" s="224" t="str">
        <f>IF(Summary!$AB43="E","E","")</f>
        <v/>
      </c>
      <c r="J43" s="224" t="str">
        <f>IF(Summary!$AC43="Y","R","")</f>
        <v/>
      </c>
      <c r="L43" s="581" t="str">
        <f>'Age-Level'!C125</f>
        <v>Rededication (3rd year)</v>
      </c>
      <c r="M43" s="581"/>
      <c r="N43" s="581"/>
      <c r="O43" s="581"/>
      <c r="P43" s="581"/>
      <c r="Q43" s="581"/>
      <c r="R43" s="590"/>
      <c r="S43" s="224" t="str">
        <f>IF(Summary!$AB109="E","E","")</f>
        <v/>
      </c>
      <c r="T43" s="224" t="str">
        <f>IF(Summary!$AC109="Y","R","")</f>
        <v/>
      </c>
      <c r="U43" s="586"/>
      <c r="W43" s="338" t="str">
        <f>'Fun Patches'!C44</f>
        <v>&lt;LIST PATCH HERE&gt;</v>
      </c>
      <c r="X43" s="339" t="str">
        <f>IF(Summary!$AB152="E","E","")</f>
        <v/>
      </c>
      <c r="Y43" s="339" t="str">
        <f>IF(Summary!$AC152="Y","R","")</f>
        <v/>
      </c>
      <c r="AA43" s="275"/>
      <c r="AB43" s="273"/>
      <c r="AC43" s="274"/>
    </row>
    <row r="44" spans="2:29" ht="12.95" customHeight="1" thickBot="1">
      <c r="B44" s="262"/>
      <c r="C44" s="293" t="s">
        <v>1080</v>
      </c>
      <c r="D44" s="316" t="str">
        <f>IF(Badges!$Q837="C","/","")</f>
        <v/>
      </c>
      <c r="E44" s="316" t="str">
        <f>IF(Badges!$Q837="C","/","")</f>
        <v/>
      </c>
      <c r="F44" s="316" t="str">
        <f>IF(Badges!$Q837="C","/","")</f>
        <v/>
      </c>
      <c r="G44" s="316" t="str">
        <f>IF(Badges!$Q837="C","/","")</f>
        <v/>
      </c>
      <c r="H44" s="316" t="str">
        <f>IF(Badges!$Q837="C","/","")</f>
        <v/>
      </c>
      <c r="I44" s="326" t="str">
        <f>IF(Summary!$AB44="E","E","")</f>
        <v/>
      </c>
      <c r="J44" s="326" t="str">
        <f>IF(Summary!$AC44="Y","R","")</f>
        <v/>
      </c>
      <c r="L44" s="581" t="str">
        <f>'Age-Level'!C126</f>
        <v>Rededication (4th year)</v>
      </c>
      <c r="M44" s="581"/>
      <c r="N44" s="581"/>
      <c r="O44" s="581"/>
      <c r="P44" s="581"/>
      <c r="Q44" s="581"/>
      <c r="R44" s="590"/>
      <c r="S44" s="342" t="str">
        <f>IF(Summary!$AB110="E","E","")</f>
        <v/>
      </c>
      <c r="T44" s="342" t="str">
        <f>IF(Summary!$AC110="Y","R","")</f>
        <v/>
      </c>
      <c r="U44" s="586"/>
      <c r="W44" s="338" t="str">
        <f>'Fun Patches'!C45</f>
        <v>&lt;LIST PATCH HERE&gt;</v>
      </c>
      <c r="X44" s="339" t="str">
        <f>IF(Summary!$AB153="E","E","")</f>
        <v/>
      </c>
      <c r="Y44" s="339" t="str">
        <f>IF(Summary!$AC153="Y","R","")</f>
        <v/>
      </c>
      <c r="AA44" s="275"/>
      <c r="AB44" s="273"/>
      <c r="AC44" s="274"/>
    </row>
    <row r="45" spans="2:29" ht="12.95" customHeight="1" thickBot="1">
      <c r="B45" s="262"/>
      <c r="C45" s="263" t="s">
        <v>967</v>
      </c>
      <c r="D45" s="309" t="str">
        <f>IF(Badges!$Q845="C","/","")</f>
        <v/>
      </c>
      <c r="E45" s="309" t="str">
        <f>IF(Badges!$Q846="C","/","")</f>
        <v/>
      </c>
      <c r="F45" s="309" t="str">
        <f>IF(Badges!$Q847="C","/","")</f>
        <v/>
      </c>
      <c r="G45" s="309" t="str">
        <f>IF(Badges!$Q848="C","/","")</f>
        <v/>
      </c>
      <c r="H45" s="309" t="str">
        <f>IF(Badges!$Q849="C","/","")</f>
        <v/>
      </c>
      <c r="I45" s="224" t="str">
        <f>IF(Summary!$AB46="E","E","")</f>
        <v/>
      </c>
      <c r="J45" s="224" t="str">
        <f>IF(Summary!$AC46="Y","R","")</f>
        <v/>
      </c>
      <c r="L45" s="584" t="str">
        <f>'Age-Level'!C127</f>
        <v>Rededication (5th year)</v>
      </c>
      <c r="M45" s="584"/>
      <c r="N45" s="584"/>
      <c r="O45" s="584"/>
      <c r="P45" s="584"/>
      <c r="Q45" s="584"/>
      <c r="R45" s="592"/>
      <c r="S45" s="343" t="str">
        <f>IF(Summary!$AB111="E","E","")</f>
        <v/>
      </c>
      <c r="T45" s="343" t="str">
        <f>IF(Summary!$AC111="Y","R","")</f>
        <v/>
      </c>
      <c r="U45" s="586"/>
      <c r="W45" s="338" t="str">
        <f>'Fun Patches'!C46</f>
        <v>&lt;LIST PATCH HERE&gt;</v>
      </c>
      <c r="X45" s="339" t="str">
        <f>IF(Summary!$AB154="E","E","")</f>
        <v/>
      </c>
      <c r="Y45" s="339" t="str">
        <f>IF(Summary!$AC154="Y","R","")</f>
        <v/>
      </c>
      <c r="AA45" s="275"/>
      <c r="AB45" s="273"/>
      <c r="AC45" s="274"/>
    </row>
    <row r="46" spans="2:29" ht="12.95" customHeight="1">
      <c r="B46" s="262"/>
      <c r="C46" s="286" t="s">
        <v>968</v>
      </c>
      <c r="D46" s="317" t="str">
        <f>IF(Badges!$Q852="C","/","")</f>
        <v/>
      </c>
      <c r="E46" s="317" t="str">
        <f>IF(Badges!$Q853="C","/","")</f>
        <v/>
      </c>
      <c r="F46" s="317" t="str">
        <f>IF(Badges!$Q854="C","/","")</f>
        <v/>
      </c>
      <c r="G46" s="317" t="str">
        <f>IF(Badges!$Q855="C","/","")</f>
        <v/>
      </c>
      <c r="H46" s="317" t="str">
        <f>IF(Badges!$Q856="C","/","")</f>
        <v/>
      </c>
      <c r="I46" s="224" t="str">
        <f>IF(Summary!$AB47="E","E","")</f>
        <v/>
      </c>
      <c r="J46" s="224" t="str">
        <f>IF(Summary!$AC47="Y","R","")</f>
        <v/>
      </c>
      <c r="T46" s="394"/>
      <c r="U46" s="586"/>
      <c r="W46" s="338" t="str">
        <f>'Fun Patches'!C47</f>
        <v>&lt;LIST PATCH HERE&gt;</v>
      </c>
      <c r="X46" s="339" t="str">
        <f>IF(Summary!$AB155="E","E","")</f>
        <v/>
      </c>
      <c r="Y46" s="339" t="str">
        <f>IF(Summary!$AC155="Y","R","")</f>
        <v/>
      </c>
      <c r="AA46" s="275"/>
      <c r="AB46" s="273"/>
      <c r="AC46" s="274"/>
    </row>
    <row r="47" spans="2:29" ht="12.95" customHeight="1" thickBot="1">
      <c r="B47" s="262"/>
      <c r="C47" s="293" t="s">
        <v>969</v>
      </c>
      <c r="D47" s="316" t="str">
        <f>IF(Badges!$Q859="C","/","")</f>
        <v/>
      </c>
      <c r="E47" s="316" t="str">
        <f>IF(Badges!$Q860="C","/","")</f>
        <v/>
      </c>
      <c r="F47" s="316" t="str">
        <f>IF(Badges!$Q861="C","/","")</f>
        <v/>
      </c>
      <c r="G47" s="316" t="str">
        <f>IF(Badges!$Q862="C","/","")</f>
        <v/>
      </c>
      <c r="H47" s="316" t="str">
        <f>IF(Badges!$Q863="C","/","")</f>
        <v/>
      </c>
      <c r="I47" s="326" t="str">
        <f>IF(Summary!$AB48="E","E","")</f>
        <v/>
      </c>
      <c r="J47" s="326" t="str">
        <f>IF(Summary!$AC48="Y","R","")</f>
        <v/>
      </c>
      <c r="U47" s="586"/>
      <c r="W47" s="338" t="str">
        <f>'Fun Patches'!C48</f>
        <v>&lt;LIST PATCH HERE&gt;</v>
      </c>
      <c r="X47" s="339" t="str">
        <f>IF(Summary!$AB156="E","E","")</f>
        <v/>
      </c>
      <c r="Y47" s="339" t="str">
        <f>IF(Summary!$AC156="Y","R","")</f>
        <v/>
      </c>
      <c r="AA47" s="275"/>
      <c r="AB47" s="273"/>
      <c r="AC47" s="274"/>
    </row>
    <row r="48" spans="2:29" ht="12.95" customHeight="1">
      <c r="B48" s="262"/>
      <c r="C48" s="294" t="s">
        <v>970</v>
      </c>
      <c r="D48" s="309" t="str">
        <f>IF(Badges!$Q867="C","/","")</f>
        <v/>
      </c>
      <c r="E48" s="309" t="str">
        <f>IF(Badges!$Q868="C","/","")</f>
        <v/>
      </c>
      <c r="F48" s="309" t="str">
        <f>IF(Badges!$Q869="C","/","")</f>
        <v/>
      </c>
      <c r="G48" s="309" t="str">
        <f>IF(Badges!$Q870="C","/","")</f>
        <v/>
      </c>
      <c r="H48" s="309" t="str">
        <f>IF(Badges!$Q871="C","/","")</f>
        <v/>
      </c>
      <c r="I48" s="224" t="str">
        <f>IF(Summary!$AB50="E","E","")</f>
        <v/>
      </c>
      <c r="J48" s="224" t="str">
        <f>IF(Summary!$AC50="Y","R","")</f>
        <v/>
      </c>
      <c r="L48" s="583"/>
      <c r="M48" s="583"/>
      <c r="N48" s="583"/>
      <c r="O48" s="583"/>
      <c r="P48" s="583"/>
      <c r="Q48" s="583"/>
      <c r="R48" s="587"/>
      <c r="S48" s="264"/>
      <c r="T48" s="274"/>
      <c r="U48" s="586"/>
      <c r="W48" s="338" t="str">
        <f>'Fun Patches'!C49</f>
        <v>&lt;LIST PATCH HERE&gt;</v>
      </c>
      <c r="X48" s="339" t="str">
        <f>IF(Summary!$AB157="E","E","")</f>
        <v/>
      </c>
      <c r="Y48" s="339" t="str">
        <f>IF(Summary!$AC157="Y","R","")</f>
        <v/>
      </c>
      <c r="AA48" s="275"/>
      <c r="AB48" s="273"/>
      <c r="AC48" s="274"/>
    </row>
    <row r="49" spans="2:29" ht="12.95" customHeight="1">
      <c r="B49" s="262"/>
      <c r="C49" s="295" t="s">
        <v>971</v>
      </c>
      <c r="D49" s="317" t="str">
        <f>IF(Badges!$Q874="C","/","")</f>
        <v/>
      </c>
      <c r="E49" s="317" t="str">
        <f>IF(Badges!$Q875="C","/","")</f>
        <v/>
      </c>
      <c r="F49" s="317" t="str">
        <f>IF(Badges!$Q876="C","/","")</f>
        <v/>
      </c>
      <c r="G49" s="317" t="str">
        <f>IF(Badges!$Q877="C","/","")</f>
        <v/>
      </c>
      <c r="H49" s="317" t="str">
        <f>IF(Badges!$Q878="C","/","")</f>
        <v/>
      </c>
      <c r="I49" s="224" t="str">
        <f>IF(Summary!$AB51="E","E","")</f>
        <v/>
      </c>
      <c r="J49" s="224" t="str">
        <f>IF(Summary!$AC51="Y","R","")</f>
        <v/>
      </c>
      <c r="L49" s="585"/>
      <c r="M49" s="585"/>
      <c r="N49" s="585"/>
      <c r="O49" s="585"/>
      <c r="P49" s="585"/>
      <c r="Q49" s="585"/>
      <c r="R49" s="588"/>
      <c r="S49" s="273"/>
      <c r="T49" s="274"/>
      <c r="U49" s="586"/>
      <c r="W49" s="338" t="str">
        <f>'Fun Patches'!C50</f>
        <v>&lt;LIST PATCH HERE&gt;</v>
      </c>
      <c r="X49" s="339" t="str">
        <f>IF(Summary!$AB158="E","E","")</f>
        <v/>
      </c>
      <c r="Y49" s="339" t="str">
        <f>IF(Summary!$AC158="Y","R","")</f>
        <v/>
      </c>
      <c r="AA49" s="275"/>
      <c r="AB49" s="273"/>
      <c r="AC49" s="274"/>
    </row>
    <row r="50" spans="2:29" ht="12.95" customHeight="1" thickBot="1">
      <c r="B50" s="262"/>
      <c r="C50" s="298" t="s">
        <v>972</v>
      </c>
      <c r="D50" s="316" t="str">
        <f>IF(Badges!$Q881="C","/","")</f>
        <v/>
      </c>
      <c r="E50" s="316" t="str">
        <f>IF(Badges!$Q882="C","/","")</f>
        <v/>
      </c>
      <c r="F50" s="316" t="str">
        <f>IF(Badges!$Q883="C","/","")</f>
        <v/>
      </c>
      <c r="G50" s="316" t="str">
        <f>IF(Badges!$Q884="C","/","")</f>
        <v/>
      </c>
      <c r="H50" s="316" t="str">
        <f>IF(Badges!$Q885="C","/","")</f>
        <v/>
      </c>
      <c r="I50" s="326" t="str">
        <f>IF(Summary!$AB52="E","E","")</f>
        <v/>
      </c>
      <c r="J50" s="326" t="str">
        <f>IF(Summary!$AC52="Y","R","")</f>
        <v/>
      </c>
      <c r="L50" s="583"/>
      <c r="M50" s="583"/>
      <c r="N50" s="583"/>
      <c r="O50" s="583"/>
      <c r="P50" s="583"/>
      <c r="Q50" s="583"/>
      <c r="R50" s="587"/>
      <c r="S50" s="273"/>
      <c r="T50" s="274"/>
      <c r="U50" s="586"/>
      <c r="W50" s="338" t="str">
        <f>'Fun Patches'!C51</f>
        <v>&lt;LIST PATCH HERE&gt;</v>
      </c>
      <c r="X50" s="339" t="str">
        <f>IF(Summary!$AB159="E","E","")</f>
        <v/>
      </c>
      <c r="Y50" s="339" t="str">
        <f>IF(Summary!$AC159="Y","R","")</f>
        <v/>
      </c>
      <c r="AA50" s="275"/>
      <c r="AB50" s="273"/>
      <c r="AC50" s="274"/>
    </row>
    <row r="51" spans="2:29" ht="12.95" customHeight="1">
      <c r="B51" s="262"/>
      <c r="C51" s="263" t="s">
        <v>1081</v>
      </c>
      <c r="D51" s="309" t="str">
        <f>IF(Badges!$Q889="C","/","")</f>
        <v/>
      </c>
      <c r="E51" s="309" t="str">
        <f>IF(Badges!$Q890="C","/","")</f>
        <v/>
      </c>
      <c r="F51" s="309" t="str">
        <f>IF(Badges!$Q891="C","/","")</f>
        <v/>
      </c>
      <c r="G51" s="309" t="str">
        <f>IF(Badges!$Q892="C","/","")</f>
        <v/>
      </c>
      <c r="H51" s="309" t="str">
        <f>IF(Badges!$Q893="C","/","")</f>
        <v/>
      </c>
      <c r="I51" s="224" t="str">
        <f>IF(Summary!$AB54="E","E","")</f>
        <v/>
      </c>
      <c r="J51" s="224" t="str">
        <f>IF(Summary!$AC54="Y","R","")</f>
        <v/>
      </c>
      <c r="L51" s="585"/>
      <c r="M51" s="585"/>
      <c r="N51" s="585"/>
      <c r="O51" s="585"/>
      <c r="P51" s="585"/>
      <c r="Q51" s="585"/>
      <c r="R51" s="588"/>
      <c r="S51" s="273"/>
      <c r="T51" s="274"/>
      <c r="U51" s="586"/>
      <c r="W51" s="338" t="str">
        <f>'Fun Patches'!C52</f>
        <v>&lt;LIST PATCH HERE&gt;</v>
      </c>
      <c r="X51" s="339" t="str">
        <f>IF(Summary!$AB160="E","E","")</f>
        <v/>
      </c>
      <c r="Y51" s="339" t="str">
        <f>IF(Summary!$AC160="Y","R","")</f>
        <v/>
      </c>
      <c r="AA51" s="275"/>
      <c r="AB51" s="273"/>
      <c r="AC51" s="274"/>
    </row>
    <row r="52" spans="2:29" ht="12.95" customHeight="1">
      <c r="B52" s="262"/>
      <c r="C52" s="286" t="s">
        <v>1082</v>
      </c>
      <c r="D52" s="317" t="str">
        <f>IF(Badges!$Q896="C","/","")</f>
        <v/>
      </c>
      <c r="E52" s="317" t="str">
        <f>IF(Badges!$Q897="C","/","")</f>
        <v/>
      </c>
      <c r="F52" s="317" t="str">
        <f>IF(Badges!$Q898="C","/","")</f>
        <v/>
      </c>
      <c r="G52" s="317" t="str">
        <f>IF(Badges!$Q899="C","/","")</f>
        <v/>
      </c>
      <c r="H52" s="317" t="str">
        <f>IF(Badges!$Q900="C","/","")</f>
        <v/>
      </c>
      <c r="I52" s="224" t="str">
        <f>IF(Summary!$AB55="E","E","")</f>
        <v/>
      </c>
      <c r="J52" s="224" t="str">
        <f>IF(Summary!$AC55="Y","R","")</f>
        <v/>
      </c>
      <c r="L52" s="583"/>
      <c r="M52" s="583"/>
      <c r="N52" s="583"/>
      <c r="O52" s="583"/>
      <c r="P52" s="583"/>
      <c r="Q52" s="583"/>
      <c r="R52" s="587"/>
      <c r="S52" s="273"/>
      <c r="T52" s="274"/>
      <c r="U52" s="586"/>
      <c r="W52" s="338" t="str">
        <f>'Fun Patches'!C53</f>
        <v>&lt;LIST PATCH HERE&gt;</v>
      </c>
      <c r="X52" s="339" t="str">
        <f>IF(Summary!$AB161="E","E","")</f>
        <v/>
      </c>
      <c r="Y52" s="339" t="str">
        <f>IF(Summary!$AC161="Y","R","")</f>
        <v/>
      </c>
      <c r="AA52" s="275"/>
      <c r="AB52" s="273"/>
      <c r="AC52" s="274"/>
    </row>
    <row r="53" spans="2:29" ht="12.95" customHeight="1" thickBot="1">
      <c r="B53" s="262"/>
      <c r="C53" s="293" t="s">
        <v>1083</v>
      </c>
      <c r="D53" s="316" t="str">
        <f>IF(Badges!$Q903="C","/","")</f>
        <v/>
      </c>
      <c r="E53" s="316" t="str">
        <f>IF(Badges!$Q904="C","/","")</f>
        <v/>
      </c>
      <c r="F53" s="316" t="str">
        <f>IF(Badges!$Q905="C","/","")</f>
        <v/>
      </c>
      <c r="G53" s="316" t="str">
        <f>IF(Badges!$Q906="C","/","")</f>
        <v/>
      </c>
      <c r="H53" s="316" t="str">
        <f>IF(Badges!$Q907="C","/","")</f>
        <v/>
      </c>
      <c r="I53" s="326" t="str">
        <f>IF(Summary!$AB56="E","E","")</f>
        <v/>
      </c>
      <c r="J53" s="326" t="str">
        <f>IF(Summary!$AC56="Y","R","")</f>
        <v/>
      </c>
      <c r="L53" s="585"/>
      <c r="M53" s="585"/>
      <c r="N53" s="585"/>
      <c r="O53" s="585"/>
      <c r="P53" s="585"/>
      <c r="Q53" s="585"/>
      <c r="R53" s="588"/>
      <c r="S53" s="273"/>
      <c r="T53" s="274"/>
      <c r="U53" s="586"/>
      <c r="W53" s="340" t="str">
        <f>'Fun Patches'!C54</f>
        <v>&lt;LIST PATCH HERE&gt;</v>
      </c>
      <c r="X53" s="341" t="str">
        <f>IF(Summary!$AB162="E","E","")</f>
        <v/>
      </c>
      <c r="Y53" s="341" t="str">
        <f>IF(Summary!$AC162="Y","R","")</f>
        <v/>
      </c>
      <c r="AA53" s="275"/>
      <c r="AB53" s="273"/>
      <c r="AC53" s="274"/>
    </row>
    <row r="54" spans="2:29" ht="12.95" customHeight="1">
      <c r="B54" s="262"/>
      <c r="C54" s="263" t="s">
        <v>973</v>
      </c>
      <c r="D54" s="309" t="str">
        <f>IF(Badges!$Q911="C","/","")</f>
        <v/>
      </c>
      <c r="E54" s="309" t="str">
        <f>IF(Badges!$Q912="C","/","")</f>
        <v/>
      </c>
      <c r="F54" s="309" t="str">
        <f>IF(Badges!$Q913="C","/","")</f>
        <v/>
      </c>
      <c r="G54" s="309" t="str">
        <f>IF(Badges!$Q914="C","/","")</f>
        <v/>
      </c>
      <c r="H54" s="309" t="str">
        <f>IF(Badges!$Q915="C","/","")</f>
        <v/>
      </c>
      <c r="I54" s="224" t="str">
        <f>IF(Summary!$AB58="E","E","")</f>
        <v/>
      </c>
      <c r="J54" s="224" t="str">
        <f>IF(Summary!$AC58="Y","R","")</f>
        <v/>
      </c>
      <c r="L54" s="583"/>
      <c r="M54" s="583"/>
      <c r="N54" s="583"/>
      <c r="O54" s="583"/>
      <c r="P54" s="583"/>
      <c r="Q54" s="583"/>
      <c r="R54" s="587"/>
      <c r="S54" s="273"/>
      <c r="T54" s="274"/>
      <c r="U54" s="586"/>
      <c r="W54" s="335"/>
      <c r="X54" s="334"/>
      <c r="Y54" s="334"/>
      <c r="AA54" s="275"/>
      <c r="AB54" s="273"/>
      <c r="AC54" s="274"/>
    </row>
    <row r="55" spans="2:29" ht="12.95" customHeight="1">
      <c r="B55" s="262"/>
      <c r="C55" s="286" t="s">
        <v>974</v>
      </c>
      <c r="D55" s="317" t="str">
        <f>IF(Badges!$Q918="C","/","")</f>
        <v/>
      </c>
      <c r="E55" s="317" t="str">
        <f>IF(Badges!$Q919="C","/","")</f>
        <v/>
      </c>
      <c r="F55" s="317" t="str">
        <f>IF(Badges!$Q920="C","/","")</f>
        <v/>
      </c>
      <c r="G55" s="317" t="str">
        <f>IF(Badges!$Q921="C","/","")</f>
        <v/>
      </c>
      <c r="H55" s="317" t="str">
        <f>IF(Badges!$Q922="C","/","")</f>
        <v/>
      </c>
      <c r="I55" s="224" t="str">
        <f>IF(Summary!$AB59="E","E","")</f>
        <v/>
      </c>
      <c r="J55" s="224" t="str">
        <f>IF(Summary!$AC59="Y","R","")</f>
        <v/>
      </c>
      <c r="L55" s="585"/>
      <c r="M55" s="585"/>
      <c r="N55" s="585"/>
      <c r="O55" s="585"/>
      <c r="P55" s="585"/>
      <c r="Q55" s="585"/>
      <c r="R55" s="588"/>
      <c r="S55" s="273"/>
      <c r="T55" s="274"/>
      <c r="U55" s="586"/>
      <c r="W55" s="396"/>
      <c r="X55" s="264"/>
      <c r="Y55" s="265"/>
      <c r="AA55" s="275"/>
      <c r="AB55" s="273"/>
      <c r="AC55" s="274"/>
    </row>
    <row r="56" spans="2:29" ht="12.95" customHeight="1" thickBot="1">
      <c r="B56" s="262"/>
      <c r="C56" s="276" t="s">
        <v>975</v>
      </c>
      <c r="D56" s="316" t="str">
        <f>IF(Badges!$Q928="A","/","")</f>
        <v/>
      </c>
      <c r="E56" s="316" t="str">
        <f>IF(Badges!$Q931="A","/","")</f>
        <v/>
      </c>
      <c r="F56" s="316" t="str">
        <f>IF(Badges!$Q935="A","/","")</f>
        <v/>
      </c>
      <c r="G56" s="316" t="str">
        <f>IF(Badges!$Q939="A","/","")</f>
        <v/>
      </c>
      <c r="H56" s="316" t="str">
        <f>IF(Badges!$Q942="A","/","")</f>
        <v/>
      </c>
      <c r="I56" s="224" t="str">
        <f>IF(Summary!$AB60="E","E","")</f>
        <v/>
      </c>
      <c r="J56" s="224" t="str">
        <f>IF(Summary!$AC60="Y","R","")</f>
        <v/>
      </c>
      <c r="L56" s="583"/>
      <c r="M56" s="583"/>
      <c r="N56" s="583"/>
      <c r="O56" s="583"/>
      <c r="P56" s="583"/>
      <c r="Q56" s="583"/>
      <c r="R56" s="587"/>
      <c r="S56" s="273"/>
      <c r="T56" s="274"/>
      <c r="U56" s="586"/>
      <c r="W56" s="275"/>
      <c r="X56" s="273"/>
      <c r="Y56" s="274"/>
      <c r="AA56" s="275"/>
      <c r="AB56" s="273"/>
      <c r="AC56" s="274"/>
    </row>
    <row r="57" spans="2:29" ht="12.95" customHeight="1">
      <c r="J57" s="301"/>
      <c r="L57" s="585"/>
      <c r="M57" s="585"/>
      <c r="N57" s="585"/>
      <c r="O57" s="585"/>
      <c r="P57" s="585"/>
      <c r="Q57" s="585"/>
      <c r="R57" s="588"/>
      <c r="S57" s="273"/>
      <c r="T57" s="274"/>
      <c r="U57" s="586"/>
      <c r="W57" s="275"/>
      <c r="X57" s="273"/>
      <c r="Y57" s="274"/>
      <c r="AA57" s="275"/>
      <c r="AB57" s="273"/>
      <c r="AC57" s="274"/>
    </row>
    <row r="58" spans="2:29" ht="12.95" customHeight="1" thickBot="1">
      <c r="L58" s="583"/>
      <c r="M58" s="583"/>
      <c r="N58" s="583"/>
      <c r="O58" s="583"/>
      <c r="P58" s="583"/>
      <c r="Q58" s="583"/>
      <c r="R58" s="587"/>
      <c r="S58" s="273"/>
      <c r="T58" s="274"/>
      <c r="U58" s="586"/>
      <c r="W58" s="275"/>
      <c r="X58" s="273"/>
      <c r="Y58" s="274"/>
      <c r="AA58" s="275"/>
      <c r="AB58" s="273"/>
      <c r="AC58" s="274"/>
    </row>
    <row r="59" spans="2:29" ht="12.95" customHeight="1">
      <c r="B59" s="262"/>
      <c r="C59" s="263" t="s">
        <v>976</v>
      </c>
      <c r="D59" s="310" t="str">
        <f>IF('Age-Level'!$Q6="C","/","")</f>
        <v/>
      </c>
      <c r="E59" s="310" t="str">
        <f>IF('Age-Level'!$Q7="C","/","")</f>
        <v/>
      </c>
      <c r="F59" s="310" t="str">
        <f>IF('Age-Level'!$Q8="C","/","")</f>
        <v/>
      </c>
      <c r="G59" s="310" t="str">
        <f>IF('Age-Level'!$Q9="C","/","")</f>
        <v/>
      </c>
      <c r="H59" s="310" t="str">
        <f>IF('Age-Level'!$Q10="C","/","")</f>
        <v/>
      </c>
      <c r="I59" s="224" t="str">
        <f>IF(Summary!$AB95="E","E","")</f>
        <v/>
      </c>
      <c r="J59" s="224" t="str">
        <f>IF(Summary!$AC95="Y","R","")</f>
        <v/>
      </c>
      <c r="L59" s="585"/>
      <c r="M59" s="585"/>
      <c r="N59" s="585"/>
      <c r="O59" s="585"/>
      <c r="P59" s="585"/>
      <c r="Q59" s="585"/>
      <c r="R59" s="588"/>
      <c r="S59" s="273"/>
      <c r="T59" s="274"/>
      <c r="U59" s="586"/>
      <c r="W59" s="275"/>
      <c r="X59" s="273"/>
      <c r="Y59" s="274"/>
      <c r="AA59" s="275"/>
      <c r="AB59" s="273"/>
      <c r="AC59" s="274"/>
    </row>
    <row r="60" spans="2:29" ht="12.95" customHeight="1" thickBot="1">
      <c r="B60" s="262"/>
      <c r="C60" s="276" t="s">
        <v>977</v>
      </c>
      <c r="D60" s="316" t="str">
        <f>IF('Age-Level'!$Q13="C","/","")</f>
        <v/>
      </c>
      <c r="E60" s="316" t="str">
        <f>IF('Age-Level'!$Q14="C","/","")</f>
        <v/>
      </c>
      <c r="F60" s="316" t="str">
        <f>IF('Age-Level'!$Q15="C","/","")</f>
        <v/>
      </c>
      <c r="G60" s="316" t="str">
        <f>IF('Age-Level'!$Q16="C","/","")</f>
        <v/>
      </c>
      <c r="H60" s="316" t="str">
        <f>IF('Age-Level'!$Q17="C","/","")</f>
        <v/>
      </c>
      <c r="I60" s="326" t="str">
        <f>IF(Summary!$AB96="E","E","")</f>
        <v/>
      </c>
      <c r="J60" s="326" t="str">
        <f>IF(Summary!$AC96="Y","R","")</f>
        <v/>
      </c>
      <c r="L60" s="583"/>
      <c r="M60" s="583"/>
      <c r="N60" s="583"/>
      <c r="O60" s="583"/>
      <c r="P60" s="583"/>
      <c r="Q60" s="583"/>
      <c r="R60" s="587"/>
      <c r="S60" s="273"/>
      <c r="T60" s="274"/>
      <c r="U60" s="586"/>
      <c r="W60" s="275"/>
      <c r="X60" s="273"/>
      <c r="Y60" s="274"/>
      <c r="AA60" s="275"/>
      <c r="AB60" s="273"/>
      <c r="AC60" s="274"/>
    </row>
    <row r="61" spans="2:29" ht="12.95" customHeight="1">
      <c r="B61" s="262"/>
      <c r="C61" s="282" t="s">
        <v>978</v>
      </c>
      <c r="D61" s="310" t="str">
        <f>IF('Age-Level'!$Q20="C","/","")</f>
        <v/>
      </c>
      <c r="E61" s="310" t="str">
        <f>IF('Age-Level'!$Q21="C","/","")</f>
        <v/>
      </c>
      <c r="F61" s="310" t="str">
        <f>IF('Age-Level'!$Q22="C","/","")</f>
        <v/>
      </c>
      <c r="G61" s="310" t="str">
        <f>IF('Age-Level'!$Q23="C","/","")</f>
        <v/>
      </c>
      <c r="H61" s="310" t="str">
        <f>IF('Age-Level'!$Q24="C","/","")</f>
        <v/>
      </c>
      <c r="I61" s="224" t="str">
        <f>IF(Summary!$AB97="E","E","")</f>
        <v/>
      </c>
      <c r="J61" s="224" t="str">
        <f>IF(Summary!$AC97="Y","R","")</f>
        <v/>
      </c>
      <c r="L61" s="585"/>
      <c r="M61" s="585"/>
      <c r="N61" s="585"/>
      <c r="O61" s="585"/>
      <c r="P61" s="585"/>
      <c r="Q61" s="585"/>
      <c r="R61" s="588"/>
      <c r="S61" s="273"/>
      <c r="T61" s="274"/>
      <c r="U61" s="586"/>
      <c r="W61" s="275"/>
      <c r="X61" s="273"/>
      <c r="Y61" s="274"/>
      <c r="AA61" s="275"/>
      <c r="AB61" s="273"/>
      <c r="AC61" s="274"/>
    </row>
    <row r="62" spans="2:29" ht="12.95" customHeight="1">
      <c r="B62" s="262"/>
      <c r="C62" s="276" t="s">
        <v>979</v>
      </c>
      <c r="D62" s="315" t="str">
        <f>IF('Age-Level'!$Q27="C","/","")</f>
        <v/>
      </c>
      <c r="E62" s="315" t="str">
        <f>IF('Age-Level'!$Q28="C","/","")</f>
        <v/>
      </c>
      <c r="F62" s="315" t="str">
        <f>IF('Age-Level'!$Q29="C","/","")</f>
        <v/>
      </c>
      <c r="G62" s="315" t="str">
        <f>IF('Age-Level'!$Q30="C","/","")</f>
        <v/>
      </c>
      <c r="H62" s="315" t="str">
        <f>IF('Age-Level'!$Q31="C","/","")</f>
        <v/>
      </c>
      <c r="I62" s="346" t="str">
        <f>IF(Summary!$AB98="E","E","")</f>
        <v/>
      </c>
      <c r="J62" s="346" t="str">
        <f>IF(Summary!$AC98="Y","R","")</f>
        <v/>
      </c>
      <c r="L62" s="583"/>
      <c r="M62" s="583"/>
      <c r="N62" s="583"/>
      <c r="O62" s="583"/>
      <c r="P62" s="583"/>
      <c r="Q62" s="583"/>
      <c r="R62" s="587"/>
      <c r="S62" s="273"/>
      <c r="T62" s="274"/>
      <c r="U62" s="586"/>
      <c r="W62" s="275"/>
      <c r="X62" s="273"/>
      <c r="Y62" s="274"/>
      <c r="AA62" s="275"/>
      <c r="AB62" s="273"/>
      <c r="AC62" s="274"/>
    </row>
    <row r="63" spans="2:29" ht="12.95" customHeight="1" thickBot="1">
      <c r="B63" s="262"/>
      <c r="C63" s="298" t="s">
        <v>542</v>
      </c>
      <c r="D63" s="316" t="str">
        <f>IF('Age-Level'!$Q34="C","/","")</f>
        <v/>
      </c>
      <c r="E63" s="316" t="str">
        <f>IF('Age-Level'!$Q35="C","/","")</f>
        <v/>
      </c>
      <c r="F63" s="316" t="str">
        <f>IF('Age-Level'!$Q36="C","/","")</f>
        <v/>
      </c>
      <c r="G63" s="316" t="str">
        <f>IF('Age-Level'!$Q37="C","/","")</f>
        <v/>
      </c>
      <c r="H63" s="316" t="str">
        <f>IF('Age-Level'!$Q38="C","/","")</f>
        <v/>
      </c>
      <c r="I63" s="326" t="str">
        <f>IF(Summary!$AB99="E","E","")</f>
        <v/>
      </c>
      <c r="J63" s="326" t="str">
        <f>IF(Summary!$AC99="Y","R","")</f>
        <v/>
      </c>
      <c r="L63" s="585"/>
      <c r="M63" s="585"/>
      <c r="N63" s="585"/>
      <c r="O63" s="585"/>
      <c r="P63" s="585"/>
      <c r="Q63" s="585"/>
      <c r="R63" s="588"/>
      <c r="S63" s="273"/>
      <c r="T63" s="274"/>
      <c r="U63" s="586"/>
      <c r="W63" s="275"/>
      <c r="X63" s="273"/>
      <c r="Y63" s="274"/>
      <c r="AA63" s="275"/>
      <c r="AB63" s="273"/>
      <c r="AC63" s="274"/>
    </row>
    <row r="64" spans="2:29" ht="12.95" customHeight="1">
      <c r="B64" s="262"/>
      <c r="C64" s="303" t="s">
        <v>980</v>
      </c>
      <c r="D64" s="397"/>
      <c r="E64" s="398"/>
      <c r="F64" s="399" t="str">
        <f>IF(COUNTIF(U4:U24,"C")&gt;0,"/"," ")</f>
        <v xml:space="preserve"> </v>
      </c>
      <c r="G64" s="399" t="str">
        <f>IF(COUNTIF(U4:U24,"C")&gt;1,"/"," ")</f>
        <v xml:space="preserve"> </v>
      </c>
      <c r="H64" s="399" t="str">
        <f>IF(COUNTIF(U4:U24,"C")&gt;2,"/"," ")</f>
        <v xml:space="preserve"> </v>
      </c>
      <c r="I64" s="224" t="str">
        <f>IF(Summary!$AB100="E","E","")</f>
        <v/>
      </c>
      <c r="J64" s="224" t="str">
        <f>IF(Summary!$AC100="Y","R","")</f>
        <v/>
      </c>
      <c r="L64" s="583"/>
      <c r="M64" s="583"/>
      <c r="N64" s="583"/>
      <c r="O64" s="583"/>
      <c r="P64" s="583"/>
      <c r="Q64" s="583"/>
      <c r="R64" s="587"/>
      <c r="S64" s="273"/>
      <c r="T64" s="274"/>
      <c r="U64" s="586"/>
      <c r="W64" s="275"/>
      <c r="X64" s="273"/>
      <c r="Y64" s="274"/>
      <c r="AA64" s="275"/>
      <c r="AB64" s="273"/>
      <c r="AC64" s="274"/>
    </row>
    <row r="65" spans="1:30" ht="12.95" customHeight="1">
      <c r="B65" s="262"/>
      <c r="C65" s="302" t="s">
        <v>211</v>
      </c>
      <c r="D65" s="379"/>
      <c r="E65" s="379"/>
      <c r="F65" s="379"/>
      <c r="G65" s="379"/>
      <c r="H65" s="380"/>
      <c r="I65" s="224" t="str">
        <f>IF(Summary!$AB92="E","E","")</f>
        <v/>
      </c>
      <c r="J65" s="224" t="str">
        <f>IF(Summary!$AC92="Y","R","")</f>
        <v/>
      </c>
      <c r="L65" s="585"/>
      <c r="M65" s="585"/>
      <c r="N65" s="585"/>
      <c r="O65" s="585"/>
      <c r="P65" s="585"/>
      <c r="Q65" s="585"/>
      <c r="R65" s="588"/>
      <c r="S65" s="273"/>
      <c r="T65" s="274"/>
      <c r="U65" s="586"/>
      <c r="W65" s="275"/>
      <c r="X65" s="273"/>
      <c r="Y65" s="274"/>
      <c r="AA65" s="275"/>
      <c r="AB65" s="273"/>
      <c r="AC65" s="274"/>
    </row>
    <row r="66" spans="1:30" s="261" customFormat="1" ht="12.95" customHeight="1">
      <c r="A66" s="258"/>
      <c r="B66" s="258"/>
      <c r="C66" s="258"/>
      <c r="D66" s="259"/>
      <c r="E66" s="259"/>
      <c r="F66" s="259"/>
      <c r="G66" s="259"/>
      <c r="H66" s="259"/>
      <c r="I66" s="260"/>
      <c r="J66" s="260"/>
      <c r="K66" s="258"/>
      <c r="L66" s="583"/>
      <c r="M66" s="583"/>
      <c r="N66" s="583"/>
      <c r="O66" s="583"/>
      <c r="P66" s="583"/>
      <c r="Q66" s="583"/>
      <c r="R66" s="587"/>
      <c r="S66" s="273"/>
      <c r="T66" s="274"/>
      <c r="U66" s="586"/>
      <c r="V66" s="258"/>
      <c r="W66" s="275"/>
      <c r="X66" s="273"/>
      <c r="Y66" s="274"/>
      <c r="Z66" s="260"/>
      <c r="AA66" s="275"/>
      <c r="AB66" s="273"/>
      <c r="AC66" s="274"/>
    </row>
    <row r="67" spans="1:30" s="261" customFormat="1" ht="12.95" customHeight="1" thickBot="1">
      <c r="A67" s="258"/>
      <c r="B67" s="258"/>
      <c r="C67" s="258"/>
      <c r="D67" s="259"/>
      <c r="E67" s="259"/>
      <c r="F67" s="259"/>
      <c r="G67" s="259"/>
      <c r="H67" s="259"/>
      <c r="I67" s="260"/>
      <c r="J67" s="260"/>
      <c r="K67" s="258"/>
      <c r="L67" s="585"/>
      <c r="M67" s="585"/>
      <c r="N67" s="585"/>
      <c r="O67" s="585"/>
      <c r="P67" s="585"/>
      <c r="Q67" s="585"/>
      <c r="R67" s="588"/>
      <c r="S67" s="273"/>
      <c r="T67" s="274"/>
      <c r="U67" s="586"/>
      <c r="V67" s="258"/>
      <c r="W67" s="275"/>
      <c r="X67" s="273"/>
      <c r="Y67" s="274"/>
      <c r="Z67" s="260"/>
      <c r="AA67" s="275"/>
      <c r="AB67" s="273"/>
      <c r="AC67" s="274"/>
    </row>
    <row r="68" spans="1:30" s="261" customFormat="1">
      <c r="A68" s="258"/>
      <c r="B68" s="262"/>
      <c r="C68" s="303" t="s">
        <v>981</v>
      </c>
      <c r="D68" s="310" t="str">
        <f>IF('Age-Level'!$Q44="A","/","")</f>
        <v/>
      </c>
      <c r="E68" s="310" t="str">
        <f>IF('Age-Level'!$Q48="A","/","")</f>
        <v/>
      </c>
      <c r="F68" s="310" t="str">
        <f>IF('Age-Level'!$Q52="A","/","")</f>
        <v/>
      </c>
      <c r="G68" s="310" t="str">
        <f>IF('Age-Level'!$Q57="A","/","")</f>
        <v/>
      </c>
      <c r="H68" s="310" t="str">
        <f>IF('Age-Level'!$Q59="A","/","")</f>
        <v/>
      </c>
      <c r="I68" s="224" t="str">
        <f>IF(Summary!$AB101="E","E","")</f>
        <v/>
      </c>
      <c r="J68" s="224" t="str">
        <f>IF(Summary!$AC101="Y","R","")</f>
        <v/>
      </c>
      <c r="K68" s="258"/>
      <c r="L68" s="583"/>
      <c r="M68" s="583"/>
      <c r="N68" s="583"/>
      <c r="O68" s="583"/>
      <c r="P68" s="583"/>
      <c r="Q68" s="583"/>
      <c r="R68" s="587"/>
      <c r="S68" s="273"/>
      <c r="T68" s="274"/>
      <c r="U68" s="586"/>
      <c r="V68" s="258"/>
      <c r="W68" s="275"/>
      <c r="X68" s="273"/>
      <c r="Y68" s="274"/>
      <c r="Z68" s="260"/>
      <c r="AA68" s="275"/>
      <c r="AB68" s="273"/>
      <c r="AC68" s="274"/>
    </row>
    <row r="69" spans="1:30" s="261" customFormat="1" ht="13.5" thickBot="1">
      <c r="A69" s="258"/>
      <c r="B69" s="262"/>
      <c r="C69" s="304" t="s">
        <v>982</v>
      </c>
      <c r="D69" s="316" t="str">
        <f>IF('Age-Level'!$Q62="A","/","")</f>
        <v/>
      </c>
      <c r="E69" s="316" t="str">
        <f>IF('Age-Level'!$Q66="A","/","")</f>
        <v/>
      </c>
      <c r="F69" s="316" t="str">
        <f>IF('Age-Level'!$Q70="A","/","")</f>
        <v/>
      </c>
      <c r="G69" s="316" t="str">
        <f>IF('Age-Level'!$Q75="A","/","")</f>
        <v/>
      </c>
      <c r="H69" s="316" t="str">
        <f>IF('Age-Level'!$Q77="A","/","")</f>
        <v/>
      </c>
      <c r="I69" s="326" t="str">
        <f>IF(Summary!$AB102="E","E","")</f>
        <v/>
      </c>
      <c r="J69" s="326" t="str">
        <f>IF(Summary!$AC102="Y","R","")</f>
        <v/>
      </c>
      <c r="K69" s="258"/>
      <c r="L69" s="585"/>
      <c r="M69" s="585"/>
      <c r="N69" s="585"/>
      <c r="O69" s="585"/>
      <c r="P69" s="585"/>
      <c r="Q69" s="585"/>
      <c r="R69" s="588"/>
      <c r="S69" s="273"/>
      <c r="T69" s="274"/>
      <c r="U69" s="586"/>
      <c r="V69" s="258"/>
      <c r="W69" s="275"/>
      <c r="X69" s="273"/>
      <c r="Y69" s="274"/>
      <c r="Z69" s="260"/>
      <c r="AA69" s="275"/>
      <c r="AB69" s="273"/>
      <c r="AC69" s="274"/>
    </row>
    <row r="70" spans="1:30" s="261" customFormat="1">
      <c r="A70" s="258"/>
      <c r="B70" s="262"/>
      <c r="C70" s="303" t="s">
        <v>983</v>
      </c>
      <c r="D70" s="310" t="str">
        <f>IF('Age-Level'!$Q80="A","/","")</f>
        <v/>
      </c>
      <c r="E70" s="310" t="str">
        <f>IF('Age-Level'!$Q84="A","/","")</f>
        <v/>
      </c>
      <c r="F70" s="310" t="str">
        <f>IF('Age-Level'!$Q88="A","/","")</f>
        <v/>
      </c>
      <c r="G70" s="310" t="str">
        <f>IF('Age-Level'!$Q93="A","/","")</f>
        <v/>
      </c>
      <c r="H70" s="310" t="str">
        <f>IF('Age-Level'!$Q95="A","/","")</f>
        <v/>
      </c>
      <c r="I70" s="224" t="str">
        <f>IF(Summary!$AB103="E","E","")</f>
        <v/>
      </c>
      <c r="J70" s="224" t="str">
        <f>IF(Summary!$AC103="Y","R","")</f>
        <v/>
      </c>
      <c r="K70" s="258"/>
      <c r="L70" s="583"/>
      <c r="M70" s="583"/>
      <c r="N70" s="583"/>
      <c r="O70" s="583"/>
      <c r="P70" s="583"/>
      <c r="Q70" s="583"/>
      <c r="R70" s="587"/>
      <c r="S70" s="273"/>
      <c r="T70" s="274"/>
      <c r="U70" s="586"/>
      <c r="V70" s="258"/>
      <c r="W70" s="275"/>
      <c r="X70" s="273"/>
      <c r="Y70" s="274"/>
      <c r="Z70" s="260"/>
      <c r="AA70" s="275"/>
      <c r="AB70" s="273"/>
      <c r="AC70" s="274"/>
    </row>
    <row r="71" spans="1:30" s="261" customFormat="1" ht="13.5" thickBot="1">
      <c r="B71" s="262"/>
      <c r="C71" s="302" t="s">
        <v>984</v>
      </c>
      <c r="D71" s="316" t="str">
        <f>IF('Age-Level'!$Q98="A","/","")</f>
        <v/>
      </c>
      <c r="E71" s="316" t="str">
        <f>IF('Age-Level'!$Q102="A","/","")</f>
        <v/>
      </c>
      <c r="F71" s="316" t="str">
        <f>IF('Age-Level'!$Q106="A","/","")</f>
        <v/>
      </c>
      <c r="G71" s="316" t="str">
        <f>IF('Age-Level'!$Q111="A","/","")</f>
        <v/>
      </c>
      <c r="H71" s="316" t="str">
        <f>IF('Age-Level'!$Q113="A","/","")</f>
        <v/>
      </c>
      <c r="I71" s="326" t="str">
        <f>IF(Summary!$AB104="E","E","")</f>
        <v/>
      </c>
      <c r="J71" s="326" t="str">
        <f>IF(Summary!$AC104="Y","R","")</f>
        <v/>
      </c>
      <c r="K71" s="258"/>
      <c r="L71" s="585"/>
      <c r="M71" s="585"/>
      <c r="N71" s="585"/>
      <c r="O71" s="585"/>
      <c r="P71" s="585"/>
      <c r="Q71" s="585"/>
      <c r="R71" s="588"/>
      <c r="S71" s="273"/>
      <c r="T71" s="274"/>
      <c r="U71" s="586"/>
      <c r="V71" s="258"/>
      <c r="W71" s="275"/>
      <c r="X71" s="273"/>
      <c r="Y71" s="274"/>
      <c r="Z71" s="260"/>
      <c r="AA71" s="275"/>
      <c r="AB71" s="273"/>
      <c r="AC71" s="274"/>
    </row>
    <row r="72" spans="1:30" s="261" customFormat="1">
      <c r="B72" s="262"/>
      <c r="C72" s="305" t="s">
        <v>985</v>
      </c>
      <c r="D72" s="381"/>
      <c r="E72" s="381"/>
      <c r="F72" s="309" t="str">
        <f>IF('Age-Level'!$Q116="C","/","")</f>
        <v/>
      </c>
      <c r="G72" s="309" t="str">
        <f>IF('Age-Level'!$Q117="C","/","")</f>
        <v/>
      </c>
      <c r="H72" s="309" t="str">
        <f>IF('Age-Level'!$Q118="C","/","")</f>
        <v/>
      </c>
      <c r="I72" s="224" t="str">
        <f>IF(Summary!$AB105="E","E","")</f>
        <v/>
      </c>
      <c r="J72" s="224" t="str">
        <f>IF(Summary!$AC105="Y","R","")</f>
        <v/>
      </c>
      <c r="K72" s="258"/>
      <c r="L72" s="583"/>
      <c r="M72" s="583"/>
      <c r="N72" s="583"/>
      <c r="O72" s="583"/>
      <c r="P72" s="583"/>
      <c r="Q72" s="583"/>
      <c r="R72" s="587"/>
      <c r="S72" s="273"/>
      <c r="T72" s="274"/>
      <c r="U72" s="586"/>
      <c r="V72" s="258"/>
      <c r="W72" s="275"/>
      <c r="X72" s="273"/>
      <c r="Y72" s="274"/>
      <c r="Z72" s="260"/>
      <c r="AA72" s="275"/>
      <c r="AB72" s="273"/>
      <c r="AC72" s="274"/>
    </row>
    <row r="73" spans="1:30" s="261" customFormat="1">
      <c r="B73" s="262"/>
      <c r="C73" s="306" t="s">
        <v>792</v>
      </c>
      <c r="D73" s="379"/>
      <c r="E73" s="379"/>
      <c r="F73" s="317" t="str">
        <f>IF(Bridging!$Q10="A","/","")</f>
        <v/>
      </c>
      <c r="G73" s="317" t="str">
        <f>IF(Bridging!$Q14="A","/","")</f>
        <v/>
      </c>
      <c r="H73" s="317" t="str">
        <f>IF(Bridging!$Q16="A","/","")</f>
        <v/>
      </c>
      <c r="I73" s="224" t="str">
        <f>IF(Summary!$AB93="E","E","")</f>
        <v/>
      </c>
      <c r="J73" s="224" t="str">
        <f>IF(Summary!$AC93="Y","R","")</f>
        <v/>
      </c>
      <c r="K73" s="258"/>
      <c r="L73" s="585"/>
      <c r="M73" s="585"/>
      <c r="N73" s="585"/>
      <c r="O73" s="585"/>
      <c r="P73" s="585"/>
      <c r="Q73" s="585"/>
      <c r="R73" s="588"/>
      <c r="S73" s="273"/>
      <c r="T73" s="274"/>
      <c r="U73" s="586"/>
      <c r="V73" s="258"/>
      <c r="W73" s="275"/>
      <c r="X73" s="273"/>
      <c r="Y73" s="274"/>
      <c r="Z73" s="260"/>
      <c r="AA73" s="275"/>
      <c r="AB73" s="273"/>
      <c r="AC73" s="274"/>
    </row>
    <row r="74" spans="1:30" s="261" customFormat="1">
      <c r="B74" s="258"/>
      <c r="C74" s="258"/>
      <c r="D74" s="259"/>
      <c r="E74" s="259"/>
      <c r="F74" s="259"/>
      <c r="G74" s="259"/>
      <c r="H74" s="259"/>
      <c r="I74" s="260"/>
      <c r="J74" s="260"/>
      <c r="K74" s="258"/>
      <c r="L74" s="583"/>
      <c r="M74" s="583"/>
      <c r="N74" s="583"/>
      <c r="O74" s="583"/>
      <c r="P74" s="583"/>
      <c r="Q74" s="583"/>
      <c r="R74" s="587"/>
      <c r="S74" s="273"/>
      <c r="T74" s="274"/>
      <c r="U74" s="586"/>
      <c r="V74" s="258"/>
      <c r="W74" s="275"/>
      <c r="X74" s="273"/>
      <c r="Y74" s="274"/>
      <c r="Z74" s="260"/>
      <c r="AA74" s="275"/>
      <c r="AB74" s="273"/>
      <c r="AC74" s="274"/>
    </row>
    <row r="75" spans="1:30" s="261" customFormat="1">
      <c r="B75" s="258"/>
      <c r="C75" s="258"/>
      <c r="D75" s="259"/>
      <c r="E75" s="259"/>
      <c r="F75" s="259"/>
      <c r="G75" s="259"/>
      <c r="H75" s="259"/>
      <c r="I75" s="260"/>
      <c r="J75" s="260"/>
      <c r="K75" s="258"/>
      <c r="L75" s="585"/>
      <c r="M75" s="585"/>
      <c r="N75" s="585"/>
      <c r="O75" s="585"/>
      <c r="P75" s="585"/>
      <c r="Q75" s="585"/>
      <c r="R75" s="588"/>
      <c r="S75" s="273"/>
      <c r="T75" s="274"/>
      <c r="U75" s="258"/>
      <c r="V75" s="258"/>
      <c r="W75" s="307"/>
      <c r="X75" s="277"/>
      <c r="Y75" s="278"/>
      <c r="Z75" s="260"/>
      <c r="AA75" s="307"/>
      <c r="AB75" s="277"/>
      <c r="AC75" s="278"/>
    </row>
    <row r="76" spans="1:30" s="261" customFormat="1">
      <c r="B76" s="258"/>
      <c r="C76" s="258"/>
      <c r="D76" s="259"/>
      <c r="E76" s="259"/>
      <c r="F76" s="259"/>
      <c r="G76" s="259"/>
      <c r="H76" s="259"/>
      <c r="I76" s="260"/>
      <c r="J76" s="260"/>
      <c r="K76" s="258"/>
      <c r="L76" s="258"/>
      <c r="M76" s="258"/>
      <c r="N76" s="258"/>
      <c r="O76" s="258"/>
      <c r="P76" s="258"/>
      <c r="Q76" s="258"/>
      <c r="R76" s="258"/>
      <c r="S76" s="260"/>
      <c r="T76" s="260"/>
      <c r="U76" s="258"/>
      <c r="V76" s="258"/>
      <c r="W76" s="258"/>
      <c r="X76" s="260"/>
      <c r="Y76" s="260"/>
      <c r="Z76" s="260"/>
      <c r="AA76" s="258"/>
      <c r="AB76" s="260"/>
      <c r="AC76" s="260"/>
    </row>
    <row r="77" spans="1:30" s="261" customFormat="1">
      <c r="B77" s="258"/>
      <c r="C77" s="258"/>
      <c r="D77" s="259"/>
      <c r="E77" s="259"/>
      <c r="F77" s="259"/>
      <c r="G77" s="259"/>
      <c r="H77" s="259"/>
      <c r="I77" s="260"/>
      <c r="J77" s="260"/>
      <c r="K77" s="258"/>
      <c r="L77" s="258"/>
      <c r="M77" s="258"/>
      <c r="N77" s="258"/>
      <c r="O77" s="258"/>
      <c r="P77" s="258"/>
      <c r="Q77" s="258"/>
      <c r="R77" s="258"/>
      <c r="S77" s="260"/>
      <c r="T77" s="260"/>
      <c r="U77" s="258"/>
      <c r="V77" s="258"/>
      <c r="W77" s="258"/>
      <c r="X77" s="260"/>
      <c r="Y77" s="260"/>
      <c r="Z77" s="260"/>
      <c r="AA77" s="258"/>
      <c r="AB77" s="260"/>
      <c r="AC77" s="260"/>
    </row>
    <row r="78" spans="1:30" s="261" customFormat="1">
      <c r="A78" s="258"/>
      <c r="B78" s="258"/>
      <c r="C78" s="258"/>
      <c r="D78" s="259"/>
      <c r="E78" s="259"/>
      <c r="F78" s="259"/>
      <c r="G78" s="259"/>
      <c r="H78" s="259"/>
      <c r="I78" s="260"/>
      <c r="J78" s="260"/>
      <c r="K78" s="258"/>
      <c r="L78" s="258"/>
      <c r="M78" s="258"/>
      <c r="N78" s="258"/>
      <c r="O78" s="258"/>
      <c r="P78" s="258"/>
      <c r="Q78" s="258"/>
      <c r="R78" s="258"/>
      <c r="S78" s="260"/>
      <c r="T78" s="260"/>
      <c r="U78" s="258"/>
      <c r="V78" s="258"/>
      <c r="W78" s="258"/>
      <c r="X78" s="260"/>
      <c r="Y78" s="260"/>
      <c r="Z78" s="260"/>
      <c r="AA78" s="258"/>
      <c r="AB78" s="260"/>
      <c r="AC78" s="260"/>
    </row>
    <row r="79" spans="1:30">
      <c r="W79" s="260"/>
      <c r="X79" s="258"/>
      <c r="AA79" s="261"/>
      <c r="AB79" s="258"/>
      <c r="AC79" s="258"/>
      <c r="AD79" s="258"/>
    </row>
    <row r="80" spans="1:30">
      <c r="W80" s="260"/>
      <c r="X80" s="258"/>
      <c r="AA80" s="261"/>
      <c r="AB80" s="258"/>
      <c r="AC80" s="258"/>
      <c r="AD80" s="258"/>
    </row>
    <row r="81" spans="23:30">
      <c r="W81" s="260"/>
      <c r="X81" s="258"/>
      <c r="AA81" s="261"/>
      <c r="AB81" s="258"/>
      <c r="AC81" s="258"/>
      <c r="AD81" s="258"/>
    </row>
    <row r="82" spans="23:30">
      <c r="W82" s="260"/>
      <c r="X82" s="258"/>
      <c r="AA82" s="261"/>
      <c r="AB82" s="258"/>
      <c r="AC82" s="258"/>
      <c r="AD82" s="258"/>
    </row>
    <row r="83" spans="23:30">
      <c r="W83" s="260"/>
      <c r="X83" s="258"/>
      <c r="AA83" s="261"/>
      <c r="AB83" s="258"/>
      <c r="AC83" s="258"/>
      <c r="AD83" s="258"/>
    </row>
    <row r="84" spans="23:30">
      <c r="W84" s="260"/>
      <c r="X84" s="258"/>
      <c r="AA84" s="261"/>
      <c r="AB84" s="258"/>
      <c r="AC84" s="258"/>
      <c r="AD84" s="258"/>
    </row>
    <row r="85" spans="23:30">
      <c r="W85" s="260"/>
      <c r="X85" s="258"/>
      <c r="AA85" s="261"/>
      <c r="AB85" s="258"/>
      <c r="AC85" s="258"/>
      <c r="AD85" s="258"/>
    </row>
    <row r="86" spans="23:30">
      <c r="W86" s="260"/>
      <c r="X86" s="258"/>
      <c r="AA86" s="261"/>
      <c r="AB86" s="258"/>
      <c r="AC86" s="258"/>
      <c r="AD86" s="258"/>
    </row>
  </sheetData>
  <sheetProtection algorithmName="SHA-512" hashValue="ZXw+kjcrcTgr7Lnc/cjo9/O8zrCaTmB2vVY2PVM6nMw88mWHb5GyMCYY/VlJj0SWym1NFwcETE+bYpPtiQsvnA==" saltValue="FBH6ft+gUepMl9/6AD2cUA==" spinCount="100000" sheet="1" objects="1" scenarios="1" selectLockedCells="1"/>
  <mergeCells count="45">
    <mergeCell ref="L44:R44"/>
    <mergeCell ref="U25:U74"/>
    <mergeCell ref="L28:R28"/>
    <mergeCell ref="L29:R29"/>
    <mergeCell ref="L30:R30"/>
    <mergeCell ref="L31:R31"/>
    <mergeCell ref="L32:R32"/>
    <mergeCell ref="L33:R33"/>
    <mergeCell ref="L34:R34"/>
    <mergeCell ref="L35:R35"/>
    <mergeCell ref="L36:R36"/>
    <mergeCell ref="L37:R37"/>
    <mergeCell ref="L40:R40"/>
    <mergeCell ref="L41:R41"/>
    <mergeCell ref="L42:R42"/>
    <mergeCell ref="L43:R43"/>
    <mergeCell ref="L58:R58"/>
    <mergeCell ref="L45:R45"/>
    <mergeCell ref="L48:R48"/>
    <mergeCell ref="L49:R49"/>
    <mergeCell ref="L50:R50"/>
    <mergeCell ref="L51:R51"/>
    <mergeCell ref="L52:R52"/>
    <mergeCell ref="L53:R53"/>
    <mergeCell ref="L54:R54"/>
    <mergeCell ref="L55:R55"/>
    <mergeCell ref="L56:R56"/>
    <mergeCell ref="L57:R57"/>
    <mergeCell ref="L70:R70"/>
    <mergeCell ref="L59:R59"/>
    <mergeCell ref="L60:R60"/>
    <mergeCell ref="L61:R61"/>
    <mergeCell ref="L62:R62"/>
    <mergeCell ref="L63:R63"/>
    <mergeCell ref="L64:R64"/>
    <mergeCell ref="L65:R65"/>
    <mergeCell ref="L66:R66"/>
    <mergeCell ref="L67:R67"/>
    <mergeCell ref="L68:R68"/>
    <mergeCell ref="L69:R69"/>
    <mergeCell ref="L71:R71"/>
    <mergeCell ref="L72:R72"/>
    <mergeCell ref="L73:R73"/>
    <mergeCell ref="L74:R74"/>
    <mergeCell ref="L75:R75"/>
  </mergeCells>
  <conditionalFormatting sqref="T1:W1">
    <cfRule type="expression" dxfId="50" priority="2">
      <formula>LEFT($U$1,7)="Junior_"</formula>
    </cfRule>
  </conditionalFormatting>
  <conditionalFormatting sqref="C1">
    <cfRule type="expression" dxfId="49" priority="1">
      <formula>LEFT($U$1,7)&lt;&gt;"Junior_"</formula>
    </cfRule>
  </conditionalFormatting>
  <conditionalFormatting sqref="L48:L75 W54:W75 AA4:AA75">
    <cfRule type="duplicateValues" dxfId="48" priority="3"/>
  </conditionalFormatting>
  <pageMargins left="0.5" right="0.3" top="0.3" bottom="0.3" header="0.3" footer="0.3"/>
  <pageSetup scale="75" fitToWidth="2" fitToHeight="0" orientation="portrait" r:id="rId1"/>
  <colBreaks count="1" manualBreakCount="1">
    <brk id="21" max="74"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tabColor rgb="FF92D050"/>
    <pageSetUpPr fitToPage="1"/>
  </sheetPr>
  <dimension ref="A1:AN18"/>
  <sheetViews>
    <sheetView showGridLines="0" workbookViewId="0">
      <selection activeCell="D6" sqref="D6"/>
    </sheetView>
  </sheetViews>
  <sheetFormatPr defaultColWidth="8.85546875" defaultRowHeight="12.75"/>
  <cols>
    <col min="1" max="1" width="2.42578125" customWidth="1"/>
    <col min="2" max="3" width="17.7109375" customWidth="1"/>
    <col min="4" max="40" width="3.28515625" customWidth="1"/>
  </cols>
  <sheetData>
    <row r="1" spans="1:40" ht="12.75" customHeight="1">
      <c r="A1" s="198"/>
      <c r="B1" s="49" t="s">
        <v>43</v>
      </c>
      <c r="C1" s="199" t="str">
        <f>Instructions!E4</f>
        <v xml:space="preserve"> </v>
      </c>
      <c r="D1" s="508" t="str">
        <f ca="1">Junior_1!$U$1</f>
        <v>Junior_1</v>
      </c>
      <c r="E1" s="508" t="str">
        <f ca="1">Junior_2!$U$1</f>
        <v>Junior_2</v>
      </c>
      <c r="F1" s="508" t="str">
        <f ca="1">Junior_3!$U$1</f>
        <v>Junior_3</v>
      </c>
      <c r="G1" s="508" t="str">
        <f ca="1">Junior_4!$U$1</f>
        <v>Junior_4</v>
      </c>
      <c r="H1" s="508" t="str">
        <f ca="1">Junior_5!$U$1</f>
        <v>Junior_5</v>
      </c>
      <c r="I1" s="508" t="str">
        <f ca="1">Junior_6!$U$1</f>
        <v>Junior_6</v>
      </c>
      <c r="J1" s="508" t="str">
        <f ca="1">Junior_7!$U$1</f>
        <v>Junior_7</v>
      </c>
      <c r="K1" s="508" t="str">
        <f ca="1">Junior_8!$U$1</f>
        <v>Junior_8</v>
      </c>
      <c r="L1" s="508" t="str">
        <f ca="1">Junior_9!$U$1</f>
        <v>Junior_9</v>
      </c>
      <c r="M1" s="508" t="str">
        <f ca="1">Junior_10!$U$1</f>
        <v>Junior_10</v>
      </c>
      <c r="N1" s="508" t="str">
        <f ca="1">Junior_11!$U$1</f>
        <v>Junior_11</v>
      </c>
      <c r="O1" s="508" t="str">
        <f ca="1">Junior_12!$U$1</f>
        <v>Junior_12</v>
      </c>
      <c r="P1" s="508" t="str">
        <f ca="1">Junior_13!$U$1</f>
        <v>Junior_13</v>
      </c>
      <c r="Q1" s="508" t="str">
        <f ca="1">Junior_14!$U$1</f>
        <v>Junior_14</v>
      </c>
      <c r="R1" s="508" t="str">
        <f ca="1">Junior_15!$U$1</f>
        <v>Junior_15</v>
      </c>
      <c r="S1" s="508" t="str">
        <f ca="1">Junior_16!$U$1</f>
        <v>Junior_16</v>
      </c>
      <c r="T1" s="508" t="str">
        <f ca="1">Junior_17!$U$1</f>
        <v>Junior_17</v>
      </c>
      <c r="U1" s="508" t="str">
        <f ca="1">Junior_18!$U$1</f>
        <v>Junior_18</v>
      </c>
      <c r="V1" s="508" t="str">
        <f ca="1">Junior_19!$U$1</f>
        <v>Junior_19</v>
      </c>
      <c r="W1" s="508" t="str">
        <f ca="1">Junior_20!$U$1</f>
        <v>Junior_20</v>
      </c>
      <c r="X1" s="508" t="str">
        <f ca="1">Junior_21!$U$1</f>
        <v>Junior_21</v>
      </c>
      <c r="Y1" s="508" t="str">
        <f ca="1">Junior_22!$U$1</f>
        <v>Junior_22</v>
      </c>
      <c r="Z1" s="508" t="str">
        <f ca="1">Junior_23!$U$1</f>
        <v>Junior_23</v>
      </c>
      <c r="AA1" s="508" t="str">
        <f ca="1">Junior_24!$U$1</f>
        <v>Junior_24</v>
      </c>
      <c r="AB1" s="508" t="str">
        <f ca="1">Junior_25!$U$1</f>
        <v>Junior_25</v>
      </c>
      <c r="AC1" s="508" t="str">
        <f ca="1">Junior_26!$U$1</f>
        <v>Junior_26</v>
      </c>
      <c r="AD1" s="508" t="str">
        <f ca="1">Junior_27!$U$1</f>
        <v>Junior_27</v>
      </c>
      <c r="AE1" s="508" t="str">
        <f ca="1">Junior_28!$U$1</f>
        <v>Junior_28</v>
      </c>
      <c r="AF1" s="508" t="str">
        <f ca="1">Junior_29!$U$1</f>
        <v>Junior_29</v>
      </c>
      <c r="AG1" s="508" t="str">
        <f ca="1">Junior_30!$U$1</f>
        <v>Junior_30</v>
      </c>
      <c r="AH1" s="511" t="s">
        <v>79</v>
      </c>
      <c r="AI1" s="511" t="s">
        <v>80</v>
      </c>
      <c r="AJ1" s="511" t="s">
        <v>81</v>
      </c>
      <c r="AK1" s="511" t="s">
        <v>82</v>
      </c>
      <c r="AL1" s="511" t="s">
        <v>83</v>
      </c>
      <c r="AM1" s="511" t="s">
        <v>84</v>
      </c>
      <c r="AN1" s="526" t="s">
        <v>85</v>
      </c>
    </row>
    <row r="2" spans="1:40" ht="15">
      <c r="B2" s="92" t="s">
        <v>44</v>
      </c>
      <c r="C2" s="117">
        <f>Instructions!E6</f>
        <v>0</v>
      </c>
      <c r="D2" s="509"/>
      <c r="E2" s="509"/>
      <c r="F2" s="509"/>
      <c r="G2" s="509"/>
      <c r="H2" s="509"/>
      <c r="I2" s="509"/>
      <c r="J2" s="509"/>
      <c r="K2" s="509"/>
      <c r="L2" s="509"/>
      <c r="M2" s="509"/>
      <c r="N2" s="509"/>
      <c r="O2" s="509"/>
      <c r="P2" s="509"/>
      <c r="Q2" s="509"/>
      <c r="R2" s="509"/>
      <c r="S2" s="509"/>
      <c r="T2" s="509"/>
      <c r="U2" s="509"/>
      <c r="V2" s="509"/>
      <c r="W2" s="509"/>
      <c r="X2" s="509"/>
      <c r="Y2" s="509"/>
      <c r="Z2" s="509"/>
      <c r="AA2" s="509"/>
      <c r="AB2" s="509"/>
      <c r="AC2" s="509"/>
      <c r="AD2" s="509"/>
      <c r="AE2" s="509"/>
      <c r="AF2" s="509"/>
      <c r="AG2" s="509"/>
      <c r="AH2" s="512"/>
      <c r="AI2" s="512"/>
      <c r="AJ2" s="512"/>
      <c r="AK2" s="512"/>
      <c r="AL2" s="512"/>
      <c r="AM2" s="512"/>
      <c r="AN2" s="527"/>
    </row>
    <row r="3" spans="1:40">
      <c r="A3" s="529"/>
      <c r="B3" s="529"/>
      <c r="C3" s="530"/>
      <c r="D3" s="509"/>
      <c r="E3" s="509"/>
      <c r="F3" s="509"/>
      <c r="G3" s="509"/>
      <c r="H3" s="509"/>
      <c r="I3" s="509"/>
      <c r="J3" s="509"/>
      <c r="K3" s="509"/>
      <c r="L3" s="509"/>
      <c r="M3" s="509"/>
      <c r="N3" s="509"/>
      <c r="O3" s="509"/>
      <c r="P3" s="509"/>
      <c r="Q3" s="509"/>
      <c r="R3" s="509"/>
      <c r="S3" s="509"/>
      <c r="T3" s="509"/>
      <c r="U3" s="509"/>
      <c r="V3" s="509"/>
      <c r="W3" s="509"/>
      <c r="X3" s="509"/>
      <c r="Y3" s="509"/>
      <c r="Z3" s="509"/>
      <c r="AA3" s="509"/>
      <c r="AB3" s="509"/>
      <c r="AC3" s="509"/>
      <c r="AD3" s="509"/>
      <c r="AE3" s="509"/>
      <c r="AF3" s="509"/>
      <c r="AG3" s="509"/>
      <c r="AH3" s="512"/>
      <c r="AI3" s="512"/>
      <c r="AJ3" s="512"/>
      <c r="AK3" s="512"/>
      <c r="AL3" s="512"/>
      <c r="AM3" s="512"/>
      <c r="AN3" s="527"/>
    </row>
    <row r="4" spans="1:40">
      <c r="A4" s="514" t="s">
        <v>96</v>
      </c>
      <c r="B4" s="514"/>
      <c r="C4" s="515"/>
      <c r="D4" s="510"/>
      <c r="E4" s="510"/>
      <c r="F4" s="510"/>
      <c r="G4" s="510"/>
      <c r="H4" s="510"/>
      <c r="I4" s="510"/>
      <c r="J4" s="510"/>
      <c r="K4" s="510"/>
      <c r="L4" s="510"/>
      <c r="M4" s="510"/>
      <c r="N4" s="510"/>
      <c r="O4" s="510"/>
      <c r="P4" s="510"/>
      <c r="Q4" s="510"/>
      <c r="R4" s="510"/>
      <c r="S4" s="510"/>
      <c r="T4" s="510"/>
      <c r="U4" s="510"/>
      <c r="V4" s="510"/>
      <c r="W4" s="510"/>
      <c r="X4" s="510"/>
      <c r="Y4" s="510"/>
      <c r="Z4" s="510"/>
      <c r="AA4" s="510"/>
      <c r="AB4" s="510"/>
      <c r="AC4" s="510"/>
      <c r="AD4" s="510"/>
      <c r="AE4" s="510"/>
      <c r="AF4" s="510"/>
      <c r="AG4" s="510"/>
      <c r="AH4" s="513"/>
      <c r="AI4" s="513"/>
      <c r="AJ4" s="513"/>
      <c r="AK4" s="513"/>
      <c r="AL4" s="513"/>
      <c r="AM4" s="513"/>
      <c r="AN4" s="528"/>
    </row>
    <row r="5" spans="1:40" ht="20.25" customHeight="1">
      <c r="A5" s="1"/>
      <c r="B5" s="522"/>
      <c r="C5" s="522"/>
      <c r="D5" s="524"/>
      <c r="E5" s="524"/>
      <c r="F5" s="524"/>
      <c r="G5" s="524"/>
      <c r="H5" s="524"/>
      <c r="I5" s="524"/>
      <c r="J5" s="524"/>
      <c r="K5" s="524"/>
      <c r="L5" s="524"/>
      <c r="M5" s="524"/>
      <c r="N5" s="524"/>
      <c r="O5" s="524"/>
      <c r="P5" s="524"/>
      <c r="Q5" s="524"/>
      <c r="R5" s="524"/>
      <c r="S5" s="524"/>
      <c r="T5" s="525"/>
      <c r="U5" s="525"/>
      <c r="V5" s="525"/>
      <c r="W5" s="525"/>
      <c r="X5" s="525"/>
      <c r="Y5" s="525"/>
      <c r="Z5" s="525"/>
      <c r="AA5" s="525"/>
      <c r="AB5" s="525"/>
      <c r="AC5" s="525"/>
      <c r="AD5" s="525"/>
      <c r="AE5" s="525"/>
      <c r="AF5" s="525"/>
      <c r="AG5" s="525"/>
      <c r="AH5" s="525"/>
      <c r="AI5" s="525"/>
      <c r="AJ5" s="525"/>
      <c r="AK5" s="525"/>
      <c r="AL5" s="525"/>
      <c r="AM5" s="525"/>
      <c r="AN5" s="525"/>
    </row>
    <row r="6" spans="1:40">
      <c r="A6" s="2">
        <v>1</v>
      </c>
      <c r="B6" s="518" t="s">
        <v>86</v>
      </c>
      <c r="C6" s="518"/>
      <c r="D6" s="8"/>
      <c r="E6" s="8"/>
      <c r="F6" s="8"/>
      <c r="G6" s="8"/>
      <c r="H6" s="8"/>
      <c r="I6" s="8"/>
      <c r="J6" s="8"/>
      <c r="K6" s="8"/>
      <c r="L6" s="8"/>
      <c r="M6" s="8"/>
      <c r="N6" s="8"/>
      <c r="O6" s="8"/>
      <c r="P6" s="8"/>
      <c r="Q6" s="8"/>
      <c r="R6" s="8"/>
      <c r="S6" s="8"/>
      <c r="T6" s="8"/>
      <c r="U6" s="8"/>
      <c r="V6" s="8"/>
      <c r="W6" s="8"/>
      <c r="X6" s="8"/>
      <c r="Y6" s="8"/>
      <c r="Z6" s="8"/>
      <c r="AA6" s="8"/>
      <c r="AB6" s="8"/>
      <c r="AC6" s="8"/>
      <c r="AD6" s="8"/>
      <c r="AE6" s="8"/>
      <c r="AF6" s="8"/>
      <c r="AG6" s="8"/>
      <c r="AH6" s="177"/>
      <c r="AI6" s="177"/>
      <c r="AJ6" s="177"/>
      <c r="AK6" s="177"/>
      <c r="AL6" s="177"/>
      <c r="AM6" s="177"/>
      <c r="AN6" s="177"/>
    </row>
    <row r="7" spans="1:40">
      <c r="A7" s="2">
        <v>2</v>
      </c>
      <c r="B7" s="518" t="s">
        <v>76</v>
      </c>
      <c r="C7" s="518"/>
      <c r="D7" s="8"/>
      <c r="E7" s="8"/>
      <c r="F7" s="8"/>
      <c r="G7" s="8"/>
      <c r="H7" s="8"/>
      <c r="I7" s="8"/>
      <c r="J7" s="8"/>
      <c r="K7" s="8"/>
      <c r="L7" s="8"/>
      <c r="M7" s="8"/>
      <c r="N7" s="8"/>
      <c r="O7" s="8"/>
      <c r="P7" s="8"/>
      <c r="Q7" s="8"/>
      <c r="R7" s="8"/>
      <c r="S7" s="8"/>
      <c r="T7" s="8"/>
      <c r="U7" s="8"/>
      <c r="V7" s="8"/>
      <c r="W7" s="8"/>
      <c r="X7" s="8"/>
      <c r="Y7" s="8"/>
      <c r="Z7" s="8"/>
      <c r="AA7" s="8"/>
      <c r="AB7" s="8"/>
      <c r="AC7" s="8"/>
      <c r="AD7" s="8"/>
      <c r="AE7" s="8"/>
      <c r="AF7" s="8"/>
      <c r="AG7" s="8"/>
      <c r="AH7" s="177"/>
      <c r="AI7" s="177"/>
      <c r="AJ7" s="177"/>
      <c r="AK7" s="177"/>
      <c r="AL7" s="177"/>
      <c r="AM7" s="177"/>
      <c r="AN7" s="177"/>
    </row>
    <row r="8" spans="1:40">
      <c r="A8" s="2">
        <v>3</v>
      </c>
      <c r="B8" s="518" t="s">
        <v>77</v>
      </c>
      <c r="C8" s="518"/>
      <c r="D8" s="8"/>
      <c r="E8" s="8"/>
      <c r="F8" s="8"/>
      <c r="G8" s="8"/>
      <c r="H8" s="8"/>
      <c r="I8" s="8"/>
      <c r="J8" s="8"/>
      <c r="K8" s="8"/>
      <c r="L8" s="8"/>
      <c r="M8" s="8"/>
      <c r="N8" s="8"/>
      <c r="O8" s="8"/>
      <c r="P8" s="8"/>
      <c r="Q8" s="8"/>
      <c r="R8" s="8"/>
      <c r="S8" s="8"/>
      <c r="T8" s="8"/>
      <c r="U8" s="8"/>
      <c r="V8" s="8"/>
      <c r="W8" s="8"/>
      <c r="X8" s="8"/>
      <c r="Y8" s="8"/>
      <c r="Z8" s="8"/>
      <c r="AA8" s="8"/>
      <c r="AB8" s="8"/>
      <c r="AC8" s="8"/>
      <c r="AD8" s="8"/>
      <c r="AE8" s="8"/>
      <c r="AF8" s="8"/>
      <c r="AG8" s="8"/>
      <c r="AH8" s="44"/>
      <c r="AI8" s="45"/>
      <c r="AJ8" s="45"/>
      <c r="AK8" s="45"/>
      <c r="AL8" s="45"/>
      <c r="AM8" s="45"/>
      <c r="AN8" s="45"/>
    </row>
    <row r="9" spans="1:40">
      <c r="A9" s="2">
        <v>4</v>
      </c>
      <c r="B9" s="516" t="s">
        <v>35</v>
      </c>
      <c r="C9" s="517"/>
      <c r="D9" s="8"/>
      <c r="E9" s="8"/>
      <c r="F9" s="8"/>
      <c r="G9" s="8"/>
      <c r="H9" s="8"/>
      <c r="I9" s="8"/>
      <c r="J9" s="8"/>
      <c r="K9" s="8"/>
      <c r="L9" s="8"/>
      <c r="M9" s="8"/>
      <c r="N9" s="8"/>
      <c r="O9" s="8"/>
      <c r="P9" s="8"/>
      <c r="Q9" s="8"/>
      <c r="R9" s="8"/>
      <c r="S9" s="8"/>
      <c r="T9" s="8"/>
      <c r="U9" s="8"/>
      <c r="V9" s="8"/>
      <c r="W9" s="8"/>
      <c r="X9" s="8"/>
      <c r="Y9" s="8"/>
      <c r="Z9" s="8"/>
      <c r="AA9" s="8"/>
      <c r="AB9" s="8"/>
      <c r="AC9" s="8"/>
      <c r="AD9" s="8"/>
      <c r="AE9" s="8"/>
      <c r="AF9" s="8"/>
      <c r="AG9" s="8"/>
      <c r="AH9" s="46"/>
      <c r="AI9" s="47"/>
      <c r="AJ9" s="47"/>
      <c r="AK9" s="47"/>
      <c r="AL9" s="47"/>
      <c r="AM9" s="47"/>
      <c r="AN9" s="47"/>
    </row>
    <row r="10" spans="1:40" ht="13.5" thickBot="1">
      <c r="A10" s="2">
        <v>5</v>
      </c>
      <c r="B10" s="516" t="s">
        <v>87</v>
      </c>
      <c r="C10" s="517"/>
      <c r="D10" s="8"/>
      <c r="E10" s="8"/>
      <c r="F10" s="8"/>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177"/>
      <c r="AI10" s="177"/>
      <c r="AJ10" s="177"/>
      <c r="AK10" s="177"/>
      <c r="AL10" s="177"/>
      <c r="AM10" s="177"/>
      <c r="AN10" s="177"/>
    </row>
    <row r="11" spans="1:40" ht="13.5" thickBot="1">
      <c r="B11" s="507" t="s">
        <v>49</v>
      </c>
      <c r="C11" s="507"/>
      <c r="D11" s="10" t="str">
        <f>IF(AND(D6="A",D7="A",D8="A",D9="A",D10="A"),"C",IF(COUNTIF(D6:D10,"A")&gt;0,"P"," "))</f>
        <v xml:space="preserve"> </v>
      </c>
      <c r="E11" s="10" t="str">
        <f>IF(AND(E6="A",E7="A",E8="A",E9="A",E10="A"),"C",IF(COUNTIF(E6:E10,"A")&gt;0,"P"," "))</f>
        <v xml:space="preserve"> </v>
      </c>
      <c r="F11" s="10" t="str">
        <f t="shared" ref="F11:S11" si="0">IF(AND(F6="A",F7="A",F8="A",F9="A",F10="A"),"C",IF(COUNTIF(F6:F10,"A")&gt;0,"P"," "))</f>
        <v xml:space="preserve"> </v>
      </c>
      <c r="G11" s="10" t="str">
        <f t="shared" si="0"/>
        <v xml:space="preserve"> </v>
      </c>
      <c r="H11" s="10" t="str">
        <f t="shared" si="0"/>
        <v xml:space="preserve"> </v>
      </c>
      <c r="I11" s="10" t="str">
        <f t="shared" si="0"/>
        <v xml:space="preserve"> </v>
      </c>
      <c r="J11" s="10" t="str">
        <f t="shared" si="0"/>
        <v xml:space="preserve"> </v>
      </c>
      <c r="K11" s="10" t="str">
        <f t="shared" si="0"/>
        <v xml:space="preserve"> </v>
      </c>
      <c r="L11" s="10" t="str">
        <f t="shared" si="0"/>
        <v xml:space="preserve"> </v>
      </c>
      <c r="M11" s="10" t="str">
        <f t="shared" si="0"/>
        <v xml:space="preserve"> </v>
      </c>
      <c r="N11" s="10" t="str">
        <f t="shared" si="0"/>
        <v xml:space="preserve"> </v>
      </c>
      <c r="O11" s="10" t="str">
        <f t="shared" si="0"/>
        <v xml:space="preserve"> </v>
      </c>
      <c r="P11" s="10" t="str">
        <f t="shared" si="0"/>
        <v xml:space="preserve"> </v>
      </c>
      <c r="Q11" s="10" t="str">
        <f t="shared" si="0"/>
        <v xml:space="preserve"> </v>
      </c>
      <c r="R11" s="10" t="str">
        <f t="shared" si="0"/>
        <v xml:space="preserve"> </v>
      </c>
      <c r="S11" s="10" t="str">
        <f t="shared" si="0"/>
        <v xml:space="preserve"> </v>
      </c>
      <c r="T11" s="10" t="str">
        <f t="shared" ref="T11:AA11" si="1">IF(AND(T6="A",T7="A",T8="A",T9="A",T10="A"),"C",IF(COUNTIF(T6:T10,"A")&gt;0,"P"," "))</f>
        <v xml:space="preserve"> </v>
      </c>
      <c r="U11" s="10" t="str">
        <f t="shared" si="1"/>
        <v xml:space="preserve"> </v>
      </c>
      <c r="V11" s="10" t="str">
        <f t="shared" si="1"/>
        <v xml:space="preserve"> </v>
      </c>
      <c r="W11" s="10" t="str">
        <f t="shared" si="1"/>
        <v xml:space="preserve"> </v>
      </c>
      <c r="X11" s="10" t="str">
        <f t="shared" si="1"/>
        <v xml:space="preserve"> </v>
      </c>
      <c r="Y11" s="10" t="str">
        <f t="shared" si="1"/>
        <v xml:space="preserve"> </v>
      </c>
      <c r="Z11" s="10" t="str">
        <f t="shared" si="1"/>
        <v xml:space="preserve"> </v>
      </c>
      <c r="AA11" s="10" t="str">
        <f t="shared" si="1"/>
        <v xml:space="preserve"> </v>
      </c>
      <c r="AB11" s="10" t="str">
        <f t="shared" ref="AB11:AG11" si="2">IF(AND(AB6="A",AB7="A",AB8="A",AB9="A",AB10="A"),"C",IF(COUNTIF(AB6:AB10,"A")&gt;0,"P"," "))</f>
        <v xml:space="preserve"> </v>
      </c>
      <c r="AC11" s="10" t="str">
        <f t="shared" si="2"/>
        <v xml:space="preserve"> </v>
      </c>
      <c r="AD11" s="10" t="str">
        <f t="shared" si="2"/>
        <v xml:space="preserve"> </v>
      </c>
      <c r="AE11" s="10" t="str">
        <f t="shared" si="2"/>
        <v xml:space="preserve"> </v>
      </c>
      <c r="AF11" s="10" t="str">
        <f t="shared" si="2"/>
        <v xml:space="preserve"> </v>
      </c>
      <c r="AG11" s="10" t="str">
        <f t="shared" si="2"/>
        <v xml:space="preserve"> </v>
      </c>
      <c r="AH11" s="10" t="str">
        <f>IF(AND(AH6="A",AH7="A",AH10="A"),"C",IF(COUNTIF(AH6:AH10,"A")&gt;0,"P"," "))</f>
        <v xml:space="preserve"> </v>
      </c>
      <c r="AI11" s="10" t="str">
        <f t="shared" ref="AI11:AN11" si="3">IF(AND(AI6="A",AI7="A",AI10="A"),"C",IF(COUNTIF(AI6:AI10,"A")&gt;0,"P"," "))</f>
        <v xml:space="preserve"> </v>
      </c>
      <c r="AJ11" s="10" t="str">
        <f t="shared" si="3"/>
        <v xml:space="preserve"> </v>
      </c>
      <c r="AK11" s="10" t="str">
        <f t="shared" si="3"/>
        <v xml:space="preserve"> </v>
      </c>
      <c r="AL11" s="10" t="str">
        <f t="shared" si="3"/>
        <v xml:space="preserve"> </v>
      </c>
      <c r="AM11" s="10" t="str">
        <f t="shared" si="3"/>
        <v xml:space="preserve"> </v>
      </c>
      <c r="AN11" s="10" t="str">
        <f t="shared" si="3"/>
        <v xml:space="preserve"> </v>
      </c>
    </row>
    <row r="12" spans="1:40" ht="20.25" customHeight="1">
      <c r="A12" s="1"/>
      <c r="B12" s="522"/>
      <c r="C12" s="522"/>
      <c r="D12" s="523"/>
      <c r="E12" s="523"/>
      <c r="F12" s="523"/>
      <c r="G12" s="523"/>
      <c r="H12" s="523"/>
      <c r="I12" s="523"/>
      <c r="J12" s="523"/>
      <c r="K12" s="523"/>
      <c r="L12" s="523"/>
      <c r="M12" s="523"/>
      <c r="N12" s="523"/>
      <c r="O12" s="523"/>
      <c r="P12" s="523"/>
      <c r="Q12" s="523"/>
      <c r="R12" s="523"/>
      <c r="S12" s="523"/>
      <c r="T12" s="522"/>
      <c r="U12" s="522"/>
      <c r="V12" s="522"/>
      <c r="W12" s="522"/>
      <c r="X12" s="522"/>
      <c r="Y12" s="522"/>
      <c r="Z12" s="522"/>
      <c r="AA12" s="522"/>
      <c r="AB12" s="522"/>
      <c r="AC12" s="522"/>
      <c r="AD12" s="522"/>
      <c r="AE12" s="522"/>
      <c r="AF12" s="522"/>
      <c r="AG12" s="522"/>
      <c r="AH12" s="522"/>
      <c r="AI12" s="522"/>
      <c r="AJ12" s="522"/>
      <c r="AK12" s="522"/>
      <c r="AL12" s="522"/>
      <c r="AM12" s="522"/>
      <c r="AN12" s="522"/>
    </row>
    <row r="13" spans="1:40">
      <c r="A13" s="2">
        <v>1</v>
      </c>
      <c r="B13" s="521" t="str">
        <f>B6</f>
        <v>Registration Papers</v>
      </c>
      <c r="C13" s="521"/>
      <c r="D13" s="8"/>
      <c r="E13" s="8"/>
      <c r="F13" s="8"/>
      <c r="G13" s="8"/>
      <c r="H13" s="8"/>
      <c r="I13" s="8"/>
      <c r="J13" s="8"/>
      <c r="K13" s="8"/>
      <c r="L13" s="8"/>
      <c r="M13" s="8"/>
      <c r="N13" s="8"/>
      <c r="O13" s="8"/>
      <c r="P13" s="8"/>
      <c r="Q13" s="8"/>
      <c r="R13" s="8"/>
      <c r="S13" s="8"/>
      <c r="T13" s="8"/>
      <c r="U13" s="8"/>
      <c r="V13" s="8"/>
      <c r="W13" s="8"/>
      <c r="X13" s="8"/>
      <c r="Y13" s="8"/>
      <c r="Z13" s="8"/>
      <c r="AA13" s="8"/>
      <c r="AB13" s="8"/>
      <c r="AC13" s="8"/>
      <c r="AD13" s="8"/>
      <c r="AE13" s="8"/>
      <c r="AF13" s="8"/>
      <c r="AG13" s="8"/>
      <c r="AH13" s="177"/>
      <c r="AI13" s="177"/>
      <c r="AJ13" s="177"/>
      <c r="AK13" s="177"/>
      <c r="AL13" s="177"/>
      <c r="AM13" s="177"/>
      <c r="AN13" s="177"/>
    </row>
    <row r="14" spans="1:40">
      <c r="A14" s="2">
        <v>2</v>
      </c>
      <c r="B14" s="521" t="str">
        <f>B7</f>
        <v>Girl Scout Council Dues</v>
      </c>
      <c r="C14" s="521"/>
      <c r="D14" s="8"/>
      <c r="E14" s="8"/>
      <c r="F14" s="8"/>
      <c r="G14" s="8"/>
      <c r="H14" s="8"/>
      <c r="I14" s="8"/>
      <c r="J14" s="8"/>
      <c r="K14" s="8"/>
      <c r="L14" s="8"/>
      <c r="M14" s="8"/>
      <c r="N14" s="8"/>
      <c r="O14" s="8"/>
      <c r="P14" s="8"/>
      <c r="Q14" s="8"/>
      <c r="R14" s="8"/>
      <c r="S14" s="8"/>
      <c r="T14" s="8"/>
      <c r="U14" s="8"/>
      <c r="V14" s="8"/>
      <c r="W14" s="8"/>
      <c r="X14" s="8"/>
      <c r="Y14" s="8"/>
      <c r="Z14" s="8"/>
      <c r="AA14" s="8"/>
      <c r="AB14" s="8"/>
      <c r="AC14" s="8"/>
      <c r="AD14" s="8"/>
      <c r="AE14" s="8"/>
      <c r="AF14" s="8"/>
      <c r="AG14" s="8"/>
      <c r="AH14" s="177"/>
      <c r="AI14" s="177"/>
      <c r="AJ14" s="177"/>
      <c r="AK14" s="177"/>
      <c r="AL14" s="177"/>
      <c r="AM14" s="177"/>
      <c r="AN14" s="177"/>
    </row>
    <row r="15" spans="1:40">
      <c r="A15" s="2">
        <v>3</v>
      </c>
      <c r="B15" s="521" t="str">
        <f>B8</f>
        <v>Service Unit Dues</v>
      </c>
      <c r="C15" s="521"/>
      <c r="D15" s="8"/>
      <c r="E15" s="8"/>
      <c r="F15" s="8"/>
      <c r="G15" s="8"/>
      <c r="H15" s="8"/>
      <c r="I15" s="8"/>
      <c r="J15" s="8"/>
      <c r="K15" s="8"/>
      <c r="L15" s="8"/>
      <c r="M15" s="8"/>
      <c r="N15" s="8"/>
      <c r="O15" s="8"/>
      <c r="P15" s="8"/>
      <c r="Q15" s="8"/>
      <c r="R15" s="8"/>
      <c r="S15" s="8"/>
      <c r="T15" s="8"/>
      <c r="U15" s="8"/>
      <c r="V15" s="8"/>
      <c r="W15" s="8"/>
      <c r="X15" s="8"/>
      <c r="Y15" s="8"/>
      <c r="Z15" s="8"/>
      <c r="AA15" s="8"/>
      <c r="AB15" s="8"/>
      <c r="AC15" s="8"/>
      <c r="AD15" s="8"/>
      <c r="AE15" s="8"/>
      <c r="AF15" s="8"/>
      <c r="AG15" s="8"/>
      <c r="AH15" s="44"/>
      <c r="AI15" s="45"/>
      <c r="AJ15" s="45"/>
      <c r="AK15" s="45"/>
      <c r="AL15" s="45"/>
      <c r="AM15" s="45"/>
      <c r="AN15" s="45"/>
    </row>
    <row r="16" spans="1:40" ht="12.75" customHeight="1">
      <c r="A16" s="2">
        <v>4</v>
      </c>
      <c r="B16" s="519" t="str">
        <f>B9</f>
        <v>Annual Fund</v>
      </c>
      <c r="C16" s="520"/>
      <c r="D16" s="8"/>
      <c r="E16" s="8"/>
      <c r="F16" s="8"/>
      <c r="G16" s="8"/>
      <c r="H16" s="8"/>
      <c r="I16" s="8"/>
      <c r="J16" s="8"/>
      <c r="K16" s="8"/>
      <c r="L16" s="8"/>
      <c r="M16" s="8"/>
      <c r="N16" s="8"/>
      <c r="O16" s="8"/>
      <c r="P16" s="8"/>
      <c r="Q16" s="8"/>
      <c r="R16" s="8"/>
      <c r="S16" s="8"/>
      <c r="T16" s="8"/>
      <c r="U16" s="8"/>
      <c r="V16" s="8"/>
      <c r="W16" s="8"/>
      <c r="X16" s="8"/>
      <c r="Y16" s="8"/>
      <c r="Z16" s="8"/>
      <c r="AA16" s="8"/>
      <c r="AB16" s="8"/>
      <c r="AC16" s="8"/>
      <c r="AD16" s="8"/>
      <c r="AE16" s="8"/>
      <c r="AF16" s="8"/>
      <c r="AG16" s="8"/>
      <c r="AH16" s="46"/>
      <c r="AI16" s="47"/>
      <c r="AJ16" s="47"/>
      <c r="AK16" s="47"/>
      <c r="AL16" s="47"/>
      <c r="AM16" s="47"/>
      <c r="AN16" s="47"/>
    </row>
    <row r="17" spans="1:40" ht="13.5" thickBot="1">
      <c r="A17" s="2">
        <v>5</v>
      </c>
      <c r="B17" s="519" t="str">
        <f>B10</f>
        <v>Health History</v>
      </c>
      <c r="C17" s="520"/>
      <c r="D17" s="8"/>
      <c r="E17" s="8"/>
      <c r="F17" s="8"/>
      <c r="G17" s="8"/>
      <c r="H17" s="8"/>
      <c r="I17" s="8"/>
      <c r="J17" s="8"/>
      <c r="K17" s="8"/>
      <c r="L17" s="8"/>
      <c r="M17" s="8"/>
      <c r="N17" s="8"/>
      <c r="O17" s="8"/>
      <c r="P17" s="8"/>
      <c r="Q17" s="8"/>
      <c r="R17" s="8"/>
      <c r="S17" s="8"/>
      <c r="T17" s="8"/>
      <c r="U17" s="8"/>
      <c r="V17" s="8"/>
      <c r="W17" s="8"/>
      <c r="X17" s="8"/>
      <c r="Y17" s="8"/>
      <c r="Z17" s="8"/>
      <c r="AA17" s="8"/>
      <c r="AB17" s="8"/>
      <c r="AC17" s="8"/>
      <c r="AD17" s="8"/>
      <c r="AE17" s="8"/>
      <c r="AF17" s="8"/>
      <c r="AG17" s="8"/>
      <c r="AH17" s="177"/>
      <c r="AI17" s="177"/>
      <c r="AJ17" s="177"/>
      <c r="AK17" s="177"/>
      <c r="AL17" s="177"/>
      <c r="AM17" s="177"/>
      <c r="AN17" s="177"/>
    </row>
    <row r="18" spans="1:40" ht="13.5" thickBot="1">
      <c r="B18" s="507" t="s">
        <v>49</v>
      </c>
      <c r="C18" s="507"/>
      <c r="D18" s="10" t="str">
        <f>IF(AND(D13="A",D14="A",D15="A",D16="A",D17="A"),"C",IF(COUNTIF(D13:D17,"A")&gt;0,"P"," "))</f>
        <v xml:space="preserve"> </v>
      </c>
      <c r="E18" s="10" t="str">
        <f>IF(AND(E13="A",E14="A",E15="A",E16="A",E17="A"),"C",IF(COUNTIF(E13:E17,"A")&gt;0,"P"," "))</f>
        <v xml:space="preserve"> </v>
      </c>
      <c r="F18" s="10" t="str">
        <f t="shared" ref="F18:S18" si="4">IF(AND(F13="A",F14="A",F15="A",F16="A",F17="A"),"C",IF(COUNTIF(F13:F17,"A")&gt;0,"P"," "))</f>
        <v xml:space="preserve"> </v>
      </c>
      <c r="G18" s="10" t="str">
        <f t="shared" si="4"/>
        <v xml:space="preserve"> </v>
      </c>
      <c r="H18" s="10" t="str">
        <f t="shared" si="4"/>
        <v xml:space="preserve"> </v>
      </c>
      <c r="I18" s="10" t="str">
        <f t="shared" si="4"/>
        <v xml:space="preserve"> </v>
      </c>
      <c r="J18" s="10" t="str">
        <f t="shared" si="4"/>
        <v xml:space="preserve"> </v>
      </c>
      <c r="K18" s="10" t="str">
        <f t="shared" si="4"/>
        <v xml:space="preserve"> </v>
      </c>
      <c r="L18" s="10" t="str">
        <f t="shared" si="4"/>
        <v xml:space="preserve"> </v>
      </c>
      <c r="M18" s="10" t="str">
        <f t="shared" si="4"/>
        <v xml:space="preserve"> </v>
      </c>
      <c r="N18" s="10" t="str">
        <f t="shared" si="4"/>
        <v xml:space="preserve"> </v>
      </c>
      <c r="O18" s="10" t="str">
        <f t="shared" si="4"/>
        <v xml:space="preserve"> </v>
      </c>
      <c r="P18" s="10" t="str">
        <f t="shared" si="4"/>
        <v xml:space="preserve"> </v>
      </c>
      <c r="Q18" s="10" t="str">
        <f t="shared" si="4"/>
        <v xml:space="preserve"> </v>
      </c>
      <c r="R18" s="10" t="str">
        <f t="shared" si="4"/>
        <v xml:space="preserve"> </v>
      </c>
      <c r="S18" s="10" t="str">
        <f t="shared" si="4"/>
        <v xml:space="preserve"> </v>
      </c>
      <c r="T18" s="10" t="str">
        <f t="shared" ref="T18:AA18" si="5">IF(AND(T13="A",T14="A",T15="A",T16="A",T17="A"),"C",IF(COUNTIF(T13:T17,"A")&gt;0,"P"," "))</f>
        <v xml:space="preserve"> </v>
      </c>
      <c r="U18" s="10" t="str">
        <f t="shared" si="5"/>
        <v xml:space="preserve"> </v>
      </c>
      <c r="V18" s="10" t="str">
        <f t="shared" si="5"/>
        <v xml:space="preserve"> </v>
      </c>
      <c r="W18" s="10" t="str">
        <f t="shared" si="5"/>
        <v xml:space="preserve"> </v>
      </c>
      <c r="X18" s="10" t="str">
        <f t="shared" si="5"/>
        <v xml:space="preserve"> </v>
      </c>
      <c r="Y18" s="10" t="str">
        <f t="shared" si="5"/>
        <v xml:space="preserve"> </v>
      </c>
      <c r="Z18" s="10" t="str">
        <f t="shared" si="5"/>
        <v xml:space="preserve"> </v>
      </c>
      <c r="AA18" s="10" t="str">
        <f t="shared" si="5"/>
        <v xml:space="preserve"> </v>
      </c>
      <c r="AB18" s="10" t="str">
        <f t="shared" ref="AB18:AG18" si="6">IF(AND(AB13="A",AB14="A",AB15="A",AB16="A",AB17="A"),"C",IF(COUNTIF(AB13:AB17,"A")&gt;0,"P"," "))</f>
        <v xml:space="preserve"> </v>
      </c>
      <c r="AC18" s="10" t="str">
        <f t="shared" si="6"/>
        <v xml:space="preserve"> </v>
      </c>
      <c r="AD18" s="10" t="str">
        <f t="shared" si="6"/>
        <v xml:space="preserve"> </v>
      </c>
      <c r="AE18" s="10" t="str">
        <f t="shared" si="6"/>
        <v xml:space="preserve"> </v>
      </c>
      <c r="AF18" s="10" t="str">
        <f t="shared" si="6"/>
        <v xml:space="preserve"> </v>
      </c>
      <c r="AG18" s="10" t="str">
        <f t="shared" si="6"/>
        <v xml:space="preserve"> </v>
      </c>
      <c r="AH18" s="10" t="str">
        <f t="shared" ref="AH18:AN18" si="7">IF(AND(AH13="A",AH14="A",AH17="A"),"C",IF(COUNTIF(AH13:AH17,"A")&gt;0,"P"," "))</f>
        <v xml:space="preserve"> </v>
      </c>
      <c r="AI18" s="10" t="str">
        <f t="shared" si="7"/>
        <v xml:space="preserve"> </v>
      </c>
      <c r="AJ18" s="10" t="str">
        <f t="shared" si="7"/>
        <v xml:space="preserve"> </v>
      </c>
      <c r="AK18" s="10" t="str">
        <f t="shared" si="7"/>
        <v xml:space="preserve"> </v>
      </c>
      <c r="AL18" s="10" t="str">
        <f t="shared" si="7"/>
        <v xml:space="preserve"> </v>
      </c>
      <c r="AM18" s="10" t="str">
        <f t="shared" si="7"/>
        <v xml:space="preserve"> </v>
      </c>
      <c r="AN18" s="10" t="str">
        <f t="shared" si="7"/>
        <v xml:space="preserve"> </v>
      </c>
    </row>
  </sheetData>
  <sheetProtection algorithmName="SHA-512" hashValue="ZsUnXYm9WzlF70RoEsSu1u3L9NYAK1CG4W8AQT2e164wfWwYMFwVDp7Y8pvZhTgsFIEJazE/JF4ysxN76npNHw==" saltValue="pVJBU4iwDYdw0ZXMRrmxuQ==" spinCount="100000" sheet="1" objects="1" scenarios="1" selectLockedCells="1"/>
  <mergeCells count="53">
    <mergeCell ref="P1:P4"/>
    <mergeCell ref="Q1:Q4"/>
    <mergeCell ref="R1:R4"/>
    <mergeCell ref="S1:S4"/>
    <mergeCell ref="E1:E4"/>
    <mergeCell ref="K1:K4"/>
    <mergeCell ref="L1:L4"/>
    <mergeCell ref="M1:M4"/>
    <mergeCell ref="N1:N4"/>
    <mergeCell ref="O1:O4"/>
    <mergeCell ref="F1:F4"/>
    <mergeCell ref="G1:G4"/>
    <mergeCell ref="H1:H4"/>
    <mergeCell ref="I1:I4"/>
    <mergeCell ref="J1:J4"/>
    <mergeCell ref="B12:AN12"/>
    <mergeCell ref="B5:AN5"/>
    <mergeCell ref="V1:V4"/>
    <mergeCell ref="B6:C6"/>
    <mergeCell ref="B13:C13"/>
    <mergeCell ref="Y1:Y4"/>
    <mergeCell ref="D1:D4"/>
    <mergeCell ref="AB1:AB4"/>
    <mergeCell ref="AC1:AC4"/>
    <mergeCell ref="T1:T4"/>
    <mergeCell ref="AA1:AA4"/>
    <mergeCell ref="W1:W4"/>
    <mergeCell ref="U1:U4"/>
    <mergeCell ref="AN1:AN4"/>
    <mergeCell ref="AH1:AH4"/>
    <mergeCell ref="A3:C3"/>
    <mergeCell ref="B18:C18"/>
    <mergeCell ref="B16:C16"/>
    <mergeCell ref="B17:C17"/>
    <mergeCell ref="B14:C14"/>
    <mergeCell ref="B15:C15"/>
    <mergeCell ref="A4:C4"/>
    <mergeCell ref="B11:C11"/>
    <mergeCell ref="B10:C10"/>
    <mergeCell ref="B9:C9"/>
    <mergeCell ref="B8:C8"/>
    <mergeCell ref="B7:C7"/>
    <mergeCell ref="X1:X4"/>
    <mergeCell ref="AM1:AM4"/>
    <mergeCell ref="AJ1:AJ4"/>
    <mergeCell ref="AD1:AD4"/>
    <mergeCell ref="AE1:AE4"/>
    <mergeCell ref="Z1:Z4"/>
    <mergeCell ref="AI1:AI4"/>
    <mergeCell ref="AF1:AF4"/>
    <mergeCell ref="AG1:AG4"/>
    <mergeCell ref="AK1:AK4"/>
    <mergeCell ref="AL1:AL4"/>
  </mergeCells>
  <phoneticPr fontId="2" type="noConversion"/>
  <pageMargins left="0.75" right="0.7" top="1" bottom="1" header="0.5" footer="0.5"/>
  <pageSetup orientation="landscape" r:id="rId1"/>
  <headerFooter alignWithMargins="0">
    <oddHeader>&amp;C&amp;"Arial,Bold"&amp;14JuniorTrax&amp;12
Registration - &amp;D</oddHeader>
    <oddFooter>Page &amp;P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05119B-DA92-44C7-B766-1F70921E71A3}">
  <sheetPr>
    <tabColor rgb="FF7030A0"/>
  </sheetPr>
  <dimension ref="A1:AD86"/>
  <sheetViews>
    <sheetView showGridLines="0" zoomScaleNormal="100" zoomScaleSheetLayoutView="100" workbookViewId="0">
      <selection activeCell="L48" sqref="L48:R48"/>
    </sheetView>
  </sheetViews>
  <sheetFormatPr defaultColWidth="9.140625" defaultRowHeight="12.75"/>
  <cols>
    <col min="1" max="1" width="0.85546875" style="258" customWidth="1"/>
    <col min="2" max="2" width="18.42578125" style="258" customWidth="1"/>
    <col min="3" max="3" width="24.42578125" style="258" customWidth="1"/>
    <col min="4" max="8" width="0.85546875" style="259" customWidth="1"/>
    <col min="9" max="10" width="7" style="260" customWidth="1"/>
    <col min="11" max="11" width="1.7109375" style="258" customWidth="1"/>
    <col min="12" max="12" width="18.42578125" style="258" customWidth="1"/>
    <col min="13" max="13" width="24.42578125" style="258" customWidth="1"/>
    <col min="14" max="18" width="0.85546875" style="258" customWidth="1"/>
    <col min="19" max="20" width="7" style="260" customWidth="1"/>
    <col min="21" max="21" width="2.7109375" style="258" customWidth="1"/>
    <col min="22" max="22" width="0.85546875" style="258" customWidth="1"/>
    <col min="23" max="23" width="45.7109375" style="258" customWidth="1"/>
    <col min="24" max="25" width="8.42578125" style="260" customWidth="1"/>
    <col min="26" max="26" width="1.7109375" style="260" customWidth="1"/>
    <col min="27" max="27" width="45.7109375" style="258" customWidth="1"/>
    <col min="28" max="29" width="8.42578125" style="260" customWidth="1"/>
    <col min="30" max="30" width="2.7109375" style="261" customWidth="1"/>
    <col min="31" max="16384" width="9.140625" style="258"/>
  </cols>
  <sheetData>
    <row r="1" spans="2:30" s="253" customFormat="1" ht="29.25" customHeight="1" thickBot="1">
      <c r="C1" s="254" t="s">
        <v>946</v>
      </c>
      <c r="D1" s="374"/>
      <c r="E1" s="374"/>
      <c r="F1" s="374"/>
      <c r="G1" s="374"/>
      <c r="H1" s="374"/>
      <c r="I1" s="375"/>
      <c r="J1" s="375"/>
      <c r="K1" s="376"/>
      <c r="L1" s="377"/>
      <c r="M1" s="377"/>
      <c r="N1" s="377"/>
      <c r="O1" s="377"/>
      <c r="P1" s="377"/>
      <c r="Q1" s="377"/>
      <c r="R1" s="377"/>
      <c r="S1" s="377"/>
      <c r="T1" s="378" t="str">
        <f ca="1">MID(CELL("filename",A1),FIND(IF(ISERROR(FIND("]",CELL("filename",A1))),"$","]"),CELL("filename",A1))+1,256)</f>
        <v>Junior_15</v>
      </c>
      <c r="U1" s="255" t="str">
        <f ca="1">MID(CELL("filename",A1),FIND(IF(ISERROR(FIND("]",CELL("filename",A1))),"$","]"),CELL("filename",A1))+1,256)</f>
        <v>Junior_15</v>
      </c>
      <c r="W1" s="256" t="str">
        <f ca="1">IF(T1&lt;&gt;"",T1,"")</f>
        <v>Junior_15</v>
      </c>
      <c r="X1" s="257"/>
      <c r="Y1" s="257"/>
      <c r="Z1" s="257"/>
      <c r="AB1" s="257"/>
      <c r="AC1" s="257"/>
      <c r="AD1" s="256"/>
    </row>
    <row r="2" spans="2:30" ht="12.95" customHeight="1">
      <c r="N2" s="259"/>
      <c r="O2" s="259"/>
      <c r="P2" s="259"/>
      <c r="Q2" s="259"/>
      <c r="R2" s="259"/>
    </row>
    <row r="3" spans="2:30" ht="12.95" customHeight="1" thickBot="1">
      <c r="N3" s="259"/>
      <c r="O3" s="259"/>
      <c r="P3" s="259"/>
      <c r="Q3" s="259"/>
      <c r="R3" s="259"/>
    </row>
    <row r="4" spans="2:30" ht="12.95" customHeight="1">
      <c r="B4" s="262"/>
      <c r="C4" s="300" t="s">
        <v>1076</v>
      </c>
      <c r="D4" s="309" t="str">
        <f>IF(Badges!$R33="A","/","")</f>
        <v/>
      </c>
      <c r="E4" s="309" t="str">
        <f>IF(Badges!$R37="A","/","")</f>
        <v/>
      </c>
      <c r="F4" s="309" t="str">
        <f>IF(Badges!$R41="A","/","")</f>
        <v/>
      </c>
      <c r="G4" s="309" t="str">
        <f>IF(Badges!$R45="A","/","")</f>
        <v/>
      </c>
      <c r="H4" s="309" t="str">
        <f>IF(Badges!$R49="A","/","")</f>
        <v/>
      </c>
      <c r="I4" s="325" t="str">
        <f>IF(Summary!$AD5="E","E","")</f>
        <v/>
      </c>
      <c r="J4" s="325" t="str">
        <f>IF(Summary!$AE5="Y","R","")</f>
        <v/>
      </c>
      <c r="L4" s="262"/>
      <c r="M4" s="267" t="s">
        <v>97</v>
      </c>
      <c r="N4" s="268"/>
      <c r="O4" s="268"/>
      <c r="P4" s="268"/>
      <c r="Q4" s="268"/>
      <c r="R4" s="268"/>
      <c r="S4" s="269"/>
      <c r="T4" s="269"/>
      <c r="W4" s="336" t="str">
        <f>'Fun Patches'!C5</f>
        <v>&lt;LIST PATCH HERE&gt;</v>
      </c>
      <c r="X4" s="337" t="str">
        <f>IF(Summary!$AD113="E","E","")</f>
        <v/>
      </c>
      <c r="Y4" s="337" t="str">
        <f>IF(Summary!$AE113="Y","R","")</f>
        <v/>
      </c>
      <c r="AA4" s="270"/>
      <c r="AB4" s="264"/>
      <c r="AC4" s="265"/>
    </row>
    <row r="5" spans="2:30" ht="12.95" customHeight="1">
      <c r="B5" s="262"/>
      <c r="C5" s="295" t="s">
        <v>1057</v>
      </c>
      <c r="D5" s="311" t="str">
        <f>IF(Badges!$R151="A","/","")</f>
        <v/>
      </c>
      <c r="E5" s="311" t="str">
        <f>IF(Badges!$R155="A","/","")</f>
        <v/>
      </c>
      <c r="F5" s="311" t="str">
        <f>IF(Badges!$R159="A","/","")</f>
        <v/>
      </c>
      <c r="G5" s="311" t="str">
        <f>IF(Badges!$R163="A","/","")</f>
        <v/>
      </c>
      <c r="H5" s="311" t="str">
        <f>IF(Badges!$R167="A","/","")</f>
        <v/>
      </c>
      <c r="I5" s="223" t="str">
        <f>IF(Summary!$AD11="E","E","")</f>
        <v/>
      </c>
      <c r="J5" s="223" t="str">
        <f>IF(Summary!$AE11="Y","R","")</f>
        <v/>
      </c>
      <c r="L5" s="262"/>
      <c r="M5" s="271" t="s">
        <v>947</v>
      </c>
      <c r="N5" s="268"/>
      <c r="O5" s="268"/>
      <c r="P5" s="268"/>
      <c r="Q5" s="268"/>
      <c r="R5" s="272"/>
      <c r="S5" s="224" t="str">
        <f>IF(Summary!$AD63="E","E","")</f>
        <v/>
      </c>
      <c r="T5" s="224" t="str">
        <f>IF(Summary!$AE63="Y","R","")</f>
        <v/>
      </c>
      <c r="W5" s="338" t="str">
        <f>'Fun Patches'!C6</f>
        <v>&lt;LIST PATCH HERE&gt;</v>
      </c>
      <c r="X5" s="339" t="str">
        <f>IF(Summary!$AD114="E","E","")</f>
        <v/>
      </c>
      <c r="Y5" s="339" t="str">
        <f>IF(Summary!$AE114="Y","R","")</f>
        <v/>
      </c>
      <c r="AA5" s="275"/>
      <c r="AB5" s="273"/>
      <c r="AC5" s="274"/>
    </row>
    <row r="6" spans="2:30" ht="12.95" customHeight="1" thickBot="1">
      <c r="B6" s="262"/>
      <c r="C6" s="299" t="s">
        <v>144</v>
      </c>
      <c r="D6" s="311" t="str">
        <f>IF(Badges!$R174="A","/","")</f>
        <v/>
      </c>
      <c r="E6" s="311" t="str">
        <f>IF(Badges!$R178="A","/","")</f>
        <v/>
      </c>
      <c r="F6" s="311" t="str">
        <f>IF(Badges!$R182="A","/","")</f>
        <v/>
      </c>
      <c r="G6" s="311" t="str">
        <f>IF(Badges!$R186="A","/","")</f>
        <v/>
      </c>
      <c r="H6" s="311" t="str">
        <f>IF(Badges!$R190="A","/","")</f>
        <v/>
      </c>
      <c r="I6" s="223" t="str">
        <f>IF(Summary!$AD12="E","E","")</f>
        <v/>
      </c>
      <c r="J6" s="223" t="str">
        <f>IF(Summary!$AE12="Y","R","")</f>
        <v/>
      </c>
      <c r="K6" s="266" t="str">
        <f>IF(COUNT(#REF!)=3,MAX(#REF!),"")</f>
        <v/>
      </c>
      <c r="L6" s="262"/>
      <c r="M6" s="279" t="s">
        <v>948</v>
      </c>
      <c r="N6" s="280"/>
      <c r="O6" s="280"/>
      <c r="P6" s="280"/>
      <c r="Q6" s="280"/>
      <c r="R6" s="281"/>
      <c r="S6" s="224" t="str">
        <f>IF(Summary!$AD64="E","E","")</f>
        <v/>
      </c>
      <c r="T6" s="224" t="str">
        <f>IF(Summary!$AE64="Y","R","")</f>
        <v/>
      </c>
      <c r="W6" s="338" t="str">
        <f>'Fun Patches'!C7</f>
        <v>&lt;LIST PATCH HERE&gt;</v>
      </c>
      <c r="X6" s="339" t="str">
        <f>IF(Summary!$AD115="E","E","")</f>
        <v/>
      </c>
      <c r="Y6" s="339" t="str">
        <f>IF(Summary!$AE115="Y","R","")</f>
        <v/>
      </c>
      <c r="AA6" s="275"/>
      <c r="AB6" s="273"/>
      <c r="AC6" s="274"/>
    </row>
    <row r="7" spans="2:30" ht="12.95" customHeight="1" thickBot="1">
      <c r="B7" s="262"/>
      <c r="C7" s="294" t="s">
        <v>139</v>
      </c>
      <c r="D7" s="309" t="str">
        <f>IF(Badges!$R197="A","/","")</f>
        <v/>
      </c>
      <c r="E7" s="309" t="str">
        <f>IF(Badges!$R201="A","/","")</f>
        <v/>
      </c>
      <c r="F7" s="309" t="str">
        <f>IF(Badges!$R205="A","/","")</f>
        <v/>
      </c>
      <c r="G7" s="309" t="str">
        <f>IF(Badges!$R209="A","/","")</f>
        <v/>
      </c>
      <c r="H7" s="309" t="str">
        <f>IF(Badges!$R213="A","/","")</f>
        <v/>
      </c>
      <c r="I7" s="325" t="str">
        <f>IF(Summary!$AD13="E","E","")</f>
        <v/>
      </c>
      <c r="J7" s="325" t="str">
        <f>IF(Summary!$AE13="Y","R","")</f>
        <v/>
      </c>
      <c r="K7" s="266"/>
      <c r="L7" s="262"/>
      <c r="M7" s="283" t="s">
        <v>949</v>
      </c>
      <c r="N7" s="284"/>
      <c r="O7" s="284"/>
      <c r="P7" s="284"/>
      <c r="Q7" s="284"/>
      <c r="R7" s="285"/>
      <c r="S7" s="224" t="str">
        <f>IF(Summary!$AD65="E","E","")</f>
        <v/>
      </c>
      <c r="T7" s="224" t="str">
        <f>IF(Summary!$AE65="Y","R","")</f>
        <v/>
      </c>
      <c r="U7" s="266" t="str">
        <f>IF(COUNTIF(S5:S7,"E")=3,"C"," ")</f>
        <v xml:space="preserve"> </v>
      </c>
      <c r="W7" s="338" t="str">
        <f>'Fun Patches'!C8</f>
        <v>&lt;LIST PATCH HERE&gt;</v>
      </c>
      <c r="X7" s="339" t="str">
        <f>IF(Summary!$AD116="E","E","")</f>
        <v/>
      </c>
      <c r="Y7" s="339" t="str">
        <f>IF(Summary!$AE116="Y","R","")</f>
        <v/>
      </c>
      <c r="AA7" s="275"/>
      <c r="AB7" s="273"/>
      <c r="AC7" s="274"/>
    </row>
    <row r="8" spans="2:30" ht="12.95" customHeight="1">
      <c r="B8" s="262"/>
      <c r="C8" s="295" t="s">
        <v>151</v>
      </c>
      <c r="D8" s="311" t="str">
        <f>IF(Badges!$R220="A","/","")</f>
        <v/>
      </c>
      <c r="E8" s="311" t="str">
        <f>IF(Badges!$R224="A","/","")</f>
        <v/>
      </c>
      <c r="F8" s="311" t="str">
        <f>IF(Badges!$R228="A","/","")</f>
        <v/>
      </c>
      <c r="G8" s="311" t="str">
        <f>IF(Badges!$R232="A","/","")</f>
        <v/>
      </c>
      <c r="H8" s="311" t="str">
        <f>IF(Badges!$R236="A","/","")</f>
        <v/>
      </c>
      <c r="I8" s="223" t="str">
        <f>IF(Summary!$AD14="E","E","")</f>
        <v/>
      </c>
      <c r="J8" s="223" t="str">
        <f>IF(Summary!$AE14="Y","R","")</f>
        <v/>
      </c>
      <c r="K8" s="266"/>
      <c r="L8" s="262"/>
      <c r="M8" s="287" t="s">
        <v>951</v>
      </c>
      <c r="N8" s="288"/>
      <c r="O8" s="288"/>
      <c r="P8" s="288"/>
      <c r="Q8" s="288"/>
      <c r="R8" s="288"/>
      <c r="S8" s="289"/>
      <c r="T8" s="289"/>
      <c r="W8" s="338" t="str">
        <f>'Fun Patches'!C9</f>
        <v>&lt;LIST PATCH HERE&gt;</v>
      </c>
      <c r="X8" s="339" t="str">
        <f>IF(Summary!$AD117="E","E","")</f>
        <v/>
      </c>
      <c r="Y8" s="339" t="str">
        <f>IF(Summary!$AE117="Y","R","")</f>
        <v/>
      </c>
      <c r="AA8" s="275"/>
      <c r="AB8" s="273"/>
      <c r="AC8" s="274"/>
    </row>
    <row r="9" spans="2:30" ht="12.95" customHeight="1" thickBot="1">
      <c r="B9" s="262"/>
      <c r="C9" s="298" t="s">
        <v>439</v>
      </c>
      <c r="D9" s="311" t="str">
        <f>IF(Badges!$R266="A","/","")</f>
        <v/>
      </c>
      <c r="E9" s="311" t="str">
        <f>IF(Badges!$R270="A","/","")</f>
        <v/>
      </c>
      <c r="F9" s="311" t="str">
        <f>IF(Badges!$R274="A","/","")</f>
        <v/>
      </c>
      <c r="G9" s="311" t="str">
        <f>IF(Badges!$R278="A","/","")</f>
        <v/>
      </c>
      <c r="H9" s="311" t="str">
        <f>IF(Badges!$R282="A","/","")</f>
        <v/>
      </c>
      <c r="I9" s="223" t="str">
        <f>IF(Summary!$AD16="E","E","")</f>
        <v/>
      </c>
      <c r="J9" s="223" t="str">
        <f>IF(Summary!$AE16="Y","R","")</f>
        <v/>
      </c>
      <c r="K9" s="266"/>
      <c r="L9" s="262"/>
      <c r="M9" s="271" t="s">
        <v>22</v>
      </c>
      <c r="N9" s="268"/>
      <c r="O9" s="268"/>
      <c r="P9" s="268"/>
      <c r="Q9" s="268"/>
      <c r="R9" s="272"/>
      <c r="S9" s="224" t="str">
        <f>IF(Summary!$AD67="E","E","")</f>
        <v/>
      </c>
      <c r="T9" s="224" t="str">
        <f>IF(Summary!$AE67="Y","R","")</f>
        <v/>
      </c>
      <c r="W9" s="338" t="str">
        <f>'Fun Patches'!C10</f>
        <v>&lt;LIST PATCH HERE&gt;</v>
      </c>
      <c r="X9" s="339" t="str">
        <f>IF(Summary!$AD118="E","E","")</f>
        <v/>
      </c>
      <c r="Y9" s="339" t="str">
        <f>IF(Summary!$AE118="Y","R","")</f>
        <v/>
      </c>
      <c r="AA9" s="275"/>
      <c r="AB9" s="273"/>
      <c r="AC9" s="274"/>
    </row>
    <row r="10" spans="2:30" ht="12.95" customHeight="1">
      <c r="B10" s="262"/>
      <c r="C10" s="300" t="s">
        <v>950</v>
      </c>
      <c r="D10" s="309" t="str">
        <f>IF(Badges!$R289="A","/","")</f>
        <v/>
      </c>
      <c r="E10" s="309" t="str">
        <f>IF(Badges!$R293="A","/","")</f>
        <v/>
      </c>
      <c r="F10" s="309" t="str">
        <f>IF(Badges!$R297="A","/","")</f>
        <v/>
      </c>
      <c r="G10" s="309" t="str">
        <f>IF(Badges!$R301="A","/","")</f>
        <v/>
      </c>
      <c r="H10" s="309" t="str">
        <f>IF(Badges!$R305="A","/","")</f>
        <v/>
      </c>
      <c r="I10" s="325" t="str">
        <f>IF(Summary!$AD17="E","E","")</f>
        <v/>
      </c>
      <c r="J10" s="325" t="str">
        <f>IF(Summary!$AE17="Y","R","")</f>
        <v/>
      </c>
      <c r="K10" s="266" t="str">
        <f>IF(COUNT(#REF!)=3,MAX(#REF!),"")</f>
        <v/>
      </c>
      <c r="L10" s="262"/>
      <c r="M10" s="279" t="s">
        <v>26</v>
      </c>
      <c r="N10" s="280"/>
      <c r="O10" s="280"/>
      <c r="P10" s="280"/>
      <c r="Q10" s="280"/>
      <c r="R10" s="281"/>
      <c r="S10" s="224" t="str">
        <f>IF(Summary!$AD68="E","E","")</f>
        <v/>
      </c>
      <c r="T10" s="224" t="str">
        <f>IF(Summary!$AE68="Y","R","")</f>
        <v/>
      </c>
      <c r="W10" s="338" t="str">
        <f>'Fun Patches'!C11</f>
        <v>&lt;LIST PATCH HERE&gt;</v>
      </c>
      <c r="X10" s="339" t="str">
        <f>IF(Summary!$AD119="E","E","")</f>
        <v/>
      </c>
      <c r="Y10" s="339" t="str">
        <f>IF(Summary!$AE119="Y","R","")</f>
        <v/>
      </c>
      <c r="AA10" s="275"/>
      <c r="AB10" s="273"/>
      <c r="AC10" s="274"/>
    </row>
    <row r="11" spans="2:30" ht="12.95" customHeight="1" thickBot="1">
      <c r="B11" s="262"/>
      <c r="C11" s="295" t="s">
        <v>155</v>
      </c>
      <c r="D11" s="311" t="str">
        <f>IF(Badges!$R312="A","/","")</f>
        <v/>
      </c>
      <c r="E11" s="311" t="str">
        <f>IF(Badges!$R316="A","/","")</f>
        <v/>
      </c>
      <c r="F11" s="311" t="str">
        <f>IF(Badges!$R320="A","/","")</f>
        <v/>
      </c>
      <c r="G11" s="311" t="str">
        <f>IF(Badges!$R324="A","/","")</f>
        <v/>
      </c>
      <c r="H11" s="311" t="str">
        <f>IF(Badges!$R328="A","/","")</f>
        <v/>
      </c>
      <c r="I11" s="223" t="str">
        <f>IF(Summary!$AD18="E","E","")</f>
        <v/>
      </c>
      <c r="J11" s="223" t="str">
        <f>IF(Summary!$AE18="Y","R","")</f>
        <v/>
      </c>
      <c r="K11" s="266"/>
      <c r="L11" s="262"/>
      <c r="M11" s="290" t="s">
        <v>30</v>
      </c>
      <c r="N11" s="291"/>
      <c r="O11" s="291"/>
      <c r="P11" s="291"/>
      <c r="Q11" s="291"/>
      <c r="R11" s="292"/>
      <c r="S11" s="326" t="str">
        <f>IF(Summary!$AD69="E","E","")</f>
        <v/>
      </c>
      <c r="T11" s="326" t="str">
        <f>IF(Summary!$AE69="Y","R","")</f>
        <v/>
      </c>
      <c r="U11" s="266" t="str">
        <f>IF(COUNTIF(S9:S11,"E")=3,"C"," ")</f>
        <v xml:space="preserve"> </v>
      </c>
      <c r="W11" s="338" t="str">
        <f>'Fun Patches'!C12</f>
        <v>&lt;LIST PATCH HERE&gt;</v>
      </c>
      <c r="X11" s="339" t="str">
        <f>IF(Summary!$AD120="E","E","")</f>
        <v/>
      </c>
      <c r="Y11" s="339" t="str">
        <f>IF(Summary!$AE120="Y","R","")</f>
        <v/>
      </c>
      <c r="AA11" s="275"/>
      <c r="AB11" s="273"/>
      <c r="AC11" s="274"/>
    </row>
    <row r="12" spans="2:30" ht="12.95" customHeight="1" thickBot="1">
      <c r="B12" s="262"/>
      <c r="C12" s="295" t="s">
        <v>143</v>
      </c>
      <c r="D12" s="311" t="str">
        <f>IF(Badges!$R335="A","/","")</f>
        <v/>
      </c>
      <c r="E12" s="311" t="str">
        <f>IF(Badges!$R339="A","/","")</f>
        <v/>
      </c>
      <c r="F12" s="311" t="str">
        <f>IF(Badges!$R343="A","/","")</f>
        <v/>
      </c>
      <c r="G12" s="311" t="str">
        <f>IF(Badges!$R347="A","/","")</f>
        <v/>
      </c>
      <c r="H12" s="311" t="str">
        <f>IF(Badges!$R351="A","/","")</f>
        <v/>
      </c>
      <c r="I12" s="223" t="str">
        <f>IF(Summary!$AD19="E","E","")</f>
        <v/>
      </c>
      <c r="J12" s="223" t="str">
        <f>IF(Summary!$AE19="Y","R","")</f>
        <v/>
      </c>
      <c r="K12" s="266"/>
      <c r="L12" s="262"/>
      <c r="M12" s="267" t="s">
        <v>121</v>
      </c>
      <c r="N12" s="268"/>
      <c r="O12" s="268"/>
      <c r="P12" s="268"/>
      <c r="Q12" s="268"/>
      <c r="R12" s="268"/>
      <c r="S12" s="269"/>
      <c r="T12" s="269"/>
      <c r="W12" s="338" t="str">
        <f>'Fun Patches'!C13</f>
        <v>&lt;LIST PATCH HERE&gt;</v>
      </c>
      <c r="X12" s="339" t="str">
        <f>IF(Summary!$AD121="E","E","")</f>
        <v/>
      </c>
      <c r="Y12" s="339" t="str">
        <f>IF(Summary!$AE121="Y","R","")</f>
        <v/>
      </c>
      <c r="AA12" s="275"/>
      <c r="AB12" s="273"/>
      <c r="AC12" s="274"/>
    </row>
    <row r="13" spans="2:30" ht="12.95" customHeight="1">
      <c r="B13" s="262"/>
      <c r="C13" s="294" t="s">
        <v>741</v>
      </c>
      <c r="D13" s="309" t="str">
        <f>IF(Badges!$R358="A","/","")</f>
        <v/>
      </c>
      <c r="E13" s="309" t="str">
        <f>IF(Badges!$R362="A","/","")</f>
        <v/>
      </c>
      <c r="F13" s="309" t="str">
        <f>IF(Badges!$R366="A","/","")</f>
        <v/>
      </c>
      <c r="G13" s="309" t="str">
        <f>IF(Badges!$R370="A","/","")</f>
        <v/>
      </c>
      <c r="H13" s="309" t="str">
        <f>IF(Badges!$R374="A","/","")</f>
        <v/>
      </c>
      <c r="I13" s="325" t="str">
        <f>IF(Summary!$AD20="E","E","")</f>
        <v/>
      </c>
      <c r="J13" s="325" t="str">
        <f>IF(Summary!$AE20="Y","R","")</f>
        <v/>
      </c>
      <c r="K13" s="266"/>
      <c r="L13" s="262"/>
      <c r="M13" s="279" t="s">
        <v>953</v>
      </c>
      <c r="N13" s="280"/>
      <c r="O13" s="280"/>
      <c r="P13" s="280"/>
      <c r="Q13" s="280"/>
      <c r="R13" s="281"/>
      <c r="S13" s="224" t="str">
        <f>IF(Summary!$AD71="E","E","")</f>
        <v/>
      </c>
      <c r="T13" s="224" t="str">
        <f>IF(Summary!$AE71="Y","R","")</f>
        <v/>
      </c>
      <c r="W13" s="338" t="str">
        <f>'Fun Patches'!C14</f>
        <v>&lt;LIST PATCH HERE&gt;</v>
      </c>
      <c r="X13" s="339" t="str">
        <f>IF(Summary!$AD122="E","E","")</f>
        <v/>
      </c>
      <c r="Y13" s="339" t="str">
        <f>IF(Summary!$AE122="Y","R","")</f>
        <v/>
      </c>
      <c r="AA13" s="275"/>
      <c r="AB13" s="273"/>
      <c r="AC13" s="274"/>
    </row>
    <row r="14" spans="2:30" ht="12.95" customHeight="1">
      <c r="B14" s="262"/>
      <c r="C14" s="295" t="s">
        <v>952</v>
      </c>
      <c r="D14" s="311" t="str">
        <f>IF(Badges!$R573="A","/","")</f>
        <v/>
      </c>
      <c r="E14" s="311" t="str">
        <f>IF(Badges!$R385="A","/","")</f>
        <v/>
      </c>
      <c r="F14" s="311" t="str">
        <f>IF(Badges!$R389="A","/","")</f>
        <v/>
      </c>
      <c r="G14" s="311" t="str">
        <f>IF(Badges!$R393="A","/","")</f>
        <v/>
      </c>
      <c r="H14" s="311" t="str">
        <f>IF(Badges!$R397="A","/","")</f>
        <v/>
      </c>
      <c r="I14" s="223" t="str">
        <f>IF(Summary!$AD21="E","E","")</f>
        <v/>
      </c>
      <c r="J14" s="223" t="str">
        <f>IF(Summary!$AE21="Y","R","")</f>
        <v/>
      </c>
      <c r="K14" s="266" t="str">
        <f>IF(COUNT(#REF!)=3,MAX(#REF!),"")</f>
        <v/>
      </c>
      <c r="L14" s="262"/>
      <c r="M14" s="279" t="s">
        <v>954</v>
      </c>
      <c r="N14" s="280"/>
      <c r="O14" s="280"/>
      <c r="P14" s="280"/>
      <c r="Q14" s="280"/>
      <c r="R14" s="281"/>
      <c r="S14" s="224" t="str">
        <f>IF(Summary!$AD72="E","E","")</f>
        <v/>
      </c>
      <c r="T14" s="224" t="str">
        <f>IF(Summary!$AE72="Y","R","")</f>
        <v/>
      </c>
      <c r="W14" s="338" t="str">
        <f>'Fun Patches'!C15</f>
        <v>&lt;LIST PATCH HERE&gt;</v>
      </c>
      <c r="X14" s="339" t="str">
        <f>IF(Summary!$AD123="E","E","")</f>
        <v/>
      </c>
      <c r="Y14" s="339" t="str">
        <f>IF(Summary!$AE123="Y","R","")</f>
        <v/>
      </c>
      <c r="AA14" s="275"/>
      <c r="AB14" s="273"/>
      <c r="AC14" s="274"/>
    </row>
    <row r="15" spans="2:30" ht="12.95" customHeight="1" thickBot="1">
      <c r="B15" s="262"/>
      <c r="C15" s="298" t="s">
        <v>697</v>
      </c>
      <c r="D15" s="311" t="str">
        <f>IF(Badges!$R404="A","/","")</f>
        <v/>
      </c>
      <c r="E15" s="311" t="str">
        <f>IF(Badges!$R408="A","/","")</f>
        <v/>
      </c>
      <c r="F15" s="311" t="str">
        <f>IF(Badges!$R412="A","/","")</f>
        <v/>
      </c>
      <c r="G15" s="311" t="str">
        <f>IF(Badges!$R416="A","/","")</f>
        <v/>
      </c>
      <c r="H15" s="311" t="str">
        <f>IF(Badges!$R420="A","/","")</f>
        <v/>
      </c>
      <c r="I15" s="223" t="str">
        <f>IF(Summary!$AD22="E","E","")</f>
        <v/>
      </c>
      <c r="J15" s="223" t="str">
        <f>IF(Summary!$AE22="Y","R","")</f>
        <v/>
      </c>
      <c r="K15" s="266"/>
      <c r="L15" s="262"/>
      <c r="M15" s="283" t="s">
        <v>955</v>
      </c>
      <c r="N15" s="284"/>
      <c r="O15" s="284"/>
      <c r="P15" s="284"/>
      <c r="Q15" s="284"/>
      <c r="R15" s="285"/>
      <c r="S15" s="326" t="str">
        <f>IF(Summary!$AD73="E","E","")</f>
        <v/>
      </c>
      <c r="T15" s="326" t="str">
        <f>IF(Summary!$AE73="Y","R","")</f>
        <v/>
      </c>
      <c r="U15" s="266" t="str">
        <f>IF(COUNTIF(S13:S15,"E")=3,"C"," ")</f>
        <v xml:space="preserve"> </v>
      </c>
      <c r="W15" s="338" t="str">
        <f>'Fun Patches'!C16</f>
        <v>&lt;LIST PATCH HERE&gt;</v>
      </c>
      <c r="X15" s="339" t="str">
        <f>IF(Summary!$AD124="E","E","")</f>
        <v/>
      </c>
      <c r="Y15" s="339" t="str">
        <f>IF(Summary!$AE124="Y","R","")</f>
        <v/>
      </c>
      <c r="AA15" s="275"/>
      <c r="AB15" s="273"/>
      <c r="AC15" s="274"/>
    </row>
    <row r="16" spans="2:30" ht="12.95" customHeight="1">
      <c r="B16" s="262"/>
      <c r="C16" s="295" t="s">
        <v>146</v>
      </c>
      <c r="D16" s="309" t="str">
        <f>IF(Badges!$R427="A","/","")</f>
        <v/>
      </c>
      <c r="E16" s="309" t="str">
        <f>IF(Badges!$R431="A","/","")</f>
        <v/>
      </c>
      <c r="F16" s="309" t="str">
        <f>IF(Badges!$R435="A","/","")</f>
        <v/>
      </c>
      <c r="G16" s="309" t="str">
        <f>IF(Badges!$R439="A","/","")</f>
        <v/>
      </c>
      <c r="H16" s="309" t="str">
        <f>IF(Badges!$R443="A","/","")</f>
        <v/>
      </c>
      <c r="I16" s="325" t="str">
        <f>IF(Summary!$AD23="E","E","")</f>
        <v/>
      </c>
      <c r="J16" s="325" t="str">
        <f>IF(Summary!$AE23="Y","R","")</f>
        <v/>
      </c>
      <c r="K16" s="266"/>
      <c r="L16" s="262"/>
      <c r="M16" s="294" t="s">
        <v>956</v>
      </c>
      <c r="N16" s="310" t="str">
        <f>IF(Badges!$R79="A","/","")</f>
        <v/>
      </c>
      <c r="O16" s="310" t="str">
        <f>IF(Badges!$R83="A","/","")</f>
        <v/>
      </c>
      <c r="P16" s="310" t="str">
        <f>IF(Badges!$R87="A","/","")</f>
        <v/>
      </c>
      <c r="Q16" s="310" t="str">
        <f>IF(Badges!$R91="A","/","")</f>
        <v/>
      </c>
      <c r="R16" s="310" t="str">
        <f>IF(Badges!$R95="A","/","")</f>
        <v/>
      </c>
      <c r="S16" s="224" t="str">
        <f>IF(Summary!$AD7="E","E","")</f>
        <v/>
      </c>
      <c r="T16" s="224" t="str">
        <f>IF(Summary!$AE7="Y","R","")</f>
        <v/>
      </c>
      <c r="W16" s="338" t="str">
        <f>'Fun Patches'!C17</f>
        <v>&lt;LIST PATCH HERE&gt;</v>
      </c>
      <c r="X16" s="339" t="str">
        <f>IF(Summary!$AD125="E","E","")</f>
        <v/>
      </c>
      <c r="Y16" s="339" t="str">
        <f>IF(Summary!$AE125="Y","R","")</f>
        <v/>
      </c>
      <c r="AA16" s="275"/>
      <c r="AB16" s="273"/>
      <c r="AC16" s="274"/>
    </row>
    <row r="17" spans="2:29" ht="12.95" customHeight="1">
      <c r="B17" s="262"/>
      <c r="C17" s="295" t="s">
        <v>153</v>
      </c>
      <c r="D17" s="311" t="str">
        <f>IF(Badges!$R450="A","/","")</f>
        <v/>
      </c>
      <c r="E17" s="311" t="str">
        <f>IF(Badges!$R454="A","/","")</f>
        <v/>
      </c>
      <c r="F17" s="311" t="str">
        <f>IF(Badges!$R458="A","/","")</f>
        <v/>
      </c>
      <c r="G17" s="311" t="str">
        <f>IF(Badges!$R462="A","/","")</f>
        <v/>
      </c>
      <c r="H17" s="311" t="str">
        <f>IF(Badges!$R466="A","/","")</f>
        <v/>
      </c>
      <c r="I17" s="223" t="str">
        <f>IF(Summary!$AD24="E","E","")</f>
        <v/>
      </c>
      <c r="J17" s="223" t="str">
        <f>IF(Summary!$AE24="Y","R","")</f>
        <v/>
      </c>
      <c r="K17" s="266"/>
      <c r="L17" s="262"/>
      <c r="M17" s="295" t="s">
        <v>957</v>
      </c>
      <c r="N17" s="311" t="str">
        <f>IF(Badges!$R10="A","/","")</f>
        <v/>
      </c>
      <c r="O17" s="311" t="str">
        <f>IF(Badges!$R14="A","/","")</f>
        <v/>
      </c>
      <c r="P17" s="311" t="str">
        <f>IF(Badges!$R18="A","/","")</f>
        <v/>
      </c>
      <c r="Q17" s="311" t="str">
        <f>IF(Badges!$R22="A","/","")</f>
        <v/>
      </c>
      <c r="R17" s="311" t="str">
        <f>IF(Badges!$R26="A","/","")</f>
        <v/>
      </c>
      <c r="S17" s="224" t="str">
        <f>IF(Summary!$AD4="E","E","")</f>
        <v/>
      </c>
      <c r="T17" s="224" t="str">
        <f>IF(Summary!$AE4="Y","R","")</f>
        <v/>
      </c>
      <c r="W17" s="338" t="str">
        <f>'Fun Patches'!C18</f>
        <v>&lt;LIST PATCH HERE&gt;</v>
      </c>
      <c r="X17" s="339" t="str">
        <f>IF(Summary!$AD126="E","E","")</f>
        <v/>
      </c>
      <c r="Y17" s="339" t="str">
        <f>IF(Summary!$AE126="Y","R","")</f>
        <v/>
      </c>
      <c r="AA17" s="275"/>
      <c r="AB17" s="273"/>
      <c r="AC17" s="274"/>
    </row>
    <row r="18" spans="2:29" ht="12.95" customHeight="1" thickBot="1">
      <c r="B18" s="262"/>
      <c r="C18" s="295" t="s">
        <v>94</v>
      </c>
      <c r="D18" s="311" t="str">
        <f>IF(Badges!$R473="A","/","")</f>
        <v/>
      </c>
      <c r="E18" s="311" t="str">
        <f>IF(Badges!$R477="A","/","")</f>
        <v/>
      </c>
      <c r="F18" s="311" t="str">
        <f>IF(Badges!$R481="A","/","")</f>
        <v/>
      </c>
      <c r="G18" s="311" t="str">
        <f>IF(Badges!$R485="A","/","")</f>
        <v/>
      </c>
      <c r="H18" s="311" t="str">
        <f>IF(Badges!$R489="A","/","")</f>
        <v/>
      </c>
      <c r="I18" s="223" t="str">
        <f>IF(Summary!$AD25="E","E","")</f>
        <v/>
      </c>
      <c r="J18" s="223" t="str">
        <f>IF(Summary!$AE25="Y","R","")</f>
        <v/>
      </c>
      <c r="K18" s="266" t="str">
        <f>IF(COUNT(#REF!)=4,MAX(#REF!),"")</f>
        <v/>
      </c>
      <c r="L18" s="262"/>
      <c r="M18" s="295" t="s">
        <v>958</v>
      </c>
      <c r="N18" s="308" t="str">
        <f>IF(Badges!$R243="A","/","")</f>
        <v/>
      </c>
      <c r="O18" s="308" t="str">
        <f>IF(Badges!$R247="A","/","")</f>
        <v/>
      </c>
      <c r="P18" s="308" t="str">
        <f>IF(Badges!$R251="A","/","")</f>
        <v/>
      </c>
      <c r="Q18" s="308" t="str">
        <f>IF(Badges!$R255="A","/","")</f>
        <v/>
      </c>
      <c r="R18" s="308" t="str">
        <f>IF(Badges!$R259="A","/","")</f>
        <v/>
      </c>
      <c r="S18" s="224" t="str">
        <f>IF(Summary!$AD15="E","E","")</f>
        <v/>
      </c>
      <c r="T18" s="224" t="str">
        <f>IF(Summary!$AE15="Y","R","")</f>
        <v/>
      </c>
      <c r="W18" s="338" t="str">
        <f>'Fun Patches'!C19</f>
        <v>&lt;LIST PATCH HERE&gt;</v>
      </c>
      <c r="X18" s="339" t="str">
        <f>IF(Summary!$AD127="E","E","")</f>
        <v/>
      </c>
      <c r="Y18" s="339" t="str">
        <f>IF(Summary!$AE127="Y","R","")</f>
        <v/>
      </c>
      <c r="AA18" s="275"/>
      <c r="AB18" s="273"/>
      <c r="AC18" s="274"/>
    </row>
    <row r="19" spans="2:29" ht="12.95" customHeight="1" thickBot="1">
      <c r="B19" s="262"/>
      <c r="C19" s="294" t="s">
        <v>141</v>
      </c>
      <c r="D19" s="309" t="str">
        <f>IF(Badges!$R496="A","/","")</f>
        <v/>
      </c>
      <c r="E19" s="309" t="str">
        <f>IF(Badges!$R500="A","/","")</f>
        <v/>
      </c>
      <c r="F19" s="309" t="str">
        <f>IF(Badges!$R504="A","/","")</f>
        <v/>
      </c>
      <c r="G19" s="309" t="str">
        <f>IF(Badges!$R508="A","/","")</f>
        <v/>
      </c>
      <c r="H19" s="309" t="str">
        <f>IF(Badges!$R512="A","/","")</f>
        <v/>
      </c>
      <c r="I19" s="325" t="str">
        <f>IF(Summary!$AD26="E","E","")</f>
        <v/>
      </c>
      <c r="J19" s="325" t="str">
        <f>IF(Summary!$AE26="Y","R","")</f>
        <v/>
      </c>
      <c r="K19" s="266"/>
      <c r="L19" s="262"/>
      <c r="M19" s="296" t="s">
        <v>959</v>
      </c>
      <c r="N19" s="291"/>
      <c r="O19" s="291"/>
      <c r="P19" s="291"/>
      <c r="Q19" s="291"/>
      <c r="R19" s="292"/>
      <c r="S19" s="326" t="str">
        <f>IF(Summary!$AD74="E","E","")</f>
        <v/>
      </c>
      <c r="T19" s="326" t="str">
        <f>IF(Summary!$AE74="Y","R","")</f>
        <v/>
      </c>
      <c r="U19" s="266" t="str">
        <f>IF(COUNTIF(S16:S19,"E")=4,"C"," ")</f>
        <v xml:space="preserve"> </v>
      </c>
      <c r="W19" s="338" t="str">
        <f>'Fun Patches'!C20</f>
        <v>&lt;LIST PATCH HERE&gt;</v>
      </c>
      <c r="X19" s="339" t="str">
        <f>IF(Summary!$AD128="E","E","")</f>
        <v/>
      </c>
      <c r="Y19" s="339" t="str">
        <f>IF(Summary!$AE128="Y","R","")</f>
        <v/>
      </c>
      <c r="AA19" s="275"/>
      <c r="AB19" s="273"/>
      <c r="AC19" s="274"/>
    </row>
    <row r="20" spans="2:29" ht="12.95" customHeight="1">
      <c r="B20" s="262"/>
      <c r="C20" s="295" t="s">
        <v>718</v>
      </c>
      <c r="D20" s="311" t="str">
        <f>IF(Badges!$R519="A","/","")</f>
        <v/>
      </c>
      <c r="E20" s="311" t="str">
        <f>IF(Badges!$R523="A","/","")</f>
        <v/>
      </c>
      <c r="F20" s="311" t="str">
        <f>IF(Badges!$R527="A","/","")</f>
        <v/>
      </c>
      <c r="G20" s="311" t="str">
        <f>IF(Badges!$R531="A","/","")</f>
        <v/>
      </c>
      <c r="H20" s="311" t="str">
        <f>IF(Badges!$R535="A","/","")</f>
        <v/>
      </c>
      <c r="I20" s="223" t="str">
        <f>IF(Summary!$AD27="E","E","")</f>
        <v/>
      </c>
      <c r="J20" s="223" t="str">
        <f>IF(Summary!$AE27="Y","R","")</f>
        <v/>
      </c>
      <c r="K20" s="266"/>
      <c r="L20" s="262"/>
      <c r="M20" s="267" t="s">
        <v>764</v>
      </c>
      <c r="N20" s="268"/>
      <c r="O20" s="268"/>
      <c r="P20" s="268"/>
      <c r="Q20" s="268"/>
      <c r="R20" s="272"/>
      <c r="S20" s="325" t="str">
        <f>IF(Summary!$AD75="E","E","")</f>
        <v/>
      </c>
      <c r="T20" s="325" t="str">
        <f>IF(Summary!$AE75="Y","R","")</f>
        <v/>
      </c>
      <c r="W20" s="338" t="str">
        <f>'Fun Patches'!C21</f>
        <v>&lt;LIST PATCH HERE&gt;</v>
      </c>
      <c r="X20" s="339" t="str">
        <f>IF(Summary!$AD129="E","E","")</f>
        <v/>
      </c>
      <c r="Y20" s="339" t="str">
        <f>IF(Summary!$AE129="Y","R","")</f>
        <v/>
      </c>
      <c r="AA20" s="275"/>
      <c r="AB20" s="273"/>
      <c r="AC20" s="274"/>
    </row>
    <row r="21" spans="2:29" ht="12.95" customHeight="1" thickBot="1">
      <c r="B21" s="262"/>
      <c r="C21" s="298" t="s">
        <v>148</v>
      </c>
      <c r="D21" s="311" t="str">
        <f>IF(Badges!$R542="A","/","")</f>
        <v/>
      </c>
      <c r="E21" s="311" t="str">
        <f>IF(Badges!$R546="A","/","")</f>
        <v/>
      </c>
      <c r="F21" s="311" t="str">
        <f>IF(Badges!$R550="A","/","")</f>
        <v/>
      </c>
      <c r="G21" s="311" t="str">
        <f>IF(Badges!$R554="A","/","")</f>
        <v/>
      </c>
      <c r="H21" s="311" t="str">
        <f>IF(Badges!$R558="A","/","")</f>
        <v/>
      </c>
      <c r="I21" s="223" t="str">
        <f>IF(Summary!$AD28="E","E","")</f>
        <v/>
      </c>
      <c r="J21" s="223" t="str">
        <f>IF(Summary!$AE28="Y","R","")</f>
        <v/>
      </c>
      <c r="K21" s="266"/>
      <c r="L21" s="262"/>
      <c r="M21" s="283" t="s">
        <v>960</v>
      </c>
      <c r="N21" s="284"/>
      <c r="O21" s="284"/>
      <c r="P21" s="284"/>
      <c r="Q21" s="284"/>
      <c r="R21" s="285"/>
      <c r="S21" s="346" t="str">
        <f>IF(Summary!$AD76="E","E","")</f>
        <v/>
      </c>
      <c r="T21" s="346" t="str">
        <f>IF(Summary!$AE76="Y","R","")</f>
        <v/>
      </c>
      <c r="U21" s="266" t="str">
        <f>IF(COUNTIF(S20:S21,"E")=2,"C"," ")</f>
        <v xml:space="preserve"> </v>
      </c>
      <c r="W21" s="338" t="str">
        <f>'Fun Patches'!C22</f>
        <v>&lt;LIST PATCH HERE&gt;</v>
      </c>
      <c r="X21" s="339" t="str">
        <f>IF(Summary!$AD130="E","E","")</f>
        <v/>
      </c>
      <c r="Y21" s="339" t="str">
        <f>IF(Summary!$AE130="Y","R","")</f>
        <v/>
      </c>
      <c r="AA21" s="275"/>
      <c r="AB21" s="273"/>
      <c r="AC21" s="274"/>
    </row>
    <row r="22" spans="2:29" ht="12.95" customHeight="1">
      <c r="B22" s="262"/>
      <c r="C22" s="295" t="s">
        <v>152</v>
      </c>
      <c r="D22" s="309" t="str">
        <f>IF(Badges!$R565="A","/","")</f>
        <v/>
      </c>
      <c r="E22" s="309" t="str">
        <f>IF(Badges!$R569="A","/","")</f>
        <v/>
      </c>
      <c r="F22" s="309" t="str">
        <f>IF(Badges!$R573="A","/","")</f>
        <v/>
      </c>
      <c r="G22" s="309" t="str">
        <f>IF(Badges!$R577="A","/","")</f>
        <v/>
      </c>
      <c r="H22" s="309" t="str">
        <f>IF(Badges!$R581="A","/","")</f>
        <v/>
      </c>
      <c r="I22" s="325" t="str">
        <f>IF(Summary!$AD29="E","E","")</f>
        <v/>
      </c>
      <c r="J22" s="325" t="str">
        <f>IF(Summary!$AE29="Y","R","")</f>
        <v/>
      </c>
      <c r="K22" s="266" t="str">
        <f>IF(COUNT(#REF!)=2,MAX(#REF!),"")</f>
        <v/>
      </c>
      <c r="L22" s="262"/>
      <c r="M22" s="287" t="s">
        <v>766</v>
      </c>
      <c r="N22" s="288"/>
      <c r="O22" s="288"/>
      <c r="P22" s="288"/>
      <c r="Q22" s="288"/>
      <c r="R22" s="297"/>
      <c r="S22" s="325" t="str">
        <f>IF(Summary!$AD77="E","E","")</f>
        <v/>
      </c>
      <c r="T22" s="325" t="str">
        <f>IF(Summary!$AE77="Y","R","")</f>
        <v/>
      </c>
      <c r="W22" s="338" t="str">
        <f>'Fun Patches'!C23</f>
        <v>&lt;LIST PATCH HERE&gt;</v>
      </c>
      <c r="X22" s="339" t="str">
        <f>IF(Summary!$AD131="E","E","")</f>
        <v/>
      </c>
      <c r="Y22" s="339" t="str">
        <f>IF(Summary!$AE131="Y","R","")</f>
        <v/>
      </c>
      <c r="AA22" s="275"/>
      <c r="AB22" s="273"/>
      <c r="AC22" s="274"/>
    </row>
    <row r="23" spans="2:29" ht="12.95" customHeight="1" thickBot="1">
      <c r="B23" s="262"/>
      <c r="C23" s="295" t="s">
        <v>149</v>
      </c>
      <c r="D23" s="311" t="str">
        <f>IF(Badges!$R588="A","/","")</f>
        <v/>
      </c>
      <c r="E23" s="311" t="str">
        <f>IF(Badges!$R592="A","/","")</f>
        <v/>
      </c>
      <c r="F23" s="311" t="str">
        <f>IF(Badges!$R596="A","/","")</f>
        <v/>
      </c>
      <c r="G23" s="311" t="str">
        <f>IF(Badges!$R600="A","/","")</f>
        <v/>
      </c>
      <c r="H23" s="311" t="str">
        <f>IF(Badges!$R604="A","/","")</f>
        <v/>
      </c>
      <c r="I23" s="223" t="str">
        <f>IF(Summary!$AD30="E","E","")</f>
        <v/>
      </c>
      <c r="J23" s="223" t="str">
        <f>IF(Summary!$AE30="Y","R","")</f>
        <v/>
      </c>
      <c r="K23" s="266"/>
      <c r="L23" s="262"/>
      <c r="M23" s="290" t="s">
        <v>961</v>
      </c>
      <c r="N23" s="291"/>
      <c r="O23" s="291"/>
      <c r="P23" s="291"/>
      <c r="Q23" s="291"/>
      <c r="R23" s="292"/>
      <c r="S23" s="326" t="str">
        <f>IF(Summary!$AD78="E","E","")</f>
        <v/>
      </c>
      <c r="T23" s="326" t="str">
        <f>IF(Summary!$AE78="Y","R","")</f>
        <v/>
      </c>
      <c r="U23" s="266" t="str">
        <f>IF(COUNTIF(S22:S23,"E")=2,"C"," ")</f>
        <v xml:space="preserve"> </v>
      </c>
      <c r="W23" s="338" t="str">
        <f>'Fun Patches'!C24</f>
        <v>&lt;LIST PATCH HERE&gt;</v>
      </c>
      <c r="X23" s="339" t="str">
        <f>IF(Summary!$AD132="E","E","")</f>
        <v/>
      </c>
      <c r="Y23" s="339" t="str">
        <f>IF(Summary!$AE132="Y","R","")</f>
        <v/>
      </c>
      <c r="AA23" s="275"/>
      <c r="AB23" s="273"/>
      <c r="AC23" s="274"/>
    </row>
    <row r="24" spans="2:29" ht="12.95" customHeight="1" thickBot="1">
      <c r="B24" s="262"/>
      <c r="C24" s="295" t="s">
        <v>142</v>
      </c>
      <c r="D24" s="311" t="str">
        <f>IF(Badges!$R634="A","/","")</f>
        <v/>
      </c>
      <c r="E24" s="311" t="str">
        <f>IF(Badges!$R638="A","/","")</f>
        <v/>
      </c>
      <c r="F24" s="311" t="str">
        <f>IF(Badges!$R642="A","/","")</f>
        <v/>
      </c>
      <c r="G24" s="311" t="str">
        <f>IF(Badges!$R646="A","/","")</f>
        <v/>
      </c>
      <c r="H24" s="311" t="str">
        <f>IF(Badges!$R650="A","/","")</f>
        <v/>
      </c>
      <c r="I24" s="223" t="str">
        <f>IF(Summary!$AD32="E","E","")</f>
        <v/>
      </c>
      <c r="J24" s="223" t="str">
        <f>IF(Summary!$AE32="Y","R","")</f>
        <v/>
      </c>
      <c r="K24" s="266" t="str">
        <f>IF(COUNT(#REF!)=2,MAX(#REF!),"")</f>
        <v/>
      </c>
      <c r="L24" s="262"/>
      <c r="M24" s="267" t="s">
        <v>765</v>
      </c>
      <c r="N24" s="268"/>
      <c r="O24" s="268"/>
      <c r="P24" s="268"/>
      <c r="Q24" s="268"/>
      <c r="R24" s="272"/>
      <c r="S24" s="224" t="str">
        <f>IF(Summary!$AD79="E","E","")</f>
        <v/>
      </c>
      <c r="T24" s="224" t="str">
        <f>IF(Summary!$AE79="Y","R","")</f>
        <v/>
      </c>
      <c r="U24" s="266" t="str">
        <f>IF(COUNTIF(S24:S25,"E")=2,"C"," ")</f>
        <v xml:space="preserve"> </v>
      </c>
      <c r="W24" s="338" t="str">
        <f>'Fun Patches'!C25</f>
        <v>&lt;LIST PATCH HERE&gt;</v>
      </c>
      <c r="X24" s="339" t="str">
        <f>IF(Summary!$AD133="E","E","")</f>
        <v/>
      </c>
      <c r="Y24" s="339" t="str">
        <f>IF(Summary!$AE133="Y","R","")</f>
        <v/>
      </c>
      <c r="AA24" s="275"/>
      <c r="AB24" s="273"/>
      <c r="AC24" s="274"/>
    </row>
    <row r="25" spans="2:29" ht="12.95" customHeight="1" thickBot="1">
      <c r="B25" s="262"/>
      <c r="C25" s="294" t="s">
        <v>154</v>
      </c>
      <c r="D25" s="309" t="str">
        <f>IF(Badges!$R657="A","/","")</f>
        <v/>
      </c>
      <c r="E25" s="309" t="str">
        <f>IF(Badges!$R661="A","/","")</f>
        <v/>
      </c>
      <c r="F25" s="309" t="str">
        <f>IF(Badges!$R665="A","/","")</f>
        <v/>
      </c>
      <c r="G25" s="309" t="str">
        <f>IF(Badges!$R669="A","/","")</f>
        <v/>
      </c>
      <c r="H25" s="309" t="str">
        <f>IF(Badges!$R673="A","/","")</f>
        <v/>
      </c>
      <c r="I25" s="325" t="str">
        <f>IF(Summary!$AD33="E","E","")</f>
        <v/>
      </c>
      <c r="J25" s="325" t="str">
        <f>IF(Summary!$AE33="Y","R","")</f>
        <v/>
      </c>
      <c r="K25" s="266"/>
      <c r="L25" s="262"/>
      <c r="M25" s="283" t="s">
        <v>964</v>
      </c>
      <c r="N25" s="284"/>
      <c r="O25" s="284"/>
      <c r="P25" s="284"/>
      <c r="Q25" s="284"/>
      <c r="R25" s="285"/>
      <c r="S25" s="326" t="str">
        <f>IF(Summary!$AD80="E","E","")</f>
        <v/>
      </c>
      <c r="T25" s="326" t="str">
        <f>IF(Summary!$AE80="Y","R","")</f>
        <v/>
      </c>
      <c r="U25" s="586" t="s">
        <v>1144</v>
      </c>
      <c r="W25" s="338" t="str">
        <f>'Fun Patches'!C26</f>
        <v>&lt;LIST PATCH HERE&gt;</v>
      </c>
      <c r="X25" s="339" t="str">
        <f>IF(Summary!$AD134="E","E","")</f>
        <v/>
      </c>
      <c r="Y25" s="339" t="str">
        <f>IF(Summary!$AE134="Y","R","")</f>
        <v/>
      </c>
      <c r="AA25" s="275"/>
      <c r="AB25" s="273"/>
      <c r="AC25" s="274"/>
    </row>
    <row r="26" spans="2:29" ht="12.95" customHeight="1">
      <c r="B26" s="262"/>
      <c r="C26" s="295" t="s">
        <v>962</v>
      </c>
      <c r="D26" s="311" t="str">
        <f>IF(Badges!$R102="A","/","")</f>
        <v/>
      </c>
      <c r="E26" s="311" t="str">
        <f>IF(Badges!$R106="A","/","")</f>
        <v/>
      </c>
      <c r="F26" s="311" t="str">
        <f>IF(Badges!$R110="A","/","")</f>
        <v/>
      </c>
      <c r="G26" s="311" t="str">
        <f>IF(Badges!$R114="A","/","")</f>
        <v/>
      </c>
      <c r="H26" s="311" t="str">
        <f>IF(Badges!$R118="A","/","")</f>
        <v/>
      </c>
      <c r="I26" s="223" t="str">
        <f>IF(Summary!$AD8="E","E","")</f>
        <v/>
      </c>
      <c r="J26" s="223" t="str">
        <f>IF(Summary!$AE8="Y","R","")</f>
        <v/>
      </c>
      <c r="K26" s="266" t="str">
        <f>IF(COUNT(#REF!)=2,MAX(#REF!),"")</f>
        <v/>
      </c>
      <c r="L26" s="392"/>
      <c r="M26" s="392"/>
      <c r="N26" s="393"/>
      <c r="O26" s="393"/>
      <c r="P26" s="393"/>
      <c r="Q26" s="393"/>
      <c r="R26" s="393"/>
      <c r="S26" s="394"/>
      <c r="T26" s="394"/>
      <c r="U26" s="586"/>
      <c r="W26" s="338" t="str">
        <f>'Fun Patches'!C27</f>
        <v>&lt;LIST PATCH HERE&gt;</v>
      </c>
      <c r="X26" s="339" t="str">
        <f>IF(Summary!$AD135="E","E","")</f>
        <v/>
      </c>
      <c r="Y26" s="339" t="str">
        <f>IF(Summary!$AE135="Y","R","")</f>
        <v/>
      </c>
      <c r="AA26" s="275"/>
      <c r="AB26" s="273"/>
      <c r="AC26" s="274"/>
    </row>
    <row r="27" spans="2:29" ht="12.95" customHeight="1" thickBot="1">
      <c r="B27" s="262"/>
      <c r="C27" s="298" t="s">
        <v>963</v>
      </c>
      <c r="D27" s="311" t="str">
        <f>IF(Badges!$R680="A","/","")</f>
        <v/>
      </c>
      <c r="E27" s="311" t="str">
        <f>IF(Badges!$R684="A","/","")</f>
        <v/>
      </c>
      <c r="F27" s="311" t="str">
        <f>IF(Badges!$R688="A","/","")</f>
        <v/>
      </c>
      <c r="G27" s="311" t="str">
        <f>IF(Badges!$R692="A","/","")</f>
        <v/>
      </c>
      <c r="H27" s="311" t="str">
        <f>IF(Badges!$R696="A","/","")</f>
        <v/>
      </c>
      <c r="I27" s="223" t="str">
        <f>IF(Summary!$AD34="E","E","")</f>
        <v/>
      </c>
      <c r="J27" s="223" t="str">
        <f>IF(Summary!$AE34="Y","R","")</f>
        <v/>
      </c>
      <c r="K27" s="266"/>
      <c r="L27" s="392"/>
      <c r="M27" s="392"/>
      <c r="N27" s="393"/>
      <c r="O27" s="393"/>
      <c r="P27" s="393"/>
      <c r="Q27" s="393"/>
      <c r="R27" s="393"/>
      <c r="S27" s="394"/>
      <c r="T27" s="394"/>
      <c r="U27" s="586"/>
      <c r="W27" s="338" t="str">
        <f>'Fun Patches'!C28</f>
        <v>&lt;LIST PATCH HERE&gt;</v>
      </c>
      <c r="X27" s="339" t="str">
        <f>IF(Summary!$AD136="E","E","")</f>
        <v/>
      </c>
      <c r="Y27" s="339" t="str">
        <f>IF(Summary!$AE136="Y","R","")</f>
        <v/>
      </c>
      <c r="AA27" s="275"/>
      <c r="AB27" s="273"/>
      <c r="AC27" s="274"/>
    </row>
    <row r="28" spans="2:29" ht="12.95" customHeight="1">
      <c r="B28" s="262"/>
      <c r="C28" s="294" t="s">
        <v>150</v>
      </c>
      <c r="D28" s="309" t="str">
        <f>IF(Badges!$R703="A","/","")</f>
        <v/>
      </c>
      <c r="E28" s="309" t="str">
        <f>IF(Badges!$R707="A","/","")</f>
        <v/>
      </c>
      <c r="F28" s="309" t="str">
        <f>IF(Badges!$R711="A","/","")</f>
        <v/>
      </c>
      <c r="G28" s="309" t="str">
        <f>IF(Badges!$R715="A","/","")</f>
        <v/>
      </c>
      <c r="H28" s="309" t="str">
        <f>IF(Badges!$R719="A","/","")</f>
        <v/>
      </c>
      <c r="I28" s="325" t="str">
        <f>IF(Summary!$AD35="E","E","")</f>
        <v/>
      </c>
      <c r="J28" s="325" t="str">
        <f>IF(Summary!$AE35="Y","R","")</f>
        <v/>
      </c>
      <c r="L28" s="580" t="str">
        <f>'Council Own'!B6</f>
        <v>&lt;&lt;List Badge 1 Here&gt;&gt;</v>
      </c>
      <c r="M28" s="580"/>
      <c r="N28" s="580"/>
      <c r="O28" s="580"/>
      <c r="P28" s="580"/>
      <c r="Q28" s="580"/>
      <c r="R28" s="589"/>
      <c r="S28" s="337" t="str">
        <f>IF(Summary!$AD82="E","E","")</f>
        <v/>
      </c>
      <c r="T28" s="337" t="str">
        <f>IF(Summary!$AE82="Y","R","")</f>
        <v/>
      </c>
      <c r="U28" s="586"/>
      <c r="W28" s="338" t="str">
        <f>'Fun Patches'!C29</f>
        <v>&lt;LIST PATCH HERE&gt;</v>
      </c>
      <c r="X28" s="339" t="str">
        <f>IF(Summary!$AD137="E","E","")</f>
        <v/>
      </c>
      <c r="Y28" s="339" t="str">
        <f>IF(Summary!$AE137="Y","R","")</f>
        <v/>
      </c>
      <c r="AA28" s="275"/>
      <c r="AB28" s="273"/>
      <c r="AC28" s="274"/>
    </row>
    <row r="29" spans="2:29" ht="12.95" customHeight="1">
      <c r="B29" s="262"/>
      <c r="C29" s="295" t="s">
        <v>847</v>
      </c>
      <c r="D29" s="311" t="str">
        <f>IF(Badges!$R726="A","/","")</f>
        <v/>
      </c>
      <c r="E29" s="311" t="str">
        <f>IF(Badges!$R730="A","/","")</f>
        <v/>
      </c>
      <c r="F29" s="311" t="str">
        <f>IF(Badges!$R734="A","/","")</f>
        <v/>
      </c>
      <c r="G29" s="311" t="str">
        <f>IF(Badges!$R738="A","/","")</f>
        <v/>
      </c>
      <c r="H29" s="311" t="str">
        <f>IF(Badges!$R742="A","/","")</f>
        <v/>
      </c>
      <c r="I29" s="223" t="str">
        <f>IF(Summary!$AD36="E","E","")</f>
        <v/>
      </c>
      <c r="J29" s="223" t="str">
        <f>IF(Summary!$AE36="Y","R","")</f>
        <v/>
      </c>
      <c r="L29" s="581" t="str">
        <f>'Council Own'!B30</f>
        <v>&lt;&lt;List Badge 2 Here&gt;&gt;</v>
      </c>
      <c r="M29" s="581"/>
      <c r="N29" s="581"/>
      <c r="O29" s="581"/>
      <c r="P29" s="581"/>
      <c r="Q29" s="581"/>
      <c r="R29" s="590"/>
      <c r="S29" s="339" t="str">
        <f>IF(Summary!$AD83="E","E","")</f>
        <v/>
      </c>
      <c r="T29" s="339" t="str">
        <f>IF(Summary!$AE83="Y","R","")</f>
        <v/>
      </c>
      <c r="U29" s="586"/>
      <c r="W29" s="338" t="str">
        <f>'Fun Patches'!C30</f>
        <v>&lt;LIST PATCH HERE&gt;</v>
      </c>
      <c r="X29" s="339" t="str">
        <f>IF(Summary!$AD138="E","E","")</f>
        <v/>
      </c>
      <c r="Y29" s="339" t="str">
        <f>IF(Summary!$AE138="Y","R","")</f>
        <v/>
      </c>
      <c r="AA29" s="275"/>
      <c r="AB29" s="273"/>
      <c r="AC29" s="274"/>
    </row>
    <row r="30" spans="2:29" ht="12.95" customHeight="1" thickBot="1">
      <c r="B30" s="262"/>
      <c r="C30" s="298" t="s">
        <v>140</v>
      </c>
      <c r="D30" s="316" t="str">
        <f>IF(Badges!$R749="A","/","")</f>
        <v/>
      </c>
      <c r="E30" s="316" t="str">
        <f>IF(Badges!$R753="A","/","")</f>
        <v/>
      </c>
      <c r="F30" s="316" t="str">
        <f>IF(Badges!$R757="A","/","")</f>
        <v/>
      </c>
      <c r="G30" s="316" t="str">
        <f>IF(Badges!$R761="A","/","")</f>
        <v/>
      </c>
      <c r="H30" s="316" t="str">
        <f>IF(Badges!$R765="A","/","")</f>
        <v/>
      </c>
      <c r="I30" s="326" t="str">
        <f>IF(Summary!$AD37="E","E","")</f>
        <v/>
      </c>
      <c r="J30" s="326" t="str">
        <f>IF(Summary!$AE37="Y","R","")</f>
        <v/>
      </c>
      <c r="L30" s="580" t="str">
        <f>'Council Own'!B54</f>
        <v>&lt;&lt;List Badge 3 Here&gt;&gt;</v>
      </c>
      <c r="M30" s="580"/>
      <c r="N30" s="580"/>
      <c r="O30" s="580"/>
      <c r="P30" s="580"/>
      <c r="Q30" s="580"/>
      <c r="R30" s="589"/>
      <c r="S30" s="339" t="str">
        <f>IF(Summary!$AD84="E","E","")</f>
        <v/>
      </c>
      <c r="T30" s="339" t="str">
        <f>IF(Summary!$AE84="Y","R","")</f>
        <v/>
      </c>
      <c r="U30" s="586"/>
      <c r="W30" s="338" t="str">
        <f>'Fun Patches'!C31</f>
        <v>&lt;LIST PATCH HERE&gt;</v>
      </c>
      <c r="X30" s="339" t="str">
        <f>IF(Summary!$AD139="E","E","")</f>
        <v/>
      </c>
      <c r="Y30" s="339" t="str">
        <f>IF(Summary!$AE139="Y","R","")</f>
        <v/>
      </c>
      <c r="AA30" s="275"/>
      <c r="AB30" s="273"/>
      <c r="AC30" s="274"/>
    </row>
    <row r="31" spans="2:29" ht="12.95" customHeight="1">
      <c r="B31" s="262"/>
      <c r="C31" s="295" t="s">
        <v>1077</v>
      </c>
      <c r="D31" s="308" t="str">
        <f>IF(Badges!D768="C","/","")</f>
        <v/>
      </c>
      <c r="E31" s="308" t="str">
        <f>IF(Badges!E768="C","/","")</f>
        <v/>
      </c>
      <c r="F31" s="308" t="str">
        <f>IF(Badges!F768="C","/","")</f>
        <v/>
      </c>
      <c r="G31" s="308" t="str">
        <f>IF(Badges!G768="C","/","")</f>
        <v/>
      </c>
      <c r="H31" s="308" t="str">
        <f>IF(Badges!H768="C","/","")</f>
        <v/>
      </c>
      <c r="I31" s="224" t="str">
        <f>IF(Summary!$AD38="E","E","")</f>
        <v/>
      </c>
      <c r="J31" s="224" t="str">
        <f>IF(Summary!$AE38="Y","R","")</f>
        <v/>
      </c>
      <c r="L31" s="581" t="str">
        <f>'Council Own'!B78</f>
        <v>&lt;&lt;List Badge 4 Here&gt;&gt;</v>
      </c>
      <c r="M31" s="581"/>
      <c r="N31" s="581"/>
      <c r="O31" s="581"/>
      <c r="P31" s="581"/>
      <c r="Q31" s="581"/>
      <c r="R31" s="590"/>
      <c r="S31" s="339" t="str">
        <f>IF(Summary!$AD85="E","E","")</f>
        <v/>
      </c>
      <c r="T31" s="339" t="str">
        <f>IF(Summary!$AE85="Y","R","")</f>
        <v/>
      </c>
      <c r="U31" s="586"/>
      <c r="W31" s="338" t="str">
        <f>'Fun Patches'!C32</f>
        <v>&lt;LIST PATCH HERE&gt;</v>
      </c>
      <c r="X31" s="339" t="str">
        <f>IF(Summary!$AD140="E","E","")</f>
        <v/>
      </c>
      <c r="Y31" s="339" t="str">
        <f>IF(Summary!$AE140="Y","R","")</f>
        <v/>
      </c>
      <c r="AA31" s="275"/>
      <c r="AB31" s="273"/>
      <c r="AC31" s="274"/>
    </row>
    <row r="32" spans="2:29" ht="12.95" customHeight="1">
      <c r="B32" s="262"/>
      <c r="C32" s="295" t="s">
        <v>965</v>
      </c>
      <c r="D32" s="317" t="str">
        <f>IF(Badges!$R779="A","/","")</f>
        <v/>
      </c>
      <c r="E32" s="317" t="str">
        <f>IF(Badges!$R783="A","/","")</f>
        <v/>
      </c>
      <c r="F32" s="317" t="str">
        <f>IF(Badges!$R787="A","/","")</f>
        <v/>
      </c>
      <c r="G32" s="317" t="str">
        <f>IF(Badges!$R791="A","/","")</f>
        <v/>
      </c>
      <c r="H32" s="317" t="str">
        <f>IF(Badges!$R795="A","/","")</f>
        <v/>
      </c>
      <c r="I32" s="224" t="str">
        <f>IF(Summary!$AD39="E","E","")</f>
        <v/>
      </c>
      <c r="J32" s="224" t="str">
        <f>IF(Summary!$AE39="Y","R","")</f>
        <v/>
      </c>
      <c r="L32" s="582" t="str">
        <f>'Council Own'!B102</f>
        <v>&lt;&lt;List Badge 5 Here&gt;&gt;</v>
      </c>
      <c r="M32" s="582"/>
      <c r="N32" s="582"/>
      <c r="O32" s="582"/>
      <c r="P32" s="582"/>
      <c r="Q32" s="582"/>
      <c r="R32" s="591"/>
      <c r="S32" s="341" t="str">
        <f>IF(Summary!$AD86="E","E","")</f>
        <v/>
      </c>
      <c r="T32" s="341" t="str">
        <f>IF(Summary!$AE86="Y","R","")</f>
        <v/>
      </c>
      <c r="U32" s="586"/>
      <c r="W32" s="338" t="str">
        <f>'Fun Patches'!C33</f>
        <v>&lt;LIST PATCH HERE&gt;</v>
      </c>
      <c r="X32" s="339" t="str">
        <f>IF(Summary!$AD141="E","E","")</f>
        <v/>
      </c>
      <c r="Y32" s="339" t="str">
        <f>IF(Summary!$AE141="Y","R","")</f>
        <v/>
      </c>
      <c r="AA32" s="275"/>
      <c r="AB32" s="273"/>
      <c r="AC32" s="274"/>
    </row>
    <row r="33" spans="2:29" ht="12.95" customHeight="1" thickBot="1">
      <c r="B33" s="262"/>
      <c r="C33" s="299" t="s">
        <v>966</v>
      </c>
      <c r="D33" s="316" t="str">
        <f>IF(Badges!$R802="A","/","")</f>
        <v/>
      </c>
      <c r="E33" s="316" t="str">
        <f>IF(Badges!$R806="A","/","")</f>
        <v/>
      </c>
      <c r="F33" s="316" t="str">
        <f>IF(Badges!$R810="A","/","")</f>
        <v/>
      </c>
      <c r="G33" s="316" t="str">
        <f>IF(Badges!$R814="A","/","")</f>
        <v/>
      </c>
      <c r="H33" s="316" t="str">
        <f>IF(Badges!$R818="A","/","")</f>
        <v/>
      </c>
      <c r="I33" s="224" t="str">
        <f>IF(Summary!$AD40="E","E","")</f>
        <v/>
      </c>
      <c r="J33" s="224" t="str">
        <f>IF(Summary!$AE40="Y","R","")</f>
        <v/>
      </c>
      <c r="L33" s="582" t="str">
        <f>'Council Own'!B126</f>
        <v>&lt;&lt;List Badge 6 Here&gt;&gt;</v>
      </c>
      <c r="M33" s="582"/>
      <c r="N33" s="582"/>
      <c r="O33" s="582"/>
      <c r="P33" s="582"/>
      <c r="Q33" s="582"/>
      <c r="R33" s="591"/>
      <c r="S33" s="341" t="str">
        <f>IF(Summary!$AD87="E","E","")</f>
        <v/>
      </c>
      <c r="T33" s="341" t="str">
        <f>IF(Summary!$AE87="Y","R","")</f>
        <v/>
      </c>
      <c r="U33" s="586"/>
      <c r="W33" s="338" t="str">
        <f>'Fun Patches'!C34</f>
        <v>&lt;LIST PATCH HERE&gt;</v>
      </c>
      <c r="X33" s="339" t="str">
        <f>IF(Summary!$AD142="E","E","")</f>
        <v/>
      </c>
      <c r="Y33" s="339" t="str">
        <f>IF(Summary!$AE142="Y","R","")</f>
        <v/>
      </c>
      <c r="AA33" s="275"/>
      <c r="AB33" s="273"/>
      <c r="AC33" s="274"/>
    </row>
    <row r="34" spans="2:29" ht="12.95" customHeight="1">
      <c r="L34" s="582" t="str">
        <f>'Council Own'!B150</f>
        <v>&lt;&lt;List Badge 7 Here&gt;&gt;</v>
      </c>
      <c r="M34" s="582"/>
      <c r="N34" s="582"/>
      <c r="O34" s="582"/>
      <c r="P34" s="582"/>
      <c r="Q34" s="582"/>
      <c r="R34" s="591"/>
      <c r="S34" s="341" t="str">
        <f>IF(Summary!$AD88="E","E","")</f>
        <v/>
      </c>
      <c r="T34" s="341" t="str">
        <f>IF(Summary!$AE88="Y","R","")</f>
        <v/>
      </c>
      <c r="U34" s="586"/>
      <c r="W34" s="338" t="str">
        <f>'Fun Patches'!C35</f>
        <v>&lt;LIST PATCH HERE&gt;</v>
      </c>
      <c r="X34" s="339" t="str">
        <f>IF(Summary!$AD143="E","E","")</f>
        <v/>
      </c>
      <c r="Y34" s="339" t="str">
        <f>IF(Summary!$AE143="Y","R","")</f>
        <v/>
      </c>
      <c r="AA34" s="275"/>
      <c r="AB34" s="273"/>
      <c r="AC34" s="274"/>
    </row>
    <row r="35" spans="2:29" ht="12.95" customHeight="1" thickBot="1">
      <c r="L35" s="582" t="str">
        <f>'Council Own'!B174</f>
        <v>&lt;&lt;List Badge 8 Here&gt;&gt;</v>
      </c>
      <c r="M35" s="582"/>
      <c r="N35" s="582"/>
      <c r="O35" s="582"/>
      <c r="P35" s="582"/>
      <c r="Q35" s="582"/>
      <c r="R35" s="591"/>
      <c r="S35" s="341" t="str">
        <f>IF(Summary!$AD89="E","E","")</f>
        <v/>
      </c>
      <c r="T35" s="341" t="str">
        <f>IF(Summary!$AE89="Y","R","")</f>
        <v/>
      </c>
      <c r="U35" s="586"/>
      <c r="W35" s="338" t="str">
        <f>'Fun Patches'!C36</f>
        <v>&lt;LIST PATCH HERE&gt;</v>
      </c>
      <c r="X35" s="339" t="str">
        <f>IF(Summary!$AD144="E","E","")</f>
        <v/>
      </c>
      <c r="Y35" s="339" t="str">
        <f>IF(Summary!$AE144="Y","R","")</f>
        <v/>
      </c>
      <c r="AA35" s="275"/>
      <c r="AB35" s="273"/>
      <c r="AC35" s="274"/>
    </row>
    <row r="36" spans="2:29" ht="12.95" customHeight="1">
      <c r="C36" s="300" t="s">
        <v>156</v>
      </c>
      <c r="D36" s="310" t="str">
        <f>IF(Badges!$R56="A","/","")</f>
        <v/>
      </c>
      <c r="E36" s="310" t="str">
        <f>IF(Badges!$R60="A","/","")</f>
        <v/>
      </c>
      <c r="F36" s="310" t="str">
        <f>IF(Badges!$R64="A","/","")</f>
        <v/>
      </c>
      <c r="G36" s="310" t="str">
        <f>IF(Badges!$R68="A","/","")</f>
        <v/>
      </c>
      <c r="H36" s="310" t="str">
        <f>IF(Badges!$R72="A","/","")</f>
        <v/>
      </c>
      <c r="I36" s="224" t="str">
        <f>IF(Summary!$AD6="E","E","")</f>
        <v/>
      </c>
      <c r="J36" s="224" t="str">
        <f>IF(Summary!$AE6="Y","R","")</f>
        <v/>
      </c>
      <c r="L36" s="582" t="str">
        <f>'Council Own'!B198</f>
        <v>&lt;&lt;List Badge 9 Here&gt;&gt;</v>
      </c>
      <c r="M36" s="582"/>
      <c r="N36" s="582"/>
      <c r="O36" s="582"/>
      <c r="P36" s="582"/>
      <c r="Q36" s="582"/>
      <c r="R36" s="591"/>
      <c r="S36" s="341" t="str">
        <f>IF(Summary!$AD90="E","E","")</f>
        <v/>
      </c>
      <c r="T36" s="341" t="str">
        <f>IF(Summary!$AE90="Y","R","")</f>
        <v/>
      </c>
      <c r="U36" s="586"/>
      <c r="W36" s="338" t="str">
        <f>'Fun Patches'!C37</f>
        <v>&lt;LIST PATCH HERE&gt;</v>
      </c>
      <c r="X36" s="339" t="str">
        <f>IF(Summary!$AD145="E","E","")</f>
        <v/>
      </c>
      <c r="Y36" s="339" t="str">
        <f>IF(Summary!$AE145="Y","R","")</f>
        <v/>
      </c>
      <c r="AA36" s="275"/>
      <c r="AB36" s="273"/>
      <c r="AC36" s="274"/>
    </row>
    <row r="37" spans="2:29" ht="12.95" customHeight="1" thickBot="1">
      <c r="C37" s="298" t="s">
        <v>157</v>
      </c>
      <c r="D37" s="316" t="str">
        <f>IF(Badges!$R611="A","/","")</f>
        <v/>
      </c>
      <c r="E37" s="316" t="str">
        <f>IF(Badges!$R615="A","/","")</f>
        <v/>
      </c>
      <c r="F37" s="316" t="str">
        <f>IF(Badges!$R619="A","/","")</f>
        <v/>
      </c>
      <c r="G37" s="316" t="str">
        <f>IF(Badges!$R623="A","/","")</f>
        <v/>
      </c>
      <c r="H37" s="316" t="str">
        <f>IF(Badges!$R627="A","/","")</f>
        <v/>
      </c>
      <c r="I37" s="326" t="str">
        <f>IF(Summary!$AD31="E","E","")</f>
        <v/>
      </c>
      <c r="J37" s="326" t="str">
        <f>IF(Summary!$AE31="Y","R","")</f>
        <v/>
      </c>
      <c r="L37" s="582" t="str">
        <f>'Council Own'!B222</f>
        <v>&lt;&lt;List Badge 10 Here&gt;&gt;</v>
      </c>
      <c r="M37" s="582"/>
      <c r="N37" s="582"/>
      <c r="O37" s="582"/>
      <c r="P37" s="582"/>
      <c r="Q37" s="582"/>
      <c r="R37" s="591"/>
      <c r="S37" s="341" t="str">
        <f>IF(Summary!$AD91="E","E","")</f>
        <v/>
      </c>
      <c r="T37" s="341" t="str">
        <f>IF(Summary!$AE91="Y","R","")</f>
        <v/>
      </c>
      <c r="U37" s="586"/>
      <c r="W37" s="338" t="str">
        <f>'Fun Patches'!C38</f>
        <v>&lt;LIST PATCH HERE&gt;</v>
      </c>
      <c r="X37" s="339" t="str">
        <f>IF(Summary!$AD146="E","E","")</f>
        <v/>
      </c>
      <c r="Y37" s="339" t="str">
        <f>IF(Summary!$AE146="Y","R","")</f>
        <v/>
      </c>
      <c r="AA37" s="275"/>
      <c r="AB37" s="273"/>
      <c r="AC37" s="274"/>
    </row>
    <row r="38" spans="2:29" ht="12.95" customHeight="1">
      <c r="C38" s="300" t="s">
        <v>158</v>
      </c>
      <c r="D38" s="309" t="str">
        <f>IF(Badges!$R123="A","/","")</f>
        <v/>
      </c>
      <c r="E38" s="309" t="str">
        <f>IF(Badges!$R125="A","/","")</f>
        <v/>
      </c>
      <c r="F38" s="309" t="str">
        <f>IF(Badges!$R127="A","/","")</f>
        <v/>
      </c>
      <c r="G38" s="309" t="str">
        <f>IF(Badges!$R129="A","/","")</f>
        <v/>
      </c>
      <c r="H38" s="309" t="str">
        <f>IF(Badges!$R131="A","/","")</f>
        <v/>
      </c>
      <c r="I38" s="224" t="str">
        <f>IF(Summary!$AD9="E","E","")</f>
        <v/>
      </c>
      <c r="J38" s="224" t="str">
        <f>IF(Summary!$AE9="Y","R","")</f>
        <v/>
      </c>
      <c r="L38" s="391"/>
      <c r="M38" s="391"/>
      <c r="N38" s="391"/>
      <c r="O38" s="391"/>
      <c r="P38" s="391"/>
      <c r="Q38" s="391"/>
      <c r="R38" s="391"/>
      <c r="S38" s="395"/>
      <c r="T38" s="395"/>
      <c r="U38" s="586"/>
      <c r="W38" s="338" t="str">
        <f>'Fun Patches'!C39</f>
        <v>&lt;LIST PATCH HERE&gt;</v>
      </c>
      <c r="X38" s="339" t="str">
        <f>IF(Summary!$AD147="E","E","")</f>
        <v/>
      </c>
      <c r="Y38" s="339" t="str">
        <f>IF(Summary!$AE147="Y","R","")</f>
        <v/>
      </c>
      <c r="AA38" s="275"/>
      <c r="AB38" s="273"/>
      <c r="AC38" s="274"/>
    </row>
    <row r="39" spans="2:29" ht="12.95" customHeight="1">
      <c r="C39" s="299" t="s">
        <v>159</v>
      </c>
      <c r="D39" s="315" t="str">
        <f>IF(Badges!$R136="A","/","")</f>
        <v/>
      </c>
      <c r="E39" s="315" t="str">
        <f>IF(Badges!$R138="A","/","")</f>
        <v/>
      </c>
      <c r="F39" s="315" t="str">
        <f>IF(Badges!$R140="A","/","")</f>
        <v/>
      </c>
      <c r="G39" s="315" t="str">
        <f>IF(Badges!$R142="A","/","")</f>
        <v/>
      </c>
      <c r="H39" s="315" t="str">
        <f>IF(Badges!$R144="A","/","")</f>
        <v/>
      </c>
      <c r="I39" s="224" t="str">
        <f>IF(Summary!$AD10="E","E","")</f>
        <v/>
      </c>
      <c r="J39" s="224" t="str">
        <f>IF(Summary!$AE10="Y","R","")</f>
        <v/>
      </c>
      <c r="L39" s="391"/>
      <c r="M39" s="391"/>
      <c r="N39" s="391"/>
      <c r="O39" s="391"/>
      <c r="P39" s="391"/>
      <c r="Q39" s="391"/>
      <c r="R39" s="391"/>
      <c r="S39" s="395"/>
      <c r="T39" s="395"/>
      <c r="U39" s="586"/>
      <c r="W39" s="338" t="str">
        <f>'Fun Patches'!C40</f>
        <v>&lt;LIST PATCH HERE&gt;</v>
      </c>
      <c r="X39" s="339" t="str">
        <f>IF(Summary!$AD148="E","E","")</f>
        <v/>
      </c>
      <c r="Y39" s="339" t="str">
        <f>IF(Summary!$AE148="Y","R","")</f>
        <v/>
      </c>
      <c r="AA39" s="275"/>
      <c r="AB39" s="273"/>
      <c r="AC39" s="274"/>
    </row>
    <row r="40" spans="2:29" ht="12.95" customHeight="1">
      <c r="L40" s="581" t="str">
        <f>'Age-Level'!C122</f>
        <v>Investiture</v>
      </c>
      <c r="M40" s="581"/>
      <c r="N40" s="581"/>
      <c r="O40" s="581"/>
      <c r="P40" s="581"/>
      <c r="Q40" s="581"/>
      <c r="R40" s="590"/>
      <c r="S40" s="224" t="str">
        <f>IF(Summary!$AD106="E","E","")</f>
        <v/>
      </c>
      <c r="T40" s="224" t="str">
        <f>IF(Summary!$AE106="Y","R","")</f>
        <v/>
      </c>
      <c r="U40" s="586"/>
      <c r="W40" s="338" t="str">
        <f>'Fun Patches'!C41</f>
        <v>&lt;LIST PATCH HERE&gt;</v>
      </c>
      <c r="X40" s="339" t="str">
        <f>IF(Summary!$AD149="E","E","")</f>
        <v/>
      </c>
      <c r="Y40" s="339" t="str">
        <f>IF(Summary!$AE149="Y","R","")</f>
        <v/>
      </c>
      <c r="AA40" s="275"/>
      <c r="AB40" s="273"/>
      <c r="AC40" s="274"/>
    </row>
    <row r="41" spans="2:29" ht="12.95" customHeight="1" thickBot="1">
      <c r="L41" s="581" t="str">
        <f>'Age-Level'!C123</f>
        <v>Rededication (1st year)</v>
      </c>
      <c r="M41" s="581"/>
      <c r="N41" s="581"/>
      <c r="O41" s="581"/>
      <c r="P41" s="581"/>
      <c r="Q41" s="581"/>
      <c r="R41" s="590"/>
      <c r="S41" s="224" t="str">
        <f>IF(Summary!$AD107="E","E","")</f>
        <v/>
      </c>
      <c r="T41" s="224" t="str">
        <f>IF(Summary!$AE107="Y","R","")</f>
        <v/>
      </c>
      <c r="U41" s="586"/>
      <c r="W41" s="338" t="str">
        <f>'Fun Patches'!C42</f>
        <v>&lt;LIST PATCH HERE&gt;</v>
      </c>
      <c r="X41" s="339" t="str">
        <f>IF(Summary!$AD150="E","E","")</f>
        <v/>
      </c>
      <c r="Y41" s="339" t="str">
        <f>IF(Summary!$AE150="Y","R","")</f>
        <v/>
      </c>
      <c r="AA41" s="275"/>
      <c r="AB41" s="273"/>
      <c r="AC41" s="274"/>
    </row>
    <row r="42" spans="2:29" ht="12.95" customHeight="1">
      <c r="B42" s="262"/>
      <c r="C42" s="263" t="s">
        <v>1078</v>
      </c>
      <c r="D42" s="309" t="str">
        <f>IF(Badges!$R823="C","/","")</f>
        <v/>
      </c>
      <c r="E42" s="309" t="str">
        <f>IF(Badges!$R823="C","/","")</f>
        <v/>
      </c>
      <c r="F42" s="309" t="str">
        <f>IF(Badges!$R823="C","/","")</f>
        <v/>
      </c>
      <c r="G42" s="309" t="str">
        <f>IF(Badges!$R823="C","/","")</f>
        <v/>
      </c>
      <c r="H42" s="309" t="str">
        <f>IF(Badges!$R823="C","/","")</f>
        <v/>
      </c>
      <c r="I42" s="224" t="str">
        <f>IF(Summary!$AD42="E","E","")</f>
        <v/>
      </c>
      <c r="J42" s="224" t="str">
        <f>IF(Summary!$AE42="Y","R","")</f>
        <v/>
      </c>
      <c r="L42" s="581" t="str">
        <f>'Age-Level'!C124</f>
        <v>Rededication (2nd year)</v>
      </c>
      <c r="M42" s="581"/>
      <c r="N42" s="581"/>
      <c r="O42" s="581"/>
      <c r="P42" s="581"/>
      <c r="Q42" s="581"/>
      <c r="R42" s="590"/>
      <c r="S42" s="224" t="str">
        <f>IF(Summary!$AD108="E","E","")</f>
        <v/>
      </c>
      <c r="T42" s="224" t="str">
        <f>IF(Summary!$AE108="Y","R","")</f>
        <v/>
      </c>
      <c r="U42" s="586"/>
      <c r="W42" s="338" t="str">
        <f>'Fun Patches'!C43</f>
        <v>&lt;LIST PATCH HERE&gt;</v>
      </c>
      <c r="X42" s="339" t="str">
        <f>IF(Summary!$AD151="E","E","")</f>
        <v/>
      </c>
      <c r="Y42" s="339" t="str">
        <f>IF(Summary!$AE151="Y","R","")</f>
        <v/>
      </c>
      <c r="AA42" s="275"/>
      <c r="AB42" s="273"/>
      <c r="AC42" s="274"/>
    </row>
    <row r="43" spans="2:29" ht="12.95" customHeight="1">
      <c r="B43" s="262"/>
      <c r="C43" s="286" t="s">
        <v>1079</v>
      </c>
      <c r="D43" s="317" t="str">
        <f>IF(Badges!$R830="C","/","")</f>
        <v/>
      </c>
      <c r="E43" s="317" t="str">
        <f>IF(Badges!$R830="C","/","")</f>
        <v/>
      </c>
      <c r="F43" s="317" t="str">
        <f>IF(Badges!$R830="C","/","")</f>
        <v/>
      </c>
      <c r="G43" s="317" t="str">
        <f>IF(Badges!$R830="C","/","")</f>
        <v/>
      </c>
      <c r="H43" s="317" t="str">
        <f>IF(Badges!$R830="C","/","")</f>
        <v/>
      </c>
      <c r="I43" s="224" t="str">
        <f>IF(Summary!$AD43="E","E","")</f>
        <v/>
      </c>
      <c r="J43" s="224" t="str">
        <f>IF(Summary!$AE43="Y","R","")</f>
        <v/>
      </c>
      <c r="L43" s="581" t="str">
        <f>'Age-Level'!C125</f>
        <v>Rededication (3rd year)</v>
      </c>
      <c r="M43" s="581"/>
      <c r="N43" s="581"/>
      <c r="O43" s="581"/>
      <c r="P43" s="581"/>
      <c r="Q43" s="581"/>
      <c r="R43" s="590"/>
      <c r="S43" s="224" t="str">
        <f>IF(Summary!$AD109="E","E","")</f>
        <v/>
      </c>
      <c r="T43" s="224" t="str">
        <f>IF(Summary!$AE109="Y","R","")</f>
        <v/>
      </c>
      <c r="U43" s="586"/>
      <c r="W43" s="338" t="str">
        <f>'Fun Patches'!C44</f>
        <v>&lt;LIST PATCH HERE&gt;</v>
      </c>
      <c r="X43" s="339" t="str">
        <f>IF(Summary!$AD152="E","E","")</f>
        <v/>
      </c>
      <c r="Y43" s="339" t="str">
        <f>IF(Summary!$AE152="Y","R","")</f>
        <v/>
      </c>
      <c r="AA43" s="275"/>
      <c r="AB43" s="273"/>
      <c r="AC43" s="274"/>
    </row>
    <row r="44" spans="2:29" ht="12.95" customHeight="1" thickBot="1">
      <c r="B44" s="262"/>
      <c r="C44" s="293" t="s">
        <v>1080</v>
      </c>
      <c r="D44" s="316" t="str">
        <f>IF(Badges!$R837="C","/","")</f>
        <v/>
      </c>
      <c r="E44" s="316" t="str">
        <f>IF(Badges!$R837="C","/","")</f>
        <v/>
      </c>
      <c r="F44" s="316" t="str">
        <f>IF(Badges!$R837="C","/","")</f>
        <v/>
      </c>
      <c r="G44" s="316" t="str">
        <f>IF(Badges!$R837="C","/","")</f>
        <v/>
      </c>
      <c r="H44" s="316" t="str">
        <f>IF(Badges!$R837="C","/","")</f>
        <v/>
      </c>
      <c r="I44" s="326" t="str">
        <f>IF(Summary!$AD44="E","E","")</f>
        <v/>
      </c>
      <c r="J44" s="326" t="str">
        <f>IF(Summary!$AE44="Y","R","")</f>
        <v/>
      </c>
      <c r="L44" s="581" t="str">
        <f>'Age-Level'!C126</f>
        <v>Rededication (4th year)</v>
      </c>
      <c r="M44" s="581"/>
      <c r="N44" s="581"/>
      <c r="O44" s="581"/>
      <c r="P44" s="581"/>
      <c r="Q44" s="581"/>
      <c r="R44" s="590"/>
      <c r="S44" s="342" t="str">
        <f>IF(Summary!$AD110="E","E","")</f>
        <v/>
      </c>
      <c r="T44" s="342" t="str">
        <f>IF(Summary!$AE110="Y","R","")</f>
        <v/>
      </c>
      <c r="U44" s="586"/>
      <c r="W44" s="338" t="str">
        <f>'Fun Patches'!C45</f>
        <v>&lt;LIST PATCH HERE&gt;</v>
      </c>
      <c r="X44" s="339" t="str">
        <f>IF(Summary!$AD153="E","E","")</f>
        <v/>
      </c>
      <c r="Y44" s="339" t="str">
        <f>IF(Summary!$AE153="Y","R","")</f>
        <v/>
      </c>
      <c r="AA44" s="275"/>
      <c r="AB44" s="273"/>
      <c r="AC44" s="274"/>
    </row>
    <row r="45" spans="2:29" ht="12.95" customHeight="1" thickBot="1">
      <c r="B45" s="262"/>
      <c r="C45" s="263" t="s">
        <v>967</v>
      </c>
      <c r="D45" s="309" t="str">
        <f>IF(Badges!$R845="C","/","")</f>
        <v/>
      </c>
      <c r="E45" s="309" t="str">
        <f>IF(Badges!$R846="C","/","")</f>
        <v/>
      </c>
      <c r="F45" s="309" t="str">
        <f>IF(Badges!$R847="C","/","")</f>
        <v/>
      </c>
      <c r="G45" s="309" t="str">
        <f>IF(Badges!$R848="C","/","")</f>
        <v/>
      </c>
      <c r="H45" s="309" t="str">
        <f>IF(Badges!$R849="C","/","")</f>
        <v/>
      </c>
      <c r="I45" s="224" t="str">
        <f>IF(Summary!$AD46="E","E","")</f>
        <v/>
      </c>
      <c r="J45" s="224" t="str">
        <f>IF(Summary!$AE46="Y","R","")</f>
        <v/>
      </c>
      <c r="L45" s="584" t="str">
        <f>'Age-Level'!C127</f>
        <v>Rededication (5th year)</v>
      </c>
      <c r="M45" s="584"/>
      <c r="N45" s="584"/>
      <c r="O45" s="584"/>
      <c r="P45" s="584"/>
      <c r="Q45" s="584"/>
      <c r="R45" s="592"/>
      <c r="S45" s="343" t="str">
        <f>IF(Summary!$AD111="E","E","")</f>
        <v/>
      </c>
      <c r="T45" s="343" t="str">
        <f>IF(Summary!$AE111="Y","R","")</f>
        <v/>
      </c>
      <c r="U45" s="586"/>
      <c r="W45" s="338" t="str">
        <f>'Fun Patches'!C46</f>
        <v>&lt;LIST PATCH HERE&gt;</v>
      </c>
      <c r="X45" s="339" t="str">
        <f>IF(Summary!$AD154="E","E","")</f>
        <v/>
      </c>
      <c r="Y45" s="339" t="str">
        <f>IF(Summary!$AE154="Y","R","")</f>
        <v/>
      </c>
      <c r="AA45" s="275"/>
      <c r="AB45" s="273"/>
      <c r="AC45" s="274"/>
    </row>
    <row r="46" spans="2:29" ht="12.95" customHeight="1">
      <c r="B46" s="262"/>
      <c r="C46" s="286" t="s">
        <v>968</v>
      </c>
      <c r="D46" s="317" t="str">
        <f>IF(Badges!$R852="C","/","")</f>
        <v/>
      </c>
      <c r="E46" s="317" t="str">
        <f>IF(Badges!$R853="C","/","")</f>
        <v/>
      </c>
      <c r="F46" s="317" t="str">
        <f>IF(Badges!$R854="C","/","")</f>
        <v/>
      </c>
      <c r="G46" s="317" t="str">
        <f>IF(Badges!$R855="C","/","")</f>
        <v/>
      </c>
      <c r="H46" s="317" t="str">
        <f>IF(Badges!$R856="C","/","")</f>
        <v/>
      </c>
      <c r="I46" s="224" t="str">
        <f>IF(Summary!$AD47="E","E","")</f>
        <v/>
      </c>
      <c r="J46" s="224" t="str">
        <f>IF(Summary!$AE47="Y","R","")</f>
        <v/>
      </c>
      <c r="T46" s="394"/>
      <c r="U46" s="586"/>
      <c r="W46" s="338" t="str">
        <f>'Fun Patches'!C47</f>
        <v>&lt;LIST PATCH HERE&gt;</v>
      </c>
      <c r="X46" s="339" t="str">
        <f>IF(Summary!$AD155="E","E","")</f>
        <v/>
      </c>
      <c r="Y46" s="339" t="str">
        <f>IF(Summary!$AE155="Y","R","")</f>
        <v/>
      </c>
      <c r="AA46" s="275"/>
      <c r="AB46" s="273"/>
      <c r="AC46" s="274"/>
    </row>
    <row r="47" spans="2:29" ht="12.95" customHeight="1" thickBot="1">
      <c r="B47" s="262"/>
      <c r="C47" s="293" t="s">
        <v>969</v>
      </c>
      <c r="D47" s="316" t="str">
        <f>IF(Badges!$R859="C","/","")</f>
        <v/>
      </c>
      <c r="E47" s="316" t="str">
        <f>IF(Badges!$R860="C","/","")</f>
        <v/>
      </c>
      <c r="F47" s="316" t="str">
        <f>IF(Badges!$R861="C","/","")</f>
        <v/>
      </c>
      <c r="G47" s="316" t="str">
        <f>IF(Badges!$R862="C","/","")</f>
        <v/>
      </c>
      <c r="H47" s="316" t="str">
        <f>IF(Badges!$R863="C","/","")</f>
        <v/>
      </c>
      <c r="I47" s="326" t="str">
        <f>IF(Summary!$AD48="E","E","")</f>
        <v/>
      </c>
      <c r="J47" s="326" t="str">
        <f>IF(Summary!$AE48="Y","R","")</f>
        <v/>
      </c>
      <c r="U47" s="586"/>
      <c r="W47" s="338" t="str">
        <f>'Fun Patches'!C48</f>
        <v>&lt;LIST PATCH HERE&gt;</v>
      </c>
      <c r="X47" s="339" t="str">
        <f>IF(Summary!$AD156="E","E","")</f>
        <v/>
      </c>
      <c r="Y47" s="339" t="str">
        <f>IF(Summary!$AE156="Y","R","")</f>
        <v/>
      </c>
      <c r="AA47" s="275"/>
      <c r="AB47" s="273"/>
      <c r="AC47" s="274"/>
    </row>
    <row r="48" spans="2:29" ht="12.95" customHeight="1">
      <c r="B48" s="262"/>
      <c r="C48" s="294" t="s">
        <v>970</v>
      </c>
      <c r="D48" s="309" t="str">
        <f>IF(Badges!$R867="C","/","")</f>
        <v/>
      </c>
      <c r="E48" s="309" t="str">
        <f>IF(Badges!$R868="C","/","")</f>
        <v/>
      </c>
      <c r="F48" s="309" t="str">
        <f>IF(Badges!$R869="C","/","")</f>
        <v/>
      </c>
      <c r="G48" s="309" t="str">
        <f>IF(Badges!$R870="C","/","")</f>
        <v/>
      </c>
      <c r="H48" s="309" t="str">
        <f>IF(Badges!$R871="C","/","")</f>
        <v/>
      </c>
      <c r="I48" s="224" t="str">
        <f>IF(Summary!$AD50="E","E","")</f>
        <v/>
      </c>
      <c r="J48" s="224" t="str">
        <f>IF(Summary!$AE50="Y","R","")</f>
        <v/>
      </c>
      <c r="L48" s="583"/>
      <c r="M48" s="583"/>
      <c r="N48" s="583"/>
      <c r="O48" s="583"/>
      <c r="P48" s="583"/>
      <c r="Q48" s="583"/>
      <c r="R48" s="587"/>
      <c r="S48" s="264"/>
      <c r="T48" s="274"/>
      <c r="U48" s="586"/>
      <c r="W48" s="338" t="str">
        <f>'Fun Patches'!C49</f>
        <v>&lt;LIST PATCH HERE&gt;</v>
      </c>
      <c r="X48" s="339" t="str">
        <f>IF(Summary!$AD157="E","E","")</f>
        <v/>
      </c>
      <c r="Y48" s="339" t="str">
        <f>IF(Summary!$AE157="Y","R","")</f>
        <v/>
      </c>
      <c r="AA48" s="275"/>
      <c r="AB48" s="273"/>
      <c r="AC48" s="274"/>
    </row>
    <row r="49" spans="2:29" ht="12.95" customHeight="1">
      <c r="B49" s="262"/>
      <c r="C49" s="295" t="s">
        <v>971</v>
      </c>
      <c r="D49" s="317" t="str">
        <f>IF(Badges!$R874="C","/","")</f>
        <v/>
      </c>
      <c r="E49" s="317" t="str">
        <f>IF(Badges!$R875="C","/","")</f>
        <v/>
      </c>
      <c r="F49" s="317" t="str">
        <f>IF(Badges!$R876="C","/","")</f>
        <v/>
      </c>
      <c r="G49" s="317" t="str">
        <f>IF(Badges!$R877="C","/","")</f>
        <v/>
      </c>
      <c r="H49" s="317" t="str">
        <f>IF(Badges!$R878="C","/","")</f>
        <v/>
      </c>
      <c r="I49" s="224" t="str">
        <f>IF(Summary!$AD51="E","E","")</f>
        <v/>
      </c>
      <c r="J49" s="224" t="str">
        <f>IF(Summary!$AE51="Y","R","")</f>
        <v/>
      </c>
      <c r="L49" s="585"/>
      <c r="M49" s="585"/>
      <c r="N49" s="585"/>
      <c r="O49" s="585"/>
      <c r="P49" s="585"/>
      <c r="Q49" s="585"/>
      <c r="R49" s="588"/>
      <c r="S49" s="273"/>
      <c r="T49" s="274"/>
      <c r="U49" s="586"/>
      <c r="W49" s="338" t="str">
        <f>'Fun Patches'!C50</f>
        <v>&lt;LIST PATCH HERE&gt;</v>
      </c>
      <c r="X49" s="339" t="str">
        <f>IF(Summary!$AD158="E","E","")</f>
        <v/>
      </c>
      <c r="Y49" s="339" t="str">
        <f>IF(Summary!$AE158="Y","R","")</f>
        <v/>
      </c>
      <c r="AA49" s="275"/>
      <c r="AB49" s="273"/>
      <c r="AC49" s="274"/>
    </row>
    <row r="50" spans="2:29" ht="12.95" customHeight="1" thickBot="1">
      <c r="B50" s="262"/>
      <c r="C50" s="298" t="s">
        <v>972</v>
      </c>
      <c r="D50" s="316" t="str">
        <f>IF(Badges!$R881="C","/","")</f>
        <v/>
      </c>
      <c r="E50" s="316" t="str">
        <f>IF(Badges!$R882="C","/","")</f>
        <v/>
      </c>
      <c r="F50" s="316" t="str">
        <f>IF(Badges!$R883="C","/","")</f>
        <v/>
      </c>
      <c r="G50" s="316" t="str">
        <f>IF(Badges!$R884="C","/","")</f>
        <v/>
      </c>
      <c r="H50" s="316" t="str">
        <f>IF(Badges!$R885="C","/","")</f>
        <v/>
      </c>
      <c r="I50" s="326" t="str">
        <f>IF(Summary!$AD52="E","E","")</f>
        <v/>
      </c>
      <c r="J50" s="326" t="str">
        <f>IF(Summary!$AE52="Y","R","")</f>
        <v/>
      </c>
      <c r="L50" s="583"/>
      <c r="M50" s="583"/>
      <c r="N50" s="583"/>
      <c r="O50" s="583"/>
      <c r="P50" s="583"/>
      <c r="Q50" s="583"/>
      <c r="R50" s="587"/>
      <c r="S50" s="273"/>
      <c r="T50" s="274"/>
      <c r="U50" s="586"/>
      <c r="W50" s="338" t="str">
        <f>'Fun Patches'!C51</f>
        <v>&lt;LIST PATCH HERE&gt;</v>
      </c>
      <c r="X50" s="339" t="str">
        <f>IF(Summary!$AD159="E","E","")</f>
        <v/>
      </c>
      <c r="Y50" s="339" t="str">
        <f>IF(Summary!$AE159="Y","R","")</f>
        <v/>
      </c>
      <c r="AA50" s="275"/>
      <c r="AB50" s="273"/>
      <c r="AC50" s="274"/>
    </row>
    <row r="51" spans="2:29" ht="12.95" customHeight="1">
      <c r="B51" s="262"/>
      <c r="C51" s="263" t="s">
        <v>1081</v>
      </c>
      <c r="D51" s="309" t="str">
        <f>IF(Badges!$R889="C","/","")</f>
        <v/>
      </c>
      <c r="E51" s="309" t="str">
        <f>IF(Badges!$R890="C","/","")</f>
        <v/>
      </c>
      <c r="F51" s="309" t="str">
        <f>IF(Badges!$R891="C","/","")</f>
        <v/>
      </c>
      <c r="G51" s="309" t="str">
        <f>IF(Badges!$R892="C","/","")</f>
        <v/>
      </c>
      <c r="H51" s="309" t="str">
        <f>IF(Badges!$R893="C","/","")</f>
        <v/>
      </c>
      <c r="I51" s="224" t="str">
        <f>IF(Summary!$AD54="E","E","")</f>
        <v/>
      </c>
      <c r="J51" s="224" t="str">
        <f>IF(Summary!$AE54="Y","R","")</f>
        <v/>
      </c>
      <c r="L51" s="585"/>
      <c r="M51" s="585"/>
      <c r="N51" s="585"/>
      <c r="O51" s="585"/>
      <c r="P51" s="585"/>
      <c r="Q51" s="585"/>
      <c r="R51" s="588"/>
      <c r="S51" s="273"/>
      <c r="T51" s="274"/>
      <c r="U51" s="586"/>
      <c r="W51" s="338" t="str">
        <f>'Fun Patches'!C52</f>
        <v>&lt;LIST PATCH HERE&gt;</v>
      </c>
      <c r="X51" s="339" t="str">
        <f>IF(Summary!$AD160="E","E","")</f>
        <v/>
      </c>
      <c r="Y51" s="339" t="str">
        <f>IF(Summary!$AE160="Y","R","")</f>
        <v/>
      </c>
      <c r="AA51" s="275"/>
      <c r="AB51" s="273"/>
      <c r="AC51" s="274"/>
    </row>
    <row r="52" spans="2:29" ht="12.95" customHeight="1">
      <c r="B52" s="262"/>
      <c r="C52" s="286" t="s">
        <v>1082</v>
      </c>
      <c r="D52" s="317" t="str">
        <f>IF(Badges!$R896="C","/","")</f>
        <v/>
      </c>
      <c r="E52" s="317" t="str">
        <f>IF(Badges!$R897="C","/","")</f>
        <v/>
      </c>
      <c r="F52" s="317" t="str">
        <f>IF(Badges!$R898="C","/","")</f>
        <v/>
      </c>
      <c r="G52" s="317" t="str">
        <f>IF(Badges!$R899="C","/","")</f>
        <v/>
      </c>
      <c r="H52" s="317" t="str">
        <f>IF(Badges!$R900="C","/","")</f>
        <v/>
      </c>
      <c r="I52" s="224" t="str">
        <f>IF(Summary!$AD55="E","E","")</f>
        <v/>
      </c>
      <c r="J52" s="224" t="str">
        <f>IF(Summary!$AE55="Y","R","")</f>
        <v/>
      </c>
      <c r="L52" s="583"/>
      <c r="M52" s="583"/>
      <c r="N52" s="583"/>
      <c r="O52" s="583"/>
      <c r="P52" s="583"/>
      <c r="Q52" s="583"/>
      <c r="R52" s="587"/>
      <c r="S52" s="273"/>
      <c r="T52" s="274"/>
      <c r="U52" s="586"/>
      <c r="W52" s="338" t="str">
        <f>'Fun Patches'!C53</f>
        <v>&lt;LIST PATCH HERE&gt;</v>
      </c>
      <c r="X52" s="339" t="str">
        <f>IF(Summary!$AD161="E","E","")</f>
        <v/>
      </c>
      <c r="Y52" s="339" t="str">
        <f>IF(Summary!$AE161="Y","R","")</f>
        <v/>
      </c>
      <c r="AA52" s="275"/>
      <c r="AB52" s="273"/>
      <c r="AC52" s="274"/>
    </row>
    <row r="53" spans="2:29" ht="12.95" customHeight="1" thickBot="1">
      <c r="B53" s="262"/>
      <c r="C53" s="293" t="s">
        <v>1083</v>
      </c>
      <c r="D53" s="316" t="str">
        <f>IF(Badges!$R903="C","/","")</f>
        <v/>
      </c>
      <c r="E53" s="316" t="str">
        <f>IF(Badges!$R904="C","/","")</f>
        <v/>
      </c>
      <c r="F53" s="316" t="str">
        <f>IF(Badges!$R905="C","/","")</f>
        <v/>
      </c>
      <c r="G53" s="316" t="str">
        <f>IF(Badges!$R906="C","/","")</f>
        <v/>
      </c>
      <c r="H53" s="316" t="str">
        <f>IF(Badges!$R907="C","/","")</f>
        <v/>
      </c>
      <c r="I53" s="326" t="str">
        <f>IF(Summary!$AD56="E","E","")</f>
        <v/>
      </c>
      <c r="J53" s="326" t="str">
        <f>IF(Summary!$AE56="Y","R","")</f>
        <v/>
      </c>
      <c r="L53" s="585"/>
      <c r="M53" s="585"/>
      <c r="N53" s="585"/>
      <c r="O53" s="585"/>
      <c r="P53" s="585"/>
      <c r="Q53" s="585"/>
      <c r="R53" s="588"/>
      <c r="S53" s="273"/>
      <c r="T53" s="274"/>
      <c r="U53" s="586"/>
      <c r="W53" s="340" t="str">
        <f>'Fun Patches'!C54</f>
        <v>&lt;LIST PATCH HERE&gt;</v>
      </c>
      <c r="X53" s="341" t="str">
        <f>IF(Summary!$AD162="E","E","")</f>
        <v/>
      </c>
      <c r="Y53" s="341" t="str">
        <f>IF(Summary!$AE162="Y","R","")</f>
        <v/>
      </c>
      <c r="AA53" s="275"/>
      <c r="AB53" s="273"/>
      <c r="AC53" s="274"/>
    </row>
    <row r="54" spans="2:29" ht="12.95" customHeight="1">
      <c r="B54" s="262"/>
      <c r="C54" s="263" t="s">
        <v>973</v>
      </c>
      <c r="D54" s="309" t="str">
        <f>IF(Badges!$R911="C","/","")</f>
        <v/>
      </c>
      <c r="E54" s="309" t="str">
        <f>IF(Badges!$R912="C","/","")</f>
        <v/>
      </c>
      <c r="F54" s="309" t="str">
        <f>IF(Badges!$R913="C","/","")</f>
        <v/>
      </c>
      <c r="G54" s="309" t="str">
        <f>IF(Badges!$R914="C","/","")</f>
        <v/>
      </c>
      <c r="H54" s="309" t="str">
        <f>IF(Badges!$R915="C","/","")</f>
        <v/>
      </c>
      <c r="I54" s="224" t="str">
        <f>IF(Summary!$AD58="E","E","")</f>
        <v/>
      </c>
      <c r="J54" s="224" t="str">
        <f>IF(Summary!$AE58="Y","R","")</f>
        <v/>
      </c>
      <c r="L54" s="583"/>
      <c r="M54" s="583"/>
      <c r="N54" s="583"/>
      <c r="O54" s="583"/>
      <c r="P54" s="583"/>
      <c r="Q54" s="583"/>
      <c r="R54" s="587"/>
      <c r="S54" s="273"/>
      <c r="T54" s="274"/>
      <c r="U54" s="586"/>
      <c r="W54" s="335"/>
      <c r="X54" s="334"/>
      <c r="Y54" s="334"/>
      <c r="AA54" s="275"/>
      <c r="AB54" s="273"/>
      <c r="AC54" s="274"/>
    </row>
    <row r="55" spans="2:29" ht="12.95" customHeight="1">
      <c r="B55" s="262"/>
      <c r="C55" s="286" t="s">
        <v>974</v>
      </c>
      <c r="D55" s="317" t="str">
        <f>IF(Badges!$R918="C","/","")</f>
        <v/>
      </c>
      <c r="E55" s="317" t="str">
        <f>IF(Badges!$R919="C","/","")</f>
        <v/>
      </c>
      <c r="F55" s="317" t="str">
        <f>IF(Badges!$R920="C","/","")</f>
        <v/>
      </c>
      <c r="G55" s="317" t="str">
        <f>IF(Badges!$R921="C","/","")</f>
        <v/>
      </c>
      <c r="H55" s="317" t="str">
        <f>IF(Badges!$R922="C","/","")</f>
        <v/>
      </c>
      <c r="I55" s="224" t="str">
        <f>IF(Summary!$AD59="E","E","")</f>
        <v/>
      </c>
      <c r="J55" s="224" t="str">
        <f>IF(Summary!$AE59="Y","R","")</f>
        <v/>
      </c>
      <c r="L55" s="585"/>
      <c r="M55" s="585"/>
      <c r="N55" s="585"/>
      <c r="O55" s="585"/>
      <c r="P55" s="585"/>
      <c r="Q55" s="585"/>
      <c r="R55" s="588"/>
      <c r="S55" s="273"/>
      <c r="T55" s="274"/>
      <c r="U55" s="586"/>
      <c r="W55" s="396"/>
      <c r="X55" s="264"/>
      <c r="Y55" s="265"/>
      <c r="AA55" s="275"/>
      <c r="AB55" s="273"/>
      <c r="AC55" s="274"/>
    </row>
    <row r="56" spans="2:29" ht="12.95" customHeight="1" thickBot="1">
      <c r="B56" s="262"/>
      <c r="C56" s="276" t="s">
        <v>975</v>
      </c>
      <c r="D56" s="316" t="str">
        <f>IF(Badges!$R928="A","/","")</f>
        <v/>
      </c>
      <c r="E56" s="316" t="str">
        <f>IF(Badges!$R931="A","/","")</f>
        <v/>
      </c>
      <c r="F56" s="316" t="str">
        <f>IF(Badges!$R935="A","/","")</f>
        <v/>
      </c>
      <c r="G56" s="316" t="str">
        <f>IF(Badges!$R939="A","/","")</f>
        <v/>
      </c>
      <c r="H56" s="316" t="str">
        <f>IF(Badges!$R942="A","/","")</f>
        <v/>
      </c>
      <c r="I56" s="224" t="str">
        <f>IF(Summary!$AD60="E","E","")</f>
        <v/>
      </c>
      <c r="J56" s="224" t="str">
        <f>IF(Summary!$AE60="Y","R","")</f>
        <v/>
      </c>
      <c r="L56" s="583"/>
      <c r="M56" s="583"/>
      <c r="N56" s="583"/>
      <c r="O56" s="583"/>
      <c r="P56" s="583"/>
      <c r="Q56" s="583"/>
      <c r="R56" s="587"/>
      <c r="S56" s="273"/>
      <c r="T56" s="274"/>
      <c r="U56" s="586"/>
      <c r="W56" s="275"/>
      <c r="X56" s="273"/>
      <c r="Y56" s="274"/>
      <c r="AA56" s="275"/>
      <c r="AB56" s="273"/>
      <c r="AC56" s="274"/>
    </row>
    <row r="57" spans="2:29" ht="12.95" customHeight="1">
      <c r="J57" s="301"/>
      <c r="L57" s="585"/>
      <c r="M57" s="585"/>
      <c r="N57" s="585"/>
      <c r="O57" s="585"/>
      <c r="P57" s="585"/>
      <c r="Q57" s="585"/>
      <c r="R57" s="588"/>
      <c r="S57" s="273"/>
      <c r="T57" s="274"/>
      <c r="U57" s="586"/>
      <c r="W57" s="275"/>
      <c r="X57" s="273"/>
      <c r="Y57" s="274"/>
      <c r="AA57" s="275"/>
      <c r="AB57" s="273"/>
      <c r="AC57" s="274"/>
    </row>
    <row r="58" spans="2:29" ht="12.95" customHeight="1" thickBot="1">
      <c r="L58" s="583"/>
      <c r="M58" s="583"/>
      <c r="N58" s="583"/>
      <c r="O58" s="583"/>
      <c r="P58" s="583"/>
      <c r="Q58" s="583"/>
      <c r="R58" s="587"/>
      <c r="S58" s="273"/>
      <c r="T58" s="274"/>
      <c r="U58" s="586"/>
      <c r="W58" s="275"/>
      <c r="X58" s="273"/>
      <c r="Y58" s="274"/>
      <c r="AA58" s="275"/>
      <c r="AB58" s="273"/>
      <c r="AC58" s="274"/>
    </row>
    <row r="59" spans="2:29" ht="12.95" customHeight="1">
      <c r="B59" s="262"/>
      <c r="C59" s="263" t="s">
        <v>976</v>
      </c>
      <c r="D59" s="310" t="str">
        <f>IF('Age-Level'!$R6="C","/","")</f>
        <v/>
      </c>
      <c r="E59" s="310" t="str">
        <f>IF('Age-Level'!$R7="C","/","")</f>
        <v/>
      </c>
      <c r="F59" s="310" t="str">
        <f>IF('Age-Level'!$R8="C","/","")</f>
        <v/>
      </c>
      <c r="G59" s="310" t="str">
        <f>IF('Age-Level'!$R9="C","/","")</f>
        <v/>
      </c>
      <c r="H59" s="310" t="str">
        <f>IF('Age-Level'!$R10="C","/","")</f>
        <v/>
      </c>
      <c r="I59" s="224" t="str">
        <f>IF(Summary!$AD95="E","E","")</f>
        <v/>
      </c>
      <c r="J59" s="224" t="str">
        <f>IF(Summary!$AE95="Y","R","")</f>
        <v/>
      </c>
      <c r="L59" s="585"/>
      <c r="M59" s="585"/>
      <c r="N59" s="585"/>
      <c r="O59" s="585"/>
      <c r="P59" s="585"/>
      <c r="Q59" s="585"/>
      <c r="R59" s="588"/>
      <c r="S59" s="273"/>
      <c r="T59" s="274"/>
      <c r="U59" s="586"/>
      <c r="W59" s="275"/>
      <c r="X59" s="273"/>
      <c r="Y59" s="274"/>
      <c r="AA59" s="275"/>
      <c r="AB59" s="273"/>
      <c r="AC59" s="274"/>
    </row>
    <row r="60" spans="2:29" ht="12.95" customHeight="1" thickBot="1">
      <c r="B60" s="262"/>
      <c r="C60" s="276" t="s">
        <v>977</v>
      </c>
      <c r="D60" s="316" t="str">
        <f>IF('Age-Level'!$R13="C","/","")</f>
        <v/>
      </c>
      <c r="E60" s="316" t="str">
        <f>IF('Age-Level'!$R14="C","/","")</f>
        <v/>
      </c>
      <c r="F60" s="316" t="str">
        <f>IF('Age-Level'!$R15="C","/","")</f>
        <v/>
      </c>
      <c r="G60" s="316" t="str">
        <f>IF('Age-Level'!$R16="C","/","")</f>
        <v/>
      </c>
      <c r="H60" s="316" t="str">
        <f>IF('Age-Level'!$R17="C","/","")</f>
        <v/>
      </c>
      <c r="I60" s="326" t="str">
        <f>IF(Summary!$AD96="E","E","")</f>
        <v/>
      </c>
      <c r="J60" s="326" t="str">
        <f>IF(Summary!$AE96="Y","R","")</f>
        <v/>
      </c>
      <c r="L60" s="583"/>
      <c r="M60" s="583"/>
      <c r="N60" s="583"/>
      <c r="O60" s="583"/>
      <c r="P60" s="583"/>
      <c r="Q60" s="583"/>
      <c r="R60" s="587"/>
      <c r="S60" s="273"/>
      <c r="T60" s="274"/>
      <c r="U60" s="586"/>
      <c r="W60" s="275"/>
      <c r="X60" s="273"/>
      <c r="Y60" s="274"/>
      <c r="AA60" s="275"/>
      <c r="AB60" s="273"/>
      <c r="AC60" s="274"/>
    </row>
    <row r="61" spans="2:29" ht="12.95" customHeight="1">
      <c r="B61" s="262"/>
      <c r="C61" s="282" t="s">
        <v>978</v>
      </c>
      <c r="D61" s="310" t="str">
        <f>IF('Age-Level'!$R20="C","/","")</f>
        <v/>
      </c>
      <c r="E61" s="310" t="str">
        <f>IF('Age-Level'!$R21="C","/","")</f>
        <v/>
      </c>
      <c r="F61" s="310" t="str">
        <f>IF('Age-Level'!$R22="C","/","")</f>
        <v/>
      </c>
      <c r="G61" s="310" t="str">
        <f>IF('Age-Level'!$R23="C","/","")</f>
        <v/>
      </c>
      <c r="H61" s="310" t="str">
        <f>IF('Age-Level'!$R24="C","/","")</f>
        <v/>
      </c>
      <c r="I61" s="224" t="str">
        <f>IF(Summary!$AD97="E","E","")</f>
        <v/>
      </c>
      <c r="J61" s="224" t="str">
        <f>IF(Summary!$AE97="Y","R","")</f>
        <v/>
      </c>
      <c r="L61" s="585"/>
      <c r="M61" s="585"/>
      <c r="N61" s="585"/>
      <c r="O61" s="585"/>
      <c r="P61" s="585"/>
      <c r="Q61" s="585"/>
      <c r="R61" s="588"/>
      <c r="S61" s="273"/>
      <c r="T61" s="274"/>
      <c r="U61" s="586"/>
      <c r="W61" s="275"/>
      <c r="X61" s="273"/>
      <c r="Y61" s="274"/>
      <c r="AA61" s="275"/>
      <c r="AB61" s="273"/>
      <c r="AC61" s="274"/>
    </row>
    <row r="62" spans="2:29" ht="12.95" customHeight="1">
      <c r="B62" s="262"/>
      <c r="C62" s="276" t="s">
        <v>979</v>
      </c>
      <c r="D62" s="315" t="str">
        <f>IF('Age-Level'!$R27="C","/","")</f>
        <v/>
      </c>
      <c r="E62" s="315" t="str">
        <f>IF('Age-Level'!$R28="C","/","")</f>
        <v/>
      </c>
      <c r="F62" s="315" t="str">
        <f>IF('Age-Level'!$R29="C","/","")</f>
        <v/>
      </c>
      <c r="G62" s="315" t="str">
        <f>IF('Age-Level'!$R30="C","/","")</f>
        <v/>
      </c>
      <c r="H62" s="315" t="str">
        <f>IF('Age-Level'!$R31="C","/","")</f>
        <v/>
      </c>
      <c r="I62" s="346" t="str">
        <f>IF(Summary!$AD98="E","E","")</f>
        <v/>
      </c>
      <c r="J62" s="346" t="str">
        <f>IF(Summary!$AE98="Y","R","")</f>
        <v/>
      </c>
      <c r="L62" s="583"/>
      <c r="M62" s="583"/>
      <c r="N62" s="583"/>
      <c r="O62" s="583"/>
      <c r="P62" s="583"/>
      <c r="Q62" s="583"/>
      <c r="R62" s="587"/>
      <c r="S62" s="273"/>
      <c r="T62" s="274"/>
      <c r="U62" s="586"/>
      <c r="W62" s="275"/>
      <c r="X62" s="273"/>
      <c r="Y62" s="274"/>
      <c r="AA62" s="275"/>
      <c r="AB62" s="273"/>
      <c r="AC62" s="274"/>
    </row>
    <row r="63" spans="2:29" ht="12.95" customHeight="1" thickBot="1">
      <c r="B63" s="262"/>
      <c r="C63" s="298" t="s">
        <v>542</v>
      </c>
      <c r="D63" s="316" t="str">
        <f>IF('Age-Level'!$R34="C","/","")</f>
        <v/>
      </c>
      <c r="E63" s="316" t="str">
        <f>IF('Age-Level'!$R35="C","/","")</f>
        <v/>
      </c>
      <c r="F63" s="316" t="str">
        <f>IF('Age-Level'!$R36="C","/","")</f>
        <v/>
      </c>
      <c r="G63" s="316" t="str">
        <f>IF('Age-Level'!$R37="C","/","")</f>
        <v/>
      </c>
      <c r="H63" s="316" t="str">
        <f>IF('Age-Level'!$R38="C","/","")</f>
        <v/>
      </c>
      <c r="I63" s="326" t="str">
        <f>IF(Summary!$AD99="E","E","")</f>
        <v/>
      </c>
      <c r="J63" s="326" t="str">
        <f>IF(Summary!$AE99="Y","R","")</f>
        <v/>
      </c>
      <c r="L63" s="585"/>
      <c r="M63" s="585"/>
      <c r="N63" s="585"/>
      <c r="O63" s="585"/>
      <c r="P63" s="585"/>
      <c r="Q63" s="585"/>
      <c r="R63" s="588"/>
      <c r="S63" s="273"/>
      <c r="T63" s="274"/>
      <c r="U63" s="586"/>
      <c r="W63" s="275"/>
      <c r="X63" s="273"/>
      <c r="Y63" s="274"/>
      <c r="AA63" s="275"/>
      <c r="AB63" s="273"/>
      <c r="AC63" s="274"/>
    </row>
    <row r="64" spans="2:29" ht="12.95" customHeight="1">
      <c r="B64" s="262"/>
      <c r="C64" s="303" t="s">
        <v>980</v>
      </c>
      <c r="D64" s="397"/>
      <c r="E64" s="398"/>
      <c r="F64" s="399" t="str">
        <f>IF(COUNTIF(U4:U24,"C")&gt;0,"/"," ")</f>
        <v xml:space="preserve"> </v>
      </c>
      <c r="G64" s="399" t="str">
        <f>IF(COUNTIF(U4:U24,"C")&gt;1,"/"," ")</f>
        <v xml:space="preserve"> </v>
      </c>
      <c r="H64" s="399" t="str">
        <f>IF(COUNTIF(U4:U24,"C")&gt;2,"/"," ")</f>
        <v xml:space="preserve"> </v>
      </c>
      <c r="I64" s="224" t="str">
        <f>IF(Summary!$AD100="E","E","")</f>
        <v/>
      </c>
      <c r="J64" s="224" t="str">
        <f>IF(Summary!$AE100="Y","R","")</f>
        <v/>
      </c>
      <c r="L64" s="583"/>
      <c r="M64" s="583"/>
      <c r="N64" s="583"/>
      <c r="O64" s="583"/>
      <c r="P64" s="583"/>
      <c r="Q64" s="583"/>
      <c r="R64" s="587"/>
      <c r="S64" s="273"/>
      <c r="T64" s="274"/>
      <c r="U64" s="586"/>
      <c r="W64" s="275"/>
      <c r="X64" s="273"/>
      <c r="Y64" s="274"/>
      <c r="AA64" s="275"/>
      <c r="AB64" s="273"/>
      <c r="AC64" s="274"/>
    </row>
    <row r="65" spans="1:30" ht="12.95" customHeight="1">
      <c r="B65" s="262"/>
      <c r="C65" s="302" t="s">
        <v>211</v>
      </c>
      <c r="D65" s="379"/>
      <c r="E65" s="379"/>
      <c r="F65" s="379"/>
      <c r="G65" s="379"/>
      <c r="H65" s="380"/>
      <c r="I65" s="224" t="str">
        <f>IF(Summary!$AD92="E","E","")</f>
        <v/>
      </c>
      <c r="J65" s="224" t="str">
        <f>IF(Summary!$AE92="Y","R","")</f>
        <v/>
      </c>
      <c r="L65" s="585"/>
      <c r="M65" s="585"/>
      <c r="N65" s="585"/>
      <c r="O65" s="585"/>
      <c r="P65" s="585"/>
      <c r="Q65" s="585"/>
      <c r="R65" s="588"/>
      <c r="S65" s="273"/>
      <c r="T65" s="274"/>
      <c r="U65" s="586"/>
      <c r="W65" s="275"/>
      <c r="X65" s="273"/>
      <c r="Y65" s="274"/>
      <c r="AA65" s="275"/>
      <c r="AB65" s="273"/>
      <c r="AC65" s="274"/>
    </row>
    <row r="66" spans="1:30" s="261" customFormat="1" ht="12.95" customHeight="1">
      <c r="A66" s="258"/>
      <c r="B66" s="258"/>
      <c r="C66" s="258"/>
      <c r="D66" s="259"/>
      <c r="E66" s="259"/>
      <c r="F66" s="259"/>
      <c r="G66" s="259"/>
      <c r="H66" s="259"/>
      <c r="I66" s="260"/>
      <c r="J66" s="260"/>
      <c r="K66" s="258"/>
      <c r="L66" s="583"/>
      <c r="M66" s="583"/>
      <c r="N66" s="583"/>
      <c r="O66" s="583"/>
      <c r="P66" s="583"/>
      <c r="Q66" s="583"/>
      <c r="R66" s="587"/>
      <c r="S66" s="273"/>
      <c r="T66" s="274"/>
      <c r="U66" s="586"/>
      <c r="V66" s="258"/>
      <c r="W66" s="275"/>
      <c r="X66" s="273"/>
      <c r="Y66" s="274"/>
      <c r="Z66" s="260"/>
      <c r="AA66" s="275"/>
      <c r="AB66" s="273"/>
      <c r="AC66" s="274"/>
    </row>
    <row r="67" spans="1:30" s="261" customFormat="1" ht="12.95" customHeight="1" thickBot="1">
      <c r="A67" s="258"/>
      <c r="B67" s="258"/>
      <c r="C67" s="258"/>
      <c r="D67" s="259"/>
      <c r="E67" s="259"/>
      <c r="F67" s="259"/>
      <c r="G67" s="259"/>
      <c r="H67" s="259"/>
      <c r="I67" s="260"/>
      <c r="J67" s="260"/>
      <c r="K67" s="258"/>
      <c r="L67" s="585"/>
      <c r="M67" s="585"/>
      <c r="N67" s="585"/>
      <c r="O67" s="585"/>
      <c r="P67" s="585"/>
      <c r="Q67" s="585"/>
      <c r="R67" s="588"/>
      <c r="S67" s="273"/>
      <c r="T67" s="274"/>
      <c r="U67" s="586"/>
      <c r="V67" s="258"/>
      <c r="W67" s="275"/>
      <c r="X67" s="273"/>
      <c r="Y67" s="274"/>
      <c r="Z67" s="260"/>
      <c r="AA67" s="275"/>
      <c r="AB67" s="273"/>
      <c r="AC67" s="274"/>
    </row>
    <row r="68" spans="1:30" s="261" customFormat="1">
      <c r="A68" s="258"/>
      <c r="B68" s="262"/>
      <c r="C68" s="303" t="s">
        <v>981</v>
      </c>
      <c r="D68" s="310" t="str">
        <f>IF('Age-Level'!$R44="A","/","")</f>
        <v/>
      </c>
      <c r="E68" s="310" t="str">
        <f>IF('Age-Level'!$R48="A","/","")</f>
        <v/>
      </c>
      <c r="F68" s="310" t="str">
        <f>IF('Age-Level'!$R52="A","/","")</f>
        <v/>
      </c>
      <c r="G68" s="310" t="str">
        <f>IF('Age-Level'!$R57="A","/","")</f>
        <v/>
      </c>
      <c r="H68" s="310" t="str">
        <f>IF('Age-Level'!$R59="A","/","")</f>
        <v/>
      </c>
      <c r="I68" s="224" t="str">
        <f>IF(Summary!$AD101="E","E","")</f>
        <v/>
      </c>
      <c r="J68" s="224" t="str">
        <f>IF(Summary!$AE101="Y","R","")</f>
        <v/>
      </c>
      <c r="K68" s="258"/>
      <c r="L68" s="583"/>
      <c r="M68" s="583"/>
      <c r="N68" s="583"/>
      <c r="O68" s="583"/>
      <c r="P68" s="583"/>
      <c r="Q68" s="583"/>
      <c r="R68" s="587"/>
      <c r="S68" s="273"/>
      <c r="T68" s="274"/>
      <c r="U68" s="586"/>
      <c r="V68" s="258"/>
      <c r="W68" s="275"/>
      <c r="X68" s="273"/>
      <c r="Y68" s="274"/>
      <c r="Z68" s="260"/>
      <c r="AA68" s="275"/>
      <c r="AB68" s="273"/>
      <c r="AC68" s="274"/>
    </row>
    <row r="69" spans="1:30" s="261" customFormat="1" ht="13.5" thickBot="1">
      <c r="A69" s="258"/>
      <c r="B69" s="262"/>
      <c r="C69" s="304" t="s">
        <v>982</v>
      </c>
      <c r="D69" s="316" t="str">
        <f>IF('Age-Level'!$R62="A","/","")</f>
        <v/>
      </c>
      <c r="E69" s="316" t="str">
        <f>IF('Age-Level'!$R66="A","/","")</f>
        <v/>
      </c>
      <c r="F69" s="316" t="str">
        <f>IF('Age-Level'!$R70="A","/","")</f>
        <v/>
      </c>
      <c r="G69" s="316" t="str">
        <f>IF('Age-Level'!$R75="A","/","")</f>
        <v/>
      </c>
      <c r="H69" s="316" t="str">
        <f>IF('Age-Level'!$R77="A","/","")</f>
        <v/>
      </c>
      <c r="I69" s="326" t="str">
        <f>IF(Summary!$AD102="E","E","")</f>
        <v/>
      </c>
      <c r="J69" s="326" t="str">
        <f>IF(Summary!$AE102="Y","R","")</f>
        <v/>
      </c>
      <c r="K69" s="258"/>
      <c r="L69" s="585"/>
      <c r="M69" s="585"/>
      <c r="N69" s="585"/>
      <c r="O69" s="585"/>
      <c r="P69" s="585"/>
      <c r="Q69" s="585"/>
      <c r="R69" s="588"/>
      <c r="S69" s="273"/>
      <c r="T69" s="274"/>
      <c r="U69" s="586"/>
      <c r="V69" s="258"/>
      <c r="W69" s="275"/>
      <c r="X69" s="273"/>
      <c r="Y69" s="274"/>
      <c r="Z69" s="260"/>
      <c r="AA69" s="275"/>
      <c r="AB69" s="273"/>
      <c r="AC69" s="274"/>
    </row>
    <row r="70" spans="1:30" s="261" customFormat="1">
      <c r="A70" s="258"/>
      <c r="B70" s="262"/>
      <c r="C70" s="303" t="s">
        <v>983</v>
      </c>
      <c r="D70" s="310" t="str">
        <f>IF('Age-Level'!$R80="A","/","")</f>
        <v/>
      </c>
      <c r="E70" s="310" t="str">
        <f>IF('Age-Level'!$R84="A","/","")</f>
        <v/>
      </c>
      <c r="F70" s="310" t="str">
        <f>IF('Age-Level'!$R88="A","/","")</f>
        <v/>
      </c>
      <c r="G70" s="310" t="str">
        <f>IF('Age-Level'!$R93="A","/","")</f>
        <v/>
      </c>
      <c r="H70" s="310" t="str">
        <f>IF('Age-Level'!$R95="A","/","")</f>
        <v/>
      </c>
      <c r="I70" s="224" t="str">
        <f>IF(Summary!$AD103="E","E","")</f>
        <v/>
      </c>
      <c r="J70" s="224" t="str">
        <f>IF(Summary!$AE103="Y","R","")</f>
        <v/>
      </c>
      <c r="K70" s="258"/>
      <c r="L70" s="583"/>
      <c r="M70" s="583"/>
      <c r="N70" s="583"/>
      <c r="O70" s="583"/>
      <c r="P70" s="583"/>
      <c r="Q70" s="583"/>
      <c r="R70" s="587"/>
      <c r="S70" s="273"/>
      <c r="T70" s="274"/>
      <c r="U70" s="586"/>
      <c r="V70" s="258"/>
      <c r="W70" s="275"/>
      <c r="X70" s="273"/>
      <c r="Y70" s="274"/>
      <c r="Z70" s="260"/>
      <c r="AA70" s="275"/>
      <c r="AB70" s="273"/>
      <c r="AC70" s="274"/>
    </row>
    <row r="71" spans="1:30" s="261" customFormat="1" ht="13.5" thickBot="1">
      <c r="B71" s="262"/>
      <c r="C71" s="302" t="s">
        <v>984</v>
      </c>
      <c r="D71" s="316" t="str">
        <f>IF('Age-Level'!$R98="A","/","")</f>
        <v/>
      </c>
      <c r="E71" s="316" t="str">
        <f>IF('Age-Level'!$R102="A","/","")</f>
        <v/>
      </c>
      <c r="F71" s="316" t="str">
        <f>IF('Age-Level'!$R106="A","/","")</f>
        <v/>
      </c>
      <c r="G71" s="316" t="str">
        <f>IF('Age-Level'!$R111="A","/","")</f>
        <v/>
      </c>
      <c r="H71" s="316" t="str">
        <f>IF('Age-Level'!$R113="A","/","")</f>
        <v/>
      </c>
      <c r="I71" s="326" t="str">
        <f>IF(Summary!$AD104="E","E","")</f>
        <v/>
      </c>
      <c r="J71" s="326" t="str">
        <f>IF(Summary!$AE104="Y","R","")</f>
        <v/>
      </c>
      <c r="K71" s="258"/>
      <c r="L71" s="585"/>
      <c r="M71" s="585"/>
      <c r="N71" s="585"/>
      <c r="O71" s="585"/>
      <c r="P71" s="585"/>
      <c r="Q71" s="585"/>
      <c r="R71" s="588"/>
      <c r="S71" s="273"/>
      <c r="T71" s="274"/>
      <c r="U71" s="586"/>
      <c r="V71" s="258"/>
      <c r="W71" s="275"/>
      <c r="X71" s="273"/>
      <c r="Y71" s="274"/>
      <c r="Z71" s="260"/>
      <c r="AA71" s="275"/>
      <c r="AB71" s="273"/>
      <c r="AC71" s="274"/>
    </row>
    <row r="72" spans="1:30" s="261" customFormat="1">
      <c r="B72" s="262"/>
      <c r="C72" s="305" t="s">
        <v>985</v>
      </c>
      <c r="D72" s="381"/>
      <c r="E72" s="381"/>
      <c r="F72" s="309" t="str">
        <f>IF('Age-Level'!$R116="C","/","")</f>
        <v/>
      </c>
      <c r="G72" s="309" t="str">
        <f>IF('Age-Level'!$R117="C","/","")</f>
        <v/>
      </c>
      <c r="H72" s="309" t="str">
        <f>IF('Age-Level'!$R118="C","/","")</f>
        <v/>
      </c>
      <c r="I72" s="224" t="str">
        <f>IF(Summary!$AD105="E","E","")</f>
        <v/>
      </c>
      <c r="J72" s="224" t="str">
        <f>IF(Summary!$AE105="Y","R","")</f>
        <v/>
      </c>
      <c r="K72" s="258"/>
      <c r="L72" s="583"/>
      <c r="M72" s="583"/>
      <c r="N72" s="583"/>
      <c r="O72" s="583"/>
      <c r="P72" s="583"/>
      <c r="Q72" s="583"/>
      <c r="R72" s="587"/>
      <c r="S72" s="273"/>
      <c r="T72" s="274"/>
      <c r="U72" s="586"/>
      <c r="V72" s="258"/>
      <c r="W72" s="275"/>
      <c r="X72" s="273"/>
      <c r="Y72" s="274"/>
      <c r="Z72" s="260"/>
      <c r="AA72" s="275"/>
      <c r="AB72" s="273"/>
      <c r="AC72" s="274"/>
    </row>
    <row r="73" spans="1:30" s="261" customFormat="1">
      <c r="B73" s="262"/>
      <c r="C73" s="306" t="s">
        <v>792</v>
      </c>
      <c r="D73" s="379"/>
      <c r="E73" s="379"/>
      <c r="F73" s="317" t="str">
        <f>IF(Bridging!$R10="A","/","")</f>
        <v/>
      </c>
      <c r="G73" s="317" t="str">
        <f>IF(Bridging!$R14="A","/","")</f>
        <v/>
      </c>
      <c r="H73" s="317" t="str">
        <f>IF(Bridging!$R16="A","/","")</f>
        <v/>
      </c>
      <c r="I73" s="224" t="str">
        <f>IF(Summary!$AD93="E","E","")</f>
        <v/>
      </c>
      <c r="J73" s="224" t="str">
        <f>IF(Summary!$AE93="Y","R","")</f>
        <v/>
      </c>
      <c r="K73" s="258"/>
      <c r="L73" s="585"/>
      <c r="M73" s="585"/>
      <c r="N73" s="585"/>
      <c r="O73" s="585"/>
      <c r="P73" s="585"/>
      <c r="Q73" s="585"/>
      <c r="R73" s="588"/>
      <c r="S73" s="273"/>
      <c r="T73" s="274"/>
      <c r="U73" s="586"/>
      <c r="V73" s="258"/>
      <c r="W73" s="275"/>
      <c r="X73" s="273"/>
      <c r="Y73" s="274"/>
      <c r="Z73" s="260"/>
      <c r="AA73" s="275"/>
      <c r="AB73" s="273"/>
      <c r="AC73" s="274"/>
    </row>
    <row r="74" spans="1:30" s="261" customFormat="1">
      <c r="B74" s="258"/>
      <c r="C74" s="258"/>
      <c r="D74" s="259"/>
      <c r="E74" s="259"/>
      <c r="F74" s="259"/>
      <c r="G74" s="259"/>
      <c r="H74" s="259"/>
      <c r="I74" s="260"/>
      <c r="J74" s="260"/>
      <c r="K74" s="258"/>
      <c r="L74" s="583"/>
      <c r="M74" s="583"/>
      <c r="N74" s="583"/>
      <c r="O74" s="583"/>
      <c r="P74" s="583"/>
      <c r="Q74" s="583"/>
      <c r="R74" s="587"/>
      <c r="S74" s="273"/>
      <c r="T74" s="274"/>
      <c r="U74" s="586"/>
      <c r="V74" s="258"/>
      <c r="W74" s="275"/>
      <c r="X74" s="273"/>
      <c r="Y74" s="274"/>
      <c r="Z74" s="260"/>
      <c r="AA74" s="275"/>
      <c r="AB74" s="273"/>
      <c r="AC74" s="274"/>
    </row>
    <row r="75" spans="1:30" s="261" customFormat="1">
      <c r="B75" s="258"/>
      <c r="C75" s="258"/>
      <c r="D75" s="259"/>
      <c r="E75" s="259"/>
      <c r="F75" s="259"/>
      <c r="G75" s="259"/>
      <c r="H75" s="259"/>
      <c r="I75" s="260"/>
      <c r="J75" s="260"/>
      <c r="K75" s="258"/>
      <c r="L75" s="585"/>
      <c r="M75" s="585"/>
      <c r="N75" s="585"/>
      <c r="O75" s="585"/>
      <c r="P75" s="585"/>
      <c r="Q75" s="585"/>
      <c r="R75" s="588"/>
      <c r="S75" s="273"/>
      <c r="T75" s="274"/>
      <c r="U75" s="258"/>
      <c r="V75" s="258"/>
      <c r="W75" s="307"/>
      <c r="X75" s="277"/>
      <c r="Y75" s="278"/>
      <c r="Z75" s="260"/>
      <c r="AA75" s="307"/>
      <c r="AB75" s="277"/>
      <c r="AC75" s="278"/>
    </row>
    <row r="76" spans="1:30" s="261" customFormat="1">
      <c r="B76" s="258"/>
      <c r="C76" s="258"/>
      <c r="D76" s="259"/>
      <c r="E76" s="259"/>
      <c r="F76" s="259"/>
      <c r="G76" s="259"/>
      <c r="H76" s="259"/>
      <c r="I76" s="260"/>
      <c r="J76" s="260"/>
      <c r="K76" s="258"/>
      <c r="L76" s="258"/>
      <c r="M76" s="258"/>
      <c r="N76" s="258"/>
      <c r="O76" s="258"/>
      <c r="P76" s="258"/>
      <c r="Q76" s="258"/>
      <c r="R76" s="258"/>
      <c r="S76" s="260"/>
      <c r="T76" s="260"/>
      <c r="U76" s="258"/>
      <c r="V76" s="258"/>
      <c r="W76" s="258"/>
      <c r="X76" s="260"/>
      <c r="Y76" s="260"/>
      <c r="Z76" s="260"/>
      <c r="AA76" s="258"/>
      <c r="AB76" s="260"/>
      <c r="AC76" s="260"/>
    </row>
    <row r="77" spans="1:30" s="261" customFormat="1">
      <c r="B77" s="258"/>
      <c r="C77" s="258"/>
      <c r="D77" s="259"/>
      <c r="E77" s="259"/>
      <c r="F77" s="259"/>
      <c r="G77" s="259"/>
      <c r="H77" s="259"/>
      <c r="I77" s="260"/>
      <c r="J77" s="260"/>
      <c r="K77" s="258"/>
      <c r="L77" s="258"/>
      <c r="M77" s="258"/>
      <c r="N77" s="258"/>
      <c r="O77" s="258"/>
      <c r="P77" s="258"/>
      <c r="Q77" s="258"/>
      <c r="R77" s="258"/>
      <c r="S77" s="260"/>
      <c r="T77" s="260"/>
      <c r="U77" s="258"/>
      <c r="V77" s="258"/>
      <c r="W77" s="258"/>
      <c r="X77" s="260"/>
      <c r="Y77" s="260"/>
      <c r="Z77" s="260"/>
      <c r="AA77" s="258"/>
      <c r="AB77" s="260"/>
      <c r="AC77" s="260"/>
    </row>
    <row r="78" spans="1:30" s="261" customFormat="1">
      <c r="A78" s="258"/>
      <c r="B78" s="258"/>
      <c r="C78" s="258"/>
      <c r="D78" s="259"/>
      <c r="E78" s="259"/>
      <c r="F78" s="259"/>
      <c r="G78" s="259"/>
      <c r="H78" s="259"/>
      <c r="I78" s="260"/>
      <c r="J78" s="260"/>
      <c r="K78" s="258"/>
      <c r="L78" s="258"/>
      <c r="M78" s="258"/>
      <c r="N78" s="258"/>
      <c r="O78" s="258"/>
      <c r="P78" s="258"/>
      <c r="Q78" s="258"/>
      <c r="R78" s="258"/>
      <c r="S78" s="260"/>
      <c r="T78" s="260"/>
      <c r="U78" s="258"/>
      <c r="V78" s="258"/>
      <c r="W78" s="258"/>
      <c r="X78" s="260"/>
      <c r="Y78" s="260"/>
      <c r="Z78" s="260"/>
      <c r="AA78" s="258"/>
      <c r="AB78" s="260"/>
      <c r="AC78" s="260"/>
    </row>
    <row r="79" spans="1:30">
      <c r="W79" s="260"/>
      <c r="X79" s="258"/>
      <c r="AA79" s="261"/>
      <c r="AB79" s="258"/>
      <c r="AC79" s="258"/>
      <c r="AD79" s="258"/>
    </row>
    <row r="80" spans="1:30">
      <c r="W80" s="260"/>
      <c r="X80" s="258"/>
      <c r="AA80" s="261"/>
      <c r="AB80" s="258"/>
      <c r="AC80" s="258"/>
      <c r="AD80" s="258"/>
    </row>
    <row r="81" spans="23:30">
      <c r="W81" s="260"/>
      <c r="X81" s="258"/>
      <c r="AA81" s="261"/>
      <c r="AB81" s="258"/>
      <c r="AC81" s="258"/>
      <c r="AD81" s="258"/>
    </row>
    <row r="82" spans="23:30">
      <c r="W82" s="260"/>
      <c r="X82" s="258"/>
      <c r="AA82" s="261"/>
      <c r="AB82" s="258"/>
      <c r="AC82" s="258"/>
      <c r="AD82" s="258"/>
    </row>
    <row r="83" spans="23:30">
      <c r="W83" s="260"/>
      <c r="X83" s="258"/>
      <c r="AA83" s="261"/>
      <c r="AB83" s="258"/>
      <c r="AC83" s="258"/>
      <c r="AD83" s="258"/>
    </row>
    <row r="84" spans="23:30">
      <c r="W84" s="260"/>
      <c r="X84" s="258"/>
      <c r="AA84" s="261"/>
      <c r="AB84" s="258"/>
      <c r="AC84" s="258"/>
      <c r="AD84" s="258"/>
    </row>
    <row r="85" spans="23:30">
      <c r="W85" s="260"/>
      <c r="X85" s="258"/>
      <c r="AA85" s="261"/>
      <c r="AB85" s="258"/>
      <c r="AC85" s="258"/>
      <c r="AD85" s="258"/>
    </row>
    <row r="86" spans="23:30">
      <c r="W86" s="260"/>
      <c r="X86" s="258"/>
      <c r="AA86" s="261"/>
      <c r="AB86" s="258"/>
      <c r="AC86" s="258"/>
      <c r="AD86" s="258"/>
    </row>
  </sheetData>
  <sheetProtection algorithmName="SHA-512" hashValue="7Qv8bw6lyZV7CKL0uHuZJYxb26ya+C1A/1dlEoK/+RoGm/kY9mvN3IzS4CYItpqfQdtWVigQnjTtJI3TbTfj/A==" saltValue="SAVKx7xPBZVva7DeotnNXA==" spinCount="100000" sheet="1" objects="1" scenarios="1" selectLockedCells="1"/>
  <mergeCells count="45">
    <mergeCell ref="L44:R44"/>
    <mergeCell ref="U25:U74"/>
    <mergeCell ref="L28:R28"/>
    <mergeCell ref="L29:R29"/>
    <mergeCell ref="L30:R30"/>
    <mergeCell ref="L31:R31"/>
    <mergeCell ref="L32:R32"/>
    <mergeCell ref="L33:R33"/>
    <mergeCell ref="L34:R34"/>
    <mergeCell ref="L35:R35"/>
    <mergeCell ref="L36:R36"/>
    <mergeCell ref="L37:R37"/>
    <mergeCell ref="L40:R40"/>
    <mergeCell ref="L41:R41"/>
    <mergeCell ref="L42:R42"/>
    <mergeCell ref="L43:R43"/>
    <mergeCell ref="L58:R58"/>
    <mergeCell ref="L45:R45"/>
    <mergeCell ref="L48:R48"/>
    <mergeCell ref="L49:R49"/>
    <mergeCell ref="L50:R50"/>
    <mergeCell ref="L51:R51"/>
    <mergeCell ref="L52:R52"/>
    <mergeCell ref="L53:R53"/>
    <mergeCell ref="L54:R54"/>
    <mergeCell ref="L55:R55"/>
    <mergeCell ref="L56:R56"/>
    <mergeCell ref="L57:R57"/>
    <mergeCell ref="L70:R70"/>
    <mergeCell ref="L59:R59"/>
    <mergeCell ref="L60:R60"/>
    <mergeCell ref="L61:R61"/>
    <mergeCell ref="L62:R62"/>
    <mergeCell ref="L63:R63"/>
    <mergeCell ref="L64:R64"/>
    <mergeCell ref="L65:R65"/>
    <mergeCell ref="L66:R66"/>
    <mergeCell ref="L67:R67"/>
    <mergeCell ref="L68:R68"/>
    <mergeCell ref="L69:R69"/>
    <mergeCell ref="L71:R71"/>
    <mergeCell ref="L72:R72"/>
    <mergeCell ref="L73:R73"/>
    <mergeCell ref="L74:R74"/>
    <mergeCell ref="L75:R75"/>
  </mergeCells>
  <conditionalFormatting sqref="T1:W1">
    <cfRule type="expression" dxfId="47" priority="2">
      <formula>LEFT($U$1,7)="Junior_"</formula>
    </cfRule>
  </conditionalFormatting>
  <conditionalFormatting sqref="C1">
    <cfRule type="expression" dxfId="46" priority="1">
      <formula>LEFT($U$1,7)&lt;&gt;"Junior_"</formula>
    </cfRule>
  </conditionalFormatting>
  <conditionalFormatting sqref="L48:L75 W54:W75 AA4:AA75">
    <cfRule type="duplicateValues" dxfId="45" priority="3"/>
  </conditionalFormatting>
  <pageMargins left="0.5" right="0.3" top="0.3" bottom="0.3" header="0.3" footer="0.3"/>
  <pageSetup scale="75" fitToWidth="2" fitToHeight="0" orientation="portrait" r:id="rId1"/>
  <colBreaks count="1" manualBreakCount="1">
    <brk id="21" max="74" man="1"/>
  </col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38D34F-E58D-4ECE-98EC-6937A4B77308}">
  <sheetPr>
    <tabColor rgb="FF7030A0"/>
  </sheetPr>
  <dimension ref="A1:AD86"/>
  <sheetViews>
    <sheetView showGridLines="0" zoomScaleNormal="100" zoomScaleSheetLayoutView="100" workbookViewId="0">
      <selection activeCell="L48" sqref="L48:R48"/>
    </sheetView>
  </sheetViews>
  <sheetFormatPr defaultColWidth="9.140625" defaultRowHeight="12.75"/>
  <cols>
    <col min="1" max="1" width="0.85546875" style="258" customWidth="1"/>
    <col min="2" max="2" width="18.42578125" style="258" customWidth="1"/>
    <col min="3" max="3" width="24.42578125" style="258" customWidth="1"/>
    <col min="4" max="8" width="0.85546875" style="259" customWidth="1"/>
    <col min="9" max="10" width="7" style="260" customWidth="1"/>
    <col min="11" max="11" width="1.7109375" style="258" customWidth="1"/>
    <col min="12" max="12" width="18.42578125" style="258" customWidth="1"/>
    <col min="13" max="13" width="24.42578125" style="258" customWidth="1"/>
    <col min="14" max="18" width="0.85546875" style="258" customWidth="1"/>
    <col min="19" max="20" width="7" style="260" customWidth="1"/>
    <col min="21" max="21" width="2.7109375" style="258" customWidth="1"/>
    <col min="22" max="22" width="0.85546875" style="258" customWidth="1"/>
    <col min="23" max="23" width="45.7109375" style="258" customWidth="1"/>
    <col min="24" max="25" width="8.42578125" style="260" customWidth="1"/>
    <col min="26" max="26" width="1.7109375" style="260" customWidth="1"/>
    <col min="27" max="27" width="45.7109375" style="258" customWidth="1"/>
    <col min="28" max="29" width="8.42578125" style="260" customWidth="1"/>
    <col min="30" max="30" width="2.7109375" style="261" customWidth="1"/>
    <col min="31" max="16384" width="9.140625" style="258"/>
  </cols>
  <sheetData>
    <row r="1" spans="2:30" s="253" customFormat="1" ht="29.25" customHeight="1" thickBot="1">
      <c r="C1" s="254" t="s">
        <v>946</v>
      </c>
      <c r="D1" s="374"/>
      <c r="E1" s="374"/>
      <c r="F1" s="374"/>
      <c r="G1" s="374"/>
      <c r="H1" s="374"/>
      <c r="I1" s="375"/>
      <c r="J1" s="375"/>
      <c r="K1" s="376"/>
      <c r="L1" s="377"/>
      <c r="M1" s="377"/>
      <c r="N1" s="377"/>
      <c r="O1" s="377"/>
      <c r="P1" s="377"/>
      <c r="Q1" s="377"/>
      <c r="R1" s="377"/>
      <c r="S1" s="377"/>
      <c r="T1" s="378" t="str">
        <f ca="1">MID(CELL("filename",A1),FIND(IF(ISERROR(FIND("]",CELL("filename",A1))),"$","]"),CELL("filename",A1))+1,256)</f>
        <v>Junior_16</v>
      </c>
      <c r="U1" s="255" t="str">
        <f ca="1">MID(CELL("filename",A1),FIND(IF(ISERROR(FIND("]",CELL("filename",A1))),"$","]"),CELL("filename",A1))+1,256)</f>
        <v>Junior_16</v>
      </c>
      <c r="W1" s="256" t="str">
        <f ca="1">IF(T1&lt;&gt;"",T1,"")</f>
        <v>Junior_16</v>
      </c>
      <c r="X1" s="257"/>
      <c r="Y1" s="257"/>
      <c r="Z1" s="257"/>
      <c r="AB1" s="257"/>
      <c r="AC1" s="257"/>
      <c r="AD1" s="256"/>
    </row>
    <row r="2" spans="2:30" ht="12.95" customHeight="1">
      <c r="N2" s="259"/>
      <c r="O2" s="259"/>
      <c r="P2" s="259"/>
      <c r="Q2" s="259"/>
      <c r="R2" s="259"/>
    </row>
    <row r="3" spans="2:30" ht="12.95" customHeight="1" thickBot="1">
      <c r="N3" s="259"/>
      <c r="O3" s="259"/>
      <c r="P3" s="259"/>
      <c r="Q3" s="259"/>
      <c r="R3" s="259"/>
    </row>
    <row r="4" spans="2:30" ht="12.95" customHeight="1">
      <c r="B4" s="262"/>
      <c r="C4" s="300" t="s">
        <v>1076</v>
      </c>
      <c r="D4" s="309" t="str">
        <f>IF(Badges!$S33="A","/","")</f>
        <v/>
      </c>
      <c r="E4" s="309" t="str">
        <f>IF(Badges!$S37="A","/","")</f>
        <v/>
      </c>
      <c r="F4" s="309" t="str">
        <f>IF(Badges!$S41="A","/","")</f>
        <v/>
      </c>
      <c r="G4" s="309" t="str">
        <f>IF(Badges!$S45="A","/","")</f>
        <v/>
      </c>
      <c r="H4" s="309" t="str">
        <f>IF(Badges!$S49="A","/","")</f>
        <v/>
      </c>
      <c r="I4" s="325" t="str">
        <f>IF(Summary!$AF5="E","E","")</f>
        <v/>
      </c>
      <c r="J4" s="325" t="str">
        <f>IF(Summary!$AG5="Y","R","")</f>
        <v/>
      </c>
      <c r="L4" s="262"/>
      <c r="M4" s="267" t="s">
        <v>97</v>
      </c>
      <c r="N4" s="268"/>
      <c r="O4" s="268"/>
      <c r="P4" s="268"/>
      <c r="Q4" s="268"/>
      <c r="R4" s="268"/>
      <c r="S4" s="269"/>
      <c r="T4" s="269"/>
      <c r="W4" s="336" t="str">
        <f>'Fun Patches'!C5</f>
        <v>&lt;LIST PATCH HERE&gt;</v>
      </c>
      <c r="X4" s="337" t="str">
        <f>IF(Summary!$AF113="E","E","")</f>
        <v/>
      </c>
      <c r="Y4" s="337" t="str">
        <f>IF(Summary!$AG113="Y","R","")</f>
        <v/>
      </c>
      <c r="AA4" s="270"/>
      <c r="AB4" s="264"/>
      <c r="AC4" s="265"/>
    </row>
    <row r="5" spans="2:30" ht="12.95" customHeight="1">
      <c r="B5" s="262"/>
      <c r="C5" s="295" t="s">
        <v>1057</v>
      </c>
      <c r="D5" s="311" t="str">
        <f>IF(Badges!$S151="A","/","")</f>
        <v/>
      </c>
      <c r="E5" s="311" t="str">
        <f>IF(Badges!$S155="A","/","")</f>
        <v/>
      </c>
      <c r="F5" s="311" t="str">
        <f>IF(Badges!$S159="A","/","")</f>
        <v/>
      </c>
      <c r="G5" s="311" t="str">
        <f>IF(Badges!$S163="A","/","")</f>
        <v/>
      </c>
      <c r="H5" s="311" t="str">
        <f>IF(Badges!$S167="A","/","")</f>
        <v/>
      </c>
      <c r="I5" s="223" t="str">
        <f>IF(Summary!$AF11="E","E","")</f>
        <v/>
      </c>
      <c r="J5" s="223" t="str">
        <f>IF(Summary!$AG11="Y","R","")</f>
        <v/>
      </c>
      <c r="L5" s="262"/>
      <c r="M5" s="271" t="s">
        <v>947</v>
      </c>
      <c r="N5" s="268"/>
      <c r="O5" s="268"/>
      <c r="P5" s="268"/>
      <c r="Q5" s="268"/>
      <c r="R5" s="272"/>
      <c r="S5" s="224" t="str">
        <f>IF(Summary!$AF63="E","E","")</f>
        <v/>
      </c>
      <c r="T5" s="224" t="str">
        <f>IF(Summary!$AG63="Y","R","")</f>
        <v/>
      </c>
      <c r="W5" s="338" t="str">
        <f>'Fun Patches'!C6</f>
        <v>&lt;LIST PATCH HERE&gt;</v>
      </c>
      <c r="X5" s="339" t="str">
        <f>IF(Summary!$AF114="E","E","")</f>
        <v/>
      </c>
      <c r="Y5" s="339" t="str">
        <f>IF(Summary!$AG114="Y","R","")</f>
        <v/>
      </c>
      <c r="AA5" s="275"/>
      <c r="AB5" s="273"/>
      <c r="AC5" s="274"/>
    </row>
    <row r="6" spans="2:30" ht="12.95" customHeight="1" thickBot="1">
      <c r="B6" s="262"/>
      <c r="C6" s="299" t="s">
        <v>144</v>
      </c>
      <c r="D6" s="311" t="str">
        <f>IF(Badges!$S174="A","/","")</f>
        <v/>
      </c>
      <c r="E6" s="311" t="str">
        <f>IF(Badges!$S178="A","/","")</f>
        <v/>
      </c>
      <c r="F6" s="311" t="str">
        <f>IF(Badges!$S182="A","/","")</f>
        <v/>
      </c>
      <c r="G6" s="311" t="str">
        <f>IF(Badges!$S186="A","/","")</f>
        <v/>
      </c>
      <c r="H6" s="311" t="str">
        <f>IF(Badges!$S190="A","/","")</f>
        <v/>
      </c>
      <c r="I6" s="223" t="str">
        <f>IF(Summary!$AF12="E","E","")</f>
        <v/>
      </c>
      <c r="J6" s="223" t="str">
        <f>IF(Summary!$AG12="Y","R","")</f>
        <v/>
      </c>
      <c r="K6" s="266" t="str">
        <f>IF(COUNT(#REF!)=3,MAX(#REF!),"")</f>
        <v/>
      </c>
      <c r="L6" s="262"/>
      <c r="M6" s="279" t="s">
        <v>948</v>
      </c>
      <c r="N6" s="280"/>
      <c r="O6" s="280"/>
      <c r="P6" s="280"/>
      <c r="Q6" s="280"/>
      <c r="R6" s="281"/>
      <c r="S6" s="224" t="str">
        <f>IF(Summary!$AF64="E","E","")</f>
        <v/>
      </c>
      <c r="T6" s="224" t="str">
        <f>IF(Summary!$AG64="Y","R","")</f>
        <v/>
      </c>
      <c r="W6" s="338" t="str">
        <f>'Fun Patches'!C7</f>
        <v>&lt;LIST PATCH HERE&gt;</v>
      </c>
      <c r="X6" s="339" t="str">
        <f>IF(Summary!$AF115="E","E","")</f>
        <v/>
      </c>
      <c r="Y6" s="339" t="str">
        <f>IF(Summary!$AG115="Y","R","")</f>
        <v/>
      </c>
      <c r="AA6" s="275"/>
      <c r="AB6" s="273"/>
      <c r="AC6" s="274"/>
    </row>
    <row r="7" spans="2:30" ht="12.95" customHeight="1" thickBot="1">
      <c r="B7" s="262"/>
      <c r="C7" s="294" t="s">
        <v>139</v>
      </c>
      <c r="D7" s="309" t="str">
        <f>IF(Badges!$S197="A","/","")</f>
        <v/>
      </c>
      <c r="E7" s="309" t="str">
        <f>IF(Badges!$S201="A","/","")</f>
        <v/>
      </c>
      <c r="F7" s="309" t="str">
        <f>IF(Badges!$S205="A","/","")</f>
        <v/>
      </c>
      <c r="G7" s="309" t="str">
        <f>IF(Badges!$S209="A","/","")</f>
        <v/>
      </c>
      <c r="H7" s="309" t="str">
        <f>IF(Badges!$S213="A","/","")</f>
        <v/>
      </c>
      <c r="I7" s="325" t="str">
        <f>IF(Summary!$AF13="E","E","")</f>
        <v/>
      </c>
      <c r="J7" s="325" t="str">
        <f>IF(Summary!$AG13="Y","R","")</f>
        <v/>
      </c>
      <c r="K7" s="266"/>
      <c r="L7" s="262"/>
      <c r="M7" s="283" t="s">
        <v>949</v>
      </c>
      <c r="N7" s="284"/>
      <c r="O7" s="284"/>
      <c r="P7" s="284"/>
      <c r="Q7" s="284"/>
      <c r="R7" s="285"/>
      <c r="S7" s="224" t="str">
        <f>IF(Summary!$AF65="E","E","")</f>
        <v/>
      </c>
      <c r="T7" s="224" t="str">
        <f>IF(Summary!$AG65="Y","R","")</f>
        <v/>
      </c>
      <c r="U7" s="266" t="str">
        <f>IF(COUNTIF(S5:S7,"E")=3,"C"," ")</f>
        <v xml:space="preserve"> </v>
      </c>
      <c r="W7" s="338" t="str">
        <f>'Fun Patches'!C8</f>
        <v>&lt;LIST PATCH HERE&gt;</v>
      </c>
      <c r="X7" s="339" t="str">
        <f>IF(Summary!$AF116="E","E","")</f>
        <v/>
      </c>
      <c r="Y7" s="339" t="str">
        <f>IF(Summary!$AG116="Y","R","")</f>
        <v/>
      </c>
      <c r="AA7" s="275"/>
      <c r="AB7" s="273"/>
      <c r="AC7" s="274"/>
    </row>
    <row r="8" spans="2:30" ht="12.95" customHeight="1">
      <c r="B8" s="262"/>
      <c r="C8" s="295" t="s">
        <v>151</v>
      </c>
      <c r="D8" s="311" t="str">
        <f>IF(Badges!$S220="A","/","")</f>
        <v/>
      </c>
      <c r="E8" s="311" t="str">
        <f>IF(Badges!$S224="A","/","")</f>
        <v/>
      </c>
      <c r="F8" s="311" t="str">
        <f>IF(Badges!$S228="A","/","")</f>
        <v/>
      </c>
      <c r="G8" s="311" t="str">
        <f>IF(Badges!$S232="A","/","")</f>
        <v/>
      </c>
      <c r="H8" s="311" t="str">
        <f>IF(Badges!$S236="A","/","")</f>
        <v/>
      </c>
      <c r="I8" s="223" t="str">
        <f>IF(Summary!$AF14="E","E","")</f>
        <v/>
      </c>
      <c r="J8" s="223" t="str">
        <f>IF(Summary!$AG14="Y","R","")</f>
        <v/>
      </c>
      <c r="K8" s="266"/>
      <c r="L8" s="262"/>
      <c r="M8" s="287" t="s">
        <v>951</v>
      </c>
      <c r="N8" s="288"/>
      <c r="O8" s="288"/>
      <c r="P8" s="288"/>
      <c r="Q8" s="288"/>
      <c r="R8" s="288"/>
      <c r="S8" s="289"/>
      <c r="T8" s="289"/>
      <c r="W8" s="338" t="str">
        <f>'Fun Patches'!C9</f>
        <v>&lt;LIST PATCH HERE&gt;</v>
      </c>
      <c r="X8" s="339" t="str">
        <f>IF(Summary!$AF117="E","E","")</f>
        <v/>
      </c>
      <c r="Y8" s="339" t="str">
        <f>IF(Summary!$AG117="Y","R","")</f>
        <v/>
      </c>
      <c r="AA8" s="275"/>
      <c r="AB8" s="273"/>
      <c r="AC8" s="274"/>
    </row>
    <row r="9" spans="2:30" ht="12.95" customHeight="1" thickBot="1">
      <c r="B9" s="262"/>
      <c r="C9" s="298" t="s">
        <v>439</v>
      </c>
      <c r="D9" s="311" t="str">
        <f>IF(Badges!$S266="A","/","")</f>
        <v/>
      </c>
      <c r="E9" s="311" t="str">
        <f>IF(Badges!$S270="A","/","")</f>
        <v/>
      </c>
      <c r="F9" s="311" t="str">
        <f>IF(Badges!$S274="A","/","")</f>
        <v/>
      </c>
      <c r="G9" s="311" t="str">
        <f>IF(Badges!$S278="A","/","")</f>
        <v/>
      </c>
      <c r="H9" s="311" t="str">
        <f>IF(Badges!$S282="A","/","")</f>
        <v/>
      </c>
      <c r="I9" s="223" t="str">
        <f>IF(Summary!$AF16="E","E","")</f>
        <v/>
      </c>
      <c r="J9" s="223" t="str">
        <f>IF(Summary!$AG16="Y","R","")</f>
        <v/>
      </c>
      <c r="K9" s="266"/>
      <c r="L9" s="262"/>
      <c r="M9" s="271" t="s">
        <v>22</v>
      </c>
      <c r="N9" s="268"/>
      <c r="O9" s="268"/>
      <c r="P9" s="268"/>
      <c r="Q9" s="268"/>
      <c r="R9" s="272"/>
      <c r="S9" s="224" t="str">
        <f>IF(Summary!$AF67="E","E","")</f>
        <v/>
      </c>
      <c r="T9" s="224" t="str">
        <f>IF(Summary!$AG67="Y","R","")</f>
        <v/>
      </c>
      <c r="W9" s="338" t="str">
        <f>'Fun Patches'!C10</f>
        <v>&lt;LIST PATCH HERE&gt;</v>
      </c>
      <c r="X9" s="339" t="str">
        <f>IF(Summary!$AF118="E","E","")</f>
        <v/>
      </c>
      <c r="Y9" s="339" t="str">
        <f>IF(Summary!$AG118="Y","R","")</f>
        <v/>
      </c>
      <c r="AA9" s="275"/>
      <c r="AB9" s="273"/>
      <c r="AC9" s="274"/>
    </row>
    <row r="10" spans="2:30" ht="12.95" customHeight="1">
      <c r="B10" s="262"/>
      <c r="C10" s="300" t="s">
        <v>950</v>
      </c>
      <c r="D10" s="309" t="str">
        <f>IF(Badges!$S289="A","/","")</f>
        <v/>
      </c>
      <c r="E10" s="309" t="str">
        <f>IF(Badges!$S293="A","/","")</f>
        <v/>
      </c>
      <c r="F10" s="309" t="str">
        <f>IF(Badges!$S297="A","/","")</f>
        <v/>
      </c>
      <c r="G10" s="309" t="str">
        <f>IF(Badges!$S301="A","/","")</f>
        <v/>
      </c>
      <c r="H10" s="309" t="str">
        <f>IF(Badges!$S305="A","/","")</f>
        <v/>
      </c>
      <c r="I10" s="325" t="str">
        <f>IF(Summary!$AF17="E","E","")</f>
        <v/>
      </c>
      <c r="J10" s="325" t="str">
        <f>IF(Summary!$AG17="Y","R","")</f>
        <v/>
      </c>
      <c r="K10" s="266" t="str">
        <f>IF(COUNT(#REF!)=3,MAX(#REF!),"")</f>
        <v/>
      </c>
      <c r="L10" s="262"/>
      <c r="M10" s="279" t="s">
        <v>26</v>
      </c>
      <c r="N10" s="280"/>
      <c r="O10" s="280"/>
      <c r="P10" s="280"/>
      <c r="Q10" s="280"/>
      <c r="R10" s="281"/>
      <c r="S10" s="224" t="str">
        <f>IF(Summary!$AF68="E","E","")</f>
        <v/>
      </c>
      <c r="T10" s="224" t="str">
        <f>IF(Summary!$AG68="Y","R","")</f>
        <v/>
      </c>
      <c r="W10" s="338" t="str">
        <f>'Fun Patches'!C11</f>
        <v>&lt;LIST PATCH HERE&gt;</v>
      </c>
      <c r="X10" s="339" t="str">
        <f>IF(Summary!$AF119="E","E","")</f>
        <v/>
      </c>
      <c r="Y10" s="339" t="str">
        <f>IF(Summary!$AG119="Y","R","")</f>
        <v/>
      </c>
      <c r="AA10" s="275"/>
      <c r="AB10" s="273"/>
      <c r="AC10" s="274"/>
    </row>
    <row r="11" spans="2:30" ht="12.95" customHeight="1" thickBot="1">
      <c r="B11" s="262"/>
      <c r="C11" s="295" t="s">
        <v>155</v>
      </c>
      <c r="D11" s="311" t="str">
        <f>IF(Badges!$S312="A","/","")</f>
        <v/>
      </c>
      <c r="E11" s="311" t="str">
        <f>IF(Badges!$S316="A","/","")</f>
        <v/>
      </c>
      <c r="F11" s="311" t="str">
        <f>IF(Badges!$S320="A","/","")</f>
        <v/>
      </c>
      <c r="G11" s="311" t="str">
        <f>IF(Badges!$S324="A","/","")</f>
        <v/>
      </c>
      <c r="H11" s="311" t="str">
        <f>IF(Badges!$S328="A","/","")</f>
        <v/>
      </c>
      <c r="I11" s="223" t="str">
        <f>IF(Summary!$AF18="E","E","")</f>
        <v/>
      </c>
      <c r="J11" s="223" t="str">
        <f>IF(Summary!$AG18="Y","R","")</f>
        <v/>
      </c>
      <c r="K11" s="266"/>
      <c r="L11" s="262"/>
      <c r="M11" s="290" t="s">
        <v>30</v>
      </c>
      <c r="N11" s="291"/>
      <c r="O11" s="291"/>
      <c r="P11" s="291"/>
      <c r="Q11" s="291"/>
      <c r="R11" s="292"/>
      <c r="S11" s="326" t="str">
        <f>IF(Summary!$AF69="E","E","")</f>
        <v/>
      </c>
      <c r="T11" s="326" t="str">
        <f>IF(Summary!$AG69="Y","R","")</f>
        <v/>
      </c>
      <c r="U11" s="266" t="str">
        <f>IF(COUNTIF(S9:S11,"E")=3,"C"," ")</f>
        <v xml:space="preserve"> </v>
      </c>
      <c r="W11" s="338" t="str">
        <f>'Fun Patches'!C12</f>
        <v>&lt;LIST PATCH HERE&gt;</v>
      </c>
      <c r="X11" s="339" t="str">
        <f>IF(Summary!$AF120="E","E","")</f>
        <v/>
      </c>
      <c r="Y11" s="339" t="str">
        <f>IF(Summary!$AG120="Y","R","")</f>
        <v/>
      </c>
      <c r="AA11" s="275"/>
      <c r="AB11" s="273"/>
      <c r="AC11" s="274"/>
    </row>
    <row r="12" spans="2:30" ht="12.95" customHeight="1" thickBot="1">
      <c r="B12" s="262"/>
      <c r="C12" s="295" t="s">
        <v>143</v>
      </c>
      <c r="D12" s="311" t="str">
        <f>IF(Badges!$S335="A","/","")</f>
        <v/>
      </c>
      <c r="E12" s="311" t="str">
        <f>IF(Badges!$S339="A","/","")</f>
        <v/>
      </c>
      <c r="F12" s="311" t="str">
        <f>IF(Badges!$S343="A","/","")</f>
        <v/>
      </c>
      <c r="G12" s="311" t="str">
        <f>IF(Badges!$S347="A","/","")</f>
        <v/>
      </c>
      <c r="H12" s="311" t="str">
        <f>IF(Badges!$S351="A","/","")</f>
        <v/>
      </c>
      <c r="I12" s="223" t="str">
        <f>IF(Summary!$AF19="E","E","")</f>
        <v/>
      </c>
      <c r="J12" s="223" t="str">
        <f>IF(Summary!$AG19="Y","R","")</f>
        <v/>
      </c>
      <c r="K12" s="266"/>
      <c r="L12" s="262"/>
      <c r="M12" s="267" t="s">
        <v>121</v>
      </c>
      <c r="N12" s="268"/>
      <c r="O12" s="268"/>
      <c r="P12" s="268"/>
      <c r="Q12" s="268"/>
      <c r="R12" s="268"/>
      <c r="S12" s="269"/>
      <c r="T12" s="269"/>
      <c r="W12" s="338" t="str">
        <f>'Fun Patches'!C13</f>
        <v>&lt;LIST PATCH HERE&gt;</v>
      </c>
      <c r="X12" s="339" t="str">
        <f>IF(Summary!$AF121="E","E","")</f>
        <v/>
      </c>
      <c r="Y12" s="339" t="str">
        <f>IF(Summary!$AG121="Y","R","")</f>
        <v/>
      </c>
      <c r="AA12" s="275"/>
      <c r="AB12" s="273"/>
      <c r="AC12" s="274"/>
    </row>
    <row r="13" spans="2:30" ht="12.95" customHeight="1">
      <c r="B13" s="262"/>
      <c r="C13" s="294" t="s">
        <v>741</v>
      </c>
      <c r="D13" s="309" t="str">
        <f>IF(Badges!$S358="A","/","")</f>
        <v/>
      </c>
      <c r="E13" s="309" t="str">
        <f>IF(Badges!$S362="A","/","")</f>
        <v/>
      </c>
      <c r="F13" s="309" t="str">
        <f>IF(Badges!$S366="A","/","")</f>
        <v/>
      </c>
      <c r="G13" s="309" t="str">
        <f>IF(Badges!$S370="A","/","")</f>
        <v/>
      </c>
      <c r="H13" s="309" t="str">
        <f>IF(Badges!$S374="A","/","")</f>
        <v/>
      </c>
      <c r="I13" s="325" t="str">
        <f>IF(Summary!$AF20="E","E","")</f>
        <v/>
      </c>
      <c r="J13" s="325" t="str">
        <f>IF(Summary!$AG20="Y","R","")</f>
        <v/>
      </c>
      <c r="K13" s="266"/>
      <c r="L13" s="262"/>
      <c r="M13" s="279" t="s">
        <v>953</v>
      </c>
      <c r="N13" s="280"/>
      <c r="O13" s="280"/>
      <c r="P13" s="280"/>
      <c r="Q13" s="280"/>
      <c r="R13" s="281"/>
      <c r="S13" s="224" t="str">
        <f>IF(Summary!$AF71="E","E","")</f>
        <v/>
      </c>
      <c r="T13" s="224" t="str">
        <f>IF(Summary!$AG71="Y","R","")</f>
        <v/>
      </c>
      <c r="W13" s="338" t="str">
        <f>'Fun Patches'!C14</f>
        <v>&lt;LIST PATCH HERE&gt;</v>
      </c>
      <c r="X13" s="339" t="str">
        <f>IF(Summary!$AF122="E","E","")</f>
        <v/>
      </c>
      <c r="Y13" s="339" t="str">
        <f>IF(Summary!$AG122="Y","R","")</f>
        <v/>
      </c>
      <c r="AA13" s="275"/>
      <c r="AB13" s="273"/>
      <c r="AC13" s="274"/>
    </row>
    <row r="14" spans="2:30" ht="12.95" customHeight="1">
      <c r="B14" s="262"/>
      <c r="C14" s="295" t="s">
        <v>952</v>
      </c>
      <c r="D14" s="311" t="str">
        <f>IF(Badges!$S573="A","/","")</f>
        <v/>
      </c>
      <c r="E14" s="311" t="str">
        <f>IF(Badges!$S385="A","/","")</f>
        <v/>
      </c>
      <c r="F14" s="311" t="str">
        <f>IF(Badges!$S389="A","/","")</f>
        <v/>
      </c>
      <c r="G14" s="311" t="str">
        <f>IF(Badges!$S393="A","/","")</f>
        <v/>
      </c>
      <c r="H14" s="311" t="str">
        <f>IF(Badges!$S397="A","/","")</f>
        <v/>
      </c>
      <c r="I14" s="223" t="str">
        <f>IF(Summary!$AF21="E","E","")</f>
        <v/>
      </c>
      <c r="J14" s="223" t="str">
        <f>IF(Summary!$AG21="Y","R","")</f>
        <v/>
      </c>
      <c r="K14" s="266" t="str">
        <f>IF(COUNT(#REF!)=3,MAX(#REF!),"")</f>
        <v/>
      </c>
      <c r="L14" s="262"/>
      <c r="M14" s="279" t="s">
        <v>954</v>
      </c>
      <c r="N14" s="280"/>
      <c r="O14" s="280"/>
      <c r="P14" s="280"/>
      <c r="Q14" s="280"/>
      <c r="R14" s="281"/>
      <c r="S14" s="224" t="str">
        <f>IF(Summary!$AF72="E","E","")</f>
        <v/>
      </c>
      <c r="T14" s="224" t="str">
        <f>IF(Summary!$AG72="Y","R","")</f>
        <v/>
      </c>
      <c r="W14" s="338" t="str">
        <f>'Fun Patches'!C15</f>
        <v>&lt;LIST PATCH HERE&gt;</v>
      </c>
      <c r="X14" s="339" t="str">
        <f>IF(Summary!$AF123="E","E","")</f>
        <v/>
      </c>
      <c r="Y14" s="339" t="str">
        <f>IF(Summary!$AG123="Y","R","")</f>
        <v/>
      </c>
      <c r="AA14" s="275"/>
      <c r="AB14" s="273"/>
      <c r="AC14" s="274"/>
    </row>
    <row r="15" spans="2:30" ht="12.95" customHeight="1" thickBot="1">
      <c r="B15" s="262"/>
      <c r="C15" s="298" t="s">
        <v>697</v>
      </c>
      <c r="D15" s="311" t="str">
        <f>IF(Badges!$S404="A","/","")</f>
        <v/>
      </c>
      <c r="E15" s="311" t="str">
        <f>IF(Badges!$S408="A","/","")</f>
        <v/>
      </c>
      <c r="F15" s="311" t="str">
        <f>IF(Badges!$S412="A","/","")</f>
        <v/>
      </c>
      <c r="G15" s="311" t="str">
        <f>IF(Badges!$S416="A","/","")</f>
        <v/>
      </c>
      <c r="H15" s="311" t="str">
        <f>IF(Badges!$S420="A","/","")</f>
        <v/>
      </c>
      <c r="I15" s="223" t="str">
        <f>IF(Summary!$AF22="E","E","")</f>
        <v/>
      </c>
      <c r="J15" s="223" t="str">
        <f>IF(Summary!$AG22="Y","R","")</f>
        <v/>
      </c>
      <c r="K15" s="266"/>
      <c r="L15" s="262"/>
      <c r="M15" s="283" t="s">
        <v>955</v>
      </c>
      <c r="N15" s="284"/>
      <c r="O15" s="284"/>
      <c r="P15" s="284"/>
      <c r="Q15" s="284"/>
      <c r="R15" s="285"/>
      <c r="S15" s="326" t="str">
        <f>IF(Summary!$AF73="E","E","")</f>
        <v/>
      </c>
      <c r="T15" s="326" t="str">
        <f>IF(Summary!$AG73="Y","R","")</f>
        <v/>
      </c>
      <c r="U15" s="266" t="str">
        <f>IF(COUNTIF(S13:S15,"E")=3,"C"," ")</f>
        <v xml:space="preserve"> </v>
      </c>
      <c r="W15" s="338" t="str">
        <f>'Fun Patches'!C16</f>
        <v>&lt;LIST PATCH HERE&gt;</v>
      </c>
      <c r="X15" s="339" t="str">
        <f>IF(Summary!$AF124="E","E","")</f>
        <v/>
      </c>
      <c r="Y15" s="339" t="str">
        <f>IF(Summary!$AG124="Y","R","")</f>
        <v/>
      </c>
      <c r="AA15" s="275"/>
      <c r="AB15" s="273"/>
      <c r="AC15" s="274"/>
    </row>
    <row r="16" spans="2:30" ht="12.95" customHeight="1">
      <c r="B16" s="262"/>
      <c r="C16" s="295" t="s">
        <v>146</v>
      </c>
      <c r="D16" s="309" t="str">
        <f>IF(Badges!$S427="A","/","")</f>
        <v/>
      </c>
      <c r="E16" s="309" t="str">
        <f>IF(Badges!$S431="A","/","")</f>
        <v/>
      </c>
      <c r="F16" s="309" t="str">
        <f>IF(Badges!$S435="A","/","")</f>
        <v/>
      </c>
      <c r="G16" s="309" t="str">
        <f>IF(Badges!$S439="A","/","")</f>
        <v/>
      </c>
      <c r="H16" s="309" t="str">
        <f>IF(Badges!$S443="A","/","")</f>
        <v/>
      </c>
      <c r="I16" s="325" t="str">
        <f>IF(Summary!$AF23="E","E","")</f>
        <v/>
      </c>
      <c r="J16" s="325" t="str">
        <f>IF(Summary!$AG23="Y","R","")</f>
        <v/>
      </c>
      <c r="K16" s="266"/>
      <c r="L16" s="262"/>
      <c r="M16" s="294" t="s">
        <v>956</v>
      </c>
      <c r="N16" s="310" t="str">
        <f>IF(Badges!$S79="A","/","")</f>
        <v/>
      </c>
      <c r="O16" s="310" t="str">
        <f>IF(Badges!$S83="A","/","")</f>
        <v/>
      </c>
      <c r="P16" s="310" t="str">
        <f>IF(Badges!$S87="A","/","")</f>
        <v/>
      </c>
      <c r="Q16" s="310" t="str">
        <f>IF(Badges!$S91="A","/","")</f>
        <v/>
      </c>
      <c r="R16" s="310" t="str">
        <f>IF(Badges!$S95="A","/","")</f>
        <v/>
      </c>
      <c r="S16" s="224" t="str">
        <f>IF(Summary!$AF7="E","E","")</f>
        <v/>
      </c>
      <c r="T16" s="224" t="str">
        <f>IF(Summary!$AG7="Y","R","")</f>
        <v/>
      </c>
      <c r="W16" s="338" t="str">
        <f>'Fun Patches'!C17</f>
        <v>&lt;LIST PATCH HERE&gt;</v>
      </c>
      <c r="X16" s="339" t="str">
        <f>IF(Summary!$AF125="E","E","")</f>
        <v/>
      </c>
      <c r="Y16" s="339" t="str">
        <f>IF(Summary!$AG125="Y","R","")</f>
        <v/>
      </c>
      <c r="AA16" s="275"/>
      <c r="AB16" s="273"/>
      <c r="AC16" s="274"/>
    </row>
    <row r="17" spans="2:29" ht="12.95" customHeight="1">
      <c r="B17" s="262"/>
      <c r="C17" s="295" t="s">
        <v>153</v>
      </c>
      <c r="D17" s="311" t="str">
        <f>IF(Badges!$S450="A","/","")</f>
        <v/>
      </c>
      <c r="E17" s="311" t="str">
        <f>IF(Badges!$S454="A","/","")</f>
        <v/>
      </c>
      <c r="F17" s="311" t="str">
        <f>IF(Badges!$S458="A","/","")</f>
        <v/>
      </c>
      <c r="G17" s="311" t="str">
        <f>IF(Badges!$S462="A","/","")</f>
        <v/>
      </c>
      <c r="H17" s="311" t="str">
        <f>IF(Badges!$S466="A","/","")</f>
        <v/>
      </c>
      <c r="I17" s="223" t="str">
        <f>IF(Summary!$AF24="E","E","")</f>
        <v/>
      </c>
      <c r="J17" s="223" t="str">
        <f>IF(Summary!$AG24="Y","R","")</f>
        <v/>
      </c>
      <c r="K17" s="266"/>
      <c r="L17" s="262"/>
      <c r="M17" s="295" t="s">
        <v>957</v>
      </c>
      <c r="N17" s="311" t="str">
        <f>IF(Badges!$S10="A","/","")</f>
        <v/>
      </c>
      <c r="O17" s="311" t="str">
        <f>IF(Badges!$S14="A","/","")</f>
        <v/>
      </c>
      <c r="P17" s="311" t="str">
        <f>IF(Badges!$S18="A","/","")</f>
        <v/>
      </c>
      <c r="Q17" s="311" t="str">
        <f>IF(Badges!$S22="A","/","")</f>
        <v/>
      </c>
      <c r="R17" s="311" t="str">
        <f>IF(Badges!$S26="A","/","")</f>
        <v/>
      </c>
      <c r="S17" s="224" t="str">
        <f>IF(Summary!$AF4="E","E","")</f>
        <v/>
      </c>
      <c r="T17" s="224" t="str">
        <f>IF(Summary!$AG4="Y","R","")</f>
        <v/>
      </c>
      <c r="W17" s="338" t="str">
        <f>'Fun Patches'!C18</f>
        <v>&lt;LIST PATCH HERE&gt;</v>
      </c>
      <c r="X17" s="339" t="str">
        <f>IF(Summary!$AF126="E","E","")</f>
        <v/>
      </c>
      <c r="Y17" s="339" t="str">
        <f>IF(Summary!$AG126="Y","R","")</f>
        <v/>
      </c>
      <c r="AA17" s="275"/>
      <c r="AB17" s="273"/>
      <c r="AC17" s="274"/>
    </row>
    <row r="18" spans="2:29" ht="12.95" customHeight="1" thickBot="1">
      <c r="B18" s="262"/>
      <c r="C18" s="295" t="s">
        <v>94</v>
      </c>
      <c r="D18" s="311" t="str">
        <f>IF(Badges!$S473="A","/","")</f>
        <v/>
      </c>
      <c r="E18" s="311" t="str">
        <f>IF(Badges!$S477="A","/","")</f>
        <v/>
      </c>
      <c r="F18" s="311" t="str">
        <f>IF(Badges!$S481="A","/","")</f>
        <v/>
      </c>
      <c r="G18" s="311" t="str">
        <f>IF(Badges!$S485="A","/","")</f>
        <v/>
      </c>
      <c r="H18" s="311" t="str">
        <f>IF(Badges!$S489="A","/","")</f>
        <v/>
      </c>
      <c r="I18" s="223" t="str">
        <f>IF(Summary!$AF25="E","E","")</f>
        <v/>
      </c>
      <c r="J18" s="223" t="str">
        <f>IF(Summary!$AG25="Y","R","")</f>
        <v/>
      </c>
      <c r="K18" s="266" t="str">
        <f>IF(COUNT(#REF!)=4,MAX(#REF!),"")</f>
        <v/>
      </c>
      <c r="L18" s="262"/>
      <c r="M18" s="295" t="s">
        <v>958</v>
      </c>
      <c r="N18" s="308" t="str">
        <f>IF(Badges!$S243="A","/","")</f>
        <v/>
      </c>
      <c r="O18" s="308" t="str">
        <f>IF(Badges!$S247="A","/","")</f>
        <v/>
      </c>
      <c r="P18" s="308" t="str">
        <f>IF(Badges!$S251="A","/","")</f>
        <v/>
      </c>
      <c r="Q18" s="308" t="str">
        <f>IF(Badges!$S255="A","/","")</f>
        <v/>
      </c>
      <c r="R18" s="308" t="str">
        <f>IF(Badges!$S259="A","/","")</f>
        <v/>
      </c>
      <c r="S18" s="224" t="str">
        <f>IF(Summary!$AF15="E","E","")</f>
        <v/>
      </c>
      <c r="T18" s="224" t="str">
        <f>IF(Summary!$AG15="Y","R","")</f>
        <v/>
      </c>
      <c r="W18" s="338" t="str">
        <f>'Fun Patches'!C19</f>
        <v>&lt;LIST PATCH HERE&gt;</v>
      </c>
      <c r="X18" s="339" t="str">
        <f>IF(Summary!$AF127="E","E","")</f>
        <v/>
      </c>
      <c r="Y18" s="339" t="str">
        <f>IF(Summary!$AG127="Y","R","")</f>
        <v/>
      </c>
      <c r="AA18" s="275"/>
      <c r="AB18" s="273"/>
      <c r="AC18" s="274"/>
    </row>
    <row r="19" spans="2:29" ht="12.95" customHeight="1" thickBot="1">
      <c r="B19" s="262"/>
      <c r="C19" s="294" t="s">
        <v>141</v>
      </c>
      <c r="D19" s="309" t="str">
        <f>IF(Badges!$S496="A","/","")</f>
        <v/>
      </c>
      <c r="E19" s="309" t="str">
        <f>IF(Badges!$S500="A","/","")</f>
        <v/>
      </c>
      <c r="F19" s="309" t="str">
        <f>IF(Badges!$S504="A","/","")</f>
        <v/>
      </c>
      <c r="G19" s="309" t="str">
        <f>IF(Badges!$S508="A","/","")</f>
        <v/>
      </c>
      <c r="H19" s="309" t="str">
        <f>IF(Badges!$S512="A","/","")</f>
        <v/>
      </c>
      <c r="I19" s="325" t="str">
        <f>IF(Summary!$AF26="E","E","")</f>
        <v/>
      </c>
      <c r="J19" s="325" t="str">
        <f>IF(Summary!$AG26="Y","R","")</f>
        <v/>
      </c>
      <c r="K19" s="266"/>
      <c r="L19" s="262"/>
      <c r="M19" s="296" t="s">
        <v>959</v>
      </c>
      <c r="N19" s="291"/>
      <c r="O19" s="291"/>
      <c r="P19" s="291"/>
      <c r="Q19" s="291"/>
      <c r="R19" s="292"/>
      <c r="S19" s="326" t="str">
        <f>IF(Summary!$AF74="E","E","")</f>
        <v/>
      </c>
      <c r="T19" s="326" t="str">
        <f>IF(Summary!$AG74="Y","R","")</f>
        <v/>
      </c>
      <c r="U19" s="266" t="str">
        <f>IF(COUNTIF(S16:S19,"E")=4,"C"," ")</f>
        <v xml:space="preserve"> </v>
      </c>
      <c r="W19" s="338" t="str">
        <f>'Fun Patches'!C20</f>
        <v>&lt;LIST PATCH HERE&gt;</v>
      </c>
      <c r="X19" s="339" t="str">
        <f>IF(Summary!$AF128="E","E","")</f>
        <v/>
      </c>
      <c r="Y19" s="339" t="str">
        <f>IF(Summary!$AG128="Y","R","")</f>
        <v/>
      </c>
      <c r="AA19" s="275"/>
      <c r="AB19" s="273"/>
      <c r="AC19" s="274"/>
    </row>
    <row r="20" spans="2:29" ht="12.95" customHeight="1">
      <c r="B20" s="262"/>
      <c r="C20" s="295" t="s">
        <v>718</v>
      </c>
      <c r="D20" s="311" t="str">
        <f>IF(Badges!$S519="A","/","")</f>
        <v/>
      </c>
      <c r="E20" s="311" t="str">
        <f>IF(Badges!$S523="A","/","")</f>
        <v/>
      </c>
      <c r="F20" s="311" t="str">
        <f>IF(Badges!$S527="A","/","")</f>
        <v/>
      </c>
      <c r="G20" s="311" t="str">
        <f>IF(Badges!$S531="A","/","")</f>
        <v/>
      </c>
      <c r="H20" s="311" t="str">
        <f>IF(Badges!$S535="A","/","")</f>
        <v/>
      </c>
      <c r="I20" s="223" t="str">
        <f>IF(Summary!$AF27="E","E","")</f>
        <v/>
      </c>
      <c r="J20" s="223" t="str">
        <f>IF(Summary!$AG27="Y","R","")</f>
        <v/>
      </c>
      <c r="K20" s="266"/>
      <c r="L20" s="262"/>
      <c r="M20" s="267" t="s">
        <v>764</v>
      </c>
      <c r="N20" s="268"/>
      <c r="O20" s="268"/>
      <c r="P20" s="268"/>
      <c r="Q20" s="268"/>
      <c r="R20" s="272"/>
      <c r="S20" s="325" t="str">
        <f>IF(Summary!$AF75="E","E","")</f>
        <v/>
      </c>
      <c r="T20" s="325" t="str">
        <f>IF(Summary!$AG75="Y","R","")</f>
        <v/>
      </c>
      <c r="W20" s="338" t="str">
        <f>'Fun Patches'!C21</f>
        <v>&lt;LIST PATCH HERE&gt;</v>
      </c>
      <c r="X20" s="339" t="str">
        <f>IF(Summary!$AF129="E","E","")</f>
        <v/>
      </c>
      <c r="Y20" s="339" t="str">
        <f>IF(Summary!$AG129="Y","R","")</f>
        <v/>
      </c>
      <c r="AA20" s="275"/>
      <c r="AB20" s="273"/>
      <c r="AC20" s="274"/>
    </row>
    <row r="21" spans="2:29" ht="12.95" customHeight="1" thickBot="1">
      <c r="B21" s="262"/>
      <c r="C21" s="298" t="s">
        <v>148</v>
      </c>
      <c r="D21" s="311" t="str">
        <f>IF(Badges!$S542="A","/","")</f>
        <v/>
      </c>
      <c r="E21" s="311" t="str">
        <f>IF(Badges!$S546="A","/","")</f>
        <v/>
      </c>
      <c r="F21" s="311" t="str">
        <f>IF(Badges!$S550="A","/","")</f>
        <v/>
      </c>
      <c r="G21" s="311" t="str">
        <f>IF(Badges!$S554="A","/","")</f>
        <v/>
      </c>
      <c r="H21" s="311" t="str">
        <f>IF(Badges!$S558="A","/","")</f>
        <v/>
      </c>
      <c r="I21" s="223" t="str">
        <f>IF(Summary!$AF28="E","E","")</f>
        <v/>
      </c>
      <c r="J21" s="223" t="str">
        <f>IF(Summary!$AG28="Y","R","")</f>
        <v/>
      </c>
      <c r="K21" s="266"/>
      <c r="L21" s="262"/>
      <c r="M21" s="283" t="s">
        <v>960</v>
      </c>
      <c r="N21" s="284"/>
      <c r="O21" s="284"/>
      <c r="P21" s="284"/>
      <c r="Q21" s="284"/>
      <c r="R21" s="285"/>
      <c r="S21" s="346" t="str">
        <f>IF(Summary!$AF76="E","E","")</f>
        <v/>
      </c>
      <c r="T21" s="346" t="str">
        <f>IF(Summary!$AG76="Y","R","")</f>
        <v/>
      </c>
      <c r="U21" s="266" t="str">
        <f>IF(COUNTIF(S20:S21,"E")=2,"C"," ")</f>
        <v xml:space="preserve"> </v>
      </c>
      <c r="W21" s="338" t="str">
        <f>'Fun Patches'!C22</f>
        <v>&lt;LIST PATCH HERE&gt;</v>
      </c>
      <c r="X21" s="339" t="str">
        <f>IF(Summary!$AF130="E","E","")</f>
        <v/>
      </c>
      <c r="Y21" s="339" t="str">
        <f>IF(Summary!$AG130="Y","R","")</f>
        <v/>
      </c>
      <c r="AA21" s="275"/>
      <c r="AB21" s="273"/>
      <c r="AC21" s="274"/>
    </row>
    <row r="22" spans="2:29" ht="12.95" customHeight="1">
      <c r="B22" s="262"/>
      <c r="C22" s="295" t="s">
        <v>152</v>
      </c>
      <c r="D22" s="309" t="str">
        <f>IF(Badges!$S565="A","/","")</f>
        <v/>
      </c>
      <c r="E22" s="309" t="str">
        <f>IF(Badges!$S569="A","/","")</f>
        <v/>
      </c>
      <c r="F22" s="309" t="str">
        <f>IF(Badges!$S573="A","/","")</f>
        <v/>
      </c>
      <c r="G22" s="309" t="str">
        <f>IF(Badges!$S577="A","/","")</f>
        <v/>
      </c>
      <c r="H22" s="309" t="str">
        <f>IF(Badges!$S581="A","/","")</f>
        <v/>
      </c>
      <c r="I22" s="325" t="str">
        <f>IF(Summary!$AF29="E","E","")</f>
        <v/>
      </c>
      <c r="J22" s="325" t="str">
        <f>IF(Summary!$AG29="Y","R","")</f>
        <v/>
      </c>
      <c r="K22" s="266" t="str">
        <f>IF(COUNT(#REF!)=2,MAX(#REF!),"")</f>
        <v/>
      </c>
      <c r="L22" s="262"/>
      <c r="M22" s="287" t="s">
        <v>766</v>
      </c>
      <c r="N22" s="288"/>
      <c r="O22" s="288"/>
      <c r="P22" s="288"/>
      <c r="Q22" s="288"/>
      <c r="R22" s="297"/>
      <c r="S22" s="325" t="str">
        <f>IF(Summary!$AF77="E","E","")</f>
        <v/>
      </c>
      <c r="T22" s="325" t="str">
        <f>IF(Summary!$AG77="Y","R","")</f>
        <v/>
      </c>
      <c r="W22" s="338" t="str">
        <f>'Fun Patches'!C23</f>
        <v>&lt;LIST PATCH HERE&gt;</v>
      </c>
      <c r="X22" s="339" t="str">
        <f>IF(Summary!$AF131="E","E","")</f>
        <v/>
      </c>
      <c r="Y22" s="339" t="str">
        <f>IF(Summary!$AG131="Y","R","")</f>
        <v/>
      </c>
      <c r="AA22" s="275"/>
      <c r="AB22" s="273"/>
      <c r="AC22" s="274"/>
    </row>
    <row r="23" spans="2:29" ht="12.95" customHeight="1" thickBot="1">
      <c r="B23" s="262"/>
      <c r="C23" s="295" t="s">
        <v>149</v>
      </c>
      <c r="D23" s="311" t="str">
        <f>IF(Badges!$S588="A","/","")</f>
        <v/>
      </c>
      <c r="E23" s="311" t="str">
        <f>IF(Badges!$S592="A","/","")</f>
        <v/>
      </c>
      <c r="F23" s="311" t="str">
        <f>IF(Badges!$S596="A","/","")</f>
        <v/>
      </c>
      <c r="G23" s="311" t="str">
        <f>IF(Badges!$S600="A","/","")</f>
        <v/>
      </c>
      <c r="H23" s="311" t="str">
        <f>IF(Badges!$S604="A","/","")</f>
        <v/>
      </c>
      <c r="I23" s="223" t="str">
        <f>IF(Summary!$AF30="E","E","")</f>
        <v/>
      </c>
      <c r="J23" s="223" t="str">
        <f>IF(Summary!$AG30="Y","R","")</f>
        <v/>
      </c>
      <c r="K23" s="266"/>
      <c r="L23" s="262"/>
      <c r="M23" s="290" t="s">
        <v>961</v>
      </c>
      <c r="N23" s="291"/>
      <c r="O23" s="291"/>
      <c r="P23" s="291"/>
      <c r="Q23" s="291"/>
      <c r="R23" s="292"/>
      <c r="S23" s="326" t="str">
        <f>IF(Summary!$AF78="E","E","")</f>
        <v/>
      </c>
      <c r="T23" s="326" t="str">
        <f>IF(Summary!$AG78="Y","R","")</f>
        <v/>
      </c>
      <c r="U23" s="266" t="str">
        <f>IF(COUNTIF(S22:S23,"E")=2,"C"," ")</f>
        <v xml:space="preserve"> </v>
      </c>
      <c r="W23" s="338" t="str">
        <f>'Fun Patches'!C24</f>
        <v>&lt;LIST PATCH HERE&gt;</v>
      </c>
      <c r="X23" s="339" t="str">
        <f>IF(Summary!$AF132="E","E","")</f>
        <v/>
      </c>
      <c r="Y23" s="339" t="str">
        <f>IF(Summary!$AG132="Y","R","")</f>
        <v/>
      </c>
      <c r="AA23" s="275"/>
      <c r="AB23" s="273"/>
      <c r="AC23" s="274"/>
    </row>
    <row r="24" spans="2:29" ht="12.95" customHeight="1" thickBot="1">
      <c r="B24" s="262"/>
      <c r="C24" s="295" t="s">
        <v>142</v>
      </c>
      <c r="D24" s="311" t="str">
        <f>IF(Badges!$S634="A","/","")</f>
        <v/>
      </c>
      <c r="E24" s="311" t="str">
        <f>IF(Badges!$S638="A","/","")</f>
        <v/>
      </c>
      <c r="F24" s="311" t="str">
        <f>IF(Badges!$S642="A","/","")</f>
        <v/>
      </c>
      <c r="G24" s="311" t="str">
        <f>IF(Badges!$S646="A","/","")</f>
        <v/>
      </c>
      <c r="H24" s="311" t="str">
        <f>IF(Badges!$S650="A","/","")</f>
        <v/>
      </c>
      <c r="I24" s="223" t="str">
        <f>IF(Summary!$AF32="E","E","")</f>
        <v/>
      </c>
      <c r="J24" s="223" t="str">
        <f>IF(Summary!$AG32="Y","R","")</f>
        <v/>
      </c>
      <c r="K24" s="266" t="str">
        <f>IF(COUNT(#REF!)=2,MAX(#REF!),"")</f>
        <v/>
      </c>
      <c r="L24" s="262"/>
      <c r="M24" s="267" t="s">
        <v>765</v>
      </c>
      <c r="N24" s="268"/>
      <c r="O24" s="268"/>
      <c r="P24" s="268"/>
      <c r="Q24" s="268"/>
      <c r="R24" s="272"/>
      <c r="S24" s="224" t="str">
        <f>IF(Summary!$AF79="E","E","")</f>
        <v/>
      </c>
      <c r="T24" s="224" t="str">
        <f>IF(Summary!$AG79="Y","R","")</f>
        <v/>
      </c>
      <c r="U24" s="266" t="str">
        <f>IF(COUNTIF(S24:S25,"E")=2,"C"," ")</f>
        <v xml:space="preserve"> </v>
      </c>
      <c r="W24" s="338" t="str">
        <f>'Fun Patches'!C25</f>
        <v>&lt;LIST PATCH HERE&gt;</v>
      </c>
      <c r="X24" s="339" t="str">
        <f>IF(Summary!$AF133="E","E","")</f>
        <v/>
      </c>
      <c r="Y24" s="339" t="str">
        <f>IF(Summary!$AG133="Y","R","")</f>
        <v/>
      </c>
      <c r="AA24" s="275"/>
      <c r="AB24" s="273"/>
      <c r="AC24" s="274"/>
    </row>
    <row r="25" spans="2:29" ht="12.95" customHeight="1" thickBot="1">
      <c r="B25" s="262"/>
      <c r="C25" s="294" t="s">
        <v>154</v>
      </c>
      <c r="D25" s="309" t="str">
        <f>IF(Badges!$S657="A","/","")</f>
        <v/>
      </c>
      <c r="E25" s="309" t="str">
        <f>IF(Badges!$S661="A","/","")</f>
        <v/>
      </c>
      <c r="F25" s="309" t="str">
        <f>IF(Badges!$S665="A","/","")</f>
        <v/>
      </c>
      <c r="G25" s="309" t="str">
        <f>IF(Badges!$S669="A","/","")</f>
        <v/>
      </c>
      <c r="H25" s="309" t="str">
        <f>IF(Badges!$S673="A","/","")</f>
        <v/>
      </c>
      <c r="I25" s="325" t="str">
        <f>IF(Summary!$AF33="E","E","")</f>
        <v/>
      </c>
      <c r="J25" s="325" t="str">
        <f>IF(Summary!$AG33="Y","R","")</f>
        <v/>
      </c>
      <c r="K25" s="266"/>
      <c r="L25" s="262"/>
      <c r="M25" s="283" t="s">
        <v>964</v>
      </c>
      <c r="N25" s="284"/>
      <c r="O25" s="284"/>
      <c r="P25" s="284"/>
      <c r="Q25" s="284"/>
      <c r="R25" s="285"/>
      <c r="S25" s="326" t="str">
        <f>IF(Summary!$AF80="E","E","")</f>
        <v/>
      </c>
      <c r="T25" s="326" t="str">
        <f>IF(Summary!$AG80="Y","R","")</f>
        <v/>
      </c>
      <c r="U25" s="586" t="s">
        <v>1144</v>
      </c>
      <c r="W25" s="338" t="str">
        <f>'Fun Patches'!C26</f>
        <v>&lt;LIST PATCH HERE&gt;</v>
      </c>
      <c r="X25" s="339" t="str">
        <f>IF(Summary!$AF134="E","E","")</f>
        <v/>
      </c>
      <c r="Y25" s="339" t="str">
        <f>IF(Summary!$AG134="Y","R","")</f>
        <v/>
      </c>
      <c r="AA25" s="275"/>
      <c r="AB25" s="273"/>
      <c r="AC25" s="274"/>
    </row>
    <row r="26" spans="2:29" ht="12.95" customHeight="1">
      <c r="B26" s="262"/>
      <c r="C26" s="295" t="s">
        <v>962</v>
      </c>
      <c r="D26" s="311" t="str">
        <f>IF(Badges!$S102="A","/","")</f>
        <v/>
      </c>
      <c r="E26" s="311" t="str">
        <f>IF(Badges!$S106="A","/","")</f>
        <v/>
      </c>
      <c r="F26" s="311" t="str">
        <f>IF(Badges!$S110="A","/","")</f>
        <v/>
      </c>
      <c r="G26" s="311" t="str">
        <f>IF(Badges!$S114="A","/","")</f>
        <v/>
      </c>
      <c r="H26" s="311" t="str">
        <f>IF(Badges!$S118="A","/","")</f>
        <v/>
      </c>
      <c r="I26" s="223" t="str">
        <f>IF(Summary!$AF8="E","E","")</f>
        <v/>
      </c>
      <c r="J26" s="223" t="str">
        <f>IF(Summary!$AG8="Y","R","")</f>
        <v/>
      </c>
      <c r="K26" s="266" t="str">
        <f>IF(COUNT(#REF!)=2,MAX(#REF!),"")</f>
        <v/>
      </c>
      <c r="L26" s="392"/>
      <c r="M26" s="392"/>
      <c r="N26" s="393"/>
      <c r="O26" s="393"/>
      <c r="P26" s="393"/>
      <c r="Q26" s="393"/>
      <c r="R26" s="393"/>
      <c r="S26" s="394"/>
      <c r="T26" s="394"/>
      <c r="U26" s="586"/>
      <c r="W26" s="338" t="str">
        <f>'Fun Patches'!C27</f>
        <v>&lt;LIST PATCH HERE&gt;</v>
      </c>
      <c r="X26" s="339" t="str">
        <f>IF(Summary!$AF135="E","E","")</f>
        <v/>
      </c>
      <c r="Y26" s="339" t="str">
        <f>IF(Summary!$AG135="Y","R","")</f>
        <v/>
      </c>
      <c r="AA26" s="275"/>
      <c r="AB26" s="273"/>
      <c r="AC26" s="274"/>
    </row>
    <row r="27" spans="2:29" ht="12.95" customHeight="1" thickBot="1">
      <c r="B27" s="262"/>
      <c r="C27" s="298" t="s">
        <v>963</v>
      </c>
      <c r="D27" s="311" t="str">
        <f>IF(Badges!$S680="A","/","")</f>
        <v/>
      </c>
      <c r="E27" s="311" t="str">
        <f>IF(Badges!$S684="A","/","")</f>
        <v/>
      </c>
      <c r="F27" s="311" t="str">
        <f>IF(Badges!$S688="A","/","")</f>
        <v/>
      </c>
      <c r="G27" s="311" t="str">
        <f>IF(Badges!$S692="A","/","")</f>
        <v/>
      </c>
      <c r="H27" s="311" t="str">
        <f>IF(Badges!$S696="A","/","")</f>
        <v/>
      </c>
      <c r="I27" s="223" t="str">
        <f>IF(Summary!$AF34="E","E","")</f>
        <v/>
      </c>
      <c r="J27" s="223" t="str">
        <f>IF(Summary!$AG34="Y","R","")</f>
        <v/>
      </c>
      <c r="K27" s="266"/>
      <c r="L27" s="392"/>
      <c r="M27" s="392"/>
      <c r="N27" s="393"/>
      <c r="O27" s="393"/>
      <c r="P27" s="393"/>
      <c r="Q27" s="393"/>
      <c r="R27" s="393"/>
      <c r="S27" s="394"/>
      <c r="T27" s="394"/>
      <c r="U27" s="586"/>
      <c r="W27" s="338" t="str">
        <f>'Fun Patches'!C28</f>
        <v>&lt;LIST PATCH HERE&gt;</v>
      </c>
      <c r="X27" s="339" t="str">
        <f>IF(Summary!$AF136="E","E","")</f>
        <v/>
      </c>
      <c r="Y27" s="339" t="str">
        <f>IF(Summary!$AG136="Y","R","")</f>
        <v/>
      </c>
      <c r="AA27" s="275"/>
      <c r="AB27" s="273"/>
      <c r="AC27" s="274"/>
    </row>
    <row r="28" spans="2:29" ht="12.95" customHeight="1">
      <c r="B28" s="262"/>
      <c r="C28" s="294" t="s">
        <v>150</v>
      </c>
      <c r="D28" s="309" t="str">
        <f>IF(Badges!$S703="A","/","")</f>
        <v/>
      </c>
      <c r="E28" s="309" t="str">
        <f>IF(Badges!$S707="A","/","")</f>
        <v/>
      </c>
      <c r="F28" s="309" t="str">
        <f>IF(Badges!$S711="A","/","")</f>
        <v/>
      </c>
      <c r="G28" s="309" t="str">
        <f>IF(Badges!$S715="A","/","")</f>
        <v/>
      </c>
      <c r="H28" s="309" t="str">
        <f>IF(Badges!$S719="A","/","")</f>
        <v/>
      </c>
      <c r="I28" s="325" t="str">
        <f>IF(Summary!$AF35="E","E","")</f>
        <v/>
      </c>
      <c r="J28" s="325" t="str">
        <f>IF(Summary!$AG35="Y","R","")</f>
        <v/>
      </c>
      <c r="L28" s="580" t="str">
        <f>'Council Own'!B6</f>
        <v>&lt;&lt;List Badge 1 Here&gt;&gt;</v>
      </c>
      <c r="M28" s="580"/>
      <c r="N28" s="580"/>
      <c r="O28" s="580"/>
      <c r="P28" s="580"/>
      <c r="Q28" s="580"/>
      <c r="R28" s="589"/>
      <c r="S28" s="337" t="str">
        <f>IF(Summary!$AF82="E","E","")</f>
        <v/>
      </c>
      <c r="T28" s="337" t="str">
        <f>IF(Summary!$AG82="Y","R","")</f>
        <v/>
      </c>
      <c r="U28" s="586"/>
      <c r="W28" s="338" t="str">
        <f>'Fun Patches'!C29</f>
        <v>&lt;LIST PATCH HERE&gt;</v>
      </c>
      <c r="X28" s="339" t="str">
        <f>IF(Summary!$AF137="E","E","")</f>
        <v/>
      </c>
      <c r="Y28" s="339" t="str">
        <f>IF(Summary!$AG137="Y","R","")</f>
        <v/>
      </c>
      <c r="AA28" s="275"/>
      <c r="AB28" s="273"/>
      <c r="AC28" s="274"/>
    </row>
    <row r="29" spans="2:29" ht="12.95" customHeight="1">
      <c r="B29" s="262"/>
      <c r="C29" s="295" t="s">
        <v>847</v>
      </c>
      <c r="D29" s="311" t="str">
        <f>IF(Badges!$S726="A","/","")</f>
        <v/>
      </c>
      <c r="E29" s="311" t="str">
        <f>IF(Badges!$S730="A","/","")</f>
        <v/>
      </c>
      <c r="F29" s="311" t="str">
        <f>IF(Badges!$S734="A","/","")</f>
        <v/>
      </c>
      <c r="G29" s="311" t="str">
        <f>IF(Badges!$S738="A","/","")</f>
        <v/>
      </c>
      <c r="H29" s="311" t="str">
        <f>IF(Badges!$S742="A","/","")</f>
        <v/>
      </c>
      <c r="I29" s="223" t="str">
        <f>IF(Summary!$AF36="E","E","")</f>
        <v/>
      </c>
      <c r="J29" s="223" t="str">
        <f>IF(Summary!$AG36="Y","R","")</f>
        <v/>
      </c>
      <c r="L29" s="581" t="str">
        <f>'Council Own'!B30</f>
        <v>&lt;&lt;List Badge 2 Here&gt;&gt;</v>
      </c>
      <c r="M29" s="581"/>
      <c r="N29" s="581"/>
      <c r="O29" s="581"/>
      <c r="P29" s="581"/>
      <c r="Q29" s="581"/>
      <c r="R29" s="590"/>
      <c r="S29" s="339" t="str">
        <f>IF(Summary!$AF83="E","E","")</f>
        <v/>
      </c>
      <c r="T29" s="339" t="str">
        <f>IF(Summary!$AG83="Y","R","")</f>
        <v/>
      </c>
      <c r="U29" s="586"/>
      <c r="W29" s="338" t="str">
        <f>'Fun Patches'!C30</f>
        <v>&lt;LIST PATCH HERE&gt;</v>
      </c>
      <c r="X29" s="339" t="str">
        <f>IF(Summary!$AF138="E","E","")</f>
        <v/>
      </c>
      <c r="Y29" s="339" t="str">
        <f>IF(Summary!$AG138="Y","R","")</f>
        <v/>
      </c>
      <c r="AA29" s="275"/>
      <c r="AB29" s="273"/>
      <c r="AC29" s="274"/>
    </row>
    <row r="30" spans="2:29" ht="12.95" customHeight="1" thickBot="1">
      <c r="B30" s="262"/>
      <c r="C30" s="298" t="s">
        <v>140</v>
      </c>
      <c r="D30" s="316" t="str">
        <f>IF(Badges!$S749="A","/","")</f>
        <v/>
      </c>
      <c r="E30" s="316" t="str">
        <f>IF(Badges!$S753="A","/","")</f>
        <v/>
      </c>
      <c r="F30" s="316" t="str">
        <f>IF(Badges!$S757="A","/","")</f>
        <v/>
      </c>
      <c r="G30" s="316" t="str">
        <f>IF(Badges!$S761="A","/","")</f>
        <v/>
      </c>
      <c r="H30" s="316" t="str">
        <f>IF(Badges!$S765="A","/","")</f>
        <v/>
      </c>
      <c r="I30" s="326" t="str">
        <f>IF(Summary!$AF37="E","E","")</f>
        <v/>
      </c>
      <c r="J30" s="326" t="str">
        <f>IF(Summary!$AG37="Y","R","")</f>
        <v/>
      </c>
      <c r="L30" s="580" t="str">
        <f>'Council Own'!B54</f>
        <v>&lt;&lt;List Badge 3 Here&gt;&gt;</v>
      </c>
      <c r="M30" s="580"/>
      <c r="N30" s="580"/>
      <c r="O30" s="580"/>
      <c r="P30" s="580"/>
      <c r="Q30" s="580"/>
      <c r="R30" s="589"/>
      <c r="S30" s="339" t="str">
        <f>IF(Summary!$AF84="E","E","")</f>
        <v/>
      </c>
      <c r="T30" s="339" t="str">
        <f>IF(Summary!$AG84="Y","R","")</f>
        <v/>
      </c>
      <c r="U30" s="586"/>
      <c r="W30" s="338" t="str">
        <f>'Fun Patches'!C31</f>
        <v>&lt;LIST PATCH HERE&gt;</v>
      </c>
      <c r="X30" s="339" t="str">
        <f>IF(Summary!$AF139="E","E","")</f>
        <v/>
      </c>
      <c r="Y30" s="339" t="str">
        <f>IF(Summary!$AG139="Y","R","")</f>
        <v/>
      </c>
      <c r="AA30" s="275"/>
      <c r="AB30" s="273"/>
      <c r="AC30" s="274"/>
    </row>
    <row r="31" spans="2:29" ht="12.95" customHeight="1">
      <c r="B31" s="262"/>
      <c r="C31" s="295" t="s">
        <v>1077</v>
      </c>
      <c r="D31" s="308" t="str">
        <f>IF(Badges!D768="C","/","")</f>
        <v/>
      </c>
      <c r="E31" s="308" t="str">
        <f>IF(Badges!E768="C","/","")</f>
        <v/>
      </c>
      <c r="F31" s="308" t="str">
        <f>IF(Badges!F768="C","/","")</f>
        <v/>
      </c>
      <c r="G31" s="308" t="str">
        <f>IF(Badges!G768="C","/","")</f>
        <v/>
      </c>
      <c r="H31" s="308" t="str">
        <f>IF(Badges!H768="C","/","")</f>
        <v/>
      </c>
      <c r="I31" s="224" t="str">
        <f>IF(Summary!$AF38="E","E","")</f>
        <v/>
      </c>
      <c r="J31" s="224" t="str">
        <f>IF(Summary!$AG38="Y","R","")</f>
        <v/>
      </c>
      <c r="L31" s="581" t="str">
        <f>'Council Own'!B78</f>
        <v>&lt;&lt;List Badge 4 Here&gt;&gt;</v>
      </c>
      <c r="M31" s="581"/>
      <c r="N31" s="581"/>
      <c r="O31" s="581"/>
      <c r="P31" s="581"/>
      <c r="Q31" s="581"/>
      <c r="R31" s="590"/>
      <c r="S31" s="339" t="str">
        <f>IF(Summary!$AF85="E","E","")</f>
        <v/>
      </c>
      <c r="T31" s="339" t="str">
        <f>IF(Summary!$AG85="Y","R","")</f>
        <v/>
      </c>
      <c r="U31" s="586"/>
      <c r="W31" s="338" t="str">
        <f>'Fun Patches'!C32</f>
        <v>&lt;LIST PATCH HERE&gt;</v>
      </c>
      <c r="X31" s="339" t="str">
        <f>IF(Summary!$AF140="E","E","")</f>
        <v/>
      </c>
      <c r="Y31" s="339" t="str">
        <f>IF(Summary!$AG140="Y","R","")</f>
        <v/>
      </c>
      <c r="AA31" s="275"/>
      <c r="AB31" s="273"/>
      <c r="AC31" s="274"/>
    </row>
    <row r="32" spans="2:29" ht="12.95" customHeight="1">
      <c r="B32" s="262"/>
      <c r="C32" s="295" t="s">
        <v>965</v>
      </c>
      <c r="D32" s="317" t="str">
        <f>IF(Badges!$S779="A","/","")</f>
        <v/>
      </c>
      <c r="E32" s="317" t="str">
        <f>IF(Badges!$S783="A","/","")</f>
        <v/>
      </c>
      <c r="F32" s="317" t="str">
        <f>IF(Badges!$S787="A","/","")</f>
        <v/>
      </c>
      <c r="G32" s="317" t="str">
        <f>IF(Badges!$S791="A","/","")</f>
        <v/>
      </c>
      <c r="H32" s="317" t="str">
        <f>IF(Badges!$S795="A","/","")</f>
        <v/>
      </c>
      <c r="I32" s="224" t="str">
        <f>IF(Summary!$AF39="E","E","")</f>
        <v/>
      </c>
      <c r="J32" s="224" t="str">
        <f>IF(Summary!$AG39="Y","R","")</f>
        <v/>
      </c>
      <c r="L32" s="582" t="str">
        <f>'Council Own'!B102</f>
        <v>&lt;&lt;List Badge 5 Here&gt;&gt;</v>
      </c>
      <c r="M32" s="582"/>
      <c r="N32" s="582"/>
      <c r="O32" s="582"/>
      <c r="P32" s="582"/>
      <c r="Q32" s="582"/>
      <c r="R32" s="591"/>
      <c r="S32" s="341" t="str">
        <f>IF(Summary!$AF86="E","E","")</f>
        <v/>
      </c>
      <c r="T32" s="341" t="str">
        <f>IF(Summary!$AG86="Y","R","")</f>
        <v/>
      </c>
      <c r="U32" s="586"/>
      <c r="W32" s="338" t="str">
        <f>'Fun Patches'!C33</f>
        <v>&lt;LIST PATCH HERE&gt;</v>
      </c>
      <c r="X32" s="339" t="str">
        <f>IF(Summary!$AF141="E","E","")</f>
        <v/>
      </c>
      <c r="Y32" s="339" t="str">
        <f>IF(Summary!$AG141="Y","R","")</f>
        <v/>
      </c>
      <c r="AA32" s="275"/>
      <c r="AB32" s="273"/>
      <c r="AC32" s="274"/>
    </row>
    <row r="33" spans="2:29" ht="12.95" customHeight="1" thickBot="1">
      <c r="B33" s="262"/>
      <c r="C33" s="299" t="s">
        <v>966</v>
      </c>
      <c r="D33" s="316" t="str">
        <f>IF(Badges!$S802="A","/","")</f>
        <v/>
      </c>
      <c r="E33" s="316" t="str">
        <f>IF(Badges!$S806="A","/","")</f>
        <v/>
      </c>
      <c r="F33" s="316" t="str">
        <f>IF(Badges!$S810="A","/","")</f>
        <v/>
      </c>
      <c r="G33" s="316" t="str">
        <f>IF(Badges!$S814="A","/","")</f>
        <v/>
      </c>
      <c r="H33" s="316" t="str">
        <f>IF(Badges!$S818="A","/","")</f>
        <v/>
      </c>
      <c r="I33" s="224" t="str">
        <f>IF(Summary!$AF40="E","E","")</f>
        <v/>
      </c>
      <c r="J33" s="224" t="str">
        <f>IF(Summary!$AG40="Y","R","")</f>
        <v/>
      </c>
      <c r="L33" s="582" t="str">
        <f>'Council Own'!B126</f>
        <v>&lt;&lt;List Badge 6 Here&gt;&gt;</v>
      </c>
      <c r="M33" s="582"/>
      <c r="N33" s="582"/>
      <c r="O33" s="582"/>
      <c r="P33" s="582"/>
      <c r="Q33" s="582"/>
      <c r="R33" s="591"/>
      <c r="S33" s="341" t="str">
        <f>IF(Summary!$AF87="E","E","")</f>
        <v/>
      </c>
      <c r="T33" s="341" t="str">
        <f>IF(Summary!$AG87="Y","R","")</f>
        <v/>
      </c>
      <c r="U33" s="586"/>
      <c r="W33" s="338" t="str">
        <f>'Fun Patches'!C34</f>
        <v>&lt;LIST PATCH HERE&gt;</v>
      </c>
      <c r="X33" s="339" t="str">
        <f>IF(Summary!$AF142="E","E","")</f>
        <v/>
      </c>
      <c r="Y33" s="339" t="str">
        <f>IF(Summary!$AG142="Y","R","")</f>
        <v/>
      </c>
      <c r="AA33" s="275"/>
      <c r="AB33" s="273"/>
      <c r="AC33" s="274"/>
    </row>
    <row r="34" spans="2:29" ht="12.95" customHeight="1">
      <c r="L34" s="582" t="str">
        <f>'Council Own'!B150</f>
        <v>&lt;&lt;List Badge 7 Here&gt;&gt;</v>
      </c>
      <c r="M34" s="582"/>
      <c r="N34" s="582"/>
      <c r="O34" s="582"/>
      <c r="P34" s="582"/>
      <c r="Q34" s="582"/>
      <c r="R34" s="591"/>
      <c r="S34" s="341" t="str">
        <f>IF(Summary!$AF88="E","E","")</f>
        <v/>
      </c>
      <c r="T34" s="341" t="str">
        <f>IF(Summary!$AG88="Y","R","")</f>
        <v/>
      </c>
      <c r="U34" s="586"/>
      <c r="W34" s="338" t="str">
        <f>'Fun Patches'!C35</f>
        <v>&lt;LIST PATCH HERE&gt;</v>
      </c>
      <c r="X34" s="339" t="str">
        <f>IF(Summary!$AF143="E","E","")</f>
        <v/>
      </c>
      <c r="Y34" s="339" t="str">
        <f>IF(Summary!$AG143="Y","R","")</f>
        <v/>
      </c>
      <c r="AA34" s="275"/>
      <c r="AB34" s="273"/>
      <c r="AC34" s="274"/>
    </row>
    <row r="35" spans="2:29" ht="12.95" customHeight="1" thickBot="1">
      <c r="L35" s="582" t="str">
        <f>'Council Own'!B174</f>
        <v>&lt;&lt;List Badge 8 Here&gt;&gt;</v>
      </c>
      <c r="M35" s="582"/>
      <c r="N35" s="582"/>
      <c r="O35" s="582"/>
      <c r="P35" s="582"/>
      <c r="Q35" s="582"/>
      <c r="R35" s="591"/>
      <c r="S35" s="341" t="str">
        <f>IF(Summary!$AF89="E","E","")</f>
        <v/>
      </c>
      <c r="T35" s="341" t="str">
        <f>IF(Summary!$AG89="Y","R","")</f>
        <v/>
      </c>
      <c r="U35" s="586"/>
      <c r="W35" s="338" t="str">
        <f>'Fun Patches'!C36</f>
        <v>&lt;LIST PATCH HERE&gt;</v>
      </c>
      <c r="X35" s="339" t="str">
        <f>IF(Summary!$AF144="E","E","")</f>
        <v/>
      </c>
      <c r="Y35" s="339" t="str">
        <f>IF(Summary!$AG144="Y","R","")</f>
        <v/>
      </c>
      <c r="AA35" s="275"/>
      <c r="AB35" s="273"/>
      <c r="AC35" s="274"/>
    </row>
    <row r="36" spans="2:29" ht="12.95" customHeight="1">
      <c r="C36" s="300" t="s">
        <v>156</v>
      </c>
      <c r="D36" s="310" t="str">
        <f>IF(Badges!$S56="A","/","")</f>
        <v/>
      </c>
      <c r="E36" s="310" t="str">
        <f>IF(Badges!$S60="A","/","")</f>
        <v/>
      </c>
      <c r="F36" s="310" t="str">
        <f>IF(Badges!$S64="A","/","")</f>
        <v/>
      </c>
      <c r="G36" s="310" t="str">
        <f>IF(Badges!$S68="A","/","")</f>
        <v/>
      </c>
      <c r="H36" s="310" t="str">
        <f>IF(Badges!$S72="A","/","")</f>
        <v/>
      </c>
      <c r="I36" s="224" t="str">
        <f>IF(Summary!$AF6="E","E","")</f>
        <v/>
      </c>
      <c r="J36" s="224" t="str">
        <f>IF(Summary!$AG6="Y","R","")</f>
        <v/>
      </c>
      <c r="L36" s="582" t="str">
        <f>'Council Own'!B198</f>
        <v>&lt;&lt;List Badge 9 Here&gt;&gt;</v>
      </c>
      <c r="M36" s="582"/>
      <c r="N36" s="582"/>
      <c r="O36" s="582"/>
      <c r="P36" s="582"/>
      <c r="Q36" s="582"/>
      <c r="R36" s="591"/>
      <c r="S36" s="341" t="str">
        <f>IF(Summary!$AF90="E","E","")</f>
        <v/>
      </c>
      <c r="T36" s="341" t="str">
        <f>IF(Summary!$AG90="Y","R","")</f>
        <v/>
      </c>
      <c r="U36" s="586"/>
      <c r="W36" s="338" t="str">
        <f>'Fun Patches'!C37</f>
        <v>&lt;LIST PATCH HERE&gt;</v>
      </c>
      <c r="X36" s="339" t="str">
        <f>IF(Summary!$AF145="E","E","")</f>
        <v/>
      </c>
      <c r="Y36" s="339" t="str">
        <f>IF(Summary!$AG145="Y","R","")</f>
        <v/>
      </c>
      <c r="AA36" s="275"/>
      <c r="AB36" s="273"/>
      <c r="AC36" s="274"/>
    </row>
    <row r="37" spans="2:29" ht="12.95" customHeight="1" thickBot="1">
      <c r="C37" s="298" t="s">
        <v>157</v>
      </c>
      <c r="D37" s="316" t="str">
        <f>IF(Badges!$S611="A","/","")</f>
        <v/>
      </c>
      <c r="E37" s="316" t="str">
        <f>IF(Badges!$S615="A","/","")</f>
        <v/>
      </c>
      <c r="F37" s="316" t="str">
        <f>IF(Badges!$S619="A","/","")</f>
        <v/>
      </c>
      <c r="G37" s="316" t="str">
        <f>IF(Badges!$S623="A","/","")</f>
        <v/>
      </c>
      <c r="H37" s="316" t="str">
        <f>IF(Badges!$S627="A","/","")</f>
        <v/>
      </c>
      <c r="I37" s="326" t="str">
        <f>IF(Summary!$AF31="E","E","")</f>
        <v/>
      </c>
      <c r="J37" s="326" t="str">
        <f>IF(Summary!$AG31="Y","R","")</f>
        <v/>
      </c>
      <c r="L37" s="582" t="str">
        <f>'Council Own'!B222</f>
        <v>&lt;&lt;List Badge 10 Here&gt;&gt;</v>
      </c>
      <c r="M37" s="582"/>
      <c r="N37" s="582"/>
      <c r="O37" s="582"/>
      <c r="P37" s="582"/>
      <c r="Q37" s="582"/>
      <c r="R37" s="591"/>
      <c r="S37" s="341" t="str">
        <f>IF(Summary!$AF91="E","E","")</f>
        <v/>
      </c>
      <c r="T37" s="341" t="str">
        <f>IF(Summary!$AG91="Y","R","")</f>
        <v/>
      </c>
      <c r="U37" s="586"/>
      <c r="W37" s="338" t="str">
        <f>'Fun Patches'!C38</f>
        <v>&lt;LIST PATCH HERE&gt;</v>
      </c>
      <c r="X37" s="339" t="str">
        <f>IF(Summary!$AF146="E","E","")</f>
        <v/>
      </c>
      <c r="Y37" s="339" t="str">
        <f>IF(Summary!$AG146="Y","R","")</f>
        <v/>
      </c>
      <c r="AA37" s="275"/>
      <c r="AB37" s="273"/>
      <c r="AC37" s="274"/>
    </row>
    <row r="38" spans="2:29" ht="12.95" customHeight="1">
      <c r="C38" s="300" t="s">
        <v>158</v>
      </c>
      <c r="D38" s="309" t="str">
        <f>IF(Badges!$S123="A","/","")</f>
        <v/>
      </c>
      <c r="E38" s="309" t="str">
        <f>IF(Badges!$S125="A","/","")</f>
        <v/>
      </c>
      <c r="F38" s="309" t="str">
        <f>IF(Badges!$S127="A","/","")</f>
        <v/>
      </c>
      <c r="G38" s="309" t="str">
        <f>IF(Badges!$S129="A","/","")</f>
        <v/>
      </c>
      <c r="H38" s="309" t="str">
        <f>IF(Badges!$S131="A","/","")</f>
        <v/>
      </c>
      <c r="I38" s="224" t="str">
        <f>IF(Summary!$AF9="E","E","")</f>
        <v/>
      </c>
      <c r="J38" s="224" t="str">
        <f>IF(Summary!$AG9="Y","R","")</f>
        <v/>
      </c>
      <c r="L38" s="391"/>
      <c r="M38" s="391"/>
      <c r="N38" s="391"/>
      <c r="O38" s="391"/>
      <c r="P38" s="391"/>
      <c r="Q38" s="391"/>
      <c r="R38" s="391"/>
      <c r="S38" s="395"/>
      <c r="T38" s="395"/>
      <c r="U38" s="586"/>
      <c r="W38" s="338" t="str">
        <f>'Fun Patches'!C39</f>
        <v>&lt;LIST PATCH HERE&gt;</v>
      </c>
      <c r="X38" s="339" t="str">
        <f>IF(Summary!$AF147="E","E","")</f>
        <v/>
      </c>
      <c r="Y38" s="339" t="str">
        <f>IF(Summary!$AG147="Y","R","")</f>
        <v/>
      </c>
      <c r="AA38" s="275"/>
      <c r="AB38" s="273"/>
      <c r="AC38" s="274"/>
    </row>
    <row r="39" spans="2:29" ht="12.95" customHeight="1">
      <c r="C39" s="299" t="s">
        <v>159</v>
      </c>
      <c r="D39" s="315" t="str">
        <f>IF(Badges!$S136="A","/","")</f>
        <v/>
      </c>
      <c r="E39" s="315" t="str">
        <f>IF(Badges!$S138="A","/","")</f>
        <v/>
      </c>
      <c r="F39" s="315" t="str">
        <f>IF(Badges!$S140="A","/","")</f>
        <v/>
      </c>
      <c r="G39" s="315" t="str">
        <f>IF(Badges!$S142="A","/","")</f>
        <v/>
      </c>
      <c r="H39" s="315" t="str">
        <f>IF(Badges!$S144="A","/","")</f>
        <v/>
      </c>
      <c r="I39" s="224" t="str">
        <f>IF(Summary!$AF10="E","E","")</f>
        <v/>
      </c>
      <c r="J39" s="224" t="str">
        <f>IF(Summary!$AG10="Y","R","")</f>
        <v/>
      </c>
      <c r="L39" s="391"/>
      <c r="M39" s="391"/>
      <c r="N39" s="391"/>
      <c r="O39" s="391"/>
      <c r="P39" s="391"/>
      <c r="Q39" s="391"/>
      <c r="R39" s="391"/>
      <c r="S39" s="395"/>
      <c r="T39" s="395"/>
      <c r="U39" s="586"/>
      <c r="W39" s="338" t="str">
        <f>'Fun Patches'!C40</f>
        <v>&lt;LIST PATCH HERE&gt;</v>
      </c>
      <c r="X39" s="339" t="str">
        <f>IF(Summary!$AF148="E","E","")</f>
        <v/>
      </c>
      <c r="Y39" s="339" t="str">
        <f>IF(Summary!$AG148="Y","R","")</f>
        <v/>
      </c>
      <c r="AA39" s="275"/>
      <c r="AB39" s="273"/>
      <c r="AC39" s="274"/>
    </row>
    <row r="40" spans="2:29" ht="12.95" customHeight="1">
      <c r="L40" s="581" t="str">
        <f>'Age-Level'!C122</f>
        <v>Investiture</v>
      </c>
      <c r="M40" s="581"/>
      <c r="N40" s="581"/>
      <c r="O40" s="581"/>
      <c r="P40" s="581"/>
      <c r="Q40" s="581"/>
      <c r="R40" s="590"/>
      <c r="S40" s="224" t="str">
        <f>IF(Summary!$AF106="E","E","")</f>
        <v/>
      </c>
      <c r="T40" s="224" t="str">
        <f>IF(Summary!$AG106="Y","R","")</f>
        <v/>
      </c>
      <c r="U40" s="586"/>
      <c r="W40" s="338" t="str">
        <f>'Fun Patches'!C41</f>
        <v>&lt;LIST PATCH HERE&gt;</v>
      </c>
      <c r="X40" s="339" t="str">
        <f>IF(Summary!$AF149="E","E","")</f>
        <v/>
      </c>
      <c r="Y40" s="339" t="str">
        <f>IF(Summary!$AG149="Y","R","")</f>
        <v/>
      </c>
      <c r="AA40" s="275"/>
      <c r="AB40" s="273"/>
      <c r="AC40" s="274"/>
    </row>
    <row r="41" spans="2:29" ht="12.95" customHeight="1" thickBot="1">
      <c r="L41" s="581" t="str">
        <f>'Age-Level'!C123</f>
        <v>Rededication (1st year)</v>
      </c>
      <c r="M41" s="581"/>
      <c r="N41" s="581"/>
      <c r="O41" s="581"/>
      <c r="P41" s="581"/>
      <c r="Q41" s="581"/>
      <c r="R41" s="590"/>
      <c r="S41" s="224" t="str">
        <f>IF(Summary!$AF107="E","E","")</f>
        <v/>
      </c>
      <c r="T41" s="224" t="str">
        <f>IF(Summary!$AG107="Y","R","")</f>
        <v/>
      </c>
      <c r="U41" s="586"/>
      <c r="W41" s="338" t="str">
        <f>'Fun Patches'!C42</f>
        <v>&lt;LIST PATCH HERE&gt;</v>
      </c>
      <c r="X41" s="339" t="str">
        <f>IF(Summary!$AF150="E","E","")</f>
        <v/>
      </c>
      <c r="Y41" s="339" t="str">
        <f>IF(Summary!$AG150="Y","R","")</f>
        <v/>
      </c>
      <c r="AA41" s="275"/>
      <c r="AB41" s="273"/>
      <c r="AC41" s="274"/>
    </row>
    <row r="42" spans="2:29" ht="12.95" customHeight="1">
      <c r="B42" s="262"/>
      <c r="C42" s="263" t="s">
        <v>1078</v>
      </c>
      <c r="D42" s="309" t="str">
        <f>IF(Badges!$S823="C","/","")</f>
        <v/>
      </c>
      <c r="E42" s="309" t="str">
        <f>IF(Badges!$S823="C","/","")</f>
        <v/>
      </c>
      <c r="F42" s="309" t="str">
        <f>IF(Badges!$S823="C","/","")</f>
        <v/>
      </c>
      <c r="G42" s="309" t="str">
        <f>IF(Badges!$S823="C","/","")</f>
        <v/>
      </c>
      <c r="H42" s="309" t="str">
        <f>IF(Badges!$S823="C","/","")</f>
        <v/>
      </c>
      <c r="I42" s="224" t="str">
        <f>IF(Summary!$AF42="E","E","")</f>
        <v/>
      </c>
      <c r="J42" s="224" t="str">
        <f>IF(Summary!$AG42="Y","R","")</f>
        <v/>
      </c>
      <c r="L42" s="581" t="str">
        <f>'Age-Level'!C124</f>
        <v>Rededication (2nd year)</v>
      </c>
      <c r="M42" s="581"/>
      <c r="N42" s="581"/>
      <c r="O42" s="581"/>
      <c r="P42" s="581"/>
      <c r="Q42" s="581"/>
      <c r="R42" s="590"/>
      <c r="S42" s="224" t="str">
        <f>IF(Summary!$AF108="E","E","")</f>
        <v/>
      </c>
      <c r="T42" s="224" t="str">
        <f>IF(Summary!$AG108="Y","R","")</f>
        <v/>
      </c>
      <c r="U42" s="586"/>
      <c r="W42" s="338" t="str">
        <f>'Fun Patches'!C43</f>
        <v>&lt;LIST PATCH HERE&gt;</v>
      </c>
      <c r="X42" s="339" t="str">
        <f>IF(Summary!$AF151="E","E","")</f>
        <v/>
      </c>
      <c r="Y42" s="339" t="str">
        <f>IF(Summary!$AG151="Y","R","")</f>
        <v/>
      </c>
      <c r="AA42" s="275"/>
      <c r="AB42" s="273"/>
      <c r="AC42" s="274"/>
    </row>
    <row r="43" spans="2:29" ht="12.95" customHeight="1">
      <c r="B43" s="262"/>
      <c r="C43" s="286" t="s">
        <v>1079</v>
      </c>
      <c r="D43" s="317" t="str">
        <f>IF(Badges!$S830="C","/","")</f>
        <v/>
      </c>
      <c r="E43" s="317" t="str">
        <f>IF(Badges!$S830="C","/","")</f>
        <v/>
      </c>
      <c r="F43" s="317" t="str">
        <f>IF(Badges!$S830="C","/","")</f>
        <v/>
      </c>
      <c r="G43" s="317" t="str">
        <f>IF(Badges!$S830="C","/","")</f>
        <v/>
      </c>
      <c r="H43" s="317" t="str">
        <f>IF(Badges!$S830="C","/","")</f>
        <v/>
      </c>
      <c r="I43" s="224" t="str">
        <f>IF(Summary!$AF43="E","E","")</f>
        <v/>
      </c>
      <c r="J43" s="224" t="str">
        <f>IF(Summary!$AG43="Y","R","")</f>
        <v/>
      </c>
      <c r="L43" s="581" t="str">
        <f>'Age-Level'!C125</f>
        <v>Rededication (3rd year)</v>
      </c>
      <c r="M43" s="581"/>
      <c r="N43" s="581"/>
      <c r="O43" s="581"/>
      <c r="P43" s="581"/>
      <c r="Q43" s="581"/>
      <c r="R43" s="590"/>
      <c r="S43" s="224" t="str">
        <f>IF(Summary!$AF109="E","E","")</f>
        <v/>
      </c>
      <c r="T43" s="224" t="str">
        <f>IF(Summary!$AG109="Y","R","")</f>
        <v/>
      </c>
      <c r="U43" s="586"/>
      <c r="W43" s="338" t="str">
        <f>'Fun Patches'!C44</f>
        <v>&lt;LIST PATCH HERE&gt;</v>
      </c>
      <c r="X43" s="339" t="str">
        <f>IF(Summary!$AF152="E","E","")</f>
        <v/>
      </c>
      <c r="Y43" s="339" t="str">
        <f>IF(Summary!$AG152="Y","R","")</f>
        <v/>
      </c>
      <c r="AA43" s="275"/>
      <c r="AB43" s="273"/>
      <c r="AC43" s="274"/>
    </row>
    <row r="44" spans="2:29" ht="12.95" customHeight="1" thickBot="1">
      <c r="B44" s="262"/>
      <c r="C44" s="293" t="s">
        <v>1080</v>
      </c>
      <c r="D44" s="316" t="str">
        <f>IF(Badges!$S837="C","/","")</f>
        <v/>
      </c>
      <c r="E44" s="316" t="str">
        <f>IF(Badges!$S837="C","/","")</f>
        <v/>
      </c>
      <c r="F44" s="316" t="str">
        <f>IF(Badges!$S837="C","/","")</f>
        <v/>
      </c>
      <c r="G44" s="316" t="str">
        <f>IF(Badges!$S837="C","/","")</f>
        <v/>
      </c>
      <c r="H44" s="316" t="str">
        <f>IF(Badges!$S837="C","/","")</f>
        <v/>
      </c>
      <c r="I44" s="326" t="str">
        <f>IF(Summary!$AF44="E","E","")</f>
        <v/>
      </c>
      <c r="J44" s="326" t="str">
        <f>IF(Summary!$AG44="Y","R","")</f>
        <v/>
      </c>
      <c r="L44" s="581" t="str">
        <f>'Age-Level'!C126</f>
        <v>Rededication (4th year)</v>
      </c>
      <c r="M44" s="581"/>
      <c r="N44" s="581"/>
      <c r="O44" s="581"/>
      <c r="P44" s="581"/>
      <c r="Q44" s="581"/>
      <c r="R44" s="590"/>
      <c r="S44" s="342" t="str">
        <f>IF(Summary!$AF110="E","E","")</f>
        <v/>
      </c>
      <c r="T44" s="342" t="str">
        <f>IF(Summary!$AG110="Y","R","")</f>
        <v/>
      </c>
      <c r="U44" s="586"/>
      <c r="W44" s="338" t="str">
        <f>'Fun Patches'!C45</f>
        <v>&lt;LIST PATCH HERE&gt;</v>
      </c>
      <c r="X44" s="339" t="str">
        <f>IF(Summary!$AF153="E","E","")</f>
        <v/>
      </c>
      <c r="Y44" s="339" t="str">
        <f>IF(Summary!$AG153="Y","R","")</f>
        <v/>
      </c>
      <c r="AA44" s="275"/>
      <c r="AB44" s="273"/>
      <c r="AC44" s="274"/>
    </row>
    <row r="45" spans="2:29" ht="12.95" customHeight="1" thickBot="1">
      <c r="B45" s="262"/>
      <c r="C45" s="263" t="s">
        <v>967</v>
      </c>
      <c r="D45" s="309" t="str">
        <f>IF(Badges!$S845="C","/","")</f>
        <v/>
      </c>
      <c r="E45" s="309" t="str">
        <f>IF(Badges!$S846="C","/","")</f>
        <v/>
      </c>
      <c r="F45" s="309" t="str">
        <f>IF(Badges!$S847="C","/","")</f>
        <v/>
      </c>
      <c r="G45" s="309" t="str">
        <f>IF(Badges!$S848="C","/","")</f>
        <v/>
      </c>
      <c r="H45" s="309" t="str">
        <f>IF(Badges!$S849="C","/","")</f>
        <v/>
      </c>
      <c r="I45" s="224" t="str">
        <f>IF(Summary!$AF46="E","E","")</f>
        <v/>
      </c>
      <c r="J45" s="224" t="str">
        <f>IF(Summary!$AG46="Y","R","")</f>
        <v/>
      </c>
      <c r="L45" s="584" t="str">
        <f>'Age-Level'!C127</f>
        <v>Rededication (5th year)</v>
      </c>
      <c r="M45" s="584"/>
      <c r="N45" s="584"/>
      <c r="O45" s="584"/>
      <c r="P45" s="584"/>
      <c r="Q45" s="584"/>
      <c r="R45" s="592"/>
      <c r="S45" s="343" t="str">
        <f>IF(Summary!$AF111="E","E","")</f>
        <v/>
      </c>
      <c r="T45" s="343" t="str">
        <f>IF(Summary!$AG111="Y","R","")</f>
        <v/>
      </c>
      <c r="U45" s="586"/>
      <c r="W45" s="338" t="str">
        <f>'Fun Patches'!C46</f>
        <v>&lt;LIST PATCH HERE&gt;</v>
      </c>
      <c r="X45" s="339" t="str">
        <f>IF(Summary!$AF154="E","E","")</f>
        <v/>
      </c>
      <c r="Y45" s="339" t="str">
        <f>IF(Summary!$AG154="Y","R","")</f>
        <v/>
      </c>
      <c r="AA45" s="275"/>
      <c r="AB45" s="273"/>
      <c r="AC45" s="274"/>
    </row>
    <row r="46" spans="2:29" ht="12.95" customHeight="1">
      <c r="B46" s="262"/>
      <c r="C46" s="286" t="s">
        <v>968</v>
      </c>
      <c r="D46" s="317" t="str">
        <f>IF(Badges!$S852="C","/","")</f>
        <v/>
      </c>
      <c r="E46" s="317" t="str">
        <f>IF(Badges!$S853="C","/","")</f>
        <v/>
      </c>
      <c r="F46" s="317" t="str">
        <f>IF(Badges!$S854="C","/","")</f>
        <v/>
      </c>
      <c r="G46" s="317" t="str">
        <f>IF(Badges!$S855="C","/","")</f>
        <v/>
      </c>
      <c r="H46" s="317" t="str">
        <f>IF(Badges!$S856="C","/","")</f>
        <v/>
      </c>
      <c r="I46" s="224" t="str">
        <f>IF(Summary!$AF47="E","E","")</f>
        <v/>
      </c>
      <c r="J46" s="224" t="str">
        <f>IF(Summary!$AG47="Y","R","")</f>
        <v/>
      </c>
      <c r="T46" s="394"/>
      <c r="U46" s="586"/>
      <c r="W46" s="338" t="str">
        <f>'Fun Patches'!C47</f>
        <v>&lt;LIST PATCH HERE&gt;</v>
      </c>
      <c r="X46" s="339" t="str">
        <f>IF(Summary!$AF155="E","E","")</f>
        <v/>
      </c>
      <c r="Y46" s="339" t="str">
        <f>IF(Summary!$AG155="Y","R","")</f>
        <v/>
      </c>
      <c r="AA46" s="275"/>
      <c r="AB46" s="273"/>
      <c r="AC46" s="274"/>
    </row>
    <row r="47" spans="2:29" ht="12.95" customHeight="1" thickBot="1">
      <c r="B47" s="262"/>
      <c r="C47" s="293" t="s">
        <v>969</v>
      </c>
      <c r="D47" s="316" t="str">
        <f>IF(Badges!$S859="C","/","")</f>
        <v/>
      </c>
      <c r="E47" s="316" t="str">
        <f>IF(Badges!$S860="C","/","")</f>
        <v/>
      </c>
      <c r="F47" s="316" t="str">
        <f>IF(Badges!$S861="C","/","")</f>
        <v/>
      </c>
      <c r="G47" s="316" t="str">
        <f>IF(Badges!$S862="C","/","")</f>
        <v/>
      </c>
      <c r="H47" s="316" t="str">
        <f>IF(Badges!$S863="C","/","")</f>
        <v/>
      </c>
      <c r="I47" s="326" t="str">
        <f>IF(Summary!$AF48="E","E","")</f>
        <v/>
      </c>
      <c r="J47" s="326" t="str">
        <f>IF(Summary!$AG48="Y","R","")</f>
        <v/>
      </c>
      <c r="U47" s="586"/>
      <c r="W47" s="338" t="str">
        <f>'Fun Patches'!C48</f>
        <v>&lt;LIST PATCH HERE&gt;</v>
      </c>
      <c r="X47" s="339" t="str">
        <f>IF(Summary!$AF156="E","E","")</f>
        <v/>
      </c>
      <c r="Y47" s="339" t="str">
        <f>IF(Summary!$AG156="Y","R","")</f>
        <v/>
      </c>
      <c r="AA47" s="275"/>
      <c r="AB47" s="273"/>
      <c r="AC47" s="274"/>
    </row>
    <row r="48" spans="2:29" ht="12.95" customHeight="1">
      <c r="B48" s="262"/>
      <c r="C48" s="294" t="s">
        <v>970</v>
      </c>
      <c r="D48" s="309" t="str">
        <f>IF(Badges!$S867="C","/","")</f>
        <v/>
      </c>
      <c r="E48" s="309" t="str">
        <f>IF(Badges!$S868="C","/","")</f>
        <v/>
      </c>
      <c r="F48" s="309" t="str">
        <f>IF(Badges!$S869="C","/","")</f>
        <v/>
      </c>
      <c r="G48" s="309" t="str">
        <f>IF(Badges!$S870="C","/","")</f>
        <v/>
      </c>
      <c r="H48" s="309" t="str">
        <f>IF(Badges!$S871="C","/","")</f>
        <v/>
      </c>
      <c r="I48" s="224" t="str">
        <f>IF(Summary!$AF50="E","E","")</f>
        <v/>
      </c>
      <c r="J48" s="224" t="str">
        <f>IF(Summary!$AG50="Y","R","")</f>
        <v/>
      </c>
      <c r="L48" s="583"/>
      <c r="M48" s="583"/>
      <c r="N48" s="583"/>
      <c r="O48" s="583"/>
      <c r="P48" s="583"/>
      <c r="Q48" s="583"/>
      <c r="R48" s="587"/>
      <c r="S48" s="264"/>
      <c r="T48" s="274"/>
      <c r="U48" s="586"/>
      <c r="W48" s="338" t="str">
        <f>'Fun Patches'!C49</f>
        <v>&lt;LIST PATCH HERE&gt;</v>
      </c>
      <c r="X48" s="339" t="str">
        <f>IF(Summary!$AF157="E","E","")</f>
        <v/>
      </c>
      <c r="Y48" s="339" t="str">
        <f>IF(Summary!$AG157="Y","R","")</f>
        <v/>
      </c>
      <c r="AA48" s="275"/>
      <c r="AB48" s="273"/>
      <c r="AC48" s="274"/>
    </row>
    <row r="49" spans="2:29" ht="12.95" customHeight="1">
      <c r="B49" s="262"/>
      <c r="C49" s="295" t="s">
        <v>971</v>
      </c>
      <c r="D49" s="317" t="str">
        <f>IF(Badges!$S874="C","/","")</f>
        <v/>
      </c>
      <c r="E49" s="317" t="str">
        <f>IF(Badges!$S875="C","/","")</f>
        <v/>
      </c>
      <c r="F49" s="317" t="str">
        <f>IF(Badges!$S876="C","/","")</f>
        <v/>
      </c>
      <c r="G49" s="317" t="str">
        <f>IF(Badges!$S877="C","/","")</f>
        <v/>
      </c>
      <c r="H49" s="317" t="str">
        <f>IF(Badges!$S878="C","/","")</f>
        <v/>
      </c>
      <c r="I49" s="224" t="str">
        <f>IF(Summary!$AF51="E","E","")</f>
        <v/>
      </c>
      <c r="J49" s="224" t="str">
        <f>IF(Summary!$AG51="Y","R","")</f>
        <v/>
      </c>
      <c r="L49" s="585"/>
      <c r="M49" s="585"/>
      <c r="N49" s="585"/>
      <c r="O49" s="585"/>
      <c r="P49" s="585"/>
      <c r="Q49" s="585"/>
      <c r="R49" s="588"/>
      <c r="S49" s="273"/>
      <c r="T49" s="274"/>
      <c r="U49" s="586"/>
      <c r="W49" s="338" t="str">
        <f>'Fun Patches'!C50</f>
        <v>&lt;LIST PATCH HERE&gt;</v>
      </c>
      <c r="X49" s="339" t="str">
        <f>IF(Summary!$AF158="E","E","")</f>
        <v/>
      </c>
      <c r="Y49" s="339" t="str">
        <f>IF(Summary!$AG158="Y","R","")</f>
        <v/>
      </c>
      <c r="AA49" s="275"/>
      <c r="AB49" s="273"/>
      <c r="AC49" s="274"/>
    </row>
    <row r="50" spans="2:29" ht="12.95" customHeight="1" thickBot="1">
      <c r="B50" s="262"/>
      <c r="C50" s="298" t="s">
        <v>972</v>
      </c>
      <c r="D50" s="316" t="str">
        <f>IF(Badges!$S881="C","/","")</f>
        <v/>
      </c>
      <c r="E50" s="316" t="str">
        <f>IF(Badges!$S882="C","/","")</f>
        <v/>
      </c>
      <c r="F50" s="316" t="str">
        <f>IF(Badges!$S883="C","/","")</f>
        <v/>
      </c>
      <c r="G50" s="316" t="str">
        <f>IF(Badges!$S884="C","/","")</f>
        <v/>
      </c>
      <c r="H50" s="316" t="str">
        <f>IF(Badges!$S885="C","/","")</f>
        <v/>
      </c>
      <c r="I50" s="326" t="str">
        <f>IF(Summary!$AF52="E","E","")</f>
        <v/>
      </c>
      <c r="J50" s="326" t="str">
        <f>IF(Summary!$AG52="Y","R","")</f>
        <v/>
      </c>
      <c r="L50" s="583"/>
      <c r="M50" s="583"/>
      <c r="N50" s="583"/>
      <c r="O50" s="583"/>
      <c r="P50" s="583"/>
      <c r="Q50" s="583"/>
      <c r="R50" s="587"/>
      <c r="S50" s="273"/>
      <c r="T50" s="274"/>
      <c r="U50" s="586"/>
      <c r="W50" s="338" t="str">
        <f>'Fun Patches'!C51</f>
        <v>&lt;LIST PATCH HERE&gt;</v>
      </c>
      <c r="X50" s="339" t="str">
        <f>IF(Summary!$AF159="E","E","")</f>
        <v/>
      </c>
      <c r="Y50" s="339" t="str">
        <f>IF(Summary!$AG159="Y","R","")</f>
        <v/>
      </c>
      <c r="AA50" s="275"/>
      <c r="AB50" s="273"/>
      <c r="AC50" s="274"/>
    </row>
    <row r="51" spans="2:29" ht="12.95" customHeight="1">
      <c r="B51" s="262"/>
      <c r="C51" s="263" t="s">
        <v>1081</v>
      </c>
      <c r="D51" s="309" t="str">
        <f>IF(Badges!$S889="C","/","")</f>
        <v/>
      </c>
      <c r="E51" s="309" t="str">
        <f>IF(Badges!$S890="C","/","")</f>
        <v/>
      </c>
      <c r="F51" s="309" t="str">
        <f>IF(Badges!$S891="C","/","")</f>
        <v/>
      </c>
      <c r="G51" s="309" t="str">
        <f>IF(Badges!$S892="C","/","")</f>
        <v/>
      </c>
      <c r="H51" s="309" t="str">
        <f>IF(Badges!$S893="C","/","")</f>
        <v/>
      </c>
      <c r="I51" s="224" t="str">
        <f>IF(Summary!$AF54="E","E","")</f>
        <v/>
      </c>
      <c r="J51" s="224" t="str">
        <f>IF(Summary!$AG54="Y","R","")</f>
        <v/>
      </c>
      <c r="L51" s="585"/>
      <c r="M51" s="585"/>
      <c r="N51" s="585"/>
      <c r="O51" s="585"/>
      <c r="P51" s="585"/>
      <c r="Q51" s="585"/>
      <c r="R51" s="588"/>
      <c r="S51" s="273"/>
      <c r="T51" s="274"/>
      <c r="U51" s="586"/>
      <c r="W51" s="338" t="str">
        <f>'Fun Patches'!C52</f>
        <v>&lt;LIST PATCH HERE&gt;</v>
      </c>
      <c r="X51" s="339" t="str">
        <f>IF(Summary!$AF160="E","E","")</f>
        <v/>
      </c>
      <c r="Y51" s="339" t="str">
        <f>IF(Summary!$AG160="Y","R","")</f>
        <v/>
      </c>
      <c r="AA51" s="275"/>
      <c r="AB51" s="273"/>
      <c r="AC51" s="274"/>
    </row>
    <row r="52" spans="2:29" ht="12.95" customHeight="1">
      <c r="B52" s="262"/>
      <c r="C52" s="286" t="s">
        <v>1082</v>
      </c>
      <c r="D52" s="317" t="str">
        <f>IF(Badges!$S896="C","/","")</f>
        <v/>
      </c>
      <c r="E52" s="317" t="str">
        <f>IF(Badges!$S897="C","/","")</f>
        <v/>
      </c>
      <c r="F52" s="317" t="str">
        <f>IF(Badges!$S898="C","/","")</f>
        <v/>
      </c>
      <c r="G52" s="317" t="str">
        <f>IF(Badges!$S899="C","/","")</f>
        <v/>
      </c>
      <c r="H52" s="317" t="str">
        <f>IF(Badges!$S900="C","/","")</f>
        <v/>
      </c>
      <c r="I52" s="224" t="str">
        <f>IF(Summary!$AF55="E","E","")</f>
        <v/>
      </c>
      <c r="J52" s="224" t="str">
        <f>IF(Summary!$AG55="Y","R","")</f>
        <v/>
      </c>
      <c r="L52" s="583"/>
      <c r="M52" s="583"/>
      <c r="N52" s="583"/>
      <c r="O52" s="583"/>
      <c r="P52" s="583"/>
      <c r="Q52" s="583"/>
      <c r="R52" s="587"/>
      <c r="S52" s="273"/>
      <c r="T52" s="274"/>
      <c r="U52" s="586"/>
      <c r="W52" s="338" t="str">
        <f>'Fun Patches'!C53</f>
        <v>&lt;LIST PATCH HERE&gt;</v>
      </c>
      <c r="X52" s="339" t="str">
        <f>IF(Summary!$AF161="E","E","")</f>
        <v/>
      </c>
      <c r="Y52" s="339" t="str">
        <f>IF(Summary!$AG161="Y","R","")</f>
        <v/>
      </c>
      <c r="AA52" s="275"/>
      <c r="AB52" s="273"/>
      <c r="AC52" s="274"/>
    </row>
    <row r="53" spans="2:29" ht="12.95" customHeight="1" thickBot="1">
      <c r="B53" s="262"/>
      <c r="C53" s="293" t="s">
        <v>1083</v>
      </c>
      <c r="D53" s="316" t="str">
        <f>IF(Badges!$S903="C","/","")</f>
        <v/>
      </c>
      <c r="E53" s="316" t="str">
        <f>IF(Badges!$S904="C","/","")</f>
        <v/>
      </c>
      <c r="F53" s="316" t="str">
        <f>IF(Badges!$S905="C","/","")</f>
        <v/>
      </c>
      <c r="G53" s="316" t="str">
        <f>IF(Badges!$S906="C","/","")</f>
        <v/>
      </c>
      <c r="H53" s="316" t="str">
        <f>IF(Badges!$S907="C","/","")</f>
        <v/>
      </c>
      <c r="I53" s="326" t="str">
        <f>IF(Summary!$AF56="E","E","")</f>
        <v/>
      </c>
      <c r="J53" s="326" t="str">
        <f>IF(Summary!$AG56="Y","R","")</f>
        <v/>
      </c>
      <c r="L53" s="585"/>
      <c r="M53" s="585"/>
      <c r="N53" s="585"/>
      <c r="O53" s="585"/>
      <c r="P53" s="585"/>
      <c r="Q53" s="585"/>
      <c r="R53" s="588"/>
      <c r="S53" s="273"/>
      <c r="T53" s="274"/>
      <c r="U53" s="586"/>
      <c r="W53" s="340" t="str">
        <f>'Fun Patches'!C54</f>
        <v>&lt;LIST PATCH HERE&gt;</v>
      </c>
      <c r="X53" s="341" t="str">
        <f>IF(Summary!$AF162="E","E","")</f>
        <v/>
      </c>
      <c r="Y53" s="341" t="str">
        <f>IF(Summary!$AG162="Y","R","")</f>
        <v/>
      </c>
      <c r="AA53" s="275"/>
      <c r="AB53" s="273"/>
      <c r="AC53" s="274"/>
    </row>
    <row r="54" spans="2:29" ht="12.95" customHeight="1">
      <c r="B54" s="262"/>
      <c r="C54" s="263" t="s">
        <v>973</v>
      </c>
      <c r="D54" s="309" t="str">
        <f>IF(Badges!$S911="C","/","")</f>
        <v/>
      </c>
      <c r="E54" s="309" t="str">
        <f>IF(Badges!$S912="C","/","")</f>
        <v/>
      </c>
      <c r="F54" s="309" t="str">
        <f>IF(Badges!$S913="C","/","")</f>
        <v/>
      </c>
      <c r="G54" s="309" t="str">
        <f>IF(Badges!$S914="C","/","")</f>
        <v/>
      </c>
      <c r="H54" s="309" t="str">
        <f>IF(Badges!$S915="C","/","")</f>
        <v/>
      </c>
      <c r="I54" s="224" t="str">
        <f>IF(Summary!$AF58="E","E","")</f>
        <v/>
      </c>
      <c r="J54" s="224" t="str">
        <f>IF(Summary!$AG58="Y","R","")</f>
        <v/>
      </c>
      <c r="L54" s="583"/>
      <c r="M54" s="583"/>
      <c r="N54" s="583"/>
      <c r="O54" s="583"/>
      <c r="P54" s="583"/>
      <c r="Q54" s="583"/>
      <c r="R54" s="587"/>
      <c r="S54" s="273"/>
      <c r="T54" s="274"/>
      <c r="U54" s="586"/>
      <c r="W54" s="335"/>
      <c r="X54" s="334"/>
      <c r="Y54" s="334"/>
      <c r="AA54" s="275"/>
      <c r="AB54" s="273"/>
      <c r="AC54" s="274"/>
    </row>
    <row r="55" spans="2:29" ht="12.95" customHeight="1">
      <c r="B55" s="262"/>
      <c r="C55" s="286" t="s">
        <v>974</v>
      </c>
      <c r="D55" s="317" t="str">
        <f>IF(Badges!$S918="C","/","")</f>
        <v/>
      </c>
      <c r="E55" s="317" t="str">
        <f>IF(Badges!$S919="C","/","")</f>
        <v/>
      </c>
      <c r="F55" s="317" t="str">
        <f>IF(Badges!$S920="C","/","")</f>
        <v/>
      </c>
      <c r="G55" s="317" t="str">
        <f>IF(Badges!$S921="C","/","")</f>
        <v/>
      </c>
      <c r="H55" s="317" t="str">
        <f>IF(Badges!$S922="C","/","")</f>
        <v/>
      </c>
      <c r="I55" s="224" t="str">
        <f>IF(Summary!$AF59="E","E","")</f>
        <v/>
      </c>
      <c r="J55" s="224" t="str">
        <f>IF(Summary!$AG59="Y","R","")</f>
        <v/>
      </c>
      <c r="L55" s="585"/>
      <c r="M55" s="585"/>
      <c r="N55" s="585"/>
      <c r="O55" s="585"/>
      <c r="P55" s="585"/>
      <c r="Q55" s="585"/>
      <c r="R55" s="588"/>
      <c r="S55" s="273"/>
      <c r="T55" s="274"/>
      <c r="U55" s="586"/>
      <c r="W55" s="396"/>
      <c r="X55" s="264"/>
      <c r="Y55" s="265"/>
      <c r="AA55" s="275"/>
      <c r="AB55" s="273"/>
      <c r="AC55" s="274"/>
    </row>
    <row r="56" spans="2:29" ht="12.95" customHeight="1" thickBot="1">
      <c r="B56" s="262"/>
      <c r="C56" s="276" t="s">
        <v>975</v>
      </c>
      <c r="D56" s="316" t="str">
        <f>IF(Badges!$S928="A","/","")</f>
        <v/>
      </c>
      <c r="E56" s="316" t="str">
        <f>IF(Badges!$S931="A","/","")</f>
        <v/>
      </c>
      <c r="F56" s="316" t="str">
        <f>IF(Badges!$S935="A","/","")</f>
        <v/>
      </c>
      <c r="G56" s="316" t="str">
        <f>IF(Badges!$S939="A","/","")</f>
        <v/>
      </c>
      <c r="H56" s="316" t="str">
        <f>IF(Badges!$S942="A","/","")</f>
        <v/>
      </c>
      <c r="I56" s="224" t="str">
        <f>IF(Summary!$AF60="E","E","")</f>
        <v/>
      </c>
      <c r="J56" s="224" t="str">
        <f>IF(Summary!$AG60="Y","R","")</f>
        <v/>
      </c>
      <c r="L56" s="583"/>
      <c r="M56" s="583"/>
      <c r="N56" s="583"/>
      <c r="O56" s="583"/>
      <c r="P56" s="583"/>
      <c r="Q56" s="583"/>
      <c r="R56" s="587"/>
      <c r="S56" s="273"/>
      <c r="T56" s="274"/>
      <c r="U56" s="586"/>
      <c r="W56" s="275"/>
      <c r="X56" s="273"/>
      <c r="Y56" s="274"/>
      <c r="AA56" s="275"/>
      <c r="AB56" s="273"/>
      <c r="AC56" s="274"/>
    </row>
    <row r="57" spans="2:29" ht="12.95" customHeight="1">
      <c r="J57" s="301"/>
      <c r="L57" s="585"/>
      <c r="M57" s="585"/>
      <c r="N57" s="585"/>
      <c r="O57" s="585"/>
      <c r="P57" s="585"/>
      <c r="Q57" s="585"/>
      <c r="R57" s="588"/>
      <c r="S57" s="273"/>
      <c r="T57" s="274"/>
      <c r="U57" s="586"/>
      <c r="W57" s="275"/>
      <c r="X57" s="273"/>
      <c r="Y57" s="274"/>
      <c r="AA57" s="275"/>
      <c r="AB57" s="273"/>
      <c r="AC57" s="274"/>
    </row>
    <row r="58" spans="2:29" ht="12.95" customHeight="1" thickBot="1">
      <c r="L58" s="583"/>
      <c r="M58" s="583"/>
      <c r="N58" s="583"/>
      <c r="O58" s="583"/>
      <c r="P58" s="583"/>
      <c r="Q58" s="583"/>
      <c r="R58" s="587"/>
      <c r="S58" s="273"/>
      <c r="T58" s="274"/>
      <c r="U58" s="586"/>
      <c r="W58" s="275"/>
      <c r="X58" s="273"/>
      <c r="Y58" s="274"/>
      <c r="AA58" s="275"/>
      <c r="AB58" s="273"/>
      <c r="AC58" s="274"/>
    </row>
    <row r="59" spans="2:29" ht="12.95" customHeight="1">
      <c r="B59" s="262"/>
      <c r="C59" s="263" t="s">
        <v>976</v>
      </c>
      <c r="D59" s="310" t="str">
        <f>IF('Age-Level'!$S6="C","/","")</f>
        <v/>
      </c>
      <c r="E59" s="310" t="str">
        <f>IF('Age-Level'!$S7="C","/","")</f>
        <v/>
      </c>
      <c r="F59" s="310" t="str">
        <f>IF('Age-Level'!$S8="C","/","")</f>
        <v/>
      </c>
      <c r="G59" s="310" t="str">
        <f>IF('Age-Level'!$S9="C","/","")</f>
        <v/>
      </c>
      <c r="H59" s="310" t="str">
        <f>IF('Age-Level'!$S10="C","/","")</f>
        <v/>
      </c>
      <c r="I59" s="224" t="str">
        <f>IF(Summary!$AF95="E","E","")</f>
        <v/>
      </c>
      <c r="J59" s="224" t="str">
        <f>IF(Summary!$AG95="Y","R","")</f>
        <v/>
      </c>
      <c r="L59" s="585"/>
      <c r="M59" s="585"/>
      <c r="N59" s="585"/>
      <c r="O59" s="585"/>
      <c r="P59" s="585"/>
      <c r="Q59" s="585"/>
      <c r="R59" s="588"/>
      <c r="S59" s="273"/>
      <c r="T59" s="274"/>
      <c r="U59" s="586"/>
      <c r="W59" s="275"/>
      <c r="X59" s="273"/>
      <c r="Y59" s="274"/>
      <c r="AA59" s="275"/>
      <c r="AB59" s="273"/>
      <c r="AC59" s="274"/>
    </row>
    <row r="60" spans="2:29" ht="12.95" customHeight="1" thickBot="1">
      <c r="B60" s="262"/>
      <c r="C60" s="276" t="s">
        <v>977</v>
      </c>
      <c r="D60" s="316" t="str">
        <f>IF('Age-Level'!$S13="C","/","")</f>
        <v/>
      </c>
      <c r="E60" s="316" t="str">
        <f>IF('Age-Level'!$S14="C","/","")</f>
        <v/>
      </c>
      <c r="F60" s="316" t="str">
        <f>IF('Age-Level'!$S15="C","/","")</f>
        <v/>
      </c>
      <c r="G60" s="316" t="str">
        <f>IF('Age-Level'!$S16="C","/","")</f>
        <v/>
      </c>
      <c r="H60" s="316" t="str">
        <f>IF('Age-Level'!$S17="C","/","")</f>
        <v/>
      </c>
      <c r="I60" s="326" t="str">
        <f>IF(Summary!$AF96="E","E","")</f>
        <v/>
      </c>
      <c r="J60" s="326" t="str">
        <f>IF(Summary!$AG96="Y","R","")</f>
        <v/>
      </c>
      <c r="L60" s="583"/>
      <c r="M60" s="583"/>
      <c r="N60" s="583"/>
      <c r="O60" s="583"/>
      <c r="P60" s="583"/>
      <c r="Q60" s="583"/>
      <c r="R60" s="587"/>
      <c r="S60" s="273"/>
      <c r="T60" s="274"/>
      <c r="U60" s="586"/>
      <c r="W60" s="275"/>
      <c r="X60" s="273"/>
      <c r="Y60" s="274"/>
      <c r="AA60" s="275"/>
      <c r="AB60" s="273"/>
      <c r="AC60" s="274"/>
    </row>
    <row r="61" spans="2:29" ht="12.95" customHeight="1">
      <c r="B61" s="262"/>
      <c r="C61" s="282" t="s">
        <v>978</v>
      </c>
      <c r="D61" s="310" t="str">
        <f>IF('Age-Level'!$S20="C","/","")</f>
        <v/>
      </c>
      <c r="E61" s="310" t="str">
        <f>IF('Age-Level'!$S21="C","/","")</f>
        <v/>
      </c>
      <c r="F61" s="310" t="str">
        <f>IF('Age-Level'!$S22="C","/","")</f>
        <v/>
      </c>
      <c r="G61" s="310" t="str">
        <f>IF('Age-Level'!$S23="C","/","")</f>
        <v/>
      </c>
      <c r="H61" s="310" t="str">
        <f>IF('Age-Level'!$S24="C","/","")</f>
        <v/>
      </c>
      <c r="I61" s="224" t="str">
        <f>IF(Summary!$AF97="E","E","")</f>
        <v/>
      </c>
      <c r="J61" s="224" t="str">
        <f>IF(Summary!$AG97="Y","R","")</f>
        <v/>
      </c>
      <c r="L61" s="585"/>
      <c r="M61" s="585"/>
      <c r="N61" s="585"/>
      <c r="O61" s="585"/>
      <c r="P61" s="585"/>
      <c r="Q61" s="585"/>
      <c r="R61" s="588"/>
      <c r="S61" s="273"/>
      <c r="T61" s="274"/>
      <c r="U61" s="586"/>
      <c r="W61" s="275"/>
      <c r="X61" s="273"/>
      <c r="Y61" s="274"/>
      <c r="AA61" s="275"/>
      <c r="AB61" s="273"/>
      <c r="AC61" s="274"/>
    </row>
    <row r="62" spans="2:29" ht="12.95" customHeight="1">
      <c r="B62" s="262"/>
      <c r="C62" s="276" t="s">
        <v>979</v>
      </c>
      <c r="D62" s="315" t="str">
        <f>IF('Age-Level'!$S27="C","/","")</f>
        <v/>
      </c>
      <c r="E62" s="315" t="str">
        <f>IF('Age-Level'!$S28="C","/","")</f>
        <v/>
      </c>
      <c r="F62" s="315" t="str">
        <f>IF('Age-Level'!$S29="C","/","")</f>
        <v/>
      </c>
      <c r="G62" s="315" t="str">
        <f>IF('Age-Level'!$S30="C","/","")</f>
        <v/>
      </c>
      <c r="H62" s="315" t="str">
        <f>IF('Age-Level'!$S31="C","/","")</f>
        <v/>
      </c>
      <c r="I62" s="346" t="str">
        <f>IF(Summary!$AF98="E","E","")</f>
        <v/>
      </c>
      <c r="J62" s="346" t="str">
        <f>IF(Summary!$AG98="Y","R","")</f>
        <v/>
      </c>
      <c r="L62" s="583"/>
      <c r="M62" s="583"/>
      <c r="N62" s="583"/>
      <c r="O62" s="583"/>
      <c r="P62" s="583"/>
      <c r="Q62" s="583"/>
      <c r="R62" s="587"/>
      <c r="S62" s="273"/>
      <c r="T62" s="274"/>
      <c r="U62" s="586"/>
      <c r="W62" s="275"/>
      <c r="X62" s="273"/>
      <c r="Y62" s="274"/>
      <c r="AA62" s="275"/>
      <c r="AB62" s="273"/>
      <c r="AC62" s="274"/>
    </row>
    <row r="63" spans="2:29" ht="12.95" customHeight="1" thickBot="1">
      <c r="B63" s="262"/>
      <c r="C63" s="298" t="s">
        <v>542</v>
      </c>
      <c r="D63" s="316" t="str">
        <f>IF('Age-Level'!$S34="C","/","")</f>
        <v/>
      </c>
      <c r="E63" s="316" t="str">
        <f>IF('Age-Level'!$S35="C","/","")</f>
        <v/>
      </c>
      <c r="F63" s="316" t="str">
        <f>IF('Age-Level'!$S36="C","/","")</f>
        <v/>
      </c>
      <c r="G63" s="316" t="str">
        <f>IF('Age-Level'!$S37="C","/","")</f>
        <v/>
      </c>
      <c r="H63" s="316" t="str">
        <f>IF('Age-Level'!$S38="C","/","")</f>
        <v/>
      </c>
      <c r="I63" s="326" t="str">
        <f>IF(Summary!$AF99="E","E","")</f>
        <v/>
      </c>
      <c r="J63" s="326" t="str">
        <f>IF(Summary!$AG99="Y","R","")</f>
        <v/>
      </c>
      <c r="L63" s="585"/>
      <c r="M63" s="585"/>
      <c r="N63" s="585"/>
      <c r="O63" s="585"/>
      <c r="P63" s="585"/>
      <c r="Q63" s="585"/>
      <c r="R63" s="588"/>
      <c r="S63" s="273"/>
      <c r="T63" s="274"/>
      <c r="U63" s="586"/>
      <c r="W63" s="275"/>
      <c r="X63" s="273"/>
      <c r="Y63" s="274"/>
      <c r="AA63" s="275"/>
      <c r="AB63" s="273"/>
      <c r="AC63" s="274"/>
    </row>
    <row r="64" spans="2:29" ht="12.95" customHeight="1">
      <c r="B64" s="262"/>
      <c r="C64" s="303" t="s">
        <v>980</v>
      </c>
      <c r="D64" s="397"/>
      <c r="E64" s="398"/>
      <c r="F64" s="399" t="str">
        <f>IF(COUNTIF(U4:U24,"C")&gt;0,"/"," ")</f>
        <v xml:space="preserve"> </v>
      </c>
      <c r="G64" s="399" t="str">
        <f>IF(COUNTIF(U4:U24,"C")&gt;1,"/"," ")</f>
        <v xml:space="preserve"> </v>
      </c>
      <c r="H64" s="399" t="str">
        <f>IF(COUNTIF(U4:U24,"C")&gt;2,"/"," ")</f>
        <v xml:space="preserve"> </v>
      </c>
      <c r="I64" s="224" t="str">
        <f>IF(Summary!$AF100="E","E","")</f>
        <v/>
      </c>
      <c r="J64" s="224" t="str">
        <f>IF(Summary!$AG100="Y","R","")</f>
        <v/>
      </c>
      <c r="L64" s="583"/>
      <c r="M64" s="583"/>
      <c r="N64" s="583"/>
      <c r="O64" s="583"/>
      <c r="P64" s="583"/>
      <c r="Q64" s="583"/>
      <c r="R64" s="587"/>
      <c r="S64" s="273"/>
      <c r="T64" s="274"/>
      <c r="U64" s="586"/>
      <c r="W64" s="275"/>
      <c r="X64" s="273"/>
      <c r="Y64" s="274"/>
      <c r="AA64" s="275"/>
      <c r="AB64" s="273"/>
      <c r="AC64" s="274"/>
    </row>
    <row r="65" spans="1:30" ht="12.95" customHeight="1">
      <c r="B65" s="262"/>
      <c r="C65" s="302" t="s">
        <v>211</v>
      </c>
      <c r="D65" s="379"/>
      <c r="E65" s="379"/>
      <c r="F65" s="379"/>
      <c r="G65" s="379"/>
      <c r="H65" s="380"/>
      <c r="I65" s="224" t="str">
        <f>IF(Summary!$AF92="E","E","")</f>
        <v/>
      </c>
      <c r="J65" s="224" t="str">
        <f>IF(Summary!$AG92="Y","R","")</f>
        <v/>
      </c>
      <c r="L65" s="585"/>
      <c r="M65" s="585"/>
      <c r="N65" s="585"/>
      <c r="O65" s="585"/>
      <c r="P65" s="585"/>
      <c r="Q65" s="585"/>
      <c r="R65" s="588"/>
      <c r="S65" s="273"/>
      <c r="T65" s="274"/>
      <c r="U65" s="586"/>
      <c r="W65" s="275"/>
      <c r="X65" s="273"/>
      <c r="Y65" s="274"/>
      <c r="AA65" s="275"/>
      <c r="AB65" s="273"/>
      <c r="AC65" s="274"/>
    </row>
    <row r="66" spans="1:30" s="261" customFormat="1" ht="12.95" customHeight="1">
      <c r="A66" s="258"/>
      <c r="B66" s="258"/>
      <c r="C66" s="258"/>
      <c r="D66" s="259"/>
      <c r="E66" s="259"/>
      <c r="F66" s="259"/>
      <c r="G66" s="259"/>
      <c r="H66" s="259"/>
      <c r="I66" s="260"/>
      <c r="J66" s="260"/>
      <c r="K66" s="258"/>
      <c r="L66" s="583"/>
      <c r="M66" s="583"/>
      <c r="N66" s="583"/>
      <c r="O66" s="583"/>
      <c r="P66" s="583"/>
      <c r="Q66" s="583"/>
      <c r="R66" s="587"/>
      <c r="S66" s="273"/>
      <c r="T66" s="274"/>
      <c r="U66" s="586"/>
      <c r="V66" s="258"/>
      <c r="W66" s="275"/>
      <c r="X66" s="273"/>
      <c r="Y66" s="274"/>
      <c r="Z66" s="260"/>
      <c r="AA66" s="275"/>
      <c r="AB66" s="273"/>
      <c r="AC66" s="274"/>
    </row>
    <row r="67" spans="1:30" s="261" customFormat="1" ht="12.95" customHeight="1" thickBot="1">
      <c r="A67" s="258"/>
      <c r="B67" s="258"/>
      <c r="C67" s="258"/>
      <c r="D67" s="259"/>
      <c r="E67" s="259"/>
      <c r="F67" s="259"/>
      <c r="G67" s="259"/>
      <c r="H67" s="259"/>
      <c r="I67" s="260"/>
      <c r="J67" s="260"/>
      <c r="K67" s="258"/>
      <c r="L67" s="585"/>
      <c r="M67" s="585"/>
      <c r="N67" s="585"/>
      <c r="O67" s="585"/>
      <c r="P67" s="585"/>
      <c r="Q67" s="585"/>
      <c r="R67" s="588"/>
      <c r="S67" s="273"/>
      <c r="T67" s="274"/>
      <c r="U67" s="586"/>
      <c r="V67" s="258"/>
      <c r="W67" s="275"/>
      <c r="X67" s="273"/>
      <c r="Y67" s="274"/>
      <c r="Z67" s="260"/>
      <c r="AA67" s="275"/>
      <c r="AB67" s="273"/>
      <c r="AC67" s="274"/>
    </row>
    <row r="68" spans="1:30" s="261" customFormat="1">
      <c r="A68" s="258"/>
      <c r="B68" s="262"/>
      <c r="C68" s="303" t="s">
        <v>981</v>
      </c>
      <c r="D68" s="310" t="str">
        <f>IF('Age-Level'!$S44="A","/","")</f>
        <v/>
      </c>
      <c r="E68" s="310" t="str">
        <f>IF('Age-Level'!$S48="A","/","")</f>
        <v/>
      </c>
      <c r="F68" s="310" t="str">
        <f>IF('Age-Level'!$S52="A","/","")</f>
        <v/>
      </c>
      <c r="G68" s="310" t="str">
        <f>IF('Age-Level'!$S57="A","/","")</f>
        <v/>
      </c>
      <c r="H68" s="310" t="str">
        <f>IF('Age-Level'!$S59="A","/","")</f>
        <v/>
      </c>
      <c r="I68" s="224" t="str">
        <f>IF(Summary!$AF101="E","E","")</f>
        <v/>
      </c>
      <c r="J68" s="224" t="str">
        <f>IF(Summary!$AG101="Y","R","")</f>
        <v/>
      </c>
      <c r="K68" s="258"/>
      <c r="L68" s="583"/>
      <c r="M68" s="583"/>
      <c r="N68" s="583"/>
      <c r="O68" s="583"/>
      <c r="P68" s="583"/>
      <c r="Q68" s="583"/>
      <c r="R68" s="587"/>
      <c r="S68" s="273"/>
      <c r="T68" s="274"/>
      <c r="U68" s="586"/>
      <c r="V68" s="258"/>
      <c r="W68" s="275"/>
      <c r="X68" s="273"/>
      <c r="Y68" s="274"/>
      <c r="Z68" s="260"/>
      <c r="AA68" s="275"/>
      <c r="AB68" s="273"/>
      <c r="AC68" s="274"/>
    </row>
    <row r="69" spans="1:30" s="261" customFormat="1" ht="13.5" thickBot="1">
      <c r="A69" s="258"/>
      <c r="B69" s="262"/>
      <c r="C69" s="304" t="s">
        <v>982</v>
      </c>
      <c r="D69" s="316" t="str">
        <f>IF('Age-Level'!$S62="A","/","")</f>
        <v/>
      </c>
      <c r="E69" s="316" t="str">
        <f>IF('Age-Level'!$S66="A","/","")</f>
        <v/>
      </c>
      <c r="F69" s="316" t="str">
        <f>IF('Age-Level'!$S70="A","/","")</f>
        <v/>
      </c>
      <c r="G69" s="316" t="str">
        <f>IF('Age-Level'!$S75="A","/","")</f>
        <v/>
      </c>
      <c r="H69" s="316" t="str">
        <f>IF('Age-Level'!$S77="A","/","")</f>
        <v/>
      </c>
      <c r="I69" s="326" t="str">
        <f>IF(Summary!$AF102="E","E","")</f>
        <v/>
      </c>
      <c r="J69" s="326" t="str">
        <f>IF(Summary!$AG102="Y","R","")</f>
        <v/>
      </c>
      <c r="K69" s="258"/>
      <c r="L69" s="585"/>
      <c r="M69" s="585"/>
      <c r="N69" s="585"/>
      <c r="O69" s="585"/>
      <c r="P69" s="585"/>
      <c r="Q69" s="585"/>
      <c r="R69" s="588"/>
      <c r="S69" s="273"/>
      <c r="T69" s="274"/>
      <c r="U69" s="586"/>
      <c r="V69" s="258"/>
      <c r="W69" s="275"/>
      <c r="X69" s="273"/>
      <c r="Y69" s="274"/>
      <c r="Z69" s="260"/>
      <c r="AA69" s="275"/>
      <c r="AB69" s="273"/>
      <c r="AC69" s="274"/>
    </row>
    <row r="70" spans="1:30" s="261" customFormat="1">
      <c r="A70" s="258"/>
      <c r="B70" s="262"/>
      <c r="C70" s="303" t="s">
        <v>983</v>
      </c>
      <c r="D70" s="310" t="str">
        <f>IF('Age-Level'!$S80="A","/","")</f>
        <v/>
      </c>
      <c r="E70" s="310" t="str">
        <f>IF('Age-Level'!$S84="A","/","")</f>
        <v/>
      </c>
      <c r="F70" s="310" t="str">
        <f>IF('Age-Level'!$S88="A","/","")</f>
        <v/>
      </c>
      <c r="G70" s="310" t="str">
        <f>IF('Age-Level'!$S93="A","/","")</f>
        <v/>
      </c>
      <c r="H70" s="310" t="str">
        <f>IF('Age-Level'!$S95="A","/","")</f>
        <v/>
      </c>
      <c r="I70" s="224" t="str">
        <f>IF(Summary!$AF103="E","E","")</f>
        <v/>
      </c>
      <c r="J70" s="224" t="str">
        <f>IF(Summary!$AG103="Y","R","")</f>
        <v/>
      </c>
      <c r="K70" s="258"/>
      <c r="L70" s="583"/>
      <c r="M70" s="583"/>
      <c r="N70" s="583"/>
      <c r="O70" s="583"/>
      <c r="P70" s="583"/>
      <c r="Q70" s="583"/>
      <c r="R70" s="587"/>
      <c r="S70" s="273"/>
      <c r="T70" s="274"/>
      <c r="U70" s="586"/>
      <c r="V70" s="258"/>
      <c r="W70" s="275"/>
      <c r="X70" s="273"/>
      <c r="Y70" s="274"/>
      <c r="Z70" s="260"/>
      <c r="AA70" s="275"/>
      <c r="AB70" s="273"/>
      <c r="AC70" s="274"/>
    </row>
    <row r="71" spans="1:30" s="261" customFormat="1" ht="13.5" thickBot="1">
      <c r="B71" s="262"/>
      <c r="C71" s="302" t="s">
        <v>984</v>
      </c>
      <c r="D71" s="316" t="str">
        <f>IF('Age-Level'!$S98="A","/","")</f>
        <v/>
      </c>
      <c r="E71" s="316" t="str">
        <f>IF('Age-Level'!$S102="A","/","")</f>
        <v/>
      </c>
      <c r="F71" s="316" t="str">
        <f>IF('Age-Level'!$S106="A","/","")</f>
        <v/>
      </c>
      <c r="G71" s="316" t="str">
        <f>IF('Age-Level'!$S111="A","/","")</f>
        <v/>
      </c>
      <c r="H71" s="316" t="str">
        <f>IF('Age-Level'!$S113="A","/","")</f>
        <v/>
      </c>
      <c r="I71" s="326" t="str">
        <f>IF(Summary!$AF104="E","E","")</f>
        <v/>
      </c>
      <c r="J71" s="326" t="str">
        <f>IF(Summary!$AG104="Y","R","")</f>
        <v/>
      </c>
      <c r="K71" s="258"/>
      <c r="L71" s="585"/>
      <c r="M71" s="585"/>
      <c r="N71" s="585"/>
      <c r="O71" s="585"/>
      <c r="P71" s="585"/>
      <c r="Q71" s="585"/>
      <c r="R71" s="588"/>
      <c r="S71" s="273"/>
      <c r="T71" s="274"/>
      <c r="U71" s="586"/>
      <c r="V71" s="258"/>
      <c r="W71" s="275"/>
      <c r="X71" s="273"/>
      <c r="Y71" s="274"/>
      <c r="Z71" s="260"/>
      <c r="AA71" s="275"/>
      <c r="AB71" s="273"/>
      <c r="AC71" s="274"/>
    </row>
    <row r="72" spans="1:30" s="261" customFormat="1">
      <c r="B72" s="262"/>
      <c r="C72" s="305" t="s">
        <v>985</v>
      </c>
      <c r="D72" s="381"/>
      <c r="E72" s="381"/>
      <c r="F72" s="309" t="str">
        <f>IF('Age-Level'!$S116="C","/","")</f>
        <v/>
      </c>
      <c r="G72" s="309" t="str">
        <f>IF('Age-Level'!$S117="C","/","")</f>
        <v/>
      </c>
      <c r="H72" s="309" t="str">
        <f>IF('Age-Level'!$S118="C","/","")</f>
        <v/>
      </c>
      <c r="I72" s="224" t="str">
        <f>IF(Summary!$AF105="E","E","")</f>
        <v/>
      </c>
      <c r="J72" s="224" t="str">
        <f>IF(Summary!$AG105="Y","R","")</f>
        <v/>
      </c>
      <c r="K72" s="258"/>
      <c r="L72" s="583"/>
      <c r="M72" s="583"/>
      <c r="N72" s="583"/>
      <c r="O72" s="583"/>
      <c r="P72" s="583"/>
      <c r="Q72" s="583"/>
      <c r="R72" s="587"/>
      <c r="S72" s="273"/>
      <c r="T72" s="274"/>
      <c r="U72" s="586"/>
      <c r="V72" s="258"/>
      <c r="W72" s="275"/>
      <c r="X72" s="273"/>
      <c r="Y72" s="274"/>
      <c r="Z72" s="260"/>
      <c r="AA72" s="275"/>
      <c r="AB72" s="273"/>
      <c r="AC72" s="274"/>
    </row>
    <row r="73" spans="1:30" s="261" customFormat="1">
      <c r="B73" s="262"/>
      <c r="C73" s="306" t="s">
        <v>792</v>
      </c>
      <c r="D73" s="379"/>
      <c r="E73" s="379"/>
      <c r="F73" s="317" t="str">
        <f>IF(Bridging!$S10="A","/","")</f>
        <v/>
      </c>
      <c r="G73" s="317" t="str">
        <f>IF(Bridging!$S14="A","/","")</f>
        <v/>
      </c>
      <c r="H73" s="317" t="str">
        <f>IF(Bridging!$S16="A","/","")</f>
        <v/>
      </c>
      <c r="I73" s="224" t="str">
        <f>IF(Summary!$AF93="E","E","")</f>
        <v/>
      </c>
      <c r="J73" s="224" t="str">
        <f>IF(Summary!$AG93="Y","R","")</f>
        <v/>
      </c>
      <c r="K73" s="258"/>
      <c r="L73" s="585"/>
      <c r="M73" s="585"/>
      <c r="N73" s="585"/>
      <c r="O73" s="585"/>
      <c r="P73" s="585"/>
      <c r="Q73" s="585"/>
      <c r="R73" s="588"/>
      <c r="S73" s="273"/>
      <c r="T73" s="274"/>
      <c r="U73" s="586"/>
      <c r="V73" s="258"/>
      <c r="W73" s="275"/>
      <c r="X73" s="273"/>
      <c r="Y73" s="274"/>
      <c r="Z73" s="260"/>
      <c r="AA73" s="275"/>
      <c r="AB73" s="273"/>
      <c r="AC73" s="274"/>
    </row>
    <row r="74" spans="1:30" s="261" customFormat="1">
      <c r="B74" s="258"/>
      <c r="C74" s="258"/>
      <c r="D74" s="259"/>
      <c r="E74" s="259"/>
      <c r="F74" s="259"/>
      <c r="G74" s="259"/>
      <c r="H74" s="259"/>
      <c r="I74" s="260"/>
      <c r="J74" s="260"/>
      <c r="K74" s="258"/>
      <c r="L74" s="583"/>
      <c r="M74" s="583"/>
      <c r="N74" s="583"/>
      <c r="O74" s="583"/>
      <c r="P74" s="583"/>
      <c r="Q74" s="583"/>
      <c r="R74" s="587"/>
      <c r="S74" s="273"/>
      <c r="T74" s="274"/>
      <c r="U74" s="586"/>
      <c r="V74" s="258"/>
      <c r="W74" s="275"/>
      <c r="X74" s="273"/>
      <c r="Y74" s="274"/>
      <c r="Z74" s="260"/>
      <c r="AA74" s="275"/>
      <c r="AB74" s="273"/>
      <c r="AC74" s="274"/>
    </row>
    <row r="75" spans="1:30" s="261" customFormat="1">
      <c r="B75" s="258"/>
      <c r="C75" s="258"/>
      <c r="D75" s="259"/>
      <c r="E75" s="259"/>
      <c r="F75" s="259"/>
      <c r="G75" s="259"/>
      <c r="H75" s="259"/>
      <c r="I75" s="260"/>
      <c r="J75" s="260"/>
      <c r="K75" s="258"/>
      <c r="L75" s="585"/>
      <c r="M75" s="585"/>
      <c r="N75" s="585"/>
      <c r="O75" s="585"/>
      <c r="P75" s="585"/>
      <c r="Q75" s="585"/>
      <c r="R75" s="588"/>
      <c r="S75" s="273"/>
      <c r="T75" s="274"/>
      <c r="U75" s="258"/>
      <c r="V75" s="258"/>
      <c r="W75" s="307"/>
      <c r="X75" s="277"/>
      <c r="Y75" s="278"/>
      <c r="Z75" s="260"/>
      <c r="AA75" s="307"/>
      <c r="AB75" s="277"/>
      <c r="AC75" s="278"/>
    </row>
    <row r="76" spans="1:30" s="261" customFormat="1">
      <c r="B76" s="258"/>
      <c r="C76" s="258"/>
      <c r="D76" s="259"/>
      <c r="E76" s="259"/>
      <c r="F76" s="259"/>
      <c r="G76" s="259"/>
      <c r="H76" s="259"/>
      <c r="I76" s="260"/>
      <c r="J76" s="260"/>
      <c r="K76" s="258"/>
      <c r="L76" s="258"/>
      <c r="M76" s="258"/>
      <c r="N76" s="258"/>
      <c r="O76" s="258"/>
      <c r="P76" s="258"/>
      <c r="Q76" s="258"/>
      <c r="R76" s="258"/>
      <c r="S76" s="260"/>
      <c r="T76" s="260"/>
      <c r="U76" s="258"/>
      <c r="V76" s="258"/>
      <c r="W76" s="258"/>
      <c r="X76" s="260"/>
      <c r="Y76" s="260"/>
      <c r="Z76" s="260"/>
      <c r="AA76" s="258"/>
      <c r="AB76" s="260"/>
      <c r="AC76" s="260"/>
    </row>
    <row r="77" spans="1:30" s="261" customFormat="1">
      <c r="B77" s="258"/>
      <c r="C77" s="258"/>
      <c r="D77" s="259"/>
      <c r="E77" s="259"/>
      <c r="F77" s="259"/>
      <c r="G77" s="259"/>
      <c r="H77" s="259"/>
      <c r="I77" s="260"/>
      <c r="J77" s="260"/>
      <c r="K77" s="258"/>
      <c r="L77" s="258"/>
      <c r="M77" s="258"/>
      <c r="N77" s="258"/>
      <c r="O77" s="258"/>
      <c r="P77" s="258"/>
      <c r="Q77" s="258"/>
      <c r="R77" s="258"/>
      <c r="S77" s="260"/>
      <c r="T77" s="260"/>
      <c r="U77" s="258"/>
      <c r="V77" s="258"/>
      <c r="W77" s="258"/>
      <c r="X77" s="260"/>
      <c r="Y77" s="260"/>
      <c r="Z77" s="260"/>
      <c r="AA77" s="258"/>
      <c r="AB77" s="260"/>
      <c r="AC77" s="260"/>
    </row>
    <row r="78" spans="1:30" s="261" customFormat="1">
      <c r="A78" s="258"/>
      <c r="B78" s="258"/>
      <c r="C78" s="258"/>
      <c r="D78" s="259"/>
      <c r="E78" s="259"/>
      <c r="F78" s="259"/>
      <c r="G78" s="259"/>
      <c r="H78" s="259"/>
      <c r="I78" s="260"/>
      <c r="J78" s="260"/>
      <c r="K78" s="258"/>
      <c r="L78" s="258"/>
      <c r="M78" s="258"/>
      <c r="N78" s="258"/>
      <c r="O78" s="258"/>
      <c r="P78" s="258"/>
      <c r="Q78" s="258"/>
      <c r="R78" s="258"/>
      <c r="S78" s="260"/>
      <c r="T78" s="260"/>
      <c r="U78" s="258"/>
      <c r="V78" s="258"/>
      <c r="W78" s="258"/>
      <c r="X78" s="260"/>
      <c r="Y78" s="260"/>
      <c r="Z78" s="260"/>
      <c r="AA78" s="258"/>
      <c r="AB78" s="260"/>
      <c r="AC78" s="260"/>
    </row>
    <row r="79" spans="1:30">
      <c r="W79" s="260"/>
      <c r="X79" s="258"/>
      <c r="AA79" s="261"/>
      <c r="AB79" s="258"/>
      <c r="AC79" s="258"/>
      <c r="AD79" s="258"/>
    </row>
    <row r="80" spans="1:30">
      <c r="W80" s="260"/>
      <c r="X80" s="258"/>
      <c r="AA80" s="261"/>
      <c r="AB80" s="258"/>
      <c r="AC80" s="258"/>
      <c r="AD80" s="258"/>
    </row>
    <row r="81" spans="23:30">
      <c r="W81" s="260"/>
      <c r="X81" s="258"/>
      <c r="AA81" s="261"/>
      <c r="AB81" s="258"/>
      <c r="AC81" s="258"/>
      <c r="AD81" s="258"/>
    </row>
    <row r="82" spans="23:30">
      <c r="W82" s="260"/>
      <c r="X82" s="258"/>
      <c r="AA82" s="261"/>
      <c r="AB82" s="258"/>
      <c r="AC82" s="258"/>
      <c r="AD82" s="258"/>
    </row>
    <row r="83" spans="23:30">
      <c r="W83" s="260"/>
      <c r="X83" s="258"/>
      <c r="AA83" s="261"/>
      <c r="AB83" s="258"/>
      <c r="AC83" s="258"/>
      <c r="AD83" s="258"/>
    </row>
    <row r="84" spans="23:30">
      <c r="W84" s="260"/>
      <c r="X84" s="258"/>
      <c r="AA84" s="261"/>
      <c r="AB84" s="258"/>
      <c r="AC84" s="258"/>
      <c r="AD84" s="258"/>
    </row>
    <row r="85" spans="23:30">
      <c r="W85" s="260"/>
      <c r="X85" s="258"/>
      <c r="AA85" s="261"/>
      <c r="AB85" s="258"/>
      <c r="AC85" s="258"/>
      <c r="AD85" s="258"/>
    </row>
    <row r="86" spans="23:30">
      <c r="W86" s="260"/>
      <c r="X86" s="258"/>
      <c r="AA86" s="261"/>
      <c r="AB86" s="258"/>
      <c r="AC86" s="258"/>
      <c r="AD86" s="258"/>
    </row>
  </sheetData>
  <sheetProtection algorithmName="SHA-512" hashValue="hjVafXXmv0FgcRFZ8CUw3iftSeyj429+55SoI+AnERcOUnrOV3cJafIkiIxsV9SZd/v7CJbioFpjPKCa+oKwUg==" saltValue="PZsp58zBROVM1QITRD/HAw==" spinCount="100000" sheet="1" objects="1" scenarios="1" selectLockedCells="1"/>
  <mergeCells count="45">
    <mergeCell ref="L44:R44"/>
    <mergeCell ref="U25:U74"/>
    <mergeCell ref="L28:R28"/>
    <mergeCell ref="L29:R29"/>
    <mergeCell ref="L30:R30"/>
    <mergeCell ref="L31:R31"/>
    <mergeCell ref="L32:R32"/>
    <mergeCell ref="L33:R33"/>
    <mergeCell ref="L34:R34"/>
    <mergeCell ref="L35:R35"/>
    <mergeCell ref="L36:R36"/>
    <mergeCell ref="L37:R37"/>
    <mergeCell ref="L40:R40"/>
    <mergeCell ref="L41:R41"/>
    <mergeCell ref="L42:R42"/>
    <mergeCell ref="L43:R43"/>
    <mergeCell ref="L58:R58"/>
    <mergeCell ref="L45:R45"/>
    <mergeCell ref="L48:R48"/>
    <mergeCell ref="L49:R49"/>
    <mergeCell ref="L50:R50"/>
    <mergeCell ref="L51:R51"/>
    <mergeCell ref="L52:R52"/>
    <mergeCell ref="L53:R53"/>
    <mergeCell ref="L54:R54"/>
    <mergeCell ref="L55:R55"/>
    <mergeCell ref="L56:R56"/>
    <mergeCell ref="L57:R57"/>
    <mergeCell ref="L70:R70"/>
    <mergeCell ref="L59:R59"/>
    <mergeCell ref="L60:R60"/>
    <mergeCell ref="L61:R61"/>
    <mergeCell ref="L62:R62"/>
    <mergeCell ref="L63:R63"/>
    <mergeCell ref="L64:R64"/>
    <mergeCell ref="L65:R65"/>
    <mergeCell ref="L66:R66"/>
    <mergeCell ref="L67:R67"/>
    <mergeCell ref="L68:R68"/>
    <mergeCell ref="L69:R69"/>
    <mergeCell ref="L71:R71"/>
    <mergeCell ref="L72:R72"/>
    <mergeCell ref="L73:R73"/>
    <mergeCell ref="L74:R74"/>
    <mergeCell ref="L75:R75"/>
  </mergeCells>
  <conditionalFormatting sqref="T1:W1">
    <cfRule type="expression" dxfId="44" priority="2">
      <formula>LEFT($U$1,7)="Junior_"</formula>
    </cfRule>
  </conditionalFormatting>
  <conditionalFormatting sqref="C1">
    <cfRule type="expression" dxfId="43" priority="1">
      <formula>LEFT($U$1,7)&lt;&gt;"Junior_"</formula>
    </cfRule>
  </conditionalFormatting>
  <conditionalFormatting sqref="L48:L75 W54:W75 AA4:AA75">
    <cfRule type="duplicateValues" dxfId="42" priority="3"/>
  </conditionalFormatting>
  <pageMargins left="0.5" right="0.3" top="0.3" bottom="0.3" header="0.3" footer="0.3"/>
  <pageSetup scale="75" fitToWidth="2" fitToHeight="0" orientation="portrait" r:id="rId1"/>
  <colBreaks count="1" manualBreakCount="1">
    <brk id="21" max="74" man="1"/>
  </col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1A1CE-8037-4BB7-BE61-FE816CC4958C}">
  <sheetPr>
    <tabColor rgb="FF7030A0"/>
  </sheetPr>
  <dimension ref="A1:AD86"/>
  <sheetViews>
    <sheetView showGridLines="0" zoomScaleNormal="100" zoomScaleSheetLayoutView="100" workbookViewId="0">
      <selection activeCell="L48" sqref="L48:R48"/>
    </sheetView>
  </sheetViews>
  <sheetFormatPr defaultColWidth="9.140625" defaultRowHeight="12.75"/>
  <cols>
    <col min="1" max="1" width="0.85546875" style="258" customWidth="1"/>
    <col min="2" max="2" width="18.42578125" style="258" customWidth="1"/>
    <col min="3" max="3" width="24.42578125" style="258" customWidth="1"/>
    <col min="4" max="8" width="0.85546875" style="259" customWidth="1"/>
    <col min="9" max="10" width="7" style="260" customWidth="1"/>
    <col min="11" max="11" width="1.7109375" style="258" customWidth="1"/>
    <col min="12" max="12" width="18.42578125" style="258" customWidth="1"/>
    <col min="13" max="13" width="24.42578125" style="258" customWidth="1"/>
    <col min="14" max="18" width="0.85546875" style="258" customWidth="1"/>
    <col min="19" max="20" width="7" style="260" customWidth="1"/>
    <col min="21" max="21" width="2.7109375" style="258" customWidth="1"/>
    <col min="22" max="22" width="0.85546875" style="258" customWidth="1"/>
    <col min="23" max="23" width="45.7109375" style="258" customWidth="1"/>
    <col min="24" max="25" width="8.42578125" style="260" customWidth="1"/>
    <col min="26" max="26" width="1.7109375" style="260" customWidth="1"/>
    <col min="27" max="27" width="45.7109375" style="258" customWidth="1"/>
    <col min="28" max="29" width="8.42578125" style="260" customWidth="1"/>
    <col min="30" max="30" width="2.7109375" style="261" customWidth="1"/>
    <col min="31" max="16384" width="9.140625" style="258"/>
  </cols>
  <sheetData>
    <row r="1" spans="2:30" s="253" customFormat="1" ht="29.25" customHeight="1" thickBot="1">
      <c r="C1" s="254" t="s">
        <v>946</v>
      </c>
      <c r="D1" s="374"/>
      <c r="E1" s="374"/>
      <c r="F1" s="374"/>
      <c r="G1" s="374"/>
      <c r="H1" s="374"/>
      <c r="I1" s="375"/>
      <c r="J1" s="375"/>
      <c r="K1" s="376"/>
      <c r="L1" s="377"/>
      <c r="M1" s="377"/>
      <c r="N1" s="377"/>
      <c r="O1" s="377"/>
      <c r="P1" s="377"/>
      <c r="Q1" s="377"/>
      <c r="R1" s="377"/>
      <c r="S1" s="377"/>
      <c r="T1" s="378" t="str">
        <f ca="1">MID(CELL("filename",A1),FIND(IF(ISERROR(FIND("]",CELL("filename",A1))),"$","]"),CELL("filename",A1))+1,256)</f>
        <v>Junior_17</v>
      </c>
      <c r="U1" s="255" t="str">
        <f ca="1">MID(CELL("filename",A1),FIND(IF(ISERROR(FIND("]",CELL("filename",A1))),"$","]"),CELL("filename",A1))+1,256)</f>
        <v>Junior_17</v>
      </c>
      <c r="W1" s="256" t="str">
        <f ca="1">IF(T1&lt;&gt;"",T1,"")</f>
        <v>Junior_17</v>
      </c>
      <c r="X1" s="257"/>
      <c r="Y1" s="257"/>
      <c r="Z1" s="257"/>
      <c r="AB1" s="257"/>
      <c r="AC1" s="257"/>
      <c r="AD1" s="256"/>
    </row>
    <row r="2" spans="2:30" ht="12.95" customHeight="1">
      <c r="N2" s="259"/>
      <c r="O2" s="259"/>
      <c r="P2" s="259"/>
      <c r="Q2" s="259"/>
      <c r="R2" s="259"/>
    </row>
    <row r="3" spans="2:30" ht="12.95" customHeight="1" thickBot="1">
      <c r="N3" s="259"/>
      <c r="O3" s="259"/>
      <c r="P3" s="259"/>
      <c r="Q3" s="259"/>
      <c r="R3" s="259"/>
    </row>
    <row r="4" spans="2:30" ht="12.95" customHeight="1">
      <c r="B4" s="262"/>
      <c r="C4" s="300" t="s">
        <v>1076</v>
      </c>
      <c r="D4" s="309" t="str">
        <f>IF(Badges!$T33="A","/","")</f>
        <v/>
      </c>
      <c r="E4" s="309" t="str">
        <f>IF(Badges!$T37="A","/","")</f>
        <v/>
      </c>
      <c r="F4" s="309" t="str">
        <f>IF(Badges!$T41="A","/","")</f>
        <v/>
      </c>
      <c r="G4" s="309" t="str">
        <f>IF(Badges!$T45="A","/","")</f>
        <v/>
      </c>
      <c r="H4" s="309" t="str">
        <f>IF(Badges!$T49="A","/","")</f>
        <v/>
      </c>
      <c r="I4" s="325" t="str">
        <f>IF(Summary!$AH5="E","E","")</f>
        <v/>
      </c>
      <c r="J4" s="325" t="str">
        <f>IF(Summary!$AI5="Y","R","")</f>
        <v/>
      </c>
      <c r="L4" s="262"/>
      <c r="M4" s="267" t="s">
        <v>97</v>
      </c>
      <c r="N4" s="268"/>
      <c r="O4" s="268"/>
      <c r="P4" s="268"/>
      <c r="Q4" s="268"/>
      <c r="R4" s="268"/>
      <c r="S4" s="269"/>
      <c r="T4" s="269"/>
      <c r="W4" s="336" t="str">
        <f>'Fun Patches'!C5</f>
        <v>&lt;LIST PATCH HERE&gt;</v>
      </c>
      <c r="X4" s="337" t="str">
        <f>IF(Summary!$AH113="E","E","")</f>
        <v/>
      </c>
      <c r="Y4" s="337" t="str">
        <f>IF(Summary!$AI113="Y","R","")</f>
        <v/>
      </c>
      <c r="AA4" s="270"/>
      <c r="AB4" s="264"/>
      <c r="AC4" s="265"/>
    </row>
    <row r="5" spans="2:30" ht="12.95" customHeight="1">
      <c r="B5" s="262"/>
      <c r="C5" s="295" t="s">
        <v>1057</v>
      </c>
      <c r="D5" s="311" t="str">
        <f>IF(Badges!$T151="A","/","")</f>
        <v/>
      </c>
      <c r="E5" s="311" t="str">
        <f>IF(Badges!$T155="A","/","")</f>
        <v/>
      </c>
      <c r="F5" s="311" t="str">
        <f>IF(Badges!$T159="A","/","")</f>
        <v/>
      </c>
      <c r="G5" s="311" t="str">
        <f>IF(Badges!$T163="A","/","")</f>
        <v/>
      </c>
      <c r="H5" s="311" t="str">
        <f>IF(Badges!$T167="A","/","")</f>
        <v/>
      </c>
      <c r="I5" s="223" t="str">
        <f>IF(Summary!$AH11="E","E","")</f>
        <v/>
      </c>
      <c r="J5" s="223" t="str">
        <f>IF(Summary!$AI11="Y","R","")</f>
        <v/>
      </c>
      <c r="L5" s="262"/>
      <c r="M5" s="271" t="s">
        <v>947</v>
      </c>
      <c r="N5" s="268"/>
      <c r="O5" s="268"/>
      <c r="P5" s="268"/>
      <c r="Q5" s="268"/>
      <c r="R5" s="272"/>
      <c r="S5" s="224" t="str">
        <f>IF(Summary!$AH63="E","E","")</f>
        <v/>
      </c>
      <c r="T5" s="224" t="str">
        <f>IF(Summary!$AI63="Y","R","")</f>
        <v/>
      </c>
      <c r="W5" s="338" t="str">
        <f>'Fun Patches'!C6</f>
        <v>&lt;LIST PATCH HERE&gt;</v>
      </c>
      <c r="X5" s="339" t="str">
        <f>IF(Summary!$AH114="E","E","")</f>
        <v/>
      </c>
      <c r="Y5" s="339" t="str">
        <f>IF(Summary!$AI114="Y","R","")</f>
        <v/>
      </c>
      <c r="AA5" s="275"/>
      <c r="AB5" s="273"/>
      <c r="AC5" s="274"/>
    </row>
    <row r="6" spans="2:30" ht="12.95" customHeight="1" thickBot="1">
      <c r="B6" s="262"/>
      <c r="C6" s="299" t="s">
        <v>144</v>
      </c>
      <c r="D6" s="311" t="str">
        <f>IF(Badges!$T174="A","/","")</f>
        <v/>
      </c>
      <c r="E6" s="311" t="str">
        <f>IF(Badges!$T178="A","/","")</f>
        <v/>
      </c>
      <c r="F6" s="311" t="str">
        <f>IF(Badges!$T182="A","/","")</f>
        <v/>
      </c>
      <c r="G6" s="311" t="str">
        <f>IF(Badges!$T186="A","/","")</f>
        <v/>
      </c>
      <c r="H6" s="311" t="str">
        <f>IF(Badges!$T190="A","/","")</f>
        <v/>
      </c>
      <c r="I6" s="223" t="str">
        <f>IF(Summary!$AH12="E","E","")</f>
        <v/>
      </c>
      <c r="J6" s="223" t="str">
        <f>IF(Summary!$AI12="Y","R","")</f>
        <v/>
      </c>
      <c r="K6" s="266" t="str">
        <f>IF(COUNT(#REF!)=3,MAX(#REF!),"")</f>
        <v/>
      </c>
      <c r="L6" s="262"/>
      <c r="M6" s="279" t="s">
        <v>948</v>
      </c>
      <c r="N6" s="280"/>
      <c r="O6" s="280"/>
      <c r="P6" s="280"/>
      <c r="Q6" s="280"/>
      <c r="R6" s="281"/>
      <c r="S6" s="224" t="str">
        <f>IF(Summary!$AH64="E","E","")</f>
        <v/>
      </c>
      <c r="T6" s="224" t="str">
        <f>IF(Summary!$AI64="Y","R","")</f>
        <v/>
      </c>
      <c r="W6" s="338" t="str">
        <f>'Fun Patches'!C7</f>
        <v>&lt;LIST PATCH HERE&gt;</v>
      </c>
      <c r="X6" s="339" t="str">
        <f>IF(Summary!$AH115="E","E","")</f>
        <v/>
      </c>
      <c r="Y6" s="339" t="str">
        <f>IF(Summary!$AI115="Y","R","")</f>
        <v/>
      </c>
      <c r="AA6" s="275"/>
      <c r="AB6" s="273"/>
      <c r="AC6" s="274"/>
    </row>
    <row r="7" spans="2:30" ht="12.95" customHeight="1" thickBot="1">
      <c r="B7" s="262"/>
      <c r="C7" s="294" t="s">
        <v>139</v>
      </c>
      <c r="D7" s="309" t="str">
        <f>IF(Badges!$T197="A","/","")</f>
        <v/>
      </c>
      <c r="E7" s="309" t="str">
        <f>IF(Badges!$T201="A","/","")</f>
        <v/>
      </c>
      <c r="F7" s="309" t="str">
        <f>IF(Badges!$T205="A","/","")</f>
        <v/>
      </c>
      <c r="G7" s="309" t="str">
        <f>IF(Badges!$T209="A","/","")</f>
        <v/>
      </c>
      <c r="H7" s="309" t="str">
        <f>IF(Badges!$T213="A","/","")</f>
        <v/>
      </c>
      <c r="I7" s="325" t="str">
        <f>IF(Summary!$AH13="E","E","")</f>
        <v/>
      </c>
      <c r="J7" s="325" t="str">
        <f>IF(Summary!$AI13="Y","R","")</f>
        <v/>
      </c>
      <c r="K7" s="266"/>
      <c r="L7" s="262"/>
      <c r="M7" s="283" t="s">
        <v>949</v>
      </c>
      <c r="N7" s="284"/>
      <c r="O7" s="284"/>
      <c r="P7" s="284"/>
      <c r="Q7" s="284"/>
      <c r="R7" s="285"/>
      <c r="S7" s="224" t="str">
        <f>IF(Summary!$AH65="E","E","")</f>
        <v/>
      </c>
      <c r="T7" s="224" t="str">
        <f>IF(Summary!$AI65="Y","R","")</f>
        <v/>
      </c>
      <c r="U7" s="266" t="str">
        <f>IF(COUNTIF(S5:S7,"E")=3,"C"," ")</f>
        <v xml:space="preserve"> </v>
      </c>
      <c r="W7" s="338" t="str">
        <f>'Fun Patches'!C8</f>
        <v>&lt;LIST PATCH HERE&gt;</v>
      </c>
      <c r="X7" s="339" t="str">
        <f>IF(Summary!$AH116="E","E","")</f>
        <v/>
      </c>
      <c r="Y7" s="339" t="str">
        <f>IF(Summary!$AI116="Y","R","")</f>
        <v/>
      </c>
      <c r="AA7" s="275"/>
      <c r="AB7" s="273"/>
      <c r="AC7" s="274"/>
    </row>
    <row r="8" spans="2:30" ht="12.95" customHeight="1">
      <c r="B8" s="262"/>
      <c r="C8" s="295" t="s">
        <v>151</v>
      </c>
      <c r="D8" s="311" t="str">
        <f>IF(Badges!$T220="A","/","")</f>
        <v/>
      </c>
      <c r="E8" s="311" t="str">
        <f>IF(Badges!$T224="A","/","")</f>
        <v/>
      </c>
      <c r="F8" s="311" t="str">
        <f>IF(Badges!$T228="A","/","")</f>
        <v/>
      </c>
      <c r="G8" s="311" t="str">
        <f>IF(Badges!$T232="A","/","")</f>
        <v/>
      </c>
      <c r="H8" s="311" t="str">
        <f>IF(Badges!$T236="A","/","")</f>
        <v/>
      </c>
      <c r="I8" s="223" t="str">
        <f>IF(Summary!$AH14="E","E","")</f>
        <v/>
      </c>
      <c r="J8" s="223" t="str">
        <f>IF(Summary!$AI14="Y","R","")</f>
        <v/>
      </c>
      <c r="K8" s="266"/>
      <c r="L8" s="262"/>
      <c r="M8" s="287" t="s">
        <v>951</v>
      </c>
      <c r="N8" s="288"/>
      <c r="O8" s="288"/>
      <c r="P8" s="288"/>
      <c r="Q8" s="288"/>
      <c r="R8" s="288"/>
      <c r="S8" s="289"/>
      <c r="T8" s="289"/>
      <c r="W8" s="338" t="str">
        <f>'Fun Patches'!C9</f>
        <v>&lt;LIST PATCH HERE&gt;</v>
      </c>
      <c r="X8" s="339" t="str">
        <f>IF(Summary!$AH117="E","E","")</f>
        <v/>
      </c>
      <c r="Y8" s="339" t="str">
        <f>IF(Summary!$AI117="Y","R","")</f>
        <v/>
      </c>
      <c r="AA8" s="275"/>
      <c r="AB8" s="273"/>
      <c r="AC8" s="274"/>
    </row>
    <row r="9" spans="2:30" ht="12.95" customHeight="1" thickBot="1">
      <c r="B9" s="262"/>
      <c r="C9" s="298" t="s">
        <v>439</v>
      </c>
      <c r="D9" s="311" t="str">
        <f>IF(Badges!$T266="A","/","")</f>
        <v/>
      </c>
      <c r="E9" s="311" t="str">
        <f>IF(Badges!$T270="A","/","")</f>
        <v/>
      </c>
      <c r="F9" s="311" t="str">
        <f>IF(Badges!$T274="A","/","")</f>
        <v/>
      </c>
      <c r="G9" s="311" t="str">
        <f>IF(Badges!$T278="A","/","")</f>
        <v/>
      </c>
      <c r="H9" s="311" t="str">
        <f>IF(Badges!$T282="A","/","")</f>
        <v/>
      </c>
      <c r="I9" s="223" t="str">
        <f>IF(Summary!$AH16="E","E","")</f>
        <v/>
      </c>
      <c r="J9" s="223" t="str">
        <f>IF(Summary!$AI16="Y","R","")</f>
        <v/>
      </c>
      <c r="K9" s="266"/>
      <c r="L9" s="262"/>
      <c r="M9" s="271" t="s">
        <v>22</v>
      </c>
      <c r="N9" s="268"/>
      <c r="O9" s="268"/>
      <c r="P9" s="268"/>
      <c r="Q9" s="268"/>
      <c r="R9" s="272"/>
      <c r="S9" s="224" t="str">
        <f>IF(Summary!$AH67="E","E","")</f>
        <v/>
      </c>
      <c r="T9" s="224" t="str">
        <f>IF(Summary!$AI67="Y","R","")</f>
        <v/>
      </c>
      <c r="W9" s="338" t="str">
        <f>'Fun Patches'!C10</f>
        <v>&lt;LIST PATCH HERE&gt;</v>
      </c>
      <c r="X9" s="339" t="str">
        <f>IF(Summary!$AH118="E","E","")</f>
        <v/>
      </c>
      <c r="Y9" s="339" t="str">
        <f>IF(Summary!$AI118="Y","R","")</f>
        <v/>
      </c>
      <c r="AA9" s="275"/>
      <c r="AB9" s="273"/>
      <c r="AC9" s="274"/>
    </row>
    <row r="10" spans="2:30" ht="12.95" customHeight="1">
      <c r="B10" s="262"/>
      <c r="C10" s="300" t="s">
        <v>950</v>
      </c>
      <c r="D10" s="309" t="str">
        <f>IF(Badges!$T289="A","/","")</f>
        <v/>
      </c>
      <c r="E10" s="309" t="str">
        <f>IF(Badges!$T293="A","/","")</f>
        <v/>
      </c>
      <c r="F10" s="309" t="str">
        <f>IF(Badges!$T297="A","/","")</f>
        <v/>
      </c>
      <c r="G10" s="309" t="str">
        <f>IF(Badges!$T301="A","/","")</f>
        <v/>
      </c>
      <c r="H10" s="309" t="str">
        <f>IF(Badges!$T305="A","/","")</f>
        <v/>
      </c>
      <c r="I10" s="325" t="str">
        <f>IF(Summary!$AH17="E","E","")</f>
        <v/>
      </c>
      <c r="J10" s="325" t="str">
        <f>IF(Summary!$AI17="Y","R","")</f>
        <v/>
      </c>
      <c r="K10" s="266" t="str">
        <f>IF(COUNT(#REF!)=3,MAX(#REF!),"")</f>
        <v/>
      </c>
      <c r="L10" s="262"/>
      <c r="M10" s="279" t="s">
        <v>26</v>
      </c>
      <c r="N10" s="280"/>
      <c r="O10" s="280"/>
      <c r="P10" s="280"/>
      <c r="Q10" s="280"/>
      <c r="R10" s="281"/>
      <c r="S10" s="224" t="str">
        <f>IF(Summary!$AH68="E","E","")</f>
        <v/>
      </c>
      <c r="T10" s="224" t="str">
        <f>IF(Summary!$AI68="Y","R","")</f>
        <v/>
      </c>
      <c r="W10" s="338" t="str">
        <f>'Fun Patches'!C11</f>
        <v>&lt;LIST PATCH HERE&gt;</v>
      </c>
      <c r="X10" s="339" t="str">
        <f>IF(Summary!$AH119="E","E","")</f>
        <v/>
      </c>
      <c r="Y10" s="339" t="str">
        <f>IF(Summary!$AI119="Y","R","")</f>
        <v/>
      </c>
      <c r="AA10" s="275"/>
      <c r="AB10" s="273"/>
      <c r="AC10" s="274"/>
    </row>
    <row r="11" spans="2:30" ht="12.95" customHeight="1" thickBot="1">
      <c r="B11" s="262"/>
      <c r="C11" s="295" t="s">
        <v>155</v>
      </c>
      <c r="D11" s="311" t="str">
        <f>IF(Badges!$T312="A","/","")</f>
        <v/>
      </c>
      <c r="E11" s="311" t="str">
        <f>IF(Badges!$T316="A","/","")</f>
        <v/>
      </c>
      <c r="F11" s="311" t="str">
        <f>IF(Badges!$T320="A","/","")</f>
        <v/>
      </c>
      <c r="G11" s="311" t="str">
        <f>IF(Badges!$T324="A","/","")</f>
        <v/>
      </c>
      <c r="H11" s="311" t="str">
        <f>IF(Badges!$T328="A","/","")</f>
        <v/>
      </c>
      <c r="I11" s="223" t="str">
        <f>IF(Summary!$AH18="E","E","")</f>
        <v/>
      </c>
      <c r="J11" s="223" t="str">
        <f>IF(Summary!$AI18="Y","R","")</f>
        <v/>
      </c>
      <c r="K11" s="266"/>
      <c r="L11" s="262"/>
      <c r="M11" s="290" t="s">
        <v>30</v>
      </c>
      <c r="N11" s="291"/>
      <c r="O11" s="291"/>
      <c r="P11" s="291"/>
      <c r="Q11" s="291"/>
      <c r="R11" s="292"/>
      <c r="S11" s="326" t="str">
        <f>IF(Summary!$AH69="E","E","")</f>
        <v/>
      </c>
      <c r="T11" s="326" t="str">
        <f>IF(Summary!$AI69="Y","R","")</f>
        <v/>
      </c>
      <c r="U11" s="266" t="str">
        <f>IF(COUNTIF(S9:S11,"E")=3,"C"," ")</f>
        <v xml:space="preserve"> </v>
      </c>
      <c r="W11" s="338" t="str">
        <f>'Fun Patches'!C12</f>
        <v>&lt;LIST PATCH HERE&gt;</v>
      </c>
      <c r="X11" s="339" t="str">
        <f>IF(Summary!$AH120="E","E","")</f>
        <v/>
      </c>
      <c r="Y11" s="339" t="str">
        <f>IF(Summary!$AI120="Y","R","")</f>
        <v/>
      </c>
      <c r="AA11" s="275"/>
      <c r="AB11" s="273"/>
      <c r="AC11" s="274"/>
    </row>
    <row r="12" spans="2:30" ht="12.95" customHeight="1" thickBot="1">
      <c r="B12" s="262"/>
      <c r="C12" s="295" t="s">
        <v>143</v>
      </c>
      <c r="D12" s="311" t="str">
        <f>IF(Badges!$T335="A","/","")</f>
        <v/>
      </c>
      <c r="E12" s="311" t="str">
        <f>IF(Badges!$T339="A","/","")</f>
        <v/>
      </c>
      <c r="F12" s="311" t="str">
        <f>IF(Badges!$T343="A","/","")</f>
        <v/>
      </c>
      <c r="G12" s="311" t="str">
        <f>IF(Badges!$T347="A","/","")</f>
        <v/>
      </c>
      <c r="H12" s="311" t="str">
        <f>IF(Badges!$T351="A","/","")</f>
        <v/>
      </c>
      <c r="I12" s="223" t="str">
        <f>IF(Summary!$AH19="E","E","")</f>
        <v/>
      </c>
      <c r="J12" s="223" t="str">
        <f>IF(Summary!$AI19="Y","R","")</f>
        <v/>
      </c>
      <c r="K12" s="266"/>
      <c r="L12" s="262"/>
      <c r="M12" s="267" t="s">
        <v>121</v>
      </c>
      <c r="N12" s="268"/>
      <c r="O12" s="268"/>
      <c r="P12" s="268"/>
      <c r="Q12" s="268"/>
      <c r="R12" s="268"/>
      <c r="S12" s="269"/>
      <c r="T12" s="269"/>
      <c r="W12" s="338" t="str">
        <f>'Fun Patches'!C13</f>
        <v>&lt;LIST PATCH HERE&gt;</v>
      </c>
      <c r="X12" s="339" t="str">
        <f>IF(Summary!$AH121="E","E","")</f>
        <v/>
      </c>
      <c r="Y12" s="339" t="str">
        <f>IF(Summary!$AI121="Y","R","")</f>
        <v/>
      </c>
      <c r="AA12" s="275"/>
      <c r="AB12" s="273"/>
      <c r="AC12" s="274"/>
    </row>
    <row r="13" spans="2:30" ht="12.95" customHeight="1">
      <c r="B13" s="262"/>
      <c r="C13" s="294" t="s">
        <v>741</v>
      </c>
      <c r="D13" s="309" t="str">
        <f>IF(Badges!$T358="A","/","")</f>
        <v/>
      </c>
      <c r="E13" s="309" t="str">
        <f>IF(Badges!$T362="A","/","")</f>
        <v/>
      </c>
      <c r="F13" s="309" t="str">
        <f>IF(Badges!$T366="A","/","")</f>
        <v/>
      </c>
      <c r="G13" s="309" t="str">
        <f>IF(Badges!$T370="A","/","")</f>
        <v/>
      </c>
      <c r="H13" s="309" t="str">
        <f>IF(Badges!$T374="A","/","")</f>
        <v/>
      </c>
      <c r="I13" s="325" t="str">
        <f>IF(Summary!$AH20="E","E","")</f>
        <v/>
      </c>
      <c r="J13" s="325" t="str">
        <f>IF(Summary!$AI20="Y","R","")</f>
        <v/>
      </c>
      <c r="K13" s="266"/>
      <c r="L13" s="262"/>
      <c r="M13" s="279" t="s">
        <v>953</v>
      </c>
      <c r="N13" s="280"/>
      <c r="O13" s="280"/>
      <c r="P13" s="280"/>
      <c r="Q13" s="280"/>
      <c r="R13" s="281"/>
      <c r="S13" s="224" t="str">
        <f>IF(Summary!$AH71="E","E","")</f>
        <v/>
      </c>
      <c r="T13" s="224" t="str">
        <f>IF(Summary!$AI71="Y","R","")</f>
        <v/>
      </c>
      <c r="W13" s="338" t="str">
        <f>'Fun Patches'!C14</f>
        <v>&lt;LIST PATCH HERE&gt;</v>
      </c>
      <c r="X13" s="339" t="str">
        <f>IF(Summary!$AH122="E","E","")</f>
        <v/>
      </c>
      <c r="Y13" s="339" t="str">
        <f>IF(Summary!$AI122="Y","R","")</f>
        <v/>
      </c>
      <c r="AA13" s="275"/>
      <c r="AB13" s="273"/>
      <c r="AC13" s="274"/>
    </row>
    <row r="14" spans="2:30" ht="12.95" customHeight="1">
      <c r="B14" s="262"/>
      <c r="C14" s="295" t="s">
        <v>952</v>
      </c>
      <c r="D14" s="311" t="str">
        <f>IF(Badges!$T573="A","/","")</f>
        <v/>
      </c>
      <c r="E14" s="311" t="str">
        <f>IF(Badges!$T385="A","/","")</f>
        <v/>
      </c>
      <c r="F14" s="311" t="str">
        <f>IF(Badges!$T389="A","/","")</f>
        <v/>
      </c>
      <c r="G14" s="311" t="str">
        <f>IF(Badges!$T393="A","/","")</f>
        <v/>
      </c>
      <c r="H14" s="311" t="str">
        <f>IF(Badges!$T397="A","/","")</f>
        <v/>
      </c>
      <c r="I14" s="223" t="str">
        <f>IF(Summary!$AH21="E","E","")</f>
        <v/>
      </c>
      <c r="J14" s="223" t="str">
        <f>IF(Summary!$AI21="Y","R","")</f>
        <v/>
      </c>
      <c r="K14" s="266" t="str">
        <f>IF(COUNT(#REF!)=3,MAX(#REF!),"")</f>
        <v/>
      </c>
      <c r="L14" s="262"/>
      <c r="M14" s="279" t="s">
        <v>954</v>
      </c>
      <c r="N14" s="280"/>
      <c r="O14" s="280"/>
      <c r="P14" s="280"/>
      <c r="Q14" s="280"/>
      <c r="R14" s="281"/>
      <c r="S14" s="224" t="str">
        <f>IF(Summary!$AH72="E","E","")</f>
        <v/>
      </c>
      <c r="T14" s="224" t="str">
        <f>IF(Summary!$AI72="Y","R","")</f>
        <v/>
      </c>
      <c r="W14" s="338" t="str">
        <f>'Fun Patches'!C15</f>
        <v>&lt;LIST PATCH HERE&gt;</v>
      </c>
      <c r="X14" s="339" t="str">
        <f>IF(Summary!$AH123="E","E","")</f>
        <v/>
      </c>
      <c r="Y14" s="339" t="str">
        <f>IF(Summary!$AI123="Y","R","")</f>
        <v/>
      </c>
      <c r="AA14" s="275"/>
      <c r="AB14" s="273"/>
      <c r="AC14" s="274"/>
    </row>
    <row r="15" spans="2:30" ht="12.95" customHeight="1" thickBot="1">
      <c r="B15" s="262"/>
      <c r="C15" s="298" t="s">
        <v>697</v>
      </c>
      <c r="D15" s="311" t="str">
        <f>IF(Badges!$T404="A","/","")</f>
        <v/>
      </c>
      <c r="E15" s="311" t="str">
        <f>IF(Badges!$T408="A","/","")</f>
        <v/>
      </c>
      <c r="F15" s="311" t="str">
        <f>IF(Badges!$T412="A","/","")</f>
        <v/>
      </c>
      <c r="G15" s="311" t="str">
        <f>IF(Badges!$T416="A","/","")</f>
        <v/>
      </c>
      <c r="H15" s="311" t="str">
        <f>IF(Badges!$T420="A","/","")</f>
        <v/>
      </c>
      <c r="I15" s="223" t="str">
        <f>IF(Summary!$AH22="E","E","")</f>
        <v/>
      </c>
      <c r="J15" s="223" t="str">
        <f>IF(Summary!$AI22="Y","R","")</f>
        <v/>
      </c>
      <c r="K15" s="266"/>
      <c r="L15" s="262"/>
      <c r="M15" s="283" t="s">
        <v>955</v>
      </c>
      <c r="N15" s="284"/>
      <c r="O15" s="284"/>
      <c r="P15" s="284"/>
      <c r="Q15" s="284"/>
      <c r="R15" s="285"/>
      <c r="S15" s="326" t="str">
        <f>IF(Summary!$AH73="E","E","")</f>
        <v/>
      </c>
      <c r="T15" s="326" t="str">
        <f>IF(Summary!$AI73="Y","R","")</f>
        <v/>
      </c>
      <c r="U15" s="266" t="str">
        <f>IF(COUNTIF(S13:S15,"E")=3,"C"," ")</f>
        <v xml:space="preserve"> </v>
      </c>
      <c r="W15" s="338" t="str">
        <f>'Fun Patches'!C16</f>
        <v>&lt;LIST PATCH HERE&gt;</v>
      </c>
      <c r="X15" s="339" t="str">
        <f>IF(Summary!$AH124="E","E","")</f>
        <v/>
      </c>
      <c r="Y15" s="339" t="str">
        <f>IF(Summary!$AI124="Y","R","")</f>
        <v/>
      </c>
      <c r="AA15" s="275"/>
      <c r="AB15" s="273"/>
      <c r="AC15" s="274"/>
    </row>
    <row r="16" spans="2:30" ht="12.95" customHeight="1">
      <c r="B16" s="262"/>
      <c r="C16" s="295" t="s">
        <v>146</v>
      </c>
      <c r="D16" s="309" t="str">
        <f>IF(Badges!$T427="A","/","")</f>
        <v/>
      </c>
      <c r="E16" s="309" t="str">
        <f>IF(Badges!$T431="A","/","")</f>
        <v/>
      </c>
      <c r="F16" s="309" t="str">
        <f>IF(Badges!$T435="A","/","")</f>
        <v/>
      </c>
      <c r="G16" s="309" t="str">
        <f>IF(Badges!$T439="A","/","")</f>
        <v/>
      </c>
      <c r="H16" s="309" t="str">
        <f>IF(Badges!$T443="A","/","")</f>
        <v/>
      </c>
      <c r="I16" s="325" t="str">
        <f>IF(Summary!$AH23="E","E","")</f>
        <v/>
      </c>
      <c r="J16" s="325" t="str">
        <f>IF(Summary!$AI23="Y","R","")</f>
        <v/>
      </c>
      <c r="K16" s="266"/>
      <c r="L16" s="262"/>
      <c r="M16" s="294" t="s">
        <v>956</v>
      </c>
      <c r="N16" s="310" t="str">
        <f>IF(Badges!$T79="A","/","")</f>
        <v/>
      </c>
      <c r="O16" s="310" t="str">
        <f>IF(Badges!$T83="A","/","")</f>
        <v/>
      </c>
      <c r="P16" s="310" t="str">
        <f>IF(Badges!$T87="A","/","")</f>
        <v/>
      </c>
      <c r="Q16" s="310" t="str">
        <f>IF(Badges!$T91="A","/","")</f>
        <v/>
      </c>
      <c r="R16" s="310" t="str">
        <f>IF(Badges!$T95="A","/","")</f>
        <v/>
      </c>
      <c r="S16" s="224" t="str">
        <f>IF(Summary!$AH7="E","E","")</f>
        <v/>
      </c>
      <c r="T16" s="224" t="str">
        <f>IF(Summary!$AI7="Y","R","")</f>
        <v/>
      </c>
      <c r="W16" s="338" t="str">
        <f>'Fun Patches'!C17</f>
        <v>&lt;LIST PATCH HERE&gt;</v>
      </c>
      <c r="X16" s="339" t="str">
        <f>IF(Summary!$AH125="E","E","")</f>
        <v/>
      </c>
      <c r="Y16" s="339" t="str">
        <f>IF(Summary!$AI125="Y","R","")</f>
        <v/>
      </c>
      <c r="AA16" s="275"/>
      <c r="AB16" s="273"/>
      <c r="AC16" s="274"/>
    </row>
    <row r="17" spans="2:29" ht="12.95" customHeight="1">
      <c r="B17" s="262"/>
      <c r="C17" s="295" t="s">
        <v>153</v>
      </c>
      <c r="D17" s="311" t="str">
        <f>IF(Badges!$T450="A","/","")</f>
        <v/>
      </c>
      <c r="E17" s="311" t="str">
        <f>IF(Badges!$T454="A","/","")</f>
        <v/>
      </c>
      <c r="F17" s="311" t="str">
        <f>IF(Badges!$T458="A","/","")</f>
        <v/>
      </c>
      <c r="G17" s="311" t="str">
        <f>IF(Badges!$T462="A","/","")</f>
        <v/>
      </c>
      <c r="H17" s="311" t="str">
        <f>IF(Badges!$T466="A","/","")</f>
        <v/>
      </c>
      <c r="I17" s="223" t="str">
        <f>IF(Summary!$AH24="E","E","")</f>
        <v/>
      </c>
      <c r="J17" s="223" t="str">
        <f>IF(Summary!$AI24="Y","R","")</f>
        <v/>
      </c>
      <c r="K17" s="266"/>
      <c r="L17" s="262"/>
      <c r="M17" s="295" t="s">
        <v>957</v>
      </c>
      <c r="N17" s="311" t="str">
        <f>IF(Badges!$T10="A","/","")</f>
        <v/>
      </c>
      <c r="O17" s="311" t="str">
        <f>IF(Badges!$T14="A","/","")</f>
        <v/>
      </c>
      <c r="P17" s="311" t="str">
        <f>IF(Badges!$T18="A","/","")</f>
        <v/>
      </c>
      <c r="Q17" s="311" t="str">
        <f>IF(Badges!$T22="A","/","")</f>
        <v/>
      </c>
      <c r="R17" s="311" t="str">
        <f>IF(Badges!$T26="A","/","")</f>
        <v/>
      </c>
      <c r="S17" s="224" t="str">
        <f>IF(Summary!$AH4="E","E","")</f>
        <v/>
      </c>
      <c r="T17" s="224" t="str">
        <f>IF(Summary!$AI4="Y","R","")</f>
        <v/>
      </c>
      <c r="W17" s="338" t="str">
        <f>'Fun Patches'!C18</f>
        <v>&lt;LIST PATCH HERE&gt;</v>
      </c>
      <c r="X17" s="339" t="str">
        <f>IF(Summary!$AH126="E","E","")</f>
        <v/>
      </c>
      <c r="Y17" s="339" t="str">
        <f>IF(Summary!$AI126="Y","R","")</f>
        <v/>
      </c>
      <c r="AA17" s="275"/>
      <c r="AB17" s="273"/>
      <c r="AC17" s="274"/>
    </row>
    <row r="18" spans="2:29" ht="12.95" customHeight="1" thickBot="1">
      <c r="B18" s="262"/>
      <c r="C18" s="295" t="s">
        <v>94</v>
      </c>
      <c r="D18" s="311" t="str">
        <f>IF(Badges!$T473="A","/","")</f>
        <v/>
      </c>
      <c r="E18" s="311" t="str">
        <f>IF(Badges!$T477="A","/","")</f>
        <v/>
      </c>
      <c r="F18" s="311" t="str">
        <f>IF(Badges!$T481="A","/","")</f>
        <v/>
      </c>
      <c r="G18" s="311" t="str">
        <f>IF(Badges!$T485="A","/","")</f>
        <v/>
      </c>
      <c r="H18" s="311" t="str">
        <f>IF(Badges!$T489="A","/","")</f>
        <v/>
      </c>
      <c r="I18" s="223" t="str">
        <f>IF(Summary!$AH25="E","E","")</f>
        <v/>
      </c>
      <c r="J18" s="223" t="str">
        <f>IF(Summary!$AI25="Y","R","")</f>
        <v/>
      </c>
      <c r="K18" s="266" t="str">
        <f>IF(COUNT(#REF!)=4,MAX(#REF!),"")</f>
        <v/>
      </c>
      <c r="L18" s="262"/>
      <c r="M18" s="295" t="s">
        <v>958</v>
      </c>
      <c r="N18" s="308" t="str">
        <f>IF(Badges!$T243="A","/","")</f>
        <v/>
      </c>
      <c r="O18" s="308" t="str">
        <f>IF(Badges!$T247="A","/","")</f>
        <v/>
      </c>
      <c r="P18" s="308" t="str">
        <f>IF(Badges!$T251="A","/","")</f>
        <v/>
      </c>
      <c r="Q18" s="308" t="str">
        <f>IF(Badges!$T255="A","/","")</f>
        <v/>
      </c>
      <c r="R18" s="308" t="str">
        <f>IF(Badges!$T259="A","/","")</f>
        <v/>
      </c>
      <c r="S18" s="224" t="str">
        <f>IF(Summary!$AH15="E","E","")</f>
        <v/>
      </c>
      <c r="T18" s="224" t="str">
        <f>IF(Summary!$AI15="Y","R","")</f>
        <v/>
      </c>
      <c r="W18" s="338" t="str">
        <f>'Fun Patches'!C19</f>
        <v>&lt;LIST PATCH HERE&gt;</v>
      </c>
      <c r="X18" s="339" t="str">
        <f>IF(Summary!$AH127="E","E","")</f>
        <v/>
      </c>
      <c r="Y18" s="339" t="str">
        <f>IF(Summary!$AI127="Y","R","")</f>
        <v/>
      </c>
      <c r="AA18" s="275"/>
      <c r="AB18" s="273"/>
      <c r="AC18" s="274"/>
    </row>
    <row r="19" spans="2:29" ht="12.95" customHeight="1" thickBot="1">
      <c r="B19" s="262"/>
      <c r="C19" s="294" t="s">
        <v>141</v>
      </c>
      <c r="D19" s="309" t="str">
        <f>IF(Badges!$T496="A","/","")</f>
        <v/>
      </c>
      <c r="E19" s="309" t="str">
        <f>IF(Badges!$T500="A","/","")</f>
        <v/>
      </c>
      <c r="F19" s="309" t="str">
        <f>IF(Badges!$T504="A","/","")</f>
        <v/>
      </c>
      <c r="G19" s="309" t="str">
        <f>IF(Badges!$T508="A","/","")</f>
        <v/>
      </c>
      <c r="H19" s="309" t="str">
        <f>IF(Badges!$T512="A","/","")</f>
        <v/>
      </c>
      <c r="I19" s="325" t="str">
        <f>IF(Summary!$AH26="E","E","")</f>
        <v/>
      </c>
      <c r="J19" s="325" t="str">
        <f>IF(Summary!$AI26="Y","R","")</f>
        <v/>
      </c>
      <c r="K19" s="266"/>
      <c r="L19" s="262"/>
      <c r="M19" s="296" t="s">
        <v>959</v>
      </c>
      <c r="N19" s="291"/>
      <c r="O19" s="291"/>
      <c r="P19" s="291"/>
      <c r="Q19" s="291"/>
      <c r="R19" s="292"/>
      <c r="S19" s="326" t="str">
        <f>IF(Summary!$AH74="E","E","")</f>
        <v/>
      </c>
      <c r="T19" s="326" t="str">
        <f>IF(Summary!$AI74="Y","R","")</f>
        <v/>
      </c>
      <c r="U19" s="266" t="str">
        <f>IF(COUNTIF(S16:S19,"E")=4,"C"," ")</f>
        <v xml:space="preserve"> </v>
      </c>
      <c r="W19" s="338" t="str">
        <f>'Fun Patches'!C20</f>
        <v>&lt;LIST PATCH HERE&gt;</v>
      </c>
      <c r="X19" s="339" t="str">
        <f>IF(Summary!$AH128="E","E","")</f>
        <v/>
      </c>
      <c r="Y19" s="339" t="str">
        <f>IF(Summary!$AI128="Y","R","")</f>
        <v/>
      </c>
      <c r="AA19" s="275"/>
      <c r="AB19" s="273"/>
      <c r="AC19" s="274"/>
    </row>
    <row r="20" spans="2:29" ht="12.95" customHeight="1">
      <c r="B20" s="262"/>
      <c r="C20" s="295" t="s">
        <v>718</v>
      </c>
      <c r="D20" s="311" t="str">
        <f>IF(Badges!$T519="A","/","")</f>
        <v/>
      </c>
      <c r="E20" s="311" t="str">
        <f>IF(Badges!$T523="A","/","")</f>
        <v/>
      </c>
      <c r="F20" s="311" t="str">
        <f>IF(Badges!$T527="A","/","")</f>
        <v/>
      </c>
      <c r="G20" s="311" t="str">
        <f>IF(Badges!$T531="A","/","")</f>
        <v/>
      </c>
      <c r="H20" s="311" t="str">
        <f>IF(Badges!$T535="A","/","")</f>
        <v/>
      </c>
      <c r="I20" s="223" t="str">
        <f>IF(Summary!$AH27="E","E","")</f>
        <v/>
      </c>
      <c r="J20" s="223" t="str">
        <f>IF(Summary!$AI27="Y","R","")</f>
        <v/>
      </c>
      <c r="K20" s="266"/>
      <c r="L20" s="262"/>
      <c r="M20" s="267" t="s">
        <v>764</v>
      </c>
      <c r="N20" s="268"/>
      <c r="O20" s="268"/>
      <c r="P20" s="268"/>
      <c r="Q20" s="268"/>
      <c r="R20" s="272"/>
      <c r="S20" s="325" t="str">
        <f>IF(Summary!$AH75="E","E","")</f>
        <v/>
      </c>
      <c r="T20" s="325" t="str">
        <f>IF(Summary!$AI75="Y","R","")</f>
        <v/>
      </c>
      <c r="W20" s="338" t="str">
        <f>'Fun Patches'!C21</f>
        <v>&lt;LIST PATCH HERE&gt;</v>
      </c>
      <c r="X20" s="339" t="str">
        <f>IF(Summary!$AH129="E","E","")</f>
        <v/>
      </c>
      <c r="Y20" s="339" t="str">
        <f>IF(Summary!$AI129="Y","R","")</f>
        <v/>
      </c>
      <c r="AA20" s="275"/>
      <c r="AB20" s="273"/>
      <c r="AC20" s="274"/>
    </row>
    <row r="21" spans="2:29" ht="12.95" customHeight="1" thickBot="1">
      <c r="B21" s="262"/>
      <c r="C21" s="298" t="s">
        <v>148</v>
      </c>
      <c r="D21" s="311" t="str">
        <f>IF(Badges!$T542="A","/","")</f>
        <v/>
      </c>
      <c r="E21" s="311" t="str">
        <f>IF(Badges!$T546="A","/","")</f>
        <v/>
      </c>
      <c r="F21" s="311" t="str">
        <f>IF(Badges!$T550="A","/","")</f>
        <v/>
      </c>
      <c r="G21" s="311" t="str">
        <f>IF(Badges!$T554="A","/","")</f>
        <v/>
      </c>
      <c r="H21" s="311" t="str">
        <f>IF(Badges!$T558="A","/","")</f>
        <v/>
      </c>
      <c r="I21" s="223" t="str">
        <f>IF(Summary!$AH28="E","E","")</f>
        <v/>
      </c>
      <c r="J21" s="223" t="str">
        <f>IF(Summary!$AI28="Y","R","")</f>
        <v/>
      </c>
      <c r="K21" s="266"/>
      <c r="L21" s="262"/>
      <c r="M21" s="283" t="s">
        <v>960</v>
      </c>
      <c r="N21" s="284"/>
      <c r="O21" s="284"/>
      <c r="P21" s="284"/>
      <c r="Q21" s="284"/>
      <c r="R21" s="285"/>
      <c r="S21" s="346" t="str">
        <f>IF(Summary!$AH76="E","E","")</f>
        <v/>
      </c>
      <c r="T21" s="346" t="str">
        <f>IF(Summary!$AI76="Y","R","")</f>
        <v/>
      </c>
      <c r="U21" s="266" t="str">
        <f>IF(COUNTIF(S20:S21,"E")=2,"C"," ")</f>
        <v xml:space="preserve"> </v>
      </c>
      <c r="W21" s="338" t="str">
        <f>'Fun Patches'!C22</f>
        <v>&lt;LIST PATCH HERE&gt;</v>
      </c>
      <c r="X21" s="339" t="str">
        <f>IF(Summary!$AH130="E","E","")</f>
        <v/>
      </c>
      <c r="Y21" s="339" t="str">
        <f>IF(Summary!$AI130="Y","R","")</f>
        <v/>
      </c>
      <c r="AA21" s="275"/>
      <c r="AB21" s="273"/>
      <c r="AC21" s="274"/>
    </row>
    <row r="22" spans="2:29" ht="12.95" customHeight="1">
      <c r="B22" s="262"/>
      <c r="C22" s="295" t="s">
        <v>152</v>
      </c>
      <c r="D22" s="309" t="str">
        <f>IF(Badges!$T565="A","/","")</f>
        <v/>
      </c>
      <c r="E22" s="309" t="str">
        <f>IF(Badges!$T569="A","/","")</f>
        <v/>
      </c>
      <c r="F22" s="309" t="str">
        <f>IF(Badges!$T573="A","/","")</f>
        <v/>
      </c>
      <c r="G22" s="309" t="str">
        <f>IF(Badges!$T577="A","/","")</f>
        <v/>
      </c>
      <c r="H22" s="309" t="str">
        <f>IF(Badges!$T581="A","/","")</f>
        <v/>
      </c>
      <c r="I22" s="325" t="str">
        <f>IF(Summary!$AH29="E","E","")</f>
        <v/>
      </c>
      <c r="J22" s="325" t="str">
        <f>IF(Summary!$AI29="Y","R","")</f>
        <v/>
      </c>
      <c r="K22" s="266" t="str">
        <f>IF(COUNT(#REF!)=2,MAX(#REF!),"")</f>
        <v/>
      </c>
      <c r="L22" s="262"/>
      <c r="M22" s="287" t="s">
        <v>766</v>
      </c>
      <c r="N22" s="288"/>
      <c r="O22" s="288"/>
      <c r="P22" s="288"/>
      <c r="Q22" s="288"/>
      <c r="R22" s="297"/>
      <c r="S22" s="325" t="str">
        <f>IF(Summary!$AH77="E","E","")</f>
        <v/>
      </c>
      <c r="T22" s="325" t="str">
        <f>IF(Summary!$AI77="Y","R","")</f>
        <v/>
      </c>
      <c r="W22" s="338" t="str">
        <f>'Fun Patches'!C23</f>
        <v>&lt;LIST PATCH HERE&gt;</v>
      </c>
      <c r="X22" s="339" t="str">
        <f>IF(Summary!$AH131="E","E","")</f>
        <v/>
      </c>
      <c r="Y22" s="339" t="str">
        <f>IF(Summary!$AI131="Y","R","")</f>
        <v/>
      </c>
      <c r="AA22" s="275"/>
      <c r="AB22" s="273"/>
      <c r="AC22" s="274"/>
    </row>
    <row r="23" spans="2:29" ht="12.95" customHeight="1" thickBot="1">
      <c r="B23" s="262"/>
      <c r="C23" s="295" t="s">
        <v>149</v>
      </c>
      <c r="D23" s="311" t="str">
        <f>IF(Badges!$T588="A","/","")</f>
        <v/>
      </c>
      <c r="E23" s="311" t="str">
        <f>IF(Badges!$T592="A","/","")</f>
        <v/>
      </c>
      <c r="F23" s="311" t="str">
        <f>IF(Badges!$T596="A","/","")</f>
        <v/>
      </c>
      <c r="G23" s="311" t="str">
        <f>IF(Badges!$T600="A","/","")</f>
        <v/>
      </c>
      <c r="H23" s="311" t="str">
        <f>IF(Badges!$T604="A","/","")</f>
        <v/>
      </c>
      <c r="I23" s="223" t="str">
        <f>IF(Summary!$AH30="E","E","")</f>
        <v/>
      </c>
      <c r="J23" s="223" t="str">
        <f>IF(Summary!$AI30="Y","R","")</f>
        <v/>
      </c>
      <c r="K23" s="266"/>
      <c r="L23" s="262"/>
      <c r="M23" s="290" t="s">
        <v>961</v>
      </c>
      <c r="N23" s="291"/>
      <c r="O23" s="291"/>
      <c r="P23" s="291"/>
      <c r="Q23" s="291"/>
      <c r="R23" s="292"/>
      <c r="S23" s="326" t="str">
        <f>IF(Summary!$AH78="E","E","")</f>
        <v/>
      </c>
      <c r="T23" s="326" t="str">
        <f>IF(Summary!$AI78="Y","R","")</f>
        <v/>
      </c>
      <c r="U23" s="266" t="str">
        <f>IF(COUNTIF(S22:S23,"E")=2,"C"," ")</f>
        <v xml:space="preserve"> </v>
      </c>
      <c r="W23" s="338" t="str">
        <f>'Fun Patches'!C24</f>
        <v>&lt;LIST PATCH HERE&gt;</v>
      </c>
      <c r="X23" s="339" t="str">
        <f>IF(Summary!$AH132="E","E","")</f>
        <v/>
      </c>
      <c r="Y23" s="339" t="str">
        <f>IF(Summary!$AI132="Y","R","")</f>
        <v/>
      </c>
      <c r="AA23" s="275"/>
      <c r="AB23" s="273"/>
      <c r="AC23" s="274"/>
    </row>
    <row r="24" spans="2:29" ht="12.95" customHeight="1" thickBot="1">
      <c r="B24" s="262"/>
      <c r="C24" s="295" t="s">
        <v>142</v>
      </c>
      <c r="D24" s="311" t="str">
        <f>IF(Badges!$T634="A","/","")</f>
        <v/>
      </c>
      <c r="E24" s="311" t="str">
        <f>IF(Badges!$T638="A","/","")</f>
        <v/>
      </c>
      <c r="F24" s="311" t="str">
        <f>IF(Badges!$T642="A","/","")</f>
        <v/>
      </c>
      <c r="G24" s="311" t="str">
        <f>IF(Badges!$T646="A","/","")</f>
        <v/>
      </c>
      <c r="H24" s="311" t="str">
        <f>IF(Badges!$T650="A","/","")</f>
        <v/>
      </c>
      <c r="I24" s="223" t="str">
        <f>IF(Summary!$AH32="E","E","")</f>
        <v/>
      </c>
      <c r="J24" s="223" t="str">
        <f>IF(Summary!$AI32="Y","R","")</f>
        <v/>
      </c>
      <c r="K24" s="266" t="str">
        <f>IF(COUNT(#REF!)=2,MAX(#REF!),"")</f>
        <v/>
      </c>
      <c r="L24" s="262"/>
      <c r="M24" s="267" t="s">
        <v>765</v>
      </c>
      <c r="N24" s="268"/>
      <c r="O24" s="268"/>
      <c r="P24" s="268"/>
      <c r="Q24" s="268"/>
      <c r="R24" s="272"/>
      <c r="S24" s="224" t="str">
        <f>IF(Summary!$AH79="E","E","")</f>
        <v/>
      </c>
      <c r="T24" s="224" t="str">
        <f>IF(Summary!$AI79="Y","R","")</f>
        <v/>
      </c>
      <c r="U24" s="266" t="str">
        <f>IF(COUNTIF(S24:S25,"E")=2,"C"," ")</f>
        <v xml:space="preserve"> </v>
      </c>
      <c r="W24" s="338" t="str">
        <f>'Fun Patches'!C25</f>
        <v>&lt;LIST PATCH HERE&gt;</v>
      </c>
      <c r="X24" s="339" t="str">
        <f>IF(Summary!$AH133="E","E","")</f>
        <v/>
      </c>
      <c r="Y24" s="339" t="str">
        <f>IF(Summary!$AI133="Y","R","")</f>
        <v/>
      </c>
      <c r="AA24" s="275"/>
      <c r="AB24" s="273"/>
      <c r="AC24" s="274"/>
    </row>
    <row r="25" spans="2:29" ht="12.95" customHeight="1" thickBot="1">
      <c r="B25" s="262"/>
      <c r="C25" s="294" t="s">
        <v>154</v>
      </c>
      <c r="D25" s="309" t="str">
        <f>IF(Badges!$T657="A","/","")</f>
        <v/>
      </c>
      <c r="E25" s="309" t="str">
        <f>IF(Badges!$T661="A","/","")</f>
        <v/>
      </c>
      <c r="F25" s="309" t="str">
        <f>IF(Badges!$T665="A","/","")</f>
        <v/>
      </c>
      <c r="G25" s="309" t="str">
        <f>IF(Badges!$T669="A","/","")</f>
        <v/>
      </c>
      <c r="H25" s="309" t="str">
        <f>IF(Badges!$T673="A","/","")</f>
        <v/>
      </c>
      <c r="I25" s="325" t="str">
        <f>IF(Summary!$AH33="E","E","")</f>
        <v/>
      </c>
      <c r="J25" s="325" t="str">
        <f>IF(Summary!$AI33="Y","R","")</f>
        <v/>
      </c>
      <c r="K25" s="266"/>
      <c r="L25" s="262"/>
      <c r="M25" s="283" t="s">
        <v>964</v>
      </c>
      <c r="N25" s="284"/>
      <c r="O25" s="284"/>
      <c r="P25" s="284"/>
      <c r="Q25" s="284"/>
      <c r="R25" s="285"/>
      <c r="S25" s="326" t="str">
        <f>IF(Summary!$AH80="E","E","")</f>
        <v/>
      </c>
      <c r="T25" s="326" t="str">
        <f>IF(Summary!$AI80="Y","R","")</f>
        <v/>
      </c>
      <c r="U25" s="586" t="s">
        <v>1144</v>
      </c>
      <c r="W25" s="338" t="str">
        <f>'Fun Patches'!C26</f>
        <v>&lt;LIST PATCH HERE&gt;</v>
      </c>
      <c r="X25" s="339" t="str">
        <f>IF(Summary!$AH134="E","E","")</f>
        <v/>
      </c>
      <c r="Y25" s="339" t="str">
        <f>IF(Summary!$AI134="Y","R","")</f>
        <v/>
      </c>
      <c r="AA25" s="275"/>
      <c r="AB25" s="273"/>
      <c r="AC25" s="274"/>
    </row>
    <row r="26" spans="2:29" ht="12.95" customHeight="1">
      <c r="B26" s="262"/>
      <c r="C26" s="295" t="s">
        <v>962</v>
      </c>
      <c r="D26" s="311" t="str">
        <f>IF(Badges!$T102="A","/","")</f>
        <v/>
      </c>
      <c r="E26" s="311" t="str">
        <f>IF(Badges!$T106="A","/","")</f>
        <v/>
      </c>
      <c r="F26" s="311" t="str">
        <f>IF(Badges!$T110="A","/","")</f>
        <v/>
      </c>
      <c r="G26" s="311" t="str">
        <f>IF(Badges!$T114="A","/","")</f>
        <v/>
      </c>
      <c r="H26" s="311" t="str">
        <f>IF(Badges!$T118="A","/","")</f>
        <v/>
      </c>
      <c r="I26" s="223" t="str">
        <f>IF(Summary!$AH8="E","E","")</f>
        <v/>
      </c>
      <c r="J26" s="223" t="str">
        <f>IF(Summary!$AI8="Y","R","")</f>
        <v/>
      </c>
      <c r="K26" s="266" t="str">
        <f>IF(COUNT(#REF!)=2,MAX(#REF!),"")</f>
        <v/>
      </c>
      <c r="L26" s="392"/>
      <c r="M26" s="392"/>
      <c r="N26" s="393"/>
      <c r="O26" s="393"/>
      <c r="P26" s="393"/>
      <c r="Q26" s="393"/>
      <c r="R26" s="393"/>
      <c r="S26" s="394"/>
      <c r="T26" s="394"/>
      <c r="U26" s="586"/>
      <c r="W26" s="338" t="str">
        <f>'Fun Patches'!C27</f>
        <v>&lt;LIST PATCH HERE&gt;</v>
      </c>
      <c r="X26" s="339" t="str">
        <f>IF(Summary!$AH135="E","E","")</f>
        <v/>
      </c>
      <c r="Y26" s="339" t="str">
        <f>IF(Summary!$AI135="Y","R","")</f>
        <v/>
      </c>
      <c r="AA26" s="275"/>
      <c r="AB26" s="273"/>
      <c r="AC26" s="274"/>
    </row>
    <row r="27" spans="2:29" ht="12.95" customHeight="1" thickBot="1">
      <c r="B27" s="262"/>
      <c r="C27" s="298" t="s">
        <v>963</v>
      </c>
      <c r="D27" s="311" t="str">
        <f>IF(Badges!$T680="A","/","")</f>
        <v/>
      </c>
      <c r="E27" s="311" t="str">
        <f>IF(Badges!$T684="A","/","")</f>
        <v/>
      </c>
      <c r="F27" s="311" t="str">
        <f>IF(Badges!$T688="A","/","")</f>
        <v/>
      </c>
      <c r="G27" s="311" t="str">
        <f>IF(Badges!$T692="A","/","")</f>
        <v/>
      </c>
      <c r="H27" s="311" t="str">
        <f>IF(Badges!$T696="A","/","")</f>
        <v/>
      </c>
      <c r="I27" s="223" t="str">
        <f>IF(Summary!$AH34="E","E","")</f>
        <v/>
      </c>
      <c r="J27" s="223" t="str">
        <f>IF(Summary!$AI34="Y","R","")</f>
        <v/>
      </c>
      <c r="K27" s="266"/>
      <c r="L27" s="392"/>
      <c r="M27" s="392"/>
      <c r="N27" s="393"/>
      <c r="O27" s="393"/>
      <c r="P27" s="393"/>
      <c r="Q27" s="393"/>
      <c r="R27" s="393"/>
      <c r="S27" s="394"/>
      <c r="T27" s="394"/>
      <c r="U27" s="586"/>
      <c r="W27" s="338" t="str">
        <f>'Fun Patches'!C28</f>
        <v>&lt;LIST PATCH HERE&gt;</v>
      </c>
      <c r="X27" s="339" t="str">
        <f>IF(Summary!$AH136="E","E","")</f>
        <v/>
      </c>
      <c r="Y27" s="339" t="str">
        <f>IF(Summary!$AI136="Y","R","")</f>
        <v/>
      </c>
      <c r="AA27" s="275"/>
      <c r="AB27" s="273"/>
      <c r="AC27" s="274"/>
    </row>
    <row r="28" spans="2:29" ht="12.95" customHeight="1">
      <c r="B28" s="262"/>
      <c r="C28" s="294" t="s">
        <v>150</v>
      </c>
      <c r="D28" s="309" t="str">
        <f>IF(Badges!$T703="A","/","")</f>
        <v/>
      </c>
      <c r="E28" s="309" t="str">
        <f>IF(Badges!$T707="A","/","")</f>
        <v/>
      </c>
      <c r="F28" s="309" t="str">
        <f>IF(Badges!$T711="A","/","")</f>
        <v/>
      </c>
      <c r="G28" s="309" t="str">
        <f>IF(Badges!$T715="A","/","")</f>
        <v/>
      </c>
      <c r="H28" s="309" t="str">
        <f>IF(Badges!$T719="A","/","")</f>
        <v/>
      </c>
      <c r="I28" s="325" t="str">
        <f>IF(Summary!$AH35="E","E","")</f>
        <v/>
      </c>
      <c r="J28" s="325" t="str">
        <f>IF(Summary!$AI35="Y","R","")</f>
        <v/>
      </c>
      <c r="L28" s="580" t="str">
        <f>'Council Own'!B6</f>
        <v>&lt;&lt;List Badge 1 Here&gt;&gt;</v>
      </c>
      <c r="M28" s="580"/>
      <c r="N28" s="580"/>
      <c r="O28" s="580"/>
      <c r="P28" s="580"/>
      <c r="Q28" s="580"/>
      <c r="R28" s="589"/>
      <c r="S28" s="337" t="str">
        <f>IF(Summary!$AH82="E","E","")</f>
        <v/>
      </c>
      <c r="T28" s="337" t="str">
        <f>IF(Summary!$AI82="Y","R","")</f>
        <v/>
      </c>
      <c r="U28" s="586"/>
      <c r="W28" s="338" t="str">
        <f>'Fun Patches'!C29</f>
        <v>&lt;LIST PATCH HERE&gt;</v>
      </c>
      <c r="X28" s="339" t="str">
        <f>IF(Summary!$AH137="E","E","")</f>
        <v/>
      </c>
      <c r="Y28" s="339" t="str">
        <f>IF(Summary!$AI137="Y","R","")</f>
        <v/>
      </c>
      <c r="AA28" s="275"/>
      <c r="AB28" s="273"/>
      <c r="AC28" s="274"/>
    </row>
    <row r="29" spans="2:29" ht="12.95" customHeight="1">
      <c r="B29" s="262"/>
      <c r="C29" s="295" t="s">
        <v>847</v>
      </c>
      <c r="D29" s="311" t="str">
        <f>IF(Badges!$T726="A","/","")</f>
        <v/>
      </c>
      <c r="E29" s="311" t="str">
        <f>IF(Badges!$T730="A","/","")</f>
        <v/>
      </c>
      <c r="F29" s="311" t="str">
        <f>IF(Badges!$T734="A","/","")</f>
        <v/>
      </c>
      <c r="G29" s="311" t="str">
        <f>IF(Badges!$T738="A","/","")</f>
        <v/>
      </c>
      <c r="H29" s="311" t="str">
        <f>IF(Badges!$T742="A","/","")</f>
        <v/>
      </c>
      <c r="I29" s="223" t="str">
        <f>IF(Summary!$AH36="E","E","")</f>
        <v/>
      </c>
      <c r="J29" s="223" t="str">
        <f>IF(Summary!$AI36="Y","R","")</f>
        <v/>
      </c>
      <c r="L29" s="581" t="str">
        <f>'Council Own'!B30</f>
        <v>&lt;&lt;List Badge 2 Here&gt;&gt;</v>
      </c>
      <c r="M29" s="581"/>
      <c r="N29" s="581"/>
      <c r="O29" s="581"/>
      <c r="P29" s="581"/>
      <c r="Q29" s="581"/>
      <c r="R29" s="590"/>
      <c r="S29" s="339" t="str">
        <f>IF(Summary!$AH83="E","E","")</f>
        <v/>
      </c>
      <c r="T29" s="339" t="str">
        <f>IF(Summary!$AI83="Y","R","")</f>
        <v/>
      </c>
      <c r="U29" s="586"/>
      <c r="W29" s="338" t="str">
        <f>'Fun Patches'!C30</f>
        <v>&lt;LIST PATCH HERE&gt;</v>
      </c>
      <c r="X29" s="339" t="str">
        <f>IF(Summary!$AH138="E","E","")</f>
        <v/>
      </c>
      <c r="Y29" s="339" t="str">
        <f>IF(Summary!$AI138="Y","R","")</f>
        <v/>
      </c>
      <c r="AA29" s="275"/>
      <c r="AB29" s="273"/>
      <c r="AC29" s="274"/>
    </row>
    <row r="30" spans="2:29" ht="12.95" customHeight="1" thickBot="1">
      <c r="B30" s="262"/>
      <c r="C30" s="298" t="s">
        <v>140</v>
      </c>
      <c r="D30" s="316" t="str">
        <f>IF(Badges!$T749="A","/","")</f>
        <v/>
      </c>
      <c r="E30" s="316" t="str">
        <f>IF(Badges!$T753="A","/","")</f>
        <v/>
      </c>
      <c r="F30" s="316" t="str">
        <f>IF(Badges!$T757="A","/","")</f>
        <v/>
      </c>
      <c r="G30" s="316" t="str">
        <f>IF(Badges!$T761="A","/","")</f>
        <v/>
      </c>
      <c r="H30" s="316" t="str">
        <f>IF(Badges!$T765="A","/","")</f>
        <v/>
      </c>
      <c r="I30" s="326" t="str">
        <f>IF(Summary!$AH37="E","E","")</f>
        <v/>
      </c>
      <c r="J30" s="326" t="str">
        <f>IF(Summary!$AI37="Y","R","")</f>
        <v/>
      </c>
      <c r="L30" s="580" t="str">
        <f>'Council Own'!B54</f>
        <v>&lt;&lt;List Badge 3 Here&gt;&gt;</v>
      </c>
      <c r="M30" s="580"/>
      <c r="N30" s="580"/>
      <c r="O30" s="580"/>
      <c r="P30" s="580"/>
      <c r="Q30" s="580"/>
      <c r="R30" s="589"/>
      <c r="S30" s="339" t="str">
        <f>IF(Summary!$AH84="E","E","")</f>
        <v/>
      </c>
      <c r="T30" s="339" t="str">
        <f>IF(Summary!$AI84="Y","R","")</f>
        <v/>
      </c>
      <c r="U30" s="586"/>
      <c r="W30" s="338" t="str">
        <f>'Fun Patches'!C31</f>
        <v>&lt;LIST PATCH HERE&gt;</v>
      </c>
      <c r="X30" s="339" t="str">
        <f>IF(Summary!$AH139="E","E","")</f>
        <v/>
      </c>
      <c r="Y30" s="339" t="str">
        <f>IF(Summary!$AI139="Y","R","")</f>
        <v/>
      </c>
      <c r="AA30" s="275"/>
      <c r="AB30" s="273"/>
      <c r="AC30" s="274"/>
    </row>
    <row r="31" spans="2:29" ht="12.95" customHeight="1">
      <c r="B31" s="262"/>
      <c r="C31" s="295" t="s">
        <v>1077</v>
      </c>
      <c r="D31" s="308" t="str">
        <f>IF(Badges!D768="C","/","")</f>
        <v/>
      </c>
      <c r="E31" s="308" t="str">
        <f>IF(Badges!E768="C","/","")</f>
        <v/>
      </c>
      <c r="F31" s="308" t="str">
        <f>IF(Badges!F768="C","/","")</f>
        <v/>
      </c>
      <c r="G31" s="308" t="str">
        <f>IF(Badges!G768="C","/","")</f>
        <v/>
      </c>
      <c r="H31" s="308" t="str">
        <f>IF(Badges!H768="C","/","")</f>
        <v/>
      </c>
      <c r="I31" s="224" t="str">
        <f>IF(Summary!$AH38="E","E","")</f>
        <v/>
      </c>
      <c r="J31" s="224" t="str">
        <f>IF(Summary!$AI38="Y","R","")</f>
        <v/>
      </c>
      <c r="L31" s="581" t="str">
        <f>'Council Own'!B78</f>
        <v>&lt;&lt;List Badge 4 Here&gt;&gt;</v>
      </c>
      <c r="M31" s="581"/>
      <c r="N31" s="581"/>
      <c r="O31" s="581"/>
      <c r="P31" s="581"/>
      <c r="Q31" s="581"/>
      <c r="R31" s="590"/>
      <c r="S31" s="339" t="str">
        <f>IF(Summary!$AH85="E","E","")</f>
        <v/>
      </c>
      <c r="T31" s="339" t="str">
        <f>IF(Summary!$AI85="Y","R","")</f>
        <v/>
      </c>
      <c r="U31" s="586"/>
      <c r="W31" s="338" t="str">
        <f>'Fun Patches'!C32</f>
        <v>&lt;LIST PATCH HERE&gt;</v>
      </c>
      <c r="X31" s="339" t="str">
        <f>IF(Summary!$AH140="E","E","")</f>
        <v/>
      </c>
      <c r="Y31" s="339" t="str">
        <f>IF(Summary!$AI140="Y","R","")</f>
        <v/>
      </c>
      <c r="AA31" s="275"/>
      <c r="AB31" s="273"/>
      <c r="AC31" s="274"/>
    </row>
    <row r="32" spans="2:29" ht="12.95" customHeight="1">
      <c r="B32" s="262"/>
      <c r="C32" s="295" t="s">
        <v>965</v>
      </c>
      <c r="D32" s="317" t="str">
        <f>IF(Badges!$T779="A","/","")</f>
        <v/>
      </c>
      <c r="E32" s="317" t="str">
        <f>IF(Badges!$T783="A","/","")</f>
        <v/>
      </c>
      <c r="F32" s="317" t="str">
        <f>IF(Badges!$T787="A","/","")</f>
        <v/>
      </c>
      <c r="G32" s="317" t="str">
        <f>IF(Badges!$T791="A","/","")</f>
        <v/>
      </c>
      <c r="H32" s="317" t="str">
        <f>IF(Badges!$T795="A","/","")</f>
        <v/>
      </c>
      <c r="I32" s="224" t="str">
        <f>IF(Summary!$AH39="E","E","")</f>
        <v/>
      </c>
      <c r="J32" s="224" t="str">
        <f>IF(Summary!$AI39="Y","R","")</f>
        <v/>
      </c>
      <c r="L32" s="582" t="str">
        <f>'Council Own'!B102</f>
        <v>&lt;&lt;List Badge 5 Here&gt;&gt;</v>
      </c>
      <c r="M32" s="582"/>
      <c r="N32" s="582"/>
      <c r="O32" s="582"/>
      <c r="P32" s="582"/>
      <c r="Q32" s="582"/>
      <c r="R32" s="591"/>
      <c r="S32" s="341" t="str">
        <f>IF(Summary!$AH86="E","E","")</f>
        <v/>
      </c>
      <c r="T32" s="341" t="str">
        <f>IF(Summary!$AI86="Y","R","")</f>
        <v/>
      </c>
      <c r="U32" s="586"/>
      <c r="W32" s="338" t="str">
        <f>'Fun Patches'!C33</f>
        <v>&lt;LIST PATCH HERE&gt;</v>
      </c>
      <c r="X32" s="339" t="str">
        <f>IF(Summary!$AH141="E","E","")</f>
        <v/>
      </c>
      <c r="Y32" s="339" t="str">
        <f>IF(Summary!$AI141="Y","R","")</f>
        <v/>
      </c>
      <c r="AA32" s="275"/>
      <c r="AB32" s="273"/>
      <c r="AC32" s="274"/>
    </row>
    <row r="33" spans="2:29" ht="12.95" customHeight="1" thickBot="1">
      <c r="B33" s="262"/>
      <c r="C33" s="299" t="s">
        <v>966</v>
      </c>
      <c r="D33" s="316" t="str">
        <f>IF(Badges!$T802="A","/","")</f>
        <v/>
      </c>
      <c r="E33" s="316" t="str">
        <f>IF(Badges!$T806="A","/","")</f>
        <v/>
      </c>
      <c r="F33" s="316" t="str">
        <f>IF(Badges!$T810="A","/","")</f>
        <v/>
      </c>
      <c r="G33" s="316" t="str">
        <f>IF(Badges!$T814="A","/","")</f>
        <v/>
      </c>
      <c r="H33" s="316" t="str">
        <f>IF(Badges!$T818="A","/","")</f>
        <v/>
      </c>
      <c r="I33" s="224" t="str">
        <f>IF(Summary!$AH40="E","E","")</f>
        <v/>
      </c>
      <c r="J33" s="224" t="str">
        <f>IF(Summary!$AI40="Y","R","")</f>
        <v/>
      </c>
      <c r="L33" s="582" t="str">
        <f>'Council Own'!B126</f>
        <v>&lt;&lt;List Badge 6 Here&gt;&gt;</v>
      </c>
      <c r="M33" s="582"/>
      <c r="N33" s="582"/>
      <c r="O33" s="582"/>
      <c r="P33" s="582"/>
      <c r="Q33" s="582"/>
      <c r="R33" s="591"/>
      <c r="S33" s="341" t="str">
        <f>IF(Summary!$AH87="E","E","")</f>
        <v/>
      </c>
      <c r="T33" s="341" t="str">
        <f>IF(Summary!$AI87="Y","R","")</f>
        <v/>
      </c>
      <c r="U33" s="586"/>
      <c r="W33" s="338" t="str">
        <f>'Fun Patches'!C34</f>
        <v>&lt;LIST PATCH HERE&gt;</v>
      </c>
      <c r="X33" s="339" t="str">
        <f>IF(Summary!$AH142="E","E","")</f>
        <v/>
      </c>
      <c r="Y33" s="339" t="str">
        <f>IF(Summary!$AI142="Y","R","")</f>
        <v/>
      </c>
      <c r="AA33" s="275"/>
      <c r="AB33" s="273"/>
      <c r="AC33" s="274"/>
    </row>
    <row r="34" spans="2:29" ht="12.95" customHeight="1">
      <c r="L34" s="582" t="str">
        <f>'Council Own'!B150</f>
        <v>&lt;&lt;List Badge 7 Here&gt;&gt;</v>
      </c>
      <c r="M34" s="582"/>
      <c r="N34" s="582"/>
      <c r="O34" s="582"/>
      <c r="P34" s="582"/>
      <c r="Q34" s="582"/>
      <c r="R34" s="591"/>
      <c r="S34" s="341" t="str">
        <f>IF(Summary!$AH88="E","E","")</f>
        <v/>
      </c>
      <c r="T34" s="341" t="str">
        <f>IF(Summary!$AI88="Y","R","")</f>
        <v/>
      </c>
      <c r="U34" s="586"/>
      <c r="W34" s="338" t="str">
        <f>'Fun Patches'!C35</f>
        <v>&lt;LIST PATCH HERE&gt;</v>
      </c>
      <c r="X34" s="339" t="str">
        <f>IF(Summary!$AH143="E","E","")</f>
        <v/>
      </c>
      <c r="Y34" s="339" t="str">
        <f>IF(Summary!$AI143="Y","R","")</f>
        <v/>
      </c>
      <c r="AA34" s="275"/>
      <c r="AB34" s="273"/>
      <c r="AC34" s="274"/>
    </row>
    <row r="35" spans="2:29" ht="12.95" customHeight="1" thickBot="1">
      <c r="L35" s="582" t="str">
        <f>'Council Own'!B174</f>
        <v>&lt;&lt;List Badge 8 Here&gt;&gt;</v>
      </c>
      <c r="M35" s="582"/>
      <c r="N35" s="582"/>
      <c r="O35" s="582"/>
      <c r="P35" s="582"/>
      <c r="Q35" s="582"/>
      <c r="R35" s="591"/>
      <c r="S35" s="341" t="str">
        <f>IF(Summary!$AH89="E","E","")</f>
        <v/>
      </c>
      <c r="T35" s="341" t="str">
        <f>IF(Summary!$AI89="Y","R","")</f>
        <v/>
      </c>
      <c r="U35" s="586"/>
      <c r="W35" s="338" t="str">
        <f>'Fun Patches'!C36</f>
        <v>&lt;LIST PATCH HERE&gt;</v>
      </c>
      <c r="X35" s="339" t="str">
        <f>IF(Summary!$AH144="E","E","")</f>
        <v/>
      </c>
      <c r="Y35" s="339" t="str">
        <f>IF(Summary!$AI144="Y","R","")</f>
        <v/>
      </c>
      <c r="AA35" s="275"/>
      <c r="AB35" s="273"/>
      <c r="AC35" s="274"/>
    </row>
    <row r="36" spans="2:29" ht="12.95" customHeight="1">
      <c r="C36" s="300" t="s">
        <v>156</v>
      </c>
      <c r="D36" s="310" t="str">
        <f>IF(Badges!$T56="A","/","")</f>
        <v/>
      </c>
      <c r="E36" s="310" t="str">
        <f>IF(Badges!$T60="A","/","")</f>
        <v/>
      </c>
      <c r="F36" s="310" t="str">
        <f>IF(Badges!$T64="A","/","")</f>
        <v/>
      </c>
      <c r="G36" s="310" t="str">
        <f>IF(Badges!$T68="A","/","")</f>
        <v/>
      </c>
      <c r="H36" s="310" t="str">
        <f>IF(Badges!$T72="A","/","")</f>
        <v/>
      </c>
      <c r="I36" s="224" t="str">
        <f>IF(Summary!$AH6="E","E","")</f>
        <v/>
      </c>
      <c r="J36" s="224" t="str">
        <f>IF(Summary!$AI6="Y","R","")</f>
        <v/>
      </c>
      <c r="L36" s="582" t="str">
        <f>'Council Own'!B198</f>
        <v>&lt;&lt;List Badge 9 Here&gt;&gt;</v>
      </c>
      <c r="M36" s="582"/>
      <c r="N36" s="582"/>
      <c r="O36" s="582"/>
      <c r="P36" s="582"/>
      <c r="Q36" s="582"/>
      <c r="R36" s="591"/>
      <c r="S36" s="341" t="str">
        <f>IF(Summary!$AH90="E","E","")</f>
        <v/>
      </c>
      <c r="T36" s="341" t="str">
        <f>IF(Summary!$AI90="Y","R","")</f>
        <v/>
      </c>
      <c r="U36" s="586"/>
      <c r="W36" s="338" t="str">
        <f>'Fun Patches'!C37</f>
        <v>&lt;LIST PATCH HERE&gt;</v>
      </c>
      <c r="X36" s="339" t="str">
        <f>IF(Summary!$AH145="E","E","")</f>
        <v/>
      </c>
      <c r="Y36" s="339" t="str">
        <f>IF(Summary!$AI145="Y","R","")</f>
        <v/>
      </c>
      <c r="AA36" s="275"/>
      <c r="AB36" s="273"/>
      <c r="AC36" s="274"/>
    </row>
    <row r="37" spans="2:29" ht="12.95" customHeight="1" thickBot="1">
      <c r="C37" s="298" t="s">
        <v>157</v>
      </c>
      <c r="D37" s="316" t="str">
        <f>IF(Badges!$T611="A","/","")</f>
        <v/>
      </c>
      <c r="E37" s="316" t="str">
        <f>IF(Badges!$T615="A","/","")</f>
        <v/>
      </c>
      <c r="F37" s="316" t="str">
        <f>IF(Badges!$T619="A","/","")</f>
        <v/>
      </c>
      <c r="G37" s="316" t="str">
        <f>IF(Badges!$T623="A","/","")</f>
        <v/>
      </c>
      <c r="H37" s="316" t="str">
        <f>IF(Badges!$T627="A","/","")</f>
        <v/>
      </c>
      <c r="I37" s="326" t="str">
        <f>IF(Summary!$AH31="E","E","")</f>
        <v/>
      </c>
      <c r="J37" s="326" t="str">
        <f>IF(Summary!$AI31="Y","R","")</f>
        <v/>
      </c>
      <c r="L37" s="582" t="str">
        <f>'Council Own'!B222</f>
        <v>&lt;&lt;List Badge 10 Here&gt;&gt;</v>
      </c>
      <c r="M37" s="582"/>
      <c r="N37" s="582"/>
      <c r="O37" s="582"/>
      <c r="P37" s="582"/>
      <c r="Q37" s="582"/>
      <c r="R37" s="591"/>
      <c r="S37" s="341" t="str">
        <f>IF(Summary!$AH91="E","E","")</f>
        <v/>
      </c>
      <c r="T37" s="341" t="str">
        <f>IF(Summary!$AI91="Y","R","")</f>
        <v/>
      </c>
      <c r="U37" s="586"/>
      <c r="W37" s="338" t="str">
        <f>'Fun Patches'!C38</f>
        <v>&lt;LIST PATCH HERE&gt;</v>
      </c>
      <c r="X37" s="339" t="str">
        <f>IF(Summary!$AH146="E","E","")</f>
        <v/>
      </c>
      <c r="Y37" s="339" t="str">
        <f>IF(Summary!$AI146="Y","R","")</f>
        <v/>
      </c>
      <c r="AA37" s="275"/>
      <c r="AB37" s="273"/>
      <c r="AC37" s="274"/>
    </row>
    <row r="38" spans="2:29" ht="12.95" customHeight="1">
      <c r="C38" s="300" t="s">
        <v>158</v>
      </c>
      <c r="D38" s="309" t="str">
        <f>IF(Badges!$T123="A","/","")</f>
        <v/>
      </c>
      <c r="E38" s="309" t="str">
        <f>IF(Badges!$T125="A","/","")</f>
        <v/>
      </c>
      <c r="F38" s="309" t="str">
        <f>IF(Badges!$T127="A","/","")</f>
        <v/>
      </c>
      <c r="G38" s="309" t="str">
        <f>IF(Badges!$T129="A","/","")</f>
        <v/>
      </c>
      <c r="H38" s="309" t="str">
        <f>IF(Badges!$T131="A","/","")</f>
        <v/>
      </c>
      <c r="I38" s="224" t="str">
        <f>IF(Summary!$AH9="E","E","")</f>
        <v/>
      </c>
      <c r="J38" s="224" t="str">
        <f>IF(Summary!$AI9="Y","R","")</f>
        <v/>
      </c>
      <c r="L38" s="391"/>
      <c r="M38" s="391"/>
      <c r="N38" s="391"/>
      <c r="O38" s="391"/>
      <c r="P38" s="391"/>
      <c r="Q38" s="391"/>
      <c r="R38" s="391"/>
      <c r="S38" s="395"/>
      <c r="T38" s="395"/>
      <c r="U38" s="586"/>
      <c r="W38" s="338" t="str">
        <f>'Fun Patches'!C39</f>
        <v>&lt;LIST PATCH HERE&gt;</v>
      </c>
      <c r="X38" s="339" t="str">
        <f>IF(Summary!$AH147="E","E","")</f>
        <v/>
      </c>
      <c r="Y38" s="339" t="str">
        <f>IF(Summary!$AI147="Y","R","")</f>
        <v/>
      </c>
      <c r="AA38" s="275"/>
      <c r="AB38" s="273"/>
      <c r="AC38" s="274"/>
    </row>
    <row r="39" spans="2:29" ht="12.95" customHeight="1">
      <c r="C39" s="299" t="s">
        <v>159</v>
      </c>
      <c r="D39" s="315" t="str">
        <f>IF(Badges!$T136="A","/","")</f>
        <v/>
      </c>
      <c r="E39" s="315" t="str">
        <f>IF(Badges!$T138="A","/","")</f>
        <v/>
      </c>
      <c r="F39" s="315" t="str">
        <f>IF(Badges!$T140="A","/","")</f>
        <v/>
      </c>
      <c r="G39" s="315" t="str">
        <f>IF(Badges!$T142="A","/","")</f>
        <v/>
      </c>
      <c r="H39" s="315" t="str">
        <f>IF(Badges!$T144="A","/","")</f>
        <v/>
      </c>
      <c r="I39" s="224" t="str">
        <f>IF(Summary!$AH10="E","E","")</f>
        <v/>
      </c>
      <c r="J39" s="224" t="str">
        <f>IF(Summary!$AI10="Y","R","")</f>
        <v/>
      </c>
      <c r="L39" s="391"/>
      <c r="M39" s="391"/>
      <c r="N39" s="391"/>
      <c r="O39" s="391"/>
      <c r="P39" s="391"/>
      <c r="Q39" s="391"/>
      <c r="R39" s="391"/>
      <c r="S39" s="395"/>
      <c r="T39" s="395"/>
      <c r="U39" s="586"/>
      <c r="W39" s="338" t="str">
        <f>'Fun Patches'!C40</f>
        <v>&lt;LIST PATCH HERE&gt;</v>
      </c>
      <c r="X39" s="339" t="str">
        <f>IF(Summary!$AH148="E","E","")</f>
        <v/>
      </c>
      <c r="Y39" s="339" t="str">
        <f>IF(Summary!$AI148="Y","R","")</f>
        <v/>
      </c>
      <c r="AA39" s="275"/>
      <c r="AB39" s="273"/>
      <c r="AC39" s="274"/>
    </row>
    <row r="40" spans="2:29" ht="12.95" customHeight="1">
      <c r="L40" s="581" t="str">
        <f>'Age-Level'!C122</f>
        <v>Investiture</v>
      </c>
      <c r="M40" s="581"/>
      <c r="N40" s="581"/>
      <c r="O40" s="581"/>
      <c r="P40" s="581"/>
      <c r="Q40" s="581"/>
      <c r="R40" s="590"/>
      <c r="S40" s="224" t="str">
        <f>IF(Summary!$AH106="E","E","")</f>
        <v/>
      </c>
      <c r="T40" s="224" t="str">
        <f>IF(Summary!$AI106="Y","R","")</f>
        <v/>
      </c>
      <c r="U40" s="586"/>
      <c r="W40" s="338" t="str">
        <f>'Fun Patches'!C41</f>
        <v>&lt;LIST PATCH HERE&gt;</v>
      </c>
      <c r="X40" s="339" t="str">
        <f>IF(Summary!$AH149="E","E","")</f>
        <v/>
      </c>
      <c r="Y40" s="339" t="str">
        <f>IF(Summary!$AI149="Y","R","")</f>
        <v/>
      </c>
      <c r="AA40" s="275"/>
      <c r="AB40" s="273"/>
      <c r="AC40" s="274"/>
    </row>
    <row r="41" spans="2:29" ht="12.95" customHeight="1" thickBot="1">
      <c r="L41" s="581" t="str">
        <f>'Age-Level'!C123</f>
        <v>Rededication (1st year)</v>
      </c>
      <c r="M41" s="581"/>
      <c r="N41" s="581"/>
      <c r="O41" s="581"/>
      <c r="P41" s="581"/>
      <c r="Q41" s="581"/>
      <c r="R41" s="590"/>
      <c r="S41" s="224" t="str">
        <f>IF(Summary!$AH107="E","E","")</f>
        <v/>
      </c>
      <c r="T41" s="224" t="str">
        <f>IF(Summary!$AI107="Y","R","")</f>
        <v/>
      </c>
      <c r="U41" s="586"/>
      <c r="W41" s="338" t="str">
        <f>'Fun Patches'!C42</f>
        <v>&lt;LIST PATCH HERE&gt;</v>
      </c>
      <c r="X41" s="339" t="str">
        <f>IF(Summary!$AH150="E","E","")</f>
        <v/>
      </c>
      <c r="Y41" s="339" t="str">
        <f>IF(Summary!$AI150="Y","R","")</f>
        <v/>
      </c>
      <c r="AA41" s="275"/>
      <c r="AB41" s="273"/>
      <c r="AC41" s="274"/>
    </row>
    <row r="42" spans="2:29" ht="12.95" customHeight="1">
      <c r="B42" s="262"/>
      <c r="C42" s="263" t="s">
        <v>1078</v>
      </c>
      <c r="D42" s="309" t="str">
        <f>IF(Badges!$T823="C","/","")</f>
        <v/>
      </c>
      <c r="E42" s="309" t="str">
        <f>IF(Badges!$T823="C","/","")</f>
        <v/>
      </c>
      <c r="F42" s="309" t="str">
        <f>IF(Badges!$T823="C","/","")</f>
        <v/>
      </c>
      <c r="G42" s="309" t="str">
        <f>IF(Badges!$T823="C","/","")</f>
        <v/>
      </c>
      <c r="H42" s="309" t="str">
        <f>IF(Badges!$T823="C","/","")</f>
        <v/>
      </c>
      <c r="I42" s="224" t="str">
        <f>IF(Summary!$AH42="E","E","")</f>
        <v/>
      </c>
      <c r="J42" s="224" t="str">
        <f>IF(Summary!$AI42="Y","R","")</f>
        <v/>
      </c>
      <c r="L42" s="581" t="str">
        <f>'Age-Level'!C124</f>
        <v>Rededication (2nd year)</v>
      </c>
      <c r="M42" s="581"/>
      <c r="N42" s="581"/>
      <c r="O42" s="581"/>
      <c r="P42" s="581"/>
      <c r="Q42" s="581"/>
      <c r="R42" s="590"/>
      <c r="S42" s="224" t="str">
        <f>IF(Summary!$AH108="E","E","")</f>
        <v/>
      </c>
      <c r="T42" s="224" t="str">
        <f>IF(Summary!$AI108="Y","R","")</f>
        <v/>
      </c>
      <c r="U42" s="586"/>
      <c r="W42" s="338" t="str">
        <f>'Fun Patches'!C43</f>
        <v>&lt;LIST PATCH HERE&gt;</v>
      </c>
      <c r="X42" s="339" t="str">
        <f>IF(Summary!$AH151="E","E","")</f>
        <v/>
      </c>
      <c r="Y42" s="339" t="str">
        <f>IF(Summary!$AI151="Y","R","")</f>
        <v/>
      </c>
      <c r="AA42" s="275"/>
      <c r="AB42" s="273"/>
      <c r="AC42" s="274"/>
    </row>
    <row r="43" spans="2:29" ht="12.95" customHeight="1">
      <c r="B43" s="262"/>
      <c r="C43" s="286" t="s">
        <v>1079</v>
      </c>
      <c r="D43" s="317" t="str">
        <f>IF(Badges!$T830="C","/","")</f>
        <v/>
      </c>
      <c r="E43" s="317" t="str">
        <f>IF(Badges!$T830="C","/","")</f>
        <v/>
      </c>
      <c r="F43" s="317" t="str">
        <f>IF(Badges!$T830="C","/","")</f>
        <v/>
      </c>
      <c r="G43" s="317" t="str">
        <f>IF(Badges!$T830="C","/","")</f>
        <v/>
      </c>
      <c r="H43" s="317" t="str">
        <f>IF(Badges!$T830="C","/","")</f>
        <v/>
      </c>
      <c r="I43" s="224" t="str">
        <f>IF(Summary!$AH43="E","E","")</f>
        <v/>
      </c>
      <c r="J43" s="224" t="str">
        <f>IF(Summary!$AI43="Y","R","")</f>
        <v/>
      </c>
      <c r="L43" s="581" t="str">
        <f>'Age-Level'!C125</f>
        <v>Rededication (3rd year)</v>
      </c>
      <c r="M43" s="581"/>
      <c r="N43" s="581"/>
      <c r="O43" s="581"/>
      <c r="P43" s="581"/>
      <c r="Q43" s="581"/>
      <c r="R43" s="590"/>
      <c r="S43" s="224" t="str">
        <f>IF(Summary!$AH109="E","E","")</f>
        <v/>
      </c>
      <c r="T43" s="224" t="str">
        <f>IF(Summary!$AI109="Y","R","")</f>
        <v/>
      </c>
      <c r="U43" s="586"/>
      <c r="W43" s="338" t="str">
        <f>'Fun Patches'!C44</f>
        <v>&lt;LIST PATCH HERE&gt;</v>
      </c>
      <c r="X43" s="339" t="str">
        <f>IF(Summary!$AH152="E","E","")</f>
        <v/>
      </c>
      <c r="Y43" s="339" t="str">
        <f>IF(Summary!$AI152="Y","R","")</f>
        <v/>
      </c>
      <c r="AA43" s="275"/>
      <c r="AB43" s="273"/>
      <c r="AC43" s="274"/>
    </row>
    <row r="44" spans="2:29" ht="12.95" customHeight="1" thickBot="1">
      <c r="B44" s="262"/>
      <c r="C44" s="293" t="s">
        <v>1080</v>
      </c>
      <c r="D44" s="316" t="str">
        <f>IF(Badges!$T837="C","/","")</f>
        <v/>
      </c>
      <c r="E44" s="316" t="str">
        <f>IF(Badges!$T837="C","/","")</f>
        <v/>
      </c>
      <c r="F44" s="316" t="str">
        <f>IF(Badges!$T837="C","/","")</f>
        <v/>
      </c>
      <c r="G44" s="316" t="str">
        <f>IF(Badges!$T837="C","/","")</f>
        <v/>
      </c>
      <c r="H44" s="316" t="str">
        <f>IF(Badges!$T837="C","/","")</f>
        <v/>
      </c>
      <c r="I44" s="326" t="str">
        <f>IF(Summary!$AH44="E","E","")</f>
        <v/>
      </c>
      <c r="J44" s="326" t="str">
        <f>IF(Summary!$AI44="Y","R","")</f>
        <v/>
      </c>
      <c r="L44" s="581" t="str">
        <f>'Age-Level'!C126</f>
        <v>Rededication (4th year)</v>
      </c>
      <c r="M44" s="581"/>
      <c r="N44" s="581"/>
      <c r="O44" s="581"/>
      <c r="P44" s="581"/>
      <c r="Q44" s="581"/>
      <c r="R44" s="590"/>
      <c r="S44" s="342" t="str">
        <f>IF(Summary!$AH110="E","E","")</f>
        <v/>
      </c>
      <c r="T44" s="342" t="str">
        <f>IF(Summary!$AI110="Y","R","")</f>
        <v/>
      </c>
      <c r="U44" s="586"/>
      <c r="W44" s="338" t="str">
        <f>'Fun Patches'!C45</f>
        <v>&lt;LIST PATCH HERE&gt;</v>
      </c>
      <c r="X44" s="339" t="str">
        <f>IF(Summary!$AH153="E","E","")</f>
        <v/>
      </c>
      <c r="Y44" s="339" t="str">
        <f>IF(Summary!$AI153="Y","R","")</f>
        <v/>
      </c>
      <c r="AA44" s="275"/>
      <c r="AB44" s="273"/>
      <c r="AC44" s="274"/>
    </row>
    <row r="45" spans="2:29" ht="12.95" customHeight="1" thickBot="1">
      <c r="B45" s="262"/>
      <c r="C45" s="263" t="s">
        <v>967</v>
      </c>
      <c r="D45" s="309" t="str">
        <f>IF(Badges!$T845="C","/","")</f>
        <v/>
      </c>
      <c r="E45" s="309" t="str">
        <f>IF(Badges!$T846="C","/","")</f>
        <v/>
      </c>
      <c r="F45" s="309" t="str">
        <f>IF(Badges!$T847="C","/","")</f>
        <v/>
      </c>
      <c r="G45" s="309" t="str">
        <f>IF(Badges!$T848="C","/","")</f>
        <v/>
      </c>
      <c r="H45" s="309" t="str">
        <f>IF(Badges!$T849="C","/","")</f>
        <v/>
      </c>
      <c r="I45" s="224" t="str">
        <f>IF(Summary!$AH46="E","E","")</f>
        <v/>
      </c>
      <c r="J45" s="224" t="str">
        <f>IF(Summary!$AI46="Y","R","")</f>
        <v/>
      </c>
      <c r="L45" s="584" t="str">
        <f>'Age-Level'!C127</f>
        <v>Rededication (5th year)</v>
      </c>
      <c r="M45" s="584"/>
      <c r="N45" s="584"/>
      <c r="O45" s="584"/>
      <c r="P45" s="584"/>
      <c r="Q45" s="584"/>
      <c r="R45" s="592"/>
      <c r="S45" s="343" t="str">
        <f>IF(Summary!$AH111="E","E","")</f>
        <v/>
      </c>
      <c r="T45" s="343" t="str">
        <f>IF(Summary!$AI111="Y","R","")</f>
        <v/>
      </c>
      <c r="U45" s="586"/>
      <c r="W45" s="338" t="str">
        <f>'Fun Patches'!C46</f>
        <v>&lt;LIST PATCH HERE&gt;</v>
      </c>
      <c r="X45" s="339" t="str">
        <f>IF(Summary!$AH154="E","E","")</f>
        <v/>
      </c>
      <c r="Y45" s="339" t="str">
        <f>IF(Summary!$AI154="Y","R","")</f>
        <v/>
      </c>
      <c r="AA45" s="275"/>
      <c r="AB45" s="273"/>
      <c r="AC45" s="274"/>
    </row>
    <row r="46" spans="2:29" ht="12.95" customHeight="1">
      <c r="B46" s="262"/>
      <c r="C46" s="286" t="s">
        <v>968</v>
      </c>
      <c r="D46" s="317" t="str">
        <f>IF(Badges!$T852="C","/","")</f>
        <v/>
      </c>
      <c r="E46" s="317" t="str">
        <f>IF(Badges!$T853="C","/","")</f>
        <v/>
      </c>
      <c r="F46" s="317" t="str">
        <f>IF(Badges!$T854="C","/","")</f>
        <v/>
      </c>
      <c r="G46" s="317" t="str">
        <f>IF(Badges!$T855="C","/","")</f>
        <v/>
      </c>
      <c r="H46" s="317" t="str">
        <f>IF(Badges!$T856="C","/","")</f>
        <v/>
      </c>
      <c r="I46" s="224" t="str">
        <f>IF(Summary!$AH47="E","E","")</f>
        <v/>
      </c>
      <c r="J46" s="224" t="str">
        <f>IF(Summary!$AI47="Y","R","")</f>
        <v/>
      </c>
      <c r="T46" s="394"/>
      <c r="U46" s="586"/>
      <c r="W46" s="338" t="str">
        <f>'Fun Patches'!C47</f>
        <v>&lt;LIST PATCH HERE&gt;</v>
      </c>
      <c r="X46" s="339" t="str">
        <f>IF(Summary!$AH155="E","E","")</f>
        <v/>
      </c>
      <c r="Y46" s="339" t="str">
        <f>IF(Summary!$AI155="Y","R","")</f>
        <v/>
      </c>
      <c r="AA46" s="275"/>
      <c r="AB46" s="273"/>
      <c r="AC46" s="274"/>
    </row>
    <row r="47" spans="2:29" ht="12.95" customHeight="1" thickBot="1">
      <c r="B47" s="262"/>
      <c r="C47" s="293" t="s">
        <v>969</v>
      </c>
      <c r="D47" s="316" t="str">
        <f>IF(Badges!$T859="C","/","")</f>
        <v/>
      </c>
      <c r="E47" s="316" t="str">
        <f>IF(Badges!$T860="C","/","")</f>
        <v/>
      </c>
      <c r="F47" s="316" t="str">
        <f>IF(Badges!$T861="C","/","")</f>
        <v/>
      </c>
      <c r="G47" s="316" t="str">
        <f>IF(Badges!$T862="C","/","")</f>
        <v/>
      </c>
      <c r="H47" s="316" t="str">
        <f>IF(Badges!$T863="C","/","")</f>
        <v/>
      </c>
      <c r="I47" s="326" t="str">
        <f>IF(Summary!$AH48="E","E","")</f>
        <v/>
      </c>
      <c r="J47" s="326" t="str">
        <f>IF(Summary!$AI48="Y","R","")</f>
        <v/>
      </c>
      <c r="U47" s="586"/>
      <c r="W47" s="338" t="str">
        <f>'Fun Patches'!C48</f>
        <v>&lt;LIST PATCH HERE&gt;</v>
      </c>
      <c r="X47" s="339" t="str">
        <f>IF(Summary!$AH156="E","E","")</f>
        <v/>
      </c>
      <c r="Y47" s="339" t="str">
        <f>IF(Summary!$AI156="Y","R","")</f>
        <v/>
      </c>
      <c r="AA47" s="275"/>
      <c r="AB47" s="273"/>
      <c r="AC47" s="274"/>
    </row>
    <row r="48" spans="2:29" ht="12.95" customHeight="1">
      <c r="B48" s="262"/>
      <c r="C48" s="294" t="s">
        <v>970</v>
      </c>
      <c r="D48" s="309" t="str">
        <f>IF(Badges!$T867="C","/","")</f>
        <v/>
      </c>
      <c r="E48" s="309" t="str">
        <f>IF(Badges!$T868="C","/","")</f>
        <v/>
      </c>
      <c r="F48" s="309" t="str">
        <f>IF(Badges!$T869="C","/","")</f>
        <v/>
      </c>
      <c r="G48" s="309" t="str">
        <f>IF(Badges!$T870="C","/","")</f>
        <v/>
      </c>
      <c r="H48" s="309" t="str">
        <f>IF(Badges!$T871="C","/","")</f>
        <v/>
      </c>
      <c r="I48" s="224" t="str">
        <f>IF(Summary!$AH50="E","E","")</f>
        <v/>
      </c>
      <c r="J48" s="224" t="str">
        <f>IF(Summary!$AI50="Y","R","")</f>
        <v/>
      </c>
      <c r="L48" s="583"/>
      <c r="M48" s="583"/>
      <c r="N48" s="583"/>
      <c r="O48" s="583"/>
      <c r="P48" s="583"/>
      <c r="Q48" s="583"/>
      <c r="R48" s="587"/>
      <c r="S48" s="264"/>
      <c r="T48" s="274"/>
      <c r="U48" s="586"/>
      <c r="W48" s="338" t="str">
        <f>'Fun Patches'!C49</f>
        <v>&lt;LIST PATCH HERE&gt;</v>
      </c>
      <c r="X48" s="339" t="str">
        <f>IF(Summary!$AH157="E","E","")</f>
        <v/>
      </c>
      <c r="Y48" s="339" t="str">
        <f>IF(Summary!$AI157="Y","R","")</f>
        <v/>
      </c>
      <c r="AA48" s="275"/>
      <c r="AB48" s="273"/>
      <c r="AC48" s="274"/>
    </row>
    <row r="49" spans="2:29" ht="12.95" customHeight="1">
      <c r="B49" s="262"/>
      <c r="C49" s="295" t="s">
        <v>971</v>
      </c>
      <c r="D49" s="317" t="str">
        <f>IF(Badges!$T874="C","/","")</f>
        <v/>
      </c>
      <c r="E49" s="317" t="str">
        <f>IF(Badges!$T875="C","/","")</f>
        <v/>
      </c>
      <c r="F49" s="317" t="str">
        <f>IF(Badges!$T876="C","/","")</f>
        <v/>
      </c>
      <c r="G49" s="317" t="str">
        <f>IF(Badges!$T877="C","/","")</f>
        <v/>
      </c>
      <c r="H49" s="317" t="str">
        <f>IF(Badges!$T878="C","/","")</f>
        <v/>
      </c>
      <c r="I49" s="224" t="str">
        <f>IF(Summary!$AH51="E","E","")</f>
        <v/>
      </c>
      <c r="J49" s="224" t="str">
        <f>IF(Summary!$AI51="Y","R","")</f>
        <v/>
      </c>
      <c r="L49" s="585"/>
      <c r="M49" s="585"/>
      <c r="N49" s="585"/>
      <c r="O49" s="585"/>
      <c r="P49" s="585"/>
      <c r="Q49" s="585"/>
      <c r="R49" s="588"/>
      <c r="S49" s="273"/>
      <c r="T49" s="274"/>
      <c r="U49" s="586"/>
      <c r="W49" s="338" t="str">
        <f>'Fun Patches'!C50</f>
        <v>&lt;LIST PATCH HERE&gt;</v>
      </c>
      <c r="X49" s="339" t="str">
        <f>IF(Summary!$AH158="E","E","")</f>
        <v/>
      </c>
      <c r="Y49" s="339" t="str">
        <f>IF(Summary!$AI158="Y","R","")</f>
        <v/>
      </c>
      <c r="AA49" s="275"/>
      <c r="AB49" s="273"/>
      <c r="AC49" s="274"/>
    </row>
    <row r="50" spans="2:29" ht="12.95" customHeight="1" thickBot="1">
      <c r="B50" s="262"/>
      <c r="C50" s="298" t="s">
        <v>972</v>
      </c>
      <c r="D50" s="316" t="str">
        <f>IF(Badges!$T881="C","/","")</f>
        <v/>
      </c>
      <c r="E50" s="316" t="str">
        <f>IF(Badges!$T882="C","/","")</f>
        <v/>
      </c>
      <c r="F50" s="316" t="str">
        <f>IF(Badges!$T883="C","/","")</f>
        <v/>
      </c>
      <c r="G50" s="316" t="str">
        <f>IF(Badges!$T884="C","/","")</f>
        <v/>
      </c>
      <c r="H50" s="316" t="str">
        <f>IF(Badges!$T885="C","/","")</f>
        <v/>
      </c>
      <c r="I50" s="326" t="str">
        <f>IF(Summary!$AH52="E","E","")</f>
        <v/>
      </c>
      <c r="J50" s="326" t="str">
        <f>IF(Summary!$AI52="Y","R","")</f>
        <v/>
      </c>
      <c r="L50" s="583"/>
      <c r="M50" s="583"/>
      <c r="N50" s="583"/>
      <c r="O50" s="583"/>
      <c r="P50" s="583"/>
      <c r="Q50" s="583"/>
      <c r="R50" s="587"/>
      <c r="S50" s="273"/>
      <c r="T50" s="274"/>
      <c r="U50" s="586"/>
      <c r="W50" s="338" t="str">
        <f>'Fun Patches'!C51</f>
        <v>&lt;LIST PATCH HERE&gt;</v>
      </c>
      <c r="X50" s="339" t="str">
        <f>IF(Summary!$AH159="E","E","")</f>
        <v/>
      </c>
      <c r="Y50" s="339" t="str">
        <f>IF(Summary!$AI159="Y","R","")</f>
        <v/>
      </c>
      <c r="AA50" s="275"/>
      <c r="AB50" s="273"/>
      <c r="AC50" s="274"/>
    </row>
    <row r="51" spans="2:29" ht="12.95" customHeight="1">
      <c r="B51" s="262"/>
      <c r="C51" s="263" t="s">
        <v>1081</v>
      </c>
      <c r="D51" s="309" t="str">
        <f>IF(Badges!$T889="C","/","")</f>
        <v/>
      </c>
      <c r="E51" s="309" t="str">
        <f>IF(Badges!$T890="C","/","")</f>
        <v/>
      </c>
      <c r="F51" s="309" t="str">
        <f>IF(Badges!$T891="C","/","")</f>
        <v/>
      </c>
      <c r="G51" s="309" t="str">
        <f>IF(Badges!$T892="C","/","")</f>
        <v/>
      </c>
      <c r="H51" s="309" t="str">
        <f>IF(Badges!$T893="C","/","")</f>
        <v/>
      </c>
      <c r="I51" s="224" t="str">
        <f>IF(Summary!$AH54="E","E","")</f>
        <v/>
      </c>
      <c r="J51" s="224" t="str">
        <f>IF(Summary!$AI54="Y","R","")</f>
        <v/>
      </c>
      <c r="L51" s="585"/>
      <c r="M51" s="585"/>
      <c r="N51" s="585"/>
      <c r="O51" s="585"/>
      <c r="P51" s="585"/>
      <c r="Q51" s="585"/>
      <c r="R51" s="588"/>
      <c r="S51" s="273"/>
      <c r="T51" s="274"/>
      <c r="U51" s="586"/>
      <c r="W51" s="338" t="str">
        <f>'Fun Patches'!C52</f>
        <v>&lt;LIST PATCH HERE&gt;</v>
      </c>
      <c r="X51" s="339" t="str">
        <f>IF(Summary!$AH160="E","E","")</f>
        <v/>
      </c>
      <c r="Y51" s="339" t="str">
        <f>IF(Summary!$AI160="Y","R","")</f>
        <v/>
      </c>
      <c r="AA51" s="275"/>
      <c r="AB51" s="273"/>
      <c r="AC51" s="274"/>
    </row>
    <row r="52" spans="2:29" ht="12.95" customHeight="1">
      <c r="B52" s="262"/>
      <c r="C52" s="286" t="s">
        <v>1082</v>
      </c>
      <c r="D52" s="317" t="str">
        <f>IF(Badges!$T896="C","/","")</f>
        <v/>
      </c>
      <c r="E52" s="317" t="str">
        <f>IF(Badges!$T897="C","/","")</f>
        <v/>
      </c>
      <c r="F52" s="317" t="str">
        <f>IF(Badges!$T898="C","/","")</f>
        <v/>
      </c>
      <c r="G52" s="317" t="str">
        <f>IF(Badges!$T899="C","/","")</f>
        <v/>
      </c>
      <c r="H52" s="317" t="str">
        <f>IF(Badges!$T900="C","/","")</f>
        <v/>
      </c>
      <c r="I52" s="224" t="str">
        <f>IF(Summary!$AH55="E","E","")</f>
        <v/>
      </c>
      <c r="J52" s="224" t="str">
        <f>IF(Summary!$AI55="Y","R","")</f>
        <v/>
      </c>
      <c r="L52" s="583"/>
      <c r="M52" s="583"/>
      <c r="N52" s="583"/>
      <c r="O52" s="583"/>
      <c r="P52" s="583"/>
      <c r="Q52" s="583"/>
      <c r="R52" s="587"/>
      <c r="S52" s="273"/>
      <c r="T52" s="274"/>
      <c r="U52" s="586"/>
      <c r="W52" s="338" t="str">
        <f>'Fun Patches'!C53</f>
        <v>&lt;LIST PATCH HERE&gt;</v>
      </c>
      <c r="X52" s="339" t="str">
        <f>IF(Summary!$AH161="E","E","")</f>
        <v/>
      </c>
      <c r="Y52" s="339" t="str">
        <f>IF(Summary!$AI161="Y","R","")</f>
        <v/>
      </c>
      <c r="AA52" s="275"/>
      <c r="AB52" s="273"/>
      <c r="AC52" s="274"/>
    </row>
    <row r="53" spans="2:29" ht="12.95" customHeight="1" thickBot="1">
      <c r="B53" s="262"/>
      <c r="C53" s="293" t="s">
        <v>1083</v>
      </c>
      <c r="D53" s="316" t="str">
        <f>IF(Badges!$T903="C","/","")</f>
        <v/>
      </c>
      <c r="E53" s="316" t="str">
        <f>IF(Badges!$T904="C","/","")</f>
        <v/>
      </c>
      <c r="F53" s="316" t="str">
        <f>IF(Badges!$T905="C","/","")</f>
        <v/>
      </c>
      <c r="G53" s="316" t="str">
        <f>IF(Badges!$T906="C","/","")</f>
        <v/>
      </c>
      <c r="H53" s="316" t="str">
        <f>IF(Badges!$T907="C","/","")</f>
        <v/>
      </c>
      <c r="I53" s="326" t="str">
        <f>IF(Summary!$AH56="E","E","")</f>
        <v/>
      </c>
      <c r="J53" s="326" t="str">
        <f>IF(Summary!$AI56="Y","R","")</f>
        <v/>
      </c>
      <c r="L53" s="585"/>
      <c r="M53" s="585"/>
      <c r="N53" s="585"/>
      <c r="O53" s="585"/>
      <c r="P53" s="585"/>
      <c r="Q53" s="585"/>
      <c r="R53" s="588"/>
      <c r="S53" s="273"/>
      <c r="T53" s="274"/>
      <c r="U53" s="586"/>
      <c r="W53" s="340" t="str">
        <f>'Fun Patches'!C54</f>
        <v>&lt;LIST PATCH HERE&gt;</v>
      </c>
      <c r="X53" s="341" t="str">
        <f>IF(Summary!$AH162="E","E","")</f>
        <v/>
      </c>
      <c r="Y53" s="341" t="str">
        <f>IF(Summary!$AI162="Y","R","")</f>
        <v/>
      </c>
      <c r="AA53" s="275"/>
      <c r="AB53" s="273"/>
      <c r="AC53" s="274"/>
    </row>
    <row r="54" spans="2:29" ht="12.95" customHeight="1">
      <c r="B54" s="262"/>
      <c r="C54" s="263" t="s">
        <v>973</v>
      </c>
      <c r="D54" s="309" t="str">
        <f>IF(Badges!$T911="C","/","")</f>
        <v/>
      </c>
      <c r="E54" s="309" t="str">
        <f>IF(Badges!$T912="C","/","")</f>
        <v/>
      </c>
      <c r="F54" s="309" t="str">
        <f>IF(Badges!$T913="C","/","")</f>
        <v/>
      </c>
      <c r="G54" s="309" t="str">
        <f>IF(Badges!$T914="C","/","")</f>
        <v/>
      </c>
      <c r="H54" s="309" t="str">
        <f>IF(Badges!$T915="C","/","")</f>
        <v/>
      </c>
      <c r="I54" s="224" t="str">
        <f>IF(Summary!$AH58="E","E","")</f>
        <v/>
      </c>
      <c r="J54" s="224" t="str">
        <f>IF(Summary!$AI58="Y","R","")</f>
        <v/>
      </c>
      <c r="L54" s="583"/>
      <c r="M54" s="583"/>
      <c r="N54" s="583"/>
      <c r="O54" s="583"/>
      <c r="P54" s="583"/>
      <c r="Q54" s="583"/>
      <c r="R54" s="587"/>
      <c r="S54" s="273"/>
      <c r="T54" s="274"/>
      <c r="U54" s="586"/>
      <c r="W54" s="335"/>
      <c r="X54" s="334"/>
      <c r="Y54" s="334"/>
      <c r="AA54" s="275"/>
      <c r="AB54" s="273"/>
      <c r="AC54" s="274"/>
    </row>
    <row r="55" spans="2:29" ht="12.95" customHeight="1">
      <c r="B55" s="262"/>
      <c r="C55" s="286" t="s">
        <v>974</v>
      </c>
      <c r="D55" s="317" t="str">
        <f>IF(Badges!$T918="C","/","")</f>
        <v/>
      </c>
      <c r="E55" s="317" t="str">
        <f>IF(Badges!$T919="C","/","")</f>
        <v/>
      </c>
      <c r="F55" s="317" t="str">
        <f>IF(Badges!$T920="C","/","")</f>
        <v/>
      </c>
      <c r="G55" s="317" t="str">
        <f>IF(Badges!$T921="C","/","")</f>
        <v/>
      </c>
      <c r="H55" s="317" t="str">
        <f>IF(Badges!$T922="C","/","")</f>
        <v/>
      </c>
      <c r="I55" s="224" t="str">
        <f>IF(Summary!$AH59="E","E","")</f>
        <v/>
      </c>
      <c r="J55" s="224" t="str">
        <f>IF(Summary!$AI59="Y","R","")</f>
        <v/>
      </c>
      <c r="L55" s="585"/>
      <c r="M55" s="585"/>
      <c r="N55" s="585"/>
      <c r="O55" s="585"/>
      <c r="P55" s="585"/>
      <c r="Q55" s="585"/>
      <c r="R55" s="588"/>
      <c r="S55" s="273"/>
      <c r="T55" s="274"/>
      <c r="U55" s="586"/>
      <c r="W55" s="396"/>
      <c r="X55" s="264"/>
      <c r="Y55" s="265"/>
      <c r="AA55" s="275"/>
      <c r="AB55" s="273"/>
      <c r="AC55" s="274"/>
    </row>
    <row r="56" spans="2:29" ht="12.95" customHeight="1" thickBot="1">
      <c r="B56" s="262"/>
      <c r="C56" s="276" t="s">
        <v>975</v>
      </c>
      <c r="D56" s="316" t="str">
        <f>IF(Badges!$T928="A","/","")</f>
        <v/>
      </c>
      <c r="E56" s="316" t="str">
        <f>IF(Badges!$T931="A","/","")</f>
        <v/>
      </c>
      <c r="F56" s="316" t="str">
        <f>IF(Badges!$T935="A","/","")</f>
        <v/>
      </c>
      <c r="G56" s="316" t="str">
        <f>IF(Badges!$T939="A","/","")</f>
        <v/>
      </c>
      <c r="H56" s="316" t="str">
        <f>IF(Badges!$T942="A","/","")</f>
        <v/>
      </c>
      <c r="I56" s="224" t="str">
        <f>IF(Summary!$AH60="E","E","")</f>
        <v/>
      </c>
      <c r="J56" s="224" t="str">
        <f>IF(Summary!$AI60="Y","R","")</f>
        <v/>
      </c>
      <c r="L56" s="583"/>
      <c r="M56" s="583"/>
      <c r="N56" s="583"/>
      <c r="O56" s="583"/>
      <c r="P56" s="583"/>
      <c r="Q56" s="583"/>
      <c r="R56" s="587"/>
      <c r="S56" s="273"/>
      <c r="T56" s="274"/>
      <c r="U56" s="586"/>
      <c r="W56" s="275"/>
      <c r="X56" s="273"/>
      <c r="Y56" s="274"/>
      <c r="AA56" s="275"/>
      <c r="AB56" s="273"/>
      <c r="AC56" s="274"/>
    </row>
    <row r="57" spans="2:29" ht="12.95" customHeight="1">
      <c r="J57" s="301"/>
      <c r="L57" s="585"/>
      <c r="M57" s="585"/>
      <c r="N57" s="585"/>
      <c r="O57" s="585"/>
      <c r="P57" s="585"/>
      <c r="Q57" s="585"/>
      <c r="R57" s="588"/>
      <c r="S57" s="273"/>
      <c r="T57" s="274"/>
      <c r="U57" s="586"/>
      <c r="W57" s="275"/>
      <c r="X57" s="273"/>
      <c r="Y57" s="274"/>
      <c r="AA57" s="275"/>
      <c r="AB57" s="273"/>
      <c r="AC57" s="274"/>
    </row>
    <row r="58" spans="2:29" ht="12.95" customHeight="1" thickBot="1">
      <c r="L58" s="583"/>
      <c r="M58" s="583"/>
      <c r="N58" s="583"/>
      <c r="O58" s="583"/>
      <c r="P58" s="583"/>
      <c r="Q58" s="583"/>
      <c r="R58" s="587"/>
      <c r="S58" s="273"/>
      <c r="T58" s="274"/>
      <c r="U58" s="586"/>
      <c r="W58" s="275"/>
      <c r="X58" s="273"/>
      <c r="Y58" s="274"/>
      <c r="AA58" s="275"/>
      <c r="AB58" s="273"/>
      <c r="AC58" s="274"/>
    </row>
    <row r="59" spans="2:29" ht="12.95" customHeight="1">
      <c r="B59" s="262"/>
      <c r="C59" s="263" t="s">
        <v>976</v>
      </c>
      <c r="D59" s="310" t="str">
        <f>IF('Age-Level'!$T6="C","/","")</f>
        <v/>
      </c>
      <c r="E59" s="310" t="str">
        <f>IF('Age-Level'!$T7="C","/","")</f>
        <v/>
      </c>
      <c r="F59" s="310" t="str">
        <f>IF('Age-Level'!$T8="C","/","")</f>
        <v/>
      </c>
      <c r="G59" s="310" t="str">
        <f>IF('Age-Level'!$T9="C","/","")</f>
        <v/>
      </c>
      <c r="H59" s="310" t="str">
        <f>IF('Age-Level'!$T10="C","/","")</f>
        <v/>
      </c>
      <c r="I59" s="224" t="str">
        <f>IF(Summary!$AH95="E","E","")</f>
        <v/>
      </c>
      <c r="J59" s="224" t="str">
        <f>IF(Summary!$AI95="Y","R","")</f>
        <v/>
      </c>
      <c r="L59" s="585"/>
      <c r="M59" s="585"/>
      <c r="N59" s="585"/>
      <c r="O59" s="585"/>
      <c r="P59" s="585"/>
      <c r="Q59" s="585"/>
      <c r="R59" s="588"/>
      <c r="S59" s="273"/>
      <c r="T59" s="274"/>
      <c r="U59" s="586"/>
      <c r="W59" s="275"/>
      <c r="X59" s="273"/>
      <c r="Y59" s="274"/>
      <c r="AA59" s="275"/>
      <c r="AB59" s="273"/>
      <c r="AC59" s="274"/>
    </row>
    <row r="60" spans="2:29" ht="12.95" customHeight="1" thickBot="1">
      <c r="B60" s="262"/>
      <c r="C60" s="276" t="s">
        <v>977</v>
      </c>
      <c r="D60" s="316" t="str">
        <f>IF('Age-Level'!$T13="C","/","")</f>
        <v/>
      </c>
      <c r="E60" s="316" t="str">
        <f>IF('Age-Level'!$T14="C","/","")</f>
        <v/>
      </c>
      <c r="F60" s="316" t="str">
        <f>IF('Age-Level'!$T15="C","/","")</f>
        <v/>
      </c>
      <c r="G60" s="316" t="str">
        <f>IF('Age-Level'!$T16="C","/","")</f>
        <v/>
      </c>
      <c r="H60" s="316" t="str">
        <f>IF('Age-Level'!$T17="C","/","")</f>
        <v/>
      </c>
      <c r="I60" s="326" t="str">
        <f>IF(Summary!$AH96="E","E","")</f>
        <v/>
      </c>
      <c r="J60" s="326" t="str">
        <f>IF(Summary!$AI96="Y","R","")</f>
        <v/>
      </c>
      <c r="L60" s="583"/>
      <c r="M60" s="583"/>
      <c r="N60" s="583"/>
      <c r="O60" s="583"/>
      <c r="P60" s="583"/>
      <c r="Q60" s="583"/>
      <c r="R60" s="587"/>
      <c r="S60" s="273"/>
      <c r="T60" s="274"/>
      <c r="U60" s="586"/>
      <c r="W60" s="275"/>
      <c r="X60" s="273"/>
      <c r="Y60" s="274"/>
      <c r="AA60" s="275"/>
      <c r="AB60" s="273"/>
      <c r="AC60" s="274"/>
    </row>
    <row r="61" spans="2:29" ht="12.95" customHeight="1">
      <c r="B61" s="262"/>
      <c r="C61" s="282" t="s">
        <v>978</v>
      </c>
      <c r="D61" s="310" t="str">
        <f>IF('Age-Level'!$T20="C","/","")</f>
        <v/>
      </c>
      <c r="E61" s="310" t="str">
        <f>IF('Age-Level'!$T21="C","/","")</f>
        <v/>
      </c>
      <c r="F61" s="310" t="str">
        <f>IF('Age-Level'!$T22="C","/","")</f>
        <v/>
      </c>
      <c r="G61" s="310" t="str">
        <f>IF('Age-Level'!$T23="C","/","")</f>
        <v/>
      </c>
      <c r="H61" s="310" t="str">
        <f>IF('Age-Level'!$T24="C","/","")</f>
        <v/>
      </c>
      <c r="I61" s="224" t="str">
        <f>IF(Summary!$AH97="E","E","")</f>
        <v/>
      </c>
      <c r="J61" s="224" t="str">
        <f>IF(Summary!$AI97="Y","R","")</f>
        <v/>
      </c>
      <c r="L61" s="585"/>
      <c r="M61" s="585"/>
      <c r="N61" s="585"/>
      <c r="O61" s="585"/>
      <c r="P61" s="585"/>
      <c r="Q61" s="585"/>
      <c r="R61" s="588"/>
      <c r="S61" s="273"/>
      <c r="T61" s="274"/>
      <c r="U61" s="586"/>
      <c r="W61" s="275"/>
      <c r="X61" s="273"/>
      <c r="Y61" s="274"/>
      <c r="AA61" s="275"/>
      <c r="AB61" s="273"/>
      <c r="AC61" s="274"/>
    </row>
    <row r="62" spans="2:29" ht="12.95" customHeight="1">
      <c r="B62" s="262"/>
      <c r="C62" s="276" t="s">
        <v>979</v>
      </c>
      <c r="D62" s="315" t="str">
        <f>IF('Age-Level'!$T27="C","/","")</f>
        <v/>
      </c>
      <c r="E62" s="315" t="str">
        <f>IF('Age-Level'!$T28="C","/","")</f>
        <v/>
      </c>
      <c r="F62" s="315" t="str">
        <f>IF('Age-Level'!$T29="C","/","")</f>
        <v/>
      </c>
      <c r="G62" s="315" t="str">
        <f>IF('Age-Level'!$T30="C","/","")</f>
        <v/>
      </c>
      <c r="H62" s="315" t="str">
        <f>IF('Age-Level'!$T31="C","/","")</f>
        <v/>
      </c>
      <c r="I62" s="346" t="str">
        <f>IF(Summary!$AH98="E","E","")</f>
        <v/>
      </c>
      <c r="J62" s="346" t="str">
        <f>IF(Summary!$AI98="Y","R","")</f>
        <v/>
      </c>
      <c r="L62" s="583"/>
      <c r="M62" s="583"/>
      <c r="N62" s="583"/>
      <c r="O62" s="583"/>
      <c r="P62" s="583"/>
      <c r="Q62" s="583"/>
      <c r="R62" s="587"/>
      <c r="S62" s="273"/>
      <c r="T62" s="274"/>
      <c r="U62" s="586"/>
      <c r="W62" s="275"/>
      <c r="X62" s="273"/>
      <c r="Y62" s="274"/>
      <c r="AA62" s="275"/>
      <c r="AB62" s="273"/>
      <c r="AC62" s="274"/>
    </row>
    <row r="63" spans="2:29" ht="12.95" customHeight="1" thickBot="1">
      <c r="B63" s="262"/>
      <c r="C63" s="298" t="s">
        <v>542</v>
      </c>
      <c r="D63" s="316" t="str">
        <f>IF('Age-Level'!$T34="C","/","")</f>
        <v/>
      </c>
      <c r="E63" s="316" t="str">
        <f>IF('Age-Level'!$T35="C","/","")</f>
        <v/>
      </c>
      <c r="F63" s="316" t="str">
        <f>IF('Age-Level'!$T36="C","/","")</f>
        <v/>
      </c>
      <c r="G63" s="316" t="str">
        <f>IF('Age-Level'!$T37="C","/","")</f>
        <v/>
      </c>
      <c r="H63" s="316" t="str">
        <f>IF('Age-Level'!$T38="C","/","")</f>
        <v/>
      </c>
      <c r="I63" s="326" t="str">
        <f>IF(Summary!$AH99="E","E","")</f>
        <v/>
      </c>
      <c r="J63" s="326" t="str">
        <f>IF(Summary!$AI99="Y","R","")</f>
        <v/>
      </c>
      <c r="L63" s="585"/>
      <c r="M63" s="585"/>
      <c r="N63" s="585"/>
      <c r="O63" s="585"/>
      <c r="P63" s="585"/>
      <c r="Q63" s="585"/>
      <c r="R63" s="588"/>
      <c r="S63" s="273"/>
      <c r="T63" s="274"/>
      <c r="U63" s="586"/>
      <c r="W63" s="275"/>
      <c r="X63" s="273"/>
      <c r="Y63" s="274"/>
      <c r="AA63" s="275"/>
      <c r="AB63" s="273"/>
      <c r="AC63" s="274"/>
    </row>
    <row r="64" spans="2:29" ht="12.95" customHeight="1">
      <c r="B64" s="262"/>
      <c r="C64" s="303" t="s">
        <v>980</v>
      </c>
      <c r="D64" s="397"/>
      <c r="E64" s="398"/>
      <c r="F64" s="399" t="str">
        <f>IF(COUNTIF(U4:U24,"C")&gt;0,"/"," ")</f>
        <v xml:space="preserve"> </v>
      </c>
      <c r="G64" s="399" t="str">
        <f>IF(COUNTIF(U4:U24,"C")&gt;1,"/"," ")</f>
        <v xml:space="preserve"> </v>
      </c>
      <c r="H64" s="399" t="str">
        <f>IF(COUNTIF(U4:U24,"C")&gt;2,"/"," ")</f>
        <v xml:space="preserve"> </v>
      </c>
      <c r="I64" s="224" t="str">
        <f>IF(Summary!$AH100="E","E","")</f>
        <v/>
      </c>
      <c r="J64" s="224" t="str">
        <f>IF(Summary!$AI100="Y","R","")</f>
        <v/>
      </c>
      <c r="L64" s="583"/>
      <c r="M64" s="583"/>
      <c r="N64" s="583"/>
      <c r="O64" s="583"/>
      <c r="P64" s="583"/>
      <c r="Q64" s="583"/>
      <c r="R64" s="587"/>
      <c r="S64" s="273"/>
      <c r="T64" s="274"/>
      <c r="U64" s="586"/>
      <c r="W64" s="275"/>
      <c r="X64" s="273"/>
      <c r="Y64" s="274"/>
      <c r="AA64" s="275"/>
      <c r="AB64" s="273"/>
      <c r="AC64" s="274"/>
    </row>
    <row r="65" spans="1:30" ht="12.95" customHeight="1">
      <c r="B65" s="262"/>
      <c r="C65" s="302" t="s">
        <v>211</v>
      </c>
      <c r="D65" s="379"/>
      <c r="E65" s="379"/>
      <c r="F65" s="379"/>
      <c r="G65" s="379"/>
      <c r="H65" s="380"/>
      <c r="I65" s="224" t="str">
        <f>IF(Summary!$AH92="E","E","")</f>
        <v/>
      </c>
      <c r="J65" s="224" t="str">
        <f>IF(Summary!$AI92="Y","R","")</f>
        <v/>
      </c>
      <c r="L65" s="585"/>
      <c r="M65" s="585"/>
      <c r="N65" s="585"/>
      <c r="O65" s="585"/>
      <c r="P65" s="585"/>
      <c r="Q65" s="585"/>
      <c r="R65" s="588"/>
      <c r="S65" s="273"/>
      <c r="T65" s="274"/>
      <c r="U65" s="586"/>
      <c r="W65" s="275"/>
      <c r="X65" s="273"/>
      <c r="Y65" s="274"/>
      <c r="AA65" s="275"/>
      <c r="AB65" s="273"/>
      <c r="AC65" s="274"/>
    </row>
    <row r="66" spans="1:30" s="261" customFormat="1" ht="12.95" customHeight="1">
      <c r="A66" s="258"/>
      <c r="B66" s="258"/>
      <c r="C66" s="258"/>
      <c r="D66" s="259"/>
      <c r="E66" s="259"/>
      <c r="F66" s="259"/>
      <c r="G66" s="259"/>
      <c r="H66" s="259"/>
      <c r="I66" s="260"/>
      <c r="J66" s="260"/>
      <c r="K66" s="258"/>
      <c r="L66" s="583"/>
      <c r="M66" s="583"/>
      <c r="N66" s="583"/>
      <c r="O66" s="583"/>
      <c r="P66" s="583"/>
      <c r="Q66" s="583"/>
      <c r="R66" s="587"/>
      <c r="S66" s="273"/>
      <c r="T66" s="274"/>
      <c r="U66" s="586"/>
      <c r="V66" s="258"/>
      <c r="W66" s="275"/>
      <c r="X66" s="273"/>
      <c r="Y66" s="274"/>
      <c r="Z66" s="260"/>
      <c r="AA66" s="275"/>
      <c r="AB66" s="273"/>
      <c r="AC66" s="274"/>
    </row>
    <row r="67" spans="1:30" s="261" customFormat="1" ht="12.95" customHeight="1" thickBot="1">
      <c r="A67" s="258"/>
      <c r="B67" s="258"/>
      <c r="C67" s="258"/>
      <c r="D67" s="259"/>
      <c r="E67" s="259"/>
      <c r="F67" s="259"/>
      <c r="G67" s="259"/>
      <c r="H67" s="259"/>
      <c r="I67" s="260"/>
      <c r="J67" s="260"/>
      <c r="K67" s="258"/>
      <c r="L67" s="585"/>
      <c r="M67" s="585"/>
      <c r="N67" s="585"/>
      <c r="O67" s="585"/>
      <c r="P67" s="585"/>
      <c r="Q67" s="585"/>
      <c r="R67" s="588"/>
      <c r="S67" s="273"/>
      <c r="T67" s="274"/>
      <c r="U67" s="586"/>
      <c r="V67" s="258"/>
      <c r="W67" s="275"/>
      <c r="X67" s="273"/>
      <c r="Y67" s="274"/>
      <c r="Z67" s="260"/>
      <c r="AA67" s="275"/>
      <c r="AB67" s="273"/>
      <c r="AC67" s="274"/>
    </row>
    <row r="68" spans="1:30" s="261" customFormat="1">
      <c r="A68" s="258"/>
      <c r="B68" s="262"/>
      <c r="C68" s="303" t="s">
        <v>981</v>
      </c>
      <c r="D68" s="310" t="str">
        <f>IF('Age-Level'!$T44="A","/","")</f>
        <v/>
      </c>
      <c r="E68" s="310" t="str">
        <f>IF('Age-Level'!$T48="A","/","")</f>
        <v/>
      </c>
      <c r="F68" s="310" t="str">
        <f>IF('Age-Level'!$T52="A","/","")</f>
        <v/>
      </c>
      <c r="G68" s="310" t="str">
        <f>IF('Age-Level'!$T57="A","/","")</f>
        <v/>
      </c>
      <c r="H68" s="310" t="str">
        <f>IF('Age-Level'!$T59="A","/","")</f>
        <v/>
      </c>
      <c r="I68" s="224" t="str">
        <f>IF(Summary!$AH101="E","E","")</f>
        <v/>
      </c>
      <c r="J68" s="224" t="str">
        <f>IF(Summary!$AI101="Y","R","")</f>
        <v/>
      </c>
      <c r="K68" s="258"/>
      <c r="L68" s="583"/>
      <c r="M68" s="583"/>
      <c r="N68" s="583"/>
      <c r="O68" s="583"/>
      <c r="P68" s="583"/>
      <c r="Q68" s="583"/>
      <c r="R68" s="587"/>
      <c r="S68" s="273"/>
      <c r="T68" s="274"/>
      <c r="U68" s="586"/>
      <c r="V68" s="258"/>
      <c r="W68" s="275"/>
      <c r="X68" s="273"/>
      <c r="Y68" s="274"/>
      <c r="Z68" s="260"/>
      <c r="AA68" s="275"/>
      <c r="AB68" s="273"/>
      <c r="AC68" s="274"/>
    </row>
    <row r="69" spans="1:30" s="261" customFormat="1" ht="13.5" thickBot="1">
      <c r="A69" s="258"/>
      <c r="B69" s="262"/>
      <c r="C69" s="304" t="s">
        <v>982</v>
      </c>
      <c r="D69" s="316" t="str">
        <f>IF('Age-Level'!$T62="A","/","")</f>
        <v/>
      </c>
      <c r="E69" s="316" t="str">
        <f>IF('Age-Level'!$T66="A","/","")</f>
        <v/>
      </c>
      <c r="F69" s="316" t="str">
        <f>IF('Age-Level'!$T70="A","/","")</f>
        <v/>
      </c>
      <c r="G69" s="316" t="str">
        <f>IF('Age-Level'!$T75="A","/","")</f>
        <v/>
      </c>
      <c r="H69" s="316" t="str">
        <f>IF('Age-Level'!$T77="A","/","")</f>
        <v/>
      </c>
      <c r="I69" s="326" t="str">
        <f>IF(Summary!$AH102="E","E","")</f>
        <v/>
      </c>
      <c r="J69" s="326" t="str">
        <f>IF(Summary!$AI102="Y","R","")</f>
        <v/>
      </c>
      <c r="K69" s="258"/>
      <c r="L69" s="585"/>
      <c r="M69" s="585"/>
      <c r="N69" s="585"/>
      <c r="O69" s="585"/>
      <c r="P69" s="585"/>
      <c r="Q69" s="585"/>
      <c r="R69" s="588"/>
      <c r="S69" s="273"/>
      <c r="T69" s="274"/>
      <c r="U69" s="586"/>
      <c r="V69" s="258"/>
      <c r="W69" s="275"/>
      <c r="X69" s="273"/>
      <c r="Y69" s="274"/>
      <c r="Z69" s="260"/>
      <c r="AA69" s="275"/>
      <c r="AB69" s="273"/>
      <c r="AC69" s="274"/>
    </row>
    <row r="70" spans="1:30" s="261" customFormat="1">
      <c r="A70" s="258"/>
      <c r="B70" s="262"/>
      <c r="C70" s="303" t="s">
        <v>983</v>
      </c>
      <c r="D70" s="310" t="str">
        <f>IF('Age-Level'!$T80="A","/","")</f>
        <v/>
      </c>
      <c r="E70" s="310" t="str">
        <f>IF('Age-Level'!$T84="A","/","")</f>
        <v/>
      </c>
      <c r="F70" s="310" t="str">
        <f>IF('Age-Level'!$T88="A","/","")</f>
        <v/>
      </c>
      <c r="G70" s="310" t="str">
        <f>IF('Age-Level'!$T93="A","/","")</f>
        <v/>
      </c>
      <c r="H70" s="310" t="str">
        <f>IF('Age-Level'!$T95="A","/","")</f>
        <v/>
      </c>
      <c r="I70" s="224" t="str">
        <f>IF(Summary!$AH103="E","E","")</f>
        <v/>
      </c>
      <c r="J70" s="224" t="str">
        <f>IF(Summary!$AI103="Y","R","")</f>
        <v/>
      </c>
      <c r="K70" s="258"/>
      <c r="L70" s="583"/>
      <c r="M70" s="583"/>
      <c r="N70" s="583"/>
      <c r="O70" s="583"/>
      <c r="P70" s="583"/>
      <c r="Q70" s="583"/>
      <c r="R70" s="587"/>
      <c r="S70" s="273"/>
      <c r="T70" s="274"/>
      <c r="U70" s="586"/>
      <c r="V70" s="258"/>
      <c r="W70" s="275"/>
      <c r="X70" s="273"/>
      <c r="Y70" s="274"/>
      <c r="Z70" s="260"/>
      <c r="AA70" s="275"/>
      <c r="AB70" s="273"/>
      <c r="AC70" s="274"/>
    </row>
    <row r="71" spans="1:30" s="261" customFormat="1" ht="13.5" thickBot="1">
      <c r="B71" s="262"/>
      <c r="C71" s="302" t="s">
        <v>984</v>
      </c>
      <c r="D71" s="316" t="str">
        <f>IF('Age-Level'!$T98="A","/","")</f>
        <v/>
      </c>
      <c r="E71" s="316" t="str">
        <f>IF('Age-Level'!$T102="A","/","")</f>
        <v/>
      </c>
      <c r="F71" s="316" t="str">
        <f>IF('Age-Level'!$T106="A","/","")</f>
        <v/>
      </c>
      <c r="G71" s="316" t="str">
        <f>IF('Age-Level'!$T111="A","/","")</f>
        <v/>
      </c>
      <c r="H71" s="316" t="str">
        <f>IF('Age-Level'!$T113="A","/","")</f>
        <v/>
      </c>
      <c r="I71" s="326" t="str">
        <f>IF(Summary!$AH104="E","E","")</f>
        <v/>
      </c>
      <c r="J71" s="326" t="str">
        <f>IF(Summary!$AI104="Y","R","")</f>
        <v/>
      </c>
      <c r="K71" s="258"/>
      <c r="L71" s="585"/>
      <c r="M71" s="585"/>
      <c r="N71" s="585"/>
      <c r="O71" s="585"/>
      <c r="P71" s="585"/>
      <c r="Q71" s="585"/>
      <c r="R71" s="588"/>
      <c r="S71" s="273"/>
      <c r="T71" s="274"/>
      <c r="U71" s="586"/>
      <c r="V71" s="258"/>
      <c r="W71" s="275"/>
      <c r="X71" s="273"/>
      <c r="Y71" s="274"/>
      <c r="Z71" s="260"/>
      <c r="AA71" s="275"/>
      <c r="AB71" s="273"/>
      <c r="AC71" s="274"/>
    </row>
    <row r="72" spans="1:30" s="261" customFormat="1">
      <c r="B72" s="262"/>
      <c r="C72" s="305" t="s">
        <v>985</v>
      </c>
      <c r="D72" s="381"/>
      <c r="E72" s="381"/>
      <c r="F72" s="309" t="str">
        <f>IF('Age-Level'!$T116="C","/","")</f>
        <v/>
      </c>
      <c r="G72" s="309" t="str">
        <f>IF('Age-Level'!$T117="C","/","")</f>
        <v/>
      </c>
      <c r="H72" s="309" t="str">
        <f>IF('Age-Level'!$T118="C","/","")</f>
        <v/>
      </c>
      <c r="I72" s="224" t="str">
        <f>IF(Summary!$AH105="E","E","")</f>
        <v/>
      </c>
      <c r="J72" s="224" t="str">
        <f>IF(Summary!$AI105="Y","R","")</f>
        <v/>
      </c>
      <c r="K72" s="258"/>
      <c r="L72" s="583"/>
      <c r="M72" s="583"/>
      <c r="N72" s="583"/>
      <c r="O72" s="583"/>
      <c r="P72" s="583"/>
      <c r="Q72" s="583"/>
      <c r="R72" s="587"/>
      <c r="S72" s="273"/>
      <c r="T72" s="274"/>
      <c r="U72" s="586"/>
      <c r="V72" s="258"/>
      <c r="W72" s="275"/>
      <c r="X72" s="273"/>
      <c r="Y72" s="274"/>
      <c r="Z72" s="260"/>
      <c r="AA72" s="275"/>
      <c r="AB72" s="273"/>
      <c r="AC72" s="274"/>
    </row>
    <row r="73" spans="1:30" s="261" customFormat="1">
      <c r="B73" s="262"/>
      <c r="C73" s="306" t="s">
        <v>792</v>
      </c>
      <c r="D73" s="379"/>
      <c r="E73" s="379"/>
      <c r="F73" s="317" t="str">
        <f>IF(Bridging!$T10="A","/","")</f>
        <v/>
      </c>
      <c r="G73" s="317" t="str">
        <f>IF(Bridging!$T14="A","/","")</f>
        <v/>
      </c>
      <c r="H73" s="317" t="str">
        <f>IF(Bridging!$T16="A","/","")</f>
        <v/>
      </c>
      <c r="I73" s="224" t="str">
        <f>IF(Summary!$AH93="E","E","")</f>
        <v/>
      </c>
      <c r="J73" s="224" t="str">
        <f>IF(Summary!$AI93="Y","R","")</f>
        <v/>
      </c>
      <c r="K73" s="258"/>
      <c r="L73" s="585"/>
      <c r="M73" s="585"/>
      <c r="N73" s="585"/>
      <c r="O73" s="585"/>
      <c r="P73" s="585"/>
      <c r="Q73" s="585"/>
      <c r="R73" s="588"/>
      <c r="S73" s="273"/>
      <c r="T73" s="274"/>
      <c r="U73" s="586"/>
      <c r="V73" s="258"/>
      <c r="W73" s="275"/>
      <c r="X73" s="273"/>
      <c r="Y73" s="274"/>
      <c r="Z73" s="260"/>
      <c r="AA73" s="275"/>
      <c r="AB73" s="273"/>
      <c r="AC73" s="274"/>
    </row>
    <row r="74" spans="1:30" s="261" customFormat="1">
      <c r="B74" s="258"/>
      <c r="C74" s="258"/>
      <c r="D74" s="259"/>
      <c r="E74" s="259"/>
      <c r="F74" s="259"/>
      <c r="G74" s="259"/>
      <c r="H74" s="259"/>
      <c r="I74" s="260"/>
      <c r="J74" s="260"/>
      <c r="K74" s="258"/>
      <c r="L74" s="583"/>
      <c r="M74" s="583"/>
      <c r="N74" s="583"/>
      <c r="O74" s="583"/>
      <c r="P74" s="583"/>
      <c r="Q74" s="583"/>
      <c r="R74" s="587"/>
      <c r="S74" s="273"/>
      <c r="T74" s="274"/>
      <c r="U74" s="586"/>
      <c r="V74" s="258"/>
      <c r="W74" s="275"/>
      <c r="X74" s="273"/>
      <c r="Y74" s="274"/>
      <c r="Z74" s="260"/>
      <c r="AA74" s="275"/>
      <c r="AB74" s="273"/>
      <c r="AC74" s="274"/>
    </row>
    <row r="75" spans="1:30" s="261" customFormat="1">
      <c r="B75" s="258"/>
      <c r="C75" s="258"/>
      <c r="D75" s="259"/>
      <c r="E75" s="259"/>
      <c r="F75" s="259"/>
      <c r="G75" s="259"/>
      <c r="H75" s="259"/>
      <c r="I75" s="260"/>
      <c r="J75" s="260"/>
      <c r="K75" s="258"/>
      <c r="L75" s="585"/>
      <c r="M75" s="585"/>
      <c r="N75" s="585"/>
      <c r="O75" s="585"/>
      <c r="P75" s="585"/>
      <c r="Q75" s="585"/>
      <c r="R75" s="588"/>
      <c r="S75" s="273"/>
      <c r="T75" s="274"/>
      <c r="U75" s="258"/>
      <c r="V75" s="258"/>
      <c r="W75" s="307"/>
      <c r="X75" s="277"/>
      <c r="Y75" s="278"/>
      <c r="Z75" s="260"/>
      <c r="AA75" s="307"/>
      <c r="AB75" s="277"/>
      <c r="AC75" s="278"/>
    </row>
    <row r="76" spans="1:30" s="261" customFormat="1">
      <c r="B76" s="258"/>
      <c r="C76" s="258"/>
      <c r="D76" s="259"/>
      <c r="E76" s="259"/>
      <c r="F76" s="259"/>
      <c r="G76" s="259"/>
      <c r="H76" s="259"/>
      <c r="I76" s="260"/>
      <c r="J76" s="260"/>
      <c r="K76" s="258"/>
      <c r="L76" s="258"/>
      <c r="M76" s="258"/>
      <c r="N76" s="258"/>
      <c r="O76" s="258"/>
      <c r="P76" s="258"/>
      <c r="Q76" s="258"/>
      <c r="R76" s="258"/>
      <c r="S76" s="260"/>
      <c r="T76" s="260"/>
      <c r="U76" s="258"/>
      <c r="V76" s="258"/>
      <c r="W76" s="258"/>
      <c r="X76" s="260"/>
      <c r="Y76" s="260"/>
      <c r="Z76" s="260"/>
      <c r="AA76" s="258"/>
      <c r="AB76" s="260"/>
      <c r="AC76" s="260"/>
    </row>
    <row r="77" spans="1:30" s="261" customFormat="1">
      <c r="B77" s="258"/>
      <c r="C77" s="258"/>
      <c r="D77" s="259"/>
      <c r="E77" s="259"/>
      <c r="F77" s="259"/>
      <c r="G77" s="259"/>
      <c r="H77" s="259"/>
      <c r="I77" s="260"/>
      <c r="J77" s="260"/>
      <c r="K77" s="258"/>
      <c r="L77" s="258"/>
      <c r="M77" s="258"/>
      <c r="N77" s="258"/>
      <c r="O77" s="258"/>
      <c r="P77" s="258"/>
      <c r="Q77" s="258"/>
      <c r="R77" s="258"/>
      <c r="S77" s="260"/>
      <c r="T77" s="260"/>
      <c r="U77" s="258"/>
      <c r="V77" s="258"/>
      <c r="W77" s="258"/>
      <c r="X77" s="260"/>
      <c r="Y77" s="260"/>
      <c r="Z77" s="260"/>
      <c r="AA77" s="258"/>
      <c r="AB77" s="260"/>
      <c r="AC77" s="260"/>
    </row>
    <row r="78" spans="1:30" s="261" customFormat="1">
      <c r="A78" s="258"/>
      <c r="B78" s="258"/>
      <c r="C78" s="258"/>
      <c r="D78" s="259"/>
      <c r="E78" s="259"/>
      <c r="F78" s="259"/>
      <c r="G78" s="259"/>
      <c r="H78" s="259"/>
      <c r="I78" s="260"/>
      <c r="J78" s="260"/>
      <c r="K78" s="258"/>
      <c r="L78" s="258"/>
      <c r="M78" s="258"/>
      <c r="N78" s="258"/>
      <c r="O78" s="258"/>
      <c r="P78" s="258"/>
      <c r="Q78" s="258"/>
      <c r="R78" s="258"/>
      <c r="S78" s="260"/>
      <c r="T78" s="260"/>
      <c r="U78" s="258"/>
      <c r="V78" s="258"/>
      <c r="W78" s="258"/>
      <c r="X78" s="260"/>
      <c r="Y78" s="260"/>
      <c r="Z78" s="260"/>
      <c r="AA78" s="258"/>
      <c r="AB78" s="260"/>
      <c r="AC78" s="260"/>
    </row>
    <row r="79" spans="1:30">
      <c r="W79" s="260"/>
      <c r="X79" s="258"/>
      <c r="AA79" s="261"/>
      <c r="AB79" s="258"/>
      <c r="AC79" s="258"/>
      <c r="AD79" s="258"/>
    </row>
    <row r="80" spans="1:30">
      <c r="W80" s="260"/>
      <c r="X80" s="258"/>
      <c r="AA80" s="261"/>
      <c r="AB80" s="258"/>
      <c r="AC80" s="258"/>
      <c r="AD80" s="258"/>
    </row>
    <row r="81" spans="23:30">
      <c r="W81" s="260"/>
      <c r="X81" s="258"/>
      <c r="AA81" s="261"/>
      <c r="AB81" s="258"/>
      <c r="AC81" s="258"/>
      <c r="AD81" s="258"/>
    </row>
    <row r="82" spans="23:30">
      <c r="W82" s="260"/>
      <c r="X82" s="258"/>
      <c r="AA82" s="261"/>
      <c r="AB82" s="258"/>
      <c r="AC82" s="258"/>
      <c r="AD82" s="258"/>
    </row>
    <row r="83" spans="23:30">
      <c r="W83" s="260"/>
      <c r="X83" s="258"/>
      <c r="AA83" s="261"/>
      <c r="AB83" s="258"/>
      <c r="AC83" s="258"/>
      <c r="AD83" s="258"/>
    </row>
    <row r="84" spans="23:30">
      <c r="W84" s="260"/>
      <c r="X84" s="258"/>
      <c r="AA84" s="261"/>
      <c r="AB84" s="258"/>
      <c r="AC84" s="258"/>
      <c r="AD84" s="258"/>
    </row>
    <row r="85" spans="23:30">
      <c r="W85" s="260"/>
      <c r="X85" s="258"/>
      <c r="AA85" s="261"/>
      <c r="AB85" s="258"/>
      <c r="AC85" s="258"/>
      <c r="AD85" s="258"/>
    </row>
    <row r="86" spans="23:30">
      <c r="W86" s="260"/>
      <c r="X86" s="258"/>
      <c r="AA86" s="261"/>
      <c r="AB86" s="258"/>
      <c r="AC86" s="258"/>
      <c r="AD86" s="258"/>
    </row>
  </sheetData>
  <sheetProtection algorithmName="SHA-512" hashValue="V+lk/lm7pNDSzhrg9u7q0+jPmshAuBeTAk0BbkjaKBw1qZVnFpoW6q6/ULMORGsmpdyP5E32F87Ck4+3M3ThTw==" saltValue="FtRs+UAZaSVKT/pUnu3lAg==" spinCount="100000" sheet="1" objects="1" scenarios="1" selectLockedCells="1"/>
  <mergeCells count="45">
    <mergeCell ref="L44:R44"/>
    <mergeCell ref="U25:U74"/>
    <mergeCell ref="L28:R28"/>
    <mergeCell ref="L29:R29"/>
    <mergeCell ref="L30:R30"/>
    <mergeCell ref="L31:R31"/>
    <mergeCell ref="L32:R32"/>
    <mergeCell ref="L33:R33"/>
    <mergeCell ref="L34:R34"/>
    <mergeCell ref="L35:R35"/>
    <mergeCell ref="L36:R36"/>
    <mergeCell ref="L37:R37"/>
    <mergeCell ref="L40:R40"/>
    <mergeCell ref="L41:R41"/>
    <mergeCell ref="L42:R42"/>
    <mergeCell ref="L43:R43"/>
    <mergeCell ref="L58:R58"/>
    <mergeCell ref="L45:R45"/>
    <mergeCell ref="L48:R48"/>
    <mergeCell ref="L49:R49"/>
    <mergeCell ref="L50:R50"/>
    <mergeCell ref="L51:R51"/>
    <mergeCell ref="L52:R52"/>
    <mergeCell ref="L53:R53"/>
    <mergeCell ref="L54:R54"/>
    <mergeCell ref="L55:R55"/>
    <mergeCell ref="L56:R56"/>
    <mergeCell ref="L57:R57"/>
    <mergeCell ref="L70:R70"/>
    <mergeCell ref="L59:R59"/>
    <mergeCell ref="L60:R60"/>
    <mergeCell ref="L61:R61"/>
    <mergeCell ref="L62:R62"/>
    <mergeCell ref="L63:R63"/>
    <mergeCell ref="L64:R64"/>
    <mergeCell ref="L65:R65"/>
    <mergeCell ref="L66:R66"/>
    <mergeCell ref="L67:R67"/>
    <mergeCell ref="L68:R68"/>
    <mergeCell ref="L69:R69"/>
    <mergeCell ref="L71:R71"/>
    <mergeCell ref="L72:R72"/>
    <mergeCell ref="L73:R73"/>
    <mergeCell ref="L74:R74"/>
    <mergeCell ref="L75:R75"/>
  </mergeCells>
  <conditionalFormatting sqref="T1:W1">
    <cfRule type="expression" dxfId="41" priority="2">
      <formula>LEFT($U$1,7)="Junior_"</formula>
    </cfRule>
  </conditionalFormatting>
  <conditionalFormatting sqref="C1">
    <cfRule type="expression" dxfId="40" priority="1">
      <formula>LEFT($U$1,7)&lt;&gt;"Junior_"</formula>
    </cfRule>
  </conditionalFormatting>
  <conditionalFormatting sqref="L48:L75 W54:W75 AA4:AA75">
    <cfRule type="duplicateValues" dxfId="39" priority="3"/>
  </conditionalFormatting>
  <pageMargins left="0.5" right="0.3" top="0.3" bottom="0.3" header="0.3" footer="0.3"/>
  <pageSetup scale="75" fitToWidth="2" fitToHeight="0" orientation="portrait" r:id="rId1"/>
  <colBreaks count="1" manualBreakCount="1">
    <brk id="21" max="74" man="1"/>
  </col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6281E-8E61-4BA0-B1F7-A78FA2C3980C}">
  <sheetPr>
    <tabColor rgb="FF7030A0"/>
  </sheetPr>
  <dimension ref="A1:AD86"/>
  <sheetViews>
    <sheetView showGridLines="0" zoomScaleNormal="100" zoomScaleSheetLayoutView="100" workbookViewId="0">
      <selection activeCell="L48" sqref="L48:R48"/>
    </sheetView>
  </sheetViews>
  <sheetFormatPr defaultColWidth="9.140625" defaultRowHeight="12.75"/>
  <cols>
    <col min="1" max="1" width="0.85546875" style="258" customWidth="1"/>
    <col min="2" max="2" width="18.42578125" style="258" customWidth="1"/>
    <col min="3" max="3" width="24.42578125" style="258" customWidth="1"/>
    <col min="4" max="8" width="0.85546875" style="259" customWidth="1"/>
    <col min="9" max="10" width="7" style="260" customWidth="1"/>
    <col min="11" max="11" width="1.7109375" style="258" customWidth="1"/>
    <col min="12" max="12" width="18.42578125" style="258" customWidth="1"/>
    <col min="13" max="13" width="24.42578125" style="258" customWidth="1"/>
    <col min="14" max="18" width="0.85546875" style="258" customWidth="1"/>
    <col min="19" max="20" width="7" style="260" customWidth="1"/>
    <col min="21" max="21" width="2.7109375" style="258" customWidth="1"/>
    <col min="22" max="22" width="0.85546875" style="258" customWidth="1"/>
    <col min="23" max="23" width="45.7109375" style="258" customWidth="1"/>
    <col min="24" max="25" width="8.42578125" style="260" customWidth="1"/>
    <col min="26" max="26" width="1.7109375" style="260" customWidth="1"/>
    <col min="27" max="27" width="45.7109375" style="258" customWidth="1"/>
    <col min="28" max="29" width="8.42578125" style="260" customWidth="1"/>
    <col min="30" max="30" width="2.7109375" style="261" customWidth="1"/>
    <col min="31" max="16384" width="9.140625" style="258"/>
  </cols>
  <sheetData>
    <row r="1" spans="2:30" s="253" customFormat="1" ht="29.25" customHeight="1" thickBot="1">
      <c r="C1" s="254" t="s">
        <v>946</v>
      </c>
      <c r="D1" s="374"/>
      <c r="E1" s="374"/>
      <c r="F1" s="374"/>
      <c r="G1" s="374"/>
      <c r="H1" s="374"/>
      <c r="I1" s="375"/>
      <c r="J1" s="375"/>
      <c r="K1" s="376"/>
      <c r="L1" s="377"/>
      <c r="M1" s="377"/>
      <c r="N1" s="377"/>
      <c r="O1" s="377"/>
      <c r="P1" s="377"/>
      <c r="Q1" s="377"/>
      <c r="R1" s="377"/>
      <c r="S1" s="377"/>
      <c r="T1" s="378" t="str">
        <f ca="1">MID(CELL("filename",A1),FIND(IF(ISERROR(FIND("]",CELL("filename",A1))),"$","]"),CELL("filename",A1))+1,256)</f>
        <v>Junior_18</v>
      </c>
      <c r="U1" s="255" t="str">
        <f ca="1">MID(CELL("filename",A1),FIND(IF(ISERROR(FIND("]",CELL("filename",A1))),"$","]"),CELL("filename",A1))+1,256)</f>
        <v>Junior_18</v>
      </c>
      <c r="W1" s="256" t="str">
        <f ca="1">IF(T1&lt;&gt;"",T1,"")</f>
        <v>Junior_18</v>
      </c>
      <c r="X1" s="257"/>
      <c r="Y1" s="257"/>
      <c r="Z1" s="257"/>
      <c r="AB1" s="257"/>
      <c r="AC1" s="257"/>
      <c r="AD1" s="256"/>
    </row>
    <row r="2" spans="2:30" ht="12.95" customHeight="1">
      <c r="N2" s="259"/>
      <c r="O2" s="259"/>
      <c r="P2" s="259"/>
      <c r="Q2" s="259"/>
      <c r="R2" s="259"/>
    </row>
    <row r="3" spans="2:30" ht="12.95" customHeight="1" thickBot="1">
      <c r="N3" s="259"/>
      <c r="O3" s="259"/>
      <c r="P3" s="259"/>
      <c r="Q3" s="259"/>
      <c r="R3" s="259"/>
    </row>
    <row r="4" spans="2:30" ht="12.95" customHeight="1">
      <c r="B4" s="262"/>
      <c r="C4" s="300" t="s">
        <v>1076</v>
      </c>
      <c r="D4" s="309" t="str">
        <f>IF(Badges!$U33="A","/","")</f>
        <v/>
      </c>
      <c r="E4" s="309" t="str">
        <f>IF(Badges!$U37="A","/","")</f>
        <v/>
      </c>
      <c r="F4" s="309" t="str">
        <f>IF(Badges!$U41="A","/","")</f>
        <v/>
      </c>
      <c r="G4" s="309" t="str">
        <f>IF(Badges!$U45="A","/","")</f>
        <v/>
      </c>
      <c r="H4" s="309" t="str">
        <f>IF(Badges!$U49="A","/","")</f>
        <v/>
      </c>
      <c r="I4" s="325" t="str">
        <f>IF(Summary!$AJ5="E","E","")</f>
        <v/>
      </c>
      <c r="J4" s="325" t="str">
        <f>IF(Summary!$AK5="Y","R","")</f>
        <v/>
      </c>
      <c r="L4" s="262"/>
      <c r="M4" s="267" t="s">
        <v>97</v>
      </c>
      <c r="N4" s="268"/>
      <c r="O4" s="268"/>
      <c r="P4" s="268"/>
      <c r="Q4" s="268"/>
      <c r="R4" s="268"/>
      <c r="S4" s="269"/>
      <c r="T4" s="269"/>
      <c r="W4" s="336" t="str">
        <f>'Fun Patches'!C5</f>
        <v>&lt;LIST PATCH HERE&gt;</v>
      </c>
      <c r="X4" s="337" t="str">
        <f>IF(Summary!$AJ113="E","E","")</f>
        <v/>
      </c>
      <c r="Y4" s="337" t="str">
        <f>IF(Summary!$AK113="Y","R","")</f>
        <v/>
      </c>
      <c r="AA4" s="270"/>
      <c r="AB4" s="264"/>
      <c r="AC4" s="265"/>
    </row>
    <row r="5" spans="2:30" ht="12.95" customHeight="1">
      <c r="B5" s="262"/>
      <c r="C5" s="295" t="s">
        <v>1057</v>
      </c>
      <c r="D5" s="311" t="str">
        <f>IF(Badges!$U151="A","/","")</f>
        <v/>
      </c>
      <c r="E5" s="311" t="str">
        <f>IF(Badges!$U155="A","/","")</f>
        <v/>
      </c>
      <c r="F5" s="311" t="str">
        <f>IF(Badges!$U159="A","/","")</f>
        <v/>
      </c>
      <c r="G5" s="311" t="str">
        <f>IF(Badges!$U163="A","/","")</f>
        <v/>
      </c>
      <c r="H5" s="311" t="str">
        <f>IF(Badges!$U167="A","/","")</f>
        <v/>
      </c>
      <c r="I5" s="223" t="str">
        <f>IF(Summary!$AJ11="E","E","")</f>
        <v/>
      </c>
      <c r="J5" s="223" t="str">
        <f>IF(Summary!$AK11="Y","R","")</f>
        <v/>
      </c>
      <c r="L5" s="262"/>
      <c r="M5" s="271" t="s">
        <v>947</v>
      </c>
      <c r="N5" s="268"/>
      <c r="O5" s="268"/>
      <c r="P5" s="268"/>
      <c r="Q5" s="268"/>
      <c r="R5" s="272"/>
      <c r="S5" s="224" t="str">
        <f>IF(Summary!$AJ63="E","E","")</f>
        <v/>
      </c>
      <c r="T5" s="224" t="str">
        <f>IF(Summary!$AK63="Y","R","")</f>
        <v/>
      </c>
      <c r="W5" s="338" t="str">
        <f>'Fun Patches'!C6</f>
        <v>&lt;LIST PATCH HERE&gt;</v>
      </c>
      <c r="X5" s="339" t="str">
        <f>IF(Summary!$AJ114="E","E","")</f>
        <v/>
      </c>
      <c r="Y5" s="339" t="str">
        <f>IF(Summary!$AK114="Y","R","")</f>
        <v/>
      </c>
      <c r="AA5" s="275"/>
      <c r="AB5" s="273"/>
      <c r="AC5" s="274"/>
    </row>
    <row r="6" spans="2:30" ht="12.95" customHeight="1" thickBot="1">
      <c r="B6" s="262"/>
      <c r="C6" s="299" t="s">
        <v>144</v>
      </c>
      <c r="D6" s="311" t="str">
        <f>IF(Badges!$U174="A","/","")</f>
        <v/>
      </c>
      <c r="E6" s="311" t="str">
        <f>IF(Badges!$U178="A","/","")</f>
        <v/>
      </c>
      <c r="F6" s="311" t="str">
        <f>IF(Badges!$U182="A","/","")</f>
        <v/>
      </c>
      <c r="G6" s="311" t="str">
        <f>IF(Badges!$U186="A","/","")</f>
        <v/>
      </c>
      <c r="H6" s="311" t="str">
        <f>IF(Badges!$U190="A","/","")</f>
        <v/>
      </c>
      <c r="I6" s="223" t="str">
        <f>IF(Summary!$AJ12="E","E","")</f>
        <v/>
      </c>
      <c r="J6" s="223" t="str">
        <f>IF(Summary!$AK12="Y","R","")</f>
        <v/>
      </c>
      <c r="K6" s="266" t="str">
        <f>IF(COUNT(#REF!)=3,MAX(#REF!),"")</f>
        <v/>
      </c>
      <c r="L6" s="262"/>
      <c r="M6" s="279" t="s">
        <v>948</v>
      </c>
      <c r="N6" s="280"/>
      <c r="O6" s="280"/>
      <c r="P6" s="280"/>
      <c r="Q6" s="280"/>
      <c r="R6" s="281"/>
      <c r="S6" s="224" t="str">
        <f>IF(Summary!$AJ64="E","E","")</f>
        <v/>
      </c>
      <c r="T6" s="224" t="str">
        <f>IF(Summary!$AK64="Y","R","")</f>
        <v/>
      </c>
      <c r="W6" s="338" t="str">
        <f>'Fun Patches'!C7</f>
        <v>&lt;LIST PATCH HERE&gt;</v>
      </c>
      <c r="X6" s="339" t="str">
        <f>IF(Summary!$AJ115="E","E","")</f>
        <v/>
      </c>
      <c r="Y6" s="339" t="str">
        <f>IF(Summary!$AK115="Y","R","")</f>
        <v/>
      </c>
      <c r="AA6" s="275"/>
      <c r="AB6" s="273"/>
      <c r="AC6" s="274"/>
    </row>
    <row r="7" spans="2:30" ht="12.95" customHeight="1" thickBot="1">
      <c r="B7" s="262"/>
      <c r="C7" s="294" t="s">
        <v>139</v>
      </c>
      <c r="D7" s="309" t="str">
        <f>IF(Badges!$U197="A","/","")</f>
        <v/>
      </c>
      <c r="E7" s="309" t="str">
        <f>IF(Badges!$U201="A","/","")</f>
        <v/>
      </c>
      <c r="F7" s="309" t="str">
        <f>IF(Badges!$U205="A","/","")</f>
        <v/>
      </c>
      <c r="G7" s="309" t="str">
        <f>IF(Badges!$U209="A","/","")</f>
        <v/>
      </c>
      <c r="H7" s="309" t="str">
        <f>IF(Badges!$U213="A","/","")</f>
        <v/>
      </c>
      <c r="I7" s="325" t="str">
        <f>IF(Summary!$AJ13="E","E","")</f>
        <v/>
      </c>
      <c r="J7" s="325" t="str">
        <f>IF(Summary!$AK13="Y","R","")</f>
        <v/>
      </c>
      <c r="K7" s="266"/>
      <c r="L7" s="262"/>
      <c r="M7" s="283" t="s">
        <v>949</v>
      </c>
      <c r="N7" s="284"/>
      <c r="O7" s="284"/>
      <c r="P7" s="284"/>
      <c r="Q7" s="284"/>
      <c r="R7" s="285"/>
      <c r="S7" s="224" t="str">
        <f>IF(Summary!$AJ65="E","E","")</f>
        <v/>
      </c>
      <c r="T7" s="224" t="str">
        <f>IF(Summary!$AK65="Y","R","")</f>
        <v/>
      </c>
      <c r="U7" s="266" t="str">
        <f>IF(COUNTIF(S5:S7,"E")=3,"C"," ")</f>
        <v xml:space="preserve"> </v>
      </c>
      <c r="W7" s="338" t="str">
        <f>'Fun Patches'!C8</f>
        <v>&lt;LIST PATCH HERE&gt;</v>
      </c>
      <c r="X7" s="339" t="str">
        <f>IF(Summary!$AJ116="E","E","")</f>
        <v/>
      </c>
      <c r="Y7" s="339" t="str">
        <f>IF(Summary!$AK116="Y","R","")</f>
        <v/>
      </c>
      <c r="AA7" s="275"/>
      <c r="AB7" s="273"/>
      <c r="AC7" s="274"/>
    </row>
    <row r="8" spans="2:30" ht="12.95" customHeight="1">
      <c r="B8" s="262"/>
      <c r="C8" s="295" t="s">
        <v>151</v>
      </c>
      <c r="D8" s="311" t="str">
        <f>IF(Badges!$U220="A","/","")</f>
        <v/>
      </c>
      <c r="E8" s="311" t="str">
        <f>IF(Badges!$U224="A","/","")</f>
        <v/>
      </c>
      <c r="F8" s="311" t="str">
        <f>IF(Badges!$U228="A","/","")</f>
        <v/>
      </c>
      <c r="G8" s="311" t="str">
        <f>IF(Badges!$U232="A","/","")</f>
        <v/>
      </c>
      <c r="H8" s="311" t="str">
        <f>IF(Badges!$U236="A","/","")</f>
        <v/>
      </c>
      <c r="I8" s="223" t="str">
        <f>IF(Summary!$AJ14="E","E","")</f>
        <v/>
      </c>
      <c r="J8" s="223" t="str">
        <f>IF(Summary!$AK14="Y","R","")</f>
        <v/>
      </c>
      <c r="K8" s="266"/>
      <c r="L8" s="262"/>
      <c r="M8" s="287" t="s">
        <v>951</v>
      </c>
      <c r="N8" s="288"/>
      <c r="O8" s="288"/>
      <c r="P8" s="288"/>
      <c r="Q8" s="288"/>
      <c r="R8" s="288"/>
      <c r="S8" s="289"/>
      <c r="T8" s="289"/>
      <c r="W8" s="338" t="str">
        <f>'Fun Patches'!C9</f>
        <v>&lt;LIST PATCH HERE&gt;</v>
      </c>
      <c r="X8" s="339" t="str">
        <f>IF(Summary!$AJ117="E","E","")</f>
        <v/>
      </c>
      <c r="Y8" s="339" t="str">
        <f>IF(Summary!$AK117="Y","R","")</f>
        <v/>
      </c>
      <c r="AA8" s="275"/>
      <c r="AB8" s="273"/>
      <c r="AC8" s="274"/>
    </row>
    <row r="9" spans="2:30" ht="12.95" customHeight="1" thickBot="1">
      <c r="B9" s="262"/>
      <c r="C9" s="298" t="s">
        <v>439</v>
      </c>
      <c r="D9" s="311" t="str">
        <f>IF(Badges!$U266="A","/","")</f>
        <v/>
      </c>
      <c r="E9" s="311" t="str">
        <f>IF(Badges!$U270="A","/","")</f>
        <v/>
      </c>
      <c r="F9" s="311" t="str">
        <f>IF(Badges!$U274="A","/","")</f>
        <v/>
      </c>
      <c r="G9" s="311" t="str">
        <f>IF(Badges!$U278="A","/","")</f>
        <v/>
      </c>
      <c r="H9" s="311" t="str">
        <f>IF(Badges!$U282="A","/","")</f>
        <v/>
      </c>
      <c r="I9" s="223" t="str">
        <f>IF(Summary!$AJ16="E","E","")</f>
        <v/>
      </c>
      <c r="J9" s="223" t="str">
        <f>IF(Summary!$AK16="Y","R","")</f>
        <v/>
      </c>
      <c r="K9" s="266"/>
      <c r="L9" s="262"/>
      <c r="M9" s="271" t="s">
        <v>22</v>
      </c>
      <c r="N9" s="268"/>
      <c r="O9" s="268"/>
      <c r="P9" s="268"/>
      <c r="Q9" s="268"/>
      <c r="R9" s="272"/>
      <c r="S9" s="224" t="str">
        <f>IF(Summary!$AJ67="E","E","")</f>
        <v/>
      </c>
      <c r="T9" s="224" t="str">
        <f>IF(Summary!$AK67="Y","R","")</f>
        <v/>
      </c>
      <c r="W9" s="338" t="str">
        <f>'Fun Patches'!C10</f>
        <v>&lt;LIST PATCH HERE&gt;</v>
      </c>
      <c r="X9" s="339" t="str">
        <f>IF(Summary!$AJ118="E","E","")</f>
        <v/>
      </c>
      <c r="Y9" s="339" t="str">
        <f>IF(Summary!$AK118="Y","R","")</f>
        <v/>
      </c>
      <c r="AA9" s="275"/>
      <c r="AB9" s="273"/>
      <c r="AC9" s="274"/>
    </row>
    <row r="10" spans="2:30" ht="12.95" customHeight="1">
      <c r="B10" s="262"/>
      <c r="C10" s="300" t="s">
        <v>950</v>
      </c>
      <c r="D10" s="309" t="str">
        <f>IF(Badges!$U289="A","/","")</f>
        <v/>
      </c>
      <c r="E10" s="309" t="str">
        <f>IF(Badges!$U293="A","/","")</f>
        <v/>
      </c>
      <c r="F10" s="309" t="str">
        <f>IF(Badges!$U297="A","/","")</f>
        <v/>
      </c>
      <c r="G10" s="309" t="str">
        <f>IF(Badges!$U301="A","/","")</f>
        <v/>
      </c>
      <c r="H10" s="309" t="str">
        <f>IF(Badges!$U305="A","/","")</f>
        <v/>
      </c>
      <c r="I10" s="325" t="str">
        <f>IF(Summary!$AJ17="E","E","")</f>
        <v/>
      </c>
      <c r="J10" s="325" t="str">
        <f>IF(Summary!$AK17="Y","R","")</f>
        <v/>
      </c>
      <c r="K10" s="266" t="str">
        <f>IF(COUNT(#REF!)=3,MAX(#REF!),"")</f>
        <v/>
      </c>
      <c r="L10" s="262"/>
      <c r="M10" s="279" t="s">
        <v>26</v>
      </c>
      <c r="N10" s="280"/>
      <c r="O10" s="280"/>
      <c r="P10" s="280"/>
      <c r="Q10" s="280"/>
      <c r="R10" s="281"/>
      <c r="S10" s="224" t="str">
        <f>IF(Summary!$AJ68="E","E","")</f>
        <v/>
      </c>
      <c r="T10" s="224" t="str">
        <f>IF(Summary!$AK68="Y","R","")</f>
        <v/>
      </c>
      <c r="W10" s="338" t="str">
        <f>'Fun Patches'!C11</f>
        <v>&lt;LIST PATCH HERE&gt;</v>
      </c>
      <c r="X10" s="339" t="str">
        <f>IF(Summary!$AJ119="E","E","")</f>
        <v/>
      </c>
      <c r="Y10" s="339" t="str">
        <f>IF(Summary!$AK119="Y","R","")</f>
        <v/>
      </c>
      <c r="AA10" s="275"/>
      <c r="AB10" s="273"/>
      <c r="AC10" s="274"/>
    </row>
    <row r="11" spans="2:30" ht="12.95" customHeight="1" thickBot="1">
      <c r="B11" s="262"/>
      <c r="C11" s="295" t="s">
        <v>155</v>
      </c>
      <c r="D11" s="311" t="str">
        <f>IF(Badges!$U312="A","/","")</f>
        <v/>
      </c>
      <c r="E11" s="311" t="str">
        <f>IF(Badges!$U316="A","/","")</f>
        <v/>
      </c>
      <c r="F11" s="311" t="str">
        <f>IF(Badges!$U320="A","/","")</f>
        <v/>
      </c>
      <c r="G11" s="311" t="str">
        <f>IF(Badges!$U324="A","/","")</f>
        <v/>
      </c>
      <c r="H11" s="311" t="str">
        <f>IF(Badges!$U328="A","/","")</f>
        <v/>
      </c>
      <c r="I11" s="223" t="str">
        <f>IF(Summary!$AJ18="E","E","")</f>
        <v/>
      </c>
      <c r="J11" s="223" t="str">
        <f>IF(Summary!$AK18="Y","R","")</f>
        <v/>
      </c>
      <c r="K11" s="266"/>
      <c r="L11" s="262"/>
      <c r="M11" s="290" t="s">
        <v>30</v>
      </c>
      <c r="N11" s="291"/>
      <c r="O11" s="291"/>
      <c r="P11" s="291"/>
      <c r="Q11" s="291"/>
      <c r="R11" s="292"/>
      <c r="S11" s="326" t="str">
        <f>IF(Summary!$AJ69="E","E","")</f>
        <v/>
      </c>
      <c r="T11" s="326" t="str">
        <f>IF(Summary!$AK69="Y","R","")</f>
        <v/>
      </c>
      <c r="U11" s="266" t="str">
        <f>IF(COUNTIF(S9:S11,"E")=3,"C"," ")</f>
        <v xml:space="preserve"> </v>
      </c>
      <c r="W11" s="338" t="str">
        <f>'Fun Patches'!C12</f>
        <v>&lt;LIST PATCH HERE&gt;</v>
      </c>
      <c r="X11" s="339" t="str">
        <f>IF(Summary!$AJ120="E","E","")</f>
        <v/>
      </c>
      <c r="Y11" s="339" t="str">
        <f>IF(Summary!$AK120="Y","R","")</f>
        <v/>
      </c>
      <c r="AA11" s="275"/>
      <c r="AB11" s="273"/>
      <c r="AC11" s="274"/>
    </row>
    <row r="12" spans="2:30" ht="12.95" customHeight="1" thickBot="1">
      <c r="B12" s="262"/>
      <c r="C12" s="295" t="s">
        <v>143</v>
      </c>
      <c r="D12" s="311" t="str">
        <f>IF(Badges!$U335="A","/","")</f>
        <v/>
      </c>
      <c r="E12" s="311" t="str">
        <f>IF(Badges!$U339="A","/","")</f>
        <v/>
      </c>
      <c r="F12" s="311" t="str">
        <f>IF(Badges!$U343="A","/","")</f>
        <v/>
      </c>
      <c r="G12" s="311" t="str">
        <f>IF(Badges!$U347="A","/","")</f>
        <v/>
      </c>
      <c r="H12" s="311" t="str">
        <f>IF(Badges!$U351="A","/","")</f>
        <v/>
      </c>
      <c r="I12" s="223" t="str">
        <f>IF(Summary!$AJ19="E","E","")</f>
        <v/>
      </c>
      <c r="J12" s="223" t="str">
        <f>IF(Summary!$AK19="Y","R","")</f>
        <v/>
      </c>
      <c r="K12" s="266"/>
      <c r="L12" s="262"/>
      <c r="M12" s="267" t="s">
        <v>121</v>
      </c>
      <c r="N12" s="268"/>
      <c r="O12" s="268"/>
      <c r="P12" s="268"/>
      <c r="Q12" s="268"/>
      <c r="R12" s="268"/>
      <c r="S12" s="269"/>
      <c r="T12" s="269"/>
      <c r="W12" s="338" t="str">
        <f>'Fun Patches'!C13</f>
        <v>&lt;LIST PATCH HERE&gt;</v>
      </c>
      <c r="X12" s="339" t="str">
        <f>IF(Summary!$AJ121="E","E","")</f>
        <v/>
      </c>
      <c r="Y12" s="339" t="str">
        <f>IF(Summary!$AK121="Y","R","")</f>
        <v/>
      </c>
      <c r="AA12" s="275"/>
      <c r="AB12" s="273"/>
      <c r="AC12" s="274"/>
    </row>
    <row r="13" spans="2:30" ht="12.95" customHeight="1">
      <c r="B13" s="262"/>
      <c r="C13" s="294" t="s">
        <v>741</v>
      </c>
      <c r="D13" s="309" t="str">
        <f>IF(Badges!$U358="A","/","")</f>
        <v/>
      </c>
      <c r="E13" s="309" t="str">
        <f>IF(Badges!$U362="A","/","")</f>
        <v/>
      </c>
      <c r="F13" s="309" t="str">
        <f>IF(Badges!$U366="A","/","")</f>
        <v/>
      </c>
      <c r="G13" s="309" t="str">
        <f>IF(Badges!$U370="A","/","")</f>
        <v/>
      </c>
      <c r="H13" s="309" t="str">
        <f>IF(Badges!$U374="A","/","")</f>
        <v/>
      </c>
      <c r="I13" s="325" t="str">
        <f>IF(Summary!$AJ20="E","E","")</f>
        <v/>
      </c>
      <c r="J13" s="325" t="str">
        <f>IF(Summary!$AK20="Y","R","")</f>
        <v/>
      </c>
      <c r="K13" s="266"/>
      <c r="L13" s="262"/>
      <c r="M13" s="279" t="s">
        <v>953</v>
      </c>
      <c r="N13" s="280"/>
      <c r="O13" s="280"/>
      <c r="P13" s="280"/>
      <c r="Q13" s="280"/>
      <c r="R13" s="281"/>
      <c r="S13" s="224" t="str">
        <f>IF(Summary!$AJ71="E","E","")</f>
        <v/>
      </c>
      <c r="T13" s="224" t="str">
        <f>IF(Summary!$AK71="Y","R","")</f>
        <v/>
      </c>
      <c r="W13" s="338" t="str">
        <f>'Fun Patches'!C14</f>
        <v>&lt;LIST PATCH HERE&gt;</v>
      </c>
      <c r="X13" s="339" t="str">
        <f>IF(Summary!$AJ122="E","E","")</f>
        <v/>
      </c>
      <c r="Y13" s="339" t="str">
        <f>IF(Summary!$AK122="Y","R","")</f>
        <v/>
      </c>
      <c r="AA13" s="275"/>
      <c r="AB13" s="273"/>
      <c r="AC13" s="274"/>
    </row>
    <row r="14" spans="2:30" ht="12.95" customHeight="1">
      <c r="B14" s="262"/>
      <c r="C14" s="295" t="s">
        <v>952</v>
      </c>
      <c r="D14" s="311" t="str">
        <f>IF(Badges!$U573="A","/","")</f>
        <v/>
      </c>
      <c r="E14" s="311" t="str">
        <f>IF(Badges!$U385="A","/","")</f>
        <v/>
      </c>
      <c r="F14" s="311" t="str">
        <f>IF(Badges!$U389="A","/","")</f>
        <v/>
      </c>
      <c r="G14" s="311" t="str">
        <f>IF(Badges!$U393="A","/","")</f>
        <v/>
      </c>
      <c r="H14" s="311" t="str">
        <f>IF(Badges!$U397="A","/","")</f>
        <v/>
      </c>
      <c r="I14" s="223" t="str">
        <f>IF(Summary!$AJ21="E","E","")</f>
        <v/>
      </c>
      <c r="J14" s="223" t="str">
        <f>IF(Summary!$AK21="Y","R","")</f>
        <v/>
      </c>
      <c r="K14" s="266" t="str">
        <f>IF(COUNT(#REF!)=3,MAX(#REF!),"")</f>
        <v/>
      </c>
      <c r="L14" s="262"/>
      <c r="M14" s="279" t="s">
        <v>954</v>
      </c>
      <c r="N14" s="280"/>
      <c r="O14" s="280"/>
      <c r="P14" s="280"/>
      <c r="Q14" s="280"/>
      <c r="R14" s="281"/>
      <c r="S14" s="224" t="str">
        <f>IF(Summary!$AJ72="E","E","")</f>
        <v/>
      </c>
      <c r="T14" s="224" t="str">
        <f>IF(Summary!$AK72="Y","R","")</f>
        <v/>
      </c>
      <c r="W14" s="338" t="str">
        <f>'Fun Patches'!C15</f>
        <v>&lt;LIST PATCH HERE&gt;</v>
      </c>
      <c r="X14" s="339" t="str">
        <f>IF(Summary!$AJ123="E","E","")</f>
        <v/>
      </c>
      <c r="Y14" s="339" t="str">
        <f>IF(Summary!$AK123="Y","R","")</f>
        <v/>
      </c>
      <c r="AA14" s="275"/>
      <c r="AB14" s="273"/>
      <c r="AC14" s="274"/>
    </row>
    <row r="15" spans="2:30" ht="12.95" customHeight="1" thickBot="1">
      <c r="B15" s="262"/>
      <c r="C15" s="298" t="s">
        <v>697</v>
      </c>
      <c r="D15" s="311" t="str">
        <f>IF(Badges!$U404="A","/","")</f>
        <v/>
      </c>
      <c r="E15" s="311" t="str">
        <f>IF(Badges!$U408="A","/","")</f>
        <v/>
      </c>
      <c r="F15" s="311" t="str">
        <f>IF(Badges!$U412="A","/","")</f>
        <v/>
      </c>
      <c r="G15" s="311" t="str">
        <f>IF(Badges!$U416="A","/","")</f>
        <v/>
      </c>
      <c r="H15" s="311" t="str">
        <f>IF(Badges!$U420="A","/","")</f>
        <v/>
      </c>
      <c r="I15" s="223" t="str">
        <f>IF(Summary!$AJ22="E","E","")</f>
        <v/>
      </c>
      <c r="J15" s="223" t="str">
        <f>IF(Summary!$AK22="Y","R","")</f>
        <v/>
      </c>
      <c r="K15" s="266"/>
      <c r="L15" s="262"/>
      <c r="M15" s="283" t="s">
        <v>955</v>
      </c>
      <c r="N15" s="284"/>
      <c r="O15" s="284"/>
      <c r="P15" s="284"/>
      <c r="Q15" s="284"/>
      <c r="R15" s="285"/>
      <c r="S15" s="326" t="str">
        <f>IF(Summary!$AJ73="E","E","")</f>
        <v/>
      </c>
      <c r="T15" s="326" t="str">
        <f>IF(Summary!$AK73="Y","R","")</f>
        <v/>
      </c>
      <c r="U15" s="266" t="str">
        <f>IF(COUNTIF(S13:S15,"E")=3,"C"," ")</f>
        <v xml:space="preserve"> </v>
      </c>
      <c r="W15" s="338" t="str">
        <f>'Fun Patches'!C16</f>
        <v>&lt;LIST PATCH HERE&gt;</v>
      </c>
      <c r="X15" s="339" t="str">
        <f>IF(Summary!$AJ124="E","E","")</f>
        <v/>
      </c>
      <c r="Y15" s="339" t="str">
        <f>IF(Summary!$AK124="Y","R","")</f>
        <v/>
      </c>
      <c r="AA15" s="275"/>
      <c r="AB15" s="273"/>
      <c r="AC15" s="274"/>
    </row>
    <row r="16" spans="2:30" ht="12.95" customHeight="1">
      <c r="B16" s="262"/>
      <c r="C16" s="295" t="s">
        <v>146</v>
      </c>
      <c r="D16" s="309" t="str">
        <f>IF(Badges!$U427="A","/","")</f>
        <v/>
      </c>
      <c r="E16" s="309" t="str">
        <f>IF(Badges!$U431="A","/","")</f>
        <v/>
      </c>
      <c r="F16" s="309" t="str">
        <f>IF(Badges!$U435="A","/","")</f>
        <v/>
      </c>
      <c r="G16" s="309" t="str">
        <f>IF(Badges!$U439="A","/","")</f>
        <v/>
      </c>
      <c r="H16" s="309" t="str">
        <f>IF(Badges!$U443="A","/","")</f>
        <v/>
      </c>
      <c r="I16" s="325" t="str">
        <f>IF(Summary!$AJ23="E","E","")</f>
        <v/>
      </c>
      <c r="J16" s="325" t="str">
        <f>IF(Summary!$AK23="Y","R","")</f>
        <v/>
      </c>
      <c r="K16" s="266"/>
      <c r="L16" s="262"/>
      <c r="M16" s="294" t="s">
        <v>956</v>
      </c>
      <c r="N16" s="310" t="str">
        <f>IF(Badges!$U79="A","/","")</f>
        <v/>
      </c>
      <c r="O16" s="310" t="str">
        <f>IF(Badges!$U83="A","/","")</f>
        <v/>
      </c>
      <c r="P16" s="310" t="str">
        <f>IF(Badges!$U87="A","/","")</f>
        <v/>
      </c>
      <c r="Q16" s="310" t="str">
        <f>IF(Badges!$U91="A","/","")</f>
        <v/>
      </c>
      <c r="R16" s="310" t="str">
        <f>IF(Badges!$U95="A","/","")</f>
        <v/>
      </c>
      <c r="S16" s="224" t="str">
        <f>IF(Summary!$AJ7="E","E","")</f>
        <v/>
      </c>
      <c r="T16" s="224" t="str">
        <f>IF(Summary!$AK7="Y","R","")</f>
        <v/>
      </c>
      <c r="W16" s="338" t="str">
        <f>'Fun Patches'!C17</f>
        <v>&lt;LIST PATCH HERE&gt;</v>
      </c>
      <c r="X16" s="339" t="str">
        <f>IF(Summary!$AJ125="E","E","")</f>
        <v/>
      </c>
      <c r="Y16" s="339" t="str">
        <f>IF(Summary!$AK125="Y","R","")</f>
        <v/>
      </c>
      <c r="AA16" s="275"/>
      <c r="AB16" s="273"/>
      <c r="AC16" s="274"/>
    </row>
    <row r="17" spans="2:29" ht="12.95" customHeight="1">
      <c r="B17" s="262"/>
      <c r="C17" s="295" t="s">
        <v>153</v>
      </c>
      <c r="D17" s="311" t="str">
        <f>IF(Badges!$U450="A","/","")</f>
        <v/>
      </c>
      <c r="E17" s="311" t="str">
        <f>IF(Badges!$U454="A","/","")</f>
        <v/>
      </c>
      <c r="F17" s="311" t="str">
        <f>IF(Badges!$U458="A","/","")</f>
        <v/>
      </c>
      <c r="G17" s="311" t="str">
        <f>IF(Badges!$U462="A","/","")</f>
        <v/>
      </c>
      <c r="H17" s="311" t="str">
        <f>IF(Badges!$U466="A","/","")</f>
        <v/>
      </c>
      <c r="I17" s="223" t="str">
        <f>IF(Summary!$AJ24="E","E","")</f>
        <v/>
      </c>
      <c r="J17" s="223" t="str">
        <f>IF(Summary!$AK24="Y","R","")</f>
        <v/>
      </c>
      <c r="K17" s="266"/>
      <c r="L17" s="262"/>
      <c r="M17" s="295" t="s">
        <v>957</v>
      </c>
      <c r="N17" s="311" t="str">
        <f>IF(Badges!$U10="A","/","")</f>
        <v/>
      </c>
      <c r="O17" s="311" t="str">
        <f>IF(Badges!$U14="A","/","")</f>
        <v/>
      </c>
      <c r="P17" s="311" t="str">
        <f>IF(Badges!$U18="A","/","")</f>
        <v/>
      </c>
      <c r="Q17" s="311" t="str">
        <f>IF(Badges!$U22="A","/","")</f>
        <v/>
      </c>
      <c r="R17" s="311" t="str">
        <f>IF(Badges!$U26="A","/","")</f>
        <v/>
      </c>
      <c r="S17" s="224" t="str">
        <f>IF(Summary!$AJ4="E","E","")</f>
        <v/>
      </c>
      <c r="T17" s="224" t="str">
        <f>IF(Summary!$AK4="Y","R","")</f>
        <v/>
      </c>
      <c r="W17" s="338" t="str">
        <f>'Fun Patches'!C18</f>
        <v>&lt;LIST PATCH HERE&gt;</v>
      </c>
      <c r="X17" s="339" t="str">
        <f>IF(Summary!$AJ126="E","E","")</f>
        <v/>
      </c>
      <c r="Y17" s="339" t="str">
        <f>IF(Summary!$AK126="Y","R","")</f>
        <v/>
      </c>
      <c r="AA17" s="275"/>
      <c r="AB17" s="273"/>
      <c r="AC17" s="274"/>
    </row>
    <row r="18" spans="2:29" ht="12.95" customHeight="1" thickBot="1">
      <c r="B18" s="262"/>
      <c r="C18" s="295" t="s">
        <v>94</v>
      </c>
      <c r="D18" s="311" t="str">
        <f>IF(Badges!$U473="A","/","")</f>
        <v/>
      </c>
      <c r="E18" s="311" t="str">
        <f>IF(Badges!$U477="A","/","")</f>
        <v/>
      </c>
      <c r="F18" s="311" t="str">
        <f>IF(Badges!$U481="A","/","")</f>
        <v/>
      </c>
      <c r="G18" s="311" t="str">
        <f>IF(Badges!$U485="A","/","")</f>
        <v/>
      </c>
      <c r="H18" s="311" t="str">
        <f>IF(Badges!$U489="A","/","")</f>
        <v/>
      </c>
      <c r="I18" s="223" t="str">
        <f>IF(Summary!$AJ25="E","E","")</f>
        <v/>
      </c>
      <c r="J18" s="223" t="str">
        <f>IF(Summary!$AK25="Y","R","")</f>
        <v/>
      </c>
      <c r="K18" s="266" t="str">
        <f>IF(COUNT(#REF!)=4,MAX(#REF!),"")</f>
        <v/>
      </c>
      <c r="L18" s="262"/>
      <c r="M18" s="295" t="s">
        <v>958</v>
      </c>
      <c r="N18" s="308" t="str">
        <f>IF(Badges!$U243="A","/","")</f>
        <v/>
      </c>
      <c r="O18" s="308" t="str">
        <f>IF(Badges!$U247="A","/","")</f>
        <v/>
      </c>
      <c r="P18" s="308" t="str">
        <f>IF(Badges!$U251="A","/","")</f>
        <v/>
      </c>
      <c r="Q18" s="308" t="str">
        <f>IF(Badges!$U255="A","/","")</f>
        <v/>
      </c>
      <c r="R18" s="308" t="str">
        <f>IF(Badges!$U259="A","/","")</f>
        <v/>
      </c>
      <c r="S18" s="224" t="str">
        <f>IF(Summary!$AJ15="E","E","")</f>
        <v/>
      </c>
      <c r="T18" s="224" t="str">
        <f>IF(Summary!$AK15="Y","R","")</f>
        <v/>
      </c>
      <c r="W18" s="338" t="str">
        <f>'Fun Patches'!C19</f>
        <v>&lt;LIST PATCH HERE&gt;</v>
      </c>
      <c r="X18" s="339" t="str">
        <f>IF(Summary!$AJ127="E","E","")</f>
        <v/>
      </c>
      <c r="Y18" s="339" t="str">
        <f>IF(Summary!$AK127="Y","R","")</f>
        <v/>
      </c>
      <c r="AA18" s="275"/>
      <c r="AB18" s="273"/>
      <c r="AC18" s="274"/>
    </row>
    <row r="19" spans="2:29" ht="12.95" customHeight="1" thickBot="1">
      <c r="B19" s="262"/>
      <c r="C19" s="294" t="s">
        <v>141</v>
      </c>
      <c r="D19" s="309" t="str">
        <f>IF(Badges!$U496="A","/","")</f>
        <v/>
      </c>
      <c r="E19" s="309" t="str">
        <f>IF(Badges!$U500="A","/","")</f>
        <v/>
      </c>
      <c r="F19" s="309" t="str">
        <f>IF(Badges!$U504="A","/","")</f>
        <v/>
      </c>
      <c r="G19" s="309" t="str">
        <f>IF(Badges!$U508="A","/","")</f>
        <v/>
      </c>
      <c r="H19" s="309" t="str">
        <f>IF(Badges!$U512="A","/","")</f>
        <v/>
      </c>
      <c r="I19" s="325" t="str">
        <f>IF(Summary!$AJ26="E","E","")</f>
        <v/>
      </c>
      <c r="J19" s="325" t="str">
        <f>IF(Summary!$AK26="Y","R","")</f>
        <v/>
      </c>
      <c r="K19" s="266"/>
      <c r="L19" s="262"/>
      <c r="M19" s="296" t="s">
        <v>959</v>
      </c>
      <c r="N19" s="291"/>
      <c r="O19" s="291"/>
      <c r="P19" s="291"/>
      <c r="Q19" s="291"/>
      <c r="R19" s="292"/>
      <c r="S19" s="326" t="str">
        <f>IF(Summary!$AJ74="E","E","")</f>
        <v/>
      </c>
      <c r="T19" s="326" t="str">
        <f>IF(Summary!$AK74="Y","R","")</f>
        <v/>
      </c>
      <c r="U19" s="266" t="str">
        <f>IF(COUNTIF(S16:S19,"E")=4,"C"," ")</f>
        <v xml:space="preserve"> </v>
      </c>
      <c r="W19" s="338" t="str">
        <f>'Fun Patches'!C20</f>
        <v>&lt;LIST PATCH HERE&gt;</v>
      </c>
      <c r="X19" s="339" t="str">
        <f>IF(Summary!$AJ128="E","E","")</f>
        <v/>
      </c>
      <c r="Y19" s="339" t="str">
        <f>IF(Summary!$AK128="Y","R","")</f>
        <v/>
      </c>
      <c r="AA19" s="275"/>
      <c r="AB19" s="273"/>
      <c r="AC19" s="274"/>
    </row>
    <row r="20" spans="2:29" ht="12.95" customHeight="1">
      <c r="B20" s="262"/>
      <c r="C20" s="295" t="s">
        <v>718</v>
      </c>
      <c r="D20" s="311" t="str">
        <f>IF(Badges!$U519="A","/","")</f>
        <v/>
      </c>
      <c r="E20" s="311" t="str">
        <f>IF(Badges!$U523="A","/","")</f>
        <v/>
      </c>
      <c r="F20" s="311" t="str">
        <f>IF(Badges!$U527="A","/","")</f>
        <v/>
      </c>
      <c r="G20" s="311" t="str">
        <f>IF(Badges!$U531="A","/","")</f>
        <v/>
      </c>
      <c r="H20" s="311" t="str">
        <f>IF(Badges!$U535="A","/","")</f>
        <v/>
      </c>
      <c r="I20" s="223" t="str">
        <f>IF(Summary!$AJ27="E","E","")</f>
        <v/>
      </c>
      <c r="J20" s="223" t="str">
        <f>IF(Summary!$AK27="Y","R","")</f>
        <v/>
      </c>
      <c r="K20" s="266"/>
      <c r="L20" s="262"/>
      <c r="M20" s="267" t="s">
        <v>764</v>
      </c>
      <c r="N20" s="268"/>
      <c r="O20" s="268"/>
      <c r="P20" s="268"/>
      <c r="Q20" s="268"/>
      <c r="R20" s="272"/>
      <c r="S20" s="325" t="str">
        <f>IF(Summary!$AJ75="E","E","")</f>
        <v/>
      </c>
      <c r="T20" s="325" t="str">
        <f>IF(Summary!$AK75="Y","R","")</f>
        <v/>
      </c>
      <c r="W20" s="338" t="str">
        <f>'Fun Patches'!C21</f>
        <v>&lt;LIST PATCH HERE&gt;</v>
      </c>
      <c r="X20" s="339" t="str">
        <f>IF(Summary!$AJ129="E","E","")</f>
        <v/>
      </c>
      <c r="Y20" s="339" t="str">
        <f>IF(Summary!$AK129="Y","R","")</f>
        <v/>
      </c>
      <c r="AA20" s="275"/>
      <c r="AB20" s="273"/>
      <c r="AC20" s="274"/>
    </row>
    <row r="21" spans="2:29" ht="12.95" customHeight="1" thickBot="1">
      <c r="B21" s="262"/>
      <c r="C21" s="298" t="s">
        <v>148</v>
      </c>
      <c r="D21" s="311" t="str">
        <f>IF(Badges!$U542="A","/","")</f>
        <v/>
      </c>
      <c r="E21" s="311" t="str">
        <f>IF(Badges!$U546="A","/","")</f>
        <v/>
      </c>
      <c r="F21" s="311" t="str">
        <f>IF(Badges!$U550="A","/","")</f>
        <v/>
      </c>
      <c r="G21" s="311" t="str">
        <f>IF(Badges!$U554="A","/","")</f>
        <v/>
      </c>
      <c r="H21" s="311" t="str">
        <f>IF(Badges!$U558="A","/","")</f>
        <v/>
      </c>
      <c r="I21" s="223" t="str">
        <f>IF(Summary!$AJ28="E","E","")</f>
        <v/>
      </c>
      <c r="J21" s="223" t="str">
        <f>IF(Summary!$AK28="Y","R","")</f>
        <v/>
      </c>
      <c r="K21" s="266"/>
      <c r="L21" s="262"/>
      <c r="M21" s="283" t="s">
        <v>960</v>
      </c>
      <c r="N21" s="284"/>
      <c r="O21" s="284"/>
      <c r="P21" s="284"/>
      <c r="Q21" s="284"/>
      <c r="R21" s="285"/>
      <c r="S21" s="346" t="str">
        <f>IF(Summary!$AJ76="E","E","")</f>
        <v/>
      </c>
      <c r="T21" s="346" t="str">
        <f>IF(Summary!$AK76="Y","R","")</f>
        <v/>
      </c>
      <c r="U21" s="266" t="str">
        <f>IF(COUNTIF(S20:S21,"E")=2,"C"," ")</f>
        <v xml:space="preserve"> </v>
      </c>
      <c r="W21" s="338" t="str">
        <f>'Fun Patches'!C22</f>
        <v>&lt;LIST PATCH HERE&gt;</v>
      </c>
      <c r="X21" s="339" t="str">
        <f>IF(Summary!$AJ130="E","E","")</f>
        <v/>
      </c>
      <c r="Y21" s="339" t="str">
        <f>IF(Summary!$AK130="Y","R","")</f>
        <v/>
      </c>
      <c r="AA21" s="275"/>
      <c r="AB21" s="273"/>
      <c r="AC21" s="274"/>
    </row>
    <row r="22" spans="2:29" ht="12.95" customHeight="1">
      <c r="B22" s="262"/>
      <c r="C22" s="295" t="s">
        <v>152</v>
      </c>
      <c r="D22" s="309" t="str">
        <f>IF(Badges!$U565="A","/","")</f>
        <v/>
      </c>
      <c r="E22" s="309" t="str">
        <f>IF(Badges!$U569="A","/","")</f>
        <v/>
      </c>
      <c r="F22" s="309" t="str">
        <f>IF(Badges!$U573="A","/","")</f>
        <v/>
      </c>
      <c r="G22" s="309" t="str">
        <f>IF(Badges!$U577="A","/","")</f>
        <v/>
      </c>
      <c r="H22" s="309" t="str">
        <f>IF(Badges!$U581="A","/","")</f>
        <v/>
      </c>
      <c r="I22" s="325" t="str">
        <f>IF(Summary!$AJ29="E","E","")</f>
        <v/>
      </c>
      <c r="J22" s="325" t="str">
        <f>IF(Summary!$AK29="Y","R","")</f>
        <v/>
      </c>
      <c r="K22" s="266" t="str">
        <f>IF(COUNT(#REF!)=2,MAX(#REF!),"")</f>
        <v/>
      </c>
      <c r="L22" s="262"/>
      <c r="M22" s="287" t="s">
        <v>766</v>
      </c>
      <c r="N22" s="288"/>
      <c r="O22" s="288"/>
      <c r="P22" s="288"/>
      <c r="Q22" s="288"/>
      <c r="R22" s="297"/>
      <c r="S22" s="325" t="str">
        <f>IF(Summary!$AJ77="E","E","")</f>
        <v/>
      </c>
      <c r="T22" s="325" t="str">
        <f>IF(Summary!$AK77="Y","R","")</f>
        <v/>
      </c>
      <c r="W22" s="338" t="str">
        <f>'Fun Patches'!C23</f>
        <v>&lt;LIST PATCH HERE&gt;</v>
      </c>
      <c r="X22" s="339" t="str">
        <f>IF(Summary!$AJ131="E","E","")</f>
        <v/>
      </c>
      <c r="Y22" s="339" t="str">
        <f>IF(Summary!$AK131="Y","R","")</f>
        <v/>
      </c>
      <c r="AA22" s="275"/>
      <c r="AB22" s="273"/>
      <c r="AC22" s="274"/>
    </row>
    <row r="23" spans="2:29" ht="12.95" customHeight="1" thickBot="1">
      <c r="B23" s="262"/>
      <c r="C23" s="295" t="s">
        <v>149</v>
      </c>
      <c r="D23" s="311" t="str">
        <f>IF(Badges!$U588="A","/","")</f>
        <v/>
      </c>
      <c r="E23" s="311" t="str">
        <f>IF(Badges!$U592="A","/","")</f>
        <v/>
      </c>
      <c r="F23" s="311" t="str">
        <f>IF(Badges!$U596="A","/","")</f>
        <v/>
      </c>
      <c r="G23" s="311" t="str">
        <f>IF(Badges!$U600="A","/","")</f>
        <v/>
      </c>
      <c r="H23" s="311" t="str">
        <f>IF(Badges!$U604="A","/","")</f>
        <v/>
      </c>
      <c r="I23" s="223" t="str">
        <f>IF(Summary!$AJ30="E","E","")</f>
        <v/>
      </c>
      <c r="J23" s="223" t="str">
        <f>IF(Summary!$AK30="Y","R","")</f>
        <v/>
      </c>
      <c r="K23" s="266"/>
      <c r="L23" s="262"/>
      <c r="M23" s="290" t="s">
        <v>961</v>
      </c>
      <c r="N23" s="291"/>
      <c r="O23" s="291"/>
      <c r="P23" s="291"/>
      <c r="Q23" s="291"/>
      <c r="R23" s="292"/>
      <c r="S23" s="326" t="str">
        <f>IF(Summary!$AJ78="E","E","")</f>
        <v/>
      </c>
      <c r="T23" s="326" t="str">
        <f>IF(Summary!$AK78="Y","R","")</f>
        <v/>
      </c>
      <c r="U23" s="266" t="str">
        <f>IF(COUNTIF(S22:S23,"E")=2,"C"," ")</f>
        <v xml:space="preserve"> </v>
      </c>
      <c r="W23" s="338" t="str">
        <f>'Fun Patches'!C24</f>
        <v>&lt;LIST PATCH HERE&gt;</v>
      </c>
      <c r="X23" s="339" t="str">
        <f>IF(Summary!$AJ132="E","E","")</f>
        <v/>
      </c>
      <c r="Y23" s="339" t="str">
        <f>IF(Summary!$AK132="Y","R","")</f>
        <v/>
      </c>
      <c r="AA23" s="275"/>
      <c r="AB23" s="273"/>
      <c r="AC23" s="274"/>
    </row>
    <row r="24" spans="2:29" ht="12.95" customHeight="1" thickBot="1">
      <c r="B24" s="262"/>
      <c r="C24" s="295" t="s">
        <v>142</v>
      </c>
      <c r="D24" s="311" t="str">
        <f>IF(Badges!$U634="A","/","")</f>
        <v/>
      </c>
      <c r="E24" s="311" t="str">
        <f>IF(Badges!$U638="A","/","")</f>
        <v/>
      </c>
      <c r="F24" s="311" t="str">
        <f>IF(Badges!$U642="A","/","")</f>
        <v/>
      </c>
      <c r="G24" s="311" t="str">
        <f>IF(Badges!$U646="A","/","")</f>
        <v/>
      </c>
      <c r="H24" s="311" t="str">
        <f>IF(Badges!$U650="A","/","")</f>
        <v/>
      </c>
      <c r="I24" s="223" t="str">
        <f>IF(Summary!$AJ32="E","E","")</f>
        <v/>
      </c>
      <c r="J24" s="223" t="str">
        <f>IF(Summary!$AK32="Y","R","")</f>
        <v/>
      </c>
      <c r="K24" s="266" t="str">
        <f>IF(COUNT(#REF!)=2,MAX(#REF!),"")</f>
        <v/>
      </c>
      <c r="L24" s="262"/>
      <c r="M24" s="267" t="s">
        <v>765</v>
      </c>
      <c r="N24" s="268"/>
      <c r="O24" s="268"/>
      <c r="P24" s="268"/>
      <c r="Q24" s="268"/>
      <c r="R24" s="272"/>
      <c r="S24" s="224" t="str">
        <f>IF(Summary!$AJ79="E","E","")</f>
        <v/>
      </c>
      <c r="T24" s="224" t="str">
        <f>IF(Summary!$AK79="Y","R","")</f>
        <v/>
      </c>
      <c r="U24" s="266" t="str">
        <f>IF(COUNTIF(S24:S25,"E")=2,"C"," ")</f>
        <v xml:space="preserve"> </v>
      </c>
      <c r="W24" s="338" t="str">
        <f>'Fun Patches'!C25</f>
        <v>&lt;LIST PATCH HERE&gt;</v>
      </c>
      <c r="X24" s="339" t="str">
        <f>IF(Summary!$AJ133="E","E","")</f>
        <v/>
      </c>
      <c r="Y24" s="339" t="str">
        <f>IF(Summary!$AK133="Y","R","")</f>
        <v/>
      </c>
      <c r="AA24" s="275"/>
      <c r="AB24" s="273"/>
      <c r="AC24" s="274"/>
    </row>
    <row r="25" spans="2:29" ht="12.95" customHeight="1" thickBot="1">
      <c r="B25" s="262"/>
      <c r="C25" s="294" t="s">
        <v>154</v>
      </c>
      <c r="D25" s="309" t="str">
        <f>IF(Badges!$U657="A","/","")</f>
        <v/>
      </c>
      <c r="E25" s="309" t="str">
        <f>IF(Badges!$U661="A","/","")</f>
        <v/>
      </c>
      <c r="F25" s="309" t="str">
        <f>IF(Badges!$U665="A","/","")</f>
        <v/>
      </c>
      <c r="G25" s="309" t="str">
        <f>IF(Badges!$U669="A","/","")</f>
        <v/>
      </c>
      <c r="H25" s="309" t="str">
        <f>IF(Badges!$U673="A","/","")</f>
        <v/>
      </c>
      <c r="I25" s="325" t="str">
        <f>IF(Summary!$AJ33="E","E","")</f>
        <v/>
      </c>
      <c r="J25" s="325" t="str">
        <f>IF(Summary!$AK33="Y","R","")</f>
        <v/>
      </c>
      <c r="K25" s="266"/>
      <c r="L25" s="262"/>
      <c r="M25" s="283" t="s">
        <v>964</v>
      </c>
      <c r="N25" s="284"/>
      <c r="O25" s="284"/>
      <c r="P25" s="284"/>
      <c r="Q25" s="284"/>
      <c r="R25" s="285"/>
      <c r="S25" s="326" t="str">
        <f>IF(Summary!$AJ80="E","E","")</f>
        <v/>
      </c>
      <c r="T25" s="326" t="str">
        <f>IF(Summary!$AK80="Y","R","")</f>
        <v/>
      </c>
      <c r="U25" s="586" t="s">
        <v>1144</v>
      </c>
      <c r="W25" s="338" t="str">
        <f>'Fun Patches'!C26</f>
        <v>&lt;LIST PATCH HERE&gt;</v>
      </c>
      <c r="X25" s="339" t="str">
        <f>IF(Summary!$AJ134="E","E","")</f>
        <v/>
      </c>
      <c r="Y25" s="339" t="str">
        <f>IF(Summary!$AK134="Y","R","")</f>
        <v/>
      </c>
      <c r="AA25" s="275"/>
      <c r="AB25" s="273"/>
      <c r="AC25" s="274"/>
    </row>
    <row r="26" spans="2:29" ht="12.95" customHeight="1">
      <c r="B26" s="262"/>
      <c r="C26" s="295" t="s">
        <v>962</v>
      </c>
      <c r="D26" s="311" t="str">
        <f>IF(Badges!$U102="A","/","")</f>
        <v/>
      </c>
      <c r="E26" s="311" t="str">
        <f>IF(Badges!$U106="A","/","")</f>
        <v/>
      </c>
      <c r="F26" s="311" t="str">
        <f>IF(Badges!$U110="A","/","")</f>
        <v/>
      </c>
      <c r="G26" s="311" t="str">
        <f>IF(Badges!$U114="A","/","")</f>
        <v/>
      </c>
      <c r="H26" s="311" t="str">
        <f>IF(Badges!$U118="A","/","")</f>
        <v/>
      </c>
      <c r="I26" s="223" t="str">
        <f>IF(Summary!$AJ8="E","E","")</f>
        <v/>
      </c>
      <c r="J26" s="223" t="str">
        <f>IF(Summary!$AK8="Y","R","")</f>
        <v/>
      </c>
      <c r="K26" s="266" t="str">
        <f>IF(COUNT(#REF!)=2,MAX(#REF!),"")</f>
        <v/>
      </c>
      <c r="L26" s="392"/>
      <c r="M26" s="392"/>
      <c r="N26" s="393"/>
      <c r="O26" s="393"/>
      <c r="P26" s="393"/>
      <c r="Q26" s="393"/>
      <c r="R26" s="393"/>
      <c r="S26" s="394"/>
      <c r="T26" s="394"/>
      <c r="U26" s="586"/>
      <c r="W26" s="338" t="str">
        <f>'Fun Patches'!C27</f>
        <v>&lt;LIST PATCH HERE&gt;</v>
      </c>
      <c r="X26" s="339" t="str">
        <f>IF(Summary!$AJ135="E","E","")</f>
        <v/>
      </c>
      <c r="Y26" s="339" t="str">
        <f>IF(Summary!$AK135="Y","R","")</f>
        <v/>
      </c>
      <c r="AA26" s="275"/>
      <c r="AB26" s="273"/>
      <c r="AC26" s="274"/>
    </row>
    <row r="27" spans="2:29" ht="12.95" customHeight="1" thickBot="1">
      <c r="B27" s="262"/>
      <c r="C27" s="298" t="s">
        <v>963</v>
      </c>
      <c r="D27" s="311" t="str">
        <f>IF(Badges!$U680="A","/","")</f>
        <v/>
      </c>
      <c r="E27" s="311" t="str">
        <f>IF(Badges!$U684="A","/","")</f>
        <v/>
      </c>
      <c r="F27" s="311" t="str">
        <f>IF(Badges!$U688="A","/","")</f>
        <v/>
      </c>
      <c r="G27" s="311" t="str">
        <f>IF(Badges!$U692="A","/","")</f>
        <v/>
      </c>
      <c r="H27" s="311" t="str">
        <f>IF(Badges!$U696="A","/","")</f>
        <v/>
      </c>
      <c r="I27" s="223" t="str">
        <f>IF(Summary!$AJ34="E","E","")</f>
        <v/>
      </c>
      <c r="J27" s="223" t="str">
        <f>IF(Summary!$AK34="Y","R","")</f>
        <v/>
      </c>
      <c r="K27" s="266"/>
      <c r="L27" s="392"/>
      <c r="M27" s="392"/>
      <c r="N27" s="393"/>
      <c r="O27" s="393"/>
      <c r="P27" s="393"/>
      <c r="Q27" s="393"/>
      <c r="R27" s="393"/>
      <c r="S27" s="394"/>
      <c r="T27" s="394"/>
      <c r="U27" s="586"/>
      <c r="W27" s="338" t="str">
        <f>'Fun Patches'!C28</f>
        <v>&lt;LIST PATCH HERE&gt;</v>
      </c>
      <c r="X27" s="339" t="str">
        <f>IF(Summary!$AJ136="E","E","")</f>
        <v/>
      </c>
      <c r="Y27" s="339" t="str">
        <f>IF(Summary!$AK136="Y","R","")</f>
        <v/>
      </c>
      <c r="AA27" s="275"/>
      <c r="AB27" s="273"/>
      <c r="AC27" s="274"/>
    </row>
    <row r="28" spans="2:29" ht="12.95" customHeight="1">
      <c r="B28" s="262"/>
      <c r="C28" s="294" t="s">
        <v>150</v>
      </c>
      <c r="D28" s="309" t="str">
        <f>IF(Badges!$U703="A","/","")</f>
        <v/>
      </c>
      <c r="E28" s="309" t="str">
        <f>IF(Badges!$U707="A","/","")</f>
        <v/>
      </c>
      <c r="F28" s="309" t="str">
        <f>IF(Badges!$U711="A","/","")</f>
        <v/>
      </c>
      <c r="G28" s="309" t="str">
        <f>IF(Badges!$U715="A","/","")</f>
        <v/>
      </c>
      <c r="H28" s="309" t="str">
        <f>IF(Badges!$U719="A","/","")</f>
        <v/>
      </c>
      <c r="I28" s="325" t="str">
        <f>IF(Summary!$AJ35="E","E","")</f>
        <v/>
      </c>
      <c r="J28" s="325" t="str">
        <f>IF(Summary!$AK35="Y","R","")</f>
        <v/>
      </c>
      <c r="L28" s="580" t="str">
        <f>'Council Own'!B6</f>
        <v>&lt;&lt;List Badge 1 Here&gt;&gt;</v>
      </c>
      <c r="M28" s="580"/>
      <c r="N28" s="580"/>
      <c r="O28" s="580"/>
      <c r="P28" s="580"/>
      <c r="Q28" s="580"/>
      <c r="R28" s="589"/>
      <c r="S28" s="337" t="str">
        <f>IF(Summary!$AJ82="E","E","")</f>
        <v/>
      </c>
      <c r="T28" s="337" t="str">
        <f>IF(Summary!$AK82="Y","R","")</f>
        <v/>
      </c>
      <c r="U28" s="586"/>
      <c r="W28" s="338" t="str">
        <f>'Fun Patches'!C29</f>
        <v>&lt;LIST PATCH HERE&gt;</v>
      </c>
      <c r="X28" s="339" t="str">
        <f>IF(Summary!$AJ137="E","E","")</f>
        <v/>
      </c>
      <c r="Y28" s="339" t="str">
        <f>IF(Summary!$AK137="Y","R","")</f>
        <v/>
      </c>
      <c r="AA28" s="275"/>
      <c r="AB28" s="273"/>
      <c r="AC28" s="274"/>
    </row>
    <row r="29" spans="2:29" ht="12.95" customHeight="1">
      <c r="B29" s="262"/>
      <c r="C29" s="295" t="s">
        <v>847</v>
      </c>
      <c r="D29" s="311" t="str">
        <f>IF(Badges!$U726="A","/","")</f>
        <v/>
      </c>
      <c r="E29" s="311" t="str">
        <f>IF(Badges!$U730="A","/","")</f>
        <v/>
      </c>
      <c r="F29" s="311" t="str">
        <f>IF(Badges!$U734="A","/","")</f>
        <v/>
      </c>
      <c r="G29" s="311" t="str">
        <f>IF(Badges!$U738="A","/","")</f>
        <v/>
      </c>
      <c r="H29" s="311" t="str">
        <f>IF(Badges!$U742="A","/","")</f>
        <v/>
      </c>
      <c r="I29" s="223" t="str">
        <f>IF(Summary!$AJ36="E","E","")</f>
        <v/>
      </c>
      <c r="J29" s="223" t="str">
        <f>IF(Summary!$AK36="Y","R","")</f>
        <v/>
      </c>
      <c r="L29" s="581" t="str">
        <f>'Council Own'!B30</f>
        <v>&lt;&lt;List Badge 2 Here&gt;&gt;</v>
      </c>
      <c r="M29" s="581"/>
      <c r="N29" s="581"/>
      <c r="O29" s="581"/>
      <c r="P29" s="581"/>
      <c r="Q29" s="581"/>
      <c r="R29" s="590"/>
      <c r="S29" s="339" t="str">
        <f>IF(Summary!$AJ83="E","E","")</f>
        <v/>
      </c>
      <c r="T29" s="339" t="str">
        <f>IF(Summary!$AK83="Y","R","")</f>
        <v/>
      </c>
      <c r="U29" s="586"/>
      <c r="W29" s="338" t="str">
        <f>'Fun Patches'!C30</f>
        <v>&lt;LIST PATCH HERE&gt;</v>
      </c>
      <c r="X29" s="339" t="str">
        <f>IF(Summary!$AJ138="E","E","")</f>
        <v/>
      </c>
      <c r="Y29" s="339" t="str">
        <f>IF(Summary!$AK138="Y","R","")</f>
        <v/>
      </c>
      <c r="AA29" s="275"/>
      <c r="AB29" s="273"/>
      <c r="AC29" s="274"/>
    </row>
    <row r="30" spans="2:29" ht="12.95" customHeight="1" thickBot="1">
      <c r="B30" s="262"/>
      <c r="C30" s="298" t="s">
        <v>140</v>
      </c>
      <c r="D30" s="316" t="str">
        <f>IF(Badges!$U749="A","/","")</f>
        <v/>
      </c>
      <c r="E30" s="316" t="str">
        <f>IF(Badges!$U753="A","/","")</f>
        <v/>
      </c>
      <c r="F30" s="316" t="str">
        <f>IF(Badges!$U757="A","/","")</f>
        <v/>
      </c>
      <c r="G30" s="316" t="str">
        <f>IF(Badges!$U761="A","/","")</f>
        <v/>
      </c>
      <c r="H30" s="316" t="str">
        <f>IF(Badges!$U765="A","/","")</f>
        <v/>
      </c>
      <c r="I30" s="326" t="str">
        <f>IF(Summary!$AJ37="E","E","")</f>
        <v/>
      </c>
      <c r="J30" s="326" t="str">
        <f>IF(Summary!$AK37="Y","R","")</f>
        <v/>
      </c>
      <c r="L30" s="580" t="str">
        <f>'Council Own'!B54</f>
        <v>&lt;&lt;List Badge 3 Here&gt;&gt;</v>
      </c>
      <c r="M30" s="580"/>
      <c r="N30" s="580"/>
      <c r="O30" s="580"/>
      <c r="P30" s="580"/>
      <c r="Q30" s="580"/>
      <c r="R30" s="589"/>
      <c r="S30" s="339" t="str">
        <f>IF(Summary!$AJ84="E","E","")</f>
        <v/>
      </c>
      <c r="T30" s="339" t="str">
        <f>IF(Summary!$AK84="Y","R","")</f>
        <v/>
      </c>
      <c r="U30" s="586"/>
      <c r="W30" s="338" t="str">
        <f>'Fun Patches'!C31</f>
        <v>&lt;LIST PATCH HERE&gt;</v>
      </c>
      <c r="X30" s="339" t="str">
        <f>IF(Summary!$AJ139="E","E","")</f>
        <v/>
      </c>
      <c r="Y30" s="339" t="str">
        <f>IF(Summary!$AK139="Y","R","")</f>
        <v/>
      </c>
      <c r="AA30" s="275"/>
      <c r="AB30" s="273"/>
      <c r="AC30" s="274"/>
    </row>
    <row r="31" spans="2:29" ht="12.95" customHeight="1">
      <c r="B31" s="262"/>
      <c r="C31" s="295" t="s">
        <v>1077</v>
      </c>
      <c r="D31" s="308" t="str">
        <f>IF(Badges!D768="C","/","")</f>
        <v/>
      </c>
      <c r="E31" s="308" t="str">
        <f>IF(Badges!E768="C","/","")</f>
        <v/>
      </c>
      <c r="F31" s="308" t="str">
        <f>IF(Badges!F768="C","/","")</f>
        <v/>
      </c>
      <c r="G31" s="308" t="str">
        <f>IF(Badges!G768="C","/","")</f>
        <v/>
      </c>
      <c r="H31" s="308" t="str">
        <f>IF(Badges!H768="C","/","")</f>
        <v/>
      </c>
      <c r="I31" s="224" t="str">
        <f>IF(Summary!$AJ38="E","E","")</f>
        <v/>
      </c>
      <c r="J31" s="224" t="str">
        <f>IF(Summary!$AK38="Y","R","")</f>
        <v/>
      </c>
      <c r="L31" s="581" t="str">
        <f>'Council Own'!B78</f>
        <v>&lt;&lt;List Badge 4 Here&gt;&gt;</v>
      </c>
      <c r="M31" s="581"/>
      <c r="N31" s="581"/>
      <c r="O31" s="581"/>
      <c r="P31" s="581"/>
      <c r="Q31" s="581"/>
      <c r="R31" s="590"/>
      <c r="S31" s="339" t="str">
        <f>IF(Summary!$AJ85="E","E","")</f>
        <v/>
      </c>
      <c r="T31" s="339" t="str">
        <f>IF(Summary!$AK85="Y","R","")</f>
        <v/>
      </c>
      <c r="U31" s="586"/>
      <c r="W31" s="338" t="str">
        <f>'Fun Patches'!C32</f>
        <v>&lt;LIST PATCH HERE&gt;</v>
      </c>
      <c r="X31" s="339" t="str">
        <f>IF(Summary!$AJ140="E","E","")</f>
        <v/>
      </c>
      <c r="Y31" s="339" t="str">
        <f>IF(Summary!$AK140="Y","R","")</f>
        <v/>
      </c>
      <c r="AA31" s="275"/>
      <c r="AB31" s="273"/>
      <c r="AC31" s="274"/>
    </row>
    <row r="32" spans="2:29" ht="12.95" customHeight="1">
      <c r="B32" s="262"/>
      <c r="C32" s="295" t="s">
        <v>965</v>
      </c>
      <c r="D32" s="317" t="str">
        <f>IF(Badges!$U779="A","/","")</f>
        <v/>
      </c>
      <c r="E32" s="317" t="str">
        <f>IF(Badges!$U783="A","/","")</f>
        <v/>
      </c>
      <c r="F32" s="317" t="str">
        <f>IF(Badges!$U787="A","/","")</f>
        <v/>
      </c>
      <c r="G32" s="317" t="str">
        <f>IF(Badges!$U791="A","/","")</f>
        <v/>
      </c>
      <c r="H32" s="317" t="str">
        <f>IF(Badges!$U795="A","/","")</f>
        <v/>
      </c>
      <c r="I32" s="224" t="str">
        <f>IF(Summary!$AJ39="E","E","")</f>
        <v/>
      </c>
      <c r="J32" s="224" t="str">
        <f>IF(Summary!$AK39="Y","R","")</f>
        <v/>
      </c>
      <c r="L32" s="582" t="str">
        <f>'Council Own'!B102</f>
        <v>&lt;&lt;List Badge 5 Here&gt;&gt;</v>
      </c>
      <c r="M32" s="582"/>
      <c r="N32" s="582"/>
      <c r="O32" s="582"/>
      <c r="P32" s="582"/>
      <c r="Q32" s="582"/>
      <c r="R32" s="591"/>
      <c r="S32" s="341" t="str">
        <f>IF(Summary!$AJ86="E","E","")</f>
        <v/>
      </c>
      <c r="T32" s="341" t="str">
        <f>IF(Summary!$AK86="Y","R","")</f>
        <v/>
      </c>
      <c r="U32" s="586"/>
      <c r="W32" s="338" t="str">
        <f>'Fun Patches'!C33</f>
        <v>&lt;LIST PATCH HERE&gt;</v>
      </c>
      <c r="X32" s="339" t="str">
        <f>IF(Summary!$AJ141="E","E","")</f>
        <v/>
      </c>
      <c r="Y32" s="339" t="str">
        <f>IF(Summary!$AK141="Y","R","")</f>
        <v/>
      </c>
      <c r="AA32" s="275"/>
      <c r="AB32" s="273"/>
      <c r="AC32" s="274"/>
    </row>
    <row r="33" spans="2:29" ht="12.95" customHeight="1" thickBot="1">
      <c r="B33" s="262"/>
      <c r="C33" s="299" t="s">
        <v>966</v>
      </c>
      <c r="D33" s="316" t="str">
        <f>IF(Badges!$U802="A","/","")</f>
        <v/>
      </c>
      <c r="E33" s="316" t="str">
        <f>IF(Badges!$U806="A","/","")</f>
        <v/>
      </c>
      <c r="F33" s="316" t="str">
        <f>IF(Badges!$U810="A","/","")</f>
        <v/>
      </c>
      <c r="G33" s="316" t="str">
        <f>IF(Badges!$U814="A","/","")</f>
        <v/>
      </c>
      <c r="H33" s="316" t="str">
        <f>IF(Badges!$U818="A","/","")</f>
        <v/>
      </c>
      <c r="I33" s="224" t="str">
        <f>IF(Summary!$AJ40="E","E","")</f>
        <v/>
      </c>
      <c r="J33" s="224" t="str">
        <f>IF(Summary!$AK40="Y","R","")</f>
        <v/>
      </c>
      <c r="L33" s="582" t="str">
        <f>'Council Own'!B126</f>
        <v>&lt;&lt;List Badge 6 Here&gt;&gt;</v>
      </c>
      <c r="M33" s="582"/>
      <c r="N33" s="582"/>
      <c r="O33" s="582"/>
      <c r="P33" s="582"/>
      <c r="Q33" s="582"/>
      <c r="R33" s="591"/>
      <c r="S33" s="341" t="str">
        <f>IF(Summary!$AJ87="E","E","")</f>
        <v/>
      </c>
      <c r="T33" s="341" t="str">
        <f>IF(Summary!$AK87="Y","R","")</f>
        <v/>
      </c>
      <c r="U33" s="586"/>
      <c r="W33" s="338" t="str">
        <f>'Fun Patches'!C34</f>
        <v>&lt;LIST PATCH HERE&gt;</v>
      </c>
      <c r="X33" s="339" t="str">
        <f>IF(Summary!$AJ142="E","E","")</f>
        <v/>
      </c>
      <c r="Y33" s="339" t="str">
        <f>IF(Summary!$AK142="Y","R","")</f>
        <v/>
      </c>
      <c r="AA33" s="275"/>
      <c r="AB33" s="273"/>
      <c r="AC33" s="274"/>
    </row>
    <row r="34" spans="2:29" ht="12.95" customHeight="1">
      <c r="L34" s="582" t="str">
        <f>'Council Own'!B150</f>
        <v>&lt;&lt;List Badge 7 Here&gt;&gt;</v>
      </c>
      <c r="M34" s="582"/>
      <c r="N34" s="582"/>
      <c r="O34" s="582"/>
      <c r="P34" s="582"/>
      <c r="Q34" s="582"/>
      <c r="R34" s="591"/>
      <c r="S34" s="341" t="str">
        <f>IF(Summary!$AJ88="E","E","")</f>
        <v/>
      </c>
      <c r="T34" s="341" t="str">
        <f>IF(Summary!$AK88="Y","R","")</f>
        <v/>
      </c>
      <c r="U34" s="586"/>
      <c r="W34" s="338" t="str">
        <f>'Fun Patches'!C35</f>
        <v>&lt;LIST PATCH HERE&gt;</v>
      </c>
      <c r="X34" s="339" t="str">
        <f>IF(Summary!$AJ143="E","E","")</f>
        <v/>
      </c>
      <c r="Y34" s="339" t="str">
        <f>IF(Summary!$AK143="Y","R","")</f>
        <v/>
      </c>
      <c r="AA34" s="275"/>
      <c r="AB34" s="273"/>
      <c r="AC34" s="274"/>
    </row>
    <row r="35" spans="2:29" ht="12.95" customHeight="1" thickBot="1">
      <c r="L35" s="582" t="str">
        <f>'Council Own'!B174</f>
        <v>&lt;&lt;List Badge 8 Here&gt;&gt;</v>
      </c>
      <c r="M35" s="582"/>
      <c r="N35" s="582"/>
      <c r="O35" s="582"/>
      <c r="P35" s="582"/>
      <c r="Q35" s="582"/>
      <c r="R35" s="591"/>
      <c r="S35" s="341" t="str">
        <f>IF(Summary!$AJ89="E","E","")</f>
        <v/>
      </c>
      <c r="T35" s="341" t="str">
        <f>IF(Summary!$AK89="Y","R","")</f>
        <v/>
      </c>
      <c r="U35" s="586"/>
      <c r="W35" s="338" t="str">
        <f>'Fun Patches'!C36</f>
        <v>&lt;LIST PATCH HERE&gt;</v>
      </c>
      <c r="X35" s="339" t="str">
        <f>IF(Summary!$AJ144="E","E","")</f>
        <v/>
      </c>
      <c r="Y35" s="339" t="str">
        <f>IF(Summary!$AK144="Y","R","")</f>
        <v/>
      </c>
      <c r="AA35" s="275"/>
      <c r="AB35" s="273"/>
      <c r="AC35" s="274"/>
    </row>
    <row r="36" spans="2:29" ht="12.95" customHeight="1">
      <c r="C36" s="300" t="s">
        <v>156</v>
      </c>
      <c r="D36" s="310" t="str">
        <f>IF(Badges!$U56="A","/","")</f>
        <v/>
      </c>
      <c r="E36" s="310" t="str">
        <f>IF(Badges!$U60="A","/","")</f>
        <v/>
      </c>
      <c r="F36" s="310" t="str">
        <f>IF(Badges!$U64="A","/","")</f>
        <v/>
      </c>
      <c r="G36" s="310" t="str">
        <f>IF(Badges!$U68="A","/","")</f>
        <v/>
      </c>
      <c r="H36" s="310" t="str">
        <f>IF(Badges!$U72="A","/","")</f>
        <v/>
      </c>
      <c r="I36" s="224" t="str">
        <f>IF(Summary!$AJ6="E","E","")</f>
        <v/>
      </c>
      <c r="J36" s="224" t="str">
        <f>IF(Summary!$AK6="Y","R","")</f>
        <v/>
      </c>
      <c r="L36" s="582" t="str">
        <f>'Council Own'!B198</f>
        <v>&lt;&lt;List Badge 9 Here&gt;&gt;</v>
      </c>
      <c r="M36" s="582"/>
      <c r="N36" s="582"/>
      <c r="O36" s="582"/>
      <c r="P36" s="582"/>
      <c r="Q36" s="582"/>
      <c r="R36" s="591"/>
      <c r="S36" s="341" t="str">
        <f>IF(Summary!$AJ90="E","E","")</f>
        <v/>
      </c>
      <c r="T36" s="341" t="str">
        <f>IF(Summary!$AK90="Y","R","")</f>
        <v/>
      </c>
      <c r="U36" s="586"/>
      <c r="W36" s="338" t="str">
        <f>'Fun Patches'!C37</f>
        <v>&lt;LIST PATCH HERE&gt;</v>
      </c>
      <c r="X36" s="339" t="str">
        <f>IF(Summary!$AJ145="E","E","")</f>
        <v/>
      </c>
      <c r="Y36" s="339" t="str">
        <f>IF(Summary!$AK145="Y","R","")</f>
        <v/>
      </c>
      <c r="AA36" s="275"/>
      <c r="AB36" s="273"/>
      <c r="AC36" s="274"/>
    </row>
    <row r="37" spans="2:29" ht="12.95" customHeight="1" thickBot="1">
      <c r="C37" s="298" t="s">
        <v>157</v>
      </c>
      <c r="D37" s="316" t="str">
        <f>IF(Badges!$U611="A","/","")</f>
        <v/>
      </c>
      <c r="E37" s="316" t="str">
        <f>IF(Badges!$U615="A","/","")</f>
        <v/>
      </c>
      <c r="F37" s="316" t="str">
        <f>IF(Badges!$U619="A","/","")</f>
        <v/>
      </c>
      <c r="G37" s="316" t="str">
        <f>IF(Badges!$U623="A","/","")</f>
        <v/>
      </c>
      <c r="H37" s="316" t="str">
        <f>IF(Badges!$U627="A","/","")</f>
        <v/>
      </c>
      <c r="I37" s="326" t="str">
        <f>IF(Summary!$AJ31="E","E","")</f>
        <v/>
      </c>
      <c r="J37" s="326" t="str">
        <f>IF(Summary!$AK31="Y","R","")</f>
        <v/>
      </c>
      <c r="L37" s="582" t="str">
        <f>'Council Own'!B222</f>
        <v>&lt;&lt;List Badge 10 Here&gt;&gt;</v>
      </c>
      <c r="M37" s="582"/>
      <c r="N37" s="582"/>
      <c r="O37" s="582"/>
      <c r="P37" s="582"/>
      <c r="Q37" s="582"/>
      <c r="R37" s="591"/>
      <c r="S37" s="341" t="str">
        <f>IF(Summary!$AJ91="E","E","")</f>
        <v/>
      </c>
      <c r="T37" s="341" t="str">
        <f>IF(Summary!$AK91="Y","R","")</f>
        <v/>
      </c>
      <c r="U37" s="586"/>
      <c r="W37" s="338" t="str">
        <f>'Fun Patches'!C38</f>
        <v>&lt;LIST PATCH HERE&gt;</v>
      </c>
      <c r="X37" s="339" t="str">
        <f>IF(Summary!$AJ146="E","E","")</f>
        <v/>
      </c>
      <c r="Y37" s="339" t="str">
        <f>IF(Summary!$AK146="Y","R","")</f>
        <v/>
      </c>
      <c r="AA37" s="275"/>
      <c r="AB37" s="273"/>
      <c r="AC37" s="274"/>
    </row>
    <row r="38" spans="2:29" ht="12.95" customHeight="1">
      <c r="C38" s="300" t="s">
        <v>158</v>
      </c>
      <c r="D38" s="309" t="str">
        <f>IF(Badges!$U123="A","/","")</f>
        <v/>
      </c>
      <c r="E38" s="309" t="str">
        <f>IF(Badges!$U125="A","/","")</f>
        <v/>
      </c>
      <c r="F38" s="309" t="str">
        <f>IF(Badges!$U127="A","/","")</f>
        <v/>
      </c>
      <c r="G38" s="309" t="str">
        <f>IF(Badges!$U129="A","/","")</f>
        <v/>
      </c>
      <c r="H38" s="309" t="str">
        <f>IF(Badges!$U131="A","/","")</f>
        <v/>
      </c>
      <c r="I38" s="224" t="str">
        <f>IF(Summary!$AJ9="E","E","")</f>
        <v/>
      </c>
      <c r="J38" s="224" t="str">
        <f>IF(Summary!$AK9="Y","R","")</f>
        <v/>
      </c>
      <c r="L38" s="391"/>
      <c r="M38" s="391"/>
      <c r="N38" s="391"/>
      <c r="O38" s="391"/>
      <c r="P38" s="391"/>
      <c r="Q38" s="391"/>
      <c r="R38" s="391"/>
      <c r="S38" s="395"/>
      <c r="T38" s="395"/>
      <c r="U38" s="586"/>
      <c r="W38" s="338" t="str">
        <f>'Fun Patches'!C39</f>
        <v>&lt;LIST PATCH HERE&gt;</v>
      </c>
      <c r="X38" s="339" t="str">
        <f>IF(Summary!$AJ147="E","E","")</f>
        <v/>
      </c>
      <c r="Y38" s="339" t="str">
        <f>IF(Summary!$AK147="Y","R","")</f>
        <v/>
      </c>
      <c r="AA38" s="275"/>
      <c r="AB38" s="273"/>
      <c r="AC38" s="274"/>
    </row>
    <row r="39" spans="2:29" ht="12.95" customHeight="1">
      <c r="C39" s="299" t="s">
        <v>159</v>
      </c>
      <c r="D39" s="315" t="str">
        <f>IF(Badges!$U136="A","/","")</f>
        <v/>
      </c>
      <c r="E39" s="315" t="str">
        <f>IF(Badges!$U138="A","/","")</f>
        <v/>
      </c>
      <c r="F39" s="315" t="str">
        <f>IF(Badges!$U140="A","/","")</f>
        <v/>
      </c>
      <c r="G39" s="315" t="str">
        <f>IF(Badges!$U142="A","/","")</f>
        <v/>
      </c>
      <c r="H39" s="315" t="str">
        <f>IF(Badges!$U144="A","/","")</f>
        <v/>
      </c>
      <c r="I39" s="224" t="str">
        <f>IF(Summary!$AJ10="E","E","")</f>
        <v/>
      </c>
      <c r="J39" s="224" t="str">
        <f>IF(Summary!$AK10="Y","R","")</f>
        <v/>
      </c>
      <c r="L39" s="391"/>
      <c r="M39" s="391"/>
      <c r="N39" s="391"/>
      <c r="O39" s="391"/>
      <c r="P39" s="391"/>
      <c r="Q39" s="391"/>
      <c r="R39" s="391"/>
      <c r="S39" s="395"/>
      <c r="T39" s="395"/>
      <c r="U39" s="586"/>
      <c r="W39" s="338" t="str">
        <f>'Fun Patches'!C40</f>
        <v>&lt;LIST PATCH HERE&gt;</v>
      </c>
      <c r="X39" s="339" t="str">
        <f>IF(Summary!$AJ148="E","E","")</f>
        <v/>
      </c>
      <c r="Y39" s="339" t="str">
        <f>IF(Summary!$AK148="Y","R","")</f>
        <v/>
      </c>
      <c r="AA39" s="275"/>
      <c r="AB39" s="273"/>
      <c r="AC39" s="274"/>
    </row>
    <row r="40" spans="2:29" ht="12.95" customHeight="1">
      <c r="L40" s="581" t="str">
        <f>'Age-Level'!C122</f>
        <v>Investiture</v>
      </c>
      <c r="M40" s="581"/>
      <c r="N40" s="581"/>
      <c r="O40" s="581"/>
      <c r="P40" s="581"/>
      <c r="Q40" s="581"/>
      <c r="R40" s="590"/>
      <c r="S40" s="224" t="str">
        <f>IF(Summary!$AJ106="E","E","")</f>
        <v/>
      </c>
      <c r="T40" s="224" t="str">
        <f>IF(Summary!$AK106="Y","R","")</f>
        <v/>
      </c>
      <c r="U40" s="586"/>
      <c r="W40" s="338" t="str">
        <f>'Fun Patches'!C41</f>
        <v>&lt;LIST PATCH HERE&gt;</v>
      </c>
      <c r="X40" s="339" t="str">
        <f>IF(Summary!$AJ149="E","E","")</f>
        <v/>
      </c>
      <c r="Y40" s="339" t="str">
        <f>IF(Summary!$AK149="Y","R","")</f>
        <v/>
      </c>
      <c r="AA40" s="275"/>
      <c r="AB40" s="273"/>
      <c r="AC40" s="274"/>
    </row>
    <row r="41" spans="2:29" ht="12.95" customHeight="1" thickBot="1">
      <c r="L41" s="581" t="str">
        <f>'Age-Level'!C123</f>
        <v>Rededication (1st year)</v>
      </c>
      <c r="M41" s="581"/>
      <c r="N41" s="581"/>
      <c r="O41" s="581"/>
      <c r="P41" s="581"/>
      <c r="Q41" s="581"/>
      <c r="R41" s="590"/>
      <c r="S41" s="224" t="str">
        <f>IF(Summary!$AJ107="E","E","")</f>
        <v/>
      </c>
      <c r="T41" s="224" t="str">
        <f>IF(Summary!$AK107="Y","R","")</f>
        <v/>
      </c>
      <c r="U41" s="586"/>
      <c r="W41" s="338" t="str">
        <f>'Fun Patches'!C42</f>
        <v>&lt;LIST PATCH HERE&gt;</v>
      </c>
      <c r="X41" s="339" t="str">
        <f>IF(Summary!$AJ150="E","E","")</f>
        <v/>
      </c>
      <c r="Y41" s="339" t="str">
        <f>IF(Summary!$AK150="Y","R","")</f>
        <v/>
      </c>
      <c r="AA41" s="275"/>
      <c r="AB41" s="273"/>
      <c r="AC41" s="274"/>
    </row>
    <row r="42" spans="2:29" ht="12.95" customHeight="1">
      <c r="B42" s="262"/>
      <c r="C42" s="263" t="s">
        <v>1078</v>
      </c>
      <c r="D42" s="309" t="str">
        <f>IF(Badges!$U823="C","/","")</f>
        <v/>
      </c>
      <c r="E42" s="309" t="str">
        <f>IF(Badges!$U823="C","/","")</f>
        <v/>
      </c>
      <c r="F42" s="309" t="str">
        <f>IF(Badges!$U823="C","/","")</f>
        <v/>
      </c>
      <c r="G42" s="309" t="str">
        <f>IF(Badges!$U823="C","/","")</f>
        <v/>
      </c>
      <c r="H42" s="309" t="str">
        <f>IF(Badges!$U823="C","/","")</f>
        <v/>
      </c>
      <c r="I42" s="224" t="str">
        <f>IF(Summary!$AJ42="E","E","")</f>
        <v/>
      </c>
      <c r="J42" s="224" t="str">
        <f>IF(Summary!$AK42="Y","R","")</f>
        <v/>
      </c>
      <c r="L42" s="581" t="str">
        <f>'Age-Level'!C124</f>
        <v>Rededication (2nd year)</v>
      </c>
      <c r="M42" s="581"/>
      <c r="N42" s="581"/>
      <c r="O42" s="581"/>
      <c r="P42" s="581"/>
      <c r="Q42" s="581"/>
      <c r="R42" s="590"/>
      <c r="S42" s="224" t="str">
        <f>IF(Summary!$AJ108="E","E","")</f>
        <v/>
      </c>
      <c r="T42" s="224" t="str">
        <f>IF(Summary!$AK108="Y","R","")</f>
        <v/>
      </c>
      <c r="U42" s="586"/>
      <c r="W42" s="338" t="str">
        <f>'Fun Patches'!C43</f>
        <v>&lt;LIST PATCH HERE&gt;</v>
      </c>
      <c r="X42" s="339" t="str">
        <f>IF(Summary!$AJ151="E","E","")</f>
        <v/>
      </c>
      <c r="Y42" s="339" t="str">
        <f>IF(Summary!$AK151="Y","R","")</f>
        <v/>
      </c>
      <c r="AA42" s="275"/>
      <c r="AB42" s="273"/>
      <c r="AC42" s="274"/>
    </row>
    <row r="43" spans="2:29" ht="12.95" customHeight="1">
      <c r="B43" s="262"/>
      <c r="C43" s="286" t="s">
        <v>1079</v>
      </c>
      <c r="D43" s="317" t="str">
        <f>IF(Badges!$U830="C","/","")</f>
        <v/>
      </c>
      <c r="E43" s="317" t="str">
        <f>IF(Badges!$U830="C","/","")</f>
        <v/>
      </c>
      <c r="F43" s="317" t="str">
        <f>IF(Badges!$U830="C","/","")</f>
        <v/>
      </c>
      <c r="G43" s="317" t="str">
        <f>IF(Badges!$U830="C","/","")</f>
        <v/>
      </c>
      <c r="H43" s="317" t="str">
        <f>IF(Badges!$U830="C","/","")</f>
        <v/>
      </c>
      <c r="I43" s="224" t="str">
        <f>IF(Summary!$AJ43="E","E","")</f>
        <v/>
      </c>
      <c r="J43" s="224" t="str">
        <f>IF(Summary!$AK43="Y","R","")</f>
        <v/>
      </c>
      <c r="L43" s="581" t="str">
        <f>'Age-Level'!C125</f>
        <v>Rededication (3rd year)</v>
      </c>
      <c r="M43" s="581"/>
      <c r="N43" s="581"/>
      <c r="O43" s="581"/>
      <c r="P43" s="581"/>
      <c r="Q43" s="581"/>
      <c r="R43" s="590"/>
      <c r="S43" s="224" t="str">
        <f>IF(Summary!$AJ109="E","E","")</f>
        <v/>
      </c>
      <c r="T43" s="224" t="str">
        <f>IF(Summary!$AK109="Y","R","")</f>
        <v/>
      </c>
      <c r="U43" s="586"/>
      <c r="W43" s="338" t="str">
        <f>'Fun Patches'!C44</f>
        <v>&lt;LIST PATCH HERE&gt;</v>
      </c>
      <c r="X43" s="339" t="str">
        <f>IF(Summary!$AJ152="E","E","")</f>
        <v/>
      </c>
      <c r="Y43" s="339" t="str">
        <f>IF(Summary!$AK152="Y","R","")</f>
        <v/>
      </c>
      <c r="AA43" s="275"/>
      <c r="AB43" s="273"/>
      <c r="AC43" s="274"/>
    </row>
    <row r="44" spans="2:29" ht="12.95" customHeight="1" thickBot="1">
      <c r="B44" s="262"/>
      <c r="C44" s="293" t="s">
        <v>1080</v>
      </c>
      <c r="D44" s="316" t="str">
        <f>IF(Badges!$U837="C","/","")</f>
        <v/>
      </c>
      <c r="E44" s="316" t="str">
        <f>IF(Badges!$U837="C","/","")</f>
        <v/>
      </c>
      <c r="F44" s="316" t="str">
        <f>IF(Badges!$U837="C","/","")</f>
        <v/>
      </c>
      <c r="G44" s="316" t="str">
        <f>IF(Badges!$U837="C","/","")</f>
        <v/>
      </c>
      <c r="H44" s="316" t="str">
        <f>IF(Badges!$U837="C","/","")</f>
        <v/>
      </c>
      <c r="I44" s="326" t="str">
        <f>IF(Summary!$AJ44="E","E","")</f>
        <v/>
      </c>
      <c r="J44" s="326" t="str">
        <f>IF(Summary!$AK44="Y","R","")</f>
        <v/>
      </c>
      <c r="L44" s="581" t="str">
        <f>'Age-Level'!C126</f>
        <v>Rededication (4th year)</v>
      </c>
      <c r="M44" s="581"/>
      <c r="N44" s="581"/>
      <c r="O44" s="581"/>
      <c r="P44" s="581"/>
      <c r="Q44" s="581"/>
      <c r="R44" s="590"/>
      <c r="S44" s="342" t="str">
        <f>IF(Summary!$AJ110="E","E","")</f>
        <v/>
      </c>
      <c r="T44" s="342" t="str">
        <f>IF(Summary!$AK110="Y","R","")</f>
        <v/>
      </c>
      <c r="U44" s="586"/>
      <c r="W44" s="338" t="str">
        <f>'Fun Patches'!C45</f>
        <v>&lt;LIST PATCH HERE&gt;</v>
      </c>
      <c r="X44" s="339" t="str">
        <f>IF(Summary!$AJ153="E","E","")</f>
        <v/>
      </c>
      <c r="Y44" s="339" t="str">
        <f>IF(Summary!$AK153="Y","R","")</f>
        <v/>
      </c>
      <c r="AA44" s="275"/>
      <c r="AB44" s="273"/>
      <c r="AC44" s="274"/>
    </row>
    <row r="45" spans="2:29" ht="12.95" customHeight="1" thickBot="1">
      <c r="B45" s="262"/>
      <c r="C45" s="263" t="s">
        <v>967</v>
      </c>
      <c r="D45" s="309" t="str">
        <f>IF(Badges!$U845="C","/","")</f>
        <v/>
      </c>
      <c r="E45" s="309" t="str">
        <f>IF(Badges!$U846="C","/","")</f>
        <v/>
      </c>
      <c r="F45" s="309" t="str">
        <f>IF(Badges!$U847="C","/","")</f>
        <v/>
      </c>
      <c r="G45" s="309" t="str">
        <f>IF(Badges!$U848="C","/","")</f>
        <v/>
      </c>
      <c r="H45" s="309" t="str">
        <f>IF(Badges!$U849="C","/","")</f>
        <v/>
      </c>
      <c r="I45" s="224" t="str">
        <f>IF(Summary!$AJ46="E","E","")</f>
        <v/>
      </c>
      <c r="J45" s="224" t="str">
        <f>IF(Summary!$AK46="Y","R","")</f>
        <v/>
      </c>
      <c r="L45" s="584" t="str">
        <f>'Age-Level'!C127</f>
        <v>Rededication (5th year)</v>
      </c>
      <c r="M45" s="584"/>
      <c r="N45" s="584"/>
      <c r="O45" s="584"/>
      <c r="P45" s="584"/>
      <c r="Q45" s="584"/>
      <c r="R45" s="592"/>
      <c r="S45" s="343" t="str">
        <f>IF(Summary!$AJ111="E","E","")</f>
        <v/>
      </c>
      <c r="T45" s="343" t="str">
        <f>IF(Summary!$AK111="Y","R","")</f>
        <v/>
      </c>
      <c r="U45" s="586"/>
      <c r="W45" s="338" t="str">
        <f>'Fun Patches'!C46</f>
        <v>&lt;LIST PATCH HERE&gt;</v>
      </c>
      <c r="X45" s="339" t="str">
        <f>IF(Summary!$AJ154="E","E","")</f>
        <v/>
      </c>
      <c r="Y45" s="339" t="str">
        <f>IF(Summary!$AK154="Y","R","")</f>
        <v/>
      </c>
      <c r="AA45" s="275"/>
      <c r="AB45" s="273"/>
      <c r="AC45" s="274"/>
    </row>
    <row r="46" spans="2:29" ht="12.95" customHeight="1">
      <c r="B46" s="262"/>
      <c r="C46" s="286" t="s">
        <v>968</v>
      </c>
      <c r="D46" s="317" t="str">
        <f>IF(Badges!$U852="C","/","")</f>
        <v/>
      </c>
      <c r="E46" s="317" t="str">
        <f>IF(Badges!$U853="C","/","")</f>
        <v/>
      </c>
      <c r="F46" s="317" t="str">
        <f>IF(Badges!$U854="C","/","")</f>
        <v/>
      </c>
      <c r="G46" s="317" t="str">
        <f>IF(Badges!$U855="C","/","")</f>
        <v/>
      </c>
      <c r="H46" s="317" t="str">
        <f>IF(Badges!$U856="C","/","")</f>
        <v/>
      </c>
      <c r="I46" s="224" t="str">
        <f>IF(Summary!$AJ47="E","E","")</f>
        <v/>
      </c>
      <c r="J46" s="224" t="str">
        <f>IF(Summary!$AK47="Y","R","")</f>
        <v/>
      </c>
      <c r="T46" s="394"/>
      <c r="U46" s="586"/>
      <c r="W46" s="338" t="str">
        <f>'Fun Patches'!C47</f>
        <v>&lt;LIST PATCH HERE&gt;</v>
      </c>
      <c r="X46" s="339" t="str">
        <f>IF(Summary!$AJ155="E","E","")</f>
        <v/>
      </c>
      <c r="Y46" s="339" t="str">
        <f>IF(Summary!$AK155="Y","R","")</f>
        <v/>
      </c>
      <c r="AA46" s="275"/>
      <c r="AB46" s="273"/>
      <c r="AC46" s="274"/>
    </row>
    <row r="47" spans="2:29" ht="12.95" customHeight="1" thickBot="1">
      <c r="B47" s="262"/>
      <c r="C47" s="293" t="s">
        <v>969</v>
      </c>
      <c r="D47" s="316" t="str">
        <f>IF(Badges!$U859="C","/","")</f>
        <v/>
      </c>
      <c r="E47" s="316" t="str">
        <f>IF(Badges!$U860="C","/","")</f>
        <v/>
      </c>
      <c r="F47" s="316" t="str">
        <f>IF(Badges!$U861="C","/","")</f>
        <v/>
      </c>
      <c r="G47" s="316" t="str">
        <f>IF(Badges!$U862="C","/","")</f>
        <v/>
      </c>
      <c r="H47" s="316" t="str">
        <f>IF(Badges!$U863="C","/","")</f>
        <v/>
      </c>
      <c r="I47" s="326" t="str">
        <f>IF(Summary!$AJ48="E","E","")</f>
        <v/>
      </c>
      <c r="J47" s="326" t="str">
        <f>IF(Summary!$AK48="Y","R","")</f>
        <v/>
      </c>
      <c r="U47" s="586"/>
      <c r="W47" s="338" t="str">
        <f>'Fun Patches'!C48</f>
        <v>&lt;LIST PATCH HERE&gt;</v>
      </c>
      <c r="X47" s="339" t="str">
        <f>IF(Summary!$AJ156="E","E","")</f>
        <v/>
      </c>
      <c r="Y47" s="339" t="str">
        <f>IF(Summary!$AK156="Y","R","")</f>
        <v/>
      </c>
      <c r="AA47" s="275"/>
      <c r="AB47" s="273"/>
      <c r="AC47" s="274"/>
    </row>
    <row r="48" spans="2:29" ht="12.95" customHeight="1">
      <c r="B48" s="262"/>
      <c r="C48" s="294" t="s">
        <v>970</v>
      </c>
      <c r="D48" s="309" t="str">
        <f>IF(Badges!$U867="C","/","")</f>
        <v/>
      </c>
      <c r="E48" s="309" t="str">
        <f>IF(Badges!$U868="C","/","")</f>
        <v/>
      </c>
      <c r="F48" s="309" t="str">
        <f>IF(Badges!$U869="C","/","")</f>
        <v/>
      </c>
      <c r="G48" s="309" t="str">
        <f>IF(Badges!$U870="C","/","")</f>
        <v/>
      </c>
      <c r="H48" s="309" t="str">
        <f>IF(Badges!$U871="C","/","")</f>
        <v/>
      </c>
      <c r="I48" s="224" t="str">
        <f>IF(Summary!$AJ50="E","E","")</f>
        <v/>
      </c>
      <c r="J48" s="224" t="str">
        <f>IF(Summary!$AK50="Y","R","")</f>
        <v/>
      </c>
      <c r="L48" s="583"/>
      <c r="M48" s="583"/>
      <c r="N48" s="583"/>
      <c r="O48" s="583"/>
      <c r="P48" s="583"/>
      <c r="Q48" s="583"/>
      <c r="R48" s="587"/>
      <c r="S48" s="264"/>
      <c r="T48" s="274"/>
      <c r="U48" s="586"/>
      <c r="W48" s="338" t="str">
        <f>'Fun Patches'!C49</f>
        <v>&lt;LIST PATCH HERE&gt;</v>
      </c>
      <c r="X48" s="339" t="str">
        <f>IF(Summary!$AJ157="E","E","")</f>
        <v/>
      </c>
      <c r="Y48" s="339" t="str">
        <f>IF(Summary!$AK157="Y","R","")</f>
        <v/>
      </c>
      <c r="AA48" s="275"/>
      <c r="AB48" s="273"/>
      <c r="AC48" s="274"/>
    </row>
    <row r="49" spans="2:29" ht="12.95" customHeight="1">
      <c r="B49" s="262"/>
      <c r="C49" s="295" t="s">
        <v>971</v>
      </c>
      <c r="D49" s="317" t="str">
        <f>IF(Badges!$U874="C","/","")</f>
        <v/>
      </c>
      <c r="E49" s="317" t="str">
        <f>IF(Badges!$U875="C","/","")</f>
        <v/>
      </c>
      <c r="F49" s="317" t="str">
        <f>IF(Badges!$U876="C","/","")</f>
        <v/>
      </c>
      <c r="G49" s="317" t="str">
        <f>IF(Badges!$U877="C","/","")</f>
        <v/>
      </c>
      <c r="H49" s="317" t="str">
        <f>IF(Badges!$U878="C","/","")</f>
        <v/>
      </c>
      <c r="I49" s="224" t="str">
        <f>IF(Summary!$AJ51="E","E","")</f>
        <v/>
      </c>
      <c r="J49" s="224" t="str">
        <f>IF(Summary!$AK51="Y","R","")</f>
        <v/>
      </c>
      <c r="L49" s="585"/>
      <c r="M49" s="585"/>
      <c r="N49" s="585"/>
      <c r="O49" s="585"/>
      <c r="P49" s="585"/>
      <c r="Q49" s="585"/>
      <c r="R49" s="588"/>
      <c r="S49" s="273"/>
      <c r="T49" s="274"/>
      <c r="U49" s="586"/>
      <c r="W49" s="338" t="str">
        <f>'Fun Patches'!C50</f>
        <v>&lt;LIST PATCH HERE&gt;</v>
      </c>
      <c r="X49" s="339" t="str">
        <f>IF(Summary!$AJ158="E","E","")</f>
        <v/>
      </c>
      <c r="Y49" s="339" t="str">
        <f>IF(Summary!$AK158="Y","R","")</f>
        <v/>
      </c>
      <c r="AA49" s="275"/>
      <c r="AB49" s="273"/>
      <c r="AC49" s="274"/>
    </row>
    <row r="50" spans="2:29" ht="12.95" customHeight="1" thickBot="1">
      <c r="B50" s="262"/>
      <c r="C50" s="298" t="s">
        <v>972</v>
      </c>
      <c r="D50" s="316" t="str">
        <f>IF(Badges!$U881="C","/","")</f>
        <v/>
      </c>
      <c r="E50" s="316" t="str">
        <f>IF(Badges!$U882="C","/","")</f>
        <v/>
      </c>
      <c r="F50" s="316" t="str">
        <f>IF(Badges!$U883="C","/","")</f>
        <v/>
      </c>
      <c r="G50" s="316" t="str">
        <f>IF(Badges!$U884="C","/","")</f>
        <v/>
      </c>
      <c r="H50" s="316" t="str">
        <f>IF(Badges!$U885="C","/","")</f>
        <v/>
      </c>
      <c r="I50" s="326" t="str">
        <f>IF(Summary!$AJ52="E","E","")</f>
        <v/>
      </c>
      <c r="J50" s="326" t="str">
        <f>IF(Summary!$AK52="Y","R","")</f>
        <v/>
      </c>
      <c r="L50" s="583"/>
      <c r="M50" s="583"/>
      <c r="N50" s="583"/>
      <c r="O50" s="583"/>
      <c r="P50" s="583"/>
      <c r="Q50" s="583"/>
      <c r="R50" s="587"/>
      <c r="S50" s="273"/>
      <c r="T50" s="274"/>
      <c r="U50" s="586"/>
      <c r="W50" s="338" t="str">
        <f>'Fun Patches'!C51</f>
        <v>&lt;LIST PATCH HERE&gt;</v>
      </c>
      <c r="X50" s="339" t="str">
        <f>IF(Summary!$AJ159="E","E","")</f>
        <v/>
      </c>
      <c r="Y50" s="339" t="str">
        <f>IF(Summary!$AK159="Y","R","")</f>
        <v/>
      </c>
      <c r="AA50" s="275"/>
      <c r="AB50" s="273"/>
      <c r="AC50" s="274"/>
    </row>
    <row r="51" spans="2:29" ht="12.95" customHeight="1">
      <c r="B51" s="262"/>
      <c r="C51" s="263" t="s">
        <v>1081</v>
      </c>
      <c r="D51" s="309" t="str">
        <f>IF(Badges!$U889="C","/","")</f>
        <v/>
      </c>
      <c r="E51" s="309" t="str">
        <f>IF(Badges!$U890="C","/","")</f>
        <v/>
      </c>
      <c r="F51" s="309" t="str">
        <f>IF(Badges!$U891="C","/","")</f>
        <v/>
      </c>
      <c r="G51" s="309" t="str">
        <f>IF(Badges!$U892="C","/","")</f>
        <v/>
      </c>
      <c r="H51" s="309" t="str">
        <f>IF(Badges!$U893="C","/","")</f>
        <v/>
      </c>
      <c r="I51" s="224" t="str">
        <f>IF(Summary!$AJ54="E","E","")</f>
        <v/>
      </c>
      <c r="J51" s="224" t="str">
        <f>IF(Summary!$AK54="Y","R","")</f>
        <v/>
      </c>
      <c r="L51" s="585"/>
      <c r="M51" s="585"/>
      <c r="N51" s="585"/>
      <c r="O51" s="585"/>
      <c r="P51" s="585"/>
      <c r="Q51" s="585"/>
      <c r="R51" s="588"/>
      <c r="S51" s="273"/>
      <c r="T51" s="274"/>
      <c r="U51" s="586"/>
      <c r="W51" s="338" t="str">
        <f>'Fun Patches'!C52</f>
        <v>&lt;LIST PATCH HERE&gt;</v>
      </c>
      <c r="X51" s="339" t="str">
        <f>IF(Summary!$AJ160="E","E","")</f>
        <v/>
      </c>
      <c r="Y51" s="339" t="str">
        <f>IF(Summary!$AK160="Y","R","")</f>
        <v/>
      </c>
      <c r="AA51" s="275"/>
      <c r="AB51" s="273"/>
      <c r="AC51" s="274"/>
    </row>
    <row r="52" spans="2:29" ht="12.95" customHeight="1">
      <c r="B52" s="262"/>
      <c r="C52" s="286" t="s">
        <v>1082</v>
      </c>
      <c r="D52" s="317" t="str">
        <f>IF(Badges!$U896="C","/","")</f>
        <v/>
      </c>
      <c r="E52" s="317" t="str">
        <f>IF(Badges!$U897="C","/","")</f>
        <v/>
      </c>
      <c r="F52" s="317" t="str">
        <f>IF(Badges!$U898="C","/","")</f>
        <v/>
      </c>
      <c r="G52" s="317" t="str">
        <f>IF(Badges!$U899="C","/","")</f>
        <v/>
      </c>
      <c r="H52" s="317" t="str">
        <f>IF(Badges!$U900="C","/","")</f>
        <v/>
      </c>
      <c r="I52" s="224" t="str">
        <f>IF(Summary!$AJ55="E","E","")</f>
        <v/>
      </c>
      <c r="J52" s="224" t="str">
        <f>IF(Summary!$AK55="Y","R","")</f>
        <v/>
      </c>
      <c r="L52" s="583"/>
      <c r="M52" s="583"/>
      <c r="N52" s="583"/>
      <c r="O52" s="583"/>
      <c r="P52" s="583"/>
      <c r="Q52" s="583"/>
      <c r="R52" s="587"/>
      <c r="S52" s="273"/>
      <c r="T52" s="274"/>
      <c r="U52" s="586"/>
      <c r="W52" s="338" t="str">
        <f>'Fun Patches'!C53</f>
        <v>&lt;LIST PATCH HERE&gt;</v>
      </c>
      <c r="X52" s="339" t="str">
        <f>IF(Summary!$AJ161="E","E","")</f>
        <v/>
      </c>
      <c r="Y52" s="339" t="str">
        <f>IF(Summary!$AK161="Y","R","")</f>
        <v/>
      </c>
      <c r="AA52" s="275"/>
      <c r="AB52" s="273"/>
      <c r="AC52" s="274"/>
    </row>
    <row r="53" spans="2:29" ht="12.95" customHeight="1" thickBot="1">
      <c r="B53" s="262"/>
      <c r="C53" s="293" t="s">
        <v>1083</v>
      </c>
      <c r="D53" s="316" t="str">
        <f>IF(Badges!$U903="C","/","")</f>
        <v/>
      </c>
      <c r="E53" s="316" t="str">
        <f>IF(Badges!$U904="C","/","")</f>
        <v/>
      </c>
      <c r="F53" s="316" t="str">
        <f>IF(Badges!$U905="C","/","")</f>
        <v/>
      </c>
      <c r="G53" s="316" t="str">
        <f>IF(Badges!$U906="C","/","")</f>
        <v/>
      </c>
      <c r="H53" s="316" t="str">
        <f>IF(Badges!$U907="C","/","")</f>
        <v/>
      </c>
      <c r="I53" s="326" t="str">
        <f>IF(Summary!$AJ56="E","E","")</f>
        <v/>
      </c>
      <c r="J53" s="326" t="str">
        <f>IF(Summary!$AK56="Y","R","")</f>
        <v/>
      </c>
      <c r="L53" s="585"/>
      <c r="M53" s="585"/>
      <c r="N53" s="585"/>
      <c r="O53" s="585"/>
      <c r="P53" s="585"/>
      <c r="Q53" s="585"/>
      <c r="R53" s="588"/>
      <c r="S53" s="273"/>
      <c r="T53" s="274"/>
      <c r="U53" s="586"/>
      <c r="W53" s="340" t="str">
        <f>'Fun Patches'!C54</f>
        <v>&lt;LIST PATCH HERE&gt;</v>
      </c>
      <c r="X53" s="341" t="str">
        <f>IF(Summary!$AJ162="E","E","")</f>
        <v/>
      </c>
      <c r="Y53" s="341" t="str">
        <f>IF(Summary!$AK162="Y","R","")</f>
        <v/>
      </c>
      <c r="AA53" s="275"/>
      <c r="AB53" s="273"/>
      <c r="AC53" s="274"/>
    </row>
    <row r="54" spans="2:29" ht="12.95" customHeight="1">
      <c r="B54" s="262"/>
      <c r="C54" s="263" t="s">
        <v>973</v>
      </c>
      <c r="D54" s="309" t="str">
        <f>IF(Badges!$U911="C","/","")</f>
        <v/>
      </c>
      <c r="E54" s="309" t="str">
        <f>IF(Badges!$U912="C","/","")</f>
        <v/>
      </c>
      <c r="F54" s="309" t="str">
        <f>IF(Badges!$U913="C","/","")</f>
        <v/>
      </c>
      <c r="G54" s="309" t="str">
        <f>IF(Badges!$U914="C","/","")</f>
        <v/>
      </c>
      <c r="H54" s="309" t="str">
        <f>IF(Badges!$U915="C","/","")</f>
        <v/>
      </c>
      <c r="I54" s="224" t="str">
        <f>IF(Summary!$AJ58="E","E","")</f>
        <v/>
      </c>
      <c r="J54" s="224" t="str">
        <f>IF(Summary!$AK58="Y","R","")</f>
        <v/>
      </c>
      <c r="L54" s="583"/>
      <c r="M54" s="583"/>
      <c r="N54" s="583"/>
      <c r="O54" s="583"/>
      <c r="P54" s="583"/>
      <c r="Q54" s="583"/>
      <c r="R54" s="587"/>
      <c r="S54" s="273"/>
      <c r="T54" s="274"/>
      <c r="U54" s="586"/>
      <c r="W54" s="335"/>
      <c r="X54" s="334"/>
      <c r="Y54" s="334"/>
      <c r="AA54" s="275"/>
      <c r="AB54" s="273"/>
      <c r="AC54" s="274"/>
    </row>
    <row r="55" spans="2:29" ht="12.95" customHeight="1">
      <c r="B55" s="262"/>
      <c r="C55" s="286" t="s">
        <v>974</v>
      </c>
      <c r="D55" s="317" t="str">
        <f>IF(Badges!$U918="C","/","")</f>
        <v/>
      </c>
      <c r="E55" s="317" t="str">
        <f>IF(Badges!$U919="C","/","")</f>
        <v/>
      </c>
      <c r="F55" s="317" t="str">
        <f>IF(Badges!$U920="C","/","")</f>
        <v/>
      </c>
      <c r="G55" s="317" t="str">
        <f>IF(Badges!$U921="C","/","")</f>
        <v/>
      </c>
      <c r="H55" s="317" t="str">
        <f>IF(Badges!$U922="C","/","")</f>
        <v/>
      </c>
      <c r="I55" s="224" t="str">
        <f>IF(Summary!$AJ59="E","E","")</f>
        <v/>
      </c>
      <c r="J55" s="224" t="str">
        <f>IF(Summary!$AK59="Y","R","")</f>
        <v/>
      </c>
      <c r="L55" s="585"/>
      <c r="M55" s="585"/>
      <c r="N55" s="585"/>
      <c r="O55" s="585"/>
      <c r="P55" s="585"/>
      <c r="Q55" s="585"/>
      <c r="R55" s="588"/>
      <c r="S55" s="273"/>
      <c r="T55" s="274"/>
      <c r="U55" s="586"/>
      <c r="W55" s="396"/>
      <c r="X55" s="264"/>
      <c r="Y55" s="265"/>
      <c r="AA55" s="275"/>
      <c r="AB55" s="273"/>
      <c r="AC55" s="274"/>
    </row>
    <row r="56" spans="2:29" ht="12.95" customHeight="1" thickBot="1">
      <c r="B56" s="262"/>
      <c r="C56" s="276" t="s">
        <v>975</v>
      </c>
      <c r="D56" s="316" t="str">
        <f>IF(Badges!$U928="A","/","")</f>
        <v/>
      </c>
      <c r="E56" s="316" t="str">
        <f>IF(Badges!$U931="A","/","")</f>
        <v/>
      </c>
      <c r="F56" s="316" t="str">
        <f>IF(Badges!$U935="A","/","")</f>
        <v/>
      </c>
      <c r="G56" s="316" t="str">
        <f>IF(Badges!$U939="A","/","")</f>
        <v/>
      </c>
      <c r="H56" s="316" t="str">
        <f>IF(Badges!$U942="A","/","")</f>
        <v/>
      </c>
      <c r="I56" s="224" t="str">
        <f>IF(Summary!$AJ60="E","E","")</f>
        <v/>
      </c>
      <c r="J56" s="224" t="str">
        <f>IF(Summary!$AK60="Y","R","")</f>
        <v/>
      </c>
      <c r="L56" s="583"/>
      <c r="M56" s="583"/>
      <c r="N56" s="583"/>
      <c r="O56" s="583"/>
      <c r="P56" s="583"/>
      <c r="Q56" s="583"/>
      <c r="R56" s="587"/>
      <c r="S56" s="273"/>
      <c r="T56" s="274"/>
      <c r="U56" s="586"/>
      <c r="W56" s="275"/>
      <c r="X56" s="273"/>
      <c r="Y56" s="274"/>
      <c r="AA56" s="275"/>
      <c r="AB56" s="273"/>
      <c r="AC56" s="274"/>
    </row>
    <row r="57" spans="2:29" ht="12.95" customHeight="1">
      <c r="J57" s="301"/>
      <c r="L57" s="585"/>
      <c r="M57" s="585"/>
      <c r="N57" s="585"/>
      <c r="O57" s="585"/>
      <c r="P57" s="585"/>
      <c r="Q57" s="585"/>
      <c r="R57" s="588"/>
      <c r="S57" s="273"/>
      <c r="T57" s="274"/>
      <c r="U57" s="586"/>
      <c r="W57" s="275"/>
      <c r="X57" s="273"/>
      <c r="Y57" s="274"/>
      <c r="AA57" s="275"/>
      <c r="AB57" s="273"/>
      <c r="AC57" s="274"/>
    </row>
    <row r="58" spans="2:29" ht="12.95" customHeight="1" thickBot="1">
      <c r="L58" s="583"/>
      <c r="M58" s="583"/>
      <c r="N58" s="583"/>
      <c r="O58" s="583"/>
      <c r="P58" s="583"/>
      <c r="Q58" s="583"/>
      <c r="R58" s="587"/>
      <c r="S58" s="273"/>
      <c r="T58" s="274"/>
      <c r="U58" s="586"/>
      <c r="W58" s="275"/>
      <c r="X58" s="273"/>
      <c r="Y58" s="274"/>
      <c r="AA58" s="275"/>
      <c r="AB58" s="273"/>
      <c r="AC58" s="274"/>
    </row>
    <row r="59" spans="2:29" ht="12.95" customHeight="1">
      <c r="B59" s="262"/>
      <c r="C59" s="263" t="s">
        <v>976</v>
      </c>
      <c r="D59" s="310" t="str">
        <f>IF('Age-Level'!$U6="C","/","")</f>
        <v/>
      </c>
      <c r="E59" s="310" t="str">
        <f>IF('Age-Level'!$U7="C","/","")</f>
        <v/>
      </c>
      <c r="F59" s="310" t="str">
        <f>IF('Age-Level'!$U8="C","/","")</f>
        <v/>
      </c>
      <c r="G59" s="310" t="str">
        <f>IF('Age-Level'!$U9="C","/","")</f>
        <v/>
      </c>
      <c r="H59" s="310" t="str">
        <f>IF('Age-Level'!$U10="C","/","")</f>
        <v/>
      </c>
      <c r="I59" s="224" t="str">
        <f>IF(Summary!$AJ95="E","E","")</f>
        <v/>
      </c>
      <c r="J59" s="224" t="str">
        <f>IF(Summary!$AK95="Y","R","")</f>
        <v/>
      </c>
      <c r="L59" s="585"/>
      <c r="M59" s="585"/>
      <c r="N59" s="585"/>
      <c r="O59" s="585"/>
      <c r="P59" s="585"/>
      <c r="Q59" s="585"/>
      <c r="R59" s="588"/>
      <c r="S59" s="273"/>
      <c r="T59" s="274"/>
      <c r="U59" s="586"/>
      <c r="W59" s="275"/>
      <c r="X59" s="273"/>
      <c r="Y59" s="274"/>
      <c r="AA59" s="275"/>
      <c r="AB59" s="273"/>
      <c r="AC59" s="274"/>
    </row>
    <row r="60" spans="2:29" ht="12.95" customHeight="1" thickBot="1">
      <c r="B60" s="262"/>
      <c r="C60" s="276" t="s">
        <v>977</v>
      </c>
      <c r="D60" s="316" t="str">
        <f>IF('Age-Level'!$U13="C","/","")</f>
        <v/>
      </c>
      <c r="E60" s="316" t="str">
        <f>IF('Age-Level'!$U14="C","/","")</f>
        <v/>
      </c>
      <c r="F60" s="316" t="str">
        <f>IF('Age-Level'!$U15="C","/","")</f>
        <v/>
      </c>
      <c r="G60" s="316" t="str">
        <f>IF('Age-Level'!$U16="C","/","")</f>
        <v/>
      </c>
      <c r="H60" s="316" t="str">
        <f>IF('Age-Level'!$U17="C","/","")</f>
        <v/>
      </c>
      <c r="I60" s="326" t="str">
        <f>IF(Summary!$AJ96="E","E","")</f>
        <v/>
      </c>
      <c r="J60" s="326" t="str">
        <f>IF(Summary!$AK96="Y","R","")</f>
        <v/>
      </c>
      <c r="L60" s="583"/>
      <c r="M60" s="583"/>
      <c r="N60" s="583"/>
      <c r="O60" s="583"/>
      <c r="P60" s="583"/>
      <c r="Q60" s="583"/>
      <c r="R60" s="587"/>
      <c r="S60" s="273"/>
      <c r="T60" s="274"/>
      <c r="U60" s="586"/>
      <c r="W60" s="275"/>
      <c r="X60" s="273"/>
      <c r="Y60" s="274"/>
      <c r="AA60" s="275"/>
      <c r="AB60" s="273"/>
      <c r="AC60" s="274"/>
    </row>
    <row r="61" spans="2:29" ht="12.95" customHeight="1">
      <c r="B61" s="262"/>
      <c r="C61" s="282" t="s">
        <v>978</v>
      </c>
      <c r="D61" s="310" t="str">
        <f>IF('Age-Level'!$U20="C","/","")</f>
        <v/>
      </c>
      <c r="E61" s="310" t="str">
        <f>IF('Age-Level'!$U21="C","/","")</f>
        <v/>
      </c>
      <c r="F61" s="310" t="str">
        <f>IF('Age-Level'!$U22="C","/","")</f>
        <v/>
      </c>
      <c r="G61" s="310" t="str">
        <f>IF('Age-Level'!$U23="C","/","")</f>
        <v/>
      </c>
      <c r="H61" s="310" t="str">
        <f>IF('Age-Level'!$U24="C","/","")</f>
        <v/>
      </c>
      <c r="I61" s="224" t="str">
        <f>IF(Summary!$AJ97="E","E","")</f>
        <v/>
      </c>
      <c r="J61" s="224" t="str">
        <f>IF(Summary!$AK97="Y","R","")</f>
        <v/>
      </c>
      <c r="L61" s="585"/>
      <c r="M61" s="585"/>
      <c r="N61" s="585"/>
      <c r="O61" s="585"/>
      <c r="P61" s="585"/>
      <c r="Q61" s="585"/>
      <c r="R61" s="588"/>
      <c r="S61" s="273"/>
      <c r="T61" s="274"/>
      <c r="U61" s="586"/>
      <c r="W61" s="275"/>
      <c r="X61" s="273"/>
      <c r="Y61" s="274"/>
      <c r="AA61" s="275"/>
      <c r="AB61" s="273"/>
      <c r="AC61" s="274"/>
    </row>
    <row r="62" spans="2:29" ht="12.95" customHeight="1">
      <c r="B62" s="262"/>
      <c r="C62" s="276" t="s">
        <v>979</v>
      </c>
      <c r="D62" s="315" t="str">
        <f>IF('Age-Level'!$U27="C","/","")</f>
        <v/>
      </c>
      <c r="E62" s="315" t="str">
        <f>IF('Age-Level'!$U28="C","/","")</f>
        <v/>
      </c>
      <c r="F62" s="315" t="str">
        <f>IF('Age-Level'!$U29="C","/","")</f>
        <v/>
      </c>
      <c r="G62" s="315" t="str">
        <f>IF('Age-Level'!$U30="C","/","")</f>
        <v/>
      </c>
      <c r="H62" s="315" t="str">
        <f>IF('Age-Level'!$U31="C","/","")</f>
        <v/>
      </c>
      <c r="I62" s="346" t="str">
        <f>IF(Summary!$AJ98="E","E","")</f>
        <v/>
      </c>
      <c r="J62" s="346" t="str">
        <f>IF(Summary!$AK98="Y","R","")</f>
        <v/>
      </c>
      <c r="L62" s="583"/>
      <c r="M62" s="583"/>
      <c r="N62" s="583"/>
      <c r="O62" s="583"/>
      <c r="P62" s="583"/>
      <c r="Q62" s="583"/>
      <c r="R62" s="587"/>
      <c r="S62" s="273"/>
      <c r="T62" s="274"/>
      <c r="U62" s="586"/>
      <c r="W62" s="275"/>
      <c r="X62" s="273"/>
      <c r="Y62" s="274"/>
      <c r="AA62" s="275"/>
      <c r="AB62" s="273"/>
      <c r="AC62" s="274"/>
    </row>
    <row r="63" spans="2:29" ht="12.95" customHeight="1" thickBot="1">
      <c r="B63" s="262"/>
      <c r="C63" s="298" t="s">
        <v>542</v>
      </c>
      <c r="D63" s="316" t="str">
        <f>IF('Age-Level'!$U34="C","/","")</f>
        <v/>
      </c>
      <c r="E63" s="316" t="str">
        <f>IF('Age-Level'!$U35="C","/","")</f>
        <v/>
      </c>
      <c r="F63" s="316" t="str">
        <f>IF('Age-Level'!$U36="C","/","")</f>
        <v/>
      </c>
      <c r="G63" s="316" t="str">
        <f>IF('Age-Level'!$U37="C","/","")</f>
        <v/>
      </c>
      <c r="H63" s="316" t="str">
        <f>IF('Age-Level'!$U38="C","/","")</f>
        <v/>
      </c>
      <c r="I63" s="326" t="str">
        <f>IF(Summary!$AJ99="E","E","")</f>
        <v/>
      </c>
      <c r="J63" s="326" t="str">
        <f>IF(Summary!$AK99="Y","R","")</f>
        <v/>
      </c>
      <c r="L63" s="585"/>
      <c r="M63" s="585"/>
      <c r="N63" s="585"/>
      <c r="O63" s="585"/>
      <c r="P63" s="585"/>
      <c r="Q63" s="585"/>
      <c r="R63" s="588"/>
      <c r="S63" s="273"/>
      <c r="T63" s="274"/>
      <c r="U63" s="586"/>
      <c r="W63" s="275"/>
      <c r="X63" s="273"/>
      <c r="Y63" s="274"/>
      <c r="AA63" s="275"/>
      <c r="AB63" s="273"/>
      <c r="AC63" s="274"/>
    </row>
    <row r="64" spans="2:29" ht="12.95" customHeight="1">
      <c r="B64" s="262"/>
      <c r="C64" s="303" t="s">
        <v>980</v>
      </c>
      <c r="D64" s="397"/>
      <c r="E64" s="398"/>
      <c r="F64" s="399" t="str">
        <f>IF(COUNTIF(U4:U24,"C")&gt;0,"/"," ")</f>
        <v xml:space="preserve"> </v>
      </c>
      <c r="G64" s="399" t="str">
        <f>IF(COUNTIF(U4:U24,"C")&gt;1,"/"," ")</f>
        <v xml:space="preserve"> </v>
      </c>
      <c r="H64" s="399" t="str">
        <f>IF(COUNTIF(U4:U24,"C")&gt;2,"/"," ")</f>
        <v xml:space="preserve"> </v>
      </c>
      <c r="I64" s="224" t="str">
        <f>IF(Summary!$AJ100="E","E","")</f>
        <v/>
      </c>
      <c r="J64" s="224" t="str">
        <f>IF(Summary!$AK100="Y","R","")</f>
        <v/>
      </c>
      <c r="L64" s="583"/>
      <c r="M64" s="583"/>
      <c r="N64" s="583"/>
      <c r="O64" s="583"/>
      <c r="P64" s="583"/>
      <c r="Q64" s="583"/>
      <c r="R64" s="587"/>
      <c r="S64" s="273"/>
      <c r="T64" s="274"/>
      <c r="U64" s="586"/>
      <c r="W64" s="275"/>
      <c r="X64" s="273"/>
      <c r="Y64" s="274"/>
      <c r="AA64" s="275"/>
      <c r="AB64" s="273"/>
      <c r="AC64" s="274"/>
    </row>
    <row r="65" spans="1:30" ht="12.95" customHeight="1">
      <c r="B65" s="262"/>
      <c r="C65" s="302" t="s">
        <v>211</v>
      </c>
      <c r="D65" s="379"/>
      <c r="E65" s="379"/>
      <c r="F65" s="379"/>
      <c r="G65" s="379"/>
      <c r="H65" s="380"/>
      <c r="I65" s="224" t="str">
        <f>IF(Summary!$AJ92="E","E","")</f>
        <v/>
      </c>
      <c r="J65" s="224" t="str">
        <f>IF(Summary!$AK92="Y","R","")</f>
        <v/>
      </c>
      <c r="L65" s="585"/>
      <c r="M65" s="585"/>
      <c r="N65" s="585"/>
      <c r="O65" s="585"/>
      <c r="P65" s="585"/>
      <c r="Q65" s="585"/>
      <c r="R65" s="588"/>
      <c r="S65" s="273"/>
      <c r="T65" s="274"/>
      <c r="U65" s="586"/>
      <c r="W65" s="275"/>
      <c r="X65" s="273"/>
      <c r="Y65" s="274"/>
      <c r="AA65" s="275"/>
      <c r="AB65" s="273"/>
      <c r="AC65" s="274"/>
    </row>
    <row r="66" spans="1:30" s="261" customFormat="1" ht="12.95" customHeight="1">
      <c r="A66" s="258"/>
      <c r="B66" s="258"/>
      <c r="C66" s="258"/>
      <c r="D66" s="259"/>
      <c r="E66" s="259"/>
      <c r="F66" s="259"/>
      <c r="G66" s="259"/>
      <c r="H66" s="259"/>
      <c r="I66" s="260"/>
      <c r="J66" s="260"/>
      <c r="K66" s="258"/>
      <c r="L66" s="583"/>
      <c r="M66" s="583"/>
      <c r="N66" s="583"/>
      <c r="O66" s="583"/>
      <c r="P66" s="583"/>
      <c r="Q66" s="583"/>
      <c r="R66" s="587"/>
      <c r="S66" s="273"/>
      <c r="T66" s="274"/>
      <c r="U66" s="586"/>
      <c r="V66" s="258"/>
      <c r="W66" s="275"/>
      <c r="X66" s="273"/>
      <c r="Y66" s="274"/>
      <c r="Z66" s="260"/>
      <c r="AA66" s="275"/>
      <c r="AB66" s="273"/>
      <c r="AC66" s="274"/>
    </row>
    <row r="67" spans="1:30" s="261" customFormat="1" ht="12.95" customHeight="1" thickBot="1">
      <c r="A67" s="258"/>
      <c r="B67" s="258"/>
      <c r="C67" s="258"/>
      <c r="D67" s="259"/>
      <c r="E67" s="259"/>
      <c r="F67" s="259"/>
      <c r="G67" s="259"/>
      <c r="H67" s="259"/>
      <c r="I67" s="260"/>
      <c r="J67" s="260"/>
      <c r="K67" s="258"/>
      <c r="L67" s="585"/>
      <c r="M67" s="585"/>
      <c r="N67" s="585"/>
      <c r="O67" s="585"/>
      <c r="P67" s="585"/>
      <c r="Q67" s="585"/>
      <c r="R67" s="588"/>
      <c r="S67" s="273"/>
      <c r="T67" s="274"/>
      <c r="U67" s="586"/>
      <c r="V67" s="258"/>
      <c r="W67" s="275"/>
      <c r="X67" s="273"/>
      <c r="Y67" s="274"/>
      <c r="Z67" s="260"/>
      <c r="AA67" s="275"/>
      <c r="AB67" s="273"/>
      <c r="AC67" s="274"/>
    </row>
    <row r="68" spans="1:30" s="261" customFormat="1">
      <c r="A68" s="258"/>
      <c r="B68" s="262"/>
      <c r="C68" s="303" t="s">
        <v>981</v>
      </c>
      <c r="D68" s="310" t="str">
        <f>IF('Age-Level'!$U44="A","/","")</f>
        <v/>
      </c>
      <c r="E68" s="310" t="str">
        <f>IF('Age-Level'!$U48="A","/","")</f>
        <v/>
      </c>
      <c r="F68" s="310" t="str">
        <f>IF('Age-Level'!$U52="A","/","")</f>
        <v/>
      </c>
      <c r="G68" s="310" t="str">
        <f>IF('Age-Level'!$U57="A","/","")</f>
        <v/>
      </c>
      <c r="H68" s="310" t="str">
        <f>IF('Age-Level'!$U59="A","/","")</f>
        <v/>
      </c>
      <c r="I68" s="224" t="str">
        <f>IF(Summary!$AJ101="E","E","")</f>
        <v/>
      </c>
      <c r="J68" s="224" t="str">
        <f>IF(Summary!$AK101="Y","R","")</f>
        <v/>
      </c>
      <c r="K68" s="258"/>
      <c r="L68" s="583"/>
      <c r="M68" s="583"/>
      <c r="N68" s="583"/>
      <c r="O68" s="583"/>
      <c r="P68" s="583"/>
      <c r="Q68" s="583"/>
      <c r="R68" s="587"/>
      <c r="S68" s="273"/>
      <c r="T68" s="274"/>
      <c r="U68" s="586"/>
      <c r="V68" s="258"/>
      <c r="W68" s="275"/>
      <c r="X68" s="273"/>
      <c r="Y68" s="274"/>
      <c r="Z68" s="260"/>
      <c r="AA68" s="275"/>
      <c r="AB68" s="273"/>
      <c r="AC68" s="274"/>
    </row>
    <row r="69" spans="1:30" s="261" customFormat="1" ht="13.5" thickBot="1">
      <c r="A69" s="258"/>
      <c r="B69" s="262"/>
      <c r="C69" s="304" t="s">
        <v>982</v>
      </c>
      <c r="D69" s="316" t="str">
        <f>IF('Age-Level'!$U62="A","/","")</f>
        <v/>
      </c>
      <c r="E69" s="316" t="str">
        <f>IF('Age-Level'!$U66="A","/","")</f>
        <v/>
      </c>
      <c r="F69" s="316" t="str">
        <f>IF('Age-Level'!$U70="A","/","")</f>
        <v/>
      </c>
      <c r="G69" s="316" t="str">
        <f>IF('Age-Level'!$U75="A","/","")</f>
        <v/>
      </c>
      <c r="H69" s="316" t="str">
        <f>IF('Age-Level'!$U77="A","/","")</f>
        <v/>
      </c>
      <c r="I69" s="326" t="str">
        <f>IF(Summary!$AJ102="E","E","")</f>
        <v/>
      </c>
      <c r="J69" s="326" t="str">
        <f>IF(Summary!$AK102="Y","R","")</f>
        <v/>
      </c>
      <c r="K69" s="258"/>
      <c r="L69" s="585"/>
      <c r="M69" s="585"/>
      <c r="N69" s="585"/>
      <c r="O69" s="585"/>
      <c r="P69" s="585"/>
      <c r="Q69" s="585"/>
      <c r="R69" s="588"/>
      <c r="S69" s="273"/>
      <c r="T69" s="274"/>
      <c r="U69" s="586"/>
      <c r="V69" s="258"/>
      <c r="W69" s="275"/>
      <c r="X69" s="273"/>
      <c r="Y69" s="274"/>
      <c r="Z69" s="260"/>
      <c r="AA69" s="275"/>
      <c r="AB69" s="273"/>
      <c r="AC69" s="274"/>
    </row>
    <row r="70" spans="1:30" s="261" customFormat="1">
      <c r="A70" s="258"/>
      <c r="B70" s="262"/>
      <c r="C70" s="303" t="s">
        <v>983</v>
      </c>
      <c r="D70" s="310" t="str">
        <f>IF('Age-Level'!$U80="A","/","")</f>
        <v/>
      </c>
      <c r="E70" s="310" t="str">
        <f>IF('Age-Level'!$U84="A","/","")</f>
        <v/>
      </c>
      <c r="F70" s="310" t="str">
        <f>IF('Age-Level'!$U88="A","/","")</f>
        <v/>
      </c>
      <c r="G70" s="310" t="str">
        <f>IF('Age-Level'!$U93="A","/","")</f>
        <v/>
      </c>
      <c r="H70" s="310" t="str">
        <f>IF('Age-Level'!$U95="A","/","")</f>
        <v/>
      </c>
      <c r="I70" s="224" t="str">
        <f>IF(Summary!$AJ103="E","E","")</f>
        <v/>
      </c>
      <c r="J70" s="224" t="str">
        <f>IF(Summary!$AK103="Y","R","")</f>
        <v/>
      </c>
      <c r="K70" s="258"/>
      <c r="L70" s="583"/>
      <c r="M70" s="583"/>
      <c r="N70" s="583"/>
      <c r="O70" s="583"/>
      <c r="P70" s="583"/>
      <c r="Q70" s="583"/>
      <c r="R70" s="587"/>
      <c r="S70" s="273"/>
      <c r="T70" s="274"/>
      <c r="U70" s="586"/>
      <c r="V70" s="258"/>
      <c r="W70" s="275"/>
      <c r="X70" s="273"/>
      <c r="Y70" s="274"/>
      <c r="Z70" s="260"/>
      <c r="AA70" s="275"/>
      <c r="AB70" s="273"/>
      <c r="AC70" s="274"/>
    </row>
    <row r="71" spans="1:30" s="261" customFormat="1" ht="13.5" thickBot="1">
      <c r="B71" s="262"/>
      <c r="C71" s="302" t="s">
        <v>984</v>
      </c>
      <c r="D71" s="316" t="str">
        <f>IF('Age-Level'!$U98="A","/","")</f>
        <v/>
      </c>
      <c r="E71" s="316" t="str">
        <f>IF('Age-Level'!$U102="A","/","")</f>
        <v/>
      </c>
      <c r="F71" s="316" t="str">
        <f>IF('Age-Level'!$U106="A","/","")</f>
        <v/>
      </c>
      <c r="G71" s="316" t="str">
        <f>IF('Age-Level'!$U111="A","/","")</f>
        <v/>
      </c>
      <c r="H71" s="316" t="str">
        <f>IF('Age-Level'!$U113="A","/","")</f>
        <v/>
      </c>
      <c r="I71" s="326" t="str">
        <f>IF(Summary!$AJ104="E","E","")</f>
        <v/>
      </c>
      <c r="J71" s="326" t="str">
        <f>IF(Summary!$AK104="Y","R","")</f>
        <v/>
      </c>
      <c r="K71" s="258"/>
      <c r="L71" s="585"/>
      <c r="M71" s="585"/>
      <c r="N71" s="585"/>
      <c r="O71" s="585"/>
      <c r="P71" s="585"/>
      <c r="Q71" s="585"/>
      <c r="R71" s="588"/>
      <c r="S71" s="273"/>
      <c r="T71" s="274"/>
      <c r="U71" s="586"/>
      <c r="V71" s="258"/>
      <c r="W71" s="275"/>
      <c r="X71" s="273"/>
      <c r="Y71" s="274"/>
      <c r="Z71" s="260"/>
      <c r="AA71" s="275"/>
      <c r="AB71" s="273"/>
      <c r="AC71" s="274"/>
    </row>
    <row r="72" spans="1:30" s="261" customFormat="1">
      <c r="B72" s="262"/>
      <c r="C72" s="305" t="s">
        <v>985</v>
      </c>
      <c r="D72" s="381"/>
      <c r="E72" s="381"/>
      <c r="F72" s="309" t="str">
        <f>IF('Age-Level'!$U116="C","/","")</f>
        <v/>
      </c>
      <c r="G72" s="309" t="str">
        <f>IF('Age-Level'!$U117="C","/","")</f>
        <v/>
      </c>
      <c r="H72" s="309" t="str">
        <f>IF('Age-Level'!$U118="C","/","")</f>
        <v/>
      </c>
      <c r="I72" s="224" t="str">
        <f>IF(Summary!$AJ105="E","E","")</f>
        <v/>
      </c>
      <c r="J72" s="224" t="str">
        <f>IF(Summary!$AK105="Y","R","")</f>
        <v/>
      </c>
      <c r="K72" s="258"/>
      <c r="L72" s="583"/>
      <c r="M72" s="583"/>
      <c r="N72" s="583"/>
      <c r="O72" s="583"/>
      <c r="P72" s="583"/>
      <c r="Q72" s="583"/>
      <c r="R72" s="587"/>
      <c r="S72" s="273"/>
      <c r="T72" s="274"/>
      <c r="U72" s="586"/>
      <c r="V72" s="258"/>
      <c r="W72" s="275"/>
      <c r="X72" s="273"/>
      <c r="Y72" s="274"/>
      <c r="Z72" s="260"/>
      <c r="AA72" s="275"/>
      <c r="AB72" s="273"/>
      <c r="AC72" s="274"/>
    </row>
    <row r="73" spans="1:30" s="261" customFormat="1">
      <c r="B73" s="262"/>
      <c r="C73" s="306" t="s">
        <v>792</v>
      </c>
      <c r="D73" s="379"/>
      <c r="E73" s="379"/>
      <c r="F73" s="317" t="str">
        <f>IF(Bridging!$U10="A","/","")</f>
        <v/>
      </c>
      <c r="G73" s="317" t="str">
        <f>IF(Bridging!$U14="A","/","")</f>
        <v/>
      </c>
      <c r="H73" s="317" t="str">
        <f>IF(Bridging!$U16="A","/","")</f>
        <v/>
      </c>
      <c r="I73" s="224" t="str">
        <f>IF(Summary!$AJ93="E","E","")</f>
        <v/>
      </c>
      <c r="J73" s="224" t="str">
        <f>IF(Summary!$AK93="Y","R","")</f>
        <v/>
      </c>
      <c r="K73" s="258"/>
      <c r="L73" s="585"/>
      <c r="M73" s="585"/>
      <c r="N73" s="585"/>
      <c r="O73" s="585"/>
      <c r="P73" s="585"/>
      <c r="Q73" s="585"/>
      <c r="R73" s="588"/>
      <c r="S73" s="273"/>
      <c r="T73" s="274"/>
      <c r="U73" s="586"/>
      <c r="V73" s="258"/>
      <c r="W73" s="275"/>
      <c r="X73" s="273"/>
      <c r="Y73" s="274"/>
      <c r="Z73" s="260"/>
      <c r="AA73" s="275"/>
      <c r="AB73" s="273"/>
      <c r="AC73" s="274"/>
    </row>
    <row r="74" spans="1:30" s="261" customFormat="1">
      <c r="B74" s="258"/>
      <c r="C74" s="258"/>
      <c r="D74" s="259"/>
      <c r="E74" s="259"/>
      <c r="F74" s="259"/>
      <c r="G74" s="259"/>
      <c r="H74" s="259"/>
      <c r="I74" s="260"/>
      <c r="J74" s="260"/>
      <c r="K74" s="258"/>
      <c r="L74" s="583"/>
      <c r="M74" s="583"/>
      <c r="N74" s="583"/>
      <c r="O74" s="583"/>
      <c r="P74" s="583"/>
      <c r="Q74" s="583"/>
      <c r="R74" s="587"/>
      <c r="S74" s="273"/>
      <c r="T74" s="274"/>
      <c r="U74" s="586"/>
      <c r="V74" s="258"/>
      <c r="W74" s="275"/>
      <c r="X74" s="273"/>
      <c r="Y74" s="274"/>
      <c r="Z74" s="260"/>
      <c r="AA74" s="275"/>
      <c r="AB74" s="273"/>
      <c r="AC74" s="274"/>
    </row>
    <row r="75" spans="1:30" s="261" customFormat="1">
      <c r="B75" s="258"/>
      <c r="C75" s="258"/>
      <c r="D75" s="259"/>
      <c r="E75" s="259"/>
      <c r="F75" s="259"/>
      <c r="G75" s="259"/>
      <c r="H75" s="259"/>
      <c r="I75" s="260"/>
      <c r="J75" s="260"/>
      <c r="K75" s="258"/>
      <c r="L75" s="585"/>
      <c r="M75" s="585"/>
      <c r="N75" s="585"/>
      <c r="O75" s="585"/>
      <c r="P75" s="585"/>
      <c r="Q75" s="585"/>
      <c r="R75" s="588"/>
      <c r="S75" s="273"/>
      <c r="T75" s="274"/>
      <c r="U75" s="258"/>
      <c r="V75" s="258"/>
      <c r="W75" s="307"/>
      <c r="X75" s="277"/>
      <c r="Y75" s="278"/>
      <c r="Z75" s="260"/>
      <c r="AA75" s="307"/>
      <c r="AB75" s="277"/>
      <c r="AC75" s="278"/>
    </row>
    <row r="76" spans="1:30" s="261" customFormat="1">
      <c r="B76" s="258"/>
      <c r="C76" s="258"/>
      <c r="D76" s="259"/>
      <c r="E76" s="259"/>
      <c r="F76" s="259"/>
      <c r="G76" s="259"/>
      <c r="H76" s="259"/>
      <c r="I76" s="260"/>
      <c r="J76" s="260"/>
      <c r="K76" s="258"/>
      <c r="L76" s="258"/>
      <c r="M76" s="258"/>
      <c r="N76" s="258"/>
      <c r="O76" s="258"/>
      <c r="P76" s="258"/>
      <c r="Q76" s="258"/>
      <c r="R76" s="258"/>
      <c r="S76" s="260"/>
      <c r="T76" s="260"/>
      <c r="U76" s="258"/>
      <c r="V76" s="258"/>
      <c r="W76" s="258"/>
      <c r="X76" s="260"/>
      <c r="Y76" s="260"/>
      <c r="Z76" s="260"/>
      <c r="AA76" s="258"/>
      <c r="AB76" s="260"/>
      <c r="AC76" s="260"/>
    </row>
    <row r="77" spans="1:30" s="261" customFormat="1">
      <c r="B77" s="258"/>
      <c r="C77" s="258"/>
      <c r="D77" s="259"/>
      <c r="E77" s="259"/>
      <c r="F77" s="259"/>
      <c r="G77" s="259"/>
      <c r="H77" s="259"/>
      <c r="I77" s="260"/>
      <c r="J77" s="260"/>
      <c r="K77" s="258"/>
      <c r="L77" s="258"/>
      <c r="M77" s="258"/>
      <c r="N77" s="258"/>
      <c r="O77" s="258"/>
      <c r="P77" s="258"/>
      <c r="Q77" s="258"/>
      <c r="R77" s="258"/>
      <c r="S77" s="260"/>
      <c r="T77" s="260"/>
      <c r="U77" s="258"/>
      <c r="V77" s="258"/>
      <c r="W77" s="258"/>
      <c r="X77" s="260"/>
      <c r="Y77" s="260"/>
      <c r="Z77" s="260"/>
      <c r="AA77" s="258"/>
      <c r="AB77" s="260"/>
      <c r="AC77" s="260"/>
    </row>
    <row r="78" spans="1:30" s="261" customFormat="1">
      <c r="A78" s="258"/>
      <c r="B78" s="258"/>
      <c r="C78" s="258"/>
      <c r="D78" s="259"/>
      <c r="E78" s="259"/>
      <c r="F78" s="259"/>
      <c r="G78" s="259"/>
      <c r="H78" s="259"/>
      <c r="I78" s="260"/>
      <c r="J78" s="260"/>
      <c r="K78" s="258"/>
      <c r="L78" s="258"/>
      <c r="M78" s="258"/>
      <c r="N78" s="258"/>
      <c r="O78" s="258"/>
      <c r="P78" s="258"/>
      <c r="Q78" s="258"/>
      <c r="R78" s="258"/>
      <c r="S78" s="260"/>
      <c r="T78" s="260"/>
      <c r="U78" s="258"/>
      <c r="V78" s="258"/>
      <c r="W78" s="258"/>
      <c r="X78" s="260"/>
      <c r="Y78" s="260"/>
      <c r="Z78" s="260"/>
      <c r="AA78" s="258"/>
      <c r="AB78" s="260"/>
      <c r="AC78" s="260"/>
    </row>
    <row r="79" spans="1:30">
      <c r="W79" s="260"/>
      <c r="X79" s="258"/>
      <c r="AA79" s="261"/>
      <c r="AB79" s="258"/>
      <c r="AC79" s="258"/>
      <c r="AD79" s="258"/>
    </row>
    <row r="80" spans="1:30">
      <c r="W80" s="260"/>
      <c r="X80" s="258"/>
      <c r="AA80" s="261"/>
      <c r="AB80" s="258"/>
      <c r="AC80" s="258"/>
      <c r="AD80" s="258"/>
    </row>
    <row r="81" spans="23:30">
      <c r="W81" s="260"/>
      <c r="X81" s="258"/>
      <c r="AA81" s="261"/>
      <c r="AB81" s="258"/>
      <c r="AC81" s="258"/>
      <c r="AD81" s="258"/>
    </row>
    <row r="82" spans="23:30">
      <c r="W82" s="260"/>
      <c r="X82" s="258"/>
      <c r="AA82" s="261"/>
      <c r="AB82" s="258"/>
      <c r="AC82" s="258"/>
      <c r="AD82" s="258"/>
    </row>
    <row r="83" spans="23:30">
      <c r="W83" s="260"/>
      <c r="X83" s="258"/>
      <c r="AA83" s="261"/>
      <c r="AB83" s="258"/>
      <c r="AC83" s="258"/>
      <c r="AD83" s="258"/>
    </row>
    <row r="84" spans="23:30">
      <c r="W84" s="260"/>
      <c r="X84" s="258"/>
      <c r="AA84" s="261"/>
      <c r="AB84" s="258"/>
      <c r="AC84" s="258"/>
      <c r="AD84" s="258"/>
    </row>
    <row r="85" spans="23:30">
      <c r="W85" s="260"/>
      <c r="X85" s="258"/>
      <c r="AA85" s="261"/>
      <c r="AB85" s="258"/>
      <c r="AC85" s="258"/>
      <c r="AD85" s="258"/>
    </row>
    <row r="86" spans="23:30">
      <c r="W86" s="260"/>
      <c r="X86" s="258"/>
      <c r="AA86" s="261"/>
      <c r="AB86" s="258"/>
      <c r="AC86" s="258"/>
      <c r="AD86" s="258"/>
    </row>
  </sheetData>
  <sheetProtection algorithmName="SHA-512" hashValue="SFckuWKVtNQWtkSMIuN2CxzHd8qrTHtb1ZyKFsl2Dx12OpX32ZDDW7+FLFvnBzvDS6TKKSUNz1l704Gk+FbK+g==" saltValue="qrV6yjD1EnrAR4PXNnzUdw==" spinCount="100000" sheet="1" objects="1" scenarios="1" selectLockedCells="1"/>
  <mergeCells count="45">
    <mergeCell ref="L44:R44"/>
    <mergeCell ref="U25:U74"/>
    <mergeCell ref="L28:R28"/>
    <mergeCell ref="L29:R29"/>
    <mergeCell ref="L30:R30"/>
    <mergeCell ref="L31:R31"/>
    <mergeCell ref="L32:R32"/>
    <mergeCell ref="L33:R33"/>
    <mergeCell ref="L34:R34"/>
    <mergeCell ref="L35:R35"/>
    <mergeCell ref="L36:R36"/>
    <mergeCell ref="L37:R37"/>
    <mergeCell ref="L40:R40"/>
    <mergeCell ref="L41:R41"/>
    <mergeCell ref="L42:R42"/>
    <mergeCell ref="L43:R43"/>
    <mergeCell ref="L58:R58"/>
    <mergeCell ref="L45:R45"/>
    <mergeCell ref="L48:R48"/>
    <mergeCell ref="L49:R49"/>
    <mergeCell ref="L50:R50"/>
    <mergeCell ref="L51:R51"/>
    <mergeCell ref="L52:R52"/>
    <mergeCell ref="L53:R53"/>
    <mergeCell ref="L54:R54"/>
    <mergeCell ref="L55:R55"/>
    <mergeCell ref="L56:R56"/>
    <mergeCell ref="L57:R57"/>
    <mergeCell ref="L70:R70"/>
    <mergeCell ref="L59:R59"/>
    <mergeCell ref="L60:R60"/>
    <mergeCell ref="L61:R61"/>
    <mergeCell ref="L62:R62"/>
    <mergeCell ref="L63:R63"/>
    <mergeCell ref="L64:R64"/>
    <mergeCell ref="L65:R65"/>
    <mergeCell ref="L66:R66"/>
    <mergeCell ref="L67:R67"/>
    <mergeCell ref="L68:R68"/>
    <mergeCell ref="L69:R69"/>
    <mergeCell ref="L71:R71"/>
    <mergeCell ref="L72:R72"/>
    <mergeCell ref="L73:R73"/>
    <mergeCell ref="L74:R74"/>
    <mergeCell ref="L75:R75"/>
  </mergeCells>
  <conditionalFormatting sqref="T1:W1">
    <cfRule type="expression" dxfId="38" priority="2">
      <formula>LEFT($U$1,7)="Junior_"</formula>
    </cfRule>
  </conditionalFormatting>
  <conditionalFormatting sqref="C1">
    <cfRule type="expression" dxfId="37" priority="1">
      <formula>LEFT($U$1,7)&lt;&gt;"Junior_"</formula>
    </cfRule>
  </conditionalFormatting>
  <conditionalFormatting sqref="L48:L75 W54:W75 AA4:AA75">
    <cfRule type="duplicateValues" dxfId="36" priority="3"/>
  </conditionalFormatting>
  <pageMargins left="0.5" right="0.3" top="0.3" bottom="0.3" header="0.3" footer="0.3"/>
  <pageSetup scale="75" fitToWidth="2" fitToHeight="0" orientation="portrait" r:id="rId1"/>
  <colBreaks count="1" manualBreakCount="1">
    <brk id="21" max="74" man="1"/>
  </col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24392B-3BE2-4AC5-87DD-90D83717EA58}">
  <sheetPr>
    <tabColor rgb="FF7030A0"/>
  </sheetPr>
  <dimension ref="A1:AD86"/>
  <sheetViews>
    <sheetView showGridLines="0" zoomScaleNormal="100" zoomScaleSheetLayoutView="100" workbookViewId="0">
      <selection activeCell="L48" sqref="L48:R48"/>
    </sheetView>
  </sheetViews>
  <sheetFormatPr defaultColWidth="9.140625" defaultRowHeight="12.75"/>
  <cols>
    <col min="1" max="1" width="0.85546875" style="258" customWidth="1"/>
    <col min="2" max="2" width="18.42578125" style="258" customWidth="1"/>
    <col min="3" max="3" width="24.42578125" style="258" customWidth="1"/>
    <col min="4" max="8" width="0.85546875" style="259" customWidth="1"/>
    <col min="9" max="10" width="7" style="260" customWidth="1"/>
    <col min="11" max="11" width="1.7109375" style="258" customWidth="1"/>
    <col min="12" max="12" width="18.42578125" style="258" customWidth="1"/>
    <col min="13" max="13" width="24.42578125" style="258" customWidth="1"/>
    <col min="14" max="18" width="0.85546875" style="258" customWidth="1"/>
    <col min="19" max="20" width="7" style="260" customWidth="1"/>
    <col min="21" max="21" width="2.7109375" style="258" customWidth="1"/>
    <col min="22" max="22" width="0.85546875" style="258" customWidth="1"/>
    <col min="23" max="23" width="45.7109375" style="258" customWidth="1"/>
    <col min="24" max="25" width="8.42578125" style="260" customWidth="1"/>
    <col min="26" max="26" width="1.7109375" style="260" customWidth="1"/>
    <col min="27" max="27" width="45.7109375" style="258" customWidth="1"/>
    <col min="28" max="29" width="8.42578125" style="260" customWidth="1"/>
    <col min="30" max="30" width="2.7109375" style="261" customWidth="1"/>
    <col min="31" max="16384" width="9.140625" style="258"/>
  </cols>
  <sheetData>
    <row r="1" spans="2:30" s="253" customFormat="1" ht="29.25" customHeight="1" thickBot="1">
      <c r="C1" s="254" t="s">
        <v>946</v>
      </c>
      <c r="D1" s="374"/>
      <c r="E1" s="374"/>
      <c r="F1" s="374"/>
      <c r="G1" s="374"/>
      <c r="H1" s="374"/>
      <c r="I1" s="375"/>
      <c r="J1" s="375"/>
      <c r="K1" s="376"/>
      <c r="L1" s="377"/>
      <c r="M1" s="377"/>
      <c r="N1" s="377"/>
      <c r="O1" s="377"/>
      <c r="P1" s="377"/>
      <c r="Q1" s="377"/>
      <c r="R1" s="377"/>
      <c r="S1" s="377"/>
      <c r="T1" s="378" t="str">
        <f ca="1">MID(CELL("filename",A1),FIND(IF(ISERROR(FIND("]",CELL("filename",A1))),"$","]"),CELL("filename",A1))+1,256)</f>
        <v>Junior_19</v>
      </c>
      <c r="U1" s="255" t="str">
        <f ca="1">MID(CELL("filename",A1),FIND(IF(ISERROR(FIND("]",CELL("filename",A1))),"$","]"),CELL("filename",A1))+1,256)</f>
        <v>Junior_19</v>
      </c>
      <c r="W1" s="256" t="str">
        <f ca="1">IF(T1&lt;&gt;"",T1,"")</f>
        <v>Junior_19</v>
      </c>
      <c r="X1" s="257"/>
      <c r="Y1" s="257"/>
      <c r="Z1" s="257"/>
      <c r="AB1" s="257"/>
      <c r="AC1" s="257"/>
      <c r="AD1" s="256"/>
    </row>
    <row r="2" spans="2:30" ht="12.95" customHeight="1">
      <c r="N2" s="259"/>
      <c r="O2" s="259"/>
      <c r="P2" s="259"/>
      <c r="Q2" s="259"/>
      <c r="R2" s="259"/>
    </row>
    <row r="3" spans="2:30" ht="12.95" customHeight="1" thickBot="1">
      <c r="N3" s="259"/>
      <c r="O3" s="259"/>
      <c r="P3" s="259"/>
      <c r="Q3" s="259"/>
      <c r="R3" s="259"/>
    </row>
    <row r="4" spans="2:30" ht="12.95" customHeight="1">
      <c r="B4" s="262"/>
      <c r="C4" s="300" t="s">
        <v>1076</v>
      </c>
      <c r="D4" s="309" t="str">
        <f>IF(Badges!$V33="A","/","")</f>
        <v/>
      </c>
      <c r="E4" s="309" t="str">
        <f>IF(Badges!$V37="A","/","")</f>
        <v/>
      </c>
      <c r="F4" s="309" t="str">
        <f>IF(Badges!$V41="A","/","")</f>
        <v/>
      </c>
      <c r="G4" s="309" t="str">
        <f>IF(Badges!$V45="A","/","")</f>
        <v/>
      </c>
      <c r="H4" s="309" t="str">
        <f>IF(Badges!$V49="A","/","")</f>
        <v/>
      </c>
      <c r="I4" s="325" t="str">
        <f>IF(Summary!$AL5="E","E","")</f>
        <v/>
      </c>
      <c r="J4" s="325" t="str">
        <f>IF(Summary!$AM5="Y","R","")</f>
        <v/>
      </c>
      <c r="L4" s="262"/>
      <c r="M4" s="267" t="s">
        <v>97</v>
      </c>
      <c r="N4" s="268"/>
      <c r="O4" s="268"/>
      <c r="P4" s="268"/>
      <c r="Q4" s="268"/>
      <c r="R4" s="268"/>
      <c r="S4" s="269"/>
      <c r="T4" s="269"/>
      <c r="W4" s="336" t="str">
        <f>'Fun Patches'!C5</f>
        <v>&lt;LIST PATCH HERE&gt;</v>
      </c>
      <c r="X4" s="337" t="str">
        <f>IF(Summary!$AL113="E","E","")</f>
        <v/>
      </c>
      <c r="Y4" s="337" t="str">
        <f>IF(Summary!$AM113="Y","R","")</f>
        <v/>
      </c>
      <c r="AA4" s="270"/>
      <c r="AB4" s="264"/>
      <c r="AC4" s="265"/>
    </row>
    <row r="5" spans="2:30" ht="12.95" customHeight="1">
      <c r="B5" s="262"/>
      <c r="C5" s="295" t="s">
        <v>1057</v>
      </c>
      <c r="D5" s="311" t="str">
        <f>IF(Badges!$V151="A","/","")</f>
        <v/>
      </c>
      <c r="E5" s="311" t="str">
        <f>IF(Badges!$V155="A","/","")</f>
        <v/>
      </c>
      <c r="F5" s="311" t="str">
        <f>IF(Badges!$V159="A","/","")</f>
        <v/>
      </c>
      <c r="G5" s="311" t="str">
        <f>IF(Badges!$V163="A","/","")</f>
        <v/>
      </c>
      <c r="H5" s="311" t="str">
        <f>IF(Badges!$V167="A","/","")</f>
        <v/>
      </c>
      <c r="I5" s="223" t="str">
        <f>IF(Summary!$AL11="E","E","")</f>
        <v/>
      </c>
      <c r="J5" s="223" t="str">
        <f>IF(Summary!$AM11="Y","R","")</f>
        <v/>
      </c>
      <c r="L5" s="262"/>
      <c r="M5" s="271" t="s">
        <v>947</v>
      </c>
      <c r="N5" s="268"/>
      <c r="O5" s="268"/>
      <c r="P5" s="268"/>
      <c r="Q5" s="268"/>
      <c r="R5" s="272"/>
      <c r="S5" s="224" t="str">
        <f>IF(Summary!$AL63="E","E","")</f>
        <v/>
      </c>
      <c r="T5" s="224" t="str">
        <f>IF(Summary!$AM63="Y","R","")</f>
        <v/>
      </c>
      <c r="W5" s="338" t="str">
        <f>'Fun Patches'!C6</f>
        <v>&lt;LIST PATCH HERE&gt;</v>
      </c>
      <c r="X5" s="339" t="str">
        <f>IF(Summary!$AL114="E","E","")</f>
        <v/>
      </c>
      <c r="Y5" s="339" t="str">
        <f>IF(Summary!$AM114="Y","R","")</f>
        <v/>
      </c>
      <c r="AA5" s="275"/>
      <c r="AB5" s="273"/>
      <c r="AC5" s="274"/>
    </row>
    <row r="6" spans="2:30" ht="12.95" customHeight="1" thickBot="1">
      <c r="B6" s="262"/>
      <c r="C6" s="299" t="s">
        <v>144</v>
      </c>
      <c r="D6" s="311" t="str">
        <f>IF(Badges!$V174="A","/","")</f>
        <v/>
      </c>
      <c r="E6" s="311" t="str">
        <f>IF(Badges!$V178="A","/","")</f>
        <v/>
      </c>
      <c r="F6" s="311" t="str">
        <f>IF(Badges!$V182="A","/","")</f>
        <v/>
      </c>
      <c r="G6" s="311" t="str">
        <f>IF(Badges!$V186="A","/","")</f>
        <v/>
      </c>
      <c r="H6" s="311" t="str">
        <f>IF(Badges!$V190="A","/","")</f>
        <v/>
      </c>
      <c r="I6" s="223" t="str">
        <f>IF(Summary!$AL12="E","E","")</f>
        <v/>
      </c>
      <c r="J6" s="223" t="str">
        <f>IF(Summary!$AM12="Y","R","")</f>
        <v/>
      </c>
      <c r="K6" s="266" t="str">
        <f>IF(COUNT(#REF!)=3,MAX(#REF!),"")</f>
        <v/>
      </c>
      <c r="L6" s="262"/>
      <c r="M6" s="279" t="s">
        <v>948</v>
      </c>
      <c r="N6" s="280"/>
      <c r="O6" s="280"/>
      <c r="P6" s="280"/>
      <c r="Q6" s="280"/>
      <c r="R6" s="281"/>
      <c r="S6" s="224" t="str">
        <f>IF(Summary!$AL64="E","E","")</f>
        <v/>
      </c>
      <c r="T6" s="224" t="str">
        <f>IF(Summary!$AM64="Y","R","")</f>
        <v/>
      </c>
      <c r="W6" s="338" t="str">
        <f>'Fun Patches'!C7</f>
        <v>&lt;LIST PATCH HERE&gt;</v>
      </c>
      <c r="X6" s="339" t="str">
        <f>IF(Summary!$AL115="E","E","")</f>
        <v/>
      </c>
      <c r="Y6" s="339" t="str">
        <f>IF(Summary!$AM115="Y","R","")</f>
        <v/>
      </c>
      <c r="AA6" s="275"/>
      <c r="AB6" s="273"/>
      <c r="AC6" s="274"/>
    </row>
    <row r="7" spans="2:30" ht="12.95" customHeight="1" thickBot="1">
      <c r="B7" s="262"/>
      <c r="C7" s="294" t="s">
        <v>139</v>
      </c>
      <c r="D7" s="309" t="str">
        <f>IF(Badges!$V197="A","/","")</f>
        <v/>
      </c>
      <c r="E7" s="309" t="str">
        <f>IF(Badges!$V201="A","/","")</f>
        <v/>
      </c>
      <c r="F7" s="309" t="str">
        <f>IF(Badges!$V205="A","/","")</f>
        <v/>
      </c>
      <c r="G7" s="309" t="str">
        <f>IF(Badges!$V209="A","/","")</f>
        <v/>
      </c>
      <c r="H7" s="309" t="str">
        <f>IF(Badges!$V213="A","/","")</f>
        <v/>
      </c>
      <c r="I7" s="325" t="str">
        <f>IF(Summary!$AL13="E","E","")</f>
        <v/>
      </c>
      <c r="J7" s="325" t="str">
        <f>IF(Summary!$AM13="Y","R","")</f>
        <v/>
      </c>
      <c r="K7" s="266"/>
      <c r="L7" s="262"/>
      <c r="M7" s="283" t="s">
        <v>949</v>
      </c>
      <c r="N7" s="284"/>
      <c r="O7" s="284"/>
      <c r="P7" s="284"/>
      <c r="Q7" s="284"/>
      <c r="R7" s="285"/>
      <c r="S7" s="224" t="str">
        <f>IF(Summary!$AL65="E","E","")</f>
        <v/>
      </c>
      <c r="T7" s="224" t="str">
        <f>IF(Summary!$AM65="Y","R","")</f>
        <v/>
      </c>
      <c r="U7" s="266" t="str">
        <f>IF(COUNTIF(S5:S7,"E")=3,"C"," ")</f>
        <v xml:space="preserve"> </v>
      </c>
      <c r="W7" s="338" t="str">
        <f>'Fun Patches'!C8</f>
        <v>&lt;LIST PATCH HERE&gt;</v>
      </c>
      <c r="X7" s="339" t="str">
        <f>IF(Summary!$AL116="E","E","")</f>
        <v/>
      </c>
      <c r="Y7" s="339" t="str">
        <f>IF(Summary!$AM116="Y","R","")</f>
        <v/>
      </c>
      <c r="AA7" s="275"/>
      <c r="AB7" s="273"/>
      <c r="AC7" s="274"/>
    </row>
    <row r="8" spans="2:30" ht="12.95" customHeight="1">
      <c r="B8" s="262"/>
      <c r="C8" s="295" t="s">
        <v>151</v>
      </c>
      <c r="D8" s="311" t="str">
        <f>IF(Badges!$V220="A","/","")</f>
        <v/>
      </c>
      <c r="E8" s="311" t="str">
        <f>IF(Badges!$V224="A","/","")</f>
        <v/>
      </c>
      <c r="F8" s="311" t="str">
        <f>IF(Badges!$V228="A","/","")</f>
        <v/>
      </c>
      <c r="G8" s="311" t="str">
        <f>IF(Badges!$V232="A","/","")</f>
        <v/>
      </c>
      <c r="H8" s="311" t="str">
        <f>IF(Badges!$V236="A","/","")</f>
        <v/>
      </c>
      <c r="I8" s="223" t="str">
        <f>IF(Summary!$AL14="E","E","")</f>
        <v/>
      </c>
      <c r="J8" s="223" t="str">
        <f>IF(Summary!$AM14="Y","R","")</f>
        <v/>
      </c>
      <c r="K8" s="266"/>
      <c r="L8" s="262"/>
      <c r="M8" s="287" t="s">
        <v>951</v>
      </c>
      <c r="N8" s="288"/>
      <c r="O8" s="288"/>
      <c r="P8" s="288"/>
      <c r="Q8" s="288"/>
      <c r="R8" s="288"/>
      <c r="S8" s="289"/>
      <c r="T8" s="289"/>
      <c r="W8" s="338" t="str">
        <f>'Fun Patches'!C9</f>
        <v>&lt;LIST PATCH HERE&gt;</v>
      </c>
      <c r="X8" s="339" t="str">
        <f>IF(Summary!$AL117="E","E","")</f>
        <v/>
      </c>
      <c r="Y8" s="339" t="str">
        <f>IF(Summary!$AM117="Y","R","")</f>
        <v/>
      </c>
      <c r="AA8" s="275"/>
      <c r="AB8" s="273"/>
      <c r="AC8" s="274"/>
    </row>
    <row r="9" spans="2:30" ht="12.95" customHeight="1" thickBot="1">
      <c r="B9" s="262"/>
      <c r="C9" s="298" t="s">
        <v>439</v>
      </c>
      <c r="D9" s="311" t="str">
        <f>IF(Badges!$V266="A","/","")</f>
        <v/>
      </c>
      <c r="E9" s="311" t="str">
        <f>IF(Badges!$V270="A","/","")</f>
        <v/>
      </c>
      <c r="F9" s="311" t="str">
        <f>IF(Badges!$V274="A","/","")</f>
        <v/>
      </c>
      <c r="G9" s="311" t="str">
        <f>IF(Badges!$V278="A","/","")</f>
        <v/>
      </c>
      <c r="H9" s="311" t="str">
        <f>IF(Badges!$V282="A","/","")</f>
        <v/>
      </c>
      <c r="I9" s="223" t="str">
        <f>IF(Summary!$AL16="E","E","")</f>
        <v/>
      </c>
      <c r="J9" s="223" t="str">
        <f>IF(Summary!$AM16="Y","R","")</f>
        <v/>
      </c>
      <c r="K9" s="266"/>
      <c r="L9" s="262"/>
      <c r="M9" s="271" t="s">
        <v>22</v>
      </c>
      <c r="N9" s="268"/>
      <c r="O9" s="268"/>
      <c r="P9" s="268"/>
      <c r="Q9" s="268"/>
      <c r="R9" s="272"/>
      <c r="S9" s="224" t="str">
        <f>IF(Summary!$AL67="E","E","")</f>
        <v/>
      </c>
      <c r="T9" s="224" t="str">
        <f>IF(Summary!$AM67="Y","R","")</f>
        <v/>
      </c>
      <c r="W9" s="338" t="str">
        <f>'Fun Patches'!C10</f>
        <v>&lt;LIST PATCH HERE&gt;</v>
      </c>
      <c r="X9" s="339" t="str">
        <f>IF(Summary!$AL118="E","E","")</f>
        <v/>
      </c>
      <c r="Y9" s="339" t="str">
        <f>IF(Summary!$AM118="Y","R","")</f>
        <v/>
      </c>
      <c r="AA9" s="275"/>
      <c r="AB9" s="273"/>
      <c r="AC9" s="274"/>
    </row>
    <row r="10" spans="2:30" ht="12.95" customHeight="1">
      <c r="B10" s="262"/>
      <c r="C10" s="300" t="s">
        <v>950</v>
      </c>
      <c r="D10" s="309" t="str">
        <f>IF(Badges!$V289="A","/","")</f>
        <v/>
      </c>
      <c r="E10" s="309" t="str">
        <f>IF(Badges!$V293="A","/","")</f>
        <v/>
      </c>
      <c r="F10" s="309" t="str">
        <f>IF(Badges!$V297="A","/","")</f>
        <v/>
      </c>
      <c r="G10" s="309" t="str">
        <f>IF(Badges!$V301="A","/","")</f>
        <v/>
      </c>
      <c r="H10" s="309" t="str">
        <f>IF(Badges!$V305="A","/","")</f>
        <v/>
      </c>
      <c r="I10" s="325" t="str">
        <f>IF(Summary!$AL17="E","E","")</f>
        <v/>
      </c>
      <c r="J10" s="325" t="str">
        <f>IF(Summary!$AM17="Y","R","")</f>
        <v/>
      </c>
      <c r="K10" s="266" t="str">
        <f>IF(COUNT(#REF!)=3,MAX(#REF!),"")</f>
        <v/>
      </c>
      <c r="L10" s="262"/>
      <c r="M10" s="279" t="s">
        <v>26</v>
      </c>
      <c r="N10" s="280"/>
      <c r="O10" s="280"/>
      <c r="P10" s="280"/>
      <c r="Q10" s="280"/>
      <c r="R10" s="281"/>
      <c r="S10" s="224" t="str">
        <f>IF(Summary!$AL68="E","E","")</f>
        <v/>
      </c>
      <c r="T10" s="224" t="str">
        <f>IF(Summary!$AM68="Y","R","")</f>
        <v/>
      </c>
      <c r="W10" s="338" t="str">
        <f>'Fun Patches'!C11</f>
        <v>&lt;LIST PATCH HERE&gt;</v>
      </c>
      <c r="X10" s="339" t="str">
        <f>IF(Summary!$AL119="E","E","")</f>
        <v/>
      </c>
      <c r="Y10" s="339" t="str">
        <f>IF(Summary!$AM119="Y","R","")</f>
        <v/>
      </c>
      <c r="AA10" s="275"/>
      <c r="AB10" s="273"/>
      <c r="AC10" s="274"/>
    </row>
    <row r="11" spans="2:30" ht="12.95" customHeight="1" thickBot="1">
      <c r="B11" s="262"/>
      <c r="C11" s="295" t="s">
        <v>155</v>
      </c>
      <c r="D11" s="311" t="str">
        <f>IF(Badges!$V312="A","/","")</f>
        <v/>
      </c>
      <c r="E11" s="311" t="str">
        <f>IF(Badges!$V316="A","/","")</f>
        <v/>
      </c>
      <c r="F11" s="311" t="str">
        <f>IF(Badges!$V320="A","/","")</f>
        <v/>
      </c>
      <c r="G11" s="311" t="str">
        <f>IF(Badges!$V324="A","/","")</f>
        <v/>
      </c>
      <c r="H11" s="311" t="str">
        <f>IF(Badges!$V328="A","/","")</f>
        <v/>
      </c>
      <c r="I11" s="223" t="str">
        <f>IF(Summary!$AL18="E","E","")</f>
        <v/>
      </c>
      <c r="J11" s="223" t="str">
        <f>IF(Summary!$AM18="Y","R","")</f>
        <v/>
      </c>
      <c r="K11" s="266"/>
      <c r="L11" s="262"/>
      <c r="M11" s="290" t="s">
        <v>30</v>
      </c>
      <c r="N11" s="291"/>
      <c r="O11" s="291"/>
      <c r="P11" s="291"/>
      <c r="Q11" s="291"/>
      <c r="R11" s="292"/>
      <c r="S11" s="326" t="str">
        <f>IF(Summary!$AL69="E","E","")</f>
        <v/>
      </c>
      <c r="T11" s="326" t="str">
        <f>IF(Summary!$AM69="Y","R","")</f>
        <v/>
      </c>
      <c r="U11" s="266" t="str">
        <f>IF(COUNTIF(S9:S11,"E")=3,"C"," ")</f>
        <v xml:space="preserve"> </v>
      </c>
      <c r="W11" s="338" t="str">
        <f>'Fun Patches'!C12</f>
        <v>&lt;LIST PATCH HERE&gt;</v>
      </c>
      <c r="X11" s="339" t="str">
        <f>IF(Summary!$AL120="E","E","")</f>
        <v/>
      </c>
      <c r="Y11" s="339" t="str">
        <f>IF(Summary!$AM120="Y","R","")</f>
        <v/>
      </c>
      <c r="AA11" s="275"/>
      <c r="AB11" s="273"/>
      <c r="AC11" s="274"/>
    </row>
    <row r="12" spans="2:30" ht="12.95" customHeight="1" thickBot="1">
      <c r="B12" s="262"/>
      <c r="C12" s="295" t="s">
        <v>143</v>
      </c>
      <c r="D12" s="311" t="str">
        <f>IF(Badges!$V335="A","/","")</f>
        <v/>
      </c>
      <c r="E12" s="311" t="str">
        <f>IF(Badges!$V339="A","/","")</f>
        <v/>
      </c>
      <c r="F12" s="311" t="str">
        <f>IF(Badges!$V343="A","/","")</f>
        <v/>
      </c>
      <c r="G12" s="311" t="str">
        <f>IF(Badges!$V347="A","/","")</f>
        <v/>
      </c>
      <c r="H12" s="311" t="str">
        <f>IF(Badges!$V351="A","/","")</f>
        <v/>
      </c>
      <c r="I12" s="223" t="str">
        <f>IF(Summary!$AL19="E","E","")</f>
        <v/>
      </c>
      <c r="J12" s="223" t="str">
        <f>IF(Summary!$AM19="Y","R","")</f>
        <v/>
      </c>
      <c r="K12" s="266"/>
      <c r="L12" s="262"/>
      <c r="M12" s="267" t="s">
        <v>121</v>
      </c>
      <c r="N12" s="268"/>
      <c r="O12" s="268"/>
      <c r="P12" s="268"/>
      <c r="Q12" s="268"/>
      <c r="R12" s="268"/>
      <c r="S12" s="269"/>
      <c r="T12" s="269"/>
      <c r="W12" s="338" t="str">
        <f>'Fun Patches'!C13</f>
        <v>&lt;LIST PATCH HERE&gt;</v>
      </c>
      <c r="X12" s="339" t="str">
        <f>IF(Summary!$AL121="E","E","")</f>
        <v/>
      </c>
      <c r="Y12" s="339" t="str">
        <f>IF(Summary!$AM121="Y","R","")</f>
        <v/>
      </c>
      <c r="AA12" s="275"/>
      <c r="AB12" s="273"/>
      <c r="AC12" s="274"/>
    </row>
    <row r="13" spans="2:30" ht="12.95" customHeight="1">
      <c r="B13" s="262"/>
      <c r="C13" s="294" t="s">
        <v>741</v>
      </c>
      <c r="D13" s="309" t="str">
        <f>IF(Badges!$V358="A","/","")</f>
        <v/>
      </c>
      <c r="E13" s="309" t="str">
        <f>IF(Badges!$V362="A","/","")</f>
        <v/>
      </c>
      <c r="F13" s="309" t="str">
        <f>IF(Badges!$V366="A","/","")</f>
        <v/>
      </c>
      <c r="G13" s="309" t="str">
        <f>IF(Badges!$V370="A","/","")</f>
        <v/>
      </c>
      <c r="H13" s="309" t="str">
        <f>IF(Badges!$V374="A","/","")</f>
        <v/>
      </c>
      <c r="I13" s="325" t="str">
        <f>IF(Summary!$AL20="E","E","")</f>
        <v/>
      </c>
      <c r="J13" s="325" t="str">
        <f>IF(Summary!$AM20="Y","R","")</f>
        <v/>
      </c>
      <c r="K13" s="266"/>
      <c r="L13" s="262"/>
      <c r="M13" s="279" t="s">
        <v>953</v>
      </c>
      <c r="N13" s="280"/>
      <c r="O13" s="280"/>
      <c r="P13" s="280"/>
      <c r="Q13" s="280"/>
      <c r="R13" s="281"/>
      <c r="S13" s="224" t="str">
        <f>IF(Summary!$AL71="E","E","")</f>
        <v/>
      </c>
      <c r="T13" s="224" t="str">
        <f>IF(Summary!$AM71="Y","R","")</f>
        <v/>
      </c>
      <c r="W13" s="338" t="str">
        <f>'Fun Patches'!C14</f>
        <v>&lt;LIST PATCH HERE&gt;</v>
      </c>
      <c r="X13" s="339" t="str">
        <f>IF(Summary!$AL122="E","E","")</f>
        <v/>
      </c>
      <c r="Y13" s="339" t="str">
        <f>IF(Summary!$AM122="Y","R","")</f>
        <v/>
      </c>
      <c r="AA13" s="275"/>
      <c r="AB13" s="273"/>
      <c r="AC13" s="274"/>
    </row>
    <row r="14" spans="2:30" ht="12.95" customHeight="1">
      <c r="B14" s="262"/>
      <c r="C14" s="295" t="s">
        <v>952</v>
      </c>
      <c r="D14" s="311" t="str">
        <f>IF(Badges!$V573="A","/","")</f>
        <v/>
      </c>
      <c r="E14" s="311" t="str">
        <f>IF(Badges!$V385="A","/","")</f>
        <v/>
      </c>
      <c r="F14" s="311" t="str">
        <f>IF(Badges!$V389="A","/","")</f>
        <v/>
      </c>
      <c r="G14" s="311" t="str">
        <f>IF(Badges!$V393="A","/","")</f>
        <v/>
      </c>
      <c r="H14" s="311" t="str">
        <f>IF(Badges!$V397="A","/","")</f>
        <v/>
      </c>
      <c r="I14" s="223" t="str">
        <f>IF(Summary!$AL21="E","E","")</f>
        <v/>
      </c>
      <c r="J14" s="223" t="str">
        <f>IF(Summary!$AM21="Y","R","")</f>
        <v/>
      </c>
      <c r="K14" s="266" t="str">
        <f>IF(COUNT(#REF!)=3,MAX(#REF!),"")</f>
        <v/>
      </c>
      <c r="L14" s="262"/>
      <c r="M14" s="279" t="s">
        <v>954</v>
      </c>
      <c r="N14" s="280"/>
      <c r="O14" s="280"/>
      <c r="P14" s="280"/>
      <c r="Q14" s="280"/>
      <c r="R14" s="281"/>
      <c r="S14" s="224" t="str">
        <f>IF(Summary!$AL72="E","E","")</f>
        <v/>
      </c>
      <c r="T14" s="224" t="str">
        <f>IF(Summary!$AM72="Y","R","")</f>
        <v/>
      </c>
      <c r="W14" s="338" t="str">
        <f>'Fun Patches'!C15</f>
        <v>&lt;LIST PATCH HERE&gt;</v>
      </c>
      <c r="X14" s="339" t="str">
        <f>IF(Summary!$AL123="E","E","")</f>
        <v/>
      </c>
      <c r="Y14" s="339" t="str">
        <f>IF(Summary!$AM123="Y","R","")</f>
        <v/>
      </c>
      <c r="AA14" s="275"/>
      <c r="AB14" s="273"/>
      <c r="AC14" s="274"/>
    </row>
    <row r="15" spans="2:30" ht="12.95" customHeight="1" thickBot="1">
      <c r="B15" s="262"/>
      <c r="C15" s="298" t="s">
        <v>697</v>
      </c>
      <c r="D15" s="311" t="str">
        <f>IF(Badges!$V404="A","/","")</f>
        <v/>
      </c>
      <c r="E15" s="311" t="str">
        <f>IF(Badges!$V408="A","/","")</f>
        <v/>
      </c>
      <c r="F15" s="311" t="str">
        <f>IF(Badges!$V412="A","/","")</f>
        <v/>
      </c>
      <c r="G15" s="311" t="str">
        <f>IF(Badges!$V416="A","/","")</f>
        <v/>
      </c>
      <c r="H15" s="311" t="str">
        <f>IF(Badges!$V420="A","/","")</f>
        <v/>
      </c>
      <c r="I15" s="223" t="str">
        <f>IF(Summary!$AL22="E","E","")</f>
        <v/>
      </c>
      <c r="J15" s="223" t="str">
        <f>IF(Summary!$AM22="Y","R","")</f>
        <v/>
      </c>
      <c r="K15" s="266"/>
      <c r="L15" s="262"/>
      <c r="M15" s="283" t="s">
        <v>955</v>
      </c>
      <c r="N15" s="284"/>
      <c r="O15" s="284"/>
      <c r="P15" s="284"/>
      <c r="Q15" s="284"/>
      <c r="R15" s="285"/>
      <c r="S15" s="326" t="str">
        <f>IF(Summary!$AL73="E","E","")</f>
        <v/>
      </c>
      <c r="T15" s="326" t="str">
        <f>IF(Summary!$AM73="Y","R","")</f>
        <v/>
      </c>
      <c r="U15" s="266" t="str">
        <f>IF(COUNTIF(S13:S15,"E")=3,"C"," ")</f>
        <v xml:space="preserve"> </v>
      </c>
      <c r="W15" s="338" t="str">
        <f>'Fun Patches'!C16</f>
        <v>&lt;LIST PATCH HERE&gt;</v>
      </c>
      <c r="X15" s="339" t="str">
        <f>IF(Summary!$AL124="E","E","")</f>
        <v/>
      </c>
      <c r="Y15" s="339" t="str">
        <f>IF(Summary!$AM124="Y","R","")</f>
        <v/>
      </c>
      <c r="AA15" s="275"/>
      <c r="AB15" s="273"/>
      <c r="AC15" s="274"/>
    </row>
    <row r="16" spans="2:30" ht="12.95" customHeight="1">
      <c r="B16" s="262"/>
      <c r="C16" s="295" t="s">
        <v>146</v>
      </c>
      <c r="D16" s="309" t="str">
        <f>IF(Badges!$V427="A","/","")</f>
        <v/>
      </c>
      <c r="E16" s="309" t="str">
        <f>IF(Badges!$V431="A","/","")</f>
        <v/>
      </c>
      <c r="F16" s="309" t="str">
        <f>IF(Badges!$V435="A","/","")</f>
        <v/>
      </c>
      <c r="G16" s="309" t="str">
        <f>IF(Badges!$V439="A","/","")</f>
        <v/>
      </c>
      <c r="H16" s="309" t="str">
        <f>IF(Badges!$V443="A","/","")</f>
        <v/>
      </c>
      <c r="I16" s="325" t="str">
        <f>IF(Summary!$AL23="E","E","")</f>
        <v/>
      </c>
      <c r="J16" s="325" t="str">
        <f>IF(Summary!$AM23="Y","R","")</f>
        <v/>
      </c>
      <c r="K16" s="266"/>
      <c r="L16" s="262"/>
      <c r="M16" s="294" t="s">
        <v>956</v>
      </c>
      <c r="N16" s="310" t="str">
        <f>IF(Badges!$V79="A","/","")</f>
        <v/>
      </c>
      <c r="O16" s="310" t="str">
        <f>IF(Badges!$V83="A","/","")</f>
        <v/>
      </c>
      <c r="P16" s="310" t="str">
        <f>IF(Badges!$V87="A","/","")</f>
        <v/>
      </c>
      <c r="Q16" s="310" t="str">
        <f>IF(Badges!$V91="A","/","")</f>
        <v/>
      </c>
      <c r="R16" s="310" t="str">
        <f>IF(Badges!$V95="A","/","")</f>
        <v/>
      </c>
      <c r="S16" s="224" t="str">
        <f>IF(Summary!$AL7="E","E","")</f>
        <v/>
      </c>
      <c r="T16" s="224" t="str">
        <f>IF(Summary!$AM7="Y","R","")</f>
        <v/>
      </c>
      <c r="W16" s="338" t="str">
        <f>'Fun Patches'!C17</f>
        <v>&lt;LIST PATCH HERE&gt;</v>
      </c>
      <c r="X16" s="339" t="str">
        <f>IF(Summary!$AL125="E","E","")</f>
        <v/>
      </c>
      <c r="Y16" s="339" t="str">
        <f>IF(Summary!$AM125="Y","R","")</f>
        <v/>
      </c>
      <c r="AA16" s="275"/>
      <c r="AB16" s="273"/>
      <c r="AC16" s="274"/>
    </row>
    <row r="17" spans="2:29" ht="12.95" customHeight="1">
      <c r="B17" s="262"/>
      <c r="C17" s="295" t="s">
        <v>153</v>
      </c>
      <c r="D17" s="311" t="str">
        <f>IF(Badges!$V450="A","/","")</f>
        <v/>
      </c>
      <c r="E17" s="311" t="str">
        <f>IF(Badges!$V454="A","/","")</f>
        <v/>
      </c>
      <c r="F17" s="311" t="str">
        <f>IF(Badges!$V458="A","/","")</f>
        <v/>
      </c>
      <c r="G17" s="311" t="str">
        <f>IF(Badges!$V462="A","/","")</f>
        <v/>
      </c>
      <c r="H17" s="311" t="str">
        <f>IF(Badges!$V466="A","/","")</f>
        <v/>
      </c>
      <c r="I17" s="223" t="str">
        <f>IF(Summary!$AL24="E","E","")</f>
        <v/>
      </c>
      <c r="J17" s="223" t="str">
        <f>IF(Summary!$AM24="Y","R","")</f>
        <v/>
      </c>
      <c r="K17" s="266"/>
      <c r="L17" s="262"/>
      <c r="M17" s="295" t="s">
        <v>957</v>
      </c>
      <c r="N17" s="311" t="str">
        <f>IF(Badges!$V10="A","/","")</f>
        <v/>
      </c>
      <c r="O17" s="311" t="str">
        <f>IF(Badges!$V14="A","/","")</f>
        <v/>
      </c>
      <c r="P17" s="311" t="str">
        <f>IF(Badges!$V18="A","/","")</f>
        <v/>
      </c>
      <c r="Q17" s="311" t="str">
        <f>IF(Badges!$V22="A","/","")</f>
        <v/>
      </c>
      <c r="R17" s="311" t="str">
        <f>IF(Badges!$V26="A","/","")</f>
        <v/>
      </c>
      <c r="S17" s="224" t="str">
        <f>IF(Summary!$AL4="E","E","")</f>
        <v/>
      </c>
      <c r="T17" s="224" t="str">
        <f>IF(Summary!$AM4="Y","R","")</f>
        <v/>
      </c>
      <c r="W17" s="338" t="str">
        <f>'Fun Patches'!C18</f>
        <v>&lt;LIST PATCH HERE&gt;</v>
      </c>
      <c r="X17" s="339" t="str">
        <f>IF(Summary!$AL126="E","E","")</f>
        <v/>
      </c>
      <c r="Y17" s="339" t="str">
        <f>IF(Summary!$AM126="Y","R","")</f>
        <v/>
      </c>
      <c r="AA17" s="275"/>
      <c r="AB17" s="273"/>
      <c r="AC17" s="274"/>
    </row>
    <row r="18" spans="2:29" ht="12.95" customHeight="1" thickBot="1">
      <c r="B18" s="262"/>
      <c r="C18" s="295" t="s">
        <v>94</v>
      </c>
      <c r="D18" s="311" t="str">
        <f>IF(Badges!$V473="A","/","")</f>
        <v/>
      </c>
      <c r="E18" s="311" t="str">
        <f>IF(Badges!$V477="A","/","")</f>
        <v/>
      </c>
      <c r="F18" s="311" t="str">
        <f>IF(Badges!$V481="A","/","")</f>
        <v/>
      </c>
      <c r="G18" s="311" t="str">
        <f>IF(Badges!$V485="A","/","")</f>
        <v/>
      </c>
      <c r="H18" s="311" t="str">
        <f>IF(Badges!$V489="A","/","")</f>
        <v/>
      </c>
      <c r="I18" s="223" t="str">
        <f>IF(Summary!$AL25="E","E","")</f>
        <v/>
      </c>
      <c r="J18" s="223" t="str">
        <f>IF(Summary!$AM25="Y","R","")</f>
        <v/>
      </c>
      <c r="K18" s="266" t="str">
        <f>IF(COUNT(#REF!)=4,MAX(#REF!),"")</f>
        <v/>
      </c>
      <c r="L18" s="262"/>
      <c r="M18" s="295" t="s">
        <v>958</v>
      </c>
      <c r="N18" s="308" t="str">
        <f>IF(Badges!$V243="A","/","")</f>
        <v/>
      </c>
      <c r="O18" s="308" t="str">
        <f>IF(Badges!$V247="A","/","")</f>
        <v/>
      </c>
      <c r="P18" s="308" t="str">
        <f>IF(Badges!$V251="A","/","")</f>
        <v/>
      </c>
      <c r="Q18" s="308" t="str">
        <f>IF(Badges!$V255="A","/","")</f>
        <v/>
      </c>
      <c r="R18" s="308" t="str">
        <f>IF(Badges!$V259="A","/","")</f>
        <v/>
      </c>
      <c r="S18" s="224" t="str">
        <f>IF(Summary!$AL15="E","E","")</f>
        <v/>
      </c>
      <c r="T18" s="224" t="str">
        <f>IF(Summary!$AM15="Y","R","")</f>
        <v/>
      </c>
      <c r="W18" s="338" t="str">
        <f>'Fun Patches'!C19</f>
        <v>&lt;LIST PATCH HERE&gt;</v>
      </c>
      <c r="X18" s="339" t="str">
        <f>IF(Summary!$AL127="E","E","")</f>
        <v/>
      </c>
      <c r="Y18" s="339" t="str">
        <f>IF(Summary!$AM127="Y","R","")</f>
        <v/>
      </c>
      <c r="AA18" s="275"/>
      <c r="AB18" s="273"/>
      <c r="AC18" s="274"/>
    </row>
    <row r="19" spans="2:29" ht="12.95" customHeight="1" thickBot="1">
      <c r="B19" s="262"/>
      <c r="C19" s="294" t="s">
        <v>141</v>
      </c>
      <c r="D19" s="309" t="str">
        <f>IF(Badges!$V496="A","/","")</f>
        <v/>
      </c>
      <c r="E19" s="309" t="str">
        <f>IF(Badges!$V500="A","/","")</f>
        <v/>
      </c>
      <c r="F19" s="309" t="str">
        <f>IF(Badges!$V504="A","/","")</f>
        <v/>
      </c>
      <c r="G19" s="309" t="str">
        <f>IF(Badges!$V508="A","/","")</f>
        <v/>
      </c>
      <c r="H19" s="309" t="str">
        <f>IF(Badges!$V512="A","/","")</f>
        <v/>
      </c>
      <c r="I19" s="325" t="str">
        <f>IF(Summary!$AL26="E","E","")</f>
        <v/>
      </c>
      <c r="J19" s="325" t="str">
        <f>IF(Summary!$AM26="Y","R","")</f>
        <v/>
      </c>
      <c r="K19" s="266"/>
      <c r="L19" s="262"/>
      <c r="M19" s="296" t="s">
        <v>959</v>
      </c>
      <c r="N19" s="291"/>
      <c r="O19" s="291"/>
      <c r="P19" s="291"/>
      <c r="Q19" s="291"/>
      <c r="R19" s="292"/>
      <c r="S19" s="326" t="str">
        <f>IF(Summary!$AL74="E","E","")</f>
        <v/>
      </c>
      <c r="T19" s="326" t="str">
        <f>IF(Summary!$AM74="Y","R","")</f>
        <v/>
      </c>
      <c r="U19" s="266" t="str">
        <f>IF(COUNTIF(S16:S19,"E")=4,"C"," ")</f>
        <v xml:space="preserve"> </v>
      </c>
      <c r="W19" s="338" t="str">
        <f>'Fun Patches'!C20</f>
        <v>&lt;LIST PATCH HERE&gt;</v>
      </c>
      <c r="X19" s="339" t="str">
        <f>IF(Summary!$AL128="E","E","")</f>
        <v/>
      </c>
      <c r="Y19" s="339" t="str">
        <f>IF(Summary!$AM128="Y","R","")</f>
        <v/>
      </c>
      <c r="AA19" s="275"/>
      <c r="AB19" s="273"/>
      <c r="AC19" s="274"/>
    </row>
    <row r="20" spans="2:29" ht="12.95" customHeight="1">
      <c r="B20" s="262"/>
      <c r="C20" s="295" t="s">
        <v>718</v>
      </c>
      <c r="D20" s="311" t="str">
        <f>IF(Badges!$V519="A","/","")</f>
        <v/>
      </c>
      <c r="E20" s="311" t="str">
        <f>IF(Badges!$V523="A","/","")</f>
        <v/>
      </c>
      <c r="F20" s="311" t="str">
        <f>IF(Badges!$V527="A","/","")</f>
        <v/>
      </c>
      <c r="G20" s="311" t="str">
        <f>IF(Badges!$V531="A","/","")</f>
        <v/>
      </c>
      <c r="H20" s="311" t="str">
        <f>IF(Badges!$V535="A","/","")</f>
        <v/>
      </c>
      <c r="I20" s="223" t="str">
        <f>IF(Summary!$AL27="E","E","")</f>
        <v/>
      </c>
      <c r="J20" s="223" t="str">
        <f>IF(Summary!$AM27="Y","R","")</f>
        <v/>
      </c>
      <c r="K20" s="266"/>
      <c r="L20" s="262"/>
      <c r="M20" s="267" t="s">
        <v>764</v>
      </c>
      <c r="N20" s="268"/>
      <c r="O20" s="268"/>
      <c r="P20" s="268"/>
      <c r="Q20" s="268"/>
      <c r="R20" s="272"/>
      <c r="S20" s="325" t="str">
        <f>IF(Summary!$AL75="E","E","")</f>
        <v/>
      </c>
      <c r="T20" s="325" t="str">
        <f>IF(Summary!$AM75="Y","R","")</f>
        <v/>
      </c>
      <c r="W20" s="338" t="str">
        <f>'Fun Patches'!C21</f>
        <v>&lt;LIST PATCH HERE&gt;</v>
      </c>
      <c r="X20" s="339" t="str">
        <f>IF(Summary!$AL129="E","E","")</f>
        <v/>
      </c>
      <c r="Y20" s="339" t="str">
        <f>IF(Summary!$AM129="Y","R","")</f>
        <v/>
      </c>
      <c r="AA20" s="275"/>
      <c r="AB20" s="273"/>
      <c r="AC20" s="274"/>
    </row>
    <row r="21" spans="2:29" ht="12.95" customHeight="1" thickBot="1">
      <c r="B21" s="262"/>
      <c r="C21" s="298" t="s">
        <v>148</v>
      </c>
      <c r="D21" s="311" t="str">
        <f>IF(Badges!$V542="A","/","")</f>
        <v/>
      </c>
      <c r="E21" s="311" t="str">
        <f>IF(Badges!$V546="A","/","")</f>
        <v/>
      </c>
      <c r="F21" s="311" t="str">
        <f>IF(Badges!$V550="A","/","")</f>
        <v/>
      </c>
      <c r="G21" s="311" t="str">
        <f>IF(Badges!$V554="A","/","")</f>
        <v/>
      </c>
      <c r="H21" s="311" t="str">
        <f>IF(Badges!$V558="A","/","")</f>
        <v/>
      </c>
      <c r="I21" s="223" t="str">
        <f>IF(Summary!$AL28="E","E","")</f>
        <v/>
      </c>
      <c r="J21" s="223" t="str">
        <f>IF(Summary!$AM28="Y","R","")</f>
        <v/>
      </c>
      <c r="K21" s="266"/>
      <c r="L21" s="262"/>
      <c r="M21" s="283" t="s">
        <v>960</v>
      </c>
      <c r="N21" s="284"/>
      <c r="O21" s="284"/>
      <c r="P21" s="284"/>
      <c r="Q21" s="284"/>
      <c r="R21" s="285"/>
      <c r="S21" s="346" t="str">
        <f>IF(Summary!$AL76="E","E","")</f>
        <v/>
      </c>
      <c r="T21" s="346" t="str">
        <f>IF(Summary!$AM76="Y","R","")</f>
        <v/>
      </c>
      <c r="U21" s="266" t="str">
        <f>IF(COUNTIF(S20:S21,"E")=2,"C"," ")</f>
        <v xml:space="preserve"> </v>
      </c>
      <c r="W21" s="338" t="str">
        <f>'Fun Patches'!C22</f>
        <v>&lt;LIST PATCH HERE&gt;</v>
      </c>
      <c r="X21" s="339" t="str">
        <f>IF(Summary!$AL130="E","E","")</f>
        <v/>
      </c>
      <c r="Y21" s="339" t="str">
        <f>IF(Summary!$AM130="Y","R","")</f>
        <v/>
      </c>
      <c r="AA21" s="275"/>
      <c r="AB21" s="273"/>
      <c r="AC21" s="274"/>
    </row>
    <row r="22" spans="2:29" ht="12.95" customHeight="1">
      <c r="B22" s="262"/>
      <c r="C22" s="295" t="s">
        <v>152</v>
      </c>
      <c r="D22" s="309" t="str">
        <f>IF(Badges!$V565="A","/","")</f>
        <v/>
      </c>
      <c r="E22" s="309" t="str">
        <f>IF(Badges!$V569="A","/","")</f>
        <v/>
      </c>
      <c r="F22" s="309" t="str">
        <f>IF(Badges!$V573="A","/","")</f>
        <v/>
      </c>
      <c r="G22" s="309" t="str">
        <f>IF(Badges!$V577="A","/","")</f>
        <v/>
      </c>
      <c r="H22" s="309" t="str">
        <f>IF(Badges!$V581="A","/","")</f>
        <v/>
      </c>
      <c r="I22" s="325" t="str">
        <f>IF(Summary!$AL29="E","E","")</f>
        <v/>
      </c>
      <c r="J22" s="325" t="str">
        <f>IF(Summary!$AM29="Y","R","")</f>
        <v/>
      </c>
      <c r="K22" s="266" t="str">
        <f>IF(COUNT(#REF!)=2,MAX(#REF!),"")</f>
        <v/>
      </c>
      <c r="L22" s="262"/>
      <c r="M22" s="287" t="s">
        <v>766</v>
      </c>
      <c r="N22" s="288"/>
      <c r="O22" s="288"/>
      <c r="P22" s="288"/>
      <c r="Q22" s="288"/>
      <c r="R22" s="297"/>
      <c r="S22" s="325" t="str">
        <f>IF(Summary!$AL77="E","E","")</f>
        <v/>
      </c>
      <c r="T22" s="325" t="str">
        <f>IF(Summary!$AM77="Y","R","")</f>
        <v/>
      </c>
      <c r="W22" s="338" t="str">
        <f>'Fun Patches'!C23</f>
        <v>&lt;LIST PATCH HERE&gt;</v>
      </c>
      <c r="X22" s="339" t="str">
        <f>IF(Summary!$AL131="E","E","")</f>
        <v/>
      </c>
      <c r="Y22" s="339" t="str">
        <f>IF(Summary!$AM131="Y","R","")</f>
        <v/>
      </c>
      <c r="AA22" s="275"/>
      <c r="AB22" s="273"/>
      <c r="AC22" s="274"/>
    </row>
    <row r="23" spans="2:29" ht="12.95" customHeight="1" thickBot="1">
      <c r="B23" s="262"/>
      <c r="C23" s="295" t="s">
        <v>149</v>
      </c>
      <c r="D23" s="311" t="str">
        <f>IF(Badges!$V588="A","/","")</f>
        <v/>
      </c>
      <c r="E23" s="311" t="str">
        <f>IF(Badges!$V592="A","/","")</f>
        <v/>
      </c>
      <c r="F23" s="311" t="str">
        <f>IF(Badges!$V596="A","/","")</f>
        <v/>
      </c>
      <c r="G23" s="311" t="str">
        <f>IF(Badges!$V600="A","/","")</f>
        <v/>
      </c>
      <c r="H23" s="311" t="str">
        <f>IF(Badges!$V604="A","/","")</f>
        <v/>
      </c>
      <c r="I23" s="223" t="str">
        <f>IF(Summary!$AL30="E","E","")</f>
        <v/>
      </c>
      <c r="J23" s="223" t="str">
        <f>IF(Summary!$AM30="Y","R","")</f>
        <v/>
      </c>
      <c r="K23" s="266"/>
      <c r="L23" s="262"/>
      <c r="M23" s="290" t="s">
        <v>961</v>
      </c>
      <c r="N23" s="291"/>
      <c r="O23" s="291"/>
      <c r="P23" s="291"/>
      <c r="Q23" s="291"/>
      <c r="R23" s="292"/>
      <c r="S23" s="326" t="str">
        <f>IF(Summary!$AL78="E","E","")</f>
        <v/>
      </c>
      <c r="T23" s="326" t="str">
        <f>IF(Summary!$AM78="Y","R","")</f>
        <v/>
      </c>
      <c r="U23" s="266" t="str">
        <f>IF(COUNTIF(S22:S23,"E")=2,"C"," ")</f>
        <v xml:space="preserve"> </v>
      </c>
      <c r="W23" s="338" t="str">
        <f>'Fun Patches'!C24</f>
        <v>&lt;LIST PATCH HERE&gt;</v>
      </c>
      <c r="X23" s="339" t="str">
        <f>IF(Summary!$AL132="E","E","")</f>
        <v/>
      </c>
      <c r="Y23" s="339" t="str">
        <f>IF(Summary!$AM132="Y","R","")</f>
        <v/>
      </c>
      <c r="AA23" s="275"/>
      <c r="AB23" s="273"/>
      <c r="AC23" s="274"/>
    </row>
    <row r="24" spans="2:29" ht="12.95" customHeight="1" thickBot="1">
      <c r="B24" s="262"/>
      <c r="C24" s="295" t="s">
        <v>142</v>
      </c>
      <c r="D24" s="311" t="str">
        <f>IF(Badges!$V634="A","/","")</f>
        <v/>
      </c>
      <c r="E24" s="311" t="str">
        <f>IF(Badges!$V638="A","/","")</f>
        <v/>
      </c>
      <c r="F24" s="311" t="str">
        <f>IF(Badges!$V642="A","/","")</f>
        <v/>
      </c>
      <c r="G24" s="311" t="str">
        <f>IF(Badges!$V646="A","/","")</f>
        <v/>
      </c>
      <c r="H24" s="311" t="str">
        <f>IF(Badges!$V650="A","/","")</f>
        <v/>
      </c>
      <c r="I24" s="223" t="str">
        <f>IF(Summary!$AL32="E","E","")</f>
        <v/>
      </c>
      <c r="J24" s="223" t="str">
        <f>IF(Summary!$AM32="Y","R","")</f>
        <v/>
      </c>
      <c r="K24" s="266" t="str">
        <f>IF(COUNT(#REF!)=2,MAX(#REF!),"")</f>
        <v/>
      </c>
      <c r="L24" s="262"/>
      <c r="M24" s="267" t="s">
        <v>765</v>
      </c>
      <c r="N24" s="268"/>
      <c r="O24" s="268"/>
      <c r="P24" s="268"/>
      <c r="Q24" s="268"/>
      <c r="R24" s="272"/>
      <c r="S24" s="224" t="str">
        <f>IF(Summary!$AL79="E","E","")</f>
        <v/>
      </c>
      <c r="T24" s="224" t="str">
        <f>IF(Summary!$AM79="Y","R","")</f>
        <v/>
      </c>
      <c r="U24" s="266" t="str">
        <f>IF(COUNTIF(S24:S25,"E")=2,"C"," ")</f>
        <v xml:space="preserve"> </v>
      </c>
      <c r="W24" s="338" t="str">
        <f>'Fun Patches'!C25</f>
        <v>&lt;LIST PATCH HERE&gt;</v>
      </c>
      <c r="X24" s="339" t="str">
        <f>IF(Summary!$AL133="E","E","")</f>
        <v/>
      </c>
      <c r="Y24" s="339" t="str">
        <f>IF(Summary!$AM133="Y","R","")</f>
        <v/>
      </c>
      <c r="AA24" s="275"/>
      <c r="AB24" s="273"/>
      <c r="AC24" s="274"/>
    </row>
    <row r="25" spans="2:29" ht="12.95" customHeight="1" thickBot="1">
      <c r="B25" s="262"/>
      <c r="C25" s="294" t="s">
        <v>154</v>
      </c>
      <c r="D25" s="309" t="str">
        <f>IF(Badges!$V657="A","/","")</f>
        <v/>
      </c>
      <c r="E25" s="309" t="str">
        <f>IF(Badges!$V661="A","/","")</f>
        <v/>
      </c>
      <c r="F25" s="309" t="str">
        <f>IF(Badges!$V665="A","/","")</f>
        <v/>
      </c>
      <c r="G25" s="309" t="str">
        <f>IF(Badges!$V669="A","/","")</f>
        <v/>
      </c>
      <c r="H25" s="309" t="str">
        <f>IF(Badges!$V673="A","/","")</f>
        <v/>
      </c>
      <c r="I25" s="325" t="str">
        <f>IF(Summary!$AL33="E","E","")</f>
        <v/>
      </c>
      <c r="J25" s="325" t="str">
        <f>IF(Summary!$AM33="Y","R","")</f>
        <v/>
      </c>
      <c r="K25" s="266"/>
      <c r="L25" s="262"/>
      <c r="M25" s="283" t="s">
        <v>964</v>
      </c>
      <c r="N25" s="284"/>
      <c r="O25" s="284"/>
      <c r="P25" s="284"/>
      <c r="Q25" s="284"/>
      <c r="R25" s="285"/>
      <c r="S25" s="326" t="str">
        <f>IF(Summary!$AL80="E","E","")</f>
        <v/>
      </c>
      <c r="T25" s="326" t="str">
        <f>IF(Summary!$AM80="Y","R","")</f>
        <v/>
      </c>
      <c r="U25" s="586" t="s">
        <v>1144</v>
      </c>
      <c r="W25" s="338" t="str">
        <f>'Fun Patches'!C26</f>
        <v>&lt;LIST PATCH HERE&gt;</v>
      </c>
      <c r="X25" s="339" t="str">
        <f>IF(Summary!$AL134="E","E","")</f>
        <v/>
      </c>
      <c r="Y25" s="339" t="str">
        <f>IF(Summary!$AM134="Y","R","")</f>
        <v/>
      </c>
      <c r="AA25" s="275"/>
      <c r="AB25" s="273"/>
      <c r="AC25" s="274"/>
    </row>
    <row r="26" spans="2:29" ht="12.95" customHeight="1">
      <c r="B26" s="262"/>
      <c r="C26" s="295" t="s">
        <v>962</v>
      </c>
      <c r="D26" s="311" t="str">
        <f>IF(Badges!$V102="A","/","")</f>
        <v/>
      </c>
      <c r="E26" s="311" t="str">
        <f>IF(Badges!$V106="A","/","")</f>
        <v/>
      </c>
      <c r="F26" s="311" t="str">
        <f>IF(Badges!$V110="A","/","")</f>
        <v/>
      </c>
      <c r="G26" s="311" t="str">
        <f>IF(Badges!$V114="A","/","")</f>
        <v/>
      </c>
      <c r="H26" s="311" t="str">
        <f>IF(Badges!$V118="A","/","")</f>
        <v/>
      </c>
      <c r="I26" s="223" t="str">
        <f>IF(Summary!$AL8="E","E","")</f>
        <v/>
      </c>
      <c r="J26" s="223" t="str">
        <f>IF(Summary!$AM8="Y","R","")</f>
        <v/>
      </c>
      <c r="K26" s="266" t="str">
        <f>IF(COUNT(#REF!)=2,MAX(#REF!),"")</f>
        <v/>
      </c>
      <c r="L26" s="392"/>
      <c r="M26" s="392"/>
      <c r="N26" s="393"/>
      <c r="O26" s="393"/>
      <c r="P26" s="393"/>
      <c r="Q26" s="393"/>
      <c r="R26" s="393"/>
      <c r="S26" s="394"/>
      <c r="T26" s="394"/>
      <c r="U26" s="586"/>
      <c r="W26" s="338" t="str">
        <f>'Fun Patches'!C27</f>
        <v>&lt;LIST PATCH HERE&gt;</v>
      </c>
      <c r="X26" s="339" t="str">
        <f>IF(Summary!$AL135="E","E","")</f>
        <v/>
      </c>
      <c r="Y26" s="339" t="str">
        <f>IF(Summary!$AM135="Y","R","")</f>
        <v/>
      </c>
      <c r="AA26" s="275"/>
      <c r="AB26" s="273"/>
      <c r="AC26" s="274"/>
    </row>
    <row r="27" spans="2:29" ht="12.95" customHeight="1" thickBot="1">
      <c r="B27" s="262"/>
      <c r="C27" s="298" t="s">
        <v>963</v>
      </c>
      <c r="D27" s="311" t="str">
        <f>IF(Badges!$V680="A","/","")</f>
        <v/>
      </c>
      <c r="E27" s="311" t="str">
        <f>IF(Badges!$V684="A","/","")</f>
        <v/>
      </c>
      <c r="F27" s="311" t="str">
        <f>IF(Badges!$V688="A","/","")</f>
        <v/>
      </c>
      <c r="G27" s="311" t="str">
        <f>IF(Badges!$V692="A","/","")</f>
        <v/>
      </c>
      <c r="H27" s="311" t="str">
        <f>IF(Badges!$V696="A","/","")</f>
        <v/>
      </c>
      <c r="I27" s="223" t="str">
        <f>IF(Summary!$AL34="E","E","")</f>
        <v/>
      </c>
      <c r="J27" s="223" t="str">
        <f>IF(Summary!$AM34="Y","R","")</f>
        <v/>
      </c>
      <c r="K27" s="266"/>
      <c r="L27" s="392"/>
      <c r="M27" s="392"/>
      <c r="N27" s="393"/>
      <c r="O27" s="393"/>
      <c r="P27" s="393"/>
      <c r="Q27" s="393"/>
      <c r="R27" s="393"/>
      <c r="S27" s="394"/>
      <c r="T27" s="394"/>
      <c r="U27" s="586"/>
      <c r="W27" s="338" t="str">
        <f>'Fun Patches'!C28</f>
        <v>&lt;LIST PATCH HERE&gt;</v>
      </c>
      <c r="X27" s="339" t="str">
        <f>IF(Summary!$AL136="E","E","")</f>
        <v/>
      </c>
      <c r="Y27" s="339" t="str">
        <f>IF(Summary!$AM136="Y","R","")</f>
        <v/>
      </c>
      <c r="AA27" s="275"/>
      <c r="AB27" s="273"/>
      <c r="AC27" s="274"/>
    </row>
    <row r="28" spans="2:29" ht="12.95" customHeight="1">
      <c r="B28" s="262"/>
      <c r="C28" s="294" t="s">
        <v>150</v>
      </c>
      <c r="D28" s="309" t="str">
        <f>IF(Badges!$V703="A","/","")</f>
        <v/>
      </c>
      <c r="E28" s="309" t="str">
        <f>IF(Badges!$V707="A","/","")</f>
        <v/>
      </c>
      <c r="F28" s="309" t="str">
        <f>IF(Badges!$V711="A","/","")</f>
        <v/>
      </c>
      <c r="G28" s="309" t="str">
        <f>IF(Badges!$V715="A","/","")</f>
        <v/>
      </c>
      <c r="H28" s="309" t="str">
        <f>IF(Badges!$V719="A","/","")</f>
        <v/>
      </c>
      <c r="I28" s="325" t="str">
        <f>IF(Summary!$AL35="E","E","")</f>
        <v/>
      </c>
      <c r="J28" s="325" t="str">
        <f>IF(Summary!$AM35="Y","R","")</f>
        <v/>
      </c>
      <c r="L28" s="580" t="str">
        <f>'Council Own'!B6</f>
        <v>&lt;&lt;List Badge 1 Here&gt;&gt;</v>
      </c>
      <c r="M28" s="580"/>
      <c r="N28" s="580"/>
      <c r="O28" s="580"/>
      <c r="P28" s="580"/>
      <c r="Q28" s="580"/>
      <c r="R28" s="589"/>
      <c r="S28" s="337" t="str">
        <f>IF(Summary!$AL82="E","E","")</f>
        <v/>
      </c>
      <c r="T28" s="337" t="str">
        <f>IF(Summary!$AM82="Y","R","")</f>
        <v/>
      </c>
      <c r="U28" s="586"/>
      <c r="W28" s="338" t="str">
        <f>'Fun Patches'!C29</f>
        <v>&lt;LIST PATCH HERE&gt;</v>
      </c>
      <c r="X28" s="339" t="str">
        <f>IF(Summary!$AL137="E","E","")</f>
        <v/>
      </c>
      <c r="Y28" s="339" t="str">
        <f>IF(Summary!$AM137="Y","R","")</f>
        <v/>
      </c>
      <c r="AA28" s="275"/>
      <c r="AB28" s="273"/>
      <c r="AC28" s="274"/>
    </row>
    <row r="29" spans="2:29" ht="12.95" customHeight="1">
      <c r="B29" s="262"/>
      <c r="C29" s="295" t="s">
        <v>847</v>
      </c>
      <c r="D29" s="311" t="str">
        <f>IF(Badges!$V726="A","/","")</f>
        <v/>
      </c>
      <c r="E29" s="311" t="str">
        <f>IF(Badges!$V730="A","/","")</f>
        <v/>
      </c>
      <c r="F29" s="311" t="str">
        <f>IF(Badges!$V734="A","/","")</f>
        <v/>
      </c>
      <c r="G29" s="311" t="str">
        <f>IF(Badges!$V738="A","/","")</f>
        <v/>
      </c>
      <c r="H29" s="311" t="str">
        <f>IF(Badges!$V742="A","/","")</f>
        <v/>
      </c>
      <c r="I29" s="223" t="str">
        <f>IF(Summary!$AL36="E","E","")</f>
        <v/>
      </c>
      <c r="J29" s="223" t="str">
        <f>IF(Summary!$AM36="Y","R","")</f>
        <v/>
      </c>
      <c r="L29" s="581" t="str">
        <f>'Council Own'!B30</f>
        <v>&lt;&lt;List Badge 2 Here&gt;&gt;</v>
      </c>
      <c r="M29" s="581"/>
      <c r="N29" s="581"/>
      <c r="O29" s="581"/>
      <c r="P29" s="581"/>
      <c r="Q29" s="581"/>
      <c r="R29" s="590"/>
      <c r="S29" s="339" t="str">
        <f>IF(Summary!$AL83="E","E","")</f>
        <v/>
      </c>
      <c r="T29" s="339" t="str">
        <f>IF(Summary!$AM83="Y","R","")</f>
        <v/>
      </c>
      <c r="U29" s="586"/>
      <c r="W29" s="338" t="str">
        <f>'Fun Patches'!C30</f>
        <v>&lt;LIST PATCH HERE&gt;</v>
      </c>
      <c r="X29" s="339" t="str">
        <f>IF(Summary!$AL138="E","E","")</f>
        <v/>
      </c>
      <c r="Y29" s="339" t="str">
        <f>IF(Summary!$AM138="Y","R","")</f>
        <v/>
      </c>
      <c r="AA29" s="275"/>
      <c r="AB29" s="273"/>
      <c r="AC29" s="274"/>
    </row>
    <row r="30" spans="2:29" ht="12.95" customHeight="1" thickBot="1">
      <c r="B30" s="262"/>
      <c r="C30" s="298" t="s">
        <v>140</v>
      </c>
      <c r="D30" s="316" t="str">
        <f>IF(Badges!$V749="A","/","")</f>
        <v/>
      </c>
      <c r="E30" s="316" t="str">
        <f>IF(Badges!$V753="A","/","")</f>
        <v/>
      </c>
      <c r="F30" s="316" t="str">
        <f>IF(Badges!$V757="A","/","")</f>
        <v/>
      </c>
      <c r="G30" s="316" t="str">
        <f>IF(Badges!$V761="A","/","")</f>
        <v/>
      </c>
      <c r="H30" s="316" t="str">
        <f>IF(Badges!$V765="A","/","")</f>
        <v/>
      </c>
      <c r="I30" s="326" t="str">
        <f>IF(Summary!$AL37="E","E","")</f>
        <v/>
      </c>
      <c r="J30" s="326" t="str">
        <f>IF(Summary!$AM37="Y","R","")</f>
        <v/>
      </c>
      <c r="L30" s="580" t="str">
        <f>'Council Own'!B54</f>
        <v>&lt;&lt;List Badge 3 Here&gt;&gt;</v>
      </c>
      <c r="M30" s="580"/>
      <c r="N30" s="580"/>
      <c r="O30" s="580"/>
      <c r="P30" s="580"/>
      <c r="Q30" s="580"/>
      <c r="R30" s="589"/>
      <c r="S30" s="339" t="str">
        <f>IF(Summary!$AL84="E","E","")</f>
        <v/>
      </c>
      <c r="T30" s="339" t="str">
        <f>IF(Summary!$AM84="Y","R","")</f>
        <v/>
      </c>
      <c r="U30" s="586"/>
      <c r="W30" s="338" t="str">
        <f>'Fun Patches'!C31</f>
        <v>&lt;LIST PATCH HERE&gt;</v>
      </c>
      <c r="X30" s="339" t="str">
        <f>IF(Summary!$AL139="E","E","")</f>
        <v/>
      </c>
      <c r="Y30" s="339" t="str">
        <f>IF(Summary!$AM139="Y","R","")</f>
        <v/>
      </c>
      <c r="AA30" s="275"/>
      <c r="AB30" s="273"/>
      <c r="AC30" s="274"/>
    </row>
    <row r="31" spans="2:29" ht="12.95" customHeight="1">
      <c r="B31" s="262"/>
      <c r="C31" s="295" t="s">
        <v>1077</v>
      </c>
      <c r="D31" s="308" t="str">
        <f>IF(Badges!D768="C","/","")</f>
        <v/>
      </c>
      <c r="E31" s="308" t="str">
        <f>IF(Badges!E768="C","/","")</f>
        <v/>
      </c>
      <c r="F31" s="308" t="str">
        <f>IF(Badges!F768="C","/","")</f>
        <v/>
      </c>
      <c r="G31" s="308" t="str">
        <f>IF(Badges!G768="C","/","")</f>
        <v/>
      </c>
      <c r="H31" s="308" t="str">
        <f>IF(Badges!H768="C","/","")</f>
        <v/>
      </c>
      <c r="I31" s="224" t="str">
        <f>IF(Summary!$AL38="E","E","")</f>
        <v/>
      </c>
      <c r="J31" s="224" t="str">
        <f>IF(Summary!$AM38="Y","R","")</f>
        <v/>
      </c>
      <c r="L31" s="581" t="str">
        <f>'Council Own'!B78</f>
        <v>&lt;&lt;List Badge 4 Here&gt;&gt;</v>
      </c>
      <c r="M31" s="581"/>
      <c r="N31" s="581"/>
      <c r="O31" s="581"/>
      <c r="P31" s="581"/>
      <c r="Q31" s="581"/>
      <c r="R31" s="590"/>
      <c r="S31" s="339" t="str">
        <f>IF(Summary!$AL85="E","E","")</f>
        <v/>
      </c>
      <c r="T31" s="339" t="str">
        <f>IF(Summary!$AM85="Y","R","")</f>
        <v/>
      </c>
      <c r="U31" s="586"/>
      <c r="W31" s="338" t="str">
        <f>'Fun Patches'!C32</f>
        <v>&lt;LIST PATCH HERE&gt;</v>
      </c>
      <c r="X31" s="339" t="str">
        <f>IF(Summary!$AL140="E","E","")</f>
        <v/>
      </c>
      <c r="Y31" s="339" t="str">
        <f>IF(Summary!$AM140="Y","R","")</f>
        <v/>
      </c>
      <c r="AA31" s="275"/>
      <c r="AB31" s="273"/>
      <c r="AC31" s="274"/>
    </row>
    <row r="32" spans="2:29" ht="12.95" customHeight="1">
      <c r="B32" s="262"/>
      <c r="C32" s="295" t="s">
        <v>965</v>
      </c>
      <c r="D32" s="317" t="str">
        <f>IF(Badges!$V779="A","/","")</f>
        <v/>
      </c>
      <c r="E32" s="317" t="str">
        <f>IF(Badges!$V783="A","/","")</f>
        <v/>
      </c>
      <c r="F32" s="317" t="str">
        <f>IF(Badges!$V787="A","/","")</f>
        <v/>
      </c>
      <c r="G32" s="317" t="str">
        <f>IF(Badges!$V791="A","/","")</f>
        <v/>
      </c>
      <c r="H32" s="317" t="str">
        <f>IF(Badges!$V795="A","/","")</f>
        <v/>
      </c>
      <c r="I32" s="224" t="str">
        <f>IF(Summary!$AL39="E","E","")</f>
        <v/>
      </c>
      <c r="J32" s="224" t="str">
        <f>IF(Summary!$AM39="Y","R","")</f>
        <v/>
      </c>
      <c r="L32" s="582" t="str">
        <f>'Council Own'!B102</f>
        <v>&lt;&lt;List Badge 5 Here&gt;&gt;</v>
      </c>
      <c r="M32" s="582"/>
      <c r="N32" s="582"/>
      <c r="O32" s="582"/>
      <c r="P32" s="582"/>
      <c r="Q32" s="582"/>
      <c r="R32" s="591"/>
      <c r="S32" s="341" t="str">
        <f>IF(Summary!$AL86="E","E","")</f>
        <v/>
      </c>
      <c r="T32" s="341" t="str">
        <f>IF(Summary!$AM86="Y","R","")</f>
        <v/>
      </c>
      <c r="U32" s="586"/>
      <c r="W32" s="338" t="str">
        <f>'Fun Patches'!C33</f>
        <v>&lt;LIST PATCH HERE&gt;</v>
      </c>
      <c r="X32" s="339" t="str">
        <f>IF(Summary!$AL141="E","E","")</f>
        <v/>
      </c>
      <c r="Y32" s="339" t="str">
        <f>IF(Summary!$AM141="Y","R","")</f>
        <v/>
      </c>
      <c r="AA32" s="275"/>
      <c r="AB32" s="273"/>
      <c r="AC32" s="274"/>
    </row>
    <row r="33" spans="2:29" ht="12.95" customHeight="1" thickBot="1">
      <c r="B33" s="262"/>
      <c r="C33" s="299" t="s">
        <v>966</v>
      </c>
      <c r="D33" s="316" t="str">
        <f>IF(Badges!$V802="A","/","")</f>
        <v/>
      </c>
      <c r="E33" s="316" t="str">
        <f>IF(Badges!$V806="A","/","")</f>
        <v/>
      </c>
      <c r="F33" s="316" t="str">
        <f>IF(Badges!$V810="A","/","")</f>
        <v/>
      </c>
      <c r="G33" s="316" t="str">
        <f>IF(Badges!$V814="A","/","")</f>
        <v/>
      </c>
      <c r="H33" s="316" t="str">
        <f>IF(Badges!$V818="A","/","")</f>
        <v/>
      </c>
      <c r="I33" s="224" t="str">
        <f>IF(Summary!$AL40="E","E","")</f>
        <v/>
      </c>
      <c r="J33" s="224" t="str">
        <f>IF(Summary!$AM40="Y","R","")</f>
        <v/>
      </c>
      <c r="L33" s="582" t="str">
        <f>'Council Own'!B126</f>
        <v>&lt;&lt;List Badge 6 Here&gt;&gt;</v>
      </c>
      <c r="M33" s="582"/>
      <c r="N33" s="582"/>
      <c r="O33" s="582"/>
      <c r="P33" s="582"/>
      <c r="Q33" s="582"/>
      <c r="R33" s="591"/>
      <c r="S33" s="341" t="str">
        <f>IF(Summary!$AL87="E","E","")</f>
        <v/>
      </c>
      <c r="T33" s="341" t="str">
        <f>IF(Summary!$AM87="Y","R","")</f>
        <v/>
      </c>
      <c r="U33" s="586"/>
      <c r="W33" s="338" t="str">
        <f>'Fun Patches'!C34</f>
        <v>&lt;LIST PATCH HERE&gt;</v>
      </c>
      <c r="X33" s="339" t="str">
        <f>IF(Summary!$AL142="E","E","")</f>
        <v/>
      </c>
      <c r="Y33" s="339" t="str">
        <f>IF(Summary!$AM142="Y","R","")</f>
        <v/>
      </c>
      <c r="AA33" s="275"/>
      <c r="AB33" s="273"/>
      <c r="AC33" s="274"/>
    </row>
    <row r="34" spans="2:29" ht="12.95" customHeight="1">
      <c r="L34" s="582" t="str">
        <f>'Council Own'!B150</f>
        <v>&lt;&lt;List Badge 7 Here&gt;&gt;</v>
      </c>
      <c r="M34" s="582"/>
      <c r="N34" s="582"/>
      <c r="O34" s="582"/>
      <c r="P34" s="582"/>
      <c r="Q34" s="582"/>
      <c r="R34" s="591"/>
      <c r="S34" s="341" t="str">
        <f>IF(Summary!$AL88="E","E","")</f>
        <v/>
      </c>
      <c r="T34" s="341" t="str">
        <f>IF(Summary!$AM88="Y","R","")</f>
        <v/>
      </c>
      <c r="U34" s="586"/>
      <c r="W34" s="338" t="str">
        <f>'Fun Patches'!C35</f>
        <v>&lt;LIST PATCH HERE&gt;</v>
      </c>
      <c r="X34" s="339" t="str">
        <f>IF(Summary!$AL143="E","E","")</f>
        <v/>
      </c>
      <c r="Y34" s="339" t="str">
        <f>IF(Summary!$AM143="Y","R","")</f>
        <v/>
      </c>
      <c r="AA34" s="275"/>
      <c r="AB34" s="273"/>
      <c r="AC34" s="274"/>
    </row>
    <row r="35" spans="2:29" ht="12.95" customHeight="1" thickBot="1">
      <c r="L35" s="582" t="str">
        <f>'Council Own'!B174</f>
        <v>&lt;&lt;List Badge 8 Here&gt;&gt;</v>
      </c>
      <c r="M35" s="582"/>
      <c r="N35" s="582"/>
      <c r="O35" s="582"/>
      <c r="P35" s="582"/>
      <c r="Q35" s="582"/>
      <c r="R35" s="591"/>
      <c r="S35" s="341" t="str">
        <f>IF(Summary!$AL89="E","E","")</f>
        <v/>
      </c>
      <c r="T35" s="341" t="str">
        <f>IF(Summary!$AM89="Y","R","")</f>
        <v/>
      </c>
      <c r="U35" s="586"/>
      <c r="W35" s="338" t="str">
        <f>'Fun Patches'!C36</f>
        <v>&lt;LIST PATCH HERE&gt;</v>
      </c>
      <c r="X35" s="339" t="str">
        <f>IF(Summary!$AL144="E","E","")</f>
        <v/>
      </c>
      <c r="Y35" s="339" t="str">
        <f>IF(Summary!$AM144="Y","R","")</f>
        <v/>
      </c>
      <c r="AA35" s="275"/>
      <c r="AB35" s="273"/>
      <c r="AC35" s="274"/>
    </row>
    <row r="36" spans="2:29" ht="12.95" customHeight="1">
      <c r="C36" s="300" t="s">
        <v>156</v>
      </c>
      <c r="D36" s="310" t="str">
        <f>IF(Badges!$V56="A","/","")</f>
        <v/>
      </c>
      <c r="E36" s="310" t="str">
        <f>IF(Badges!$V60="A","/","")</f>
        <v/>
      </c>
      <c r="F36" s="310" t="str">
        <f>IF(Badges!$V64="A","/","")</f>
        <v/>
      </c>
      <c r="G36" s="310" t="str">
        <f>IF(Badges!$V68="A","/","")</f>
        <v/>
      </c>
      <c r="H36" s="310" t="str">
        <f>IF(Badges!$V72="A","/","")</f>
        <v/>
      </c>
      <c r="I36" s="224" t="str">
        <f>IF(Summary!$AL6="E","E","")</f>
        <v/>
      </c>
      <c r="J36" s="224" t="str">
        <f>IF(Summary!$AM6="Y","R","")</f>
        <v/>
      </c>
      <c r="L36" s="582" t="str">
        <f>'Council Own'!B198</f>
        <v>&lt;&lt;List Badge 9 Here&gt;&gt;</v>
      </c>
      <c r="M36" s="582"/>
      <c r="N36" s="582"/>
      <c r="O36" s="582"/>
      <c r="P36" s="582"/>
      <c r="Q36" s="582"/>
      <c r="R36" s="591"/>
      <c r="S36" s="341" t="str">
        <f>IF(Summary!$AL90="E","E","")</f>
        <v/>
      </c>
      <c r="T36" s="341" t="str">
        <f>IF(Summary!$AM90="Y","R","")</f>
        <v/>
      </c>
      <c r="U36" s="586"/>
      <c r="W36" s="338" t="str">
        <f>'Fun Patches'!C37</f>
        <v>&lt;LIST PATCH HERE&gt;</v>
      </c>
      <c r="X36" s="339" t="str">
        <f>IF(Summary!$AL145="E","E","")</f>
        <v/>
      </c>
      <c r="Y36" s="339" t="str">
        <f>IF(Summary!$AM145="Y","R","")</f>
        <v/>
      </c>
      <c r="AA36" s="275"/>
      <c r="AB36" s="273"/>
      <c r="AC36" s="274"/>
    </row>
    <row r="37" spans="2:29" ht="12.95" customHeight="1" thickBot="1">
      <c r="C37" s="298" t="s">
        <v>157</v>
      </c>
      <c r="D37" s="316" t="str">
        <f>IF(Badges!$V611="A","/","")</f>
        <v/>
      </c>
      <c r="E37" s="316" t="str">
        <f>IF(Badges!$V615="A","/","")</f>
        <v/>
      </c>
      <c r="F37" s="316" t="str">
        <f>IF(Badges!$V619="A","/","")</f>
        <v/>
      </c>
      <c r="G37" s="316" t="str">
        <f>IF(Badges!$V623="A","/","")</f>
        <v/>
      </c>
      <c r="H37" s="316" t="str">
        <f>IF(Badges!$V627="A","/","")</f>
        <v/>
      </c>
      <c r="I37" s="326" t="str">
        <f>IF(Summary!$AL31="E","E","")</f>
        <v/>
      </c>
      <c r="J37" s="326" t="str">
        <f>IF(Summary!$AM31="Y","R","")</f>
        <v/>
      </c>
      <c r="L37" s="582" t="str">
        <f>'Council Own'!B222</f>
        <v>&lt;&lt;List Badge 10 Here&gt;&gt;</v>
      </c>
      <c r="M37" s="582"/>
      <c r="N37" s="582"/>
      <c r="O37" s="582"/>
      <c r="P37" s="582"/>
      <c r="Q37" s="582"/>
      <c r="R37" s="591"/>
      <c r="S37" s="341" t="str">
        <f>IF(Summary!$AL91="E","E","")</f>
        <v/>
      </c>
      <c r="T37" s="341" t="str">
        <f>IF(Summary!$AM91="Y","R","")</f>
        <v/>
      </c>
      <c r="U37" s="586"/>
      <c r="W37" s="338" t="str">
        <f>'Fun Patches'!C38</f>
        <v>&lt;LIST PATCH HERE&gt;</v>
      </c>
      <c r="X37" s="339" t="str">
        <f>IF(Summary!$AL146="E","E","")</f>
        <v/>
      </c>
      <c r="Y37" s="339" t="str">
        <f>IF(Summary!$AM146="Y","R","")</f>
        <v/>
      </c>
      <c r="AA37" s="275"/>
      <c r="AB37" s="273"/>
      <c r="AC37" s="274"/>
    </row>
    <row r="38" spans="2:29" ht="12.95" customHeight="1">
      <c r="C38" s="300" t="s">
        <v>158</v>
      </c>
      <c r="D38" s="309" t="str">
        <f>IF(Badges!$V123="A","/","")</f>
        <v/>
      </c>
      <c r="E38" s="309" t="str">
        <f>IF(Badges!$V125="A","/","")</f>
        <v/>
      </c>
      <c r="F38" s="309" t="str">
        <f>IF(Badges!$V127="A","/","")</f>
        <v/>
      </c>
      <c r="G38" s="309" t="str">
        <f>IF(Badges!$V129="A","/","")</f>
        <v/>
      </c>
      <c r="H38" s="309" t="str">
        <f>IF(Badges!$V131="A","/","")</f>
        <v/>
      </c>
      <c r="I38" s="224" t="str">
        <f>IF(Summary!$AL9="E","E","")</f>
        <v/>
      </c>
      <c r="J38" s="224" t="str">
        <f>IF(Summary!$AM9="Y","R","")</f>
        <v/>
      </c>
      <c r="L38" s="391"/>
      <c r="M38" s="391"/>
      <c r="N38" s="391"/>
      <c r="O38" s="391"/>
      <c r="P38" s="391"/>
      <c r="Q38" s="391"/>
      <c r="R38" s="391"/>
      <c r="S38" s="395"/>
      <c r="T38" s="395"/>
      <c r="U38" s="586"/>
      <c r="W38" s="338" t="str">
        <f>'Fun Patches'!C39</f>
        <v>&lt;LIST PATCH HERE&gt;</v>
      </c>
      <c r="X38" s="339" t="str">
        <f>IF(Summary!$AL147="E","E","")</f>
        <v/>
      </c>
      <c r="Y38" s="339" t="str">
        <f>IF(Summary!$AM147="Y","R","")</f>
        <v/>
      </c>
      <c r="AA38" s="275"/>
      <c r="AB38" s="273"/>
      <c r="AC38" s="274"/>
    </row>
    <row r="39" spans="2:29" ht="12.95" customHeight="1">
      <c r="C39" s="299" t="s">
        <v>159</v>
      </c>
      <c r="D39" s="315" t="str">
        <f>IF(Badges!$V136="A","/","")</f>
        <v/>
      </c>
      <c r="E39" s="315" t="str">
        <f>IF(Badges!$V138="A","/","")</f>
        <v/>
      </c>
      <c r="F39" s="315" t="str">
        <f>IF(Badges!$V140="A","/","")</f>
        <v/>
      </c>
      <c r="G39" s="315" t="str">
        <f>IF(Badges!$V142="A","/","")</f>
        <v/>
      </c>
      <c r="H39" s="315" t="str">
        <f>IF(Badges!$V144="A","/","")</f>
        <v/>
      </c>
      <c r="I39" s="224" t="str">
        <f>IF(Summary!$AL10="E","E","")</f>
        <v/>
      </c>
      <c r="J39" s="224" t="str">
        <f>IF(Summary!$AM10="Y","R","")</f>
        <v/>
      </c>
      <c r="L39" s="391"/>
      <c r="M39" s="391"/>
      <c r="N39" s="391"/>
      <c r="O39" s="391"/>
      <c r="P39" s="391"/>
      <c r="Q39" s="391"/>
      <c r="R39" s="391"/>
      <c r="S39" s="395"/>
      <c r="T39" s="395"/>
      <c r="U39" s="586"/>
      <c r="W39" s="338" t="str">
        <f>'Fun Patches'!C40</f>
        <v>&lt;LIST PATCH HERE&gt;</v>
      </c>
      <c r="X39" s="339" t="str">
        <f>IF(Summary!$AL148="E","E","")</f>
        <v/>
      </c>
      <c r="Y39" s="339" t="str">
        <f>IF(Summary!$AM148="Y","R","")</f>
        <v/>
      </c>
      <c r="AA39" s="275"/>
      <c r="AB39" s="273"/>
      <c r="AC39" s="274"/>
    </row>
    <row r="40" spans="2:29" ht="12.95" customHeight="1">
      <c r="L40" s="581" t="str">
        <f>'Age-Level'!C122</f>
        <v>Investiture</v>
      </c>
      <c r="M40" s="581"/>
      <c r="N40" s="581"/>
      <c r="O40" s="581"/>
      <c r="P40" s="581"/>
      <c r="Q40" s="581"/>
      <c r="R40" s="590"/>
      <c r="S40" s="224" t="str">
        <f>IF(Summary!$AL106="E","E","")</f>
        <v/>
      </c>
      <c r="T40" s="224" t="str">
        <f>IF(Summary!$AM106="Y","R","")</f>
        <v/>
      </c>
      <c r="U40" s="586"/>
      <c r="W40" s="338" t="str">
        <f>'Fun Patches'!C41</f>
        <v>&lt;LIST PATCH HERE&gt;</v>
      </c>
      <c r="X40" s="339" t="str">
        <f>IF(Summary!$AL149="E","E","")</f>
        <v/>
      </c>
      <c r="Y40" s="339" t="str">
        <f>IF(Summary!$AM149="Y","R","")</f>
        <v/>
      </c>
      <c r="AA40" s="275"/>
      <c r="AB40" s="273"/>
      <c r="AC40" s="274"/>
    </row>
    <row r="41" spans="2:29" ht="12.95" customHeight="1" thickBot="1">
      <c r="L41" s="581" t="str">
        <f>'Age-Level'!C123</f>
        <v>Rededication (1st year)</v>
      </c>
      <c r="M41" s="581"/>
      <c r="N41" s="581"/>
      <c r="O41" s="581"/>
      <c r="P41" s="581"/>
      <c r="Q41" s="581"/>
      <c r="R41" s="590"/>
      <c r="S41" s="224" t="str">
        <f>IF(Summary!$AL107="E","E","")</f>
        <v/>
      </c>
      <c r="T41" s="224" t="str">
        <f>IF(Summary!$AM107="Y","R","")</f>
        <v/>
      </c>
      <c r="U41" s="586"/>
      <c r="W41" s="338" t="str">
        <f>'Fun Patches'!C42</f>
        <v>&lt;LIST PATCH HERE&gt;</v>
      </c>
      <c r="X41" s="339" t="str">
        <f>IF(Summary!$AL150="E","E","")</f>
        <v/>
      </c>
      <c r="Y41" s="339" t="str">
        <f>IF(Summary!$AM150="Y","R","")</f>
        <v/>
      </c>
      <c r="AA41" s="275"/>
      <c r="AB41" s="273"/>
      <c r="AC41" s="274"/>
    </row>
    <row r="42" spans="2:29" ht="12.95" customHeight="1">
      <c r="B42" s="262"/>
      <c r="C42" s="263" t="s">
        <v>1078</v>
      </c>
      <c r="D42" s="309" t="str">
        <f>IF(Badges!$V823="C","/","")</f>
        <v/>
      </c>
      <c r="E42" s="309" t="str">
        <f>IF(Badges!$V823="C","/","")</f>
        <v/>
      </c>
      <c r="F42" s="309" t="str">
        <f>IF(Badges!$V823="C","/","")</f>
        <v/>
      </c>
      <c r="G42" s="309" t="str">
        <f>IF(Badges!$V823="C","/","")</f>
        <v/>
      </c>
      <c r="H42" s="309" t="str">
        <f>IF(Badges!$V823="C","/","")</f>
        <v/>
      </c>
      <c r="I42" s="224" t="str">
        <f>IF(Summary!$AL42="E","E","")</f>
        <v/>
      </c>
      <c r="J42" s="224" t="str">
        <f>IF(Summary!$AM42="Y","R","")</f>
        <v/>
      </c>
      <c r="L42" s="581" t="str">
        <f>'Age-Level'!C124</f>
        <v>Rededication (2nd year)</v>
      </c>
      <c r="M42" s="581"/>
      <c r="N42" s="581"/>
      <c r="O42" s="581"/>
      <c r="P42" s="581"/>
      <c r="Q42" s="581"/>
      <c r="R42" s="590"/>
      <c r="S42" s="224" t="str">
        <f>IF(Summary!$AL108="E","E","")</f>
        <v/>
      </c>
      <c r="T42" s="224" t="str">
        <f>IF(Summary!$AM108="Y","R","")</f>
        <v/>
      </c>
      <c r="U42" s="586"/>
      <c r="W42" s="338" t="str">
        <f>'Fun Patches'!C43</f>
        <v>&lt;LIST PATCH HERE&gt;</v>
      </c>
      <c r="X42" s="339" t="str">
        <f>IF(Summary!$AL151="E","E","")</f>
        <v/>
      </c>
      <c r="Y42" s="339" t="str">
        <f>IF(Summary!$AM151="Y","R","")</f>
        <v/>
      </c>
      <c r="AA42" s="275"/>
      <c r="AB42" s="273"/>
      <c r="AC42" s="274"/>
    </row>
    <row r="43" spans="2:29" ht="12.95" customHeight="1">
      <c r="B43" s="262"/>
      <c r="C43" s="286" t="s">
        <v>1079</v>
      </c>
      <c r="D43" s="317" t="str">
        <f>IF(Badges!$V830="C","/","")</f>
        <v/>
      </c>
      <c r="E43" s="317" t="str">
        <f>IF(Badges!$V830="C","/","")</f>
        <v/>
      </c>
      <c r="F43" s="317" t="str">
        <f>IF(Badges!$V830="C","/","")</f>
        <v/>
      </c>
      <c r="G43" s="317" t="str">
        <f>IF(Badges!$V830="C","/","")</f>
        <v/>
      </c>
      <c r="H43" s="317" t="str">
        <f>IF(Badges!$V830="C","/","")</f>
        <v/>
      </c>
      <c r="I43" s="224" t="str">
        <f>IF(Summary!$AL43="E","E","")</f>
        <v/>
      </c>
      <c r="J43" s="224" t="str">
        <f>IF(Summary!$AM43="Y","R","")</f>
        <v/>
      </c>
      <c r="L43" s="581" t="str">
        <f>'Age-Level'!C125</f>
        <v>Rededication (3rd year)</v>
      </c>
      <c r="M43" s="581"/>
      <c r="N43" s="581"/>
      <c r="O43" s="581"/>
      <c r="P43" s="581"/>
      <c r="Q43" s="581"/>
      <c r="R43" s="590"/>
      <c r="S43" s="224" t="str">
        <f>IF(Summary!$AL109="E","E","")</f>
        <v/>
      </c>
      <c r="T43" s="224" t="str">
        <f>IF(Summary!$AM109="Y","R","")</f>
        <v/>
      </c>
      <c r="U43" s="586"/>
      <c r="W43" s="338" t="str">
        <f>'Fun Patches'!C44</f>
        <v>&lt;LIST PATCH HERE&gt;</v>
      </c>
      <c r="X43" s="339" t="str">
        <f>IF(Summary!$AL152="E","E","")</f>
        <v/>
      </c>
      <c r="Y43" s="339" t="str">
        <f>IF(Summary!$AM152="Y","R","")</f>
        <v/>
      </c>
      <c r="AA43" s="275"/>
      <c r="AB43" s="273"/>
      <c r="AC43" s="274"/>
    </row>
    <row r="44" spans="2:29" ht="12.95" customHeight="1" thickBot="1">
      <c r="B44" s="262"/>
      <c r="C44" s="293" t="s">
        <v>1080</v>
      </c>
      <c r="D44" s="316" t="str">
        <f>IF(Badges!$V837="C","/","")</f>
        <v/>
      </c>
      <c r="E44" s="316" t="str">
        <f>IF(Badges!$V837="C","/","")</f>
        <v/>
      </c>
      <c r="F44" s="316" t="str">
        <f>IF(Badges!$V837="C","/","")</f>
        <v/>
      </c>
      <c r="G44" s="316" t="str">
        <f>IF(Badges!$V837="C","/","")</f>
        <v/>
      </c>
      <c r="H44" s="316" t="str">
        <f>IF(Badges!$V837="C","/","")</f>
        <v/>
      </c>
      <c r="I44" s="326" t="str">
        <f>IF(Summary!$AL44="E","E","")</f>
        <v/>
      </c>
      <c r="J44" s="326" t="str">
        <f>IF(Summary!$AM44="Y","R","")</f>
        <v/>
      </c>
      <c r="L44" s="581" t="str">
        <f>'Age-Level'!C126</f>
        <v>Rededication (4th year)</v>
      </c>
      <c r="M44" s="581"/>
      <c r="N44" s="581"/>
      <c r="O44" s="581"/>
      <c r="P44" s="581"/>
      <c r="Q44" s="581"/>
      <c r="R44" s="590"/>
      <c r="S44" s="342" t="str">
        <f>IF(Summary!$AL110="E","E","")</f>
        <v/>
      </c>
      <c r="T44" s="342" t="str">
        <f>IF(Summary!$AM110="Y","R","")</f>
        <v/>
      </c>
      <c r="U44" s="586"/>
      <c r="W44" s="338" t="str">
        <f>'Fun Patches'!C45</f>
        <v>&lt;LIST PATCH HERE&gt;</v>
      </c>
      <c r="X44" s="339" t="str">
        <f>IF(Summary!$AL153="E","E","")</f>
        <v/>
      </c>
      <c r="Y44" s="339" t="str">
        <f>IF(Summary!$AM153="Y","R","")</f>
        <v/>
      </c>
      <c r="AA44" s="275"/>
      <c r="AB44" s="273"/>
      <c r="AC44" s="274"/>
    </row>
    <row r="45" spans="2:29" ht="12.95" customHeight="1" thickBot="1">
      <c r="B45" s="262"/>
      <c r="C45" s="263" t="s">
        <v>967</v>
      </c>
      <c r="D45" s="309" t="str">
        <f>IF(Badges!$V845="C","/","")</f>
        <v/>
      </c>
      <c r="E45" s="309" t="str">
        <f>IF(Badges!$V846="C","/","")</f>
        <v/>
      </c>
      <c r="F45" s="309" t="str">
        <f>IF(Badges!$V847="C","/","")</f>
        <v/>
      </c>
      <c r="G45" s="309" t="str">
        <f>IF(Badges!$V848="C","/","")</f>
        <v/>
      </c>
      <c r="H45" s="309" t="str">
        <f>IF(Badges!$V849="C","/","")</f>
        <v/>
      </c>
      <c r="I45" s="224" t="str">
        <f>IF(Summary!$AL46="E","E","")</f>
        <v/>
      </c>
      <c r="J45" s="224" t="str">
        <f>IF(Summary!$AM46="Y","R","")</f>
        <v/>
      </c>
      <c r="L45" s="584" t="str">
        <f>'Age-Level'!C127</f>
        <v>Rededication (5th year)</v>
      </c>
      <c r="M45" s="584"/>
      <c r="N45" s="584"/>
      <c r="O45" s="584"/>
      <c r="P45" s="584"/>
      <c r="Q45" s="584"/>
      <c r="R45" s="592"/>
      <c r="S45" s="343" t="str">
        <f>IF(Summary!$AL111="E","E","")</f>
        <v/>
      </c>
      <c r="T45" s="343" t="str">
        <f>IF(Summary!$AM111="Y","R","")</f>
        <v/>
      </c>
      <c r="U45" s="586"/>
      <c r="W45" s="338" t="str">
        <f>'Fun Patches'!C46</f>
        <v>&lt;LIST PATCH HERE&gt;</v>
      </c>
      <c r="X45" s="339" t="str">
        <f>IF(Summary!$AL154="E","E","")</f>
        <v/>
      </c>
      <c r="Y45" s="339" t="str">
        <f>IF(Summary!$AM154="Y","R","")</f>
        <v/>
      </c>
      <c r="AA45" s="275"/>
      <c r="AB45" s="273"/>
      <c r="AC45" s="274"/>
    </row>
    <row r="46" spans="2:29" ht="12.95" customHeight="1">
      <c r="B46" s="262"/>
      <c r="C46" s="286" t="s">
        <v>968</v>
      </c>
      <c r="D46" s="317" t="str">
        <f>IF(Badges!$V852="C","/","")</f>
        <v/>
      </c>
      <c r="E46" s="317" t="str">
        <f>IF(Badges!$V853="C","/","")</f>
        <v/>
      </c>
      <c r="F46" s="317" t="str">
        <f>IF(Badges!$V854="C","/","")</f>
        <v/>
      </c>
      <c r="G46" s="317" t="str">
        <f>IF(Badges!$V855="C","/","")</f>
        <v/>
      </c>
      <c r="H46" s="317" t="str">
        <f>IF(Badges!$V856="C","/","")</f>
        <v/>
      </c>
      <c r="I46" s="224" t="str">
        <f>IF(Summary!$AL47="E","E","")</f>
        <v/>
      </c>
      <c r="J46" s="224" t="str">
        <f>IF(Summary!$AM47="Y","R","")</f>
        <v/>
      </c>
      <c r="T46" s="394"/>
      <c r="U46" s="586"/>
      <c r="W46" s="338" t="str">
        <f>'Fun Patches'!C47</f>
        <v>&lt;LIST PATCH HERE&gt;</v>
      </c>
      <c r="X46" s="339" t="str">
        <f>IF(Summary!$AL155="E","E","")</f>
        <v/>
      </c>
      <c r="Y46" s="339" t="str">
        <f>IF(Summary!$AM155="Y","R","")</f>
        <v/>
      </c>
      <c r="AA46" s="275"/>
      <c r="AB46" s="273"/>
      <c r="AC46" s="274"/>
    </row>
    <row r="47" spans="2:29" ht="12.95" customHeight="1" thickBot="1">
      <c r="B47" s="262"/>
      <c r="C47" s="293" t="s">
        <v>969</v>
      </c>
      <c r="D47" s="316" t="str">
        <f>IF(Badges!$V859="C","/","")</f>
        <v/>
      </c>
      <c r="E47" s="316" t="str">
        <f>IF(Badges!$V860="C","/","")</f>
        <v/>
      </c>
      <c r="F47" s="316" t="str">
        <f>IF(Badges!$V861="C","/","")</f>
        <v/>
      </c>
      <c r="G47" s="316" t="str">
        <f>IF(Badges!$V862="C","/","")</f>
        <v/>
      </c>
      <c r="H47" s="316" t="str">
        <f>IF(Badges!$V863="C","/","")</f>
        <v/>
      </c>
      <c r="I47" s="326" t="str">
        <f>IF(Summary!$AL48="E","E","")</f>
        <v/>
      </c>
      <c r="J47" s="326" t="str">
        <f>IF(Summary!$AM48="Y","R","")</f>
        <v/>
      </c>
      <c r="U47" s="586"/>
      <c r="W47" s="338" t="str">
        <f>'Fun Patches'!C48</f>
        <v>&lt;LIST PATCH HERE&gt;</v>
      </c>
      <c r="X47" s="339" t="str">
        <f>IF(Summary!$AL156="E","E","")</f>
        <v/>
      </c>
      <c r="Y47" s="339" t="str">
        <f>IF(Summary!$AM156="Y","R","")</f>
        <v/>
      </c>
      <c r="AA47" s="275"/>
      <c r="AB47" s="273"/>
      <c r="AC47" s="274"/>
    </row>
    <row r="48" spans="2:29" ht="12.95" customHeight="1">
      <c r="B48" s="262"/>
      <c r="C48" s="294" t="s">
        <v>970</v>
      </c>
      <c r="D48" s="309" t="str">
        <f>IF(Badges!$V867="C","/","")</f>
        <v/>
      </c>
      <c r="E48" s="309" t="str">
        <f>IF(Badges!$V868="C","/","")</f>
        <v/>
      </c>
      <c r="F48" s="309" t="str">
        <f>IF(Badges!$V869="C","/","")</f>
        <v/>
      </c>
      <c r="G48" s="309" t="str">
        <f>IF(Badges!$V870="C","/","")</f>
        <v/>
      </c>
      <c r="H48" s="309" t="str">
        <f>IF(Badges!$V871="C","/","")</f>
        <v/>
      </c>
      <c r="I48" s="224" t="str">
        <f>IF(Summary!$AL50="E","E","")</f>
        <v/>
      </c>
      <c r="J48" s="224" t="str">
        <f>IF(Summary!$AM50="Y","R","")</f>
        <v/>
      </c>
      <c r="L48" s="583"/>
      <c r="M48" s="583"/>
      <c r="N48" s="583"/>
      <c r="O48" s="583"/>
      <c r="P48" s="583"/>
      <c r="Q48" s="583"/>
      <c r="R48" s="587"/>
      <c r="S48" s="264"/>
      <c r="T48" s="274"/>
      <c r="U48" s="586"/>
      <c r="W48" s="338" t="str">
        <f>'Fun Patches'!C49</f>
        <v>&lt;LIST PATCH HERE&gt;</v>
      </c>
      <c r="X48" s="339" t="str">
        <f>IF(Summary!$AL157="E","E","")</f>
        <v/>
      </c>
      <c r="Y48" s="339" t="str">
        <f>IF(Summary!$AM157="Y","R","")</f>
        <v/>
      </c>
      <c r="AA48" s="275"/>
      <c r="AB48" s="273"/>
      <c r="AC48" s="274"/>
    </row>
    <row r="49" spans="2:29" ht="12.95" customHeight="1">
      <c r="B49" s="262"/>
      <c r="C49" s="295" t="s">
        <v>971</v>
      </c>
      <c r="D49" s="317" t="str">
        <f>IF(Badges!$V874="C","/","")</f>
        <v/>
      </c>
      <c r="E49" s="317" t="str">
        <f>IF(Badges!$V875="C","/","")</f>
        <v/>
      </c>
      <c r="F49" s="317" t="str">
        <f>IF(Badges!$V876="C","/","")</f>
        <v/>
      </c>
      <c r="G49" s="317" t="str">
        <f>IF(Badges!$V877="C","/","")</f>
        <v/>
      </c>
      <c r="H49" s="317" t="str">
        <f>IF(Badges!$V878="C","/","")</f>
        <v/>
      </c>
      <c r="I49" s="224" t="str">
        <f>IF(Summary!$AL51="E","E","")</f>
        <v/>
      </c>
      <c r="J49" s="224" t="str">
        <f>IF(Summary!$AM51="Y","R","")</f>
        <v/>
      </c>
      <c r="L49" s="585"/>
      <c r="M49" s="585"/>
      <c r="N49" s="585"/>
      <c r="O49" s="585"/>
      <c r="P49" s="585"/>
      <c r="Q49" s="585"/>
      <c r="R49" s="588"/>
      <c r="S49" s="273"/>
      <c r="T49" s="274"/>
      <c r="U49" s="586"/>
      <c r="W49" s="338" t="str">
        <f>'Fun Patches'!C50</f>
        <v>&lt;LIST PATCH HERE&gt;</v>
      </c>
      <c r="X49" s="339" t="str">
        <f>IF(Summary!$AL158="E","E","")</f>
        <v/>
      </c>
      <c r="Y49" s="339" t="str">
        <f>IF(Summary!$AM158="Y","R","")</f>
        <v/>
      </c>
      <c r="AA49" s="275"/>
      <c r="AB49" s="273"/>
      <c r="AC49" s="274"/>
    </row>
    <row r="50" spans="2:29" ht="12.95" customHeight="1" thickBot="1">
      <c r="B50" s="262"/>
      <c r="C50" s="298" t="s">
        <v>972</v>
      </c>
      <c r="D50" s="316" t="str">
        <f>IF(Badges!$V881="C","/","")</f>
        <v/>
      </c>
      <c r="E50" s="316" t="str">
        <f>IF(Badges!$V882="C","/","")</f>
        <v/>
      </c>
      <c r="F50" s="316" t="str">
        <f>IF(Badges!$V883="C","/","")</f>
        <v/>
      </c>
      <c r="G50" s="316" t="str">
        <f>IF(Badges!$V884="C","/","")</f>
        <v/>
      </c>
      <c r="H50" s="316" t="str">
        <f>IF(Badges!$V885="C","/","")</f>
        <v/>
      </c>
      <c r="I50" s="326" t="str">
        <f>IF(Summary!$AL52="E","E","")</f>
        <v/>
      </c>
      <c r="J50" s="326" t="str">
        <f>IF(Summary!$AM52="Y","R","")</f>
        <v/>
      </c>
      <c r="L50" s="583"/>
      <c r="M50" s="583"/>
      <c r="N50" s="583"/>
      <c r="O50" s="583"/>
      <c r="P50" s="583"/>
      <c r="Q50" s="583"/>
      <c r="R50" s="587"/>
      <c r="S50" s="273"/>
      <c r="T50" s="274"/>
      <c r="U50" s="586"/>
      <c r="W50" s="338" t="str">
        <f>'Fun Patches'!C51</f>
        <v>&lt;LIST PATCH HERE&gt;</v>
      </c>
      <c r="X50" s="339" t="str">
        <f>IF(Summary!$AL159="E","E","")</f>
        <v/>
      </c>
      <c r="Y50" s="339" t="str">
        <f>IF(Summary!$AM159="Y","R","")</f>
        <v/>
      </c>
      <c r="AA50" s="275"/>
      <c r="AB50" s="273"/>
      <c r="AC50" s="274"/>
    </row>
    <row r="51" spans="2:29" ht="12.95" customHeight="1">
      <c r="B51" s="262"/>
      <c r="C51" s="263" t="s">
        <v>1081</v>
      </c>
      <c r="D51" s="309" t="str">
        <f>IF(Badges!$V889="C","/","")</f>
        <v/>
      </c>
      <c r="E51" s="309" t="str">
        <f>IF(Badges!$V890="C","/","")</f>
        <v/>
      </c>
      <c r="F51" s="309" t="str">
        <f>IF(Badges!$V891="C","/","")</f>
        <v/>
      </c>
      <c r="G51" s="309" t="str">
        <f>IF(Badges!$V892="C","/","")</f>
        <v/>
      </c>
      <c r="H51" s="309" t="str">
        <f>IF(Badges!$V893="C","/","")</f>
        <v/>
      </c>
      <c r="I51" s="224" t="str">
        <f>IF(Summary!$AL54="E","E","")</f>
        <v/>
      </c>
      <c r="J51" s="224" t="str">
        <f>IF(Summary!$AM54="Y","R","")</f>
        <v/>
      </c>
      <c r="L51" s="585"/>
      <c r="M51" s="585"/>
      <c r="N51" s="585"/>
      <c r="O51" s="585"/>
      <c r="P51" s="585"/>
      <c r="Q51" s="585"/>
      <c r="R51" s="588"/>
      <c r="S51" s="273"/>
      <c r="T51" s="274"/>
      <c r="U51" s="586"/>
      <c r="W51" s="338" t="str">
        <f>'Fun Patches'!C52</f>
        <v>&lt;LIST PATCH HERE&gt;</v>
      </c>
      <c r="X51" s="339" t="str">
        <f>IF(Summary!$AL160="E","E","")</f>
        <v/>
      </c>
      <c r="Y51" s="339" t="str">
        <f>IF(Summary!$AM160="Y","R","")</f>
        <v/>
      </c>
      <c r="AA51" s="275"/>
      <c r="AB51" s="273"/>
      <c r="AC51" s="274"/>
    </row>
    <row r="52" spans="2:29" ht="12.95" customHeight="1">
      <c r="B52" s="262"/>
      <c r="C52" s="286" t="s">
        <v>1082</v>
      </c>
      <c r="D52" s="317" t="str">
        <f>IF(Badges!$V896="C","/","")</f>
        <v/>
      </c>
      <c r="E52" s="317" t="str">
        <f>IF(Badges!$V897="C","/","")</f>
        <v/>
      </c>
      <c r="F52" s="317" t="str">
        <f>IF(Badges!$V898="C","/","")</f>
        <v/>
      </c>
      <c r="G52" s="317" t="str">
        <f>IF(Badges!$V899="C","/","")</f>
        <v/>
      </c>
      <c r="H52" s="317" t="str">
        <f>IF(Badges!$V900="C","/","")</f>
        <v/>
      </c>
      <c r="I52" s="224" t="str">
        <f>IF(Summary!$AL55="E","E","")</f>
        <v/>
      </c>
      <c r="J52" s="224" t="str">
        <f>IF(Summary!$AM55="Y","R","")</f>
        <v/>
      </c>
      <c r="L52" s="583"/>
      <c r="M52" s="583"/>
      <c r="N52" s="583"/>
      <c r="O52" s="583"/>
      <c r="P52" s="583"/>
      <c r="Q52" s="583"/>
      <c r="R52" s="587"/>
      <c r="S52" s="273"/>
      <c r="T52" s="274"/>
      <c r="U52" s="586"/>
      <c r="W52" s="338" t="str">
        <f>'Fun Patches'!C53</f>
        <v>&lt;LIST PATCH HERE&gt;</v>
      </c>
      <c r="X52" s="339" t="str">
        <f>IF(Summary!$AL161="E","E","")</f>
        <v/>
      </c>
      <c r="Y52" s="339" t="str">
        <f>IF(Summary!$AM161="Y","R","")</f>
        <v/>
      </c>
      <c r="AA52" s="275"/>
      <c r="AB52" s="273"/>
      <c r="AC52" s="274"/>
    </row>
    <row r="53" spans="2:29" ht="12.95" customHeight="1" thickBot="1">
      <c r="B53" s="262"/>
      <c r="C53" s="293" t="s">
        <v>1083</v>
      </c>
      <c r="D53" s="316" t="str">
        <f>IF(Badges!$V903="C","/","")</f>
        <v/>
      </c>
      <c r="E53" s="316" t="str">
        <f>IF(Badges!$V904="C","/","")</f>
        <v/>
      </c>
      <c r="F53" s="316" t="str">
        <f>IF(Badges!$V905="C","/","")</f>
        <v/>
      </c>
      <c r="G53" s="316" t="str">
        <f>IF(Badges!$V906="C","/","")</f>
        <v/>
      </c>
      <c r="H53" s="316" t="str">
        <f>IF(Badges!$V907="C","/","")</f>
        <v/>
      </c>
      <c r="I53" s="326" t="str">
        <f>IF(Summary!$AL56="E","E","")</f>
        <v/>
      </c>
      <c r="J53" s="326" t="str">
        <f>IF(Summary!$AM56="Y","R","")</f>
        <v/>
      </c>
      <c r="L53" s="585"/>
      <c r="M53" s="585"/>
      <c r="N53" s="585"/>
      <c r="O53" s="585"/>
      <c r="P53" s="585"/>
      <c r="Q53" s="585"/>
      <c r="R53" s="588"/>
      <c r="S53" s="273"/>
      <c r="T53" s="274"/>
      <c r="U53" s="586"/>
      <c r="W53" s="340" t="str">
        <f>'Fun Patches'!C54</f>
        <v>&lt;LIST PATCH HERE&gt;</v>
      </c>
      <c r="X53" s="341" t="str">
        <f>IF(Summary!$AL162="E","E","")</f>
        <v/>
      </c>
      <c r="Y53" s="341" t="str">
        <f>IF(Summary!$AM162="Y","R","")</f>
        <v/>
      </c>
      <c r="AA53" s="275"/>
      <c r="AB53" s="273"/>
      <c r="AC53" s="274"/>
    </row>
    <row r="54" spans="2:29" ht="12.95" customHeight="1">
      <c r="B54" s="262"/>
      <c r="C54" s="263" t="s">
        <v>973</v>
      </c>
      <c r="D54" s="309" t="str">
        <f>IF(Badges!$V911="C","/","")</f>
        <v/>
      </c>
      <c r="E54" s="309" t="str">
        <f>IF(Badges!$V912="C","/","")</f>
        <v/>
      </c>
      <c r="F54" s="309" t="str">
        <f>IF(Badges!$V913="C","/","")</f>
        <v/>
      </c>
      <c r="G54" s="309" t="str">
        <f>IF(Badges!$V914="C","/","")</f>
        <v/>
      </c>
      <c r="H54" s="309" t="str">
        <f>IF(Badges!$V915="C","/","")</f>
        <v/>
      </c>
      <c r="I54" s="224" t="str">
        <f>IF(Summary!$AL58="E","E","")</f>
        <v/>
      </c>
      <c r="J54" s="224" t="str">
        <f>IF(Summary!$AM58="Y","R","")</f>
        <v/>
      </c>
      <c r="L54" s="583"/>
      <c r="M54" s="583"/>
      <c r="N54" s="583"/>
      <c r="O54" s="583"/>
      <c r="P54" s="583"/>
      <c r="Q54" s="583"/>
      <c r="R54" s="587"/>
      <c r="S54" s="273"/>
      <c r="T54" s="274"/>
      <c r="U54" s="586"/>
      <c r="W54" s="335"/>
      <c r="X54" s="334"/>
      <c r="Y54" s="334"/>
      <c r="AA54" s="275"/>
      <c r="AB54" s="273"/>
      <c r="AC54" s="274"/>
    </row>
    <row r="55" spans="2:29" ht="12.95" customHeight="1">
      <c r="B55" s="262"/>
      <c r="C55" s="286" t="s">
        <v>974</v>
      </c>
      <c r="D55" s="317" t="str">
        <f>IF(Badges!$V918="C","/","")</f>
        <v/>
      </c>
      <c r="E55" s="317" t="str">
        <f>IF(Badges!$V919="C","/","")</f>
        <v/>
      </c>
      <c r="F55" s="317" t="str">
        <f>IF(Badges!$V920="C","/","")</f>
        <v/>
      </c>
      <c r="G55" s="317" t="str">
        <f>IF(Badges!$V921="C","/","")</f>
        <v/>
      </c>
      <c r="H55" s="317" t="str">
        <f>IF(Badges!$V922="C","/","")</f>
        <v/>
      </c>
      <c r="I55" s="224" t="str">
        <f>IF(Summary!$AL59="E","E","")</f>
        <v/>
      </c>
      <c r="J55" s="224" t="str">
        <f>IF(Summary!$AM59="Y","R","")</f>
        <v/>
      </c>
      <c r="L55" s="585"/>
      <c r="M55" s="585"/>
      <c r="N55" s="585"/>
      <c r="O55" s="585"/>
      <c r="P55" s="585"/>
      <c r="Q55" s="585"/>
      <c r="R55" s="588"/>
      <c r="S55" s="273"/>
      <c r="T55" s="274"/>
      <c r="U55" s="586"/>
      <c r="W55" s="396"/>
      <c r="X55" s="264"/>
      <c r="Y55" s="265"/>
      <c r="AA55" s="275"/>
      <c r="AB55" s="273"/>
      <c r="AC55" s="274"/>
    </row>
    <row r="56" spans="2:29" ht="12.95" customHeight="1" thickBot="1">
      <c r="B56" s="262"/>
      <c r="C56" s="276" t="s">
        <v>975</v>
      </c>
      <c r="D56" s="316" t="str">
        <f>IF(Badges!$V928="A","/","")</f>
        <v/>
      </c>
      <c r="E56" s="316" t="str">
        <f>IF(Badges!$V931="A","/","")</f>
        <v/>
      </c>
      <c r="F56" s="316" t="str">
        <f>IF(Badges!$V935="A","/","")</f>
        <v/>
      </c>
      <c r="G56" s="316" t="str">
        <f>IF(Badges!$V939="A","/","")</f>
        <v/>
      </c>
      <c r="H56" s="316" t="str">
        <f>IF(Badges!$V942="A","/","")</f>
        <v/>
      </c>
      <c r="I56" s="224" t="str">
        <f>IF(Summary!$AL60="E","E","")</f>
        <v/>
      </c>
      <c r="J56" s="224" t="str">
        <f>IF(Summary!$AM60="Y","R","")</f>
        <v/>
      </c>
      <c r="L56" s="583"/>
      <c r="M56" s="583"/>
      <c r="N56" s="583"/>
      <c r="O56" s="583"/>
      <c r="P56" s="583"/>
      <c r="Q56" s="583"/>
      <c r="R56" s="587"/>
      <c r="S56" s="273"/>
      <c r="T56" s="274"/>
      <c r="U56" s="586"/>
      <c r="W56" s="275"/>
      <c r="X56" s="273"/>
      <c r="Y56" s="274"/>
      <c r="AA56" s="275"/>
      <c r="AB56" s="273"/>
      <c r="AC56" s="274"/>
    </row>
    <row r="57" spans="2:29" ht="12.95" customHeight="1">
      <c r="J57" s="301"/>
      <c r="L57" s="585"/>
      <c r="M57" s="585"/>
      <c r="N57" s="585"/>
      <c r="O57" s="585"/>
      <c r="P57" s="585"/>
      <c r="Q57" s="585"/>
      <c r="R57" s="588"/>
      <c r="S57" s="273"/>
      <c r="T57" s="274"/>
      <c r="U57" s="586"/>
      <c r="W57" s="275"/>
      <c r="X57" s="273"/>
      <c r="Y57" s="274"/>
      <c r="AA57" s="275"/>
      <c r="AB57" s="273"/>
      <c r="AC57" s="274"/>
    </row>
    <row r="58" spans="2:29" ht="12.95" customHeight="1" thickBot="1">
      <c r="L58" s="583"/>
      <c r="M58" s="583"/>
      <c r="N58" s="583"/>
      <c r="O58" s="583"/>
      <c r="P58" s="583"/>
      <c r="Q58" s="583"/>
      <c r="R58" s="587"/>
      <c r="S58" s="273"/>
      <c r="T58" s="274"/>
      <c r="U58" s="586"/>
      <c r="W58" s="275"/>
      <c r="X58" s="273"/>
      <c r="Y58" s="274"/>
      <c r="AA58" s="275"/>
      <c r="AB58" s="273"/>
      <c r="AC58" s="274"/>
    </row>
    <row r="59" spans="2:29" ht="12.95" customHeight="1">
      <c r="B59" s="262"/>
      <c r="C59" s="263" t="s">
        <v>976</v>
      </c>
      <c r="D59" s="310" t="str">
        <f>IF('Age-Level'!$V6="C","/","")</f>
        <v/>
      </c>
      <c r="E59" s="310" t="str">
        <f>IF('Age-Level'!$V7="C","/","")</f>
        <v/>
      </c>
      <c r="F59" s="310" t="str">
        <f>IF('Age-Level'!$V8="C","/","")</f>
        <v/>
      </c>
      <c r="G59" s="310" t="str">
        <f>IF('Age-Level'!$V9="C","/","")</f>
        <v/>
      </c>
      <c r="H59" s="310" t="str">
        <f>IF('Age-Level'!$V10="C","/","")</f>
        <v/>
      </c>
      <c r="I59" s="224" t="str">
        <f>IF(Summary!$AL95="E","E","")</f>
        <v/>
      </c>
      <c r="J59" s="224" t="str">
        <f>IF(Summary!$AM95="Y","R","")</f>
        <v/>
      </c>
      <c r="L59" s="585"/>
      <c r="M59" s="585"/>
      <c r="N59" s="585"/>
      <c r="O59" s="585"/>
      <c r="P59" s="585"/>
      <c r="Q59" s="585"/>
      <c r="R59" s="588"/>
      <c r="S59" s="273"/>
      <c r="T59" s="274"/>
      <c r="U59" s="586"/>
      <c r="W59" s="275"/>
      <c r="X59" s="273"/>
      <c r="Y59" s="274"/>
      <c r="AA59" s="275"/>
      <c r="AB59" s="273"/>
      <c r="AC59" s="274"/>
    </row>
    <row r="60" spans="2:29" ht="12.95" customHeight="1" thickBot="1">
      <c r="B60" s="262"/>
      <c r="C60" s="276" t="s">
        <v>977</v>
      </c>
      <c r="D60" s="316" t="str">
        <f>IF('Age-Level'!$V13="C","/","")</f>
        <v/>
      </c>
      <c r="E60" s="316" t="str">
        <f>IF('Age-Level'!$V14="C","/","")</f>
        <v/>
      </c>
      <c r="F60" s="316" t="str">
        <f>IF('Age-Level'!$V15="C","/","")</f>
        <v/>
      </c>
      <c r="G60" s="316" t="str">
        <f>IF('Age-Level'!$V16="C","/","")</f>
        <v/>
      </c>
      <c r="H60" s="316" t="str">
        <f>IF('Age-Level'!$V17="C","/","")</f>
        <v/>
      </c>
      <c r="I60" s="326" t="str">
        <f>IF(Summary!$AL96="E","E","")</f>
        <v/>
      </c>
      <c r="J60" s="326" t="str">
        <f>IF(Summary!$AM96="Y","R","")</f>
        <v/>
      </c>
      <c r="L60" s="583"/>
      <c r="M60" s="583"/>
      <c r="N60" s="583"/>
      <c r="O60" s="583"/>
      <c r="P60" s="583"/>
      <c r="Q60" s="583"/>
      <c r="R60" s="587"/>
      <c r="S60" s="273"/>
      <c r="T60" s="274"/>
      <c r="U60" s="586"/>
      <c r="W60" s="275"/>
      <c r="X60" s="273"/>
      <c r="Y60" s="274"/>
      <c r="AA60" s="275"/>
      <c r="AB60" s="273"/>
      <c r="AC60" s="274"/>
    </row>
    <row r="61" spans="2:29" ht="12.95" customHeight="1">
      <c r="B61" s="262"/>
      <c r="C61" s="282" t="s">
        <v>978</v>
      </c>
      <c r="D61" s="310" t="str">
        <f>IF('Age-Level'!$V20="C","/","")</f>
        <v/>
      </c>
      <c r="E61" s="310" t="str">
        <f>IF('Age-Level'!$V21="C","/","")</f>
        <v/>
      </c>
      <c r="F61" s="310" t="str">
        <f>IF('Age-Level'!$V22="C","/","")</f>
        <v/>
      </c>
      <c r="G61" s="310" t="str">
        <f>IF('Age-Level'!$V23="C","/","")</f>
        <v/>
      </c>
      <c r="H61" s="310" t="str">
        <f>IF('Age-Level'!$V24="C","/","")</f>
        <v/>
      </c>
      <c r="I61" s="224" t="str">
        <f>IF(Summary!$AL97="E","E","")</f>
        <v/>
      </c>
      <c r="J61" s="224" t="str">
        <f>IF(Summary!$AM97="Y","R","")</f>
        <v/>
      </c>
      <c r="L61" s="585"/>
      <c r="M61" s="585"/>
      <c r="N61" s="585"/>
      <c r="O61" s="585"/>
      <c r="P61" s="585"/>
      <c r="Q61" s="585"/>
      <c r="R61" s="588"/>
      <c r="S61" s="273"/>
      <c r="T61" s="274"/>
      <c r="U61" s="586"/>
      <c r="W61" s="275"/>
      <c r="X61" s="273"/>
      <c r="Y61" s="274"/>
      <c r="AA61" s="275"/>
      <c r="AB61" s="273"/>
      <c r="AC61" s="274"/>
    </row>
    <row r="62" spans="2:29" ht="12.95" customHeight="1">
      <c r="B62" s="262"/>
      <c r="C62" s="276" t="s">
        <v>979</v>
      </c>
      <c r="D62" s="315" t="str">
        <f>IF('Age-Level'!$V27="C","/","")</f>
        <v/>
      </c>
      <c r="E62" s="315" t="str">
        <f>IF('Age-Level'!$V28="C","/","")</f>
        <v/>
      </c>
      <c r="F62" s="315" t="str">
        <f>IF('Age-Level'!$V29="C","/","")</f>
        <v/>
      </c>
      <c r="G62" s="315" t="str">
        <f>IF('Age-Level'!$V30="C","/","")</f>
        <v/>
      </c>
      <c r="H62" s="315" t="str">
        <f>IF('Age-Level'!$V31="C","/","")</f>
        <v/>
      </c>
      <c r="I62" s="346" t="str">
        <f>IF(Summary!$AL98="E","E","")</f>
        <v/>
      </c>
      <c r="J62" s="346" t="str">
        <f>IF(Summary!$AM98="Y","R","")</f>
        <v/>
      </c>
      <c r="L62" s="583"/>
      <c r="M62" s="583"/>
      <c r="N62" s="583"/>
      <c r="O62" s="583"/>
      <c r="P62" s="583"/>
      <c r="Q62" s="583"/>
      <c r="R62" s="587"/>
      <c r="S62" s="273"/>
      <c r="T62" s="274"/>
      <c r="U62" s="586"/>
      <c r="W62" s="275"/>
      <c r="X62" s="273"/>
      <c r="Y62" s="274"/>
      <c r="AA62" s="275"/>
      <c r="AB62" s="273"/>
      <c r="AC62" s="274"/>
    </row>
    <row r="63" spans="2:29" ht="12.95" customHeight="1" thickBot="1">
      <c r="B63" s="262"/>
      <c r="C63" s="298" t="s">
        <v>542</v>
      </c>
      <c r="D63" s="316" t="str">
        <f>IF('Age-Level'!$V34="C","/","")</f>
        <v/>
      </c>
      <c r="E63" s="316" t="str">
        <f>IF('Age-Level'!$V35="C","/","")</f>
        <v/>
      </c>
      <c r="F63" s="316" t="str">
        <f>IF('Age-Level'!$V36="C","/","")</f>
        <v/>
      </c>
      <c r="G63" s="316" t="str">
        <f>IF('Age-Level'!$V37="C","/","")</f>
        <v/>
      </c>
      <c r="H63" s="316" t="str">
        <f>IF('Age-Level'!$V38="C","/","")</f>
        <v/>
      </c>
      <c r="I63" s="326" t="str">
        <f>IF(Summary!$AL99="E","E","")</f>
        <v/>
      </c>
      <c r="J63" s="326" t="str">
        <f>IF(Summary!$AM99="Y","R","")</f>
        <v/>
      </c>
      <c r="L63" s="585"/>
      <c r="M63" s="585"/>
      <c r="N63" s="585"/>
      <c r="O63" s="585"/>
      <c r="P63" s="585"/>
      <c r="Q63" s="585"/>
      <c r="R63" s="588"/>
      <c r="S63" s="273"/>
      <c r="T63" s="274"/>
      <c r="U63" s="586"/>
      <c r="W63" s="275"/>
      <c r="X63" s="273"/>
      <c r="Y63" s="274"/>
      <c r="AA63" s="275"/>
      <c r="AB63" s="273"/>
      <c r="AC63" s="274"/>
    </row>
    <row r="64" spans="2:29" ht="12.95" customHeight="1">
      <c r="B64" s="262"/>
      <c r="C64" s="303" t="s">
        <v>980</v>
      </c>
      <c r="D64" s="397"/>
      <c r="E64" s="398"/>
      <c r="F64" s="399" t="str">
        <f>IF(COUNTIF(U4:U24,"C")&gt;0,"/"," ")</f>
        <v xml:space="preserve"> </v>
      </c>
      <c r="G64" s="399" t="str">
        <f>IF(COUNTIF(U4:U24,"C")&gt;1,"/"," ")</f>
        <v xml:space="preserve"> </v>
      </c>
      <c r="H64" s="399" t="str">
        <f>IF(COUNTIF(U4:U24,"C")&gt;2,"/"," ")</f>
        <v xml:space="preserve"> </v>
      </c>
      <c r="I64" s="224" t="str">
        <f>IF(Summary!$AL100="E","E","")</f>
        <v/>
      </c>
      <c r="J64" s="224" t="str">
        <f>IF(Summary!$AM100="Y","R","")</f>
        <v/>
      </c>
      <c r="L64" s="583"/>
      <c r="M64" s="583"/>
      <c r="N64" s="583"/>
      <c r="O64" s="583"/>
      <c r="P64" s="583"/>
      <c r="Q64" s="583"/>
      <c r="R64" s="587"/>
      <c r="S64" s="273"/>
      <c r="T64" s="274"/>
      <c r="U64" s="586"/>
      <c r="W64" s="275"/>
      <c r="X64" s="273"/>
      <c r="Y64" s="274"/>
      <c r="AA64" s="275"/>
      <c r="AB64" s="273"/>
      <c r="AC64" s="274"/>
    </row>
    <row r="65" spans="1:30" ht="12.95" customHeight="1">
      <c r="B65" s="262"/>
      <c r="C65" s="302" t="s">
        <v>211</v>
      </c>
      <c r="D65" s="379"/>
      <c r="E65" s="379"/>
      <c r="F65" s="379"/>
      <c r="G65" s="379"/>
      <c r="H65" s="380"/>
      <c r="I65" s="224" t="str">
        <f>IF(Summary!$AL92="E","E","")</f>
        <v/>
      </c>
      <c r="J65" s="224" t="str">
        <f>IF(Summary!$AM92="Y","R","")</f>
        <v/>
      </c>
      <c r="L65" s="585"/>
      <c r="M65" s="585"/>
      <c r="N65" s="585"/>
      <c r="O65" s="585"/>
      <c r="P65" s="585"/>
      <c r="Q65" s="585"/>
      <c r="R65" s="588"/>
      <c r="S65" s="273"/>
      <c r="T65" s="274"/>
      <c r="U65" s="586"/>
      <c r="W65" s="275"/>
      <c r="X65" s="273"/>
      <c r="Y65" s="274"/>
      <c r="AA65" s="275"/>
      <c r="AB65" s="273"/>
      <c r="AC65" s="274"/>
    </row>
    <row r="66" spans="1:30" s="261" customFormat="1" ht="12.95" customHeight="1">
      <c r="A66" s="258"/>
      <c r="B66" s="258"/>
      <c r="C66" s="258"/>
      <c r="D66" s="259"/>
      <c r="E66" s="259"/>
      <c r="F66" s="259"/>
      <c r="G66" s="259"/>
      <c r="H66" s="259"/>
      <c r="I66" s="260"/>
      <c r="J66" s="260"/>
      <c r="K66" s="258"/>
      <c r="L66" s="583"/>
      <c r="M66" s="583"/>
      <c r="N66" s="583"/>
      <c r="O66" s="583"/>
      <c r="P66" s="583"/>
      <c r="Q66" s="583"/>
      <c r="R66" s="587"/>
      <c r="S66" s="273"/>
      <c r="T66" s="274"/>
      <c r="U66" s="586"/>
      <c r="V66" s="258"/>
      <c r="W66" s="275"/>
      <c r="X66" s="273"/>
      <c r="Y66" s="274"/>
      <c r="Z66" s="260"/>
      <c r="AA66" s="275"/>
      <c r="AB66" s="273"/>
      <c r="AC66" s="274"/>
    </row>
    <row r="67" spans="1:30" s="261" customFormat="1" ht="12.95" customHeight="1" thickBot="1">
      <c r="A67" s="258"/>
      <c r="B67" s="258"/>
      <c r="C67" s="258"/>
      <c r="D67" s="259"/>
      <c r="E67" s="259"/>
      <c r="F67" s="259"/>
      <c r="G67" s="259"/>
      <c r="H67" s="259"/>
      <c r="I67" s="260"/>
      <c r="J67" s="260"/>
      <c r="K67" s="258"/>
      <c r="L67" s="585"/>
      <c r="M67" s="585"/>
      <c r="N67" s="585"/>
      <c r="O67" s="585"/>
      <c r="P67" s="585"/>
      <c r="Q67" s="585"/>
      <c r="R67" s="588"/>
      <c r="S67" s="273"/>
      <c r="T67" s="274"/>
      <c r="U67" s="586"/>
      <c r="V67" s="258"/>
      <c r="W67" s="275"/>
      <c r="X67" s="273"/>
      <c r="Y67" s="274"/>
      <c r="Z67" s="260"/>
      <c r="AA67" s="275"/>
      <c r="AB67" s="273"/>
      <c r="AC67" s="274"/>
    </row>
    <row r="68" spans="1:30" s="261" customFormat="1">
      <c r="A68" s="258"/>
      <c r="B68" s="262"/>
      <c r="C68" s="303" t="s">
        <v>981</v>
      </c>
      <c r="D68" s="310" t="str">
        <f>IF('Age-Level'!$V44="A","/","")</f>
        <v/>
      </c>
      <c r="E68" s="310" t="str">
        <f>IF('Age-Level'!$V48="A","/","")</f>
        <v/>
      </c>
      <c r="F68" s="310" t="str">
        <f>IF('Age-Level'!$V52="A","/","")</f>
        <v/>
      </c>
      <c r="G68" s="310" t="str">
        <f>IF('Age-Level'!$V57="A","/","")</f>
        <v/>
      </c>
      <c r="H68" s="310" t="str">
        <f>IF('Age-Level'!$V59="A","/","")</f>
        <v/>
      </c>
      <c r="I68" s="224" t="str">
        <f>IF(Summary!$AL101="E","E","")</f>
        <v/>
      </c>
      <c r="J68" s="224" t="str">
        <f>IF(Summary!$AM101="Y","R","")</f>
        <v/>
      </c>
      <c r="K68" s="258"/>
      <c r="L68" s="583"/>
      <c r="M68" s="583"/>
      <c r="N68" s="583"/>
      <c r="O68" s="583"/>
      <c r="P68" s="583"/>
      <c r="Q68" s="583"/>
      <c r="R68" s="587"/>
      <c r="S68" s="273"/>
      <c r="T68" s="274"/>
      <c r="U68" s="586"/>
      <c r="V68" s="258"/>
      <c r="W68" s="275"/>
      <c r="X68" s="273"/>
      <c r="Y68" s="274"/>
      <c r="Z68" s="260"/>
      <c r="AA68" s="275"/>
      <c r="AB68" s="273"/>
      <c r="AC68" s="274"/>
    </row>
    <row r="69" spans="1:30" s="261" customFormat="1" ht="13.5" thickBot="1">
      <c r="A69" s="258"/>
      <c r="B69" s="262"/>
      <c r="C69" s="304" t="s">
        <v>982</v>
      </c>
      <c r="D69" s="316" t="str">
        <f>IF('Age-Level'!$V62="A","/","")</f>
        <v/>
      </c>
      <c r="E69" s="316" t="str">
        <f>IF('Age-Level'!$V66="A","/","")</f>
        <v/>
      </c>
      <c r="F69" s="316" t="str">
        <f>IF('Age-Level'!$V70="A","/","")</f>
        <v/>
      </c>
      <c r="G69" s="316" t="str">
        <f>IF('Age-Level'!$V75="A","/","")</f>
        <v/>
      </c>
      <c r="H69" s="316" t="str">
        <f>IF('Age-Level'!$V77="A","/","")</f>
        <v/>
      </c>
      <c r="I69" s="326" t="str">
        <f>IF(Summary!$AL102="E","E","")</f>
        <v/>
      </c>
      <c r="J69" s="326" t="str">
        <f>IF(Summary!$AM102="Y","R","")</f>
        <v/>
      </c>
      <c r="K69" s="258"/>
      <c r="L69" s="585"/>
      <c r="M69" s="585"/>
      <c r="N69" s="585"/>
      <c r="O69" s="585"/>
      <c r="P69" s="585"/>
      <c r="Q69" s="585"/>
      <c r="R69" s="588"/>
      <c r="S69" s="273"/>
      <c r="T69" s="274"/>
      <c r="U69" s="586"/>
      <c r="V69" s="258"/>
      <c r="W69" s="275"/>
      <c r="X69" s="273"/>
      <c r="Y69" s="274"/>
      <c r="Z69" s="260"/>
      <c r="AA69" s="275"/>
      <c r="AB69" s="273"/>
      <c r="AC69" s="274"/>
    </row>
    <row r="70" spans="1:30" s="261" customFormat="1">
      <c r="A70" s="258"/>
      <c r="B70" s="262"/>
      <c r="C70" s="303" t="s">
        <v>983</v>
      </c>
      <c r="D70" s="310" t="str">
        <f>IF('Age-Level'!$V80="A","/","")</f>
        <v/>
      </c>
      <c r="E70" s="310" t="str">
        <f>IF('Age-Level'!$V84="A","/","")</f>
        <v/>
      </c>
      <c r="F70" s="310" t="str">
        <f>IF('Age-Level'!$V88="A","/","")</f>
        <v/>
      </c>
      <c r="G70" s="310" t="str">
        <f>IF('Age-Level'!$V93="A","/","")</f>
        <v/>
      </c>
      <c r="H70" s="310" t="str">
        <f>IF('Age-Level'!$V95="A","/","")</f>
        <v/>
      </c>
      <c r="I70" s="224" t="str">
        <f>IF(Summary!$AL103="E","E","")</f>
        <v/>
      </c>
      <c r="J70" s="224" t="str">
        <f>IF(Summary!$AM103="Y","R","")</f>
        <v/>
      </c>
      <c r="K70" s="258"/>
      <c r="L70" s="583"/>
      <c r="M70" s="583"/>
      <c r="N70" s="583"/>
      <c r="O70" s="583"/>
      <c r="P70" s="583"/>
      <c r="Q70" s="583"/>
      <c r="R70" s="587"/>
      <c r="S70" s="273"/>
      <c r="T70" s="274"/>
      <c r="U70" s="586"/>
      <c r="V70" s="258"/>
      <c r="W70" s="275"/>
      <c r="X70" s="273"/>
      <c r="Y70" s="274"/>
      <c r="Z70" s="260"/>
      <c r="AA70" s="275"/>
      <c r="AB70" s="273"/>
      <c r="AC70" s="274"/>
    </row>
    <row r="71" spans="1:30" s="261" customFormat="1" ht="13.5" thickBot="1">
      <c r="B71" s="262"/>
      <c r="C71" s="302" t="s">
        <v>984</v>
      </c>
      <c r="D71" s="316" t="str">
        <f>IF('Age-Level'!$V98="A","/","")</f>
        <v/>
      </c>
      <c r="E71" s="316" t="str">
        <f>IF('Age-Level'!$V102="A","/","")</f>
        <v/>
      </c>
      <c r="F71" s="316" t="str">
        <f>IF('Age-Level'!$V106="A","/","")</f>
        <v/>
      </c>
      <c r="G71" s="316" t="str">
        <f>IF('Age-Level'!$V111="A","/","")</f>
        <v/>
      </c>
      <c r="H71" s="316" t="str">
        <f>IF('Age-Level'!$V113="A","/","")</f>
        <v/>
      </c>
      <c r="I71" s="326" t="str">
        <f>IF(Summary!$AL104="E","E","")</f>
        <v/>
      </c>
      <c r="J71" s="326" t="str">
        <f>IF(Summary!$AM104="Y","R","")</f>
        <v/>
      </c>
      <c r="K71" s="258"/>
      <c r="L71" s="585"/>
      <c r="M71" s="585"/>
      <c r="N71" s="585"/>
      <c r="O71" s="585"/>
      <c r="P71" s="585"/>
      <c r="Q71" s="585"/>
      <c r="R71" s="588"/>
      <c r="S71" s="273"/>
      <c r="T71" s="274"/>
      <c r="U71" s="586"/>
      <c r="V71" s="258"/>
      <c r="W71" s="275"/>
      <c r="X71" s="273"/>
      <c r="Y71" s="274"/>
      <c r="Z71" s="260"/>
      <c r="AA71" s="275"/>
      <c r="AB71" s="273"/>
      <c r="AC71" s="274"/>
    </row>
    <row r="72" spans="1:30" s="261" customFormat="1">
      <c r="B72" s="262"/>
      <c r="C72" s="305" t="s">
        <v>985</v>
      </c>
      <c r="D72" s="381"/>
      <c r="E72" s="381"/>
      <c r="F72" s="309" t="str">
        <f>IF('Age-Level'!$V116="C","/","")</f>
        <v/>
      </c>
      <c r="G72" s="309" t="str">
        <f>IF('Age-Level'!$V117="C","/","")</f>
        <v/>
      </c>
      <c r="H72" s="309" t="str">
        <f>IF('Age-Level'!$V118="C","/","")</f>
        <v/>
      </c>
      <c r="I72" s="224" t="str">
        <f>IF(Summary!$AL105="E","E","")</f>
        <v/>
      </c>
      <c r="J72" s="224" t="str">
        <f>IF(Summary!$AM105="Y","R","")</f>
        <v/>
      </c>
      <c r="K72" s="258"/>
      <c r="L72" s="583"/>
      <c r="M72" s="583"/>
      <c r="N72" s="583"/>
      <c r="O72" s="583"/>
      <c r="P72" s="583"/>
      <c r="Q72" s="583"/>
      <c r="R72" s="587"/>
      <c r="S72" s="273"/>
      <c r="T72" s="274"/>
      <c r="U72" s="586"/>
      <c r="V72" s="258"/>
      <c r="W72" s="275"/>
      <c r="X72" s="273"/>
      <c r="Y72" s="274"/>
      <c r="Z72" s="260"/>
      <c r="AA72" s="275"/>
      <c r="AB72" s="273"/>
      <c r="AC72" s="274"/>
    </row>
    <row r="73" spans="1:30" s="261" customFormat="1">
      <c r="B73" s="262"/>
      <c r="C73" s="306" t="s">
        <v>792</v>
      </c>
      <c r="D73" s="379"/>
      <c r="E73" s="379"/>
      <c r="F73" s="317" t="str">
        <f>IF(Bridging!$V10="A","/","")</f>
        <v/>
      </c>
      <c r="G73" s="317" t="str">
        <f>IF(Bridging!$V14="A","/","")</f>
        <v/>
      </c>
      <c r="H73" s="317" t="str">
        <f>IF(Bridging!$V16="A","/","")</f>
        <v/>
      </c>
      <c r="I73" s="224" t="str">
        <f>IF(Summary!$AL93="E","E","")</f>
        <v/>
      </c>
      <c r="J73" s="224" t="str">
        <f>IF(Summary!$AM93="Y","R","")</f>
        <v/>
      </c>
      <c r="K73" s="258"/>
      <c r="L73" s="585"/>
      <c r="M73" s="585"/>
      <c r="N73" s="585"/>
      <c r="O73" s="585"/>
      <c r="P73" s="585"/>
      <c r="Q73" s="585"/>
      <c r="R73" s="588"/>
      <c r="S73" s="273"/>
      <c r="T73" s="274"/>
      <c r="U73" s="586"/>
      <c r="V73" s="258"/>
      <c r="W73" s="275"/>
      <c r="X73" s="273"/>
      <c r="Y73" s="274"/>
      <c r="Z73" s="260"/>
      <c r="AA73" s="275"/>
      <c r="AB73" s="273"/>
      <c r="AC73" s="274"/>
    </row>
    <row r="74" spans="1:30" s="261" customFormat="1">
      <c r="B74" s="258"/>
      <c r="C74" s="258"/>
      <c r="D74" s="259"/>
      <c r="E74" s="259"/>
      <c r="F74" s="259"/>
      <c r="G74" s="259"/>
      <c r="H74" s="259"/>
      <c r="I74" s="260"/>
      <c r="J74" s="260"/>
      <c r="K74" s="258"/>
      <c r="L74" s="583"/>
      <c r="M74" s="583"/>
      <c r="N74" s="583"/>
      <c r="O74" s="583"/>
      <c r="P74" s="583"/>
      <c r="Q74" s="583"/>
      <c r="R74" s="587"/>
      <c r="S74" s="273"/>
      <c r="T74" s="274"/>
      <c r="U74" s="586"/>
      <c r="V74" s="258"/>
      <c r="W74" s="275"/>
      <c r="X74" s="273"/>
      <c r="Y74" s="274"/>
      <c r="Z74" s="260"/>
      <c r="AA74" s="275"/>
      <c r="AB74" s="273"/>
      <c r="AC74" s="274"/>
    </row>
    <row r="75" spans="1:30" s="261" customFormat="1">
      <c r="B75" s="258"/>
      <c r="C75" s="258"/>
      <c r="D75" s="259"/>
      <c r="E75" s="259"/>
      <c r="F75" s="259"/>
      <c r="G75" s="259"/>
      <c r="H75" s="259"/>
      <c r="I75" s="260"/>
      <c r="J75" s="260"/>
      <c r="K75" s="258"/>
      <c r="L75" s="585"/>
      <c r="M75" s="585"/>
      <c r="N75" s="585"/>
      <c r="O75" s="585"/>
      <c r="P75" s="585"/>
      <c r="Q75" s="585"/>
      <c r="R75" s="588"/>
      <c r="S75" s="273"/>
      <c r="T75" s="274"/>
      <c r="U75" s="258"/>
      <c r="V75" s="258"/>
      <c r="W75" s="307"/>
      <c r="X75" s="277"/>
      <c r="Y75" s="278"/>
      <c r="Z75" s="260"/>
      <c r="AA75" s="307"/>
      <c r="AB75" s="277"/>
      <c r="AC75" s="278"/>
    </row>
    <row r="76" spans="1:30" s="261" customFormat="1">
      <c r="B76" s="258"/>
      <c r="C76" s="258"/>
      <c r="D76" s="259"/>
      <c r="E76" s="259"/>
      <c r="F76" s="259"/>
      <c r="G76" s="259"/>
      <c r="H76" s="259"/>
      <c r="I76" s="260"/>
      <c r="J76" s="260"/>
      <c r="K76" s="258"/>
      <c r="L76" s="258"/>
      <c r="M76" s="258"/>
      <c r="N76" s="258"/>
      <c r="O76" s="258"/>
      <c r="P76" s="258"/>
      <c r="Q76" s="258"/>
      <c r="R76" s="258"/>
      <c r="S76" s="260"/>
      <c r="T76" s="260"/>
      <c r="U76" s="258"/>
      <c r="V76" s="258"/>
      <c r="W76" s="258"/>
      <c r="X76" s="260"/>
      <c r="Y76" s="260"/>
      <c r="Z76" s="260"/>
      <c r="AA76" s="258"/>
      <c r="AB76" s="260"/>
      <c r="AC76" s="260"/>
    </row>
    <row r="77" spans="1:30" s="261" customFormat="1">
      <c r="B77" s="258"/>
      <c r="C77" s="258"/>
      <c r="D77" s="259"/>
      <c r="E77" s="259"/>
      <c r="F77" s="259"/>
      <c r="G77" s="259"/>
      <c r="H77" s="259"/>
      <c r="I77" s="260"/>
      <c r="J77" s="260"/>
      <c r="K77" s="258"/>
      <c r="L77" s="258"/>
      <c r="M77" s="258"/>
      <c r="N77" s="258"/>
      <c r="O77" s="258"/>
      <c r="P77" s="258"/>
      <c r="Q77" s="258"/>
      <c r="R77" s="258"/>
      <c r="S77" s="260"/>
      <c r="T77" s="260"/>
      <c r="U77" s="258"/>
      <c r="V77" s="258"/>
      <c r="W77" s="258"/>
      <c r="X77" s="260"/>
      <c r="Y77" s="260"/>
      <c r="Z77" s="260"/>
      <c r="AA77" s="258"/>
      <c r="AB77" s="260"/>
      <c r="AC77" s="260"/>
    </row>
    <row r="78" spans="1:30" s="261" customFormat="1">
      <c r="A78" s="258"/>
      <c r="B78" s="258"/>
      <c r="C78" s="258"/>
      <c r="D78" s="259"/>
      <c r="E78" s="259"/>
      <c r="F78" s="259"/>
      <c r="G78" s="259"/>
      <c r="H78" s="259"/>
      <c r="I78" s="260"/>
      <c r="J78" s="260"/>
      <c r="K78" s="258"/>
      <c r="L78" s="258"/>
      <c r="M78" s="258"/>
      <c r="N78" s="258"/>
      <c r="O78" s="258"/>
      <c r="P78" s="258"/>
      <c r="Q78" s="258"/>
      <c r="R78" s="258"/>
      <c r="S78" s="260"/>
      <c r="T78" s="260"/>
      <c r="U78" s="258"/>
      <c r="V78" s="258"/>
      <c r="W78" s="258"/>
      <c r="X78" s="260"/>
      <c r="Y78" s="260"/>
      <c r="Z78" s="260"/>
      <c r="AA78" s="258"/>
      <c r="AB78" s="260"/>
      <c r="AC78" s="260"/>
    </row>
    <row r="79" spans="1:30">
      <c r="W79" s="260"/>
      <c r="X79" s="258"/>
      <c r="AA79" s="261"/>
      <c r="AB79" s="258"/>
      <c r="AC79" s="258"/>
      <c r="AD79" s="258"/>
    </row>
    <row r="80" spans="1:30">
      <c r="W80" s="260"/>
      <c r="X80" s="258"/>
      <c r="AA80" s="261"/>
      <c r="AB80" s="258"/>
      <c r="AC80" s="258"/>
      <c r="AD80" s="258"/>
    </row>
    <row r="81" spans="23:30">
      <c r="W81" s="260"/>
      <c r="X81" s="258"/>
      <c r="AA81" s="261"/>
      <c r="AB81" s="258"/>
      <c r="AC81" s="258"/>
      <c r="AD81" s="258"/>
    </row>
    <row r="82" spans="23:30">
      <c r="W82" s="260"/>
      <c r="X82" s="258"/>
      <c r="AA82" s="261"/>
      <c r="AB82" s="258"/>
      <c r="AC82" s="258"/>
      <c r="AD82" s="258"/>
    </row>
    <row r="83" spans="23:30">
      <c r="W83" s="260"/>
      <c r="X83" s="258"/>
      <c r="AA83" s="261"/>
      <c r="AB83" s="258"/>
      <c r="AC83" s="258"/>
      <c r="AD83" s="258"/>
    </row>
    <row r="84" spans="23:30">
      <c r="W84" s="260"/>
      <c r="X84" s="258"/>
      <c r="AA84" s="261"/>
      <c r="AB84" s="258"/>
      <c r="AC84" s="258"/>
      <c r="AD84" s="258"/>
    </row>
    <row r="85" spans="23:30">
      <c r="W85" s="260"/>
      <c r="X85" s="258"/>
      <c r="AA85" s="261"/>
      <c r="AB85" s="258"/>
      <c r="AC85" s="258"/>
      <c r="AD85" s="258"/>
    </row>
    <row r="86" spans="23:30">
      <c r="W86" s="260"/>
      <c r="X86" s="258"/>
      <c r="AA86" s="261"/>
      <c r="AB86" s="258"/>
      <c r="AC86" s="258"/>
      <c r="AD86" s="258"/>
    </row>
  </sheetData>
  <sheetProtection algorithmName="SHA-512" hashValue="C3rYhHbKGR/mxaCdz1M06fMC4k+QILXGlZRAMUrv8I+z3Va20gtMmY9CK9oy5ezcuv87IDYI/vEt15h6WrQ5pA==" saltValue="X6R0xpXXJUj6cVtb9bWg1Q==" spinCount="100000" sheet="1" objects="1" scenarios="1" selectLockedCells="1"/>
  <mergeCells count="45">
    <mergeCell ref="L44:R44"/>
    <mergeCell ref="U25:U74"/>
    <mergeCell ref="L28:R28"/>
    <mergeCell ref="L29:R29"/>
    <mergeCell ref="L30:R30"/>
    <mergeCell ref="L31:R31"/>
    <mergeCell ref="L32:R32"/>
    <mergeCell ref="L33:R33"/>
    <mergeCell ref="L34:R34"/>
    <mergeCell ref="L35:R35"/>
    <mergeCell ref="L36:R36"/>
    <mergeCell ref="L37:R37"/>
    <mergeCell ref="L40:R40"/>
    <mergeCell ref="L41:R41"/>
    <mergeCell ref="L42:R42"/>
    <mergeCell ref="L43:R43"/>
    <mergeCell ref="L58:R58"/>
    <mergeCell ref="L45:R45"/>
    <mergeCell ref="L48:R48"/>
    <mergeCell ref="L49:R49"/>
    <mergeCell ref="L50:R50"/>
    <mergeCell ref="L51:R51"/>
    <mergeCell ref="L52:R52"/>
    <mergeCell ref="L53:R53"/>
    <mergeCell ref="L54:R54"/>
    <mergeCell ref="L55:R55"/>
    <mergeCell ref="L56:R56"/>
    <mergeCell ref="L57:R57"/>
    <mergeCell ref="L70:R70"/>
    <mergeCell ref="L59:R59"/>
    <mergeCell ref="L60:R60"/>
    <mergeCell ref="L61:R61"/>
    <mergeCell ref="L62:R62"/>
    <mergeCell ref="L63:R63"/>
    <mergeCell ref="L64:R64"/>
    <mergeCell ref="L65:R65"/>
    <mergeCell ref="L66:R66"/>
    <mergeCell ref="L67:R67"/>
    <mergeCell ref="L68:R68"/>
    <mergeCell ref="L69:R69"/>
    <mergeCell ref="L71:R71"/>
    <mergeCell ref="L72:R72"/>
    <mergeCell ref="L73:R73"/>
    <mergeCell ref="L74:R74"/>
    <mergeCell ref="L75:R75"/>
  </mergeCells>
  <conditionalFormatting sqref="T1:W1">
    <cfRule type="expression" dxfId="35" priority="2">
      <formula>LEFT($U$1,7)="Junior_"</formula>
    </cfRule>
  </conditionalFormatting>
  <conditionalFormatting sqref="C1">
    <cfRule type="expression" dxfId="34" priority="1">
      <formula>LEFT($U$1,7)&lt;&gt;"Junior_"</formula>
    </cfRule>
  </conditionalFormatting>
  <conditionalFormatting sqref="L48:L75 W54:W75 AA4:AA75">
    <cfRule type="duplicateValues" dxfId="33" priority="3"/>
  </conditionalFormatting>
  <pageMargins left="0.5" right="0.3" top="0.3" bottom="0.3" header="0.3" footer="0.3"/>
  <pageSetup scale="75" fitToWidth="2" fitToHeight="0" orientation="portrait" r:id="rId1"/>
  <colBreaks count="1" manualBreakCount="1">
    <brk id="21" max="74" man="1"/>
  </col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81ADC4-59C0-45B9-A092-F981C539E36A}">
  <sheetPr>
    <tabColor rgb="FF7030A0"/>
  </sheetPr>
  <dimension ref="A1:AD86"/>
  <sheetViews>
    <sheetView showGridLines="0" zoomScaleNormal="100" zoomScaleSheetLayoutView="100" workbookViewId="0">
      <selection activeCell="L48" sqref="L48:R48"/>
    </sheetView>
  </sheetViews>
  <sheetFormatPr defaultColWidth="9.140625" defaultRowHeight="12.75"/>
  <cols>
    <col min="1" max="1" width="0.85546875" style="258" customWidth="1"/>
    <col min="2" max="2" width="18.42578125" style="258" customWidth="1"/>
    <col min="3" max="3" width="24.42578125" style="258" customWidth="1"/>
    <col min="4" max="8" width="0.85546875" style="259" customWidth="1"/>
    <col min="9" max="10" width="7" style="260" customWidth="1"/>
    <col min="11" max="11" width="1.7109375" style="258" customWidth="1"/>
    <col min="12" max="12" width="18.42578125" style="258" customWidth="1"/>
    <col min="13" max="13" width="24.42578125" style="258" customWidth="1"/>
    <col min="14" max="18" width="0.85546875" style="258" customWidth="1"/>
    <col min="19" max="20" width="7" style="260" customWidth="1"/>
    <col min="21" max="21" width="2.7109375" style="258" customWidth="1"/>
    <col min="22" max="22" width="0.85546875" style="258" customWidth="1"/>
    <col min="23" max="23" width="45.7109375" style="258" customWidth="1"/>
    <col min="24" max="25" width="8.42578125" style="260" customWidth="1"/>
    <col min="26" max="26" width="1.7109375" style="260" customWidth="1"/>
    <col min="27" max="27" width="45.7109375" style="258" customWidth="1"/>
    <col min="28" max="29" width="8.42578125" style="260" customWidth="1"/>
    <col min="30" max="30" width="2.7109375" style="261" customWidth="1"/>
    <col min="31" max="16384" width="9.140625" style="258"/>
  </cols>
  <sheetData>
    <row r="1" spans="2:30" s="253" customFormat="1" ht="29.25" customHeight="1" thickBot="1">
      <c r="C1" s="254" t="s">
        <v>946</v>
      </c>
      <c r="D1" s="374"/>
      <c r="E1" s="374"/>
      <c r="F1" s="374"/>
      <c r="G1" s="374"/>
      <c r="H1" s="374"/>
      <c r="I1" s="375"/>
      <c r="J1" s="375"/>
      <c r="K1" s="376"/>
      <c r="L1" s="377"/>
      <c r="M1" s="377"/>
      <c r="N1" s="377"/>
      <c r="O1" s="377"/>
      <c r="P1" s="377"/>
      <c r="Q1" s="377"/>
      <c r="R1" s="377"/>
      <c r="S1" s="377"/>
      <c r="T1" s="378" t="str">
        <f ca="1">MID(CELL("filename",A1),FIND(IF(ISERROR(FIND("]",CELL("filename",A1))),"$","]"),CELL("filename",A1))+1,256)</f>
        <v>Junior_20</v>
      </c>
      <c r="U1" s="255" t="str">
        <f ca="1">MID(CELL("filename",A1),FIND(IF(ISERROR(FIND("]",CELL("filename",A1))),"$","]"),CELL("filename",A1))+1,256)</f>
        <v>Junior_20</v>
      </c>
      <c r="W1" s="256" t="str">
        <f ca="1">IF(T1&lt;&gt;"",T1,"")</f>
        <v>Junior_20</v>
      </c>
      <c r="X1" s="257"/>
      <c r="Y1" s="257"/>
      <c r="Z1" s="257"/>
      <c r="AB1" s="257"/>
      <c r="AC1" s="257"/>
      <c r="AD1" s="256"/>
    </row>
    <row r="2" spans="2:30" ht="12.95" customHeight="1">
      <c r="N2" s="259"/>
      <c r="O2" s="259"/>
      <c r="P2" s="259"/>
      <c r="Q2" s="259"/>
      <c r="R2" s="259"/>
    </row>
    <row r="3" spans="2:30" ht="12.95" customHeight="1" thickBot="1">
      <c r="N3" s="259"/>
      <c r="O3" s="259"/>
      <c r="P3" s="259"/>
      <c r="Q3" s="259"/>
      <c r="R3" s="259"/>
    </row>
    <row r="4" spans="2:30" ht="12.95" customHeight="1">
      <c r="B4" s="262"/>
      <c r="C4" s="300" t="s">
        <v>1076</v>
      </c>
      <c r="D4" s="309" t="str">
        <f>IF(Badges!$W33="A","/","")</f>
        <v/>
      </c>
      <c r="E4" s="309" t="str">
        <f>IF(Badges!$W37="A","/","")</f>
        <v/>
      </c>
      <c r="F4" s="309" t="str">
        <f>IF(Badges!$W41="A","/","")</f>
        <v/>
      </c>
      <c r="G4" s="309" t="str">
        <f>IF(Badges!$W45="A","/","")</f>
        <v/>
      </c>
      <c r="H4" s="309" t="str">
        <f>IF(Badges!$W49="A","/","")</f>
        <v/>
      </c>
      <c r="I4" s="325" t="str">
        <f>IF(Summary!$AN5="E","E","")</f>
        <v/>
      </c>
      <c r="J4" s="325" t="str">
        <f>IF(Summary!$AO5="Y","R","")</f>
        <v/>
      </c>
      <c r="L4" s="262"/>
      <c r="M4" s="267" t="s">
        <v>97</v>
      </c>
      <c r="N4" s="268"/>
      <c r="O4" s="268"/>
      <c r="P4" s="268"/>
      <c r="Q4" s="268"/>
      <c r="R4" s="268"/>
      <c r="S4" s="269"/>
      <c r="T4" s="269"/>
      <c r="W4" s="336" t="str">
        <f>'Fun Patches'!C5</f>
        <v>&lt;LIST PATCH HERE&gt;</v>
      </c>
      <c r="X4" s="337" t="str">
        <f>IF(Summary!$AN113="E","E","")</f>
        <v/>
      </c>
      <c r="Y4" s="337" t="str">
        <f>IF(Summary!$AO113="Y","R","")</f>
        <v/>
      </c>
      <c r="AA4" s="270"/>
      <c r="AB4" s="264"/>
      <c r="AC4" s="265"/>
    </row>
    <row r="5" spans="2:30" ht="12.95" customHeight="1">
      <c r="B5" s="262"/>
      <c r="C5" s="295" t="s">
        <v>1057</v>
      </c>
      <c r="D5" s="311" t="str">
        <f>IF(Badges!$W151="A","/","")</f>
        <v/>
      </c>
      <c r="E5" s="311" t="str">
        <f>IF(Badges!$W155="A","/","")</f>
        <v/>
      </c>
      <c r="F5" s="311" t="str">
        <f>IF(Badges!$W159="A","/","")</f>
        <v/>
      </c>
      <c r="G5" s="311" t="str">
        <f>IF(Badges!$W163="A","/","")</f>
        <v/>
      </c>
      <c r="H5" s="311" t="str">
        <f>IF(Badges!$W167="A","/","")</f>
        <v/>
      </c>
      <c r="I5" s="223" t="str">
        <f>IF(Summary!$AN11="E","E","")</f>
        <v/>
      </c>
      <c r="J5" s="223" t="str">
        <f>IF(Summary!$AO11="Y","R","")</f>
        <v/>
      </c>
      <c r="L5" s="262"/>
      <c r="M5" s="271" t="s">
        <v>947</v>
      </c>
      <c r="N5" s="268"/>
      <c r="O5" s="268"/>
      <c r="P5" s="268"/>
      <c r="Q5" s="268"/>
      <c r="R5" s="272"/>
      <c r="S5" s="224" t="str">
        <f>IF(Summary!$AN63="E","E","")</f>
        <v/>
      </c>
      <c r="T5" s="224" t="str">
        <f>IF(Summary!$AO63="Y","R","")</f>
        <v/>
      </c>
      <c r="W5" s="338" t="str">
        <f>'Fun Patches'!C6</f>
        <v>&lt;LIST PATCH HERE&gt;</v>
      </c>
      <c r="X5" s="339" t="str">
        <f>IF(Summary!$AN114="E","E","")</f>
        <v/>
      </c>
      <c r="Y5" s="339" t="str">
        <f>IF(Summary!$AO114="Y","R","")</f>
        <v/>
      </c>
      <c r="AA5" s="275"/>
      <c r="AB5" s="273"/>
      <c r="AC5" s="274"/>
    </row>
    <row r="6" spans="2:30" ht="12.95" customHeight="1" thickBot="1">
      <c r="B6" s="262"/>
      <c r="C6" s="299" t="s">
        <v>144</v>
      </c>
      <c r="D6" s="311" t="str">
        <f>IF(Badges!$W174="A","/","")</f>
        <v/>
      </c>
      <c r="E6" s="311" t="str">
        <f>IF(Badges!$W178="A","/","")</f>
        <v/>
      </c>
      <c r="F6" s="311" t="str">
        <f>IF(Badges!$W182="A","/","")</f>
        <v/>
      </c>
      <c r="G6" s="311" t="str">
        <f>IF(Badges!$W186="A","/","")</f>
        <v/>
      </c>
      <c r="H6" s="311" t="str">
        <f>IF(Badges!$W190="A","/","")</f>
        <v/>
      </c>
      <c r="I6" s="223" t="str">
        <f>IF(Summary!$AN12="E","E","")</f>
        <v/>
      </c>
      <c r="J6" s="223" t="str">
        <f>IF(Summary!$AO12="Y","R","")</f>
        <v/>
      </c>
      <c r="K6" s="266" t="str">
        <f>IF(COUNT(#REF!)=3,MAX(#REF!),"")</f>
        <v/>
      </c>
      <c r="L6" s="262"/>
      <c r="M6" s="279" t="s">
        <v>948</v>
      </c>
      <c r="N6" s="280"/>
      <c r="O6" s="280"/>
      <c r="P6" s="280"/>
      <c r="Q6" s="280"/>
      <c r="R6" s="281"/>
      <c r="S6" s="224" t="str">
        <f>IF(Summary!$AN64="E","E","")</f>
        <v/>
      </c>
      <c r="T6" s="224" t="str">
        <f>IF(Summary!$AO64="Y","R","")</f>
        <v/>
      </c>
      <c r="W6" s="338" t="str">
        <f>'Fun Patches'!C7</f>
        <v>&lt;LIST PATCH HERE&gt;</v>
      </c>
      <c r="X6" s="339" t="str">
        <f>IF(Summary!$AN115="E","E","")</f>
        <v/>
      </c>
      <c r="Y6" s="339" t="str">
        <f>IF(Summary!$AO115="Y","R","")</f>
        <v/>
      </c>
      <c r="AA6" s="275"/>
      <c r="AB6" s="273"/>
      <c r="AC6" s="274"/>
    </row>
    <row r="7" spans="2:30" ht="12.95" customHeight="1" thickBot="1">
      <c r="B7" s="262"/>
      <c r="C7" s="294" t="s">
        <v>139</v>
      </c>
      <c r="D7" s="309" t="str">
        <f>IF(Badges!$W197="A","/","")</f>
        <v/>
      </c>
      <c r="E7" s="309" t="str">
        <f>IF(Badges!$W201="A","/","")</f>
        <v/>
      </c>
      <c r="F7" s="309" t="str">
        <f>IF(Badges!$W205="A","/","")</f>
        <v/>
      </c>
      <c r="G7" s="309" t="str">
        <f>IF(Badges!$W209="A","/","")</f>
        <v/>
      </c>
      <c r="H7" s="309" t="str">
        <f>IF(Badges!$W213="A","/","")</f>
        <v/>
      </c>
      <c r="I7" s="325" t="str">
        <f>IF(Summary!$AN13="E","E","")</f>
        <v/>
      </c>
      <c r="J7" s="325" t="str">
        <f>IF(Summary!$AO13="Y","R","")</f>
        <v/>
      </c>
      <c r="K7" s="266"/>
      <c r="L7" s="262"/>
      <c r="M7" s="283" t="s">
        <v>949</v>
      </c>
      <c r="N7" s="284"/>
      <c r="O7" s="284"/>
      <c r="P7" s="284"/>
      <c r="Q7" s="284"/>
      <c r="R7" s="285"/>
      <c r="S7" s="224" t="str">
        <f>IF(Summary!$AN65="E","E","")</f>
        <v/>
      </c>
      <c r="T7" s="224" t="str">
        <f>IF(Summary!$AO65="Y","R","")</f>
        <v/>
      </c>
      <c r="U7" s="266" t="str">
        <f>IF(COUNTIF(S5:S7,"E")=3,"C"," ")</f>
        <v xml:space="preserve"> </v>
      </c>
      <c r="W7" s="338" t="str">
        <f>'Fun Patches'!C8</f>
        <v>&lt;LIST PATCH HERE&gt;</v>
      </c>
      <c r="X7" s="339" t="str">
        <f>IF(Summary!$AN116="E","E","")</f>
        <v/>
      </c>
      <c r="Y7" s="339" t="str">
        <f>IF(Summary!$AO116="Y","R","")</f>
        <v/>
      </c>
      <c r="AA7" s="275"/>
      <c r="AB7" s="273"/>
      <c r="AC7" s="274"/>
    </row>
    <row r="8" spans="2:30" ht="12.95" customHeight="1">
      <c r="B8" s="262"/>
      <c r="C8" s="295" t="s">
        <v>151</v>
      </c>
      <c r="D8" s="311" t="str">
        <f>IF(Badges!$W220="A","/","")</f>
        <v/>
      </c>
      <c r="E8" s="311" t="str">
        <f>IF(Badges!$W224="A","/","")</f>
        <v/>
      </c>
      <c r="F8" s="311" t="str">
        <f>IF(Badges!$W228="A","/","")</f>
        <v/>
      </c>
      <c r="G8" s="311" t="str">
        <f>IF(Badges!$W232="A","/","")</f>
        <v/>
      </c>
      <c r="H8" s="311" t="str">
        <f>IF(Badges!$W236="A","/","")</f>
        <v/>
      </c>
      <c r="I8" s="223" t="str">
        <f>IF(Summary!$AN14="E","E","")</f>
        <v/>
      </c>
      <c r="J8" s="223" t="str">
        <f>IF(Summary!$AO14="Y","R","")</f>
        <v/>
      </c>
      <c r="K8" s="266"/>
      <c r="L8" s="262"/>
      <c r="M8" s="287" t="s">
        <v>951</v>
      </c>
      <c r="N8" s="288"/>
      <c r="O8" s="288"/>
      <c r="P8" s="288"/>
      <c r="Q8" s="288"/>
      <c r="R8" s="288"/>
      <c r="S8" s="289"/>
      <c r="T8" s="289"/>
      <c r="W8" s="338" t="str">
        <f>'Fun Patches'!C9</f>
        <v>&lt;LIST PATCH HERE&gt;</v>
      </c>
      <c r="X8" s="339" t="str">
        <f>IF(Summary!$AN117="E","E","")</f>
        <v/>
      </c>
      <c r="Y8" s="339" t="str">
        <f>IF(Summary!$AO117="Y","R","")</f>
        <v/>
      </c>
      <c r="AA8" s="275"/>
      <c r="AB8" s="273"/>
      <c r="AC8" s="274"/>
    </row>
    <row r="9" spans="2:30" ht="12.95" customHeight="1" thickBot="1">
      <c r="B9" s="262"/>
      <c r="C9" s="298" t="s">
        <v>439</v>
      </c>
      <c r="D9" s="311" t="str">
        <f>IF(Badges!$W266="A","/","")</f>
        <v/>
      </c>
      <c r="E9" s="311" t="str">
        <f>IF(Badges!$W270="A","/","")</f>
        <v/>
      </c>
      <c r="F9" s="311" t="str">
        <f>IF(Badges!$W274="A","/","")</f>
        <v/>
      </c>
      <c r="G9" s="311" t="str">
        <f>IF(Badges!$W278="A","/","")</f>
        <v/>
      </c>
      <c r="H9" s="311" t="str">
        <f>IF(Badges!$W282="A","/","")</f>
        <v/>
      </c>
      <c r="I9" s="223" t="str">
        <f>IF(Summary!$AN16="E","E","")</f>
        <v/>
      </c>
      <c r="J9" s="223" t="str">
        <f>IF(Summary!$AO16="Y","R","")</f>
        <v/>
      </c>
      <c r="K9" s="266"/>
      <c r="L9" s="262"/>
      <c r="M9" s="271" t="s">
        <v>22</v>
      </c>
      <c r="N9" s="268"/>
      <c r="O9" s="268"/>
      <c r="P9" s="268"/>
      <c r="Q9" s="268"/>
      <c r="R9" s="272"/>
      <c r="S9" s="224" t="str">
        <f>IF(Summary!$AN67="E","E","")</f>
        <v/>
      </c>
      <c r="T9" s="224" t="str">
        <f>IF(Summary!$AO67="Y","R","")</f>
        <v/>
      </c>
      <c r="W9" s="338" t="str">
        <f>'Fun Patches'!C10</f>
        <v>&lt;LIST PATCH HERE&gt;</v>
      </c>
      <c r="X9" s="339" t="str">
        <f>IF(Summary!$AN118="E","E","")</f>
        <v/>
      </c>
      <c r="Y9" s="339" t="str">
        <f>IF(Summary!$AO118="Y","R","")</f>
        <v/>
      </c>
      <c r="AA9" s="275"/>
      <c r="AB9" s="273"/>
      <c r="AC9" s="274"/>
    </row>
    <row r="10" spans="2:30" ht="12.95" customHeight="1">
      <c r="B10" s="262"/>
      <c r="C10" s="300" t="s">
        <v>950</v>
      </c>
      <c r="D10" s="309" t="str">
        <f>IF(Badges!$W289="A","/","")</f>
        <v/>
      </c>
      <c r="E10" s="309" t="str">
        <f>IF(Badges!$W293="A","/","")</f>
        <v/>
      </c>
      <c r="F10" s="309" t="str">
        <f>IF(Badges!$W297="A","/","")</f>
        <v/>
      </c>
      <c r="G10" s="309" t="str">
        <f>IF(Badges!$W301="A","/","")</f>
        <v/>
      </c>
      <c r="H10" s="309" t="str">
        <f>IF(Badges!$W305="A","/","")</f>
        <v/>
      </c>
      <c r="I10" s="325" t="str">
        <f>IF(Summary!$AN17="E","E","")</f>
        <v/>
      </c>
      <c r="J10" s="325" t="str">
        <f>IF(Summary!$AO17="Y","R","")</f>
        <v/>
      </c>
      <c r="K10" s="266" t="str">
        <f>IF(COUNT(#REF!)=3,MAX(#REF!),"")</f>
        <v/>
      </c>
      <c r="L10" s="262"/>
      <c r="M10" s="279" t="s">
        <v>26</v>
      </c>
      <c r="N10" s="280"/>
      <c r="O10" s="280"/>
      <c r="P10" s="280"/>
      <c r="Q10" s="280"/>
      <c r="R10" s="281"/>
      <c r="S10" s="224" t="str">
        <f>IF(Summary!$AN68="E","E","")</f>
        <v/>
      </c>
      <c r="T10" s="224" t="str">
        <f>IF(Summary!$AO68="Y","R","")</f>
        <v/>
      </c>
      <c r="W10" s="338" t="str">
        <f>'Fun Patches'!C11</f>
        <v>&lt;LIST PATCH HERE&gt;</v>
      </c>
      <c r="X10" s="339" t="str">
        <f>IF(Summary!$AN119="E","E","")</f>
        <v/>
      </c>
      <c r="Y10" s="339" t="str">
        <f>IF(Summary!$AO119="Y","R","")</f>
        <v/>
      </c>
      <c r="AA10" s="275"/>
      <c r="AB10" s="273"/>
      <c r="AC10" s="274"/>
    </row>
    <row r="11" spans="2:30" ht="12.95" customHeight="1" thickBot="1">
      <c r="B11" s="262"/>
      <c r="C11" s="295" t="s">
        <v>155</v>
      </c>
      <c r="D11" s="311" t="str">
        <f>IF(Badges!$W312="A","/","")</f>
        <v/>
      </c>
      <c r="E11" s="311" t="str">
        <f>IF(Badges!$W316="A","/","")</f>
        <v/>
      </c>
      <c r="F11" s="311" t="str">
        <f>IF(Badges!$W320="A","/","")</f>
        <v/>
      </c>
      <c r="G11" s="311" t="str">
        <f>IF(Badges!$W324="A","/","")</f>
        <v/>
      </c>
      <c r="H11" s="311" t="str">
        <f>IF(Badges!$W328="A","/","")</f>
        <v/>
      </c>
      <c r="I11" s="223" t="str">
        <f>IF(Summary!$AN18="E","E","")</f>
        <v/>
      </c>
      <c r="J11" s="223" t="str">
        <f>IF(Summary!$AO18="Y","R","")</f>
        <v/>
      </c>
      <c r="K11" s="266"/>
      <c r="L11" s="262"/>
      <c r="M11" s="290" t="s">
        <v>30</v>
      </c>
      <c r="N11" s="291"/>
      <c r="O11" s="291"/>
      <c r="P11" s="291"/>
      <c r="Q11" s="291"/>
      <c r="R11" s="292"/>
      <c r="S11" s="326" t="str">
        <f>IF(Summary!$AN69="E","E","")</f>
        <v/>
      </c>
      <c r="T11" s="326" t="str">
        <f>IF(Summary!$AO69="Y","R","")</f>
        <v/>
      </c>
      <c r="U11" s="266" t="str">
        <f>IF(COUNTIF(S9:S11,"E")=3,"C"," ")</f>
        <v xml:space="preserve"> </v>
      </c>
      <c r="W11" s="338" t="str">
        <f>'Fun Patches'!C12</f>
        <v>&lt;LIST PATCH HERE&gt;</v>
      </c>
      <c r="X11" s="339" t="str">
        <f>IF(Summary!$AN120="E","E","")</f>
        <v/>
      </c>
      <c r="Y11" s="339" t="str">
        <f>IF(Summary!$AO120="Y","R","")</f>
        <v/>
      </c>
      <c r="AA11" s="275"/>
      <c r="AB11" s="273"/>
      <c r="AC11" s="274"/>
    </row>
    <row r="12" spans="2:30" ht="12.95" customHeight="1" thickBot="1">
      <c r="B12" s="262"/>
      <c r="C12" s="295" t="s">
        <v>143</v>
      </c>
      <c r="D12" s="311" t="str">
        <f>IF(Badges!$W335="A","/","")</f>
        <v/>
      </c>
      <c r="E12" s="311" t="str">
        <f>IF(Badges!$W339="A","/","")</f>
        <v/>
      </c>
      <c r="F12" s="311" t="str">
        <f>IF(Badges!$W343="A","/","")</f>
        <v/>
      </c>
      <c r="G12" s="311" t="str">
        <f>IF(Badges!$W347="A","/","")</f>
        <v/>
      </c>
      <c r="H12" s="311" t="str">
        <f>IF(Badges!$W351="A","/","")</f>
        <v/>
      </c>
      <c r="I12" s="223" t="str">
        <f>IF(Summary!$AN19="E","E","")</f>
        <v/>
      </c>
      <c r="J12" s="223" t="str">
        <f>IF(Summary!$AO19="Y","R","")</f>
        <v/>
      </c>
      <c r="K12" s="266"/>
      <c r="L12" s="262"/>
      <c r="M12" s="267" t="s">
        <v>121</v>
      </c>
      <c r="N12" s="268"/>
      <c r="O12" s="268"/>
      <c r="P12" s="268"/>
      <c r="Q12" s="268"/>
      <c r="R12" s="268"/>
      <c r="S12" s="269"/>
      <c r="T12" s="269"/>
      <c r="W12" s="338" t="str">
        <f>'Fun Patches'!C13</f>
        <v>&lt;LIST PATCH HERE&gt;</v>
      </c>
      <c r="X12" s="339" t="str">
        <f>IF(Summary!$AN121="E","E","")</f>
        <v/>
      </c>
      <c r="Y12" s="339" t="str">
        <f>IF(Summary!$AO121="Y","R","")</f>
        <v/>
      </c>
      <c r="AA12" s="275"/>
      <c r="AB12" s="273"/>
      <c r="AC12" s="274"/>
    </row>
    <row r="13" spans="2:30" ht="12.95" customHeight="1">
      <c r="B13" s="262"/>
      <c r="C13" s="294" t="s">
        <v>741</v>
      </c>
      <c r="D13" s="309" t="str">
        <f>IF(Badges!$W358="A","/","")</f>
        <v/>
      </c>
      <c r="E13" s="309" t="str">
        <f>IF(Badges!$W362="A","/","")</f>
        <v/>
      </c>
      <c r="F13" s="309" t="str">
        <f>IF(Badges!$W366="A","/","")</f>
        <v/>
      </c>
      <c r="G13" s="309" t="str">
        <f>IF(Badges!$W370="A","/","")</f>
        <v/>
      </c>
      <c r="H13" s="309" t="str">
        <f>IF(Badges!$W374="A","/","")</f>
        <v/>
      </c>
      <c r="I13" s="325" t="str">
        <f>IF(Summary!$AN20="E","E","")</f>
        <v/>
      </c>
      <c r="J13" s="325" t="str">
        <f>IF(Summary!$AO20="Y","R","")</f>
        <v/>
      </c>
      <c r="K13" s="266"/>
      <c r="L13" s="262"/>
      <c r="M13" s="279" t="s">
        <v>953</v>
      </c>
      <c r="N13" s="280"/>
      <c r="O13" s="280"/>
      <c r="P13" s="280"/>
      <c r="Q13" s="280"/>
      <c r="R13" s="281"/>
      <c r="S13" s="224" t="str">
        <f>IF(Summary!$AN71="E","E","")</f>
        <v/>
      </c>
      <c r="T13" s="224" t="str">
        <f>IF(Summary!$AO71="Y","R","")</f>
        <v/>
      </c>
      <c r="W13" s="338" t="str">
        <f>'Fun Patches'!C14</f>
        <v>&lt;LIST PATCH HERE&gt;</v>
      </c>
      <c r="X13" s="339" t="str">
        <f>IF(Summary!$AN122="E","E","")</f>
        <v/>
      </c>
      <c r="Y13" s="339" t="str">
        <f>IF(Summary!$AO122="Y","R","")</f>
        <v/>
      </c>
      <c r="AA13" s="275"/>
      <c r="AB13" s="273"/>
      <c r="AC13" s="274"/>
    </row>
    <row r="14" spans="2:30" ht="12.95" customHeight="1">
      <c r="B14" s="262"/>
      <c r="C14" s="295" t="s">
        <v>952</v>
      </c>
      <c r="D14" s="311" t="str">
        <f>IF(Badges!$W573="A","/","")</f>
        <v/>
      </c>
      <c r="E14" s="311" t="str">
        <f>IF(Badges!$W385="A","/","")</f>
        <v/>
      </c>
      <c r="F14" s="311" t="str">
        <f>IF(Badges!$W389="A","/","")</f>
        <v/>
      </c>
      <c r="G14" s="311" t="str">
        <f>IF(Badges!$W393="A","/","")</f>
        <v/>
      </c>
      <c r="H14" s="311" t="str">
        <f>IF(Badges!$W397="A","/","")</f>
        <v/>
      </c>
      <c r="I14" s="223" t="str">
        <f>IF(Summary!$AN21="E","E","")</f>
        <v/>
      </c>
      <c r="J14" s="223" t="str">
        <f>IF(Summary!$AO21="Y","R","")</f>
        <v/>
      </c>
      <c r="K14" s="266" t="str">
        <f>IF(COUNT(#REF!)=3,MAX(#REF!),"")</f>
        <v/>
      </c>
      <c r="L14" s="262"/>
      <c r="M14" s="279" t="s">
        <v>954</v>
      </c>
      <c r="N14" s="280"/>
      <c r="O14" s="280"/>
      <c r="P14" s="280"/>
      <c r="Q14" s="280"/>
      <c r="R14" s="281"/>
      <c r="S14" s="224" t="str">
        <f>IF(Summary!$AN72="E","E","")</f>
        <v/>
      </c>
      <c r="T14" s="224" t="str">
        <f>IF(Summary!$AO72="Y","R","")</f>
        <v/>
      </c>
      <c r="W14" s="338" t="str">
        <f>'Fun Patches'!C15</f>
        <v>&lt;LIST PATCH HERE&gt;</v>
      </c>
      <c r="X14" s="339" t="str">
        <f>IF(Summary!$AN123="E","E","")</f>
        <v/>
      </c>
      <c r="Y14" s="339" t="str">
        <f>IF(Summary!$AO123="Y","R","")</f>
        <v/>
      </c>
      <c r="AA14" s="275"/>
      <c r="AB14" s="273"/>
      <c r="AC14" s="274"/>
    </row>
    <row r="15" spans="2:30" ht="12.95" customHeight="1" thickBot="1">
      <c r="B15" s="262"/>
      <c r="C15" s="298" t="s">
        <v>697</v>
      </c>
      <c r="D15" s="311" t="str">
        <f>IF(Badges!$W404="A","/","")</f>
        <v/>
      </c>
      <c r="E15" s="311" t="str">
        <f>IF(Badges!$W408="A","/","")</f>
        <v/>
      </c>
      <c r="F15" s="311" t="str">
        <f>IF(Badges!$W412="A","/","")</f>
        <v/>
      </c>
      <c r="G15" s="311" t="str">
        <f>IF(Badges!$W416="A","/","")</f>
        <v/>
      </c>
      <c r="H15" s="311" t="str">
        <f>IF(Badges!$W420="A","/","")</f>
        <v/>
      </c>
      <c r="I15" s="223" t="str">
        <f>IF(Summary!$AN22="E","E","")</f>
        <v/>
      </c>
      <c r="J15" s="223" t="str">
        <f>IF(Summary!$AO22="Y","R","")</f>
        <v/>
      </c>
      <c r="K15" s="266"/>
      <c r="L15" s="262"/>
      <c r="M15" s="283" t="s">
        <v>955</v>
      </c>
      <c r="N15" s="284"/>
      <c r="O15" s="284"/>
      <c r="P15" s="284"/>
      <c r="Q15" s="284"/>
      <c r="R15" s="285"/>
      <c r="S15" s="326" t="str">
        <f>IF(Summary!$AN73="E","E","")</f>
        <v/>
      </c>
      <c r="T15" s="326" t="str">
        <f>IF(Summary!$AO73="Y","R","")</f>
        <v/>
      </c>
      <c r="U15" s="266" t="str">
        <f>IF(COUNTIF(S13:S15,"E")=3,"C"," ")</f>
        <v xml:space="preserve"> </v>
      </c>
      <c r="W15" s="338" t="str">
        <f>'Fun Patches'!C16</f>
        <v>&lt;LIST PATCH HERE&gt;</v>
      </c>
      <c r="X15" s="339" t="str">
        <f>IF(Summary!$AN124="E","E","")</f>
        <v/>
      </c>
      <c r="Y15" s="339" t="str">
        <f>IF(Summary!$AO124="Y","R","")</f>
        <v/>
      </c>
      <c r="AA15" s="275"/>
      <c r="AB15" s="273"/>
      <c r="AC15" s="274"/>
    </row>
    <row r="16" spans="2:30" ht="12.95" customHeight="1">
      <c r="B16" s="262"/>
      <c r="C16" s="295" t="s">
        <v>146</v>
      </c>
      <c r="D16" s="309" t="str">
        <f>IF(Badges!$W427="A","/","")</f>
        <v/>
      </c>
      <c r="E16" s="309" t="str">
        <f>IF(Badges!$W431="A","/","")</f>
        <v/>
      </c>
      <c r="F16" s="309" t="str">
        <f>IF(Badges!$W435="A","/","")</f>
        <v/>
      </c>
      <c r="G16" s="309" t="str">
        <f>IF(Badges!$W439="A","/","")</f>
        <v/>
      </c>
      <c r="H16" s="309" t="str">
        <f>IF(Badges!$W443="A","/","")</f>
        <v/>
      </c>
      <c r="I16" s="325" t="str">
        <f>IF(Summary!$AN23="E","E","")</f>
        <v/>
      </c>
      <c r="J16" s="325" t="str">
        <f>IF(Summary!$AO23="Y","R","")</f>
        <v/>
      </c>
      <c r="K16" s="266"/>
      <c r="L16" s="262"/>
      <c r="M16" s="294" t="s">
        <v>956</v>
      </c>
      <c r="N16" s="310" t="str">
        <f>IF(Badges!$W79="A","/","")</f>
        <v/>
      </c>
      <c r="O16" s="310" t="str">
        <f>IF(Badges!$W83="A","/","")</f>
        <v/>
      </c>
      <c r="P16" s="310" t="str">
        <f>IF(Badges!$W87="A","/","")</f>
        <v/>
      </c>
      <c r="Q16" s="310" t="str">
        <f>IF(Badges!$W91="A","/","")</f>
        <v/>
      </c>
      <c r="R16" s="310" t="str">
        <f>IF(Badges!$W95="A","/","")</f>
        <v/>
      </c>
      <c r="S16" s="224" t="str">
        <f>IF(Summary!$AN7="E","E","")</f>
        <v/>
      </c>
      <c r="T16" s="224" t="str">
        <f>IF(Summary!$AO7="Y","R","")</f>
        <v/>
      </c>
      <c r="W16" s="338" t="str">
        <f>'Fun Patches'!C17</f>
        <v>&lt;LIST PATCH HERE&gt;</v>
      </c>
      <c r="X16" s="339" t="str">
        <f>IF(Summary!$AN125="E","E","")</f>
        <v/>
      </c>
      <c r="Y16" s="339" t="str">
        <f>IF(Summary!$AO125="Y","R","")</f>
        <v/>
      </c>
      <c r="AA16" s="275"/>
      <c r="AB16" s="273"/>
      <c r="AC16" s="274"/>
    </row>
    <row r="17" spans="2:29" ht="12.95" customHeight="1">
      <c r="B17" s="262"/>
      <c r="C17" s="295" t="s">
        <v>153</v>
      </c>
      <c r="D17" s="311" t="str">
        <f>IF(Badges!$W450="A","/","")</f>
        <v/>
      </c>
      <c r="E17" s="311" t="str">
        <f>IF(Badges!$W454="A","/","")</f>
        <v/>
      </c>
      <c r="F17" s="311" t="str">
        <f>IF(Badges!$W458="A","/","")</f>
        <v/>
      </c>
      <c r="G17" s="311" t="str">
        <f>IF(Badges!$W462="A","/","")</f>
        <v/>
      </c>
      <c r="H17" s="311" t="str">
        <f>IF(Badges!$W466="A","/","")</f>
        <v/>
      </c>
      <c r="I17" s="223" t="str">
        <f>IF(Summary!$AN24="E","E","")</f>
        <v/>
      </c>
      <c r="J17" s="223" t="str">
        <f>IF(Summary!$AO24="Y","R","")</f>
        <v/>
      </c>
      <c r="K17" s="266"/>
      <c r="L17" s="262"/>
      <c r="M17" s="295" t="s">
        <v>957</v>
      </c>
      <c r="N17" s="311" t="str">
        <f>IF(Badges!$W10="A","/","")</f>
        <v/>
      </c>
      <c r="O17" s="311" t="str">
        <f>IF(Badges!$W14="A","/","")</f>
        <v/>
      </c>
      <c r="P17" s="311" t="str">
        <f>IF(Badges!$W18="A","/","")</f>
        <v/>
      </c>
      <c r="Q17" s="311" t="str">
        <f>IF(Badges!$W22="A","/","")</f>
        <v/>
      </c>
      <c r="R17" s="311" t="str">
        <f>IF(Badges!$W26="A","/","")</f>
        <v/>
      </c>
      <c r="S17" s="224" t="str">
        <f>IF(Summary!$AN4="E","E","")</f>
        <v/>
      </c>
      <c r="T17" s="224" t="str">
        <f>IF(Summary!$AO4="Y","R","")</f>
        <v/>
      </c>
      <c r="W17" s="338" t="str">
        <f>'Fun Patches'!C18</f>
        <v>&lt;LIST PATCH HERE&gt;</v>
      </c>
      <c r="X17" s="339" t="str">
        <f>IF(Summary!$AN126="E","E","")</f>
        <v/>
      </c>
      <c r="Y17" s="339" t="str">
        <f>IF(Summary!$AO126="Y","R","")</f>
        <v/>
      </c>
      <c r="AA17" s="275"/>
      <c r="AB17" s="273"/>
      <c r="AC17" s="274"/>
    </row>
    <row r="18" spans="2:29" ht="12.95" customHeight="1" thickBot="1">
      <c r="B18" s="262"/>
      <c r="C18" s="295" t="s">
        <v>94</v>
      </c>
      <c r="D18" s="311" t="str">
        <f>IF(Badges!$W473="A","/","")</f>
        <v/>
      </c>
      <c r="E18" s="311" t="str">
        <f>IF(Badges!$W477="A","/","")</f>
        <v/>
      </c>
      <c r="F18" s="311" t="str">
        <f>IF(Badges!$W481="A","/","")</f>
        <v/>
      </c>
      <c r="G18" s="311" t="str">
        <f>IF(Badges!$W485="A","/","")</f>
        <v/>
      </c>
      <c r="H18" s="311" t="str">
        <f>IF(Badges!$W489="A","/","")</f>
        <v/>
      </c>
      <c r="I18" s="223" t="str">
        <f>IF(Summary!$AN25="E","E","")</f>
        <v/>
      </c>
      <c r="J18" s="223" t="str">
        <f>IF(Summary!$AO25="Y","R","")</f>
        <v/>
      </c>
      <c r="K18" s="266" t="str">
        <f>IF(COUNT(#REF!)=4,MAX(#REF!),"")</f>
        <v/>
      </c>
      <c r="L18" s="262"/>
      <c r="M18" s="295" t="s">
        <v>958</v>
      </c>
      <c r="N18" s="308" t="str">
        <f>IF(Badges!$W243="A","/","")</f>
        <v/>
      </c>
      <c r="O18" s="308" t="str">
        <f>IF(Badges!$W247="A","/","")</f>
        <v/>
      </c>
      <c r="P18" s="308" t="str">
        <f>IF(Badges!$W251="A","/","")</f>
        <v/>
      </c>
      <c r="Q18" s="308" t="str">
        <f>IF(Badges!$W255="A","/","")</f>
        <v/>
      </c>
      <c r="R18" s="308" t="str">
        <f>IF(Badges!$W259="A","/","")</f>
        <v/>
      </c>
      <c r="S18" s="224" t="str">
        <f>IF(Summary!$AN15="E","E","")</f>
        <v/>
      </c>
      <c r="T18" s="224" t="str">
        <f>IF(Summary!$AO15="Y","R","")</f>
        <v/>
      </c>
      <c r="W18" s="338" t="str">
        <f>'Fun Patches'!C19</f>
        <v>&lt;LIST PATCH HERE&gt;</v>
      </c>
      <c r="X18" s="339" t="str">
        <f>IF(Summary!$AN127="E","E","")</f>
        <v/>
      </c>
      <c r="Y18" s="339" t="str">
        <f>IF(Summary!$AO127="Y","R","")</f>
        <v/>
      </c>
      <c r="AA18" s="275"/>
      <c r="AB18" s="273"/>
      <c r="AC18" s="274"/>
    </row>
    <row r="19" spans="2:29" ht="12.95" customHeight="1" thickBot="1">
      <c r="B19" s="262"/>
      <c r="C19" s="294" t="s">
        <v>141</v>
      </c>
      <c r="D19" s="309" t="str">
        <f>IF(Badges!$W496="A","/","")</f>
        <v/>
      </c>
      <c r="E19" s="309" t="str">
        <f>IF(Badges!$W500="A","/","")</f>
        <v/>
      </c>
      <c r="F19" s="309" t="str">
        <f>IF(Badges!$W504="A","/","")</f>
        <v/>
      </c>
      <c r="G19" s="309" t="str">
        <f>IF(Badges!$W508="A","/","")</f>
        <v/>
      </c>
      <c r="H19" s="309" t="str">
        <f>IF(Badges!$W512="A","/","")</f>
        <v/>
      </c>
      <c r="I19" s="325" t="str">
        <f>IF(Summary!$AN26="E","E","")</f>
        <v/>
      </c>
      <c r="J19" s="325" t="str">
        <f>IF(Summary!$AO26="Y","R","")</f>
        <v/>
      </c>
      <c r="K19" s="266"/>
      <c r="L19" s="262"/>
      <c r="M19" s="296" t="s">
        <v>959</v>
      </c>
      <c r="N19" s="291"/>
      <c r="O19" s="291"/>
      <c r="P19" s="291"/>
      <c r="Q19" s="291"/>
      <c r="R19" s="292"/>
      <c r="S19" s="326" t="str">
        <f>IF(Summary!$AN74="E","E","")</f>
        <v/>
      </c>
      <c r="T19" s="326" t="str">
        <f>IF(Summary!$AO74="Y","R","")</f>
        <v/>
      </c>
      <c r="U19" s="266" t="str">
        <f>IF(COUNTIF(S16:S19,"E")=4,"C"," ")</f>
        <v xml:space="preserve"> </v>
      </c>
      <c r="W19" s="338" t="str">
        <f>'Fun Patches'!C20</f>
        <v>&lt;LIST PATCH HERE&gt;</v>
      </c>
      <c r="X19" s="339" t="str">
        <f>IF(Summary!$AN128="E","E","")</f>
        <v/>
      </c>
      <c r="Y19" s="339" t="str">
        <f>IF(Summary!$AO128="Y","R","")</f>
        <v/>
      </c>
      <c r="AA19" s="275"/>
      <c r="AB19" s="273"/>
      <c r="AC19" s="274"/>
    </row>
    <row r="20" spans="2:29" ht="12.95" customHeight="1">
      <c r="B20" s="262"/>
      <c r="C20" s="295" t="s">
        <v>718</v>
      </c>
      <c r="D20" s="311" t="str">
        <f>IF(Badges!$W519="A","/","")</f>
        <v/>
      </c>
      <c r="E20" s="311" t="str">
        <f>IF(Badges!$W523="A","/","")</f>
        <v/>
      </c>
      <c r="F20" s="311" t="str">
        <f>IF(Badges!$W527="A","/","")</f>
        <v/>
      </c>
      <c r="G20" s="311" t="str">
        <f>IF(Badges!$W531="A","/","")</f>
        <v/>
      </c>
      <c r="H20" s="311" t="str">
        <f>IF(Badges!$W535="A","/","")</f>
        <v/>
      </c>
      <c r="I20" s="223" t="str">
        <f>IF(Summary!$AN27="E","E","")</f>
        <v/>
      </c>
      <c r="J20" s="223" t="str">
        <f>IF(Summary!$AO27="Y","R","")</f>
        <v/>
      </c>
      <c r="K20" s="266"/>
      <c r="L20" s="262"/>
      <c r="M20" s="267" t="s">
        <v>764</v>
      </c>
      <c r="N20" s="268"/>
      <c r="O20" s="268"/>
      <c r="P20" s="268"/>
      <c r="Q20" s="268"/>
      <c r="R20" s="272"/>
      <c r="S20" s="325" t="str">
        <f>IF(Summary!$AN75="E","E","")</f>
        <v/>
      </c>
      <c r="T20" s="325" t="str">
        <f>IF(Summary!$AO75="Y","R","")</f>
        <v/>
      </c>
      <c r="W20" s="338" t="str">
        <f>'Fun Patches'!C21</f>
        <v>&lt;LIST PATCH HERE&gt;</v>
      </c>
      <c r="X20" s="339" t="str">
        <f>IF(Summary!$AN129="E","E","")</f>
        <v/>
      </c>
      <c r="Y20" s="339" t="str">
        <f>IF(Summary!$AO129="Y","R","")</f>
        <v/>
      </c>
      <c r="AA20" s="275"/>
      <c r="AB20" s="273"/>
      <c r="AC20" s="274"/>
    </row>
    <row r="21" spans="2:29" ht="12.95" customHeight="1" thickBot="1">
      <c r="B21" s="262"/>
      <c r="C21" s="298" t="s">
        <v>148</v>
      </c>
      <c r="D21" s="311" t="str">
        <f>IF(Badges!$W542="A","/","")</f>
        <v/>
      </c>
      <c r="E21" s="311" t="str">
        <f>IF(Badges!$W546="A","/","")</f>
        <v/>
      </c>
      <c r="F21" s="311" t="str">
        <f>IF(Badges!$W550="A","/","")</f>
        <v/>
      </c>
      <c r="G21" s="311" t="str">
        <f>IF(Badges!$W554="A","/","")</f>
        <v/>
      </c>
      <c r="H21" s="311" t="str">
        <f>IF(Badges!$W558="A","/","")</f>
        <v/>
      </c>
      <c r="I21" s="223" t="str">
        <f>IF(Summary!$AN28="E","E","")</f>
        <v/>
      </c>
      <c r="J21" s="223" t="str">
        <f>IF(Summary!$AO28="Y","R","")</f>
        <v/>
      </c>
      <c r="K21" s="266"/>
      <c r="L21" s="262"/>
      <c r="M21" s="283" t="s">
        <v>960</v>
      </c>
      <c r="N21" s="284"/>
      <c r="O21" s="284"/>
      <c r="P21" s="284"/>
      <c r="Q21" s="284"/>
      <c r="R21" s="285"/>
      <c r="S21" s="346" t="str">
        <f>IF(Summary!$AN76="E","E","")</f>
        <v/>
      </c>
      <c r="T21" s="346" t="str">
        <f>IF(Summary!$AO76="Y","R","")</f>
        <v/>
      </c>
      <c r="U21" s="266" t="str">
        <f>IF(COUNTIF(S20:S21,"E")=2,"C"," ")</f>
        <v xml:space="preserve"> </v>
      </c>
      <c r="W21" s="338" t="str">
        <f>'Fun Patches'!C22</f>
        <v>&lt;LIST PATCH HERE&gt;</v>
      </c>
      <c r="X21" s="339" t="str">
        <f>IF(Summary!$AN130="E","E","")</f>
        <v/>
      </c>
      <c r="Y21" s="339" t="str">
        <f>IF(Summary!$AO130="Y","R","")</f>
        <v/>
      </c>
      <c r="AA21" s="275"/>
      <c r="AB21" s="273"/>
      <c r="AC21" s="274"/>
    </row>
    <row r="22" spans="2:29" ht="12.95" customHeight="1">
      <c r="B22" s="262"/>
      <c r="C22" s="295" t="s">
        <v>152</v>
      </c>
      <c r="D22" s="309" t="str">
        <f>IF(Badges!$W565="A","/","")</f>
        <v/>
      </c>
      <c r="E22" s="309" t="str">
        <f>IF(Badges!$W569="A","/","")</f>
        <v/>
      </c>
      <c r="F22" s="309" t="str">
        <f>IF(Badges!$W573="A","/","")</f>
        <v/>
      </c>
      <c r="G22" s="309" t="str">
        <f>IF(Badges!$W577="A","/","")</f>
        <v/>
      </c>
      <c r="H22" s="309" t="str">
        <f>IF(Badges!$W581="A","/","")</f>
        <v/>
      </c>
      <c r="I22" s="325" t="str">
        <f>IF(Summary!$AN29="E","E","")</f>
        <v/>
      </c>
      <c r="J22" s="325" t="str">
        <f>IF(Summary!$AO29="Y","R","")</f>
        <v/>
      </c>
      <c r="K22" s="266" t="str">
        <f>IF(COUNT(#REF!)=2,MAX(#REF!),"")</f>
        <v/>
      </c>
      <c r="L22" s="262"/>
      <c r="M22" s="287" t="s">
        <v>766</v>
      </c>
      <c r="N22" s="288"/>
      <c r="O22" s="288"/>
      <c r="P22" s="288"/>
      <c r="Q22" s="288"/>
      <c r="R22" s="297"/>
      <c r="S22" s="325" t="str">
        <f>IF(Summary!$AN77="E","E","")</f>
        <v/>
      </c>
      <c r="T22" s="325" t="str">
        <f>IF(Summary!$AO77="Y","R","")</f>
        <v/>
      </c>
      <c r="W22" s="338" t="str">
        <f>'Fun Patches'!C23</f>
        <v>&lt;LIST PATCH HERE&gt;</v>
      </c>
      <c r="X22" s="339" t="str">
        <f>IF(Summary!$AN131="E","E","")</f>
        <v/>
      </c>
      <c r="Y22" s="339" t="str">
        <f>IF(Summary!$AO131="Y","R","")</f>
        <v/>
      </c>
      <c r="AA22" s="275"/>
      <c r="AB22" s="273"/>
      <c r="AC22" s="274"/>
    </row>
    <row r="23" spans="2:29" ht="12.95" customHeight="1" thickBot="1">
      <c r="B23" s="262"/>
      <c r="C23" s="295" t="s">
        <v>149</v>
      </c>
      <c r="D23" s="311" t="str">
        <f>IF(Badges!$W588="A","/","")</f>
        <v/>
      </c>
      <c r="E23" s="311" t="str">
        <f>IF(Badges!$W592="A","/","")</f>
        <v/>
      </c>
      <c r="F23" s="311" t="str">
        <f>IF(Badges!$W596="A","/","")</f>
        <v/>
      </c>
      <c r="G23" s="311" t="str">
        <f>IF(Badges!$W600="A","/","")</f>
        <v/>
      </c>
      <c r="H23" s="311" t="str">
        <f>IF(Badges!$W604="A","/","")</f>
        <v/>
      </c>
      <c r="I23" s="223" t="str">
        <f>IF(Summary!$AN30="E","E","")</f>
        <v/>
      </c>
      <c r="J23" s="223" t="str">
        <f>IF(Summary!$AO30="Y","R","")</f>
        <v/>
      </c>
      <c r="K23" s="266"/>
      <c r="L23" s="262"/>
      <c r="M23" s="290" t="s">
        <v>961</v>
      </c>
      <c r="N23" s="291"/>
      <c r="O23" s="291"/>
      <c r="P23" s="291"/>
      <c r="Q23" s="291"/>
      <c r="R23" s="292"/>
      <c r="S23" s="326" t="str">
        <f>IF(Summary!$AN78="E","E","")</f>
        <v/>
      </c>
      <c r="T23" s="326" t="str">
        <f>IF(Summary!$AO78="Y","R","")</f>
        <v/>
      </c>
      <c r="U23" s="266" t="str">
        <f>IF(COUNTIF(S22:S23,"E")=2,"C"," ")</f>
        <v xml:space="preserve"> </v>
      </c>
      <c r="W23" s="338" t="str">
        <f>'Fun Patches'!C24</f>
        <v>&lt;LIST PATCH HERE&gt;</v>
      </c>
      <c r="X23" s="339" t="str">
        <f>IF(Summary!$AN132="E","E","")</f>
        <v/>
      </c>
      <c r="Y23" s="339" t="str">
        <f>IF(Summary!$AO132="Y","R","")</f>
        <v/>
      </c>
      <c r="AA23" s="275"/>
      <c r="AB23" s="273"/>
      <c r="AC23" s="274"/>
    </row>
    <row r="24" spans="2:29" ht="12.95" customHeight="1" thickBot="1">
      <c r="B24" s="262"/>
      <c r="C24" s="295" t="s">
        <v>142</v>
      </c>
      <c r="D24" s="311" t="str">
        <f>IF(Badges!$W634="A","/","")</f>
        <v/>
      </c>
      <c r="E24" s="311" t="str">
        <f>IF(Badges!$W638="A","/","")</f>
        <v/>
      </c>
      <c r="F24" s="311" t="str">
        <f>IF(Badges!$W642="A","/","")</f>
        <v/>
      </c>
      <c r="G24" s="311" t="str">
        <f>IF(Badges!$W646="A","/","")</f>
        <v/>
      </c>
      <c r="H24" s="311" t="str">
        <f>IF(Badges!$W650="A","/","")</f>
        <v/>
      </c>
      <c r="I24" s="223" t="str">
        <f>IF(Summary!$AN32="E","E","")</f>
        <v/>
      </c>
      <c r="J24" s="223" t="str">
        <f>IF(Summary!$AO32="Y","R","")</f>
        <v/>
      </c>
      <c r="K24" s="266" t="str">
        <f>IF(COUNT(#REF!)=2,MAX(#REF!),"")</f>
        <v/>
      </c>
      <c r="L24" s="262"/>
      <c r="M24" s="267" t="s">
        <v>765</v>
      </c>
      <c r="N24" s="268"/>
      <c r="O24" s="268"/>
      <c r="P24" s="268"/>
      <c r="Q24" s="268"/>
      <c r="R24" s="272"/>
      <c r="S24" s="224" t="str">
        <f>IF(Summary!$AN79="E","E","")</f>
        <v/>
      </c>
      <c r="T24" s="224" t="str">
        <f>IF(Summary!$AO79="Y","R","")</f>
        <v/>
      </c>
      <c r="U24" s="266" t="str">
        <f>IF(COUNTIF(S24:S25,"E")=2,"C"," ")</f>
        <v xml:space="preserve"> </v>
      </c>
      <c r="W24" s="338" t="str">
        <f>'Fun Patches'!C25</f>
        <v>&lt;LIST PATCH HERE&gt;</v>
      </c>
      <c r="X24" s="339" t="str">
        <f>IF(Summary!$AN133="E","E","")</f>
        <v/>
      </c>
      <c r="Y24" s="339" t="str">
        <f>IF(Summary!$AO133="Y","R","")</f>
        <v/>
      </c>
      <c r="AA24" s="275"/>
      <c r="AB24" s="273"/>
      <c r="AC24" s="274"/>
    </row>
    <row r="25" spans="2:29" ht="12.95" customHeight="1" thickBot="1">
      <c r="B25" s="262"/>
      <c r="C25" s="294" t="s">
        <v>154</v>
      </c>
      <c r="D25" s="309" t="str">
        <f>IF(Badges!$W657="A","/","")</f>
        <v/>
      </c>
      <c r="E25" s="309" t="str">
        <f>IF(Badges!$W661="A","/","")</f>
        <v/>
      </c>
      <c r="F25" s="309" t="str">
        <f>IF(Badges!$W665="A","/","")</f>
        <v/>
      </c>
      <c r="G25" s="309" t="str">
        <f>IF(Badges!$W669="A","/","")</f>
        <v/>
      </c>
      <c r="H25" s="309" t="str">
        <f>IF(Badges!$W673="A","/","")</f>
        <v/>
      </c>
      <c r="I25" s="325" t="str">
        <f>IF(Summary!$AN33="E","E","")</f>
        <v/>
      </c>
      <c r="J25" s="325" t="str">
        <f>IF(Summary!$AO33="Y","R","")</f>
        <v/>
      </c>
      <c r="K25" s="266"/>
      <c r="L25" s="262"/>
      <c r="M25" s="283" t="s">
        <v>964</v>
      </c>
      <c r="N25" s="284"/>
      <c r="O25" s="284"/>
      <c r="P25" s="284"/>
      <c r="Q25" s="284"/>
      <c r="R25" s="285"/>
      <c r="S25" s="326" t="str">
        <f>IF(Summary!$AN80="E","E","")</f>
        <v/>
      </c>
      <c r="T25" s="326" t="str">
        <f>IF(Summary!$AO80="Y","R","")</f>
        <v/>
      </c>
      <c r="U25" s="586" t="s">
        <v>1144</v>
      </c>
      <c r="W25" s="338" t="str">
        <f>'Fun Patches'!C26</f>
        <v>&lt;LIST PATCH HERE&gt;</v>
      </c>
      <c r="X25" s="339" t="str">
        <f>IF(Summary!$AN134="E","E","")</f>
        <v/>
      </c>
      <c r="Y25" s="339" t="str">
        <f>IF(Summary!$AO134="Y","R","")</f>
        <v/>
      </c>
      <c r="AA25" s="275"/>
      <c r="AB25" s="273"/>
      <c r="AC25" s="274"/>
    </row>
    <row r="26" spans="2:29" ht="12.95" customHeight="1">
      <c r="B26" s="262"/>
      <c r="C26" s="295" t="s">
        <v>962</v>
      </c>
      <c r="D26" s="311" t="str">
        <f>IF(Badges!$W102="A","/","")</f>
        <v/>
      </c>
      <c r="E26" s="311" t="str">
        <f>IF(Badges!$W106="A","/","")</f>
        <v/>
      </c>
      <c r="F26" s="311" t="str">
        <f>IF(Badges!$W110="A","/","")</f>
        <v/>
      </c>
      <c r="G26" s="311" t="str">
        <f>IF(Badges!$W114="A","/","")</f>
        <v/>
      </c>
      <c r="H26" s="311" t="str">
        <f>IF(Badges!$W118="A","/","")</f>
        <v/>
      </c>
      <c r="I26" s="223" t="str">
        <f>IF(Summary!$AN8="E","E","")</f>
        <v/>
      </c>
      <c r="J26" s="223" t="str">
        <f>IF(Summary!$AO8="Y","R","")</f>
        <v/>
      </c>
      <c r="K26" s="266" t="str">
        <f>IF(COUNT(#REF!)=2,MAX(#REF!),"")</f>
        <v/>
      </c>
      <c r="L26" s="392"/>
      <c r="M26" s="392"/>
      <c r="N26" s="393"/>
      <c r="O26" s="393"/>
      <c r="P26" s="393"/>
      <c r="Q26" s="393"/>
      <c r="R26" s="393"/>
      <c r="S26" s="394"/>
      <c r="T26" s="394"/>
      <c r="U26" s="586"/>
      <c r="W26" s="338" t="str">
        <f>'Fun Patches'!C27</f>
        <v>&lt;LIST PATCH HERE&gt;</v>
      </c>
      <c r="X26" s="339" t="str">
        <f>IF(Summary!$AN135="E","E","")</f>
        <v/>
      </c>
      <c r="Y26" s="339" t="str">
        <f>IF(Summary!$AO135="Y","R","")</f>
        <v/>
      </c>
      <c r="AA26" s="275"/>
      <c r="AB26" s="273"/>
      <c r="AC26" s="274"/>
    </row>
    <row r="27" spans="2:29" ht="12.95" customHeight="1" thickBot="1">
      <c r="B27" s="262"/>
      <c r="C27" s="298" t="s">
        <v>963</v>
      </c>
      <c r="D27" s="311" t="str">
        <f>IF(Badges!$W680="A","/","")</f>
        <v/>
      </c>
      <c r="E27" s="311" t="str">
        <f>IF(Badges!$W684="A","/","")</f>
        <v/>
      </c>
      <c r="F27" s="311" t="str">
        <f>IF(Badges!$W688="A","/","")</f>
        <v/>
      </c>
      <c r="G27" s="311" t="str">
        <f>IF(Badges!$W692="A","/","")</f>
        <v/>
      </c>
      <c r="H27" s="311" t="str">
        <f>IF(Badges!$W696="A","/","")</f>
        <v/>
      </c>
      <c r="I27" s="223" t="str">
        <f>IF(Summary!$AN34="E","E","")</f>
        <v/>
      </c>
      <c r="J27" s="223" t="str">
        <f>IF(Summary!$AO34="Y","R","")</f>
        <v/>
      </c>
      <c r="K27" s="266"/>
      <c r="L27" s="392"/>
      <c r="M27" s="392"/>
      <c r="N27" s="393"/>
      <c r="O27" s="393"/>
      <c r="P27" s="393"/>
      <c r="Q27" s="393"/>
      <c r="R27" s="393"/>
      <c r="S27" s="394"/>
      <c r="T27" s="394"/>
      <c r="U27" s="586"/>
      <c r="W27" s="338" t="str">
        <f>'Fun Patches'!C28</f>
        <v>&lt;LIST PATCH HERE&gt;</v>
      </c>
      <c r="X27" s="339" t="str">
        <f>IF(Summary!$AN136="E","E","")</f>
        <v/>
      </c>
      <c r="Y27" s="339" t="str">
        <f>IF(Summary!$AO136="Y","R","")</f>
        <v/>
      </c>
      <c r="AA27" s="275"/>
      <c r="AB27" s="273"/>
      <c r="AC27" s="274"/>
    </row>
    <row r="28" spans="2:29" ht="12.95" customHeight="1">
      <c r="B28" s="262"/>
      <c r="C28" s="294" t="s">
        <v>150</v>
      </c>
      <c r="D28" s="309" t="str">
        <f>IF(Badges!$W703="A","/","")</f>
        <v/>
      </c>
      <c r="E28" s="309" t="str">
        <f>IF(Badges!$W707="A","/","")</f>
        <v/>
      </c>
      <c r="F28" s="309" t="str">
        <f>IF(Badges!$W711="A","/","")</f>
        <v/>
      </c>
      <c r="G28" s="309" t="str">
        <f>IF(Badges!$W715="A","/","")</f>
        <v/>
      </c>
      <c r="H28" s="309" t="str">
        <f>IF(Badges!$W719="A","/","")</f>
        <v/>
      </c>
      <c r="I28" s="325" t="str">
        <f>IF(Summary!$AN35="E","E","")</f>
        <v/>
      </c>
      <c r="J28" s="325" t="str">
        <f>IF(Summary!$AO35="Y","R","")</f>
        <v/>
      </c>
      <c r="L28" s="580" t="str">
        <f>'Council Own'!B6</f>
        <v>&lt;&lt;List Badge 1 Here&gt;&gt;</v>
      </c>
      <c r="M28" s="580"/>
      <c r="N28" s="580"/>
      <c r="O28" s="580"/>
      <c r="P28" s="580"/>
      <c r="Q28" s="580"/>
      <c r="R28" s="589"/>
      <c r="S28" s="337" t="str">
        <f>IF(Summary!$AN82="E","E","")</f>
        <v/>
      </c>
      <c r="T28" s="337" t="str">
        <f>IF(Summary!$AO82="Y","R","")</f>
        <v/>
      </c>
      <c r="U28" s="586"/>
      <c r="W28" s="338" t="str">
        <f>'Fun Patches'!C29</f>
        <v>&lt;LIST PATCH HERE&gt;</v>
      </c>
      <c r="X28" s="339" t="str">
        <f>IF(Summary!$AN137="E","E","")</f>
        <v/>
      </c>
      <c r="Y28" s="339" t="str">
        <f>IF(Summary!$AO137="Y","R","")</f>
        <v/>
      </c>
      <c r="AA28" s="275"/>
      <c r="AB28" s="273"/>
      <c r="AC28" s="274"/>
    </row>
    <row r="29" spans="2:29" ht="12.95" customHeight="1">
      <c r="B29" s="262"/>
      <c r="C29" s="295" t="s">
        <v>847</v>
      </c>
      <c r="D29" s="311" t="str">
        <f>IF(Badges!$W726="A","/","")</f>
        <v/>
      </c>
      <c r="E29" s="311" t="str">
        <f>IF(Badges!$W730="A","/","")</f>
        <v/>
      </c>
      <c r="F29" s="311" t="str">
        <f>IF(Badges!$W734="A","/","")</f>
        <v/>
      </c>
      <c r="G29" s="311" t="str">
        <f>IF(Badges!$W738="A","/","")</f>
        <v/>
      </c>
      <c r="H29" s="311" t="str">
        <f>IF(Badges!$W742="A","/","")</f>
        <v/>
      </c>
      <c r="I29" s="223" t="str">
        <f>IF(Summary!$AN36="E","E","")</f>
        <v/>
      </c>
      <c r="J29" s="223" t="str">
        <f>IF(Summary!$AO36="Y","R","")</f>
        <v/>
      </c>
      <c r="L29" s="581" t="str">
        <f>'Council Own'!B30</f>
        <v>&lt;&lt;List Badge 2 Here&gt;&gt;</v>
      </c>
      <c r="M29" s="581"/>
      <c r="N29" s="581"/>
      <c r="O29" s="581"/>
      <c r="P29" s="581"/>
      <c r="Q29" s="581"/>
      <c r="R29" s="590"/>
      <c r="S29" s="339" t="str">
        <f>IF(Summary!$AN83="E","E","")</f>
        <v/>
      </c>
      <c r="T29" s="339" t="str">
        <f>IF(Summary!$AO83="Y","R","")</f>
        <v/>
      </c>
      <c r="U29" s="586"/>
      <c r="W29" s="338" t="str">
        <f>'Fun Patches'!C30</f>
        <v>&lt;LIST PATCH HERE&gt;</v>
      </c>
      <c r="X29" s="339" t="str">
        <f>IF(Summary!$AN138="E","E","")</f>
        <v/>
      </c>
      <c r="Y29" s="339" t="str">
        <f>IF(Summary!$AO138="Y","R","")</f>
        <v/>
      </c>
      <c r="AA29" s="275"/>
      <c r="AB29" s="273"/>
      <c r="AC29" s="274"/>
    </row>
    <row r="30" spans="2:29" ht="12.95" customHeight="1" thickBot="1">
      <c r="B30" s="262"/>
      <c r="C30" s="298" t="s">
        <v>140</v>
      </c>
      <c r="D30" s="316" t="str">
        <f>IF(Badges!$W749="A","/","")</f>
        <v/>
      </c>
      <c r="E30" s="316" t="str">
        <f>IF(Badges!$W753="A","/","")</f>
        <v/>
      </c>
      <c r="F30" s="316" t="str">
        <f>IF(Badges!$W757="A","/","")</f>
        <v/>
      </c>
      <c r="G30" s="316" t="str">
        <f>IF(Badges!$W761="A","/","")</f>
        <v/>
      </c>
      <c r="H30" s="316" t="str">
        <f>IF(Badges!$W765="A","/","")</f>
        <v/>
      </c>
      <c r="I30" s="326" t="str">
        <f>IF(Summary!$AN37="E","E","")</f>
        <v/>
      </c>
      <c r="J30" s="326" t="str">
        <f>IF(Summary!$AO37="Y","R","")</f>
        <v/>
      </c>
      <c r="L30" s="580" t="str">
        <f>'Council Own'!B54</f>
        <v>&lt;&lt;List Badge 3 Here&gt;&gt;</v>
      </c>
      <c r="M30" s="580"/>
      <c r="N30" s="580"/>
      <c r="O30" s="580"/>
      <c r="P30" s="580"/>
      <c r="Q30" s="580"/>
      <c r="R30" s="589"/>
      <c r="S30" s="339" t="str">
        <f>IF(Summary!$AN84="E","E","")</f>
        <v/>
      </c>
      <c r="T30" s="339" t="str">
        <f>IF(Summary!$AO84="Y","R","")</f>
        <v/>
      </c>
      <c r="U30" s="586"/>
      <c r="W30" s="338" t="str">
        <f>'Fun Patches'!C31</f>
        <v>&lt;LIST PATCH HERE&gt;</v>
      </c>
      <c r="X30" s="339" t="str">
        <f>IF(Summary!$AN139="E","E","")</f>
        <v/>
      </c>
      <c r="Y30" s="339" t="str">
        <f>IF(Summary!$AO139="Y","R","")</f>
        <v/>
      </c>
      <c r="AA30" s="275"/>
      <c r="AB30" s="273"/>
      <c r="AC30" s="274"/>
    </row>
    <row r="31" spans="2:29" ht="12.95" customHeight="1">
      <c r="B31" s="262"/>
      <c r="C31" s="295" t="s">
        <v>1077</v>
      </c>
      <c r="D31" s="308" t="str">
        <f>IF(Badges!D768="C","/","")</f>
        <v/>
      </c>
      <c r="E31" s="308" t="str">
        <f>IF(Badges!E768="C","/","")</f>
        <v/>
      </c>
      <c r="F31" s="308" t="str">
        <f>IF(Badges!F768="C","/","")</f>
        <v/>
      </c>
      <c r="G31" s="308" t="str">
        <f>IF(Badges!G768="C","/","")</f>
        <v/>
      </c>
      <c r="H31" s="308" t="str">
        <f>IF(Badges!H768="C","/","")</f>
        <v/>
      </c>
      <c r="I31" s="224" t="str">
        <f>IF(Summary!$AN38="E","E","")</f>
        <v/>
      </c>
      <c r="J31" s="224" t="str">
        <f>IF(Summary!$AO38="Y","R","")</f>
        <v/>
      </c>
      <c r="L31" s="581" t="str">
        <f>'Council Own'!B78</f>
        <v>&lt;&lt;List Badge 4 Here&gt;&gt;</v>
      </c>
      <c r="M31" s="581"/>
      <c r="N31" s="581"/>
      <c r="O31" s="581"/>
      <c r="P31" s="581"/>
      <c r="Q31" s="581"/>
      <c r="R31" s="590"/>
      <c r="S31" s="339" t="str">
        <f>IF(Summary!$AN85="E","E","")</f>
        <v/>
      </c>
      <c r="T31" s="339" t="str">
        <f>IF(Summary!$AO85="Y","R","")</f>
        <v/>
      </c>
      <c r="U31" s="586"/>
      <c r="W31" s="338" t="str">
        <f>'Fun Patches'!C32</f>
        <v>&lt;LIST PATCH HERE&gt;</v>
      </c>
      <c r="X31" s="339" t="str">
        <f>IF(Summary!$AN140="E","E","")</f>
        <v/>
      </c>
      <c r="Y31" s="339" t="str">
        <f>IF(Summary!$AO140="Y","R","")</f>
        <v/>
      </c>
      <c r="AA31" s="275"/>
      <c r="AB31" s="273"/>
      <c r="AC31" s="274"/>
    </row>
    <row r="32" spans="2:29" ht="12.95" customHeight="1">
      <c r="B32" s="262"/>
      <c r="C32" s="295" t="s">
        <v>965</v>
      </c>
      <c r="D32" s="317" t="str">
        <f>IF(Badges!$W779="A","/","")</f>
        <v/>
      </c>
      <c r="E32" s="317" t="str">
        <f>IF(Badges!$W783="A","/","")</f>
        <v/>
      </c>
      <c r="F32" s="317" t="str">
        <f>IF(Badges!$W787="A","/","")</f>
        <v/>
      </c>
      <c r="G32" s="317" t="str">
        <f>IF(Badges!$W791="A","/","")</f>
        <v/>
      </c>
      <c r="H32" s="317" t="str">
        <f>IF(Badges!$W795="A","/","")</f>
        <v/>
      </c>
      <c r="I32" s="224" t="str">
        <f>IF(Summary!$AN39="E","E","")</f>
        <v/>
      </c>
      <c r="J32" s="224" t="str">
        <f>IF(Summary!$AO39="Y","R","")</f>
        <v/>
      </c>
      <c r="L32" s="582" t="str">
        <f>'Council Own'!B102</f>
        <v>&lt;&lt;List Badge 5 Here&gt;&gt;</v>
      </c>
      <c r="M32" s="582"/>
      <c r="N32" s="582"/>
      <c r="O32" s="582"/>
      <c r="P32" s="582"/>
      <c r="Q32" s="582"/>
      <c r="R32" s="591"/>
      <c r="S32" s="341" t="str">
        <f>IF(Summary!$AN86="E","E","")</f>
        <v/>
      </c>
      <c r="T32" s="341" t="str">
        <f>IF(Summary!$AO86="Y","R","")</f>
        <v/>
      </c>
      <c r="U32" s="586"/>
      <c r="W32" s="338" t="str">
        <f>'Fun Patches'!C33</f>
        <v>&lt;LIST PATCH HERE&gt;</v>
      </c>
      <c r="X32" s="339" t="str">
        <f>IF(Summary!$AN141="E","E","")</f>
        <v/>
      </c>
      <c r="Y32" s="339" t="str">
        <f>IF(Summary!$AO141="Y","R","")</f>
        <v/>
      </c>
      <c r="AA32" s="275"/>
      <c r="AB32" s="273"/>
      <c r="AC32" s="274"/>
    </row>
    <row r="33" spans="2:29" ht="12.95" customHeight="1" thickBot="1">
      <c r="B33" s="262"/>
      <c r="C33" s="299" t="s">
        <v>966</v>
      </c>
      <c r="D33" s="316" t="str">
        <f>IF(Badges!$W802="A","/","")</f>
        <v/>
      </c>
      <c r="E33" s="316" t="str">
        <f>IF(Badges!$W806="A","/","")</f>
        <v/>
      </c>
      <c r="F33" s="316" t="str">
        <f>IF(Badges!$W810="A","/","")</f>
        <v/>
      </c>
      <c r="G33" s="316" t="str">
        <f>IF(Badges!$W814="A","/","")</f>
        <v/>
      </c>
      <c r="H33" s="316" t="str">
        <f>IF(Badges!$W818="A","/","")</f>
        <v/>
      </c>
      <c r="I33" s="224" t="str">
        <f>IF(Summary!$AN40="E","E","")</f>
        <v/>
      </c>
      <c r="J33" s="224" t="str">
        <f>IF(Summary!$AO40="Y","R","")</f>
        <v/>
      </c>
      <c r="L33" s="582" t="str">
        <f>'Council Own'!B126</f>
        <v>&lt;&lt;List Badge 6 Here&gt;&gt;</v>
      </c>
      <c r="M33" s="582"/>
      <c r="N33" s="582"/>
      <c r="O33" s="582"/>
      <c r="P33" s="582"/>
      <c r="Q33" s="582"/>
      <c r="R33" s="591"/>
      <c r="S33" s="341" t="str">
        <f>IF(Summary!$AN87="E","E","")</f>
        <v/>
      </c>
      <c r="T33" s="341" t="str">
        <f>IF(Summary!$AO87="Y","R","")</f>
        <v/>
      </c>
      <c r="U33" s="586"/>
      <c r="W33" s="338" t="str">
        <f>'Fun Patches'!C34</f>
        <v>&lt;LIST PATCH HERE&gt;</v>
      </c>
      <c r="X33" s="339" t="str">
        <f>IF(Summary!$AN142="E","E","")</f>
        <v/>
      </c>
      <c r="Y33" s="339" t="str">
        <f>IF(Summary!$AO142="Y","R","")</f>
        <v/>
      </c>
      <c r="AA33" s="275"/>
      <c r="AB33" s="273"/>
      <c r="AC33" s="274"/>
    </row>
    <row r="34" spans="2:29" ht="12.95" customHeight="1">
      <c r="L34" s="582" t="str">
        <f>'Council Own'!B150</f>
        <v>&lt;&lt;List Badge 7 Here&gt;&gt;</v>
      </c>
      <c r="M34" s="582"/>
      <c r="N34" s="582"/>
      <c r="O34" s="582"/>
      <c r="P34" s="582"/>
      <c r="Q34" s="582"/>
      <c r="R34" s="591"/>
      <c r="S34" s="341" t="str">
        <f>IF(Summary!$AN88="E","E","")</f>
        <v/>
      </c>
      <c r="T34" s="341" t="str">
        <f>IF(Summary!$AO88="Y","R","")</f>
        <v/>
      </c>
      <c r="U34" s="586"/>
      <c r="W34" s="338" t="str">
        <f>'Fun Patches'!C35</f>
        <v>&lt;LIST PATCH HERE&gt;</v>
      </c>
      <c r="X34" s="339" t="str">
        <f>IF(Summary!$AN143="E","E","")</f>
        <v/>
      </c>
      <c r="Y34" s="339" t="str">
        <f>IF(Summary!$AO143="Y","R","")</f>
        <v/>
      </c>
      <c r="AA34" s="275"/>
      <c r="AB34" s="273"/>
      <c r="AC34" s="274"/>
    </row>
    <row r="35" spans="2:29" ht="12.95" customHeight="1" thickBot="1">
      <c r="L35" s="582" t="str">
        <f>'Council Own'!B174</f>
        <v>&lt;&lt;List Badge 8 Here&gt;&gt;</v>
      </c>
      <c r="M35" s="582"/>
      <c r="N35" s="582"/>
      <c r="O35" s="582"/>
      <c r="P35" s="582"/>
      <c r="Q35" s="582"/>
      <c r="R35" s="591"/>
      <c r="S35" s="341" t="str">
        <f>IF(Summary!$AN89="E","E","")</f>
        <v/>
      </c>
      <c r="T35" s="341" t="str">
        <f>IF(Summary!$AO89="Y","R","")</f>
        <v/>
      </c>
      <c r="U35" s="586"/>
      <c r="W35" s="338" t="str">
        <f>'Fun Patches'!C36</f>
        <v>&lt;LIST PATCH HERE&gt;</v>
      </c>
      <c r="X35" s="339" t="str">
        <f>IF(Summary!$AN144="E","E","")</f>
        <v/>
      </c>
      <c r="Y35" s="339" t="str">
        <f>IF(Summary!$AO144="Y","R","")</f>
        <v/>
      </c>
      <c r="AA35" s="275"/>
      <c r="AB35" s="273"/>
      <c r="AC35" s="274"/>
    </row>
    <row r="36" spans="2:29" ht="12.95" customHeight="1">
      <c r="C36" s="300" t="s">
        <v>156</v>
      </c>
      <c r="D36" s="310" t="str">
        <f>IF(Badges!$W56="A","/","")</f>
        <v/>
      </c>
      <c r="E36" s="310" t="str">
        <f>IF(Badges!$W60="A","/","")</f>
        <v/>
      </c>
      <c r="F36" s="310" t="str">
        <f>IF(Badges!$W64="A","/","")</f>
        <v/>
      </c>
      <c r="G36" s="310" t="str">
        <f>IF(Badges!$W68="A","/","")</f>
        <v/>
      </c>
      <c r="H36" s="310" t="str">
        <f>IF(Badges!$W72="A","/","")</f>
        <v/>
      </c>
      <c r="I36" s="224" t="str">
        <f>IF(Summary!$AN6="E","E","")</f>
        <v/>
      </c>
      <c r="J36" s="224" t="str">
        <f>IF(Summary!$AO6="Y","R","")</f>
        <v/>
      </c>
      <c r="L36" s="582" t="str">
        <f>'Council Own'!B198</f>
        <v>&lt;&lt;List Badge 9 Here&gt;&gt;</v>
      </c>
      <c r="M36" s="582"/>
      <c r="N36" s="582"/>
      <c r="O36" s="582"/>
      <c r="P36" s="582"/>
      <c r="Q36" s="582"/>
      <c r="R36" s="591"/>
      <c r="S36" s="341" t="str">
        <f>IF(Summary!$AN90="E","E","")</f>
        <v/>
      </c>
      <c r="T36" s="341" t="str">
        <f>IF(Summary!$AO90="Y","R","")</f>
        <v/>
      </c>
      <c r="U36" s="586"/>
      <c r="W36" s="338" t="str">
        <f>'Fun Patches'!C37</f>
        <v>&lt;LIST PATCH HERE&gt;</v>
      </c>
      <c r="X36" s="339" t="str">
        <f>IF(Summary!$AN145="E","E","")</f>
        <v/>
      </c>
      <c r="Y36" s="339" t="str">
        <f>IF(Summary!$AO145="Y","R","")</f>
        <v/>
      </c>
      <c r="AA36" s="275"/>
      <c r="AB36" s="273"/>
      <c r="AC36" s="274"/>
    </row>
    <row r="37" spans="2:29" ht="12.95" customHeight="1" thickBot="1">
      <c r="C37" s="298" t="s">
        <v>157</v>
      </c>
      <c r="D37" s="316" t="str">
        <f>IF(Badges!$W611="A","/","")</f>
        <v/>
      </c>
      <c r="E37" s="316" t="str">
        <f>IF(Badges!$W615="A","/","")</f>
        <v/>
      </c>
      <c r="F37" s="316" t="str">
        <f>IF(Badges!$W619="A","/","")</f>
        <v/>
      </c>
      <c r="G37" s="316" t="str">
        <f>IF(Badges!$W623="A","/","")</f>
        <v/>
      </c>
      <c r="H37" s="316" t="str">
        <f>IF(Badges!$W627="A","/","")</f>
        <v/>
      </c>
      <c r="I37" s="326" t="str">
        <f>IF(Summary!$AN31="E","E","")</f>
        <v/>
      </c>
      <c r="J37" s="326" t="str">
        <f>IF(Summary!$AO31="Y","R","")</f>
        <v/>
      </c>
      <c r="L37" s="582" t="str">
        <f>'Council Own'!B222</f>
        <v>&lt;&lt;List Badge 10 Here&gt;&gt;</v>
      </c>
      <c r="M37" s="582"/>
      <c r="N37" s="582"/>
      <c r="O37" s="582"/>
      <c r="P37" s="582"/>
      <c r="Q37" s="582"/>
      <c r="R37" s="591"/>
      <c r="S37" s="341" t="str">
        <f>IF(Summary!$AN91="E","E","")</f>
        <v/>
      </c>
      <c r="T37" s="341" t="str">
        <f>IF(Summary!$AO91="Y","R","")</f>
        <v/>
      </c>
      <c r="U37" s="586"/>
      <c r="W37" s="338" t="str">
        <f>'Fun Patches'!C38</f>
        <v>&lt;LIST PATCH HERE&gt;</v>
      </c>
      <c r="X37" s="339" t="str">
        <f>IF(Summary!$AN146="E","E","")</f>
        <v/>
      </c>
      <c r="Y37" s="339" t="str">
        <f>IF(Summary!$AO146="Y","R","")</f>
        <v/>
      </c>
      <c r="AA37" s="275"/>
      <c r="AB37" s="273"/>
      <c r="AC37" s="274"/>
    </row>
    <row r="38" spans="2:29" ht="12.95" customHeight="1">
      <c r="C38" s="300" t="s">
        <v>158</v>
      </c>
      <c r="D38" s="309" t="str">
        <f>IF(Badges!$W123="A","/","")</f>
        <v/>
      </c>
      <c r="E38" s="309" t="str">
        <f>IF(Badges!$W125="A","/","")</f>
        <v/>
      </c>
      <c r="F38" s="309" t="str">
        <f>IF(Badges!$W127="A","/","")</f>
        <v/>
      </c>
      <c r="G38" s="309" t="str">
        <f>IF(Badges!$W129="A","/","")</f>
        <v/>
      </c>
      <c r="H38" s="309" t="str">
        <f>IF(Badges!$W131="A","/","")</f>
        <v/>
      </c>
      <c r="I38" s="224" t="str">
        <f>IF(Summary!$AN9="E","E","")</f>
        <v/>
      </c>
      <c r="J38" s="224" t="str">
        <f>IF(Summary!$AO9="Y","R","")</f>
        <v/>
      </c>
      <c r="L38" s="391"/>
      <c r="M38" s="391"/>
      <c r="N38" s="391"/>
      <c r="O38" s="391"/>
      <c r="P38" s="391"/>
      <c r="Q38" s="391"/>
      <c r="R38" s="391"/>
      <c r="S38" s="395"/>
      <c r="T38" s="395"/>
      <c r="U38" s="586"/>
      <c r="W38" s="338" t="str">
        <f>'Fun Patches'!C39</f>
        <v>&lt;LIST PATCH HERE&gt;</v>
      </c>
      <c r="X38" s="339" t="str">
        <f>IF(Summary!$AN147="E","E","")</f>
        <v/>
      </c>
      <c r="Y38" s="339" t="str">
        <f>IF(Summary!$AO147="Y","R","")</f>
        <v/>
      </c>
      <c r="AA38" s="275"/>
      <c r="AB38" s="273"/>
      <c r="AC38" s="274"/>
    </row>
    <row r="39" spans="2:29" ht="12.95" customHeight="1">
      <c r="C39" s="299" t="s">
        <v>159</v>
      </c>
      <c r="D39" s="315" t="str">
        <f>IF(Badges!$W136="A","/","")</f>
        <v/>
      </c>
      <c r="E39" s="315" t="str">
        <f>IF(Badges!$W138="A","/","")</f>
        <v/>
      </c>
      <c r="F39" s="315" t="str">
        <f>IF(Badges!$W140="A","/","")</f>
        <v/>
      </c>
      <c r="G39" s="315" t="str">
        <f>IF(Badges!$W142="A","/","")</f>
        <v/>
      </c>
      <c r="H39" s="315" t="str">
        <f>IF(Badges!$W144="A","/","")</f>
        <v/>
      </c>
      <c r="I39" s="224" t="str">
        <f>IF(Summary!$AN10="E","E","")</f>
        <v/>
      </c>
      <c r="J39" s="224" t="str">
        <f>IF(Summary!$AO10="Y","R","")</f>
        <v/>
      </c>
      <c r="L39" s="391"/>
      <c r="M39" s="391"/>
      <c r="N39" s="391"/>
      <c r="O39" s="391"/>
      <c r="P39" s="391"/>
      <c r="Q39" s="391"/>
      <c r="R39" s="391"/>
      <c r="S39" s="395"/>
      <c r="T39" s="395"/>
      <c r="U39" s="586"/>
      <c r="W39" s="338" t="str">
        <f>'Fun Patches'!C40</f>
        <v>&lt;LIST PATCH HERE&gt;</v>
      </c>
      <c r="X39" s="339" t="str">
        <f>IF(Summary!$AN148="E","E","")</f>
        <v/>
      </c>
      <c r="Y39" s="339" t="str">
        <f>IF(Summary!$AO148="Y","R","")</f>
        <v/>
      </c>
      <c r="AA39" s="275"/>
      <c r="AB39" s="273"/>
      <c r="AC39" s="274"/>
    </row>
    <row r="40" spans="2:29" ht="12.95" customHeight="1">
      <c r="L40" s="581" t="str">
        <f>'Age-Level'!C122</f>
        <v>Investiture</v>
      </c>
      <c r="M40" s="581"/>
      <c r="N40" s="581"/>
      <c r="O40" s="581"/>
      <c r="P40" s="581"/>
      <c r="Q40" s="581"/>
      <c r="R40" s="590"/>
      <c r="S40" s="224" t="str">
        <f>IF(Summary!$AN106="E","E","")</f>
        <v/>
      </c>
      <c r="T40" s="224" t="str">
        <f>IF(Summary!$AO106="Y","R","")</f>
        <v/>
      </c>
      <c r="U40" s="586"/>
      <c r="W40" s="338" t="str">
        <f>'Fun Patches'!C41</f>
        <v>&lt;LIST PATCH HERE&gt;</v>
      </c>
      <c r="X40" s="339" t="str">
        <f>IF(Summary!$AN149="E","E","")</f>
        <v/>
      </c>
      <c r="Y40" s="339" t="str">
        <f>IF(Summary!$AO149="Y","R","")</f>
        <v/>
      </c>
      <c r="AA40" s="275"/>
      <c r="AB40" s="273"/>
      <c r="AC40" s="274"/>
    </row>
    <row r="41" spans="2:29" ht="12.95" customHeight="1" thickBot="1">
      <c r="L41" s="581" t="str">
        <f>'Age-Level'!C123</f>
        <v>Rededication (1st year)</v>
      </c>
      <c r="M41" s="581"/>
      <c r="N41" s="581"/>
      <c r="O41" s="581"/>
      <c r="P41" s="581"/>
      <c r="Q41" s="581"/>
      <c r="R41" s="590"/>
      <c r="S41" s="224" t="str">
        <f>IF(Summary!$AN107="E","E","")</f>
        <v/>
      </c>
      <c r="T41" s="224" t="str">
        <f>IF(Summary!$AO107="Y","R","")</f>
        <v/>
      </c>
      <c r="U41" s="586"/>
      <c r="W41" s="338" t="str">
        <f>'Fun Patches'!C42</f>
        <v>&lt;LIST PATCH HERE&gt;</v>
      </c>
      <c r="X41" s="339" t="str">
        <f>IF(Summary!$AN150="E","E","")</f>
        <v/>
      </c>
      <c r="Y41" s="339" t="str">
        <f>IF(Summary!$AO150="Y","R","")</f>
        <v/>
      </c>
      <c r="AA41" s="275"/>
      <c r="AB41" s="273"/>
      <c r="AC41" s="274"/>
    </row>
    <row r="42" spans="2:29" ht="12.95" customHeight="1">
      <c r="B42" s="262"/>
      <c r="C42" s="263" t="s">
        <v>1078</v>
      </c>
      <c r="D42" s="309" t="str">
        <f>IF(Badges!$W823="C","/","")</f>
        <v/>
      </c>
      <c r="E42" s="309" t="str">
        <f>IF(Badges!$W823="C","/","")</f>
        <v/>
      </c>
      <c r="F42" s="309" t="str">
        <f>IF(Badges!$W823="C","/","")</f>
        <v/>
      </c>
      <c r="G42" s="309" t="str">
        <f>IF(Badges!$W823="C","/","")</f>
        <v/>
      </c>
      <c r="H42" s="309" t="str">
        <f>IF(Badges!$W823="C","/","")</f>
        <v/>
      </c>
      <c r="I42" s="224" t="str">
        <f>IF(Summary!$AN42="E","E","")</f>
        <v/>
      </c>
      <c r="J42" s="224" t="str">
        <f>IF(Summary!$AO42="Y","R","")</f>
        <v/>
      </c>
      <c r="L42" s="581" t="str">
        <f>'Age-Level'!C124</f>
        <v>Rededication (2nd year)</v>
      </c>
      <c r="M42" s="581"/>
      <c r="N42" s="581"/>
      <c r="O42" s="581"/>
      <c r="P42" s="581"/>
      <c r="Q42" s="581"/>
      <c r="R42" s="590"/>
      <c r="S42" s="224" t="str">
        <f>IF(Summary!$AN108="E","E","")</f>
        <v/>
      </c>
      <c r="T42" s="224" t="str">
        <f>IF(Summary!$AO108="Y","R","")</f>
        <v/>
      </c>
      <c r="U42" s="586"/>
      <c r="W42" s="338" t="str">
        <f>'Fun Patches'!C43</f>
        <v>&lt;LIST PATCH HERE&gt;</v>
      </c>
      <c r="X42" s="339" t="str">
        <f>IF(Summary!$AN151="E","E","")</f>
        <v/>
      </c>
      <c r="Y42" s="339" t="str">
        <f>IF(Summary!$AO151="Y","R","")</f>
        <v/>
      </c>
      <c r="AA42" s="275"/>
      <c r="AB42" s="273"/>
      <c r="AC42" s="274"/>
    </row>
    <row r="43" spans="2:29" ht="12.95" customHeight="1">
      <c r="B43" s="262"/>
      <c r="C43" s="286" t="s">
        <v>1079</v>
      </c>
      <c r="D43" s="317" t="str">
        <f>IF(Badges!$W830="C","/","")</f>
        <v/>
      </c>
      <c r="E43" s="317" t="str">
        <f>IF(Badges!$W830="C","/","")</f>
        <v/>
      </c>
      <c r="F43" s="317" t="str">
        <f>IF(Badges!$W830="C","/","")</f>
        <v/>
      </c>
      <c r="G43" s="317" t="str">
        <f>IF(Badges!$W830="C","/","")</f>
        <v/>
      </c>
      <c r="H43" s="317" t="str">
        <f>IF(Badges!$W830="C","/","")</f>
        <v/>
      </c>
      <c r="I43" s="224" t="str">
        <f>IF(Summary!$AN43="E","E","")</f>
        <v/>
      </c>
      <c r="J43" s="224" t="str">
        <f>IF(Summary!$AO43="Y","R","")</f>
        <v/>
      </c>
      <c r="L43" s="581" t="str">
        <f>'Age-Level'!C125</f>
        <v>Rededication (3rd year)</v>
      </c>
      <c r="M43" s="581"/>
      <c r="N43" s="581"/>
      <c r="O43" s="581"/>
      <c r="P43" s="581"/>
      <c r="Q43" s="581"/>
      <c r="R43" s="590"/>
      <c r="S43" s="224" t="str">
        <f>IF(Summary!$AN109="E","E","")</f>
        <v/>
      </c>
      <c r="T43" s="224" t="str">
        <f>IF(Summary!$AO109="Y","R","")</f>
        <v/>
      </c>
      <c r="U43" s="586"/>
      <c r="W43" s="338" t="str">
        <f>'Fun Patches'!C44</f>
        <v>&lt;LIST PATCH HERE&gt;</v>
      </c>
      <c r="X43" s="339" t="str">
        <f>IF(Summary!$AN152="E","E","")</f>
        <v/>
      </c>
      <c r="Y43" s="339" t="str">
        <f>IF(Summary!$AO152="Y","R","")</f>
        <v/>
      </c>
      <c r="AA43" s="275"/>
      <c r="AB43" s="273"/>
      <c r="AC43" s="274"/>
    </row>
    <row r="44" spans="2:29" ht="12.95" customHeight="1" thickBot="1">
      <c r="B44" s="262"/>
      <c r="C44" s="293" t="s">
        <v>1080</v>
      </c>
      <c r="D44" s="316" t="str">
        <f>IF(Badges!$W837="C","/","")</f>
        <v/>
      </c>
      <c r="E44" s="316" t="str">
        <f>IF(Badges!$W837="C","/","")</f>
        <v/>
      </c>
      <c r="F44" s="316" t="str">
        <f>IF(Badges!$W837="C","/","")</f>
        <v/>
      </c>
      <c r="G44" s="316" t="str">
        <f>IF(Badges!$W837="C","/","")</f>
        <v/>
      </c>
      <c r="H44" s="316" t="str">
        <f>IF(Badges!$W837="C","/","")</f>
        <v/>
      </c>
      <c r="I44" s="326" t="str">
        <f>IF(Summary!$AN44="E","E","")</f>
        <v/>
      </c>
      <c r="J44" s="326" t="str">
        <f>IF(Summary!$AO44="Y","R","")</f>
        <v/>
      </c>
      <c r="L44" s="581" t="str">
        <f>'Age-Level'!C126</f>
        <v>Rededication (4th year)</v>
      </c>
      <c r="M44" s="581"/>
      <c r="N44" s="581"/>
      <c r="O44" s="581"/>
      <c r="P44" s="581"/>
      <c r="Q44" s="581"/>
      <c r="R44" s="590"/>
      <c r="S44" s="342" t="str">
        <f>IF(Summary!$AN110="E","E","")</f>
        <v/>
      </c>
      <c r="T44" s="342" t="str">
        <f>IF(Summary!$AO110="Y","R","")</f>
        <v/>
      </c>
      <c r="U44" s="586"/>
      <c r="W44" s="338" t="str">
        <f>'Fun Patches'!C45</f>
        <v>&lt;LIST PATCH HERE&gt;</v>
      </c>
      <c r="X44" s="339" t="str">
        <f>IF(Summary!$AN153="E","E","")</f>
        <v/>
      </c>
      <c r="Y44" s="339" t="str">
        <f>IF(Summary!$AO153="Y","R","")</f>
        <v/>
      </c>
      <c r="AA44" s="275"/>
      <c r="AB44" s="273"/>
      <c r="AC44" s="274"/>
    </row>
    <row r="45" spans="2:29" ht="12.95" customHeight="1" thickBot="1">
      <c r="B45" s="262"/>
      <c r="C45" s="263" t="s">
        <v>967</v>
      </c>
      <c r="D45" s="309" t="str">
        <f>IF(Badges!$W845="C","/","")</f>
        <v/>
      </c>
      <c r="E45" s="309" t="str">
        <f>IF(Badges!$W846="C","/","")</f>
        <v/>
      </c>
      <c r="F45" s="309" t="str">
        <f>IF(Badges!$W847="C","/","")</f>
        <v/>
      </c>
      <c r="G45" s="309" t="str">
        <f>IF(Badges!$W848="C","/","")</f>
        <v/>
      </c>
      <c r="H45" s="309" t="str">
        <f>IF(Badges!$W849="C","/","")</f>
        <v/>
      </c>
      <c r="I45" s="224" t="str">
        <f>IF(Summary!$AN46="E","E","")</f>
        <v/>
      </c>
      <c r="J45" s="224" t="str">
        <f>IF(Summary!$AO46="Y","R","")</f>
        <v/>
      </c>
      <c r="L45" s="584" t="str">
        <f>'Age-Level'!C127</f>
        <v>Rededication (5th year)</v>
      </c>
      <c r="M45" s="584"/>
      <c r="N45" s="584"/>
      <c r="O45" s="584"/>
      <c r="P45" s="584"/>
      <c r="Q45" s="584"/>
      <c r="R45" s="592"/>
      <c r="S45" s="343" t="str">
        <f>IF(Summary!$AN111="E","E","")</f>
        <v/>
      </c>
      <c r="T45" s="343" t="str">
        <f>IF(Summary!$AO111="Y","R","")</f>
        <v/>
      </c>
      <c r="U45" s="586"/>
      <c r="W45" s="338" t="str">
        <f>'Fun Patches'!C46</f>
        <v>&lt;LIST PATCH HERE&gt;</v>
      </c>
      <c r="X45" s="339" t="str">
        <f>IF(Summary!$AN154="E","E","")</f>
        <v/>
      </c>
      <c r="Y45" s="339" t="str">
        <f>IF(Summary!$AO154="Y","R","")</f>
        <v/>
      </c>
      <c r="AA45" s="275"/>
      <c r="AB45" s="273"/>
      <c r="AC45" s="274"/>
    </row>
    <row r="46" spans="2:29" ht="12.95" customHeight="1">
      <c r="B46" s="262"/>
      <c r="C46" s="286" t="s">
        <v>968</v>
      </c>
      <c r="D46" s="317" t="str">
        <f>IF(Badges!$W852="C","/","")</f>
        <v/>
      </c>
      <c r="E46" s="317" t="str">
        <f>IF(Badges!$W853="C","/","")</f>
        <v/>
      </c>
      <c r="F46" s="317" t="str">
        <f>IF(Badges!$W854="C","/","")</f>
        <v/>
      </c>
      <c r="G46" s="317" t="str">
        <f>IF(Badges!$W855="C","/","")</f>
        <v/>
      </c>
      <c r="H46" s="317" t="str">
        <f>IF(Badges!$W856="C","/","")</f>
        <v/>
      </c>
      <c r="I46" s="224" t="str">
        <f>IF(Summary!$AN47="E","E","")</f>
        <v/>
      </c>
      <c r="J46" s="224" t="str">
        <f>IF(Summary!$AO47="Y","R","")</f>
        <v/>
      </c>
      <c r="T46" s="394"/>
      <c r="U46" s="586"/>
      <c r="W46" s="338" t="str">
        <f>'Fun Patches'!C47</f>
        <v>&lt;LIST PATCH HERE&gt;</v>
      </c>
      <c r="X46" s="339" t="str">
        <f>IF(Summary!$AN155="E","E","")</f>
        <v/>
      </c>
      <c r="Y46" s="339" t="str">
        <f>IF(Summary!$AO155="Y","R","")</f>
        <v/>
      </c>
      <c r="AA46" s="275"/>
      <c r="AB46" s="273"/>
      <c r="AC46" s="274"/>
    </row>
    <row r="47" spans="2:29" ht="12.95" customHeight="1" thickBot="1">
      <c r="B47" s="262"/>
      <c r="C47" s="293" t="s">
        <v>969</v>
      </c>
      <c r="D47" s="316" t="str">
        <f>IF(Badges!$W859="C","/","")</f>
        <v/>
      </c>
      <c r="E47" s="316" t="str">
        <f>IF(Badges!$W860="C","/","")</f>
        <v/>
      </c>
      <c r="F47" s="316" t="str">
        <f>IF(Badges!$W861="C","/","")</f>
        <v/>
      </c>
      <c r="G47" s="316" t="str">
        <f>IF(Badges!$W862="C","/","")</f>
        <v/>
      </c>
      <c r="H47" s="316" t="str">
        <f>IF(Badges!$W863="C","/","")</f>
        <v/>
      </c>
      <c r="I47" s="326" t="str">
        <f>IF(Summary!$AN48="E","E","")</f>
        <v/>
      </c>
      <c r="J47" s="326" t="str">
        <f>IF(Summary!$AO48="Y","R","")</f>
        <v/>
      </c>
      <c r="U47" s="586"/>
      <c r="W47" s="338" t="str">
        <f>'Fun Patches'!C48</f>
        <v>&lt;LIST PATCH HERE&gt;</v>
      </c>
      <c r="X47" s="339" t="str">
        <f>IF(Summary!$AN156="E","E","")</f>
        <v/>
      </c>
      <c r="Y47" s="339" t="str">
        <f>IF(Summary!$AO156="Y","R","")</f>
        <v/>
      </c>
      <c r="AA47" s="275"/>
      <c r="AB47" s="273"/>
      <c r="AC47" s="274"/>
    </row>
    <row r="48" spans="2:29" ht="12.95" customHeight="1">
      <c r="B48" s="262"/>
      <c r="C48" s="294" t="s">
        <v>970</v>
      </c>
      <c r="D48" s="309" t="str">
        <f>IF(Badges!$W867="C","/","")</f>
        <v/>
      </c>
      <c r="E48" s="309" t="str">
        <f>IF(Badges!$W868="C","/","")</f>
        <v/>
      </c>
      <c r="F48" s="309" t="str">
        <f>IF(Badges!$W869="C","/","")</f>
        <v/>
      </c>
      <c r="G48" s="309" t="str">
        <f>IF(Badges!$W870="C","/","")</f>
        <v/>
      </c>
      <c r="H48" s="309" t="str">
        <f>IF(Badges!$W871="C","/","")</f>
        <v/>
      </c>
      <c r="I48" s="224" t="str">
        <f>IF(Summary!$AN50="E","E","")</f>
        <v/>
      </c>
      <c r="J48" s="224" t="str">
        <f>IF(Summary!$AO50="Y","R","")</f>
        <v/>
      </c>
      <c r="L48" s="583"/>
      <c r="M48" s="583"/>
      <c r="N48" s="583"/>
      <c r="O48" s="583"/>
      <c r="P48" s="583"/>
      <c r="Q48" s="583"/>
      <c r="R48" s="587"/>
      <c r="S48" s="264"/>
      <c r="T48" s="274"/>
      <c r="U48" s="586"/>
      <c r="W48" s="338" t="str">
        <f>'Fun Patches'!C49</f>
        <v>&lt;LIST PATCH HERE&gt;</v>
      </c>
      <c r="X48" s="339" t="str">
        <f>IF(Summary!$AN157="E","E","")</f>
        <v/>
      </c>
      <c r="Y48" s="339" t="str">
        <f>IF(Summary!$AO157="Y","R","")</f>
        <v/>
      </c>
      <c r="AA48" s="275"/>
      <c r="AB48" s="273"/>
      <c r="AC48" s="274"/>
    </row>
    <row r="49" spans="2:29" ht="12.95" customHeight="1">
      <c r="B49" s="262"/>
      <c r="C49" s="295" t="s">
        <v>971</v>
      </c>
      <c r="D49" s="317" t="str">
        <f>IF(Badges!$W874="C","/","")</f>
        <v/>
      </c>
      <c r="E49" s="317" t="str">
        <f>IF(Badges!$W875="C","/","")</f>
        <v/>
      </c>
      <c r="F49" s="317" t="str">
        <f>IF(Badges!$W876="C","/","")</f>
        <v/>
      </c>
      <c r="G49" s="317" t="str">
        <f>IF(Badges!$W877="C","/","")</f>
        <v/>
      </c>
      <c r="H49" s="317" t="str">
        <f>IF(Badges!$W878="C","/","")</f>
        <v/>
      </c>
      <c r="I49" s="224" t="str">
        <f>IF(Summary!$AN51="E","E","")</f>
        <v/>
      </c>
      <c r="J49" s="224" t="str">
        <f>IF(Summary!$AO51="Y","R","")</f>
        <v/>
      </c>
      <c r="L49" s="585"/>
      <c r="M49" s="585"/>
      <c r="N49" s="585"/>
      <c r="O49" s="585"/>
      <c r="P49" s="585"/>
      <c r="Q49" s="585"/>
      <c r="R49" s="588"/>
      <c r="S49" s="273"/>
      <c r="T49" s="274"/>
      <c r="U49" s="586"/>
      <c r="W49" s="338" t="str">
        <f>'Fun Patches'!C50</f>
        <v>&lt;LIST PATCH HERE&gt;</v>
      </c>
      <c r="X49" s="339" t="str">
        <f>IF(Summary!$AN158="E","E","")</f>
        <v/>
      </c>
      <c r="Y49" s="339" t="str">
        <f>IF(Summary!$AO158="Y","R","")</f>
        <v/>
      </c>
      <c r="AA49" s="275"/>
      <c r="AB49" s="273"/>
      <c r="AC49" s="274"/>
    </row>
    <row r="50" spans="2:29" ht="12.95" customHeight="1" thickBot="1">
      <c r="B50" s="262"/>
      <c r="C50" s="298" t="s">
        <v>972</v>
      </c>
      <c r="D50" s="316" t="str">
        <f>IF(Badges!$W881="C","/","")</f>
        <v/>
      </c>
      <c r="E50" s="316" t="str">
        <f>IF(Badges!$W882="C","/","")</f>
        <v/>
      </c>
      <c r="F50" s="316" t="str">
        <f>IF(Badges!$W883="C","/","")</f>
        <v/>
      </c>
      <c r="G50" s="316" t="str">
        <f>IF(Badges!$W884="C","/","")</f>
        <v/>
      </c>
      <c r="H50" s="316" t="str">
        <f>IF(Badges!$W885="C","/","")</f>
        <v/>
      </c>
      <c r="I50" s="326" t="str">
        <f>IF(Summary!$AN52="E","E","")</f>
        <v/>
      </c>
      <c r="J50" s="326" t="str">
        <f>IF(Summary!$AO52="Y","R","")</f>
        <v/>
      </c>
      <c r="L50" s="583"/>
      <c r="M50" s="583"/>
      <c r="N50" s="583"/>
      <c r="O50" s="583"/>
      <c r="P50" s="583"/>
      <c r="Q50" s="583"/>
      <c r="R50" s="587"/>
      <c r="S50" s="273"/>
      <c r="T50" s="274"/>
      <c r="U50" s="586"/>
      <c r="W50" s="338" t="str">
        <f>'Fun Patches'!C51</f>
        <v>&lt;LIST PATCH HERE&gt;</v>
      </c>
      <c r="X50" s="339" t="str">
        <f>IF(Summary!$AN159="E","E","")</f>
        <v/>
      </c>
      <c r="Y50" s="339" t="str">
        <f>IF(Summary!$AO159="Y","R","")</f>
        <v/>
      </c>
      <c r="AA50" s="275"/>
      <c r="AB50" s="273"/>
      <c r="AC50" s="274"/>
    </row>
    <row r="51" spans="2:29" ht="12.95" customHeight="1">
      <c r="B51" s="262"/>
      <c r="C51" s="263" t="s">
        <v>1081</v>
      </c>
      <c r="D51" s="309" t="str">
        <f>IF(Badges!$W889="C","/","")</f>
        <v/>
      </c>
      <c r="E51" s="309" t="str">
        <f>IF(Badges!$W890="C","/","")</f>
        <v/>
      </c>
      <c r="F51" s="309" t="str">
        <f>IF(Badges!$W891="C","/","")</f>
        <v/>
      </c>
      <c r="G51" s="309" t="str">
        <f>IF(Badges!$W892="C","/","")</f>
        <v/>
      </c>
      <c r="H51" s="309" t="str">
        <f>IF(Badges!$W893="C","/","")</f>
        <v/>
      </c>
      <c r="I51" s="224" t="str">
        <f>IF(Summary!$AN54="E","E","")</f>
        <v/>
      </c>
      <c r="J51" s="224" t="str">
        <f>IF(Summary!$AO54="Y","R","")</f>
        <v/>
      </c>
      <c r="L51" s="585"/>
      <c r="M51" s="585"/>
      <c r="N51" s="585"/>
      <c r="O51" s="585"/>
      <c r="P51" s="585"/>
      <c r="Q51" s="585"/>
      <c r="R51" s="588"/>
      <c r="S51" s="273"/>
      <c r="T51" s="274"/>
      <c r="U51" s="586"/>
      <c r="W51" s="338" t="str">
        <f>'Fun Patches'!C52</f>
        <v>&lt;LIST PATCH HERE&gt;</v>
      </c>
      <c r="X51" s="339" t="str">
        <f>IF(Summary!$AN160="E","E","")</f>
        <v/>
      </c>
      <c r="Y51" s="339" t="str">
        <f>IF(Summary!$AO160="Y","R","")</f>
        <v/>
      </c>
      <c r="AA51" s="275"/>
      <c r="AB51" s="273"/>
      <c r="AC51" s="274"/>
    </row>
    <row r="52" spans="2:29" ht="12.95" customHeight="1">
      <c r="B52" s="262"/>
      <c r="C52" s="286" t="s">
        <v>1082</v>
      </c>
      <c r="D52" s="317" t="str">
        <f>IF(Badges!$W896="C","/","")</f>
        <v/>
      </c>
      <c r="E52" s="317" t="str">
        <f>IF(Badges!$W897="C","/","")</f>
        <v/>
      </c>
      <c r="F52" s="317" t="str">
        <f>IF(Badges!$W898="C","/","")</f>
        <v/>
      </c>
      <c r="G52" s="317" t="str">
        <f>IF(Badges!$W899="C","/","")</f>
        <v/>
      </c>
      <c r="H52" s="317" t="str">
        <f>IF(Badges!$W900="C","/","")</f>
        <v/>
      </c>
      <c r="I52" s="224" t="str">
        <f>IF(Summary!$AN55="E","E","")</f>
        <v/>
      </c>
      <c r="J52" s="224" t="str">
        <f>IF(Summary!$AO55="Y","R","")</f>
        <v/>
      </c>
      <c r="L52" s="583"/>
      <c r="M52" s="583"/>
      <c r="N52" s="583"/>
      <c r="O52" s="583"/>
      <c r="P52" s="583"/>
      <c r="Q52" s="583"/>
      <c r="R52" s="587"/>
      <c r="S52" s="273"/>
      <c r="T52" s="274"/>
      <c r="U52" s="586"/>
      <c r="W52" s="338" t="str">
        <f>'Fun Patches'!C53</f>
        <v>&lt;LIST PATCH HERE&gt;</v>
      </c>
      <c r="X52" s="339" t="str">
        <f>IF(Summary!$AN161="E","E","")</f>
        <v/>
      </c>
      <c r="Y52" s="339" t="str">
        <f>IF(Summary!$AO161="Y","R","")</f>
        <v/>
      </c>
      <c r="AA52" s="275"/>
      <c r="AB52" s="273"/>
      <c r="AC52" s="274"/>
    </row>
    <row r="53" spans="2:29" ht="12.95" customHeight="1" thickBot="1">
      <c r="B53" s="262"/>
      <c r="C53" s="293" t="s">
        <v>1083</v>
      </c>
      <c r="D53" s="316" t="str">
        <f>IF(Badges!$W903="C","/","")</f>
        <v/>
      </c>
      <c r="E53" s="316" t="str">
        <f>IF(Badges!$W904="C","/","")</f>
        <v/>
      </c>
      <c r="F53" s="316" t="str">
        <f>IF(Badges!$W905="C","/","")</f>
        <v/>
      </c>
      <c r="G53" s="316" t="str">
        <f>IF(Badges!$W906="C","/","")</f>
        <v/>
      </c>
      <c r="H53" s="316" t="str">
        <f>IF(Badges!$W907="C","/","")</f>
        <v/>
      </c>
      <c r="I53" s="326" t="str">
        <f>IF(Summary!$AN56="E","E","")</f>
        <v/>
      </c>
      <c r="J53" s="326" t="str">
        <f>IF(Summary!$AO56="Y","R","")</f>
        <v/>
      </c>
      <c r="L53" s="585"/>
      <c r="M53" s="585"/>
      <c r="N53" s="585"/>
      <c r="O53" s="585"/>
      <c r="P53" s="585"/>
      <c r="Q53" s="585"/>
      <c r="R53" s="588"/>
      <c r="S53" s="273"/>
      <c r="T53" s="274"/>
      <c r="U53" s="586"/>
      <c r="W53" s="340" t="str">
        <f>'Fun Patches'!C54</f>
        <v>&lt;LIST PATCH HERE&gt;</v>
      </c>
      <c r="X53" s="341" t="str">
        <f>IF(Summary!$AN162="E","E","")</f>
        <v/>
      </c>
      <c r="Y53" s="341" t="str">
        <f>IF(Summary!$AO162="Y","R","")</f>
        <v/>
      </c>
      <c r="AA53" s="275"/>
      <c r="AB53" s="273"/>
      <c r="AC53" s="274"/>
    </row>
    <row r="54" spans="2:29" ht="12.95" customHeight="1">
      <c r="B54" s="262"/>
      <c r="C54" s="263" t="s">
        <v>973</v>
      </c>
      <c r="D54" s="309" t="str">
        <f>IF(Badges!$W911="C","/","")</f>
        <v/>
      </c>
      <c r="E54" s="309" t="str">
        <f>IF(Badges!$W912="C","/","")</f>
        <v/>
      </c>
      <c r="F54" s="309" t="str">
        <f>IF(Badges!$W913="C","/","")</f>
        <v/>
      </c>
      <c r="G54" s="309" t="str">
        <f>IF(Badges!$W914="C","/","")</f>
        <v/>
      </c>
      <c r="H54" s="309" t="str">
        <f>IF(Badges!$W915="C","/","")</f>
        <v/>
      </c>
      <c r="I54" s="224" t="str">
        <f>IF(Summary!$AN58="E","E","")</f>
        <v/>
      </c>
      <c r="J54" s="224" t="str">
        <f>IF(Summary!$AO58="Y","R","")</f>
        <v/>
      </c>
      <c r="L54" s="583"/>
      <c r="M54" s="583"/>
      <c r="N54" s="583"/>
      <c r="O54" s="583"/>
      <c r="P54" s="583"/>
      <c r="Q54" s="583"/>
      <c r="R54" s="587"/>
      <c r="S54" s="273"/>
      <c r="T54" s="274"/>
      <c r="U54" s="586"/>
      <c r="W54" s="335"/>
      <c r="X54" s="334"/>
      <c r="Y54" s="334"/>
      <c r="AA54" s="275"/>
      <c r="AB54" s="273"/>
      <c r="AC54" s="274"/>
    </row>
    <row r="55" spans="2:29" ht="12.95" customHeight="1">
      <c r="B55" s="262"/>
      <c r="C55" s="286" t="s">
        <v>974</v>
      </c>
      <c r="D55" s="317" t="str">
        <f>IF(Badges!$W918="C","/","")</f>
        <v/>
      </c>
      <c r="E55" s="317" t="str">
        <f>IF(Badges!$W919="C","/","")</f>
        <v/>
      </c>
      <c r="F55" s="317" t="str">
        <f>IF(Badges!$W920="C","/","")</f>
        <v/>
      </c>
      <c r="G55" s="317" t="str">
        <f>IF(Badges!$W921="C","/","")</f>
        <v/>
      </c>
      <c r="H55" s="317" t="str">
        <f>IF(Badges!$W922="C","/","")</f>
        <v/>
      </c>
      <c r="I55" s="224" t="str">
        <f>IF(Summary!$AN59="E","E","")</f>
        <v/>
      </c>
      <c r="J55" s="224" t="str">
        <f>IF(Summary!$AO59="Y","R","")</f>
        <v/>
      </c>
      <c r="L55" s="585"/>
      <c r="M55" s="585"/>
      <c r="N55" s="585"/>
      <c r="O55" s="585"/>
      <c r="P55" s="585"/>
      <c r="Q55" s="585"/>
      <c r="R55" s="588"/>
      <c r="S55" s="273"/>
      <c r="T55" s="274"/>
      <c r="U55" s="586"/>
      <c r="W55" s="396"/>
      <c r="X55" s="264"/>
      <c r="Y55" s="265"/>
      <c r="AA55" s="275"/>
      <c r="AB55" s="273"/>
      <c r="AC55" s="274"/>
    </row>
    <row r="56" spans="2:29" ht="12.95" customHeight="1" thickBot="1">
      <c r="B56" s="262"/>
      <c r="C56" s="276" t="s">
        <v>975</v>
      </c>
      <c r="D56" s="316" t="str">
        <f>IF(Badges!$W928="A","/","")</f>
        <v/>
      </c>
      <c r="E56" s="316" t="str">
        <f>IF(Badges!$W931="A","/","")</f>
        <v/>
      </c>
      <c r="F56" s="316" t="str">
        <f>IF(Badges!$W935="A","/","")</f>
        <v/>
      </c>
      <c r="G56" s="316" t="str">
        <f>IF(Badges!$W939="A","/","")</f>
        <v/>
      </c>
      <c r="H56" s="316" t="str">
        <f>IF(Badges!$W942="A","/","")</f>
        <v/>
      </c>
      <c r="I56" s="224" t="str">
        <f>IF(Summary!$AN60="E","E","")</f>
        <v/>
      </c>
      <c r="J56" s="224" t="str">
        <f>IF(Summary!$AO60="Y","R","")</f>
        <v/>
      </c>
      <c r="L56" s="583"/>
      <c r="M56" s="583"/>
      <c r="N56" s="583"/>
      <c r="O56" s="583"/>
      <c r="P56" s="583"/>
      <c r="Q56" s="583"/>
      <c r="R56" s="587"/>
      <c r="S56" s="273"/>
      <c r="T56" s="274"/>
      <c r="U56" s="586"/>
      <c r="W56" s="275"/>
      <c r="X56" s="273"/>
      <c r="Y56" s="274"/>
      <c r="AA56" s="275"/>
      <c r="AB56" s="273"/>
      <c r="AC56" s="274"/>
    </row>
    <row r="57" spans="2:29" ht="12.95" customHeight="1">
      <c r="J57" s="301"/>
      <c r="L57" s="585"/>
      <c r="M57" s="585"/>
      <c r="N57" s="585"/>
      <c r="O57" s="585"/>
      <c r="P57" s="585"/>
      <c r="Q57" s="585"/>
      <c r="R57" s="588"/>
      <c r="S57" s="273"/>
      <c r="T57" s="274"/>
      <c r="U57" s="586"/>
      <c r="W57" s="275"/>
      <c r="X57" s="273"/>
      <c r="Y57" s="274"/>
      <c r="AA57" s="275"/>
      <c r="AB57" s="273"/>
      <c r="AC57" s="274"/>
    </row>
    <row r="58" spans="2:29" ht="12.95" customHeight="1" thickBot="1">
      <c r="L58" s="583"/>
      <c r="M58" s="583"/>
      <c r="N58" s="583"/>
      <c r="O58" s="583"/>
      <c r="P58" s="583"/>
      <c r="Q58" s="583"/>
      <c r="R58" s="587"/>
      <c r="S58" s="273"/>
      <c r="T58" s="274"/>
      <c r="U58" s="586"/>
      <c r="W58" s="275"/>
      <c r="X58" s="273"/>
      <c r="Y58" s="274"/>
      <c r="AA58" s="275"/>
      <c r="AB58" s="273"/>
      <c r="AC58" s="274"/>
    </row>
    <row r="59" spans="2:29" ht="12.95" customHeight="1">
      <c r="B59" s="262"/>
      <c r="C59" s="263" t="s">
        <v>976</v>
      </c>
      <c r="D59" s="310" t="str">
        <f>IF('Age-Level'!$W6="C","/","")</f>
        <v/>
      </c>
      <c r="E59" s="310" t="str">
        <f>IF('Age-Level'!$W7="C","/","")</f>
        <v/>
      </c>
      <c r="F59" s="310" t="str">
        <f>IF('Age-Level'!$W8="C","/","")</f>
        <v/>
      </c>
      <c r="G59" s="310" t="str">
        <f>IF('Age-Level'!$W9="C","/","")</f>
        <v/>
      </c>
      <c r="H59" s="310" t="str">
        <f>IF('Age-Level'!$W10="C","/","")</f>
        <v/>
      </c>
      <c r="I59" s="224" t="str">
        <f>IF(Summary!$AN95="E","E","")</f>
        <v/>
      </c>
      <c r="J59" s="224" t="str">
        <f>IF(Summary!$AO95="Y","R","")</f>
        <v/>
      </c>
      <c r="L59" s="585"/>
      <c r="M59" s="585"/>
      <c r="N59" s="585"/>
      <c r="O59" s="585"/>
      <c r="P59" s="585"/>
      <c r="Q59" s="585"/>
      <c r="R59" s="588"/>
      <c r="S59" s="273"/>
      <c r="T59" s="274"/>
      <c r="U59" s="586"/>
      <c r="W59" s="275"/>
      <c r="X59" s="273"/>
      <c r="Y59" s="274"/>
      <c r="AA59" s="275"/>
      <c r="AB59" s="273"/>
      <c r="AC59" s="274"/>
    </row>
    <row r="60" spans="2:29" ht="12.95" customHeight="1" thickBot="1">
      <c r="B60" s="262"/>
      <c r="C60" s="276" t="s">
        <v>977</v>
      </c>
      <c r="D60" s="316" t="str">
        <f>IF('Age-Level'!$W13="C","/","")</f>
        <v/>
      </c>
      <c r="E60" s="316" t="str">
        <f>IF('Age-Level'!$W14="C","/","")</f>
        <v/>
      </c>
      <c r="F60" s="316" t="str">
        <f>IF('Age-Level'!$W15="C","/","")</f>
        <v/>
      </c>
      <c r="G60" s="316" t="str">
        <f>IF('Age-Level'!$W16="C","/","")</f>
        <v/>
      </c>
      <c r="H60" s="316" t="str">
        <f>IF('Age-Level'!$W17="C","/","")</f>
        <v/>
      </c>
      <c r="I60" s="326" t="str">
        <f>IF(Summary!$AN96="E","E","")</f>
        <v/>
      </c>
      <c r="J60" s="326" t="str">
        <f>IF(Summary!$AO96="Y","R","")</f>
        <v/>
      </c>
      <c r="L60" s="583"/>
      <c r="M60" s="583"/>
      <c r="N60" s="583"/>
      <c r="O60" s="583"/>
      <c r="P60" s="583"/>
      <c r="Q60" s="583"/>
      <c r="R60" s="587"/>
      <c r="S60" s="273"/>
      <c r="T60" s="274"/>
      <c r="U60" s="586"/>
      <c r="W60" s="275"/>
      <c r="X60" s="273"/>
      <c r="Y60" s="274"/>
      <c r="AA60" s="275"/>
      <c r="AB60" s="273"/>
      <c r="AC60" s="274"/>
    </row>
    <row r="61" spans="2:29" ht="12.95" customHeight="1">
      <c r="B61" s="262"/>
      <c r="C61" s="282" t="s">
        <v>978</v>
      </c>
      <c r="D61" s="310" t="str">
        <f>IF('Age-Level'!$W20="C","/","")</f>
        <v/>
      </c>
      <c r="E61" s="310" t="str">
        <f>IF('Age-Level'!$W21="C","/","")</f>
        <v/>
      </c>
      <c r="F61" s="310" t="str">
        <f>IF('Age-Level'!$W22="C","/","")</f>
        <v/>
      </c>
      <c r="G61" s="310" t="str">
        <f>IF('Age-Level'!$W23="C","/","")</f>
        <v/>
      </c>
      <c r="H61" s="310" t="str">
        <f>IF('Age-Level'!$W24="C","/","")</f>
        <v/>
      </c>
      <c r="I61" s="224" t="str">
        <f>IF(Summary!$AN97="E","E","")</f>
        <v/>
      </c>
      <c r="J61" s="224" t="str">
        <f>IF(Summary!$AO97="Y","R","")</f>
        <v/>
      </c>
      <c r="L61" s="585"/>
      <c r="M61" s="585"/>
      <c r="N61" s="585"/>
      <c r="O61" s="585"/>
      <c r="P61" s="585"/>
      <c r="Q61" s="585"/>
      <c r="R61" s="588"/>
      <c r="S61" s="273"/>
      <c r="T61" s="274"/>
      <c r="U61" s="586"/>
      <c r="W61" s="275"/>
      <c r="X61" s="273"/>
      <c r="Y61" s="274"/>
      <c r="AA61" s="275"/>
      <c r="AB61" s="273"/>
      <c r="AC61" s="274"/>
    </row>
    <row r="62" spans="2:29" ht="12.95" customHeight="1">
      <c r="B62" s="262"/>
      <c r="C62" s="276" t="s">
        <v>979</v>
      </c>
      <c r="D62" s="315" t="str">
        <f>IF('Age-Level'!$W27="C","/","")</f>
        <v/>
      </c>
      <c r="E62" s="315" t="str">
        <f>IF('Age-Level'!$W28="C","/","")</f>
        <v/>
      </c>
      <c r="F62" s="315" t="str">
        <f>IF('Age-Level'!$W29="C","/","")</f>
        <v/>
      </c>
      <c r="G62" s="315" t="str">
        <f>IF('Age-Level'!$W30="C","/","")</f>
        <v/>
      </c>
      <c r="H62" s="315" t="str">
        <f>IF('Age-Level'!$W31="C","/","")</f>
        <v/>
      </c>
      <c r="I62" s="346" t="str">
        <f>IF(Summary!$AN98="E","E","")</f>
        <v/>
      </c>
      <c r="J62" s="346" t="str">
        <f>IF(Summary!$AO98="Y","R","")</f>
        <v/>
      </c>
      <c r="L62" s="583"/>
      <c r="M62" s="583"/>
      <c r="N62" s="583"/>
      <c r="O62" s="583"/>
      <c r="P62" s="583"/>
      <c r="Q62" s="583"/>
      <c r="R62" s="587"/>
      <c r="S62" s="273"/>
      <c r="T62" s="274"/>
      <c r="U62" s="586"/>
      <c r="W62" s="275"/>
      <c r="X62" s="273"/>
      <c r="Y62" s="274"/>
      <c r="AA62" s="275"/>
      <c r="AB62" s="273"/>
      <c r="AC62" s="274"/>
    </row>
    <row r="63" spans="2:29" ht="12.95" customHeight="1" thickBot="1">
      <c r="B63" s="262"/>
      <c r="C63" s="298" t="s">
        <v>542</v>
      </c>
      <c r="D63" s="316" t="str">
        <f>IF('Age-Level'!$W34="C","/","")</f>
        <v/>
      </c>
      <c r="E63" s="316" t="str">
        <f>IF('Age-Level'!$W35="C","/","")</f>
        <v/>
      </c>
      <c r="F63" s="316" t="str">
        <f>IF('Age-Level'!$W36="C","/","")</f>
        <v/>
      </c>
      <c r="G63" s="316" t="str">
        <f>IF('Age-Level'!$W37="C","/","")</f>
        <v/>
      </c>
      <c r="H63" s="316" t="str">
        <f>IF('Age-Level'!$W38="C","/","")</f>
        <v/>
      </c>
      <c r="I63" s="326" t="str">
        <f>IF(Summary!$AN99="E","E","")</f>
        <v/>
      </c>
      <c r="J63" s="326" t="str">
        <f>IF(Summary!$AO99="Y","R","")</f>
        <v/>
      </c>
      <c r="L63" s="585"/>
      <c r="M63" s="585"/>
      <c r="N63" s="585"/>
      <c r="O63" s="585"/>
      <c r="P63" s="585"/>
      <c r="Q63" s="585"/>
      <c r="R63" s="588"/>
      <c r="S63" s="273"/>
      <c r="T63" s="274"/>
      <c r="U63" s="586"/>
      <c r="W63" s="275"/>
      <c r="X63" s="273"/>
      <c r="Y63" s="274"/>
      <c r="AA63" s="275"/>
      <c r="AB63" s="273"/>
      <c r="AC63" s="274"/>
    </row>
    <row r="64" spans="2:29" ht="12.95" customHeight="1">
      <c r="B64" s="262"/>
      <c r="C64" s="303" t="s">
        <v>980</v>
      </c>
      <c r="D64" s="397"/>
      <c r="E64" s="398"/>
      <c r="F64" s="399" t="str">
        <f>IF(COUNTIF(U4:U24,"C")&gt;0,"/"," ")</f>
        <v xml:space="preserve"> </v>
      </c>
      <c r="G64" s="399" t="str">
        <f>IF(COUNTIF(U4:U24,"C")&gt;1,"/"," ")</f>
        <v xml:space="preserve"> </v>
      </c>
      <c r="H64" s="399" t="str">
        <f>IF(COUNTIF(U4:U24,"C")&gt;2,"/"," ")</f>
        <v xml:space="preserve"> </v>
      </c>
      <c r="I64" s="224" t="str">
        <f>IF(Summary!$AN100="E","E","")</f>
        <v/>
      </c>
      <c r="J64" s="224" t="str">
        <f>IF(Summary!$AO100="Y","R","")</f>
        <v/>
      </c>
      <c r="L64" s="583"/>
      <c r="M64" s="583"/>
      <c r="N64" s="583"/>
      <c r="O64" s="583"/>
      <c r="P64" s="583"/>
      <c r="Q64" s="583"/>
      <c r="R64" s="587"/>
      <c r="S64" s="273"/>
      <c r="T64" s="274"/>
      <c r="U64" s="586"/>
      <c r="W64" s="275"/>
      <c r="X64" s="273"/>
      <c r="Y64" s="274"/>
      <c r="AA64" s="275"/>
      <c r="AB64" s="273"/>
      <c r="AC64" s="274"/>
    </row>
    <row r="65" spans="1:30" ht="12.95" customHeight="1">
      <c r="B65" s="262"/>
      <c r="C65" s="302" t="s">
        <v>211</v>
      </c>
      <c r="D65" s="379"/>
      <c r="E65" s="379"/>
      <c r="F65" s="379"/>
      <c r="G65" s="379"/>
      <c r="H65" s="380"/>
      <c r="I65" s="224" t="str">
        <f>IF(Summary!$AN92="E","E","")</f>
        <v/>
      </c>
      <c r="J65" s="224" t="str">
        <f>IF(Summary!$AO92="Y","R","")</f>
        <v/>
      </c>
      <c r="L65" s="585"/>
      <c r="M65" s="585"/>
      <c r="N65" s="585"/>
      <c r="O65" s="585"/>
      <c r="P65" s="585"/>
      <c r="Q65" s="585"/>
      <c r="R65" s="588"/>
      <c r="S65" s="273"/>
      <c r="T65" s="274"/>
      <c r="U65" s="586"/>
      <c r="W65" s="275"/>
      <c r="X65" s="273"/>
      <c r="Y65" s="274"/>
      <c r="AA65" s="275"/>
      <c r="AB65" s="273"/>
      <c r="AC65" s="274"/>
    </row>
    <row r="66" spans="1:30" s="261" customFormat="1" ht="12.95" customHeight="1">
      <c r="A66" s="258"/>
      <c r="B66" s="258"/>
      <c r="C66" s="258"/>
      <c r="D66" s="259"/>
      <c r="E66" s="259"/>
      <c r="F66" s="259"/>
      <c r="G66" s="259"/>
      <c r="H66" s="259"/>
      <c r="I66" s="260"/>
      <c r="J66" s="260"/>
      <c r="K66" s="258"/>
      <c r="L66" s="583"/>
      <c r="M66" s="583"/>
      <c r="N66" s="583"/>
      <c r="O66" s="583"/>
      <c r="P66" s="583"/>
      <c r="Q66" s="583"/>
      <c r="R66" s="587"/>
      <c r="S66" s="273"/>
      <c r="T66" s="274"/>
      <c r="U66" s="586"/>
      <c r="V66" s="258"/>
      <c r="W66" s="275"/>
      <c r="X66" s="273"/>
      <c r="Y66" s="274"/>
      <c r="Z66" s="260"/>
      <c r="AA66" s="275"/>
      <c r="AB66" s="273"/>
      <c r="AC66" s="274"/>
    </row>
    <row r="67" spans="1:30" s="261" customFormat="1" ht="12.95" customHeight="1" thickBot="1">
      <c r="A67" s="258"/>
      <c r="B67" s="258"/>
      <c r="C67" s="258"/>
      <c r="D67" s="259"/>
      <c r="E67" s="259"/>
      <c r="F67" s="259"/>
      <c r="G67" s="259"/>
      <c r="H67" s="259"/>
      <c r="I67" s="260"/>
      <c r="J67" s="260"/>
      <c r="K67" s="258"/>
      <c r="L67" s="585"/>
      <c r="M67" s="585"/>
      <c r="N67" s="585"/>
      <c r="O67" s="585"/>
      <c r="P67" s="585"/>
      <c r="Q67" s="585"/>
      <c r="R67" s="588"/>
      <c r="S67" s="273"/>
      <c r="T67" s="274"/>
      <c r="U67" s="586"/>
      <c r="V67" s="258"/>
      <c r="W67" s="275"/>
      <c r="X67" s="273"/>
      <c r="Y67" s="274"/>
      <c r="Z67" s="260"/>
      <c r="AA67" s="275"/>
      <c r="AB67" s="273"/>
      <c r="AC67" s="274"/>
    </row>
    <row r="68" spans="1:30" s="261" customFormat="1">
      <c r="A68" s="258"/>
      <c r="B68" s="262"/>
      <c r="C68" s="303" t="s">
        <v>981</v>
      </c>
      <c r="D68" s="310" t="str">
        <f>IF('Age-Level'!$W44="A","/","")</f>
        <v/>
      </c>
      <c r="E68" s="310" t="str">
        <f>IF('Age-Level'!$W48="A","/","")</f>
        <v/>
      </c>
      <c r="F68" s="310" t="str">
        <f>IF('Age-Level'!$W52="A","/","")</f>
        <v/>
      </c>
      <c r="G68" s="310" t="str">
        <f>IF('Age-Level'!$W57="A","/","")</f>
        <v/>
      </c>
      <c r="H68" s="310" t="str">
        <f>IF('Age-Level'!$W59="A","/","")</f>
        <v/>
      </c>
      <c r="I68" s="224" t="str">
        <f>IF(Summary!$AN101="E","E","")</f>
        <v/>
      </c>
      <c r="J68" s="224" t="str">
        <f>IF(Summary!$AO101="Y","R","")</f>
        <v/>
      </c>
      <c r="K68" s="258"/>
      <c r="L68" s="583"/>
      <c r="M68" s="583"/>
      <c r="N68" s="583"/>
      <c r="O68" s="583"/>
      <c r="P68" s="583"/>
      <c r="Q68" s="583"/>
      <c r="R68" s="587"/>
      <c r="S68" s="273"/>
      <c r="T68" s="274"/>
      <c r="U68" s="586"/>
      <c r="V68" s="258"/>
      <c r="W68" s="275"/>
      <c r="X68" s="273"/>
      <c r="Y68" s="274"/>
      <c r="Z68" s="260"/>
      <c r="AA68" s="275"/>
      <c r="AB68" s="273"/>
      <c r="AC68" s="274"/>
    </row>
    <row r="69" spans="1:30" s="261" customFormat="1" ht="13.5" thickBot="1">
      <c r="A69" s="258"/>
      <c r="B69" s="262"/>
      <c r="C69" s="304" t="s">
        <v>982</v>
      </c>
      <c r="D69" s="316" t="str">
        <f>IF('Age-Level'!$W62="A","/","")</f>
        <v/>
      </c>
      <c r="E69" s="316" t="str">
        <f>IF('Age-Level'!$W66="A","/","")</f>
        <v/>
      </c>
      <c r="F69" s="316" t="str">
        <f>IF('Age-Level'!$W70="A","/","")</f>
        <v/>
      </c>
      <c r="G69" s="316" t="str">
        <f>IF('Age-Level'!$W75="A","/","")</f>
        <v/>
      </c>
      <c r="H69" s="316" t="str">
        <f>IF('Age-Level'!$W77="A","/","")</f>
        <v/>
      </c>
      <c r="I69" s="326" t="str">
        <f>IF(Summary!$AN102="E","E","")</f>
        <v/>
      </c>
      <c r="J69" s="326" t="str">
        <f>IF(Summary!$AO102="Y","R","")</f>
        <v/>
      </c>
      <c r="K69" s="258"/>
      <c r="L69" s="585"/>
      <c r="M69" s="585"/>
      <c r="N69" s="585"/>
      <c r="O69" s="585"/>
      <c r="P69" s="585"/>
      <c r="Q69" s="585"/>
      <c r="R69" s="588"/>
      <c r="S69" s="273"/>
      <c r="T69" s="274"/>
      <c r="U69" s="586"/>
      <c r="V69" s="258"/>
      <c r="W69" s="275"/>
      <c r="X69" s="273"/>
      <c r="Y69" s="274"/>
      <c r="Z69" s="260"/>
      <c r="AA69" s="275"/>
      <c r="AB69" s="273"/>
      <c r="AC69" s="274"/>
    </row>
    <row r="70" spans="1:30" s="261" customFormat="1">
      <c r="A70" s="258"/>
      <c r="B70" s="262"/>
      <c r="C70" s="303" t="s">
        <v>983</v>
      </c>
      <c r="D70" s="310" t="str">
        <f>IF('Age-Level'!$W80="A","/","")</f>
        <v/>
      </c>
      <c r="E70" s="310" t="str">
        <f>IF('Age-Level'!$W84="A","/","")</f>
        <v/>
      </c>
      <c r="F70" s="310" t="str">
        <f>IF('Age-Level'!$W88="A","/","")</f>
        <v/>
      </c>
      <c r="G70" s="310" t="str">
        <f>IF('Age-Level'!$W93="A","/","")</f>
        <v/>
      </c>
      <c r="H70" s="310" t="str">
        <f>IF('Age-Level'!$W95="A","/","")</f>
        <v/>
      </c>
      <c r="I70" s="224" t="str">
        <f>IF(Summary!$AN103="E","E","")</f>
        <v/>
      </c>
      <c r="J70" s="224" t="str">
        <f>IF(Summary!$AO103="Y","R","")</f>
        <v/>
      </c>
      <c r="K70" s="258"/>
      <c r="L70" s="583"/>
      <c r="M70" s="583"/>
      <c r="N70" s="583"/>
      <c r="O70" s="583"/>
      <c r="P70" s="583"/>
      <c r="Q70" s="583"/>
      <c r="R70" s="587"/>
      <c r="S70" s="273"/>
      <c r="T70" s="274"/>
      <c r="U70" s="586"/>
      <c r="V70" s="258"/>
      <c r="W70" s="275"/>
      <c r="X70" s="273"/>
      <c r="Y70" s="274"/>
      <c r="Z70" s="260"/>
      <c r="AA70" s="275"/>
      <c r="AB70" s="273"/>
      <c r="AC70" s="274"/>
    </row>
    <row r="71" spans="1:30" s="261" customFormat="1" ht="13.5" thickBot="1">
      <c r="B71" s="262"/>
      <c r="C71" s="302" t="s">
        <v>984</v>
      </c>
      <c r="D71" s="316" t="str">
        <f>IF('Age-Level'!$W98="A","/","")</f>
        <v/>
      </c>
      <c r="E71" s="316" t="str">
        <f>IF('Age-Level'!$W102="A","/","")</f>
        <v/>
      </c>
      <c r="F71" s="316" t="str">
        <f>IF('Age-Level'!$W106="A","/","")</f>
        <v/>
      </c>
      <c r="G71" s="316" t="str">
        <f>IF('Age-Level'!$W111="A","/","")</f>
        <v/>
      </c>
      <c r="H71" s="316" t="str">
        <f>IF('Age-Level'!$W113="A","/","")</f>
        <v/>
      </c>
      <c r="I71" s="326" t="str">
        <f>IF(Summary!$AN104="E","E","")</f>
        <v/>
      </c>
      <c r="J71" s="326" t="str">
        <f>IF(Summary!$AO104="Y","R","")</f>
        <v/>
      </c>
      <c r="K71" s="258"/>
      <c r="L71" s="585"/>
      <c r="M71" s="585"/>
      <c r="N71" s="585"/>
      <c r="O71" s="585"/>
      <c r="P71" s="585"/>
      <c r="Q71" s="585"/>
      <c r="R71" s="588"/>
      <c r="S71" s="273"/>
      <c r="T71" s="274"/>
      <c r="U71" s="586"/>
      <c r="V71" s="258"/>
      <c r="W71" s="275"/>
      <c r="X71" s="273"/>
      <c r="Y71" s="274"/>
      <c r="Z71" s="260"/>
      <c r="AA71" s="275"/>
      <c r="AB71" s="273"/>
      <c r="AC71" s="274"/>
    </row>
    <row r="72" spans="1:30" s="261" customFormat="1">
      <c r="B72" s="262"/>
      <c r="C72" s="305" t="s">
        <v>985</v>
      </c>
      <c r="D72" s="381"/>
      <c r="E72" s="381"/>
      <c r="F72" s="309" t="str">
        <f>IF('Age-Level'!$W116="C","/","")</f>
        <v/>
      </c>
      <c r="G72" s="309" t="str">
        <f>IF('Age-Level'!$W117="C","/","")</f>
        <v/>
      </c>
      <c r="H72" s="309" t="str">
        <f>IF('Age-Level'!$W118="C","/","")</f>
        <v/>
      </c>
      <c r="I72" s="224" t="str">
        <f>IF(Summary!$AN105="E","E","")</f>
        <v/>
      </c>
      <c r="J72" s="224" t="str">
        <f>IF(Summary!$AO105="Y","R","")</f>
        <v/>
      </c>
      <c r="K72" s="258"/>
      <c r="L72" s="583"/>
      <c r="M72" s="583"/>
      <c r="N72" s="583"/>
      <c r="O72" s="583"/>
      <c r="P72" s="583"/>
      <c r="Q72" s="583"/>
      <c r="R72" s="587"/>
      <c r="S72" s="273"/>
      <c r="T72" s="274"/>
      <c r="U72" s="586"/>
      <c r="V72" s="258"/>
      <c r="W72" s="275"/>
      <c r="X72" s="273"/>
      <c r="Y72" s="274"/>
      <c r="Z72" s="260"/>
      <c r="AA72" s="275"/>
      <c r="AB72" s="273"/>
      <c r="AC72" s="274"/>
    </row>
    <row r="73" spans="1:30" s="261" customFormat="1">
      <c r="B73" s="262"/>
      <c r="C73" s="306" t="s">
        <v>792</v>
      </c>
      <c r="D73" s="379"/>
      <c r="E73" s="379"/>
      <c r="F73" s="317" t="str">
        <f>IF(Bridging!$W10="A","/","")</f>
        <v/>
      </c>
      <c r="G73" s="317" t="str">
        <f>IF(Bridging!$W14="A","/","")</f>
        <v/>
      </c>
      <c r="H73" s="317" t="str">
        <f>IF(Bridging!$W16="A","/","")</f>
        <v/>
      </c>
      <c r="I73" s="224" t="str">
        <f>IF(Summary!$AN93="E","E","")</f>
        <v/>
      </c>
      <c r="J73" s="224" t="str">
        <f>IF(Summary!$AO93="Y","R","")</f>
        <v/>
      </c>
      <c r="K73" s="258"/>
      <c r="L73" s="585"/>
      <c r="M73" s="585"/>
      <c r="N73" s="585"/>
      <c r="O73" s="585"/>
      <c r="P73" s="585"/>
      <c r="Q73" s="585"/>
      <c r="R73" s="588"/>
      <c r="S73" s="273"/>
      <c r="T73" s="274"/>
      <c r="U73" s="586"/>
      <c r="V73" s="258"/>
      <c r="W73" s="275"/>
      <c r="X73" s="273"/>
      <c r="Y73" s="274"/>
      <c r="Z73" s="260"/>
      <c r="AA73" s="275"/>
      <c r="AB73" s="273"/>
      <c r="AC73" s="274"/>
    </row>
    <row r="74" spans="1:30" s="261" customFormat="1">
      <c r="B74" s="258"/>
      <c r="C74" s="258"/>
      <c r="D74" s="259"/>
      <c r="E74" s="259"/>
      <c r="F74" s="259"/>
      <c r="G74" s="259"/>
      <c r="H74" s="259"/>
      <c r="I74" s="260"/>
      <c r="J74" s="260"/>
      <c r="K74" s="258"/>
      <c r="L74" s="583"/>
      <c r="M74" s="583"/>
      <c r="N74" s="583"/>
      <c r="O74" s="583"/>
      <c r="P74" s="583"/>
      <c r="Q74" s="583"/>
      <c r="R74" s="587"/>
      <c r="S74" s="273"/>
      <c r="T74" s="274"/>
      <c r="U74" s="586"/>
      <c r="V74" s="258"/>
      <c r="W74" s="275"/>
      <c r="X74" s="273"/>
      <c r="Y74" s="274"/>
      <c r="Z74" s="260"/>
      <c r="AA74" s="275"/>
      <c r="AB74" s="273"/>
      <c r="AC74" s="274"/>
    </row>
    <row r="75" spans="1:30" s="261" customFormat="1">
      <c r="B75" s="258"/>
      <c r="C75" s="258"/>
      <c r="D75" s="259"/>
      <c r="E75" s="259"/>
      <c r="F75" s="259"/>
      <c r="G75" s="259"/>
      <c r="H75" s="259"/>
      <c r="I75" s="260"/>
      <c r="J75" s="260"/>
      <c r="K75" s="258"/>
      <c r="L75" s="585"/>
      <c r="M75" s="585"/>
      <c r="N75" s="585"/>
      <c r="O75" s="585"/>
      <c r="P75" s="585"/>
      <c r="Q75" s="585"/>
      <c r="R75" s="588"/>
      <c r="S75" s="273"/>
      <c r="T75" s="274"/>
      <c r="U75" s="258"/>
      <c r="V75" s="258"/>
      <c r="W75" s="307"/>
      <c r="X75" s="277"/>
      <c r="Y75" s="278"/>
      <c r="Z75" s="260"/>
      <c r="AA75" s="307"/>
      <c r="AB75" s="277"/>
      <c r="AC75" s="278"/>
    </row>
    <row r="76" spans="1:30" s="261" customFormat="1">
      <c r="B76" s="258"/>
      <c r="C76" s="258"/>
      <c r="D76" s="259"/>
      <c r="E76" s="259"/>
      <c r="F76" s="259"/>
      <c r="G76" s="259"/>
      <c r="H76" s="259"/>
      <c r="I76" s="260"/>
      <c r="J76" s="260"/>
      <c r="K76" s="258"/>
      <c r="L76" s="258"/>
      <c r="M76" s="258"/>
      <c r="N76" s="258"/>
      <c r="O76" s="258"/>
      <c r="P76" s="258"/>
      <c r="Q76" s="258"/>
      <c r="R76" s="258"/>
      <c r="S76" s="260"/>
      <c r="T76" s="260"/>
      <c r="U76" s="258"/>
      <c r="V76" s="258"/>
      <c r="W76" s="258"/>
      <c r="X76" s="260"/>
      <c r="Y76" s="260"/>
      <c r="Z76" s="260"/>
      <c r="AA76" s="258"/>
      <c r="AB76" s="260"/>
      <c r="AC76" s="260"/>
    </row>
    <row r="77" spans="1:30" s="261" customFormat="1">
      <c r="B77" s="258"/>
      <c r="C77" s="258"/>
      <c r="D77" s="259"/>
      <c r="E77" s="259"/>
      <c r="F77" s="259"/>
      <c r="G77" s="259"/>
      <c r="H77" s="259"/>
      <c r="I77" s="260"/>
      <c r="J77" s="260"/>
      <c r="K77" s="258"/>
      <c r="L77" s="258"/>
      <c r="M77" s="258"/>
      <c r="N77" s="258"/>
      <c r="O77" s="258"/>
      <c r="P77" s="258"/>
      <c r="Q77" s="258"/>
      <c r="R77" s="258"/>
      <c r="S77" s="260"/>
      <c r="T77" s="260"/>
      <c r="U77" s="258"/>
      <c r="V77" s="258"/>
      <c r="W77" s="258"/>
      <c r="X77" s="260"/>
      <c r="Y77" s="260"/>
      <c r="Z77" s="260"/>
      <c r="AA77" s="258"/>
      <c r="AB77" s="260"/>
      <c r="AC77" s="260"/>
    </row>
    <row r="78" spans="1:30" s="261" customFormat="1">
      <c r="A78" s="258"/>
      <c r="B78" s="258"/>
      <c r="C78" s="258"/>
      <c r="D78" s="259"/>
      <c r="E78" s="259"/>
      <c r="F78" s="259"/>
      <c r="G78" s="259"/>
      <c r="H78" s="259"/>
      <c r="I78" s="260"/>
      <c r="J78" s="260"/>
      <c r="K78" s="258"/>
      <c r="L78" s="258"/>
      <c r="M78" s="258"/>
      <c r="N78" s="258"/>
      <c r="O78" s="258"/>
      <c r="P78" s="258"/>
      <c r="Q78" s="258"/>
      <c r="R78" s="258"/>
      <c r="S78" s="260"/>
      <c r="T78" s="260"/>
      <c r="U78" s="258"/>
      <c r="V78" s="258"/>
      <c r="W78" s="258"/>
      <c r="X78" s="260"/>
      <c r="Y78" s="260"/>
      <c r="Z78" s="260"/>
      <c r="AA78" s="258"/>
      <c r="AB78" s="260"/>
      <c r="AC78" s="260"/>
    </row>
    <row r="79" spans="1:30">
      <c r="W79" s="260"/>
      <c r="X79" s="258"/>
      <c r="AA79" s="261"/>
      <c r="AB79" s="258"/>
      <c r="AC79" s="258"/>
      <c r="AD79" s="258"/>
    </row>
    <row r="80" spans="1:30">
      <c r="W80" s="260"/>
      <c r="X80" s="258"/>
      <c r="AA80" s="261"/>
      <c r="AB80" s="258"/>
      <c r="AC80" s="258"/>
      <c r="AD80" s="258"/>
    </row>
    <row r="81" spans="23:30">
      <c r="W81" s="260"/>
      <c r="X81" s="258"/>
      <c r="AA81" s="261"/>
      <c r="AB81" s="258"/>
      <c r="AC81" s="258"/>
      <c r="AD81" s="258"/>
    </row>
    <row r="82" spans="23:30">
      <c r="W82" s="260"/>
      <c r="X82" s="258"/>
      <c r="AA82" s="261"/>
      <c r="AB82" s="258"/>
      <c r="AC82" s="258"/>
      <c r="AD82" s="258"/>
    </row>
    <row r="83" spans="23:30">
      <c r="W83" s="260"/>
      <c r="X83" s="258"/>
      <c r="AA83" s="261"/>
      <c r="AB83" s="258"/>
      <c r="AC83" s="258"/>
      <c r="AD83" s="258"/>
    </row>
    <row r="84" spans="23:30">
      <c r="W84" s="260"/>
      <c r="X84" s="258"/>
      <c r="AA84" s="261"/>
      <c r="AB84" s="258"/>
      <c r="AC84" s="258"/>
      <c r="AD84" s="258"/>
    </row>
    <row r="85" spans="23:30">
      <c r="W85" s="260"/>
      <c r="X85" s="258"/>
      <c r="AA85" s="261"/>
      <c r="AB85" s="258"/>
      <c r="AC85" s="258"/>
      <c r="AD85" s="258"/>
    </row>
    <row r="86" spans="23:30">
      <c r="W86" s="260"/>
      <c r="X86" s="258"/>
      <c r="AA86" s="261"/>
      <c r="AB86" s="258"/>
      <c r="AC86" s="258"/>
      <c r="AD86" s="258"/>
    </row>
  </sheetData>
  <sheetProtection algorithmName="SHA-512" hashValue="f5yLAvFfcfFuvol+hOiqE+nhGkX7uE42mf2rjFlbLX6uzqrrcI/QFtoWa+4RG4Bz3K+PUXQvhnupu5Eq4b0MRA==" saltValue="7y0pFKqk/fK/n7r0g/inDg==" spinCount="100000" sheet="1" objects="1" scenarios="1" selectLockedCells="1"/>
  <mergeCells count="45">
    <mergeCell ref="L44:R44"/>
    <mergeCell ref="U25:U74"/>
    <mergeCell ref="L28:R28"/>
    <mergeCell ref="L29:R29"/>
    <mergeCell ref="L30:R30"/>
    <mergeCell ref="L31:R31"/>
    <mergeCell ref="L32:R32"/>
    <mergeCell ref="L33:R33"/>
    <mergeCell ref="L34:R34"/>
    <mergeCell ref="L35:R35"/>
    <mergeCell ref="L36:R36"/>
    <mergeCell ref="L37:R37"/>
    <mergeCell ref="L40:R40"/>
    <mergeCell ref="L41:R41"/>
    <mergeCell ref="L42:R42"/>
    <mergeCell ref="L43:R43"/>
    <mergeCell ref="L58:R58"/>
    <mergeCell ref="L45:R45"/>
    <mergeCell ref="L48:R48"/>
    <mergeCell ref="L49:R49"/>
    <mergeCell ref="L50:R50"/>
    <mergeCell ref="L51:R51"/>
    <mergeCell ref="L52:R52"/>
    <mergeCell ref="L53:R53"/>
    <mergeCell ref="L54:R54"/>
    <mergeCell ref="L55:R55"/>
    <mergeCell ref="L56:R56"/>
    <mergeCell ref="L57:R57"/>
    <mergeCell ref="L70:R70"/>
    <mergeCell ref="L59:R59"/>
    <mergeCell ref="L60:R60"/>
    <mergeCell ref="L61:R61"/>
    <mergeCell ref="L62:R62"/>
    <mergeCell ref="L63:R63"/>
    <mergeCell ref="L64:R64"/>
    <mergeCell ref="L65:R65"/>
    <mergeCell ref="L66:R66"/>
    <mergeCell ref="L67:R67"/>
    <mergeCell ref="L68:R68"/>
    <mergeCell ref="L69:R69"/>
    <mergeCell ref="L71:R71"/>
    <mergeCell ref="L72:R72"/>
    <mergeCell ref="L73:R73"/>
    <mergeCell ref="L74:R74"/>
    <mergeCell ref="L75:R75"/>
  </mergeCells>
  <conditionalFormatting sqref="T1:W1">
    <cfRule type="expression" dxfId="32" priority="2">
      <formula>LEFT($U$1,7)="Junior_"</formula>
    </cfRule>
  </conditionalFormatting>
  <conditionalFormatting sqref="C1">
    <cfRule type="expression" dxfId="31" priority="1">
      <formula>LEFT($U$1,7)&lt;&gt;"Junior_"</formula>
    </cfRule>
  </conditionalFormatting>
  <conditionalFormatting sqref="L48:L75 W54:W75 AA4:AA75">
    <cfRule type="duplicateValues" dxfId="30" priority="3"/>
  </conditionalFormatting>
  <pageMargins left="0.5" right="0.3" top="0.3" bottom="0.3" header="0.3" footer="0.3"/>
  <pageSetup scale="75" fitToWidth="2" fitToHeight="0" orientation="portrait" r:id="rId1"/>
  <colBreaks count="1" manualBreakCount="1">
    <brk id="21" max="74" man="1"/>
  </col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05FE99-1A7C-4586-95C3-87C1C730B519}">
  <sheetPr>
    <tabColor rgb="FF7030A0"/>
  </sheetPr>
  <dimension ref="A1:AD86"/>
  <sheetViews>
    <sheetView showGridLines="0" zoomScaleNormal="100" zoomScaleSheetLayoutView="100" workbookViewId="0">
      <selection activeCell="L48" sqref="L48:R48"/>
    </sheetView>
  </sheetViews>
  <sheetFormatPr defaultColWidth="9.140625" defaultRowHeight="12.75"/>
  <cols>
    <col min="1" max="1" width="0.85546875" style="258" customWidth="1"/>
    <col min="2" max="2" width="18.42578125" style="258" customWidth="1"/>
    <col min="3" max="3" width="24.42578125" style="258" customWidth="1"/>
    <col min="4" max="8" width="0.85546875" style="259" customWidth="1"/>
    <col min="9" max="10" width="7" style="260" customWidth="1"/>
    <col min="11" max="11" width="1.7109375" style="258" customWidth="1"/>
    <col min="12" max="12" width="18.42578125" style="258" customWidth="1"/>
    <col min="13" max="13" width="24.42578125" style="258" customWidth="1"/>
    <col min="14" max="18" width="0.85546875" style="258" customWidth="1"/>
    <col min="19" max="20" width="7" style="260" customWidth="1"/>
    <col min="21" max="21" width="2.7109375" style="258" customWidth="1"/>
    <col min="22" max="22" width="0.85546875" style="258" customWidth="1"/>
    <col min="23" max="23" width="45.7109375" style="258" customWidth="1"/>
    <col min="24" max="25" width="8.42578125" style="260" customWidth="1"/>
    <col min="26" max="26" width="1.7109375" style="260" customWidth="1"/>
    <col min="27" max="27" width="45.7109375" style="258" customWidth="1"/>
    <col min="28" max="29" width="8.42578125" style="260" customWidth="1"/>
    <col min="30" max="30" width="2.7109375" style="261" customWidth="1"/>
    <col min="31" max="16384" width="9.140625" style="258"/>
  </cols>
  <sheetData>
    <row r="1" spans="2:30" s="253" customFormat="1" ht="29.25" customHeight="1" thickBot="1">
      <c r="C1" s="254" t="s">
        <v>946</v>
      </c>
      <c r="D1" s="374"/>
      <c r="E1" s="374"/>
      <c r="F1" s="374"/>
      <c r="G1" s="374"/>
      <c r="H1" s="374"/>
      <c r="I1" s="375"/>
      <c r="J1" s="375"/>
      <c r="K1" s="376"/>
      <c r="L1" s="377"/>
      <c r="M1" s="377"/>
      <c r="N1" s="377"/>
      <c r="O1" s="377"/>
      <c r="P1" s="377"/>
      <c r="Q1" s="377"/>
      <c r="R1" s="377"/>
      <c r="S1" s="377"/>
      <c r="T1" s="378" t="str">
        <f ca="1">MID(CELL("filename",A1),FIND(IF(ISERROR(FIND("]",CELL("filename",A1))),"$","]"),CELL("filename",A1))+1,256)</f>
        <v>Junior_21</v>
      </c>
      <c r="U1" s="255" t="str">
        <f ca="1">MID(CELL("filename",A1),FIND(IF(ISERROR(FIND("]",CELL("filename",A1))),"$","]"),CELL("filename",A1))+1,256)</f>
        <v>Junior_21</v>
      </c>
      <c r="W1" s="256" t="str">
        <f ca="1">IF(T1&lt;&gt;"",T1,"")</f>
        <v>Junior_21</v>
      </c>
      <c r="X1" s="257"/>
      <c r="Y1" s="257"/>
      <c r="Z1" s="257"/>
      <c r="AB1" s="257"/>
      <c r="AC1" s="257"/>
      <c r="AD1" s="256"/>
    </row>
    <row r="2" spans="2:30" ht="12.95" customHeight="1">
      <c r="N2" s="259"/>
      <c r="O2" s="259"/>
      <c r="P2" s="259"/>
      <c r="Q2" s="259"/>
      <c r="R2" s="259"/>
    </row>
    <row r="3" spans="2:30" ht="12.95" customHeight="1" thickBot="1">
      <c r="N3" s="259"/>
      <c r="O3" s="259"/>
      <c r="P3" s="259"/>
      <c r="Q3" s="259"/>
      <c r="R3" s="259"/>
    </row>
    <row r="4" spans="2:30" ht="12.95" customHeight="1">
      <c r="B4" s="262"/>
      <c r="C4" s="300" t="s">
        <v>1076</v>
      </c>
      <c r="D4" s="309" t="str">
        <f>IF(Badges!$X33="A","/","")</f>
        <v/>
      </c>
      <c r="E4" s="309" t="str">
        <f>IF(Badges!$X37="A","/","")</f>
        <v/>
      </c>
      <c r="F4" s="309" t="str">
        <f>IF(Badges!$X41="A","/","")</f>
        <v/>
      </c>
      <c r="G4" s="309" t="str">
        <f>IF(Badges!$X45="A","/","")</f>
        <v/>
      </c>
      <c r="H4" s="309" t="str">
        <f>IF(Badges!$X49="A","/","")</f>
        <v/>
      </c>
      <c r="I4" s="325" t="str">
        <f>IF(Summary!$AP5="E","E","")</f>
        <v/>
      </c>
      <c r="J4" s="325" t="str">
        <f>IF(Summary!$AQ5="Y","R","")</f>
        <v/>
      </c>
      <c r="L4" s="262"/>
      <c r="M4" s="267" t="s">
        <v>97</v>
      </c>
      <c r="N4" s="268"/>
      <c r="O4" s="268"/>
      <c r="P4" s="268"/>
      <c r="Q4" s="268"/>
      <c r="R4" s="268"/>
      <c r="S4" s="269"/>
      <c r="T4" s="269"/>
      <c r="W4" s="336" t="str">
        <f>'Fun Patches'!C5</f>
        <v>&lt;LIST PATCH HERE&gt;</v>
      </c>
      <c r="X4" s="337" t="str">
        <f>IF(Summary!$AP113="E","E","")</f>
        <v/>
      </c>
      <c r="Y4" s="337" t="str">
        <f>IF(Summary!$AQ113="Y","R","")</f>
        <v/>
      </c>
      <c r="AA4" s="270"/>
      <c r="AB4" s="264"/>
      <c r="AC4" s="265"/>
    </row>
    <row r="5" spans="2:30" ht="12.95" customHeight="1">
      <c r="B5" s="262"/>
      <c r="C5" s="295" t="s">
        <v>1057</v>
      </c>
      <c r="D5" s="311" t="str">
        <f>IF(Badges!$X151="A","/","")</f>
        <v/>
      </c>
      <c r="E5" s="311" t="str">
        <f>IF(Badges!$X155="A","/","")</f>
        <v/>
      </c>
      <c r="F5" s="311" t="str">
        <f>IF(Badges!$X159="A","/","")</f>
        <v/>
      </c>
      <c r="G5" s="311" t="str">
        <f>IF(Badges!$X163="A","/","")</f>
        <v/>
      </c>
      <c r="H5" s="311" t="str">
        <f>IF(Badges!$X167="A","/","")</f>
        <v/>
      </c>
      <c r="I5" s="223" t="str">
        <f>IF(Summary!$AP11="E","E","")</f>
        <v/>
      </c>
      <c r="J5" s="223" t="str">
        <f>IF(Summary!$AQ11="Y","R","")</f>
        <v/>
      </c>
      <c r="L5" s="262"/>
      <c r="M5" s="271" t="s">
        <v>947</v>
      </c>
      <c r="N5" s="268"/>
      <c r="O5" s="268"/>
      <c r="P5" s="268"/>
      <c r="Q5" s="268"/>
      <c r="R5" s="272"/>
      <c r="S5" s="224" t="str">
        <f>IF(Summary!$AP63="E","E","")</f>
        <v/>
      </c>
      <c r="T5" s="224" t="str">
        <f>IF(Summary!$AQ63="Y","R","")</f>
        <v/>
      </c>
      <c r="W5" s="338" t="str">
        <f>'Fun Patches'!C6</f>
        <v>&lt;LIST PATCH HERE&gt;</v>
      </c>
      <c r="X5" s="339" t="str">
        <f>IF(Summary!$AP114="E","E","")</f>
        <v/>
      </c>
      <c r="Y5" s="339" t="str">
        <f>IF(Summary!$AQ114="Y","R","")</f>
        <v/>
      </c>
      <c r="AA5" s="275"/>
      <c r="AB5" s="273"/>
      <c r="AC5" s="274"/>
    </row>
    <row r="6" spans="2:30" ht="12.95" customHeight="1" thickBot="1">
      <c r="B6" s="262"/>
      <c r="C6" s="299" t="s">
        <v>144</v>
      </c>
      <c r="D6" s="311" t="str">
        <f>IF(Badges!$X174="A","/","")</f>
        <v/>
      </c>
      <c r="E6" s="311" t="str">
        <f>IF(Badges!$X178="A","/","")</f>
        <v/>
      </c>
      <c r="F6" s="311" t="str">
        <f>IF(Badges!$X182="A","/","")</f>
        <v/>
      </c>
      <c r="G6" s="311" t="str">
        <f>IF(Badges!$X186="A","/","")</f>
        <v/>
      </c>
      <c r="H6" s="311" t="str">
        <f>IF(Badges!$X190="A","/","")</f>
        <v/>
      </c>
      <c r="I6" s="223" t="str">
        <f>IF(Summary!$AP12="E","E","")</f>
        <v/>
      </c>
      <c r="J6" s="223" t="str">
        <f>IF(Summary!$AQ12="Y","R","")</f>
        <v/>
      </c>
      <c r="K6" s="266" t="str">
        <f>IF(COUNT(#REF!)=3,MAX(#REF!),"")</f>
        <v/>
      </c>
      <c r="L6" s="262"/>
      <c r="M6" s="279" t="s">
        <v>948</v>
      </c>
      <c r="N6" s="280"/>
      <c r="O6" s="280"/>
      <c r="P6" s="280"/>
      <c r="Q6" s="280"/>
      <c r="R6" s="281"/>
      <c r="S6" s="224" t="str">
        <f>IF(Summary!$AP64="E","E","")</f>
        <v/>
      </c>
      <c r="T6" s="224" t="str">
        <f>IF(Summary!$AQ64="Y","R","")</f>
        <v/>
      </c>
      <c r="W6" s="338" t="str">
        <f>'Fun Patches'!C7</f>
        <v>&lt;LIST PATCH HERE&gt;</v>
      </c>
      <c r="X6" s="339" t="str">
        <f>IF(Summary!$AP115="E","E","")</f>
        <v/>
      </c>
      <c r="Y6" s="339" t="str">
        <f>IF(Summary!$AQ115="Y","R","")</f>
        <v/>
      </c>
      <c r="AA6" s="275"/>
      <c r="AB6" s="273"/>
      <c r="AC6" s="274"/>
    </row>
    <row r="7" spans="2:30" ht="12.95" customHeight="1" thickBot="1">
      <c r="B7" s="262"/>
      <c r="C7" s="294" t="s">
        <v>139</v>
      </c>
      <c r="D7" s="309" t="str">
        <f>IF(Badges!$X197="A","/","")</f>
        <v/>
      </c>
      <c r="E7" s="309" t="str">
        <f>IF(Badges!$X201="A","/","")</f>
        <v/>
      </c>
      <c r="F7" s="309" t="str">
        <f>IF(Badges!$X205="A","/","")</f>
        <v/>
      </c>
      <c r="G7" s="309" t="str">
        <f>IF(Badges!$X209="A","/","")</f>
        <v/>
      </c>
      <c r="H7" s="309" t="str">
        <f>IF(Badges!$X213="A","/","")</f>
        <v/>
      </c>
      <c r="I7" s="325" t="str">
        <f>IF(Summary!$AP13="E","E","")</f>
        <v/>
      </c>
      <c r="J7" s="325" t="str">
        <f>IF(Summary!$AQ13="Y","R","")</f>
        <v/>
      </c>
      <c r="K7" s="266"/>
      <c r="L7" s="262"/>
      <c r="M7" s="283" t="s">
        <v>949</v>
      </c>
      <c r="N7" s="284"/>
      <c r="O7" s="284"/>
      <c r="P7" s="284"/>
      <c r="Q7" s="284"/>
      <c r="R7" s="285"/>
      <c r="S7" s="224" t="str">
        <f>IF(Summary!$AP65="E","E","")</f>
        <v/>
      </c>
      <c r="T7" s="224" t="str">
        <f>IF(Summary!$AQ65="Y","R","")</f>
        <v/>
      </c>
      <c r="U7" s="266" t="str">
        <f>IF(COUNTIF(S5:S7,"E")=3,"C"," ")</f>
        <v xml:space="preserve"> </v>
      </c>
      <c r="W7" s="338" t="str">
        <f>'Fun Patches'!C8</f>
        <v>&lt;LIST PATCH HERE&gt;</v>
      </c>
      <c r="X7" s="339" t="str">
        <f>IF(Summary!$AP116="E","E","")</f>
        <v/>
      </c>
      <c r="Y7" s="339" t="str">
        <f>IF(Summary!$AQ116="Y","R","")</f>
        <v/>
      </c>
      <c r="AA7" s="275"/>
      <c r="AB7" s="273"/>
      <c r="AC7" s="274"/>
    </row>
    <row r="8" spans="2:30" ht="12.95" customHeight="1">
      <c r="B8" s="262"/>
      <c r="C8" s="295" t="s">
        <v>151</v>
      </c>
      <c r="D8" s="311" t="str">
        <f>IF(Badges!$X220="A","/","")</f>
        <v/>
      </c>
      <c r="E8" s="311" t="str">
        <f>IF(Badges!$X224="A","/","")</f>
        <v/>
      </c>
      <c r="F8" s="311" t="str">
        <f>IF(Badges!$X228="A","/","")</f>
        <v/>
      </c>
      <c r="G8" s="311" t="str">
        <f>IF(Badges!$X232="A","/","")</f>
        <v/>
      </c>
      <c r="H8" s="311" t="str">
        <f>IF(Badges!$X236="A","/","")</f>
        <v/>
      </c>
      <c r="I8" s="223" t="str">
        <f>IF(Summary!$AP14="E","E","")</f>
        <v/>
      </c>
      <c r="J8" s="223" t="str">
        <f>IF(Summary!$AQ14="Y","R","")</f>
        <v/>
      </c>
      <c r="K8" s="266"/>
      <c r="L8" s="262"/>
      <c r="M8" s="287" t="s">
        <v>951</v>
      </c>
      <c r="N8" s="288"/>
      <c r="O8" s="288"/>
      <c r="P8" s="288"/>
      <c r="Q8" s="288"/>
      <c r="R8" s="288"/>
      <c r="S8" s="289"/>
      <c r="T8" s="289"/>
      <c r="W8" s="338" t="str">
        <f>'Fun Patches'!C9</f>
        <v>&lt;LIST PATCH HERE&gt;</v>
      </c>
      <c r="X8" s="339" t="str">
        <f>IF(Summary!$AP117="E","E","")</f>
        <v/>
      </c>
      <c r="Y8" s="339" t="str">
        <f>IF(Summary!$AQ117="Y","R","")</f>
        <v/>
      </c>
      <c r="AA8" s="275"/>
      <c r="AB8" s="273"/>
      <c r="AC8" s="274"/>
    </row>
    <row r="9" spans="2:30" ht="12.95" customHeight="1" thickBot="1">
      <c r="B9" s="262"/>
      <c r="C9" s="298" t="s">
        <v>439</v>
      </c>
      <c r="D9" s="311" t="str">
        <f>IF(Badges!$X266="A","/","")</f>
        <v/>
      </c>
      <c r="E9" s="311" t="str">
        <f>IF(Badges!$X270="A","/","")</f>
        <v/>
      </c>
      <c r="F9" s="311" t="str">
        <f>IF(Badges!$X274="A","/","")</f>
        <v/>
      </c>
      <c r="G9" s="311" t="str">
        <f>IF(Badges!$X278="A","/","")</f>
        <v/>
      </c>
      <c r="H9" s="311" t="str">
        <f>IF(Badges!$X282="A","/","")</f>
        <v/>
      </c>
      <c r="I9" s="223" t="str">
        <f>IF(Summary!$AP16="E","E","")</f>
        <v/>
      </c>
      <c r="J9" s="223" t="str">
        <f>IF(Summary!$AQ16="Y","R","")</f>
        <v/>
      </c>
      <c r="K9" s="266"/>
      <c r="L9" s="262"/>
      <c r="M9" s="271" t="s">
        <v>22</v>
      </c>
      <c r="N9" s="268"/>
      <c r="O9" s="268"/>
      <c r="P9" s="268"/>
      <c r="Q9" s="268"/>
      <c r="R9" s="272"/>
      <c r="S9" s="224" t="str">
        <f>IF(Summary!$AP67="E","E","")</f>
        <v/>
      </c>
      <c r="T9" s="224" t="str">
        <f>IF(Summary!$AQ67="Y","R","")</f>
        <v/>
      </c>
      <c r="W9" s="338" t="str">
        <f>'Fun Patches'!C10</f>
        <v>&lt;LIST PATCH HERE&gt;</v>
      </c>
      <c r="X9" s="339" t="str">
        <f>IF(Summary!$AP118="E","E","")</f>
        <v/>
      </c>
      <c r="Y9" s="339" t="str">
        <f>IF(Summary!$AQ118="Y","R","")</f>
        <v/>
      </c>
      <c r="AA9" s="275"/>
      <c r="AB9" s="273"/>
      <c r="AC9" s="274"/>
    </row>
    <row r="10" spans="2:30" ht="12.95" customHeight="1">
      <c r="B10" s="262"/>
      <c r="C10" s="300" t="s">
        <v>950</v>
      </c>
      <c r="D10" s="309" t="str">
        <f>IF(Badges!$X289="A","/","")</f>
        <v/>
      </c>
      <c r="E10" s="309" t="str">
        <f>IF(Badges!$X293="A","/","")</f>
        <v/>
      </c>
      <c r="F10" s="309" t="str">
        <f>IF(Badges!$X297="A","/","")</f>
        <v/>
      </c>
      <c r="G10" s="309" t="str">
        <f>IF(Badges!$X301="A","/","")</f>
        <v/>
      </c>
      <c r="H10" s="309" t="str">
        <f>IF(Badges!$X305="A","/","")</f>
        <v/>
      </c>
      <c r="I10" s="325" t="str">
        <f>IF(Summary!$AP17="E","E","")</f>
        <v/>
      </c>
      <c r="J10" s="325" t="str">
        <f>IF(Summary!$AQ17="Y","R","")</f>
        <v/>
      </c>
      <c r="K10" s="266" t="str">
        <f>IF(COUNT(#REF!)=3,MAX(#REF!),"")</f>
        <v/>
      </c>
      <c r="L10" s="262"/>
      <c r="M10" s="279" t="s">
        <v>26</v>
      </c>
      <c r="N10" s="280"/>
      <c r="O10" s="280"/>
      <c r="P10" s="280"/>
      <c r="Q10" s="280"/>
      <c r="R10" s="281"/>
      <c r="S10" s="224" t="str">
        <f>IF(Summary!$AP68="E","E","")</f>
        <v/>
      </c>
      <c r="T10" s="224" t="str">
        <f>IF(Summary!$AQ68="Y","R","")</f>
        <v/>
      </c>
      <c r="W10" s="338" t="str">
        <f>'Fun Patches'!C11</f>
        <v>&lt;LIST PATCH HERE&gt;</v>
      </c>
      <c r="X10" s="339" t="str">
        <f>IF(Summary!$AP119="E","E","")</f>
        <v/>
      </c>
      <c r="Y10" s="339" t="str">
        <f>IF(Summary!$AQ119="Y","R","")</f>
        <v/>
      </c>
      <c r="AA10" s="275"/>
      <c r="AB10" s="273"/>
      <c r="AC10" s="274"/>
    </row>
    <row r="11" spans="2:30" ht="12.95" customHeight="1" thickBot="1">
      <c r="B11" s="262"/>
      <c r="C11" s="295" t="s">
        <v>155</v>
      </c>
      <c r="D11" s="311" t="str">
        <f>IF(Badges!$X312="A","/","")</f>
        <v/>
      </c>
      <c r="E11" s="311" t="str">
        <f>IF(Badges!$X316="A","/","")</f>
        <v/>
      </c>
      <c r="F11" s="311" t="str">
        <f>IF(Badges!$X320="A","/","")</f>
        <v/>
      </c>
      <c r="G11" s="311" t="str">
        <f>IF(Badges!$X324="A","/","")</f>
        <v/>
      </c>
      <c r="H11" s="311" t="str">
        <f>IF(Badges!$X328="A","/","")</f>
        <v/>
      </c>
      <c r="I11" s="223" t="str">
        <f>IF(Summary!$AP18="E","E","")</f>
        <v/>
      </c>
      <c r="J11" s="223" t="str">
        <f>IF(Summary!$AQ18="Y","R","")</f>
        <v/>
      </c>
      <c r="K11" s="266"/>
      <c r="L11" s="262"/>
      <c r="M11" s="290" t="s">
        <v>30</v>
      </c>
      <c r="N11" s="291"/>
      <c r="O11" s="291"/>
      <c r="P11" s="291"/>
      <c r="Q11" s="291"/>
      <c r="R11" s="292"/>
      <c r="S11" s="326" t="str">
        <f>IF(Summary!$AP69="E","E","")</f>
        <v/>
      </c>
      <c r="T11" s="326" t="str">
        <f>IF(Summary!$AQ69="Y","R","")</f>
        <v/>
      </c>
      <c r="U11" s="266" t="str">
        <f>IF(COUNTIF(S9:S11,"E")=3,"C"," ")</f>
        <v xml:space="preserve"> </v>
      </c>
      <c r="W11" s="338" t="str">
        <f>'Fun Patches'!C12</f>
        <v>&lt;LIST PATCH HERE&gt;</v>
      </c>
      <c r="X11" s="339" t="str">
        <f>IF(Summary!$AP120="E","E","")</f>
        <v/>
      </c>
      <c r="Y11" s="339" t="str">
        <f>IF(Summary!$AQ120="Y","R","")</f>
        <v/>
      </c>
      <c r="AA11" s="275"/>
      <c r="AB11" s="273"/>
      <c r="AC11" s="274"/>
    </row>
    <row r="12" spans="2:30" ht="12.95" customHeight="1" thickBot="1">
      <c r="B12" s="262"/>
      <c r="C12" s="295" t="s">
        <v>143</v>
      </c>
      <c r="D12" s="311" t="str">
        <f>IF(Badges!$X335="A","/","")</f>
        <v/>
      </c>
      <c r="E12" s="311" t="str">
        <f>IF(Badges!$X339="A","/","")</f>
        <v/>
      </c>
      <c r="F12" s="311" t="str">
        <f>IF(Badges!$X343="A","/","")</f>
        <v/>
      </c>
      <c r="G12" s="311" t="str">
        <f>IF(Badges!$X347="A","/","")</f>
        <v/>
      </c>
      <c r="H12" s="311" t="str">
        <f>IF(Badges!$X351="A","/","")</f>
        <v/>
      </c>
      <c r="I12" s="223" t="str">
        <f>IF(Summary!$AP19="E","E","")</f>
        <v/>
      </c>
      <c r="J12" s="223" t="str">
        <f>IF(Summary!$AQ19="Y","R","")</f>
        <v/>
      </c>
      <c r="K12" s="266"/>
      <c r="L12" s="262"/>
      <c r="M12" s="267" t="s">
        <v>121</v>
      </c>
      <c r="N12" s="268"/>
      <c r="O12" s="268"/>
      <c r="P12" s="268"/>
      <c r="Q12" s="268"/>
      <c r="R12" s="268"/>
      <c r="S12" s="269"/>
      <c r="T12" s="269"/>
      <c r="W12" s="338" t="str">
        <f>'Fun Patches'!C13</f>
        <v>&lt;LIST PATCH HERE&gt;</v>
      </c>
      <c r="X12" s="339" t="str">
        <f>IF(Summary!$AP121="E","E","")</f>
        <v/>
      </c>
      <c r="Y12" s="339" t="str">
        <f>IF(Summary!$AQ121="Y","R","")</f>
        <v/>
      </c>
      <c r="AA12" s="275"/>
      <c r="AB12" s="273"/>
      <c r="AC12" s="274"/>
    </row>
    <row r="13" spans="2:30" ht="12.95" customHeight="1">
      <c r="B13" s="262"/>
      <c r="C13" s="294" t="s">
        <v>741</v>
      </c>
      <c r="D13" s="309" t="str">
        <f>IF(Badges!$X358="A","/","")</f>
        <v/>
      </c>
      <c r="E13" s="309" t="str">
        <f>IF(Badges!$X362="A","/","")</f>
        <v/>
      </c>
      <c r="F13" s="309" t="str">
        <f>IF(Badges!$X366="A","/","")</f>
        <v/>
      </c>
      <c r="G13" s="309" t="str">
        <f>IF(Badges!$X370="A","/","")</f>
        <v/>
      </c>
      <c r="H13" s="309" t="str">
        <f>IF(Badges!$X374="A","/","")</f>
        <v/>
      </c>
      <c r="I13" s="325" t="str">
        <f>IF(Summary!$AP20="E","E","")</f>
        <v/>
      </c>
      <c r="J13" s="325" t="str">
        <f>IF(Summary!$AQ20="Y","R","")</f>
        <v/>
      </c>
      <c r="K13" s="266"/>
      <c r="L13" s="262"/>
      <c r="M13" s="279" t="s">
        <v>953</v>
      </c>
      <c r="N13" s="280"/>
      <c r="O13" s="280"/>
      <c r="P13" s="280"/>
      <c r="Q13" s="280"/>
      <c r="R13" s="281"/>
      <c r="S13" s="224" t="str">
        <f>IF(Summary!$AP71="E","E","")</f>
        <v/>
      </c>
      <c r="T13" s="224" t="str">
        <f>IF(Summary!$AQ71="Y","R","")</f>
        <v/>
      </c>
      <c r="W13" s="338" t="str">
        <f>'Fun Patches'!C14</f>
        <v>&lt;LIST PATCH HERE&gt;</v>
      </c>
      <c r="X13" s="339" t="str">
        <f>IF(Summary!$AP122="E","E","")</f>
        <v/>
      </c>
      <c r="Y13" s="339" t="str">
        <f>IF(Summary!$AQ122="Y","R","")</f>
        <v/>
      </c>
      <c r="AA13" s="275"/>
      <c r="AB13" s="273"/>
      <c r="AC13" s="274"/>
    </row>
    <row r="14" spans="2:30" ht="12.95" customHeight="1">
      <c r="B14" s="262"/>
      <c r="C14" s="295" t="s">
        <v>952</v>
      </c>
      <c r="D14" s="311" t="str">
        <f>IF(Badges!$X573="A","/","")</f>
        <v/>
      </c>
      <c r="E14" s="311" t="str">
        <f>IF(Badges!$X385="A","/","")</f>
        <v/>
      </c>
      <c r="F14" s="311" t="str">
        <f>IF(Badges!$X389="A","/","")</f>
        <v/>
      </c>
      <c r="G14" s="311" t="str">
        <f>IF(Badges!$X393="A","/","")</f>
        <v/>
      </c>
      <c r="H14" s="311" t="str">
        <f>IF(Badges!$X397="A","/","")</f>
        <v/>
      </c>
      <c r="I14" s="223" t="str">
        <f>IF(Summary!$AP21="E","E","")</f>
        <v/>
      </c>
      <c r="J14" s="223" t="str">
        <f>IF(Summary!$AQ21="Y","R","")</f>
        <v/>
      </c>
      <c r="K14" s="266" t="str">
        <f>IF(COUNT(#REF!)=3,MAX(#REF!),"")</f>
        <v/>
      </c>
      <c r="L14" s="262"/>
      <c r="M14" s="279" t="s">
        <v>954</v>
      </c>
      <c r="N14" s="280"/>
      <c r="O14" s="280"/>
      <c r="P14" s="280"/>
      <c r="Q14" s="280"/>
      <c r="R14" s="281"/>
      <c r="S14" s="224" t="str">
        <f>IF(Summary!$AP72="E","E","")</f>
        <v/>
      </c>
      <c r="T14" s="224" t="str">
        <f>IF(Summary!$AQ72="Y","R","")</f>
        <v/>
      </c>
      <c r="W14" s="338" t="str">
        <f>'Fun Patches'!C15</f>
        <v>&lt;LIST PATCH HERE&gt;</v>
      </c>
      <c r="X14" s="339" t="str">
        <f>IF(Summary!$AP123="E","E","")</f>
        <v/>
      </c>
      <c r="Y14" s="339" t="str">
        <f>IF(Summary!$AQ123="Y","R","")</f>
        <v/>
      </c>
      <c r="AA14" s="275"/>
      <c r="AB14" s="273"/>
      <c r="AC14" s="274"/>
    </row>
    <row r="15" spans="2:30" ht="12.95" customHeight="1" thickBot="1">
      <c r="B15" s="262"/>
      <c r="C15" s="298" t="s">
        <v>697</v>
      </c>
      <c r="D15" s="311" t="str">
        <f>IF(Badges!$X404="A","/","")</f>
        <v/>
      </c>
      <c r="E15" s="311" t="str">
        <f>IF(Badges!$X408="A","/","")</f>
        <v/>
      </c>
      <c r="F15" s="311" t="str">
        <f>IF(Badges!$X412="A","/","")</f>
        <v/>
      </c>
      <c r="G15" s="311" t="str">
        <f>IF(Badges!$X416="A","/","")</f>
        <v/>
      </c>
      <c r="H15" s="311" t="str">
        <f>IF(Badges!$X420="A","/","")</f>
        <v/>
      </c>
      <c r="I15" s="223" t="str">
        <f>IF(Summary!$AP22="E","E","")</f>
        <v/>
      </c>
      <c r="J15" s="223" t="str">
        <f>IF(Summary!$AQ22="Y","R","")</f>
        <v/>
      </c>
      <c r="K15" s="266"/>
      <c r="L15" s="262"/>
      <c r="M15" s="283" t="s">
        <v>955</v>
      </c>
      <c r="N15" s="284"/>
      <c r="O15" s="284"/>
      <c r="P15" s="284"/>
      <c r="Q15" s="284"/>
      <c r="R15" s="285"/>
      <c r="S15" s="326" t="str">
        <f>IF(Summary!$AP73="E","E","")</f>
        <v/>
      </c>
      <c r="T15" s="326" t="str">
        <f>IF(Summary!$AQ73="Y","R","")</f>
        <v/>
      </c>
      <c r="U15" s="266" t="str">
        <f>IF(COUNTIF(S13:S15,"E")=3,"C"," ")</f>
        <v xml:space="preserve"> </v>
      </c>
      <c r="W15" s="338" t="str">
        <f>'Fun Patches'!C16</f>
        <v>&lt;LIST PATCH HERE&gt;</v>
      </c>
      <c r="X15" s="339" t="str">
        <f>IF(Summary!$AP124="E","E","")</f>
        <v/>
      </c>
      <c r="Y15" s="339" t="str">
        <f>IF(Summary!$AQ124="Y","R","")</f>
        <v/>
      </c>
      <c r="AA15" s="275"/>
      <c r="AB15" s="273"/>
      <c r="AC15" s="274"/>
    </row>
    <row r="16" spans="2:30" ht="12.95" customHeight="1">
      <c r="B16" s="262"/>
      <c r="C16" s="295" t="s">
        <v>146</v>
      </c>
      <c r="D16" s="309" t="str">
        <f>IF(Badges!$X427="A","/","")</f>
        <v/>
      </c>
      <c r="E16" s="309" t="str">
        <f>IF(Badges!$X431="A","/","")</f>
        <v/>
      </c>
      <c r="F16" s="309" t="str">
        <f>IF(Badges!$X435="A","/","")</f>
        <v/>
      </c>
      <c r="G16" s="309" t="str">
        <f>IF(Badges!$X439="A","/","")</f>
        <v/>
      </c>
      <c r="H16" s="309" t="str">
        <f>IF(Badges!$X443="A","/","")</f>
        <v/>
      </c>
      <c r="I16" s="325" t="str">
        <f>IF(Summary!$AP23="E","E","")</f>
        <v/>
      </c>
      <c r="J16" s="325" t="str">
        <f>IF(Summary!$AQ23="Y","R","")</f>
        <v/>
      </c>
      <c r="K16" s="266"/>
      <c r="L16" s="262"/>
      <c r="M16" s="294" t="s">
        <v>956</v>
      </c>
      <c r="N16" s="310" t="str">
        <f>IF(Badges!$X79="A","/","")</f>
        <v/>
      </c>
      <c r="O16" s="310" t="str">
        <f>IF(Badges!$X83="A","/","")</f>
        <v/>
      </c>
      <c r="P16" s="310" t="str">
        <f>IF(Badges!$X87="A","/","")</f>
        <v/>
      </c>
      <c r="Q16" s="310" t="str">
        <f>IF(Badges!$X91="A","/","")</f>
        <v/>
      </c>
      <c r="R16" s="310" t="str">
        <f>IF(Badges!$X95="A","/","")</f>
        <v/>
      </c>
      <c r="S16" s="224" t="str">
        <f>IF(Summary!$AP7="E","E","")</f>
        <v/>
      </c>
      <c r="T16" s="224" t="str">
        <f>IF(Summary!$AQ7="Y","R","")</f>
        <v/>
      </c>
      <c r="W16" s="338" t="str">
        <f>'Fun Patches'!C17</f>
        <v>&lt;LIST PATCH HERE&gt;</v>
      </c>
      <c r="X16" s="339" t="str">
        <f>IF(Summary!$AP125="E","E","")</f>
        <v/>
      </c>
      <c r="Y16" s="339" t="str">
        <f>IF(Summary!$AQ125="Y","R","")</f>
        <v/>
      </c>
      <c r="AA16" s="275"/>
      <c r="AB16" s="273"/>
      <c r="AC16" s="274"/>
    </row>
    <row r="17" spans="2:29" ht="12.95" customHeight="1">
      <c r="B17" s="262"/>
      <c r="C17" s="295" t="s">
        <v>153</v>
      </c>
      <c r="D17" s="311" t="str">
        <f>IF(Badges!$X450="A","/","")</f>
        <v/>
      </c>
      <c r="E17" s="311" t="str">
        <f>IF(Badges!$X454="A","/","")</f>
        <v/>
      </c>
      <c r="F17" s="311" t="str">
        <f>IF(Badges!$X458="A","/","")</f>
        <v/>
      </c>
      <c r="G17" s="311" t="str">
        <f>IF(Badges!$X462="A","/","")</f>
        <v/>
      </c>
      <c r="H17" s="311" t="str">
        <f>IF(Badges!$X466="A","/","")</f>
        <v/>
      </c>
      <c r="I17" s="223" t="str">
        <f>IF(Summary!$AP24="E","E","")</f>
        <v/>
      </c>
      <c r="J17" s="223" t="str">
        <f>IF(Summary!$AQ24="Y","R","")</f>
        <v/>
      </c>
      <c r="K17" s="266"/>
      <c r="L17" s="262"/>
      <c r="M17" s="295" t="s">
        <v>957</v>
      </c>
      <c r="N17" s="311" t="str">
        <f>IF(Badges!$X10="A","/","")</f>
        <v/>
      </c>
      <c r="O17" s="311" t="str">
        <f>IF(Badges!$X14="A","/","")</f>
        <v/>
      </c>
      <c r="P17" s="311" t="str">
        <f>IF(Badges!$X18="A","/","")</f>
        <v/>
      </c>
      <c r="Q17" s="311" t="str">
        <f>IF(Badges!$X22="A","/","")</f>
        <v/>
      </c>
      <c r="R17" s="311" t="str">
        <f>IF(Badges!$X26="A","/","")</f>
        <v/>
      </c>
      <c r="S17" s="224" t="str">
        <f>IF(Summary!$AP4="E","E","")</f>
        <v/>
      </c>
      <c r="T17" s="224" t="str">
        <f>IF(Summary!$AQ4="Y","R","")</f>
        <v/>
      </c>
      <c r="W17" s="338" t="str">
        <f>'Fun Patches'!C18</f>
        <v>&lt;LIST PATCH HERE&gt;</v>
      </c>
      <c r="X17" s="339" t="str">
        <f>IF(Summary!$AP126="E","E","")</f>
        <v/>
      </c>
      <c r="Y17" s="339" t="str">
        <f>IF(Summary!$AQ126="Y","R","")</f>
        <v/>
      </c>
      <c r="AA17" s="275"/>
      <c r="AB17" s="273"/>
      <c r="AC17" s="274"/>
    </row>
    <row r="18" spans="2:29" ht="12.95" customHeight="1" thickBot="1">
      <c r="B18" s="262"/>
      <c r="C18" s="295" t="s">
        <v>94</v>
      </c>
      <c r="D18" s="311" t="str">
        <f>IF(Badges!$X473="A","/","")</f>
        <v/>
      </c>
      <c r="E18" s="311" t="str">
        <f>IF(Badges!$X477="A","/","")</f>
        <v/>
      </c>
      <c r="F18" s="311" t="str">
        <f>IF(Badges!$X481="A","/","")</f>
        <v/>
      </c>
      <c r="G18" s="311" t="str">
        <f>IF(Badges!$X485="A","/","")</f>
        <v/>
      </c>
      <c r="H18" s="311" t="str">
        <f>IF(Badges!$X489="A","/","")</f>
        <v/>
      </c>
      <c r="I18" s="223" t="str">
        <f>IF(Summary!$AP25="E","E","")</f>
        <v/>
      </c>
      <c r="J18" s="223" t="str">
        <f>IF(Summary!$AQ25="Y","R","")</f>
        <v/>
      </c>
      <c r="K18" s="266" t="str">
        <f>IF(COUNT(#REF!)=4,MAX(#REF!),"")</f>
        <v/>
      </c>
      <c r="L18" s="262"/>
      <c r="M18" s="295" t="s">
        <v>958</v>
      </c>
      <c r="N18" s="308" t="str">
        <f>IF(Badges!$X243="A","/","")</f>
        <v/>
      </c>
      <c r="O18" s="308" t="str">
        <f>IF(Badges!$X247="A","/","")</f>
        <v/>
      </c>
      <c r="P18" s="308" t="str">
        <f>IF(Badges!$X251="A","/","")</f>
        <v/>
      </c>
      <c r="Q18" s="308" t="str">
        <f>IF(Badges!$X255="A","/","")</f>
        <v/>
      </c>
      <c r="R18" s="308" t="str">
        <f>IF(Badges!$X259="A","/","")</f>
        <v/>
      </c>
      <c r="S18" s="224" t="str">
        <f>IF(Summary!$AP15="E","E","")</f>
        <v/>
      </c>
      <c r="T18" s="224" t="str">
        <f>IF(Summary!$AQ15="Y","R","")</f>
        <v/>
      </c>
      <c r="W18" s="338" t="str">
        <f>'Fun Patches'!C19</f>
        <v>&lt;LIST PATCH HERE&gt;</v>
      </c>
      <c r="X18" s="339" t="str">
        <f>IF(Summary!$AP127="E","E","")</f>
        <v/>
      </c>
      <c r="Y18" s="339" t="str">
        <f>IF(Summary!$AQ127="Y","R","")</f>
        <v/>
      </c>
      <c r="AA18" s="275"/>
      <c r="AB18" s="273"/>
      <c r="AC18" s="274"/>
    </row>
    <row r="19" spans="2:29" ht="12.95" customHeight="1" thickBot="1">
      <c r="B19" s="262"/>
      <c r="C19" s="294" t="s">
        <v>141</v>
      </c>
      <c r="D19" s="309" t="str">
        <f>IF(Badges!$X496="A","/","")</f>
        <v/>
      </c>
      <c r="E19" s="309" t="str">
        <f>IF(Badges!$X500="A","/","")</f>
        <v/>
      </c>
      <c r="F19" s="309" t="str">
        <f>IF(Badges!$X504="A","/","")</f>
        <v/>
      </c>
      <c r="G19" s="309" t="str">
        <f>IF(Badges!$X508="A","/","")</f>
        <v/>
      </c>
      <c r="H19" s="309" t="str">
        <f>IF(Badges!$X512="A","/","")</f>
        <v/>
      </c>
      <c r="I19" s="325" t="str">
        <f>IF(Summary!$AP26="E","E","")</f>
        <v/>
      </c>
      <c r="J19" s="325" t="str">
        <f>IF(Summary!$AQ26="Y","R","")</f>
        <v/>
      </c>
      <c r="K19" s="266"/>
      <c r="L19" s="262"/>
      <c r="M19" s="296" t="s">
        <v>959</v>
      </c>
      <c r="N19" s="291"/>
      <c r="O19" s="291"/>
      <c r="P19" s="291"/>
      <c r="Q19" s="291"/>
      <c r="R19" s="292"/>
      <c r="S19" s="326" t="str">
        <f>IF(Summary!$AP74="E","E","")</f>
        <v/>
      </c>
      <c r="T19" s="326" t="str">
        <f>IF(Summary!$AQ74="Y","R","")</f>
        <v/>
      </c>
      <c r="U19" s="266" t="str">
        <f>IF(COUNTIF(S16:S19,"E")=4,"C"," ")</f>
        <v xml:space="preserve"> </v>
      </c>
      <c r="W19" s="338" t="str">
        <f>'Fun Patches'!C20</f>
        <v>&lt;LIST PATCH HERE&gt;</v>
      </c>
      <c r="X19" s="339" t="str">
        <f>IF(Summary!$AP128="E","E","")</f>
        <v/>
      </c>
      <c r="Y19" s="339" t="str">
        <f>IF(Summary!$AQ128="Y","R","")</f>
        <v/>
      </c>
      <c r="AA19" s="275"/>
      <c r="AB19" s="273"/>
      <c r="AC19" s="274"/>
    </row>
    <row r="20" spans="2:29" ht="12.95" customHeight="1">
      <c r="B20" s="262"/>
      <c r="C20" s="295" t="s">
        <v>718</v>
      </c>
      <c r="D20" s="311" t="str">
        <f>IF(Badges!$X519="A","/","")</f>
        <v/>
      </c>
      <c r="E20" s="311" t="str">
        <f>IF(Badges!$X523="A","/","")</f>
        <v/>
      </c>
      <c r="F20" s="311" t="str">
        <f>IF(Badges!$X527="A","/","")</f>
        <v/>
      </c>
      <c r="G20" s="311" t="str">
        <f>IF(Badges!$X531="A","/","")</f>
        <v/>
      </c>
      <c r="H20" s="311" t="str">
        <f>IF(Badges!$X535="A","/","")</f>
        <v/>
      </c>
      <c r="I20" s="223" t="str">
        <f>IF(Summary!$AP27="E","E","")</f>
        <v/>
      </c>
      <c r="J20" s="223" t="str">
        <f>IF(Summary!$AQ27="Y","R","")</f>
        <v/>
      </c>
      <c r="K20" s="266"/>
      <c r="L20" s="262"/>
      <c r="M20" s="267" t="s">
        <v>764</v>
      </c>
      <c r="N20" s="268"/>
      <c r="O20" s="268"/>
      <c r="P20" s="268"/>
      <c r="Q20" s="268"/>
      <c r="R20" s="272"/>
      <c r="S20" s="325" t="str">
        <f>IF(Summary!$AP75="E","E","")</f>
        <v/>
      </c>
      <c r="T20" s="325" t="str">
        <f>IF(Summary!$AQ75="Y","R","")</f>
        <v/>
      </c>
      <c r="W20" s="338" t="str">
        <f>'Fun Patches'!C21</f>
        <v>&lt;LIST PATCH HERE&gt;</v>
      </c>
      <c r="X20" s="339" t="str">
        <f>IF(Summary!$AP129="E","E","")</f>
        <v/>
      </c>
      <c r="Y20" s="339" t="str">
        <f>IF(Summary!$AQ129="Y","R","")</f>
        <v/>
      </c>
      <c r="AA20" s="275"/>
      <c r="AB20" s="273"/>
      <c r="AC20" s="274"/>
    </row>
    <row r="21" spans="2:29" ht="12.95" customHeight="1" thickBot="1">
      <c r="B21" s="262"/>
      <c r="C21" s="298" t="s">
        <v>148</v>
      </c>
      <c r="D21" s="311" t="str">
        <f>IF(Badges!$X542="A","/","")</f>
        <v/>
      </c>
      <c r="E21" s="311" t="str">
        <f>IF(Badges!$X546="A","/","")</f>
        <v/>
      </c>
      <c r="F21" s="311" t="str">
        <f>IF(Badges!$X550="A","/","")</f>
        <v/>
      </c>
      <c r="G21" s="311" t="str">
        <f>IF(Badges!$X554="A","/","")</f>
        <v/>
      </c>
      <c r="H21" s="311" t="str">
        <f>IF(Badges!$X558="A","/","")</f>
        <v/>
      </c>
      <c r="I21" s="223" t="str">
        <f>IF(Summary!$AP28="E","E","")</f>
        <v/>
      </c>
      <c r="J21" s="223" t="str">
        <f>IF(Summary!$AQ28="Y","R","")</f>
        <v/>
      </c>
      <c r="K21" s="266"/>
      <c r="L21" s="262"/>
      <c r="M21" s="283" t="s">
        <v>960</v>
      </c>
      <c r="N21" s="284"/>
      <c r="O21" s="284"/>
      <c r="P21" s="284"/>
      <c r="Q21" s="284"/>
      <c r="R21" s="285"/>
      <c r="S21" s="346" t="str">
        <f>IF(Summary!$AP76="E","E","")</f>
        <v/>
      </c>
      <c r="T21" s="346" t="str">
        <f>IF(Summary!$AQ76="Y","R","")</f>
        <v/>
      </c>
      <c r="U21" s="266" t="str">
        <f>IF(COUNTIF(S20:S21,"E")=2,"C"," ")</f>
        <v xml:space="preserve"> </v>
      </c>
      <c r="W21" s="338" t="str">
        <f>'Fun Patches'!C22</f>
        <v>&lt;LIST PATCH HERE&gt;</v>
      </c>
      <c r="X21" s="339" t="str">
        <f>IF(Summary!$AP130="E","E","")</f>
        <v/>
      </c>
      <c r="Y21" s="339" t="str">
        <f>IF(Summary!$AQ130="Y","R","")</f>
        <v/>
      </c>
      <c r="AA21" s="275"/>
      <c r="AB21" s="273"/>
      <c r="AC21" s="274"/>
    </row>
    <row r="22" spans="2:29" ht="12.95" customHeight="1">
      <c r="B22" s="262"/>
      <c r="C22" s="295" t="s">
        <v>152</v>
      </c>
      <c r="D22" s="309" t="str">
        <f>IF(Badges!$X565="A","/","")</f>
        <v/>
      </c>
      <c r="E22" s="309" t="str">
        <f>IF(Badges!$X569="A","/","")</f>
        <v/>
      </c>
      <c r="F22" s="309" t="str">
        <f>IF(Badges!$X573="A","/","")</f>
        <v/>
      </c>
      <c r="G22" s="309" t="str">
        <f>IF(Badges!$X577="A","/","")</f>
        <v/>
      </c>
      <c r="H22" s="309" t="str">
        <f>IF(Badges!$X581="A","/","")</f>
        <v/>
      </c>
      <c r="I22" s="325" t="str">
        <f>IF(Summary!$AP29="E","E","")</f>
        <v/>
      </c>
      <c r="J22" s="325" t="str">
        <f>IF(Summary!$AQ29="Y","R","")</f>
        <v/>
      </c>
      <c r="K22" s="266" t="str">
        <f>IF(COUNT(#REF!)=2,MAX(#REF!),"")</f>
        <v/>
      </c>
      <c r="L22" s="262"/>
      <c r="M22" s="287" t="s">
        <v>766</v>
      </c>
      <c r="N22" s="288"/>
      <c r="O22" s="288"/>
      <c r="P22" s="288"/>
      <c r="Q22" s="288"/>
      <c r="R22" s="297"/>
      <c r="S22" s="325" t="str">
        <f>IF(Summary!$AP77="E","E","")</f>
        <v/>
      </c>
      <c r="T22" s="325" t="str">
        <f>IF(Summary!$AQ77="Y","R","")</f>
        <v/>
      </c>
      <c r="W22" s="338" t="str">
        <f>'Fun Patches'!C23</f>
        <v>&lt;LIST PATCH HERE&gt;</v>
      </c>
      <c r="X22" s="339" t="str">
        <f>IF(Summary!$AP131="E","E","")</f>
        <v/>
      </c>
      <c r="Y22" s="339" t="str">
        <f>IF(Summary!$AQ131="Y","R","")</f>
        <v/>
      </c>
      <c r="AA22" s="275"/>
      <c r="AB22" s="273"/>
      <c r="AC22" s="274"/>
    </row>
    <row r="23" spans="2:29" ht="12.95" customHeight="1" thickBot="1">
      <c r="B23" s="262"/>
      <c r="C23" s="295" t="s">
        <v>149</v>
      </c>
      <c r="D23" s="311" t="str">
        <f>IF(Badges!$X588="A","/","")</f>
        <v/>
      </c>
      <c r="E23" s="311" t="str">
        <f>IF(Badges!$X592="A","/","")</f>
        <v/>
      </c>
      <c r="F23" s="311" t="str">
        <f>IF(Badges!$X596="A","/","")</f>
        <v/>
      </c>
      <c r="G23" s="311" t="str">
        <f>IF(Badges!$X600="A","/","")</f>
        <v/>
      </c>
      <c r="H23" s="311" t="str">
        <f>IF(Badges!$X604="A","/","")</f>
        <v/>
      </c>
      <c r="I23" s="223" t="str">
        <f>IF(Summary!$AP30="E","E","")</f>
        <v/>
      </c>
      <c r="J23" s="223" t="str">
        <f>IF(Summary!$AQ30="Y","R","")</f>
        <v/>
      </c>
      <c r="K23" s="266"/>
      <c r="L23" s="262"/>
      <c r="M23" s="290" t="s">
        <v>961</v>
      </c>
      <c r="N23" s="291"/>
      <c r="O23" s="291"/>
      <c r="P23" s="291"/>
      <c r="Q23" s="291"/>
      <c r="R23" s="292"/>
      <c r="S23" s="326" t="str">
        <f>IF(Summary!$AP78="E","E","")</f>
        <v/>
      </c>
      <c r="T23" s="326" t="str">
        <f>IF(Summary!$AQ78="Y","R","")</f>
        <v/>
      </c>
      <c r="U23" s="266" t="str">
        <f>IF(COUNTIF(S22:S23,"E")=2,"C"," ")</f>
        <v xml:space="preserve"> </v>
      </c>
      <c r="W23" s="338" t="str">
        <f>'Fun Patches'!C24</f>
        <v>&lt;LIST PATCH HERE&gt;</v>
      </c>
      <c r="X23" s="339" t="str">
        <f>IF(Summary!$AP132="E","E","")</f>
        <v/>
      </c>
      <c r="Y23" s="339" t="str">
        <f>IF(Summary!$AQ132="Y","R","")</f>
        <v/>
      </c>
      <c r="AA23" s="275"/>
      <c r="AB23" s="273"/>
      <c r="AC23" s="274"/>
    </row>
    <row r="24" spans="2:29" ht="12.95" customHeight="1" thickBot="1">
      <c r="B24" s="262"/>
      <c r="C24" s="295" t="s">
        <v>142</v>
      </c>
      <c r="D24" s="311" t="str">
        <f>IF(Badges!$X634="A","/","")</f>
        <v/>
      </c>
      <c r="E24" s="311" t="str">
        <f>IF(Badges!$X638="A","/","")</f>
        <v/>
      </c>
      <c r="F24" s="311" t="str">
        <f>IF(Badges!$X642="A","/","")</f>
        <v/>
      </c>
      <c r="G24" s="311" t="str">
        <f>IF(Badges!$X646="A","/","")</f>
        <v/>
      </c>
      <c r="H24" s="311" t="str">
        <f>IF(Badges!$X650="A","/","")</f>
        <v/>
      </c>
      <c r="I24" s="223" t="str">
        <f>IF(Summary!$AP32="E","E","")</f>
        <v/>
      </c>
      <c r="J24" s="223" t="str">
        <f>IF(Summary!$AQ32="Y","R","")</f>
        <v/>
      </c>
      <c r="K24" s="266" t="str">
        <f>IF(COUNT(#REF!)=2,MAX(#REF!),"")</f>
        <v/>
      </c>
      <c r="L24" s="262"/>
      <c r="M24" s="267" t="s">
        <v>765</v>
      </c>
      <c r="N24" s="268"/>
      <c r="O24" s="268"/>
      <c r="P24" s="268"/>
      <c r="Q24" s="268"/>
      <c r="R24" s="272"/>
      <c r="S24" s="224" t="str">
        <f>IF(Summary!$AP79="E","E","")</f>
        <v/>
      </c>
      <c r="T24" s="224" t="str">
        <f>IF(Summary!$AQ79="Y","R","")</f>
        <v/>
      </c>
      <c r="U24" s="266" t="str">
        <f>IF(COUNTIF(S24:S25,"E")=2,"C"," ")</f>
        <v xml:space="preserve"> </v>
      </c>
      <c r="W24" s="338" t="str">
        <f>'Fun Patches'!C25</f>
        <v>&lt;LIST PATCH HERE&gt;</v>
      </c>
      <c r="X24" s="339" t="str">
        <f>IF(Summary!$AP133="E","E","")</f>
        <v/>
      </c>
      <c r="Y24" s="339" t="str">
        <f>IF(Summary!$AQ133="Y","R","")</f>
        <v/>
      </c>
      <c r="AA24" s="275"/>
      <c r="AB24" s="273"/>
      <c r="AC24" s="274"/>
    </row>
    <row r="25" spans="2:29" ht="12.95" customHeight="1" thickBot="1">
      <c r="B25" s="262"/>
      <c r="C25" s="294" t="s">
        <v>154</v>
      </c>
      <c r="D25" s="309" t="str">
        <f>IF(Badges!$X657="A","/","")</f>
        <v/>
      </c>
      <c r="E25" s="309" t="str">
        <f>IF(Badges!$X661="A","/","")</f>
        <v/>
      </c>
      <c r="F25" s="309" t="str">
        <f>IF(Badges!$X665="A","/","")</f>
        <v/>
      </c>
      <c r="G25" s="309" t="str">
        <f>IF(Badges!$X669="A","/","")</f>
        <v/>
      </c>
      <c r="H25" s="309" t="str">
        <f>IF(Badges!$X673="A","/","")</f>
        <v/>
      </c>
      <c r="I25" s="325" t="str">
        <f>IF(Summary!$AP33="E","E","")</f>
        <v/>
      </c>
      <c r="J25" s="325" t="str">
        <f>IF(Summary!$AQ33="Y","R","")</f>
        <v/>
      </c>
      <c r="K25" s="266"/>
      <c r="L25" s="262"/>
      <c r="M25" s="283" t="s">
        <v>964</v>
      </c>
      <c r="N25" s="284"/>
      <c r="O25" s="284"/>
      <c r="P25" s="284"/>
      <c r="Q25" s="284"/>
      <c r="R25" s="285"/>
      <c r="S25" s="326" t="str">
        <f>IF(Summary!$AP80="E","E","")</f>
        <v/>
      </c>
      <c r="T25" s="326" t="str">
        <f>IF(Summary!$AQ80="Y","R","")</f>
        <v/>
      </c>
      <c r="U25" s="586" t="s">
        <v>1144</v>
      </c>
      <c r="W25" s="338" t="str">
        <f>'Fun Patches'!C26</f>
        <v>&lt;LIST PATCH HERE&gt;</v>
      </c>
      <c r="X25" s="339" t="str">
        <f>IF(Summary!$AP134="E","E","")</f>
        <v/>
      </c>
      <c r="Y25" s="339" t="str">
        <f>IF(Summary!$AQ134="Y","R","")</f>
        <v/>
      </c>
      <c r="AA25" s="275"/>
      <c r="AB25" s="273"/>
      <c r="AC25" s="274"/>
    </row>
    <row r="26" spans="2:29" ht="12.95" customHeight="1">
      <c r="B26" s="262"/>
      <c r="C26" s="295" t="s">
        <v>962</v>
      </c>
      <c r="D26" s="311" t="str">
        <f>IF(Badges!$X102="A","/","")</f>
        <v/>
      </c>
      <c r="E26" s="311" t="str">
        <f>IF(Badges!$X106="A","/","")</f>
        <v/>
      </c>
      <c r="F26" s="311" t="str">
        <f>IF(Badges!$X110="A","/","")</f>
        <v/>
      </c>
      <c r="G26" s="311" t="str">
        <f>IF(Badges!$X114="A","/","")</f>
        <v/>
      </c>
      <c r="H26" s="311" t="str">
        <f>IF(Badges!$X118="A","/","")</f>
        <v/>
      </c>
      <c r="I26" s="223" t="str">
        <f>IF(Summary!$AP8="E","E","")</f>
        <v/>
      </c>
      <c r="J26" s="223" t="str">
        <f>IF(Summary!$AQ8="Y","R","")</f>
        <v/>
      </c>
      <c r="K26" s="266" t="str">
        <f>IF(COUNT(#REF!)=2,MAX(#REF!),"")</f>
        <v/>
      </c>
      <c r="L26" s="392"/>
      <c r="M26" s="392"/>
      <c r="N26" s="393"/>
      <c r="O26" s="393"/>
      <c r="P26" s="393"/>
      <c r="Q26" s="393"/>
      <c r="R26" s="393"/>
      <c r="S26" s="394"/>
      <c r="T26" s="394"/>
      <c r="U26" s="586"/>
      <c r="W26" s="338" t="str">
        <f>'Fun Patches'!C27</f>
        <v>&lt;LIST PATCH HERE&gt;</v>
      </c>
      <c r="X26" s="339" t="str">
        <f>IF(Summary!$AP135="E","E","")</f>
        <v/>
      </c>
      <c r="Y26" s="339" t="str">
        <f>IF(Summary!$AQ135="Y","R","")</f>
        <v/>
      </c>
      <c r="AA26" s="275"/>
      <c r="AB26" s="273"/>
      <c r="AC26" s="274"/>
    </row>
    <row r="27" spans="2:29" ht="12.95" customHeight="1" thickBot="1">
      <c r="B27" s="262"/>
      <c r="C27" s="298" t="s">
        <v>963</v>
      </c>
      <c r="D27" s="311" t="str">
        <f>IF(Badges!$X680="A","/","")</f>
        <v/>
      </c>
      <c r="E27" s="311" t="str">
        <f>IF(Badges!$X684="A","/","")</f>
        <v/>
      </c>
      <c r="F27" s="311" t="str">
        <f>IF(Badges!$X688="A","/","")</f>
        <v/>
      </c>
      <c r="G27" s="311" t="str">
        <f>IF(Badges!$X692="A","/","")</f>
        <v/>
      </c>
      <c r="H27" s="311" t="str">
        <f>IF(Badges!$X696="A","/","")</f>
        <v/>
      </c>
      <c r="I27" s="223" t="str">
        <f>IF(Summary!$AP34="E","E","")</f>
        <v/>
      </c>
      <c r="J27" s="223" t="str">
        <f>IF(Summary!$AQ34="Y","R","")</f>
        <v/>
      </c>
      <c r="K27" s="266"/>
      <c r="L27" s="392"/>
      <c r="M27" s="392"/>
      <c r="N27" s="393"/>
      <c r="O27" s="393"/>
      <c r="P27" s="393"/>
      <c r="Q27" s="393"/>
      <c r="R27" s="393"/>
      <c r="S27" s="394"/>
      <c r="T27" s="394"/>
      <c r="U27" s="586"/>
      <c r="W27" s="338" t="str">
        <f>'Fun Patches'!C28</f>
        <v>&lt;LIST PATCH HERE&gt;</v>
      </c>
      <c r="X27" s="339" t="str">
        <f>IF(Summary!$AP136="E","E","")</f>
        <v/>
      </c>
      <c r="Y27" s="339" t="str">
        <f>IF(Summary!$AQ136="Y","R","")</f>
        <v/>
      </c>
      <c r="AA27" s="275"/>
      <c r="AB27" s="273"/>
      <c r="AC27" s="274"/>
    </row>
    <row r="28" spans="2:29" ht="12.95" customHeight="1">
      <c r="B28" s="262"/>
      <c r="C28" s="294" t="s">
        <v>150</v>
      </c>
      <c r="D28" s="309" t="str">
        <f>IF(Badges!$X703="A","/","")</f>
        <v/>
      </c>
      <c r="E28" s="309" t="str">
        <f>IF(Badges!$X707="A","/","")</f>
        <v/>
      </c>
      <c r="F28" s="309" t="str">
        <f>IF(Badges!$X711="A","/","")</f>
        <v/>
      </c>
      <c r="G28" s="309" t="str">
        <f>IF(Badges!$X715="A","/","")</f>
        <v/>
      </c>
      <c r="H28" s="309" t="str">
        <f>IF(Badges!$X719="A","/","")</f>
        <v/>
      </c>
      <c r="I28" s="325" t="str">
        <f>IF(Summary!$AP35="E","E","")</f>
        <v/>
      </c>
      <c r="J28" s="325" t="str">
        <f>IF(Summary!$AQ35="Y","R","")</f>
        <v/>
      </c>
      <c r="L28" s="580" t="str">
        <f>'Council Own'!B6</f>
        <v>&lt;&lt;List Badge 1 Here&gt;&gt;</v>
      </c>
      <c r="M28" s="580"/>
      <c r="N28" s="580"/>
      <c r="O28" s="580"/>
      <c r="P28" s="580"/>
      <c r="Q28" s="580"/>
      <c r="R28" s="589"/>
      <c r="S28" s="337" t="str">
        <f>IF(Summary!$AP82="E","E","")</f>
        <v/>
      </c>
      <c r="T28" s="337" t="str">
        <f>IF(Summary!$AQ82="Y","R","")</f>
        <v/>
      </c>
      <c r="U28" s="586"/>
      <c r="W28" s="338" t="str">
        <f>'Fun Patches'!C29</f>
        <v>&lt;LIST PATCH HERE&gt;</v>
      </c>
      <c r="X28" s="339" t="str">
        <f>IF(Summary!$AP137="E","E","")</f>
        <v/>
      </c>
      <c r="Y28" s="339" t="str">
        <f>IF(Summary!$AQ137="Y","R","")</f>
        <v/>
      </c>
      <c r="AA28" s="275"/>
      <c r="AB28" s="273"/>
      <c r="AC28" s="274"/>
    </row>
    <row r="29" spans="2:29" ht="12.95" customHeight="1">
      <c r="B29" s="262"/>
      <c r="C29" s="295" t="s">
        <v>847</v>
      </c>
      <c r="D29" s="311" t="str">
        <f>IF(Badges!$X726="A","/","")</f>
        <v/>
      </c>
      <c r="E29" s="311" t="str">
        <f>IF(Badges!$X730="A","/","")</f>
        <v/>
      </c>
      <c r="F29" s="311" t="str">
        <f>IF(Badges!$X734="A","/","")</f>
        <v/>
      </c>
      <c r="G29" s="311" t="str">
        <f>IF(Badges!$X738="A","/","")</f>
        <v/>
      </c>
      <c r="H29" s="311" t="str">
        <f>IF(Badges!$X742="A","/","")</f>
        <v/>
      </c>
      <c r="I29" s="223" t="str">
        <f>IF(Summary!$AP36="E","E","")</f>
        <v/>
      </c>
      <c r="J29" s="223" t="str">
        <f>IF(Summary!$AQ36="Y","R","")</f>
        <v/>
      </c>
      <c r="L29" s="581" t="str">
        <f>'Council Own'!B30</f>
        <v>&lt;&lt;List Badge 2 Here&gt;&gt;</v>
      </c>
      <c r="M29" s="581"/>
      <c r="N29" s="581"/>
      <c r="O29" s="581"/>
      <c r="P29" s="581"/>
      <c r="Q29" s="581"/>
      <c r="R29" s="590"/>
      <c r="S29" s="339" t="str">
        <f>IF(Summary!$AP83="E","E","")</f>
        <v/>
      </c>
      <c r="T29" s="339" t="str">
        <f>IF(Summary!$AQ83="Y","R","")</f>
        <v/>
      </c>
      <c r="U29" s="586"/>
      <c r="W29" s="338" t="str">
        <f>'Fun Patches'!C30</f>
        <v>&lt;LIST PATCH HERE&gt;</v>
      </c>
      <c r="X29" s="339" t="str">
        <f>IF(Summary!$AP138="E","E","")</f>
        <v/>
      </c>
      <c r="Y29" s="339" t="str">
        <f>IF(Summary!$AQ138="Y","R","")</f>
        <v/>
      </c>
      <c r="AA29" s="275"/>
      <c r="AB29" s="273"/>
      <c r="AC29" s="274"/>
    </row>
    <row r="30" spans="2:29" ht="12.95" customHeight="1" thickBot="1">
      <c r="B30" s="262"/>
      <c r="C30" s="298" t="s">
        <v>140</v>
      </c>
      <c r="D30" s="316" t="str">
        <f>IF(Badges!$X749="A","/","")</f>
        <v/>
      </c>
      <c r="E30" s="316" t="str">
        <f>IF(Badges!$X753="A","/","")</f>
        <v/>
      </c>
      <c r="F30" s="316" t="str">
        <f>IF(Badges!$X757="A","/","")</f>
        <v/>
      </c>
      <c r="G30" s="316" t="str">
        <f>IF(Badges!$X761="A","/","")</f>
        <v/>
      </c>
      <c r="H30" s="316" t="str">
        <f>IF(Badges!$X765="A","/","")</f>
        <v/>
      </c>
      <c r="I30" s="326" t="str">
        <f>IF(Summary!$AP37="E","E","")</f>
        <v/>
      </c>
      <c r="J30" s="326" t="str">
        <f>IF(Summary!$AQ37="Y","R","")</f>
        <v/>
      </c>
      <c r="L30" s="580" t="str">
        <f>'Council Own'!B54</f>
        <v>&lt;&lt;List Badge 3 Here&gt;&gt;</v>
      </c>
      <c r="M30" s="580"/>
      <c r="N30" s="580"/>
      <c r="O30" s="580"/>
      <c r="P30" s="580"/>
      <c r="Q30" s="580"/>
      <c r="R30" s="589"/>
      <c r="S30" s="339" t="str">
        <f>IF(Summary!$AP84="E","E","")</f>
        <v/>
      </c>
      <c r="T30" s="339" t="str">
        <f>IF(Summary!$AQ84="Y","R","")</f>
        <v/>
      </c>
      <c r="U30" s="586"/>
      <c r="W30" s="338" t="str">
        <f>'Fun Patches'!C31</f>
        <v>&lt;LIST PATCH HERE&gt;</v>
      </c>
      <c r="X30" s="339" t="str">
        <f>IF(Summary!$AP139="E","E","")</f>
        <v/>
      </c>
      <c r="Y30" s="339" t="str">
        <f>IF(Summary!$AQ139="Y","R","")</f>
        <v/>
      </c>
      <c r="AA30" s="275"/>
      <c r="AB30" s="273"/>
      <c r="AC30" s="274"/>
    </row>
    <row r="31" spans="2:29" ht="12.95" customHeight="1">
      <c r="B31" s="262"/>
      <c r="C31" s="295" t="s">
        <v>1077</v>
      </c>
      <c r="D31" s="308" t="str">
        <f>IF(Badges!D768="C","/","")</f>
        <v/>
      </c>
      <c r="E31" s="308" t="str">
        <f>IF(Badges!E768="C","/","")</f>
        <v/>
      </c>
      <c r="F31" s="308" t="str">
        <f>IF(Badges!F768="C","/","")</f>
        <v/>
      </c>
      <c r="G31" s="308" t="str">
        <f>IF(Badges!G768="C","/","")</f>
        <v/>
      </c>
      <c r="H31" s="308" t="str">
        <f>IF(Badges!H768="C","/","")</f>
        <v/>
      </c>
      <c r="I31" s="224" t="str">
        <f>IF(Summary!$AP38="E","E","")</f>
        <v/>
      </c>
      <c r="J31" s="224" t="str">
        <f>IF(Summary!$AQ38="Y","R","")</f>
        <v/>
      </c>
      <c r="L31" s="581" t="str">
        <f>'Council Own'!B78</f>
        <v>&lt;&lt;List Badge 4 Here&gt;&gt;</v>
      </c>
      <c r="M31" s="581"/>
      <c r="N31" s="581"/>
      <c r="O31" s="581"/>
      <c r="P31" s="581"/>
      <c r="Q31" s="581"/>
      <c r="R31" s="590"/>
      <c r="S31" s="339" t="str">
        <f>IF(Summary!$AP85="E","E","")</f>
        <v/>
      </c>
      <c r="T31" s="339" t="str">
        <f>IF(Summary!$AQ85="Y","R","")</f>
        <v/>
      </c>
      <c r="U31" s="586"/>
      <c r="W31" s="338" t="str">
        <f>'Fun Patches'!C32</f>
        <v>&lt;LIST PATCH HERE&gt;</v>
      </c>
      <c r="X31" s="339" t="str">
        <f>IF(Summary!$AP140="E","E","")</f>
        <v/>
      </c>
      <c r="Y31" s="339" t="str">
        <f>IF(Summary!$AQ140="Y","R","")</f>
        <v/>
      </c>
      <c r="AA31" s="275"/>
      <c r="AB31" s="273"/>
      <c r="AC31" s="274"/>
    </row>
    <row r="32" spans="2:29" ht="12.95" customHeight="1">
      <c r="B32" s="262"/>
      <c r="C32" s="295" t="s">
        <v>965</v>
      </c>
      <c r="D32" s="317" t="str">
        <f>IF(Badges!$X779="A","/","")</f>
        <v/>
      </c>
      <c r="E32" s="317" t="str">
        <f>IF(Badges!$X783="A","/","")</f>
        <v/>
      </c>
      <c r="F32" s="317" t="str">
        <f>IF(Badges!$X787="A","/","")</f>
        <v/>
      </c>
      <c r="G32" s="317" t="str">
        <f>IF(Badges!$X791="A","/","")</f>
        <v/>
      </c>
      <c r="H32" s="317" t="str">
        <f>IF(Badges!$X795="A","/","")</f>
        <v/>
      </c>
      <c r="I32" s="224" t="str">
        <f>IF(Summary!$AP39="E","E","")</f>
        <v/>
      </c>
      <c r="J32" s="224" t="str">
        <f>IF(Summary!$AQ39="Y","R","")</f>
        <v/>
      </c>
      <c r="L32" s="582" t="str">
        <f>'Council Own'!B102</f>
        <v>&lt;&lt;List Badge 5 Here&gt;&gt;</v>
      </c>
      <c r="M32" s="582"/>
      <c r="N32" s="582"/>
      <c r="O32" s="582"/>
      <c r="P32" s="582"/>
      <c r="Q32" s="582"/>
      <c r="R32" s="591"/>
      <c r="S32" s="341" t="str">
        <f>IF(Summary!$AP86="E","E","")</f>
        <v/>
      </c>
      <c r="T32" s="341" t="str">
        <f>IF(Summary!$AQ86="Y","R","")</f>
        <v/>
      </c>
      <c r="U32" s="586"/>
      <c r="W32" s="338" t="str">
        <f>'Fun Patches'!C33</f>
        <v>&lt;LIST PATCH HERE&gt;</v>
      </c>
      <c r="X32" s="339" t="str">
        <f>IF(Summary!$AP141="E","E","")</f>
        <v/>
      </c>
      <c r="Y32" s="339" t="str">
        <f>IF(Summary!$AQ141="Y","R","")</f>
        <v/>
      </c>
      <c r="AA32" s="275"/>
      <c r="AB32" s="273"/>
      <c r="AC32" s="274"/>
    </row>
    <row r="33" spans="2:29" ht="12.95" customHeight="1" thickBot="1">
      <c r="B33" s="262"/>
      <c r="C33" s="299" t="s">
        <v>966</v>
      </c>
      <c r="D33" s="316" t="str">
        <f>IF(Badges!$X802="A","/","")</f>
        <v/>
      </c>
      <c r="E33" s="316" t="str">
        <f>IF(Badges!$X806="A","/","")</f>
        <v/>
      </c>
      <c r="F33" s="316" t="str">
        <f>IF(Badges!$X810="A","/","")</f>
        <v/>
      </c>
      <c r="G33" s="316" t="str">
        <f>IF(Badges!$X814="A","/","")</f>
        <v/>
      </c>
      <c r="H33" s="316" t="str">
        <f>IF(Badges!$X818="A","/","")</f>
        <v/>
      </c>
      <c r="I33" s="224" t="str">
        <f>IF(Summary!$AP40="E","E","")</f>
        <v/>
      </c>
      <c r="J33" s="224" t="str">
        <f>IF(Summary!$AQ40="Y","R","")</f>
        <v/>
      </c>
      <c r="L33" s="582" t="str">
        <f>'Council Own'!B126</f>
        <v>&lt;&lt;List Badge 6 Here&gt;&gt;</v>
      </c>
      <c r="M33" s="582"/>
      <c r="N33" s="582"/>
      <c r="O33" s="582"/>
      <c r="P33" s="582"/>
      <c r="Q33" s="582"/>
      <c r="R33" s="591"/>
      <c r="S33" s="341" t="str">
        <f>IF(Summary!$AP87="E","E","")</f>
        <v/>
      </c>
      <c r="T33" s="341" t="str">
        <f>IF(Summary!$AQ87="Y","R","")</f>
        <v/>
      </c>
      <c r="U33" s="586"/>
      <c r="W33" s="338" t="str">
        <f>'Fun Patches'!C34</f>
        <v>&lt;LIST PATCH HERE&gt;</v>
      </c>
      <c r="X33" s="339" t="str">
        <f>IF(Summary!$AP142="E","E","")</f>
        <v/>
      </c>
      <c r="Y33" s="339" t="str">
        <f>IF(Summary!$AQ142="Y","R","")</f>
        <v/>
      </c>
      <c r="AA33" s="275"/>
      <c r="AB33" s="273"/>
      <c r="AC33" s="274"/>
    </row>
    <row r="34" spans="2:29" ht="12.95" customHeight="1">
      <c r="L34" s="582" t="str">
        <f>'Council Own'!B150</f>
        <v>&lt;&lt;List Badge 7 Here&gt;&gt;</v>
      </c>
      <c r="M34" s="582"/>
      <c r="N34" s="582"/>
      <c r="O34" s="582"/>
      <c r="P34" s="582"/>
      <c r="Q34" s="582"/>
      <c r="R34" s="591"/>
      <c r="S34" s="341" t="str">
        <f>IF(Summary!$AP88="E","E","")</f>
        <v/>
      </c>
      <c r="T34" s="341" t="str">
        <f>IF(Summary!$AQ88="Y","R","")</f>
        <v/>
      </c>
      <c r="U34" s="586"/>
      <c r="W34" s="338" t="str">
        <f>'Fun Patches'!C35</f>
        <v>&lt;LIST PATCH HERE&gt;</v>
      </c>
      <c r="X34" s="339" t="str">
        <f>IF(Summary!$AP143="E","E","")</f>
        <v/>
      </c>
      <c r="Y34" s="339" t="str">
        <f>IF(Summary!$AQ143="Y","R","")</f>
        <v/>
      </c>
      <c r="AA34" s="275"/>
      <c r="AB34" s="273"/>
      <c r="AC34" s="274"/>
    </row>
    <row r="35" spans="2:29" ht="12.95" customHeight="1" thickBot="1">
      <c r="L35" s="582" t="str">
        <f>'Council Own'!B174</f>
        <v>&lt;&lt;List Badge 8 Here&gt;&gt;</v>
      </c>
      <c r="M35" s="582"/>
      <c r="N35" s="582"/>
      <c r="O35" s="582"/>
      <c r="P35" s="582"/>
      <c r="Q35" s="582"/>
      <c r="R35" s="591"/>
      <c r="S35" s="341" t="str">
        <f>IF(Summary!$AP89="E","E","")</f>
        <v/>
      </c>
      <c r="T35" s="341" t="str">
        <f>IF(Summary!$AQ89="Y","R","")</f>
        <v/>
      </c>
      <c r="U35" s="586"/>
      <c r="W35" s="338" t="str">
        <f>'Fun Patches'!C36</f>
        <v>&lt;LIST PATCH HERE&gt;</v>
      </c>
      <c r="X35" s="339" t="str">
        <f>IF(Summary!$AP144="E","E","")</f>
        <v/>
      </c>
      <c r="Y35" s="339" t="str">
        <f>IF(Summary!$AQ144="Y","R","")</f>
        <v/>
      </c>
      <c r="AA35" s="275"/>
      <c r="AB35" s="273"/>
      <c r="AC35" s="274"/>
    </row>
    <row r="36" spans="2:29" ht="12.95" customHeight="1">
      <c r="C36" s="300" t="s">
        <v>156</v>
      </c>
      <c r="D36" s="310" t="str">
        <f>IF(Badges!$X56="A","/","")</f>
        <v/>
      </c>
      <c r="E36" s="310" t="str">
        <f>IF(Badges!$X60="A","/","")</f>
        <v/>
      </c>
      <c r="F36" s="310" t="str">
        <f>IF(Badges!$X64="A","/","")</f>
        <v/>
      </c>
      <c r="G36" s="310" t="str">
        <f>IF(Badges!$X68="A","/","")</f>
        <v/>
      </c>
      <c r="H36" s="310" t="str">
        <f>IF(Badges!$X72="A","/","")</f>
        <v/>
      </c>
      <c r="I36" s="224" t="str">
        <f>IF(Summary!$AP6="E","E","")</f>
        <v/>
      </c>
      <c r="J36" s="224" t="str">
        <f>IF(Summary!$AQ6="Y","R","")</f>
        <v/>
      </c>
      <c r="L36" s="582" t="str">
        <f>'Council Own'!B198</f>
        <v>&lt;&lt;List Badge 9 Here&gt;&gt;</v>
      </c>
      <c r="M36" s="582"/>
      <c r="N36" s="582"/>
      <c r="O36" s="582"/>
      <c r="P36" s="582"/>
      <c r="Q36" s="582"/>
      <c r="R36" s="591"/>
      <c r="S36" s="341" t="str">
        <f>IF(Summary!$AP90="E","E","")</f>
        <v/>
      </c>
      <c r="T36" s="341" t="str">
        <f>IF(Summary!$AQ90="Y","R","")</f>
        <v/>
      </c>
      <c r="U36" s="586"/>
      <c r="W36" s="338" t="str">
        <f>'Fun Patches'!C37</f>
        <v>&lt;LIST PATCH HERE&gt;</v>
      </c>
      <c r="X36" s="339" t="str">
        <f>IF(Summary!$AP145="E","E","")</f>
        <v/>
      </c>
      <c r="Y36" s="339" t="str">
        <f>IF(Summary!$AQ145="Y","R","")</f>
        <v/>
      </c>
      <c r="AA36" s="275"/>
      <c r="AB36" s="273"/>
      <c r="AC36" s="274"/>
    </row>
    <row r="37" spans="2:29" ht="12.95" customHeight="1" thickBot="1">
      <c r="C37" s="298" t="s">
        <v>157</v>
      </c>
      <c r="D37" s="316" t="str">
        <f>IF(Badges!$X611="A","/","")</f>
        <v/>
      </c>
      <c r="E37" s="316" t="str">
        <f>IF(Badges!$X615="A","/","")</f>
        <v/>
      </c>
      <c r="F37" s="316" t="str">
        <f>IF(Badges!$X619="A","/","")</f>
        <v/>
      </c>
      <c r="G37" s="316" t="str">
        <f>IF(Badges!$X623="A","/","")</f>
        <v/>
      </c>
      <c r="H37" s="316" t="str">
        <f>IF(Badges!$X627="A","/","")</f>
        <v/>
      </c>
      <c r="I37" s="326" t="str">
        <f>IF(Summary!$AP31="E","E","")</f>
        <v/>
      </c>
      <c r="J37" s="326" t="str">
        <f>IF(Summary!$AQ31="Y","R","")</f>
        <v/>
      </c>
      <c r="L37" s="582" t="str">
        <f>'Council Own'!B222</f>
        <v>&lt;&lt;List Badge 10 Here&gt;&gt;</v>
      </c>
      <c r="M37" s="582"/>
      <c r="N37" s="582"/>
      <c r="O37" s="582"/>
      <c r="P37" s="582"/>
      <c r="Q37" s="582"/>
      <c r="R37" s="591"/>
      <c r="S37" s="341" t="str">
        <f>IF(Summary!$AP91="E","E","")</f>
        <v/>
      </c>
      <c r="T37" s="341" t="str">
        <f>IF(Summary!$AQ91="Y","R","")</f>
        <v/>
      </c>
      <c r="U37" s="586"/>
      <c r="W37" s="338" t="str">
        <f>'Fun Patches'!C38</f>
        <v>&lt;LIST PATCH HERE&gt;</v>
      </c>
      <c r="X37" s="339" t="str">
        <f>IF(Summary!$AP146="E","E","")</f>
        <v/>
      </c>
      <c r="Y37" s="339" t="str">
        <f>IF(Summary!$AQ146="Y","R","")</f>
        <v/>
      </c>
      <c r="AA37" s="275"/>
      <c r="AB37" s="273"/>
      <c r="AC37" s="274"/>
    </row>
    <row r="38" spans="2:29" ht="12.95" customHeight="1">
      <c r="C38" s="300" t="s">
        <v>158</v>
      </c>
      <c r="D38" s="309" t="str">
        <f>IF(Badges!$X123="A","/","")</f>
        <v/>
      </c>
      <c r="E38" s="309" t="str">
        <f>IF(Badges!$X125="A","/","")</f>
        <v/>
      </c>
      <c r="F38" s="309" t="str">
        <f>IF(Badges!$X127="A","/","")</f>
        <v/>
      </c>
      <c r="G38" s="309" t="str">
        <f>IF(Badges!$X129="A","/","")</f>
        <v/>
      </c>
      <c r="H38" s="309" t="str">
        <f>IF(Badges!$X131="A","/","")</f>
        <v/>
      </c>
      <c r="I38" s="224" t="str">
        <f>IF(Summary!$AP9="E","E","")</f>
        <v/>
      </c>
      <c r="J38" s="224" t="str">
        <f>IF(Summary!$AQ9="Y","R","")</f>
        <v/>
      </c>
      <c r="L38" s="391"/>
      <c r="M38" s="391"/>
      <c r="N38" s="391"/>
      <c r="O38" s="391"/>
      <c r="P38" s="391"/>
      <c r="Q38" s="391"/>
      <c r="R38" s="391"/>
      <c r="S38" s="395"/>
      <c r="T38" s="395"/>
      <c r="U38" s="586"/>
      <c r="W38" s="338" t="str">
        <f>'Fun Patches'!C39</f>
        <v>&lt;LIST PATCH HERE&gt;</v>
      </c>
      <c r="X38" s="339" t="str">
        <f>IF(Summary!$AP147="E","E","")</f>
        <v/>
      </c>
      <c r="Y38" s="339" t="str">
        <f>IF(Summary!$AQ147="Y","R","")</f>
        <v/>
      </c>
      <c r="AA38" s="275"/>
      <c r="AB38" s="273"/>
      <c r="AC38" s="274"/>
    </row>
    <row r="39" spans="2:29" ht="12.95" customHeight="1">
      <c r="C39" s="299" t="s">
        <v>159</v>
      </c>
      <c r="D39" s="315" t="str">
        <f>IF(Badges!$X136="A","/","")</f>
        <v/>
      </c>
      <c r="E39" s="315" t="str">
        <f>IF(Badges!$X138="A","/","")</f>
        <v/>
      </c>
      <c r="F39" s="315" t="str">
        <f>IF(Badges!$X140="A","/","")</f>
        <v/>
      </c>
      <c r="G39" s="315" t="str">
        <f>IF(Badges!$X142="A","/","")</f>
        <v/>
      </c>
      <c r="H39" s="315" t="str">
        <f>IF(Badges!$X144="A","/","")</f>
        <v/>
      </c>
      <c r="I39" s="224" t="str">
        <f>IF(Summary!$AP10="E","E","")</f>
        <v/>
      </c>
      <c r="J39" s="224" t="str">
        <f>IF(Summary!$AQ10="Y","R","")</f>
        <v/>
      </c>
      <c r="L39" s="391"/>
      <c r="M39" s="391"/>
      <c r="N39" s="391"/>
      <c r="O39" s="391"/>
      <c r="P39" s="391"/>
      <c r="Q39" s="391"/>
      <c r="R39" s="391"/>
      <c r="S39" s="395"/>
      <c r="T39" s="395"/>
      <c r="U39" s="586"/>
      <c r="W39" s="338" t="str">
        <f>'Fun Patches'!C40</f>
        <v>&lt;LIST PATCH HERE&gt;</v>
      </c>
      <c r="X39" s="339" t="str">
        <f>IF(Summary!$AP148="E","E","")</f>
        <v/>
      </c>
      <c r="Y39" s="339" t="str">
        <f>IF(Summary!$AQ148="Y","R","")</f>
        <v/>
      </c>
      <c r="AA39" s="275"/>
      <c r="AB39" s="273"/>
      <c r="AC39" s="274"/>
    </row>
    <row r="40" spans="2:29" ht="12.95" customHeight="1">
      <c r="L40" s="581" t="str">
        <f>'Age-Level'!C122</f>
        <v>Investiture</v>
      </c>
      <c r="M40" s="581"/>
      <c r="N40" s="581"/>
      <c r="O40" s="581"/>
      <c r="P40" s="581"/>
      <c r="Q40" s="581"/>
      <c r="R40" s="590"/>
      <c r="S40" s="224" t="str">
        <f>IF(Summary!$AP106="E","E","")</f>
        <v/>
      </c>
      <c r="T40" s="224" t="str">
        <f>IF(Summary!$AQ106="Y","R","")</f>
        <v/>
      </c>
      <c r="U40" s="586"/>
      <c r="W40" s="338" t="str">
        <f>'Fun Patches'!C41</f>
        <v>&lt;LIST PATCH HERE&gt;</v>
      </c>
      <c r="X40" s="339" t="str">
        <f>IF(Summary!$AP149="E","E","")</f>
        <v/>
      </c>
      <c r="Y40" s="339" t="str">
        <f>IF(Summary!$AQ149="Y","R","")</f>
        <v/>
      </c>
      <c r="AA40" s="275"/>
      <c r="AB40" s="273"/>
      <c r="AC40" s="274"/>
    </row>
    <row r="41" spans="2:29" ht="12.95" customHeight="1" thickBot="1">
      <c r="L41" s="581" t="str">
        <f>'Age-Level'!C123</f>
        <v>Rededication (1st year)</v>
      </c>
      <c r="M41" s="581"/>
      <c r="N41" s="581"/>
      <c r="O41" s="581"/>
      <c r="P41" s="581"/>
      <c r="Q41" s="581"/>
      <c r="R41" s="590"/>
      <c r="S41" s="224" t="str">
        <f>IF(Summary!$AP107="E","E","")</f>
        <v/>
      </c>
      <c r="T41" s="224" t="str">
        <f>IF(Summary!$AQ107="Y","R","")</f>
        <v/>
      </c>
      <c r="U41" s="586"/>
      <c r="W41" s="338" t="str">
        <f>'Fun Patches'!C42</f>
        <v>&lt;LIST PATCH HERE&gt;</v>
      </c>
      <c r="X41" s="339" t="str">
        <f>IF(Summary!$AP150="E","E","")</f>
        <v/>
      </c>
      <c r="Y41" s="339" t="str">
        <f>IF(Summary!$AQ150="Y","R","")</f>
        <v/>
      </c>
      <c r="AA41" s="275"/>
      <c r="AB41" s="273"/>
      <c r="AC41" s="274"/>
    </row>
    <row r="42" spans="2:29" ht="12.95" customHeight="1">
      <c r="B42" s="262"/>
      <c r="C42" s="263" t="s">
        <v>1078</v>
      </c>
      <c r="D42" s="309" t="str">
        <f>IF(Badges!$X823="C","/","")</f>
        <v/>
      </c>
      <c r="E42" s="309" t="str">
        <f>IF(Badges!$X823="C","/","")</f>
        <v/>
      </c>
      <c r="F42" s="309" t="str">
        <f>IF(Badges!$X823="C","/","")</f>
        <v/>
      </c>
      <c r="G42" s="309" t="str">
        <f>IF(Badges!$X823="C","/","")</f>
        <v/>
      </c>
      <c r="H42" s="309" t="str">
        <f>IF(Badges!$X823="C","/","")</f>
        <v/>
      </c>
      <c r="I42" s="224" t="str">
        <f>IF(Summary!$AP42="E","E","")</f>
        <v/>
      </c>
      <c r="J42" s="224" t="str">
        <f>IF(Summary!$AQ42="Y","R","")</f>
        <v/>
      </c>
      <c r="L42" s="581" t="str">
        <f>'Age-Level'!C124</f>
        <v>Rededication (2nd year)</v>
      </c>
      <c r="M42" s="581"/>
      <c r="N42" s="581"/>
      <c r="O42" s="581"/>
      <c r="P42" s="581"/>
      <c r="Q42" s="581"/>
      <c r="R42" s="590"/>
      <c r="S42" s="224" t="str">
        <f>IF(Summary!$AP108="E","E","")</f>
        <v/>
      </c>
      <c r="T42" s="224" t="str">
        <f>IF(Summary!$AQ108="Y","R","")</f>
        <v/>
      </c>
      <c r="U42" s="586"/>
      <c r="W42" s="338" t="str">
        <f>'Fun Patches'!C43</f>
        <v>&lt;LIST PATCH HERE&gt;</v>
      </c>
      <c r="X42" s="339" t="str">
        <f>IF(Summary!$AP151="E","E","")</f>
        <v/>
      </c>
      <c r="Y42" s="339" t="str">
        <f>IF(Summary!$AQ151="Y","R","")</f>
        <v/>
      </c>
      <c r="AA42" s="275"/>
      <c r="AB42" s="273"/>
      <c r="AC42" s="274"/>
    </row>
    <row r="43" spans="2:29" ht="12.95" customHeight="1">
      <c r="B43" s="262"/>
      <c r="C43" s="286" t="s">
        <v>1079</v>
      </c>
      <c r="D43" s="317" t="str">
        <f>IF(Badges!$X830="C","/","")</f>
        <v/>
      </c>
      <c r="E43" s="317" t="str">
        <f>IF(Badges!$X830="C","/","")</f>
        <v/>
      </c>
      <c r="F43" s="317" t="str">
        <f>IF(Badges!$X830="C","/","")</f>
        <v/>
      </c>
      <c r="G43" s="317" t="str">
        <f>IF(Badges!$X830="C","/","")</f>
        <v/>
      </c>
      <c r="H43" s="317" t="str">
        <f>IF(Badges!$X830="C","/","")</f>
        <v/>
      </c>
      <c r="I43" s="224" t="str">
        <f>IF(Summary!$AP43="E","E","")</f>
        <v/>
      </c>
      <c r="J43" s="224" t="str">
        <f>IF(Summary!$AQ43="Y","R","")</f>
        <v/>
      </c>
      <c r="L43" s="581" t="str">
        <f>'Age-Level'!C125</f>
        <v>Rededication (3rd year)</v>
      </c>
      <c r="M43" s="581"/>
      <c r="N43" s="581"/>
      <c r="O43" s="581"/>
      <c r="P43" s="581"/>
      <c r="Q43" s="581"/>
      <c r="R43" s="590"/>
      <c r="S43" s="224" t="str">
        <f>IF(Summary!$AP109="E","E","")</f>
        <v/>
      </c>
      <c r="T43" s="224" t="str">
        <f>IF(Summary!$AQ109="Y","R","")</f>
        <v/>
      </c>
      <c r="U43" s="586"/>
      <c r="W43" s="338" t="str">
        <f>'Fun Patches'!C44</f>
        <v>&lt;LIST PATCH HERE&gt;</v>
      </c>
      <c r="X43" s="339" t="str">
        <f>IF(Summary!$AP152="E","E","")</f>
        <v/>
      </c>
      <c r="Y43" s="339" t="str">
        <f>IF(Summary!$AQ152="Y","R","")</f>
        <v/>
      </c>
      <c r="AA43" s="275"/>
      <c r="AB43" s="273"/>
      <c r="AC43" s="274"/>
    </row>
    <row r="44" spans="2:29" ht="12.95" customHeight="1" thickBot="1">
      <c r="B44" s="262"/>
      <c r="C44" s="293" t="s">
        <v>1080</v>
      </c>
      <c r="D44" s="316" t="str">
        <f>IF(Badges!$X837="C","/","")</f>
        <v/>
      </c>
      <c r="E44" s="316" t="str">
        <f>IF(Badges!$X837="C","/","")</f>
        <v/>
      </c>
      <c r="F44" s="316" t="str">
        <f>IF(Badges!$X837="C","/","")</f>
        <v/>
      </c>
      <c r="G44" s="316" t="str">
        <f>IF(Badges!$X837="C","/","")</f>
        <v/>
      </c>
      <c r="H44" s="316" t="str">
        <f>IF(Badges!$X837="C","/","")</f>
        <v/>
      </c>
      <c r="I44" s="326" t="str">
        <f>IF(Summary!$AP44="E","E","")</f>
        <v/>
      </c>
      <c r="J44" s="326" t="str">
        <f>IF(Summary!$AQ44="Y","R","")</f>
        <v/>
      </c>
      <c r="L44" s="581" t="str">
        <f>'Age-Level'!C126</f>
        <v>Rededication (4th year)</v>
      </c>
      <c r="M44" s="581"/>
      <c r="N44" s="581"/>
      <c r="O44" s="581"/>
      <c r="P44" s="581"/>
      <c r="Q44" s="581"/>
      <c r="R44" s="590"/>
      <c r="S44" s="342" t="str">
        <f>IF(Summary!$AP110="E","E","")</f>
        <v/>
      </c>
      <c r="T44" s="342" t="str">
        <f>IF(Summary!$AQ110="Y","R","")</f>
        <v/>
      </c>
      <c r="U44" s="586"/>
      <c r="W44" s="338" t="str">
        <f>'Fun Patches'!C45</f>
        <v>&lt;LIST PATCH HERE&gt;</v>
      </c>
      <c r="X44" s="339" t="str">
        <f>IF(Summary!$AP153="E","E","")</f>
        <v/>
      </c>
      <c r="Y44" s="339" t="str">
        <f>IF(Summary!$AQ153="Y","R","")</f>
        <v/>
      </c>
      <c r="AA44" s="275"/>
      <c r="AB44" s="273"/>
      <c r="AC44" s="274"/>
    </row>
    <row r="45" spans="2:29" ht="12.95" customHeight="1" thickBot="1">
      <c r="B45" s="262"/>
      <c r="C45" s="263" t="s">
        <v>967</v>
      </c>
      <c r="D45" s="309" t="str">
        <f>IF(Badges!$X845="C","/","")</f>
        <v/>
      </c>
      <c r="E45" s="309" t="str">
        <f>IF(Badges!$X846="C","/","")</f>
        <v/>
      </c>
      <c r="F45" s="309" t="str">
        <f>IF(Badges!$X847="C","/","")</f>
        <v/>
      </c>
      <c r="G45" s="309" t="str">
        <f>IF(Badges!$X848="C","/","")</f>
        <v/>
      </c>
      <c r="H45" s="309" t="str">
        <f>IF(Badges!$X849="C","/","")</f>
        <v/>
      </c>
      <c r="I45" s="224" t="str">
        <f>IF(Summary!$AP46="E","E","")</f>
        <v/>
      </c>
      <c r="J45" s="224" t="str">
        <f>IF(Summary!$AQ46="Y","R","")</f>
        <v/>
      </c>
      <c r="L45" s="584" t="str">
        <f>'Age-Level'!C127</f>
        <v>Rededication (5th year)</v>
      </c>
      <c r="M45" s="584"/>
      <c r="N45" s="584"/>
      <c r="O45" s="584"/>
      <c r="P45" s="584"/>
      <c r="Q45" s="584"/>
      <c r="R45" s="592"/>
      <c r="S45" s="343" t="str">
        <f>IF(Summary!$AP111="E","E","")</f>
        <v/>
      </c>
      <c r="T45" s="343" t="str">
        <f>IF(Summary!$AQ111="Y","R","")</f>
        <v/>
      </c>
      <c r="U45" s="586"/>
      <c r="W45" s="338" t="str">
        <f>'Fun Patches'!C46</f>
        <v>&lt;LIST PATCH HERE&gt;</v>
      </c>
      <c r="X45" s="339" t="str">
        <f>IF(Summary!$AP154="E","E","")</f>
        <v/>
      </c>
      <c r="Y45" s="339" t="str">
        <f>IF(Summary!$AQ154="Y","R","")</f>
        <v/>
      </c>
      <c r="AA45" s="275"/>
      <c r="AB45" s="273"/>
      <c r="AC45" s="274"/>
    </row>
    <row r="46" spans="2:29" ht="12.95" customHeight="1">
      <c r="B46" s="262"/>
      <c r="C46" s="286" t="s">
        <v>968</v>
      </c>
      <c r="D46" s="317" t="str">
        <f>IF(Badges!$X852="C","/","")</f>
        <v/>
      </c>
      <c r="E46" s="317" t="str">
        <f>IF(Badges!$X853="C","/","")</f>
        <v/>
      </c>
      <c r="F46" s="317" t="str">
        <f>IF(Badges!$X854="C","/","")</f>
        <v/>
      </c>
      <c r="G46" s="317" t="str">
        <f>IF(Badges!$X855="C","/","")</f>
        <v/>
      </c>
      <c r="H46" s="317" t="str">
        <f>IF(Badges!$X856="C","/","")</f>
        <v/>
      </c>
      <c r="I46" s="224" t="str">
        <f>IF(Summary!$AP47="E","E","")</f>
        <v/>
      </c>
      <c r="J46" s="224" t="str">
        <f>IF(Summary!$AQ47="Y","R","")</f>
        <v/>
      </c>
      <c r="T46" s="394"/>
      <c r="U46" s="586"/>
      <c r="W46" s="338" t="str">
        <f>'Fun Patches'!C47</f>
        <v>&lt;LIST PATCH HERE&gt;</v>
      </c>
      <c r="X46" s="339" t="str">
        <f>IF(Summary!$AP155="E","E","")</f>
        <v/>
      </c>
      <c r="Y46" s="339" t="str">
        <f>IF(Summary!$AQ155="Y","R","")</f>
        <v/>
      </c>
      <c r="AA46" s="275"/>
      <c r="AB46" s="273"/>
      <c r="AC46" s="274"/>
    </row>
    <row r="47" spans="2:29" ht="12.95" customHeight="1" thickBot="1">
      <c r="B47" s="262"/>
      <c r="C47" s="293" t="s">
        <v>969</v>
      </c>
      <c r="D47" s="316" t="str">
        <f>IF(Badges!$X859="C","/","")</f>
        <v/>
      </c>
      <c r="E47" s="316" t="str">
        <f>IF(Badges!$X860="C","/","")</f>
        <v/>
      </c>
      <c r="F47" s="316" t="str">
        <f>IF(Badges!$X861="C","/","")</f>
        <v/>
      </c>
      <c r="G47" s="316" t="str">
        <f>IF(Badges!$X862="C","/","")</f>
        <v/>
      </c>
      <c r="H47" s="316" t="str">
        <f>IF(Badges!$X863="C","/","")</f>
        <v/>
      </c>
      <c r="I47" s="326" t="str">
        <f>IF(Summary!$AP48="E","E","")</f>
        <v/>
      </c>
      <c r="J47" s="326" t="str">
        <f>IF(Summary!$AQ48="Y","R","")</f>
        <v/>
      </c>
      <c r="U47" s="586"/>
      <c r="W47" s="338" t="str">
        <f>'Fun Patches'!C48</f>
        <v>&lt;LIST PATCH HERE&gt;</v>
      </c>
      <c r="X47" s="339" t="str">
        <f>IF(Summary!$AP156="E","E","")</f>
        <v/>
      </c>
      <c r="Y47" s="339" t="str">
        <f>IF(Summary!$AQ156="Y","R","")</f>
        <v/>
      </c>
      <c r="AA47" s="275"/>
      <c r="AB47" s="273"/>
      <c r="AC47" s="274"/>
    </row>
    <row r="48" spans="2:29" ht="12.95" customHeight="1">
      <c r="B48" s="262"/>
      <c r="C48" s="294" t="s">
        <v>970</v>
      </c>
      <c r="D48" s="309" t="str">
        <f>IF(Badges!$X867="C","/","")</f>
        <v/>
      </c>
      <c r="E48" s="309" t="str">
        <f>IF(Badges!$X868="C","/","")</f>
        <v/>
      </c>
      <c r="F48" s="309" t="str">
        <f>IF(Badges!$X869="C","/","")</f>
        <v/>
      </c>
      <c r="G48" s="309" t="str">
        <f>IF(Badges!$X870="C","/","")</f>
        <v/>
      </c>
      <c r="H48" s="309" t="str">
        <f>IF(Badges!$X871="C","/","")</f>
        <v/>
      </c>
      <c r="I48" s="224" t="str">
        <f>IF(Summary!$AP50="E","E","")</f>
        <v/>
      </c>
      <c r="J48" s="224" t="str">
        <f>IF(Summary!$AQ50="Y","R","")</f>
        <v/>
      </c>
      <c r="L48" s="583"/>
      <c r="M48" s="583"/>
      <c r="N48" s="583"/>
      <c r="O48" s="583"/>
      <c r="P48" s="583"/>
      <c r="Q48" s="583"/>
      <c r="R48" s="587"/>
      <c r="S48" s="264"/>
      <c r="T48" s="274"/>
      <c r="U48" s="586"/>
      <c r="W48" s="338" t="str">
        <f>'Fun Patches'!C49</f>
        <v>&lt;LIST PATCH HERE&gt;</v>
      </c>
      <c r="X48" s="339" t="str">
        <f>IF(Summary!$AP157="E","E","")</f>
        <v/>
      </c>
      <c r="Y48" s="339" t="str">
        <f>IF(Summary!$AQ157="Y","R","")</f>
        <v/>
      </c>
      <c r="AA48" s="275"/>
      <c r="AB48" s="273"/>
      <c r="AC48" s="274"/>
    </row>
    <row r="49" spans="2:29" ht="12.95" customHeight="1">
      <c r="B49" s="262"/>
      <c r="C49" s="295" t="s">
        <v>971</v>
      </c>
      <c r="D49" s="317" t="str">
        <f>IF(Badges!$X874="C","/","")</f>
        <v/>
      </c>
      <c r="E49" s="317" t="str">
        <f>IF(Badges!$X875="C","/","")</f>
        <v/>
      </c>
      <c r="F49" s="317" t="str">
        <f>IF(Badges!$X876="C","/","")</f>
        <v/>
      </c>
      <c r="G49" s="317" t="str">
        <f>IF(Badges!$X877="C","/","")</f>
        <v/>
      </c>
      <c r="H49" s="317" t="str">
        <f>IF(Badges!$X878="C","/","")</f>
        <v/>
      </c>
      <c r="I49" s="224" t="str">
        <f>IF(Summary!$AP51="E","E","")</f>
        <v/>
      </c>
      <c r="J49" s="224" t="str">
        <f>IF(Summary!$AQ51="Y","R","")</f>
        <v/>
      </c>
      <c r="L49" s="585"/>
      <c r="M49" s="585"/>
      <c r="N49" s="585"/>
      <c r="O49" s="585"/>
      <c r="P49" s="585"/>
      <c r="Q49" s="585"/>
      <c r="R49" s="588"/>
      <c r="S49" s="273"/>
      <c r="T49" s="274"/>
      <c r="U49" s="586"/>
      <c r="W49" s="338" t="str">
        <f>'Fun Patches'!C50</f>
        <v>&lt;LIST PATCH HERE&gt;</v>
      </c>
      <c r="X49" s="339" t="str">
        <f>IF(Summary!$AP158="E","E","")</f>
        <v/>
      </c>
      <c r="Y49" s="339" t="str">
        <f>IF(Summary!$AQ158="Y","R","")</f>
        <v/>
      </c>
      <c r="AA49" s="275"/>
      <c r="AB49" s="273"/>
      <c r="AC49" s="274"/>
    </row>
    <row r="50" spans="2:29" ht="12.95" customHeight="1" thickBot="1">
      <c r="B50" s="262"/>
      <c r="C50" s="298" t="s">
        <v>972</v>
      </c>
      <c r="D50" s="316" t="str">
        <f>IF(Badges!$X881="C","/","")</f>
        <v/>
      </c>
      <c r="E50" s="316" t="str">
        <f>IF(Badges!$X882="C","/","")</f>
        <v/>
      </c>
      <c r="F50" s="316" t="str">
        <f>IF(Badges!$X883="C","/","")</f>
        <v/>
      </c>
      <c r="G50" s="316" t="str">
        <f>IF(Badges!$X884="C","/","")</f>
        <v/>
      </c>
      <c r="H50" s="316" t="str">
        <f>IF(Badges!$X885="C","/","")</f>
        <v/>
      </c>
      <c r="I50" s="326" t="str">
        <f>IF(Summary!$AP52="E","E","")</f>
        <v/>
      </c>
      <c r="J50" s="326" t="str">
        <f>IF(Summary!$AQ52="Y","R","")</f>
        <v/>
      </c>
      <c r="L50" s="583"/>
      <c r="M50" s="583"/>
      <c r="N50" s="583"/>
      <c r="O50" s="583"/>
      <c r="P50" s="583"/>
      <c r="Q50" s="583"/>
      <c r="R50" s="587"/>
      <c r="S50" s="273"/>
      <c r="T50" s="274"/>
      <c r="U50" s="586"/>
      <c r="W50" s="338" t="str">
        <f>'Fun Patches'!C51</f>
        <v>&lt;LIST PATCH HERE&gt;</v>
      </c>
      <c r="X50" s="339" t="str">
        <f>IF(Summary!$AP159="E","E","")</f>
        <v/>
      </c>
      <c r="Y50" s="339" t="str">
        <f>IF(Summary!$AQ159="Y","R","")</f>
        <v/>
      </c>
      <c r="AA50" s="275"/>
      <c r="AB50" s="273"/>
      <c r="AC50" s="274"/>
    </row>
    <row r="51" spans="2:29" ht="12.95" customHeight="1">
      <c r="B51" s="262"/>
      <c r="C51" s="263" t="s">
        <v>1081</v>
      </c>
      <c r="D51" s="309" t="str">
        <f>IF(Badges!$X889="C","/","")</f>
        <v/>
      </c>
      <c r="E51" s="309" t="str">
        <f>IF(Badges!$X890="C","/","")</f>
        <v/>
      </c>
      <c r="F51" s="309" t="str">
        <f>IF(Badges!$X891="C","/","")</f>
        <v/>
      </c>
      <c r="G51" s="309" t="str">
        <f>IF(Badges!$X892="C","/","")</f>
        <v/>
      </c>
      <c r="H51" s="309" t="str">
        <f>IF(Badges!$X893="C","/","")</f>
        <v/>
      </c>
      <c r="I51" s="224" t="str">
        <f>IF(Summary!$AP54="E","E","")</f>
        <v/>
      </c>
      <c r="J51" s="224" t="str">
        <f>IF(Summary!$AQ54="Y","R","")</f>
        <v/>
      </c>
      <c r="L51" s="585"/>
      <c r="M51" s="585"/>
      <c r="N51" s="585"/>
      <c r="O51" s="585"/>
      <c r="P51" s="585"/>
      <c r="Q51" s="585"/>
      <c r="R51" s="588"/>
      <c r="S51" s="273"/>
      <c r="T51" s="274"/>
      <c r="U51" s="586"/>
      <c r="W51" s="338" t="str">
        <f>'Fun Patches'!C52</f>
        <v>&lt;LIST PATCH HERE&gt;</v>
      </c>
      <c r="X51" s="339" t="str">
        <f>IF(Summary!$AP160="E","E","")</f>
        <v/>
      </c>
      <c r="Y51" s="339" t="str">
        <f>IF(Summary!$AQ160="Y","R","")</f>
        <v/>
      </c>
      <c r="AA51" s="275"/>
      <c r="AB51" s="273"/>
      <c r="AC51" s="274"/>
    </row>
    <row r="52" spans="2:29" ht="12.95" customHeight="1">
      <c r="B52" s="262"/>
      <c r="C52" s="286" t="s">
        <v>1082</v>
      </c>
      <c r="D52" s="317" t="str">
        <f>IF(Badges!$X896="C","/","")</f>
        <v/>
      </c>
      <c r="E52" s="317" t="str">
        <f>IF(Badges!$X897="C","/","")</f>
        <v/>
      </c>
      <c r="F52" s="317" t="str">
        <f>IF(Badges!$X898="C","/","")</f>
        <v/>
      </c>
      <c r="G52" s="317" t="str">
        <f>IF(Badges!$X899="C","/","")</f>
        <v/>
      </c>
      <c r="H52" s="317" t="str">
        <f>IF(Badges!$X900="C","/","")</f>
        <v/>
      </c>
      <c r="I52" s="224" t="str">
        <f>IF(Summary!$AP55="E","E","")</f>
        <v/>
      </c>
      <c r="J52" s="224" t="str">
        <f>IF(Summary!$AQ55="Y","R","")</f>
        <v/>
      </c>
      <c r="L52" s="583"/>
      <c r="M52" s="583"/>
      <c r="N52" s="583"/>
      <c r="O52" s="583"/>
      <c r="P52" s="583"/>
      <c r="Q52" s="583"/>
      <c r="R52" s="587"/>
      <c r="S52" s="273"/>
      <c r="T52" s="274"/>
      <c r="U52" s="586"/>
      <c r="W52" s="338" t="str">
        <f>'Fun Patches'!C53</f>
        <v>&lt;LIST PATCH HERE&gt;</v>
      </c>
      <c r="X52" s="339" t="str">
        <f>IF(Summary!$AP161="E","E","")</f>
        <v/>
      </c>
      <c r="Y52" s="339" t="str">
        <f>IF(Summary!$AQ161="Y","R","")</f>
        <v/>
      </c>
      <c r="AA52" s="275"/>
      <c r="AB52" s="273"/>
      <c r="AC52" s="274"/>
    </row>
    <row r="53" spans="2:29" ht="12.95" customHeight="1" thickBot="1">
      <c r="B53" s="262"/>
      <c r="C53" s="293" t="s">
        <v>1083</v>
      </c>
      <c r="D53" s="316" t="str">
        <f>IF(Badges!$X903="C","/","")</f>
        <v/>
      </c>
      <c r="E53" s="316" t="str">
        <f>IF(Badges!$X904="C","/","")</f>
        <v/>
      </c>
      <c r="F53" s="316" t="str">
        <f>IF(Badges!$X905="C","/","")</f>
        <v/>
      </c>
      <c r="G53" s="316" t="str">
        <f>IF(Badges!$X906="C","/","")</f>
        <v/>
      </c>
      <c r="H53" s="316" t="str">
        <f>IF(Badges!$X907="C","/","")</f>
        <v/>
      </c>
      <c r="I53" s="326" t="str">
        <f>IF(Summary!$AP56="E","E","")</f>
        <v/>
      </c>
      <c r="J53" s="326" t="str">
        <f>IF(Summary!$AQ56="Y","R","")</f>
        <v/>
      </c>
      <c r="L53" s="585"/>
      <c r="M53" s="585"/>
      <c r="N53" s="585"/>
      <c r="O53" s="585"/>
      <c r="P53" s="585"/>
      <c r="Q53" s="585"/>
      <c r="R53" s="588"/>
      <c r="S53" s="273"/>
      <c r="T53" s="274"/>
      <c r="U53" s="586"/>
      <c r="W53" s="340" t="str">
        <f>'Fun Patches'!C54</f>
        <v>&lt;LIST PATCH HERE&gt;</v>
      </c>
      <c r="X53" s="341" t="str">
        <f>IF(Summary!$AP162="E","E","")</f>
        <v/>
      </c>
      <c r="Y53" s="341" t="str">
        <f>IF(Summary!$AQ162="Y","R","")</f>
        <v/>
      </c>
      <c r="AA53" s="275"/>
      <c r="AB53" s="273"/>
      <c r="AC53" s="274"/>
    </row>
    <row r="54" spans="2:29" ht="12.95" customHeight="1">
      <c r="B54" s="262"/>
      <c r="C54" s="263" t="s">
        <v>973</v>
      </c>
      <c r="D54" s="309" t="str">
        <f>IF(Badges!$X911="C","/","")</f>
        <v/>
      </c>
      <c r="E54" s="309" t="str">
        <f>IF(Badges!$X912="C","/","")</f>
        <v/>
      </c>
      <c r="F54" s="309" t="str">
        <f>IF(Badges!$X913="C","/","")</f>
        <v/>
      </c>
      <c r="G54" s="309" t="str">
        <f>IF(Badges!$X914="C","/","")</f>
        <v/>
      </c>
      <c r="H54" s="309" t="str">
        <f>IF(Badges!$X915="C","/","")</f>
        <v/>
      </c>
      <c r="I54" s="224" t="str">
        <f>IF(Summary!$AP58="E","E","")</f>
        <v/>
      </c>
      <c r="J54" s="224" t="str">
        <f>IF(Summary!$AQ58="Y","R","")</f>
        <v/>
      </c>
      <c r="L54" s="583"/>
      <c r="M54" s="583"/>
      <c r="N54" s="583"/>
      <c r="O54" s="583"/>
      <c r="P54" s="583"/>
      <c r="Q54" s="583"/>
      <c r="R54" s="587"/>
      <c r="S54" s="273"/>
      <c r="T54" s="274"/>
      <c r="U54" s="586"/>
      <c r="W54" s="335"/>
      <c r="X54" s="334"/>
      <c r="Y54" s="334"/>
      <c r="AA54" s="275"/>
      <c r="AB54" s="273"/>
      <c r="AC54" s="274"/>
    </row>
    <row r="55" spans="2:29" ht="12.95" customHeight="1">
      <c r="B55" s="262"/>
      <c r="C55" s="286" t="s">
        <v>974</v>
      </c>
      <c r="D55" s="317" t="str">
        <f>IF(Badges!$X918="C","/","")</f>
        <v/>
      </c>
      <c r="E55" s="317" t="str">
        <f>IF(Badges!$X919="C","/","")</f>
        <v/>
      </c>
      <c r="F55" s="317" t="str">
        <f>IF(Badges!$X920="C","/","")</f>
        <v/>
      </c>
      <c r="G55" s="317" t="str">
        <f>IF(Badges!$X921="C","/","")</f>
        <v/>
      </c>
      <c r="H55" s="317" t="str">
        <f>IF(Badges!$X922="C","/","")</f>
        <v/>
      </c>
      <c r="I55" s="224" t="str">
        <f>IF(Summary!$AP59="E","E","")</f>
        <v/>
      </c>
      <c r="J55" s="224" t="str">
        <f>IF(Summary!$AQ59="Y","R","")</f>
        <v/>
      </c>
      <c r="L55" s="585"/>
      <c r="M55" s="585"/>
      <c r="N55" s="585"/>
      <c r="O55" s="585"/>
      <c r="P55" s="585"/>
      <c r="Q55" s="585"/>
      <c r="R55" s="588"/>
      <c r="S55" s="273"/>
      <c r="T55" s="274"/>
      <c r="U55" s="586"/>
      <c r="W55" s="396"/>
      <c r="X55" s="264"/>
      <c r="Y55" s="265"/>
      <c r="AA55" s="275"/>
      <c r="AB55" s="273"/>
      <c r="AC55" s="274"/>
    </row>
    <row r="56" spans="2:29" ht="12.95" customHeight="1" thickBot="1">
      <c r="B56" s="262"/>
      <c r="C56" s="276" t="s">
        <v>975</v>
      </c>
      <c r="D56" s="316" t="str">
        <f>IF(Badges!$X928="A","/","")</f>
        <v/>
      </c>
      <c r="E56" s="316" t="str">
        <f>IF(Badges!$X931="A","/","")</f>
        <v/>
      </c>
      <c r="F56" s="316" t="str">
        <f>IF(Badges!$X935="A","/","")</f>
        <v/>
      </c>
      <c r="G56" s="316" t="str">
        <f>IF(Badges!$X939="A","/","")</f>
        <v/>
      </c>
      <c r="H56" s="316" t="str">
        <f>IF(Badges!$X942="A","/","")</f>
        <v/>
      </c>
      <c r="I56" s="224" t="str">
        <f>IF(Summary!$AP60="E","E","")</f>
        <v/>
      </c>
      <c r="J56" s="224" t="str">
        <f>IF(Summary!$AQ60="Y","R","")</f>
        <v/>
      </c>
      <c r="L56" s="583"/>
      <c r="M56" s="583"/>
      <c r="N56" s="583"/>
      <c r="O56" s="583"/>
      <c r="P56" s="583"/>
      <c r="Q56" s="583"/>
      <c r="R56" s="587"/>
      <c r="S56" s="273"/>
      <c r="T56" s="274"/>
      <c r="U56" s="586"/>
      <c r="W56" s="275"/>
      <c r="X56" s="273"/>
      <c r="Y56" s="274"/>
      <c r="AA56" s="275"/>
      <c r="AB56" s="273"/>
      <c r="AC56" s="274"/>
    </row>
    <row r="57" spans="2:29" ht="12.95" customHeight="1">
      <c r="J57" s="301"/>
      <c r="L57" s="585"/>
      <c r="M57" s="585"/>
      <c r="N57" s="585"/>
      <c r="O57" s="585"/>
      <c r="P57" s="585"/>
      <c r="Q57" s="585"/>
      <c r="R57" s="588"/>
      <c r="S57" s="273"/>
      <c r="T57" s="274"/>
      <c r="U57" s="586"/>
      <c r="W57" s="275"/>
      <c r="X57" s="273"/>
      <c r="Y57" s="274"/>
      <c r="AA57" s="275"/>
      <c r="AB57" s="273"/>
      <c r="AC57" s="274"/>
    </row>
    <row r="58" spans="2:29" ht="12.95" customHeight="1" thickBot="1">
      <c r="L58" s="583"/>
      <c r="M58" s="583"/>
      <c r="N58" s="583"/>
      <c r="O58" s="583"/>
      <c r="P58" s="583"/>
      <c r="Q58" s="583"/>
      <c r="R58" s="587"/>
      <c r="S58" s="273"/>
      <c r="T58" s="274"/>
      <c r="U58" s="586"/>
      <c r="W58" s="275"/>
      <c r="X58" s="273"/>
      <c r="Y58" s="274"/>
      <c r="AA58" s="275"/>
      <c r="AB58" s="273"/>
      <c r="AC58" s="274"/>
    </row>
    <row r="59" spans="2:29" ht="12.95" customHeight="1">
      <c r="B59" s="262"/>
      <c r="C59" s="263" t="s">
        <v>976</v>
      </c>
      <c r="D59" s="310" t="str">
        <f>IF('Age-Level'!$X6="C","/","")</f>
        <v/>
      </c>
      <c r="E59" s="310" t="str">
        <f>IF('Age-Level'!$X7="C","/","")</f>
        <v/>
      </c>
      <c r="F59" s="310" t="str">
        <f>IF('Age-Level'!$X8="C","/","")</f>
        <v/>
      </c>
      <c r="G59" s="310" t="str">
        <f>IF('Age-Level'!$X9="C","/","")</f>
        <v/>
      </c>
      <c r="H59" s="310" t="str">
        <f>IF('Age-Level'!$X10="C","/","")</f>
        <v/>
      </c>
      <c r="I59" s="224" t="str">
        <f>IF(Summary!$AP95="E","E","")</f>
        <v/>
      </c>
      <c r="J59" s="224" t="str">
        <f>IF(Summary!$AQ95="Y","R","")</f>
        <v/>
      </c>
      <c r="L59" s="585"/>
      <c r="M59" s="585"/>
      <c r="N59" s="585"/>
      <c r="O59" s="585"/>
      <c r="P59" s="585"/>
      <c r="Q59" s="585"/>
      <c r="R59" s="588"/>
      <c r="S59" s="273"/>
      <c r="T59" s="274"/>
      <c r="U59" s="586"/>
      <c r="W59" s="275"/>
      <c r="X59" s="273"/>
      <c r="Y59" s="274"/>
      <c r="AA59" s="275"/>
      <c r="AB59" s="273"/>
      <c r="AC59" s="274"/>
    </row>
    <row r="60" spans="2:29" ht="12.95" customHeight="1" thickBot="1">
      <c r="B60" s="262"/>
      <c r="C60" s="276" t="s">
        <v>977</v>
      </c>
      <c r="D60" s="316" t="str">
        <f>IF('Age-Level'!$X13="C","/","")</f>
        <v/>
      </c>
      <c r="E60" s="316" t="str">
        <f>IF('Age-Level'!$X14="C","/","")</f>
        <v/>
      </c>
      <c r="F60" s="316" t="str">
        <f>IF('Age-Level'!$X15="C","/","")</f>
        <v/>
      </c>
      <c r="G60" s="316" t="str">
        <f>IF('Age-Level'!$X16="C","/","")</f>
        <v/>
      </c>
      <c r="H60" s="316" t="str">
        <f>IF('Age-Level'!$X17="C","/","")</f>
        <v/>
      </c>
      <c r="I60" s="326" t="str">
        <f>IF(Summary!$AP96="E","E","")</f>
        <v/>
      </c>
      <c r="J60" s="326" t="str">
        <f>IF(Summary!$AQ96="Y","R","")</f>
        <v/>
      </c>
      <c r="L60" s="583"/>
      <c r="M60" s="583"/>
      <c r="N60" s="583"/>
      <c r="O60" s="583"/>
      <c r="P60" s="583"/>
      <c r="Q60" s="583"/>
      <c r="R60" s="587"/>
      <c r="S60" s="273"/>
      <c r="T60" s="274"/>
      <c r="U60" s="586"/>
      <c r="W60" s="275"/>
      <c r="X60" s="273"/>
      <c r="Y60" s="274"/>
      <c r="AA60" s="275"/>
      <c r="AB60" s="273"/>
      <c r="AC60" s="274"/>
    </row>
    <row r="61" spans="2:29" ht="12.95" customHeight="1">
      <c r="B61" s="262"/>
      <c r="C61" s="282" t="s">
        <v>978</v>
      </c>
      <c r="D61" s="310" t="str">
        <f>IF('Age-Level'!$X20="C","/","")</f>
        <v/>
      </c>
      <c r="E61" s="310" t="str">
        <f>IF('Age-Level'!$X21="C","/","")</f>
        <v/>
      </c>
      <c r="F61" s="310" t="str">
        <f>IF('Age-Level'!$X22="C","/","")</f>
        <v/>
      </c>
      <c r="G61" s="310" t="str">
        <f>IF('Age-Level'!$X23="C","/","")</f>
        <v/>
      </c>
      <c r="H61" s="310" t="str">
        <f>IF('Age-Level'!$X24="C","/","")</f>
        <v/>
      </c>
      <c r="I61" s="224" t="str">
        <f>IF(Summary!$AP97="E","E","")</f>
        <v/>
      </c>
      <c r="J61" s="224" t="str">
        <f>IF(Summary!$AQ97="Y","R","")</f>
        <v/>
      </c>
      <c r="L61" s="585"/>
      <c r="M61" s="585"/>
      <c r="N61" s="585"/>
      <c r="O61" s="585"/>
      <c r="P61" s="585"/>
      <c r="Q61" s="585"/>
      <c r="R61" s="588"/>
      <c r="S61" s="273"/>
      <c r="T61" s="274"/>
      <c r="U61" s="586"/>
      <c r="W61" s="275"/>
      <c r="X61" s="273"/>
      <c r="Y61" s="274"/>
      <c r="AA61" s="275"/>
      <c r="AB61" s="273"/>
      <c r="AC61" s="274"/>
    </row>
    <row r="62" spans="2:29" ht="12.95" customHeight="1">
      <c r="B62" s="262"/>
      <c r="C62" s="276" t="s">
        <v>979</v>
      </c>
      <c r="D62" s="315" t="str">
        <f>IF('Age-Level'!$X27="C","/","")</f>
        <v/>
      </c>
      <c r="E62" s="315" t="str">
        <f>IF('Age-Level'!$X28="C","/","")</f>
        <v/>
      </c>
      <c r="F62" s="315" t="str">
        <f>IF('Age-Level'!$X29="C","/","")</f>
        <v/>
      </c>
      <c r="G62" s="315" t="str">
        <f>IF('Age-Level'!$X30="C","/","")</f>
        <v/>
      </c>
      <c r="H62" s="315" t="str">
        <f>IF('Age-Level'!$X31="C","/","")</f>
        <v/>
      </c>
      <c r="I62" s="346" t="str">
        <f>IF(Summary!$AP98="E","E","")</f>
        <v/>
      </c>
      <c r="J62" s="346" t="str">
        <f>IF(Summary!$AQ98="Y","R","")</f>
        <v/>
      </c>
      <c r="L62" s="583"/>
      <c r="M62" s="583"/>
      <c r="N62" s="583"/>
      <c r="O62" s="583"/>
      <c r="P62" s="583"/>
      <c r="Q62" s="583"/>
      <c r="R62" s="587"/>
      <c r="S62" s="273"/>
      <c r="T62" s="274"/>
      <c r="U62" s="586"/>
      <c r="W62" s="275"/>
      <c r="X62" s="273"/>
      <c r="Y62" s="274"/>
      <c r="AA62" s="275"/>
      <c r="AB62" s="273"/>
      <c r="AC62" s="274"/>
    </row>
    <row r="63" spans="2:29" ht="12.95" customHeight="1" thickBot="1">
      <c r="B63" s="262"/>
      <c r="C63" s="298" t="s">
        <v>542</v>
      </c>
      <c r="D63" s="316" t="str">
        <f>IF('Age-Level'!$X34="C","/","")</f>
        <v/>
      </c>
      <c r="E63" s="316" t="str">
        <f>IF('Age-Level'!$X35="C","/","")</f>
        <v/>
      </c>
      <c r="F63" s="316" t="str">
        <f>IF('Age-Level'!$X36="C","/","")</f>
        <v/>
      </c>
      <c r="G63" s="316" t="str">
        <f>IF('Age-Level'!$X37="C","/","")</f>
        <v/>
      </c>
      <c r="H63" s="316" t="str">
        <f>IF('Age-Level'!$X38="C","/","")</f>
        <v/>
      </c>
      <c r="I63" s="326" t="str">
        <f>IF(Summary!$AP99="E","E","")</f>
        <v/>
      </c>
      <c r="J63" s="326" t="str">
        <f>IF(Summary!$AQ99="Y","R","")</f>
        <v/>
      </c>
      <c r="L63" s="585"/>
      <c r="M63" s="585"/>
      <c r="N63" s="585"/>
      <c r="O63" s="585"/>
      <c r="P63" s="585"/>
      <c r="Q63" s="585"/>
      <c r="R63" s="588"/>
      <c r="S63" s="273"/>
      <c r="T63" s="274"/>
      <c r="U63" s="586"/>
      <c r="W63" s="275"/>
      <c r="X63" s="273"/>
      <c r="Y63" s="274"/>
      <c r="AA63" s="275"/>
      <c r="AB63" s="273"/>
      <c r="AC63" s="274"/>
    </row>
    <row r="64" spans="2:29" ht="12.95" customHeight="1">
      <c r="B64" s="262"/>
      <c r="C64" s="303" t="s">
        <v>980</v>
      </c>
      <c r="D64" s="397"/>
      <c r="E64" s="398"/>
      <c r="F64" s="399" t="str">
        <f>IF(COUNTIF(U4:U24,"C")&gt;0,"/"," ")</f>
        <v xml:space="preserve"> </v>
      </c>
      <c r="G64" s="399" t="str">
        <f>IF(COUNTIF(U4:U24,"C")&gt;1,"/"," ")</f>
        <v xml:space="preserve"> </v>
      </c>
      <c r="H64" s="399" t="str">
        <f>IF(COUNTIF(U4:U24,"C")&gt;2,"/"," ")</f>
        <v xml:space="preserve"> </v>
      </c>
      <c r="I64" s="224" t="str">
        <f>IF(Summary!$AP100="E","E","")</f>
        <v/>
      </c>
      <c r="J64" s="224" t="str">
        <f>IF(Summary!$AQ100="Y","R","")</f>
        <v/>
      </c>
      <c r="L64" s="583"/>
      <c r="M64" s="583"/>
      <c r="N64" s="583"/>
      <c r="O64" s="583"/>
      <c r="P64" s="583"/>
      <c r="Q64" s="583"/>
      <c r="R64" s="587"/>
      <c r="S64" s="273"/>
      <c r="T64" s="274"/>
      <c r="U64" s="586"/>
      <c r="W64" s="275"/>
      <c r="X64" s="273"/>
      <c r="Y64" s="274"/>
      <c r="AA64" s="275"/>
      <c r="AB64" s="273"/>
      <c r="AC64" s="274"/>
    </row>
    <row r="65" spans="1:30" ht="12.95" customHeight="1">
      <c r="B65" s="262"/>
      <c r="C65" s="302" t="s">
        <v>211</v>
      </c>
      <c r="D65" s="379"/>
      <c r="E65" s="379"/>
      <c r="F65" s="379"/>
      <c r="G65" s="379"/>
      <c r="H65" s="380"/>
      <c r="I65" s="224" t="str">
        <f>IF(Summary!$AP92="E","E","")</f>
        <v/>
      </c>
      <c r="J65" s="224" t="str">
        <f>IF(Summary!$AQ92="Y","R","")</f>
        <v/>
      </c>
      <c r="L65" s="585"/>
      <c r="M65" s="585"/>
      <c r="N65" s="585"/>
      <c r="O65" s="585"/>
      <c r="P65" s="585"/>
      <c r="Q65" s="585"/>
      <c r="R65" s="588"/>
      <c r="S65" s="273"/>
      <c r="T65" s="274"/>
      <c r="U65" s="586"/>
      <c r="W65" s="275"/>
      <c r="X65" s="273"/>
      <c r="Y65" s="274"/>
      <c r="AA65" s="275"/>
      <c r="AB65" s="273"/>
      <c r="AC65" s="274"/>
    </row>
    <row r="66" spans="1:30" s="261" customFormat="1" ht="12.95" customHeight="1">
      <c r="A66" s="258"/>
      <c r="B66" s="258"/>
      <c r="C66" s="258"/>
      <c r="D66" s="259"/>
      <c r="E66" s="259"/>
      <c r="F66" s="259"/>
      <c r="G66" s="259"/>
      <c r="H66" s="259"/>
      <c r="I66" s="260"/>
      <c r="J66" s="260"/>
      <c r="K66" s="258"/>
      <c r="L66" s="583"/>
      <c r="M66" s="583"/>
      <c r="N66" s="583"/>
      <c r="O66" s="583"/>
      <c r="P66" s="583"/>
      <c r="Q66" s="583"/>
      <c r="R66" s="587"/>
      <c r="S66" s="273"/>
      <c r="T66" s="274"/>
      <c r="U66" s="586"/>
      <c r="V66" s="258"/>
      <c r="W66" s="275"/>
      <c r="X66" s="273"/>
      <c r="Y66" s="274"/>
      <c r="Z66" s="260"/>
      <c r="AA66" s="275"/>
      <c r="AB66" s="273"/>
      <c r="AC66" s="274"/>
    </row>
    <row r="67" spans="1:30" s="261" customFormat="1" ht="12.95" customHeight="1" thickBot="1">
      <c r="A67" s="258"/>
      <c r="B67" s="258"/>
      <c r="C67" s="258"/>
      <c r="D67" s="259"/>
      <c r="E67" s="259"/>
      <c r="F67" s="259"/>
      <c r="G67" s="259"/>
      <c r="H67" s="259"/>
      <c r="I67" s="260"/>
      <c r="J67" s="260"/>
      <c r="K67" s="258"/>
      <c r="L67" s="585"/>
      <c r="M67" s="585"/>
      <c r="N67" s="585"/>
      <c r="O67" s="585"/>
      <c r="P67" s="585"/>
      <c r="Q67" s="585"/>
      <c r="R67" s="588"/>
      <c r="S67" s="273"/>
      <c r="T67" s="274"/>
      <c r="U67" s="586"/>
      <c r="V67" s="258"/>
      <c r="W67" s="275"/>
      <c r="X67" s="273"/>
      <c r="Y67" s="274"/>
      <c r="Z67" s="260"/>
      <c r="AA67" s="275"/>
      <c r="AB67" s="273"/>
      <c r="AC67" s="274"/>
    </row>
    <row r="68" spans="1:30" s="261" customFormat="1">
      <c r="A68" s="258"/>
      <c r="B68" s="262"/>
      <c r="C68" s="303" t="s">
        <v>981</v>
      </c>
      <c r="D68" s="310" t="str">
        <f>IF('Age-Level'!$X44="A","/","")</f>
        <v/>
      </c>
      <c r="E68" s="310" t="str">
        <f>IF('Age-Level'!$X48="A","/","")</f>
        <v/>
      </c>
      <c r="F68" s="310" t="str">
        <f>IF('Age-Level'!$X52="A","/","")</f>
        <v/>
      </c>
      <c r="G68" s="310" t="str">
        <f>IF('Age-Level'!$X57="A","/","")</f>
        <v/>
      </c>
      <c r="H68" s="310" t="str">
        <f>IF('Age-Level'!$X59="A","/","")</f>
        <v/>
      </c>
      <c r="I68" s="224" t="str">
        <f>IF(Summary!$AP101="E","E","")</f>
        <v/>
      </c>
      <c r="J68" s="224" t="str">
        <f>IF(Summary!$AQ101="Y","R","")</f>
        <v/>
      </c>
      <c r="K68" s="258"/>
      <c r="L68" s="583"/>
      <c r="M68" s="583"/>
      <c r="N68" s="583"/>
      <c r="O68" s="583"/>
      <c r="P68" s="583"/>
      <c r="Q68" s="583"/>
      <c r="R68" s="587"/>
      <c r="S68" s="273"/>
      <c r="T68" s="274"/>
      <c r="U68" s="586"/>
      <c r="V68" s="258"/>
      <c r="W68" s="275"/>
      <c r="X68" s="273"/>
      <c r="Y68" s="274"/>
      <c r="Z68" s="260"/>
      <c r="AA68" s="275"/>
      <c r="AB68" s="273"/>
      <c r="AC68" s="274"/>
    </row>
    <row r="69" spans="1:30" s="261" customFormat="1" ht="13.5" thickBot="1">
      <c r="A69" s="258"/>
      <c r="B69" s="262"/>
      <c r="C69" s="304" t="s">
        <v>982</v>
      </c>
      <c r="D69" s="316" t="str">
        <f>IF('Age-Level'!$X62="A","/","")</f>
        <v/>
      </c>
      <c r="E69" s="316" t="str">
        <f>IF('Age-Level'!$X66="A","/","")</f>
        <v/>
      </c>
      <c r="F69" s="316" t="str">
        <f>IF('Age-Level'!$X70="A","/","")</f>
        <v/>
      </c>
      <c r="G69" s="316" t="str">
        <f>IF('Age-Level'!$X75="A","/","")</f>
        <v/>
      </c>
      <c r="H69" s="316" t="str">
        <f>IF('Age-Level'!$X77="A","/","")</f>
        <v/>
      </c>
      <c r="I69" s="326" t="str">
        <f>IF(Summary!$AP102="E","E","")</f>
        <v/>
      </c>
      <c r="J69" s="326" t="str">
        <f>IF(Summary!$AQ102="Y","R","")</f>
        <v/>
      </c>
      <c r="K69" s="258"/>
      <c r="L69" s="585"/>
      <c r="M69" s="585"/>
      <c r="N69" s="585"/>
      <c r="O69" s="585"/>
      <c r="P69" s="585"/>
      <c r="Q69" s="585"/>
      <c r="R69" s="588"/>
      <c r="S69" s="273"/>
      <c r="T69" s="274"/>
      <c r="U69" s="586"/>
      <c r="V69" s="258"/>
      <c r="W69" s="275"/>
      <c r="X69" s="273"/>
      <c r="Y69" s="274"/>
      <c r="Z69" s="260"/>
      <c r="AA69" s="275"/>
      <c r="AB69" s="273"/>
      <c r="AC69" s="274"/>
    </row>
    <row r="70" spans="1:30" s="261" customFormat="1">
      <c r="A70" s="258"/>
      <c r="B70" s="262"/>
      <c r="C70" s="303" t="s">
        <v>983</v>
      </c>
      <c r="D70" s="310" t="str">
        <f>IF('Age-Level'!$X80="A","/","")</f>
        <v/>
      </c>
      <c r="E70" s="310" t="str">
        <f>IF('Age-Level'!$X84="A","/","")</f>
        <v/>
      </c>
      <c r="F70" s="310" t="str">
        <f>IF('Age-Level'!$X88="A","/","")</f>
        <v/>
      </c>
      <c r="G70" s="310" t="str">
        <f>IF('Age-Level'!$X93="A","/","")</f>
        <v/>
      </c>
      <c r="H70" s="310" t="str">
        <f>IF('Age-Level'!$X95="A","/","")</f>
        <v/>
      </c>
      <c r="I70" s="224" t="str">
        <f>IF(Summary!$AP103="E","E","")</f>
        <v/>
      </c>
      <c r="J70" s="224" t="str">
        <f>IF(Summary!$AQ103="Y","R","")</f>
        <v/>
      </c>
      <c r="K70" s="258"/>
      <c r="L70" s="583"/>
      <c r="M70" s="583"/>
      <c r="N70" s="583"/>
      <c r="O70" s="583"/>
      <c r="P70" s="583"/>
      <c r="Q70" s="583"/>
      <c r="R70" s="587"/>
      <c r="S70" s="273"/>
      <c r="T70" s="274"/>
      <c r="U70" s="586"/>
      <c r="V70" s="258"/>
      <c r="W70" s="275"/>
      <c r="X70" s="273"/>
      <c r="Y70" s="274"/>
      <c r="Z70" s="260"/>
      <c r="AA70" s="275"/>
      <c r="AB70" s="273"/>
      <c r="AC70" s="274"/>
    </row>
    <row r="71" spans="1:30" s="261" customFormat="1" ht="13.5" thickBot="1">
      <c r="B71" s="262"/>
      <c r="C71" s="302" t="s">
        <v>984</v>
      </c>
      <c r="D71" s="316" t="str">
        <f>IF('Age-Level'!$X98="A","/","")</f>
        <v/>
      </c>
      <c r="E71" s="316" t="str">
        <f>IF('Age-Level'!$X102="A","/","")</f>
        <v/>
      </c>
      <c r="F71" s="316" t="str">
        <f>IF('Age-Level'!$X106="A","/","")</f>
        <v/>
      </c>
      <c r="G71" s="316" t="str">
        <f>IF('Age-Level'!$X111="A","/","")</f>
        <v/>
      </c>
      <c r="H71" s="316" t="str">
        <f>IF('Age-Level'!$X113="A","/","")</f>
        <v/>
      </c>
      <c r="I71" s="326" t="str">
        <f>IF(Summary!$AP104="E","E","")</f>
        <v/>
      </c>
      <c r="J71" s="326" t="str">
        <f>IF(Summary!$AQ104="Y","R","")</f>
        <v/>
      </c>
      <c r="K71" s="258"/>
      <c r="L71" s="585"/>
      <c r="M71" s="585"/>
      <c r="N71" s="585"/>
      <c r="O71" s="585"/>
      <c r="P71" s="585"/>
      <c r="Q71" s="585"/>
      <c r="R71" s="588"/>
      <c r="S71" s="273"/>
      <c r="T71" s="274"/>
      <c r="U71" s="586"/>
      <c r="V71" s="258"/>
      <c r="W71" s="275"/>
      <c r="X71" s="273"/>
      <c r="Y71" s="274"/>
      <c r="Z71" s="260"/>
      <c r="AA71" s="275"/>
      <c r="AB71" s="273"/>
      <c r="AC71" s="274"/>
    </row>
    <row r="72" spans="1:30" s="261" customFormat="1">
      <c r="B72" s="262"/>
      <c r="C72" s="305" t="s">
        <v>985</v>
      </c>
      <c r="D72" s="381"/>
      <c r="E72" s="381"/>
      <c r="F72" s="309" t="str">
        <f>IF('Age-Level'!$X116="C","/","")</f>
        <v/>
      </c>
      <c r="G72" s="309" t="str">
        <f>IF('Age-Level'!$X117="C","/","")</f>
        <v/>
      </c>
      <c r="H72" s="309" t="str">
        <f>IF('Age-Level'!$X118="C","/","")</f>
        <v/>
      </c>
      <c r="I72" s="224" t="str">
        <f>IF(Summary!$AP105="E","E","")</f>
        <v/>
      </c>
      <c r="J72" s="224" t="str">
        <f>IF(Summary!$AQ105="Y","R","")</f>
        <v/>
      </c>
      <c r="K72" s="258"/>
      <c r="L72" s="583"/>
      <c r="M72" s="583"/>
      <c r="N72" s="583"/>
      <c r="O72" s="583"/>
      <c r="P72" s="583"/>
      <c r="Q72" s="583"/>
      <c r="R72" s="587"/>
      <c r="S72" s="273"/>
      <c r="T72" s="274"/>
      <c r="U72" s="586"/>
      <c r="V72" s="258"/>
      <c r="W72" s="275"/>
      <c r="X72" s="273"/>
      <c r="Y72" s="274"/>
      <c r="Z72" s="260"/>
      <c r="AA72" s="275"/>
      <c r="AB72" s="273"/>
      <c r="AC72" s="274"/>
    </row>
    <row r="73" spans="1:30" s="261" customFormat="1">
      <c r="B73" s="262"/>
      <c r="C73" s="306" t="s">
        <v>792</v>
      </c>
      <c r="D73" s="379"/>
      <c r="E73" s="379"/>
      <c r="F73" s="317" t="str">
        <f>IF(Bridging!$X10="A","/","")</f>
        <v/>
      </c>
      <c r="G73" s="317" t="str">
        <f>IF(Bridging!$X14="A","/","")</f>
        <v/>
      </c>
      <c r="H73" s="317" t="str">
        <f>IF(Bridging!$X16="A","/","")</f>
        <v/>
      </c>
      <c r="I73" s="224" t="str">
        <f>IF(Summary!$AP93="E","E","")</f>
        <v/>
      </c>
      <c r="J73" s="224" t="str">
        <f>IF(Summary!$AQ93="Y","R","")</f>
        <v/>
      </c>
      <c r="K73" s="258"/>
      <c r="L73" s="585"/>
      <c r="M73" s="585"/>
      <c r="N73" s="585"/>
      <c r="O73" s="585"/>
      <c r="P73" s="585"/>
      <c r="Q73" s="585"/>
      <c r="R73" s="588"/>
      <c r="S73" s="273"/>
      <c r="T73" s="274"/>
      <c r="U73" s="586"/>
      <c r="V73" s="258"/>
      <c r="W73" s="275"/>
      <c r="X73" s="273"/>
      <c r="Y73" s="274"/>
      <c r="Z73" s="260"/>
      <c r="AA73" s="275"/>
      <c r="AB73" s="273"/>
      <c r="AC73" s="274"/>
    </row>
    <row r="74" spans="1:30" s="261" customFormat="1">
      <c r="B74" s="258"/>
      <c r="C74" s="258"/>
      <c r="D74" s="259"/>
      <c r="E74" s="259"/>
      <c r="F74" s="259"/>
      <c r="G74" s="259"/>
      <c r="H74" s="259"/>
      <c r="I74" s="260"/>
      <c r="J74" s="260"/>
      <c r="K74" s="258"/>
      <c r="L74" s="583"/>
      <c r="M74" s="583"/>
      <c r="N74" s="583"/>
      <c r="O74" s="583"/>
      <c r="P74" s="583"/>
      <c r="Q74" s="583"/>
      <c r="R74" s="587"/>
      <c r="S74" s="273"/>
      <c r="T74" s="274"/>
      <c r="U74" s="586"/>
      <c r="V74" s="258"/>
      <c r="W74" s="275"/>
      <c r="X74" s="273"/>
      <c r="Y74" s="274"/>
      <c r="Z74" s="260"/>
      <c r="AA74" s="275"/>
      <c r="AB74" s="273"/>
      <c r="AC74" s="274"/>
    </row>
    <row r="75" spans="1:30" s="261" customFormat="1">
      <c r="B75" s="258"/>
      <c r="C75" s="258"/>
      <c r="D75" s="259"/>
      <c r="E75" s="259"/>
      <c r="F75" s="259"/>
      <c r="G75" s="259"/>
      <c r="H75" s="259"/>
      <c r="I75" s="260"/>
      <c r="J75" s="260"/>
      <c r="K75" s="258"/>
      <c r="L75" s="585"/>
      <c r="M75" s="585"/>
      <c r="N75" s="585"/>
      <c r="O75" s="585"/>
      <c r="P75" s="585"/>
      <c r="Q75" s="585"/>
      <c r="R75" s="588"/>
      <c r="S75" s="273"/>
      <c r="T75" s="274"/>
      <c r="U75" s="258"/>
      <c r="V75" s="258"/>
      <c r="W75" s="307"/>
      <c r="X75" s="277"/>
      <c r="Y75" s="278"/>
      <c r="Z75" s="260"/>
      <c r="AA75" s="307"/>
      <c r="AB75" s="277"/>
      <c r="AC75" s="278"/>
    </row>
    <row r="76" spans="1:30" s="261" customFormat="1">
      <c r="B76" s="258"/>
      <c r="C76" s="258"/>
      <c r="D76" s="259"/>
      <c r="E76" s="259"/>
      <c r="F76" s="259"/>
      <c r="G76" s="259"/>
      <c r="H76" s="259"/>
      <c r="I76" s="260"/>
      <c r="J76" s="260"/>
      <c r="K76" s="258"/>
      <c r="L76" s="258"/>
      <c r="M76" s="258"/>
      <c r="N76" s="258"/>
      <c r="O76" s="258"/>
      <c r="P76" s="258"/>
      <c r="Q76" s="258"/>
      <c r="R76" s="258"/>
      <c r="S76" s="260"/>
      <c r="T76" s="260"/>
      <c r="U76" s="258"/>
      <c r="V76" s="258"/>
      <c r="W76" s="258"/>
      <c r="X76" s="260"/>
      <c r="Y76" s="260"/>
      <c r="Z76" s="260"/>
      <c r="AA76" s="258"/>
      <c r="AB76" s="260"/>
      <c r="AC76" s="260"/>
    </row>
    <row r="77" spans="1:30" s="261" customFormat="1">
      <c r="B77" s="258"/>
      <c r="C77" s="258"/>
      <c r="D77" s="259"/>
      <c r="E77" s="259"/>
      <c r="F77" s="259"/>
      <c r="G77" s="259"/>
      <c r="H77" s="259"/>
      <c r="I77" s="260"/>
      <c r="J77" s="260"/>
      <c r="K77" s="258"/>
      <c r="L77" s="258"/>
      <c r="M77" s="258"/>
      <c r="N77" s="258"/>
      <c r="O77" s="258"/>
      <c r="P77" s="258"/>
      <c r="Q77" s="258"/>
      <c r="R77" s="258"/>
      <c r="S77" s="260"/>
      <c r="T77" s="260"/>
      <c r="U77" s="258"/>
      <c r="V77" s="258"/>
      <c r="W77" s="258"/>
      <c r="X77" s="260"/>
      <c r="Y77" s="260"/>
      <c r="Z77" s="260"/>
      <c r="AA77" s="258"/>
      <c r="AB77" s="260"/>
      <c r="AC77" s="260"/>
    </row>
    <row r="78" spans="1:30" s="261" customFormat="1">
      <c r="A78" s="258"/>
      <c r="B78" s="258"/>
      <c r="C78" s="258"/>
      <c r="D78" s="259"/>
      <c r="E78" s="259"/>
      <c r="F78" s="259"/>
      <c r="G78" s="259"/>
      <c r="H78" s="259"/>
      <c r="I78" s="260"/>
      <c r="J78" s="260"/>
      <c r="K78" s="258"/>
      <c r="L78" s="258"/>
      <c r="M78" s="258"/>
      <c r="N78" s="258"/>
      <c r="O78" s="258"/>
      <c r="P78" s="258"/>
      <c r="Q78" s="258"/>
      <c r="R78" s="258"/>
      <c r="S78" s="260"/>
      <c r="T78" s="260"/>
      <c r="U78" s="258"/>
      <c r="V78" s="258"/>
      <c r="W78" s="258"/>
      <c r="X78" s="260"/>
      <c r="Y78" s="260"/>
      <c r="Z78" s="260"/>
      <c r="AA78" s="258"/>
      <c r="AB78" s="260"/>
      <c r="AC78" s="260"/>
    </row>
    <row r="79" spans="1:30">
      <c r="W79" s="260"/>
      <c r="X79" s="258"/>
      <c r="AA79" s="261"/>
      <c r="AB79" s="258"/>
      <c r="AC79" s="258"/>
      <c r="AD79" s="258"/>
    </row>
    <row r="80" spans="1:30">
      <c r="W80" s="260"/>
      <c r="X80" s="258"/>
      <c r="AA80" s="261"/>
      <c r="AB80" s="258"/>
      <c r="AC80" s="258"/>
      <c r="AD80" s="258"/>
    </row>
    <row r="81" spans="23:30">
      <c r="W81" s="260"/>
      <c r="X81" s="258"/>
      <c r="AA81" s="261"/>
      <c r="AB81" s="258"/>
      <c r="AC81" s="258"/>
      <c r="AD81" s="258"/>
    </row>
    <row r="82" spans="23:30">
      <c r="W82" s="260"/>
      <c r="X82" s="258"/>
      <c r="AA82" s="261"/>
      <c r="AB82" s="258"/>
      <c r="AC82" s="258"/>
      <c r="AD82" s="258"/>
    </row>
    <row r="83" spans="23:30">
      <c r="W83" s="260"/>
      <c r="X83" s="258"/>
      <c r="AA83" s="261"/>
      <c r="AB83" s="258"/>
      <c r="AC83" s="258"/>
      <c r="AD83" s="258"/>
    </row>
    <row r="84" spans="23:30">
      <c r="W84" s="260"/>
      <c r="X84" s="258"/>
      <c r="AA84" s="261"/>
      <c r="AB84" s="258"/>
      <c r="AC84" s="258"/>
      <c r="AD84" s="258"/>
    </row>
    <row r="85" spans="23:30">
      <c r="W85" s="260"/>
      <c r="X85" s="258"/>
      <c r="AA85" s="261"/>
      <c r="AB85" s="258"/>
      <c r="AC85" s="258"/>
      <c r="AD85" s="258"/>
    </row>
    <row r="86" spans="23:30">
      <c r="W86" s="260"/>
      <c r="X86" s="258"/>
      <c r="AA86" s="261"/>
      <c r="AB86" s="258"/>
      <c r="AC86" s="258"/>
      <c r="AD86" s="258"/>
    </row>
  </sheetData>
  <sheetProtection algorithmName="SHA-512" hashValue="6UPBZsPTJGqiRlnQKeOi219AWuyniaMO3GC7H95/JRFU595T8DbEM7vIdv30Wq+1XD/Koy6BK59I/QXZYYfU1g==" saltValue="5NbrCjqdjJft2x9ngqJFDQ==" spinCount="100000" sheet="1" objects="1" scenarios="1" selectLockedCells="1"/>
  <mergeCells count="45">
    <mergeCell ref="L44:R44"/>
    <mergeCell ref="U25:U74"/>
    <mergeCell ref="L28:R28"/>
    <mergeCell ref="L29:R29"/>
    <mergeCell ref="L30:R30"/>
    <mergeCell ref="L31:R31"/>
    <mergeCell ref="L32:R32"/>
    <mergeCell ref="L33:R33"/>
    <mergeCell ref="L34:R34"/>
    <mergeCell ref="L35:R35"/>
    <mergeCell ref="L36:R36"/>
    <mergeCell ref="L37:R37"/>
    <mergeCell ref="L40:R40"/>
    <mergeCell ref="L41:R41"/>
    <mergeCell ref="L42:R42"/>
    <mergeCell ref="L43:R43"/>
    <mergeCell ref="L58:R58"/>
    <mergeCell ref="L45:R45"/>
    <mergeCell ref="L48:R48"/>
    <mergeCell ref="L49:R49"/>
    <mergeCell ref="L50:R50"/>
    <mergeCell ref="L51:R51"/>
    <mergeCell ref="L52:R52"/>
    <mergeCell ref="L53:R53"/>
    <mergeCell ref="L54:R54"/>
    <mergeCell ref="L55:R55"/>
    <mergeCell ref="L56:R56"/>
    <mergeCell ref="L57:R57"/>
    <mergeCell ref="L70:R70"/>
    <mergeCell ref="L59:R59"/>
    <mergeCell ref="L60:R60"/>
    <mergeCell ref="L61:R61"/>
    <mergeCell ref="L62:R62"/>
    <mergeCell ref="L63:R63"/>
    <mergeCell ref="L64:R64"/>
    <mergeCell ref="L65:R65"/>
    <mergeCell ref="L66:R66"/>
    <mergeCell ref="L67:R67"/>
    <mergeCell ref="L68:R68"/>
    <mergeCell ref="L69:R69"/>
    <mergeCell ref="L71:R71"/>
    <mergeCell ref="L72:R72"/>
    <mergeCell ref="L73:R73"/>
    <mergeCell ref="L74:R74"/>
    <mergeCell ref="L75:R75"/>
  </mergeCells>
  <conditionalFormatting sqref="T1:W1">
    <cfRule type="expression" dxfId="29" priority="2">
      <formula>LEFT($U$1,7)="Junior_"</formula>
    </cfRule>
  </conditionalFormatting>
  <conditionalFormatting sqref="C1">
    <cfRule type="expression" dxfId="28" priority="1">
      <formula>LEFT($U$1,7)&lt;&gt;"Junior_"</formula>
    </cfRule>
  </conditionalFormatting>
  <conditionalFormatting sqref="L48:L75 W54:W75 AA4:AA75">
    <cfRule type="duplicateValues" dxfId="27" priority="3"/>
  </conditionalFormatting>
  <pageMargins left="0.5" right="0.3" top="0.3" bottom="0.3" header="0.3" footer="0.3"/>
  <pageSetup scale="75" fitToWidth="2" fitToHeight="0" orientation="portrait" r:id="rId1"/>
  <colBreaks count="1" manualBreakCount="1">
    <brk id="21" max="74" man="1"/>
  </col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C8BDC-F85A-4A78-9D0B-3A4A2EEE0196}">
  <sheetPr>
    <tabColor rgb="FF7030A0"/>
  </sheetPr>
  <dimension ref="A1:AD86"/>
  <sheetViews>
    <sheetView showGridLines="0" zoomScaleNormal="100" zoomScaleSheetLayoutView="100" workbookViewId="0">
      <selection activeCell="L48" sqref="L48:R48"/>
    </sheetView>
  </sheetViews>
  <sheetFormatPr defaultColWidth="9.140625" defaultRowHeight="12.75"/>
  <cols>
    <col min="1" max="1" width="0.85546875" style="258" customWidth="1"/>
    <col min="2" max="2" width="18.42578125" style="258" customWidth="1"/>
    <col min="3" max="3" width="24.42578125" style="258" customWidth="1"/>
    <col min="4" max="8" width="0.85546875" style="259" customWidth="1"/>
    <col min="9" max="10" width="7" style="260" customWidth="1"/>
    <col min="11" max="11" width="1.7109375" style="258" customWidth="1"/>
    <col min="12" max="12" width="18.42578125" style="258" customWidth="1"/>
    <col min="13" max="13" width="24.42578125" style="258" customWidth="1"/>
    <col min="14" max="18" width="0.85546875" style="258" customWidth="1"/>
    <col min="19" max="20" width="7" style="260" customWidth="1"/>
    <col min="21" max="21" width="2.7109375" style="258" customWidth="1"/>
    <col min="22" max="22" width="0.85546875" style="258" customWidth="1"/>
    <col min="23" max="23" width="45.7109375" style="258" customWidth="1"/>
    <col min="24" max="25" width="8.42578125" style="260" customWidth="1"/>
    <col min="26" max="26" width="1.7109375" style="260" customWidth="1"/>
    <col min="27" max="27" width="45.7109375" style="258" customWidth="1"/>
    <col min="28" max="29" width="8.42578125" style="260" customWidth="1"/>
    <col min="30" max="30" width="2.7109375" style="261" customWidth="1"/>
    <col min="31" max="16384" width="9.140625" style="258"/>
  </cols>
  <sheetData>
    <row r="1" spans="2:30" s="253" customFormat="1" ht="29.25" customHeight="1" thickBot="1">
      <c r="C1" s="254" t="s">
        <v>946</v>
      </c>
      <c r="D1" s="374"/>
      <c r="E1" s="374"/>
      <c r="F1" s="374"/>
      <c r="G1" s="374"/>
      <c r="H1" s="374"/>
      <c r="I1" s="375"/>
      <c r="J1" s="375"/>
      <c r="K1" s="376"/>
      <c r="L1" s="377"/>
      <c r="M1" s="377"/>
      <c r="N1" s="377"/>
      <c r="O1" s="377"/>
      <c r="P1" s="377"/>
      <c r="Q1" s="377"/>
      <c r="R1" s="377"/>
      <c r="S1" s="377"/>
      <c r="T1" s="378" t="str">
        <f ca="1">MID(CELL("filename",A1),FIND(IF(ISERROR(FIND("]",CELL("filename",A1))),"$","]"),CELL("filename",A1))+1,256)</f>
        <v>Junior_22</v>
      </c>
      <c r="U1" s="255" t="str">
        <f ca="1">MID(CELL("filename",A1),FIND(IF(ISERROR(FIND("]",CELL("filename",A1))),"$","]"),CELL("filename",A1))+1,256)</f>
        <v>Junior_22</v>
      </c>
      <c r="W1" s="256" t="str">
        <f ca="1">IF(T1&lt;&gt;"",T1,"")</f>
        <v>Junior_22</v>
      </c>
      <c r="X1" s="257"/>
      <c r="Y1" s="257"/>
      <c r="Z1" s="257"/>
      <c r="AB1" s="257"/>
      <c r="AC1" s="257"/>
      <c r="AD1" s="256"/>
    </row>
    <row r="2" spans="2:30" ht="12.95" customHeight="1">
      <c r="N2" s="259"/>
      <c r="O2" s="259"/>
      <c r="P2" s="259"/>
      <c r="Q2" s="259"/>
      <c r="R2" s="259"/>
    </row>
    <row r="3" spans="2:30" ht="12.95" customHeight="1" thickBot="1">
      <c r="N3" s="259"/>
      <c r="O3" s="259"/>
      <c r="P3" s="259"/>
      <c r="Q3" s="259"/>
      <c r="R3" s="259"/>
    </row>
    <row r="4" spans="2:30" ht="12.95" customHeight="1">
      <c r="B4" s="262"/>
      <c r="C4" s="300" t="s">
        <v>1076</v>
      </c>
      <c r="D4" s="309" t="str">
        <f>IF(Badges!$Y33="A","/","")</f>
        <v/>
      </c>
      <c r="E4" s="309" t="str">
        <f>IF(Badges!$Y37="A","/","")</f>
        <v/>
      </c>
      <c r="F4" s="309" t="str">
        <f>IF(Badges!$Y41="A","/","")</f>
        <v/>
      </c>
      <c r="G4" s="309" t="str">
        <f>IF(Badges!$Y45="A","/","")</f>
        <v/>
      </c>
      <c r="H4" s="309" t="str">
        <f>IF(Badges!$Y49="A","/","")</f>
        <v/>
      </c>
      <c r="I4" s="325" t="str">
        <f>IF(Summary!$AR5="E","E","")</f>
        <v/>
      </c>
      <c r="J4" s="325" t="str">
        <f>IF(Summary!$AS5="Y","R","")</f>
        <v/>
      </c>
      <c r="L4" s="262"/>
      <c r="M4" s="267" t="s">
        <v>97</v>
      </c>
      <c r="N4" s="268"/>
      <c r="O4" s="268"/>
      <c r="P4" s="268"/>
      <c r="Q4" s="268"/>
      <c r="R4" s="268"/>
      <c r="S4" s="269"/>
      <c r="T4" s="269"/>
      <c r="W4" s="336" t="str">
        <f>'Fun Patches'!C5</f>
        <v>&lt;LIST PATCH HERE&gt;</v>
      </c>
      <c r="X4" s="337" t="str">
        <f>IF(Summary!$AR113="E","E","")</f>
        <v/>
      </c>
      <c r="Y4" s="337" t="str">
        <f>IF(Summary!$AS113="Y","R","")</f>
        <v/>
      </c>
      <c r="AA4" s="270"/>
      <c r="AB4" s="264"/>
      <c r="AC4" s="265"/>
    </row>
    <row r="5" spans="2:30" ht="12.95" customHeight="1">
      <c r="B5" s="262"/>
      <c r="C5" s="295" t="s">
        <v>1057</v>
      </c>
      <c r="D5" s="311" t="str">
        <f>IF(Badges!$Y151="A","/","")</f>
        <v/>
      </c>
      <c r="E5" s="311" t="str">
        <f>IF(Badges!$Y155="A","/","")</f>
        <v/>
      </c>
      <c r="F5" s="311" t="str">
        <f>IF(Badges!$Y159="A","/","")</f>
        <v/>
      </c>
      <c r="G5" s="311" t="str">
        <f>IF(Badges!$Y163="A","/","")</f>
        <v/>
      </c>
      <c r="H5" s="311" t="str">
        <f>IF(Badges!$Y167="A","/","")</f>
        <v/>
      </c>
      <c r="I5" s="223" t="str">
        <f>IF(Summary!$AR11="E","E","")</f>
        <v/>
      </c>
      <c r="J5" s="223" t="str">
        <f>IF(Summary!$AS11="Y","R","")</f>
        <v/>
      </c>
      <c r="L5" s="262"/>
      <c r="M5" s="271" t="s">
        <v>947</v>
      </c>
      <c r="N5" s="268"/>
      <c r="O5" s="268"/>
      <c r="P5" s="268"/>
      <c r="Q5" s="268"/>
      <c r="R5" s="272"/>
      <c r="S5" s="224" t="str">
        <f>IF(Summary!$AR63="E","E","")</f>
        <v/>
      </c>
      <c r="T5" s="224" t="str">
        <f>IF(Summary!$AS63="Y","R","")</f>
        <v/>
      </c>
      <c r="W5" s="338" t="str">
        <f>'Fun Patches'!C6</f>
        <v>&lt;LIST PATCH HERE&gt;</v>
      </c>
      <c r="X5" s="339" t="str">
        <f>IF(Summary!$AR114="E","E","")</f>
        <v/>
      </c>
      <c r="Y5" s="339" t="str">
        <f>IF(Summary!$AS114="Y","R","")</f>
        <v/>
      </c>
      <c r="AA5" s="275"/>
      <c r="AB5" s="273"/>
      <c r="AC5" s="274"/>
    </row>
    <row r="6" spans="2:30" ht="12.95" customHeight="1" thickBot="1">
      <c r="B6" s="262"/>
      <c r="C6" s="299" t="s">
        <v>144</v>
      </c>
      <c r="D6" s="311" t="str">
        <f>IF(Badges!$Y174="A","/","")</f>
        <v/>
      </c>
      <c r="E6" s="311" t="str">
        <f>IF(Badges!$Y178="A","/","")</f>
        <v/>
      </c>
      <c r="F6" s="311" t="str">
        <f>IF(Badges!$Y182="A","/","")</f>
        <v/>
      </c>
      <c r="G6" s="311" t="str">
        <f>IF(Badges!$Y186="A","/","")</f>
        <v/>
      </c>
      <c r="H6" s="311" t="str">
        <f>IF(Badges!$Y190="A","/","")</f>
        <v/>
      </c>
      <c r="I6" s="223" t="str">
        <f>IF(Summary!$AR12="E","E","")</f>
        <v/>
      </c>
      <c r="J6" s="223" t="str">
        <f>IF(Summary!$AS12="Y","R","")</f>
        <v/>
      </c>
      <c r="K6" s="266" t="str">
        <f>IF(COUNT(#REF!)=3,MAX(#REF!),"")</f>
        <v/>
      </c>
      <c r="L6" s="262"/>
      <c r="M6" s="279" t="s">
        <v>948</v>
      </c>
      <c r="N6" s="280"/>
      <c r="O6" s="280"/>
      <c r="P6" s="280"/>
      <c r="Q6" s="280"/>
      <c r="R6" s="281"/>
      <c r="S6" s="224" t="str">
        <f>IF(Summary!$AR64="E","E","")</f>
        <v/>
      </c>
      <c r="T6" s="224" t="str">
        <f>IF(Summary!$AS64="Y","R","")</f>
        <v/>
      </c>
      <c r="W6" s="338" t="str">
        <f>'Fun Patches'!C7</f>
        <v>&lt;LIST PATCH HERE&gt;</v>
      </c>
      <c r="X6" s="339" t="str">
        <f>IF(Summary!$AR115="E","E","")</f>
        <v/>
      </c>
      <c r="Y6" s="339" t="str">
        <f>IF(Summary!$AS115="Y","R","")</f>
        <v/>
      </c>
      <c r="AA6" s="275"/>
      <c r="AB6" s="273"/>
      <c r="AC6" s="274"/>
    </row>
    <row r="7" spans="2:30" ht="12.95" customHeight="1" thickBot="1">
      <c r="B7" s="262"/>
      <c r="C7" s="294" t="s">
        <v>139</v>
      </c>
      <c r="D7" s="309" t="str">
        <f>IF(Badges!$Y197="A","/","")</f>
        <v/>
      </c>
      <c r="E7" s="309" t="str">
        <f>IF(Badges!$Y201="A","/","")</f>
        <v/>
      </c>
      <c r="F7" s="309" t="str">
        <f>IF(Badges!$Y205="A","/","")</f>
        <v/>
      </c>
      <c r="G7" s="309" t="str">
        <f>IF(Badges!$Y209="A","/","")</f>
        <v/>
      </c>
      <c r="H7" s="309" t="str">
        <f>IF(Badges!$Y213="A","/","")</f>
        <v/>
      </c>
      <c r="I7" s="325" t="str">
        <f>IF(Summary!$AR13="E","E","")</f>
        <v/>
      </c>
      <c r="J7" s="325" t="str">
        <f>IF(Summary!$AS13="Y","R","")</f>
        <v/>
      </c>
      <c r="K7" s="266"/>
      <c r="L7" s="262"/>
      <c r="M7" s="283" t="s">
        <v>949</v>
      </c>
      <c r="N7" s="284"/>
      <c r="O7" s="284"/>
      <c r="P7" s="284"/>
      <c r="Q7" s="284"/>
      <c r="R7" s="285"/>
      <c r="S7" s="224" t="str">
        <f>IF(Summary!$AR65="E","E","")</f>
        <v/>
      </c>
      <c r="T7" s="224" t="str">
        <f>IF(Summary!$AS65="Y","R","")</f>
        <v/>
      </c>
      <c r="U7" s="266" t="str">
        <f>IF(COUNTIF(S5:S7,"E")=3,"C"," ")</f>
        <v xml:space="preserve"> </v>
      </c>
      <c r="W7" s="338" t="str">
        <f>'Fun Patches'!C8</f>
        <v>&lt;LIST PATCH HERE&gt;</v>
      </c>
      <c r="X7" s="339" t="str">
        <f>IF(Summary!$AR116="E","E","")</f>
        <v/>
      </c>
      <c r="Y7" s="339" t="str">
        <f>IF(Summary!$AS116="Y","R","")</f>
        <v/>
      </c>
      <c r="AA7" s="275"/>
      <c r="AB7" s="273"/>
      <c r="AC7" s="274"/>
    </row>
    <row r="8" spans="2:30" ht="12.95" customHeight="1">
      <c r="B8" s="262"/>
      <c r="C8" s="295" t="s">
        <v>151</v>
      </c>
      <c r="D8" s="311" t="str">
        <f>IF(Badges!$Y220="A","/","")</f>
        <v/>
      </c>
      <c r="E8" s="311" t="str">
        <f>IF(Badges!$Y224="A","/","")</f>
        <v/>
      </c>
      <c r="F8" s="311" t="str">
        <f>IF(Badges!$Y228="A","/","")</f>
        <v/>
      </c>
      <c r="G8" s="311" t="str">
        <f>IF(Badges!$Y232="A","/","")</f>
        <v/>
      </c>
      <c r="H8" s="311" t="str">
        <f>IF(Badges!$Y236="A","/","")</f>
        <v/>
      </c>
      <c r="I8" s="223" t="str">
        <f>IF(Summary!$AR14="E","E","")</f>
        <v/>
      </c>
      <c r="J8" s="223" t="str">
        <f>IF(Summary!$AS14="Y","R","")</f>
        <v/>
      </c>
      <c r="K8" s="266"/>
      <c r="L8" s="262"/>
      <c r="M8" s="287" t="s">
        <v>951</v>
      </c>
      <c r="N8" s="288"/>
      <c r="O8" s="288"/>
      <c r="P8" s="288"/>
      <c r="Q8" s="288"/>
      <c r="R8" s="288"/>
      <c r="S8" s="289"/>
      <c r="T8" s="289"/>
      <c r="W8" s="338" t="str">
        <f>'Fun Patches'!C9</f>
        <v>&lt;LIST PATCH HERE&gt;</v>
      </c>
      <c r="X8" s="339" t="str">
        <f>IF(Summary!$AR117="E","E","")</f>
        <v/>
      </c>
      <c r="Y8" s="339" t="str">
        <f>IF(Summary!$AS117="Y","R","")</f>
        <v/>
      </c>
      <c r="AA8" s="275"/>
      <c r="AB8" s="273"/>
      <c r="AC8" s="274"/>
    </row>
    <row r="9" spans="2:30" ht="12.95" customHeight="1" thickBot="1">
      <c r="B9" s="262"/>
      <c r="C9" s="298" t="s">
        <v>439</v>
      </c>
      <c r="D9" s="311" t="str">
        <f>IF(Badges!$Y266="A","/","")</f>
        <v/>
      </c>
      <c r="E9" s="311" t="str">
        <f>IF(Badges!$Y270="A","/","")</f>
        <v/>
      </c>
      <c r="F9" s="311" t="str">
        <f>IF(Badges!$Y274="A","/","")</f>
        <v/>
      </c>
      <c r="G9" s="311" t="str">
        <f>IF(Badges!$Y278="A","/","")</f>
        <v/>
      </c>
      <c r="H9" s="311" t="str">
        <f>IF(Badges!$Y282="A","/","")</f>
        <v/>
      </c>
      <c r="I9" s="223" t="str">
        <f>IF(Summary!$AR16="E","E","")</f>
        <v/>
      </c>
      <c r="J9" s="223" t="str">
        <f>IF(Summary!$AS16="Y","R","")</f>
        <v/>
      </c>
      <c r="K9" s="266"/>
      <c r="L9" s="262"/>
      <c r="M9" s="271" t="s">
        <v>22</v>
      </c>
      <c r="N9" s="268"/>
      <c r="O9" s="268"/>
      <c r="P9" s="268"/>
      <c r="Q9" s="268"/>
      <c r="R9" s="272"/>
      <c r="S9" s="224" t="str">
        <f>IF(Summary!$AR67="E","E","")</f>
        <v/>
      </c>
      <c r="T9" s="224" t="str">
        <f>IF(Summary!$AS67="Y","R","")</f>
        <v/>
      </c>
      <c r="W9" s="338" t="str">
        <f>'Fun Patches'!C10</f>
        <v>&lt;LIST PATCH HERE&gt;</v>
      </c>
      <c r="X9" s="339" t="str">
        <f>IF(Summary!$AR118="E","E","")</f>
        <v/>
      </c>
      <c r="Y9" s="339" t="str">
        <f>IF(Summary!$AS118="Y","R","")</f>
        <v/>
      </c>
      <c r="AA9" s="275"/>
      <c r="AB9" s="273"/>
      <c r="AC9" s="274"/>
    </row>
    <row r="10" spans="2:30" ht="12.95" customHeight="1">
      <c r="B10" s="262"/>
      <c r="C10" s="300" t="s">
        <v>950</v>
      </c>
      <c r="D10" s="309" t="str">
        <f>IF(Badges!$Y289="A","/","")</f>
        <v/>
      </c>
      <c r="E10" s="309" t="str">
        <f>IF(Badges!$Y293="A","/","")</f>
        <v/>
      </c>
      <c r="F10" s="309" t="str">
        <f>IF(Badges!$Y297="A","/","")</f>
        <v/>
      </c>
      <c r="G10" s="309" t="str">
        <f>IF(Badges!$Y301="A","/","")</f>
        <v/>
      </c>
      <c r="H10" s="309" t="str">
        <f>IF(Badges!$Y305="A","/","")</f>
        <v/>
      </c>
      <c r="I10" s="325" t="str">
        <f>IF(Summary!$AR17="E","E","")</f>
        <v/>
      </c>
      <c r="J10" s="325" t="str">
        <f>IF(Summary!$AS17="Y","R","")</f>
        <v/>
      </c>
      <c r="K10" s="266" t="str">
        <f>IF(COUNT(#REF!)=3,MAX(#REF!),"")</f>
        <v/>
      </c>
      <c r="L10" s="262"/>
      <c r="M10" s="279" t="s">
        <v>26</v>
      </c>
      <c r="N10" s="280"/>
      <c r="O10" s="280"/>
      <c r="P10" s="280"/>
      <c r="Q10" s="280"/>
      <c r="R10" s="281"/>
      <c r="S10" s="224" t="str">
        <f>IF(Summary!$AR68="E","E","")</f>
        <v/>
      </c>
      <c r="T10" s="224" t="str">
        <f>IF(Summary!$AS68="Y","R","")</f>
        <v/>
      </c>
      <c r="W10" s="338" t="str">
        <f>'Fun Patches'!C11</f>
        <v>&lt;LIST PATCH HERE&gt;</v>
      </c>
      <c r="X10" s="339" t="str">
        <f>IF(Summary!$AR119="E","E","")</f>
        <v/>
      </c>
      <c r="Y10" s="339" t="str">
        <f>IF(Summary!$AS119="Y","R","")</f>
        <v/>
      </c>
      <c r="AA10" s="275"/>
      <c r="AB10" s="273"/>
      <c r="AC10" s="274"/>
    </row>
    <row r="11" spans="2:30" ht="12.95" customHeight="1" thickBot="1">
      <c r="B11" s="262"/>
      <c r="C11" s="295" t="s">
        <v>155</v>
      </c>
      <c r="D11" s="311" t="str">
        <f>IF(Badges!$Y312="A","/","")</f>
        <v/>
      </c>
      <c r="E11" s="311" t="str">
        <f>IF(Badges!$Y316="A","/","")</f>
        <v/>
      </c>
      <c r="F11" s="311" t="str">
        <f>IF(Badges!$Y320="A","/","")</f>
        <v/>
      </c>
      <c r="G11" s="311" t="str">
        <f>IF(Badges!$Y324="A","/","")</f>
        <v/>
      </c>
      <c r="H11" s="311" t="str">
        <f>IF(Badges!$Y328="A","/","")</f>
        <v/>
      </c>
      <c r="I11" s="223" t="str">
        <f>IF(Summary!$AR18="E","E","")</f>
        <v/>
      </c>
      <c r="J11" s="223" t="str">
        <f>IF(Summary!$AS18="Y","R","")</f>
        <v/>
      </c>
      <c r="K11" s="266"/>
      <c r="L11" s="262"/>
      <c r="M11" s="290" t="s">
        <v>30</v>
      </c>
      <c r="N11" s="291"/>
      <c r="O11" s="291"/>
      <c r="P11" s="291"/>
      <c r="Q11" s="291"/>
      <c r="R11" s="292"/>
      <c r="S11" s="326" t="str">
        <f>IF(Summary!$AR69="E","E","")</f>
        <v/>
      </c>
      <c r="T11" s="326" t="str">
        <f>IF(Summary!$AS69="Y","R","")</f>
        <v/>
      </c>
      <c r="U11" s="266" t="str">
        <f>IF(COUNTIF(S9:S11,"E")=3,"C"," ")</f>
        <v xml:space="preserve"> </v>
      </c>
      <c r="W11" s="338" t="str">
        <f>'Fun Patches'!C12</f>
        <v>&lt;LIST PATCH HERE&gt;</v>
      </c>
      <c r="X11" s="339" t="str">
        <f>IF(Summary!$AR120="E","E","")</f>
        <v/>
      </c>
      <c r="Y11" s="339" t="str">
        <f>IF(Summary!$AS120="Y","R","")</f>
        <v/>
      </c>
      <c r="AA11" s="275"/>
      <c r="AB11" s="273"/>
      <c r="AC11" s="274"/>
    </row>
    <row r="12" spans="2:30" ht="12.95" customHeight="1" thickBot="1">
      <c r="B12" s="262"/>
      <c r="C12" s="295" t="s">
        <v>143</v>
      </c>
      <c r="D12" s="311" t="str">
        <f>IF(Badges!$Y335="A","/","")</f>
        <v/>
      </c>
      <c r="E12" s="311" t="str">
        <f>IF(Badges!$Y339="A","/","")</f>
        <v/>
      </c>
      <c r="F12" s="311" t="str">
        <f>IF(Badges!$Y343="A","/","")</f>
        <v/>
      </c>
      <c r="G12" s="311" t="str">
        <f>IF(Badges!$Y347="A","/","")</f>
        <v/>
      </c>
      <c r="H12" s="311" t="str">
        <f>IF(Badges!$Y351="A","/","")</f>
        <v/>
      </c>
      <c r="I12" s="223" t="str">
        <f>IF(Summary!$AR19="E","E","")</f>
        <v/>
      </c>
      <c r="J12" s="223" t="str">
        <f>IF(Summary!$AS19="Y","R","")</f>
        <v/>
      </c>
      <c r="K12" s="266"/>
      <c r="L12" s="262"/>
      <c r="M12" s="267" t="s">
        <v>121</v>
      </c>
      <c r="N12" s="268"/>
      <c r="O12" s="268"/>
      <c r="P12" s="268"/>
      <c r="Q12" s="268"/>
      <c r="R12" s="268"/>
      <c r="S12" s="269"/>
      <c r="T12" s="269"/>
      <c r="W12" s="338" t="str">
        <f>'Fun Patches'!C13</f>
        <v>&lt;LIST PATCH HERE&gt;</v>
      </c>
      <c r="X12" s="339" t="str">
        <f>IF(Summary!$AR121="E","E","")</f>
        <v/>
      </c>
      <c r="Y12" s="339" t="str">
        <f>IF(Summary!$AS121="Y","R","")</f>
        <v/>
      </c>
      <c r="AA12" s="275"/>
      <c r="AB12" s="273"/>
      <c r="AC12" s="274"/>
    </row>
    <row r="13" spans="2:30" ht="12.95" customHeight="1">
      <c r="B13" s="262"/>
      <c r="C13" s="294" t="s">
        <v>741</v>
      </c>
      <c r="D13" s="309" t="str">
        <f>IF(Badges!$Y358="A","/","")</f>
        <v/>
      </c>
      <c r="E13" s="309" t="str">
        <f>IF(Badges!$Y362="A","/","")</f>
        <v/>
      </c>
      <c r="F13" s="309" t="str">
        <f>IF(Badges!$Y366="A","/","")</f>
        <v/>
      </c>
      <c r="G13" s="309" t="str">
        <f>IF(Badges!$Y370="A","/","")</f>
        <v/>
      </c>
      <c r="H13" s="309" t="str">
        <f>IF(Badges!$Y374="A","/","")</f>
        <v/>
      </c>
      <c r="I13" s="325" t="str">
        <f>IF(Summary!$AR20="E","E","")</f>
        <v/>
      </c>
      <c r="J13" s="325" t="str">
        <f>IF(Summary!$AS20="Y","R","")</f>
        <v/>
      </c>
      <c r="K13" s="266"/>
      <c r="L13" s="262"/>
      <c r="M13" s="279" t="s">
        <v>953</v>
      </c>
      <c r="N13" s="280"/>
      <c r="O13" s="280"/>
      <c r="P13" s="280"/>
      <c r="Q13" s="280"/>
      <c r="R13" s="281"/>
      <c r="S13" s="224" t="str">
        <f>IF(Summary!$AR71="E","E","")</f>
        <v/>
      </c>
      <c r="T13" s="224" t="str">
        <f>IF(Summary!$AS71="Y","R","")</f>
        <v/>
      </c>
      <c r="W13" s="338" t="str">
        <f>'Fun Patches'!C14</f>
        <v>&lt;LIST PATCH HERE&gt;</v>
      </c>
      <c r="X13" s="339" t="str">
        <f>IF(Summary!$AR122="E","E","")</f>
        <v/>
      </c>
      <c r="Y13" s="339" t="str">
        <f>IF(Summary!$AS122="Y","R","")</f>
        <v/>
      </c>
      <c r="AA13" s="275"/>
      <c r="AB13" s="273"/>
      <c r="AC13" s="274"/>
    </row>
    <row r="14" spans="2:30" ht="12.95" customHeight="1">
      <c r="B14" s="262"/>
      <c r="C14" s="295" t="s">
        <v>952</v>
      </c>
      <c r="D14" s="311" t="str">
        <f>IF(Badges!$Y573="A","/","")</f>
        <v/>
      </c>
      <c r="E14" s="311" t="str">
        <f>IF(Badges!$Y385="A","/","")</f>
        <v/>
      </c>
      <c r="F14" s="311" t="str">
        <f>IF(Badges!$Y389="A","/","")</f>
        <v/>
      </c>
      <c r="G14" s="311" t="str">
        <f>IF(Badges!$Y393="A","/","")</f>
        <v/>
      </c>
      <c r="H14" s="311" t="str">
        <f>IF(Badges!$Y397="A","/","")</f>
        <v/>
      </c>
      <c r="I14" s="223" t="str">
        <f>IF(Summary!$AR21="E","E","")</f>
        <v/>
      </c>
      <c r="J14" s="223" t="str">
        <f>IF(Summary!$AS21="Y","R","")</f>
        <v/>
      </c>
      <c r="K14" s="266" t="str">
        <f>IF(COUNT(#REF!)=3,MAX(#REF!),"")</f>
        <v/>
      </c>
      <c r="L14" s="262"/>
      <c r="M14" s="279" t="s">
        <v>954</v>
      </c>
      <c r="N14" s="280"/>
      <c r="O14" s="280"/>
      <c r="P14" s="280"/>
      <c r="Q14" s="280"/>
      <c r="R14" s="281"/>
      <c r="S14" s="224" t="str">
        <f>IF(Summary!$AR72="E","E","")</f>
        <v/>
      </c>
      <c r="T14" s="224" t="str">
        <f>IF(Summary!$AS72="Y","R","")</f>
        <v/>
      </c>
      <c r="W14" s="338" t="str">
        <f>'Fun Patches'!C15</f>
        <v>&lt;LIST PATCH HERE&gt;</v>
      </c>
      <c r="X14" s="339" t="str">
        <f>IF(Summary!$AR123="E","E","")</f>
        <v/>
      </c>
      <c r="Y14" s="339" t="str">
        <f>IF(Summary!$AS123="Y","R","")</f>
        <v/>
      </c>
      <c r="AA14" s="275"/>
      <c r="AB14" s="273"/>
      <c r="AC14" s="274"/>
    </row>
    <row r="15" spans="2:30" ht="12.95" customHeight="1" thickBot="1">
      <c r="B15" s="262"/>
      <c r="C15" s="298" t="s">
        <v>697</v>
      </c>
      <c r="D15" s="311" t="str">
        <f>IF(Badges!$Y404="A","/","")</f>
        <v/>
      </c>
      <c r="E15" s="311" t="str">
        <f>IF(Badges!$Y408="A","/","")</f>
        <v/>
      </c>
      <c r="F15" s="311" t="str">
        <f>IF(Badges!$Y412="A","/","")</f>
        <v/>
      </c>
      <c r="G15" s="311" t="str">
        <f>IF(Badges!$Y416="A","/","")</f>
        <v/>
      </c>
      <c r="H15" s="311" t="str">
        <f>IF(Badges!$Y420="A","/","")</f>
        <v/>
      </c>
      <c r="I15" s="223" t="str">
        <f>IF(Summary!$AR22="E","E","")</f>
        <v/>
      </c>
      <c r="J15" s="223" t="str">
        <f>IF(Summary!$AS22="Y","R","")</f>
        <v/>
      </c>
      <c r="K15" s="266"/>
      <c r="L15" s="262"/>
      <c r="M15" s="283" t="s">
        <v>955</v>
      </c>
      <c r="N15" s="284"/>
      <c r="O15" s="284"/>
      <c r="P15" s="284"/>
      <c r="Q15" s="284"/>
      <c r="R15" s="285"/>
      <c r="S15" s="326" t="str">
        <f>IF(Summary!$AR73="E","E","")</f>
        <v/>
      </c>
      <c r="T15" s="326" t="str">
        <f>IF(Summary!$AS73="Y","R","")</f>
        <v/>
      </c>
      <c r="U15" s="266" t="str">
        <f>IF(COUNTIF(S13:S15,"E")=3,"C"," ")</f>
        <v xml:space="preserve"> </v>
      </c>
      <c r="W15" s="338" t="str">
        <f>'Fun Patches'!C16</f>
        <v>&lt;LIST PATCH HERE&gt;</v>
      </c>
      <c r="X15" s="339" t="str">
        <f>IF(Summary!$AR124="E","E","")</f>
        <v/>
      </c>
      <c r="Y15" s="339" t="str">
        <f>IF(Summary!$AS124="Y","R","")</f>
        <v/>
      </c>
      <c r="AA15" s="275"/>
      <c r="AB15" s="273"/>
      <c r="AC15" s="274"/>
    </row>
    <row r="16" spans="2:30" ht="12.95" customHeight="1">
      <c r="B16" s="262"/>
      <c r="C16" s="295" t="s">
        <v>146</v>
      </c>
      <c r="D16" s="309" t="str">
        <f>IF(Badges!$Y427="A","/","")</f>
        <v/>
      </c>
      <c r="E16" s="309" t="str">
        <f>IF(Badges!$Y431="A","/","")</f>
        <v/>
      </c>
      <c r="F16" s="309" t="str">
        <f>IF(Badges!$Y435="A","/","")</f>
        <v/>
      </c>
      <c r="G16" s="309" t="str">
        <f>IF(Badges!$Y439="A","/","")</f>
        <v/>
      </c>
      <c r="H16" s="309" t="str">
        <f>IF(Badges!$Y443="A","/","")</f>
        <v/>
      </c>
      <c r="I16" s="325" t="str">
        <f>IF(Summary!$AR23="E","E","")</f>
        <v/>
      </c>
      <c r="J16" s="325" t="str">
        <f>IF(Summary!$AS23="Y","R","")</f>
        <v/>
      </c>
      <c r="K16" s="266"/>
      <c r="L16" s="262"/>
      <c r="M16" s="294" t="s">
        <v>956</v>
      </c>
      <c r="N16" s="310" t="str">
        <f>IF(Badges!$Y79="A","/","")</f>
        <v/>
      </c>
      <c r="O16" s="310" t="str">
        <f>IF(Badges!$Y83="A","/","")</f>
        <v/>
      </c>
      <c r="P16" s="310" t="str">
        <f>IF(Badges!$Y87="A","/","")</f>
        <v/>
      </c>
      <c r="Q16" s="310" t="str">
        <f>IF(Badges!$Y91="A","/","")</f>
        <v/>
      </c>
      <c r="R16" s="310" t="str">
        <f>IF(Badges!$Y95="A","/","")</f>
        <v/>
      </c>
      <c r="S16" s="224" t="str">
        <f>IF(Summary!$AR7="E","E","")</f>
        <v/>
      </c>
      <c r="T16" s="224" t="str">
        <f>IF(Summary!$AS7="Y","R","")</f>
        <v/>
      </c>
      <c r="W16" s="338" t="str">
        <f>'Fun Patches'!C17</f>
        <v>&lt;LIST PATCH HERE&gt;</v>
      </c>
      <c r="X16" s="339" t="str">
        <f>IF(Summary!$AR125="E","E","")</f>
        <v/>
      </c>
      <c r="Y16" s="339" t="str">
        <f>IF(Summary!$AS125="Y","R","")</f>
        <v/>
      </c>
      <c r="AA16" s="275"/>
      <c r="AB16" s="273"/>
      <c r="AC16" s="274"/>
    </row>
    <row r="17" spans="2:29" ht="12.95" customHeight="1">
      <c r="B17" s="262"/>
      <c r="C17" s="295" t="s">
        <v>153</v>
      </c>
      <c r="D17" s="311" t="str">
        <f>IF(Badges!$Y450="A","/","")</f>
        <v/>
      </c>
      <c r="E17" s="311" t="str">
        <f>IF(Badges!$Y454="A","/","")</f>
        <v/>
      </c>
      <c r="F17" s="311" t="str">
        <f>IF(Badges!$Y458="A","/","")</f>
        <v/>
      </c>
      <c r="G17" s="311" t="str">
        <f>IF(Badges!$Y462="A","/","")</f>
        <v/>
      </c>
      <c r="H17" s="311" t="str">
        <f>IF(Badges!$Y466="A","/","")</f>
        <v/>
      </c>
      <c r="I17" s="223" t="str">
        <f>IF(Summary!$AR24="E","E","")</f>
        <v/>
      </c>
      <c r="J17" s="223" t="str">
        <f>IF(Summary!$AS24="Y","R","")</f>
        <v/>
      </c>
      <c r="K17" s="266"/>
      <c r="L17" s="262"/>
      <c r="M17" s="295" t="s">
        <v>957</v>
      </c>
      <c r="N17" s="311" t="str">
        <f>IF(Badges!$Y10="A","/","")</f>
        <v/>
      </c>
      <c r="O17" s="311" t="str">
        <f>IF(Badges!$Y14="A","/","")</f>
        <v/>
      </c>
      <c r="P17" s="311" t="str">
        <f>IF(Badges!$Y18="A","/","")</f>
        <v/>
      </c>
      <c r="Q17" s="311" t="str">
        <f>IF(Badges!$Y22="A","/","")</f>
        <v/>
      </c>
      <c r="R17" s="311" t="str">
        <f>IF(Badges!$Y26="A","/","")</f>
        <v/>
      </c>
      <c r="S17" s="224" t="str">
        <f>IF(Summary!$AR4="E","E","")</f>
        <v/>
      </c>
      <c r="T17" s="224" t="str">
        <f>IF(Summary!$AS4="Y","R","")</f>
        <v/>
      </c>
      <c r="W17" s="338" t="str">
        <f>'Fun Patches'!C18</f>
        <v>&lt;LIST PATCH HERE&gt;</v>
      </c>
      <c r="X17" s="339" t="str">
        <f>IF(Summary!$AR126="E","E","")</f>
        <v/>
      </c>
      <c r="Y17" s="339" t="str">
        <f>IF(Summary!$AS126="Y","R","")</f>
        <v/>
      </c>
      <c r="AA17" s="275"/>
      <c r="AB17" s="273"/>
      <c r="AC17" s="274"/>
    </row>
    <row r="18" spans="2:29" ht="12.95" customHeight="1" thickBot="1">
      <c r="B18" s="262"/>
      <c r="C18" s="295" t="s">
        <v>94</v>
      </c>
      <c r="D18" s="311" t="str">
        <f>IF(Badges!$Y473="A","/","")</f>
        <v/>
      </c>
      <c r="E18" s="311" t="str">
        <f>IF(Badges!$Y477="A","/","")</f>
        <v/>
      </c>
      <c r="F18" s="311" t="str">
        <f>IF(Badges!$Y481="A","/","")</f>
        <v/>
      </c>
      <c r="G18" s="311" t="str">
        <f>IF(Badges!$Y485="A","/","")</f>
        <v/>
      </c>
      <c r="H18" s="311" t="str">
        <f>IF(Badges!$Y489="A","/","")</f>
        <v/>
      </c>
      <c r="I18" s="223" t="str">
        <f>IF(Summary!$AR25="E","E","")</f>
        <v/>
      </c>
      <c r="J18" s="223" t="str">
        <f>IF(Summary!$AS25="Y","R","")</f>
        <v/>
      </c>
      <c r="K18" s="266" t="str">
        <f>IF(COUNT(#REF!)=4,MAX(#REF!),"")</f>
        <v/>
      </c>
      <c r="L18" s="262"/>
      <c r="M18" s="295" t="s">
        <v>958</v>
      </c>
      <c r="N18" s="308" t="str">
        <f>IF(Badges!$Y243="A","/","")</f>
        <v/>
      </c>
      <c r="O18" s="308" t="str">
        <f>IF(Badges!$Y247="A","/","")</f>
        <v/>
      </c>
      <c r="P18" s="308" t="str">
        <f>IF(Badges!$Y251="A","/","")</f>
        <v/>
      </c>
      <c r="Q18" s="308" t="str">
        <f>IF(Badges!$Y255="A","/","")</f>
        <v/>
      </c>
      <c r="R18" s="308" t="str">
        <f>IF(Badges!$Y259="A","/","")</f>
        <v/>
      </c>
      <c r="S18" s="224" t="str">
        <f>IF(Summary!$AR15="E","E","")</f>
        <v/>
      </c>
      <c r="T18" s="224" t="str">
        <f>IF(Summary!$AS15="Y","R","")</f>
        <v/>
      </c>
      <c r="W18" s="338" t="str">
        <f>'Fun Patches'!C19</f>
        <v>&lt;LIST PATCH HERE&gt;</v>
      </c>
      <c r="X18" s="339" t="str">
        <f>IF(Summary!$AR127="E","E","")</f>
        <v/>
      </c>
      <c r="Y18" s="339" t="str">
        <f>IF(Summary!$AS127="Y","R","")</f>
        <v/>
      </c>
      <c r="AA18" s="275"/>
      <c r="AB18" s="273"/>
      <c r="AC18" s="274"/>
    </row>
    <row r="19" spans="2:29" ht="12.95" customHeight="1" thickBot="1">
      <c r="B19" s="262"/>
      <c r="C19" s="294" t="s">
        <v>141</v>
      </c>
      <c r="D19" s="309" t="str">
        <f>IF(Badges!$Y496="A","/","")</f>
        <v/>
      </c>
      <c r="E19" s="309" t="str">
        <f>IF(Badges!$Y500="A","/","")</f>
        <v/>
      </c>
      <c r="F19" s="309" t="str">
        <f>IF(Badges!$Y504="A","/","")</f>
        <v/>
      </c>
      <c r="G19" s="309" t="str">
        <f>IF(Badges!$Y508="A","/","")</f>
        <v/>
      </c>
      <c r="H19" s="309" t="str">
        <f>IF(Badges!$Y512="A","/","")</f>
        <v/>
      </c>
      <c r="I19" s="325" t="str">
        <f>IF(Summary!$AR26="E","E","")</f>
        <v/>
      </c>
      <c r="J19" s="325" t="str">
        <f>IF(Summary!$AS26="Y","R","")</f>
        <v/>
      </c>
      <c r="K19" s="266"/>
      <c r="L19" s="262"/>
      <c r="M19" s="296" t="s">
        <v>959</v>
      </c>
      <c r="N19" s="291"/>
      <c r="O19" s="291"/>
      <c r="P19" s="291"/>
      <c r="Q19" s="291"/>
      <c r="R19" s="292"/>
      <c r="S19" s="326" t="str">
        <f>IF(Summary!$AR74="E","E","")</f>
        <v/>
      </c>
      <c r="T19" s="326" t="str">
        <f>IF(Summary!$AS74="Y","R","")</f>
        <v/>
      </c>
      <c r="U19" s="266" t="str">
        <f>IF(COUNTIF(S16:S19,"E")=4,"C"," ")</f>
        <v xml:space="preserve"> </v>
      </c>
      <c r="W19" s="338" t="str">
        <f>'Fun Patches'!C20</f>
        <v>&lt;LIST PATCH HERE&gt;</v>
      </c>
      <c r="X19" s="339" t="str">
        <f>IF(Summary!$AR128="E","E","")</f>
        <v/>
      </c>
      <c r="Y19" s="339" t="str">
        <f>IF(Summary!$AS128="Y","R","")</f>
        <v/>
      </c>
      <c r="AA19" s="275"/>
      <c r="AB19" s="273"/>
      <c r="AC19" s="274"/>
    </row>
    <row r="20" spans="2:29" ht="12.95" customHeight="1">
      <c r="B20" s="262"/>
      <c r="C20" s="295" t="s">
        <v>718</v>
      </c>
      <c r="D20" s="311" t="str">
        <f>IF(Badges!$Y519="A","/","")</f>
        <v/>
      </c>
      <c r="E20" s="311" t="str">
        <f>IF(Badges!$Y523="A","/","")</f>
        <v/>
      </c>
      <c r="F20" s="311" t="str">
        <f>IF(Badges!$Y527="A","/","")</f>
        <v/>
      </c>
      <c r="G20" s="311" t="str">
        <f>IF(Badges!$Y531="A","/","")</f>
        <v/>
      </c>
      <c r="H20" s="311" t="str">
        <f>IF(Badges!$Y535="A","/","")</f>
        <v/>
      </c>
      <c r="I20" s="223" t="str">
        <f>IF(Summary!$AR27="E","E","")</f>
        <v/>
      </c>
      <c r="J20" s="223" t="str">
        <f>IF(Summary!$AS27="Y","R","")</f>
        <v/>
      </c>
      <c r="K20" s="266"/>
      <c r="L20" s="262"/>
      <c r="M20" s="267" t="s">
        <v>764</v>
      </c>
      <c r="N20" s="268"/>
      <c r="O20" s="268"/>
      <c r="P20" s="268"/>
      <c r="Q20" s="268"/>
      <c r="R20" s="272"/>
      <c r="S20" s="325" t="str">
        <f>IF(Summary!$AR75="E","E","")</f>
        <v/>
      </c>
      <c r="T20" s="325" t="str">
        <f>IF(Summary!$AS75="Y","R","")</f>
        <v/>
      </c>
      <c r="W20" s="338" t="str">
        <f>'Fun Patches'!C21</f>
        <v>&lt;LIST PATCH HERE&gt;</v>
      </c>
      <c r="X20" s="339" t="str">
        <f>IF(Summary!$AR129="E","E","")</f>
        <v/>
      </c>
      <c r="Y20" s="339" t="str">
        <f>IF(Summary!$AS129="Y","R","")</f>
        <v/>
      </c>
      <c r="AA20" s="275"/>
      <c r="AB20" s="273"/>
      <c r="AC20" s="274"/>
    </row>
    <row r="21" spans="2:29" ht="12.95" customHeight="1" thickBot="1">
      <c r="B21" s="262"/>
      <c r="C21" s="298" t="s">
        <v>148</v>
      </c>
      <c r="D21" s="311" t="str">
        <f>IF(Badges!$Y542="A","/","")</f>
        <v/>
      </c>
      <c r="E21" s="311" t="str">
        <f>IF(Badges!$Y546="A","/","")</f>
        <v/>
      </c>
      <c r="F21" s="311" t="str">
        <f>IF(Badges!$Y550="A","/","")</f>
        <v/>
      </c>
      <c r="G21" s="311" t="str">
        <f>IF(Badges!$Y554="A","/","")</f>
        <v/>
      </c>
      <c r="H21" s="311" t="str">
        <f>IF(Badges!$Y558="A","/","")</f>
        <v/>
      </c>
      <c r="I21" s="223" t="str">
        <f>IF(Summary!$AR28="E","E","")</f>
        <v/>
      </c>
      <c r="J21" s="223" t="str">
        <f>IF(Summary!$AS28="Y","R","")</f>
        <v/>
      </c>
      <c r="K21" s="266"/>
      <c r="L21" s="262"/>
      <c r="M21" s="283" t="s">
        <v>960</v>
      </c>
      <c r="N21" s="284"/>
      <c r="O21" s="284"/>
      <c r="P21" s="284"/>
      <c r="Q21" s="284"/>
      <c r="R21" s="285"/>
      <c r="S21" s="346" t="str">
        <f>IF(Summary!$AR76="E","E","")</f>
        <v/>
      </c>
      <c r="T21" s="346" t="str">
        <f>IF(Summary!$AS76="Y","R","")</f>
        <v/>
      </c>
      <c r="U21" s="266" t="str">
        <f>IF(COUNTIF(S20:S21,"E")=2,"C"," ")</f>
        <v xml:space="preserve"> </v>
      </c>
      <c r="W21" s="338" t="str">
        <f>'Fun Patches'!C22</f>
        <v>&lt;LIST PATCH HERE&gt;</v>
      </c>
      <c r="X21" s="339" t="str">
        <f>IF(Summary!$AR130="E","E","")</f>
        <v/>
      </c>
      <c r="Y21" s="339" t="str">
        <f>IF(Summary!$AS130="Y","R","")</f>
        <v/>
      </c>
      <c r="AA21" s="275"/>
      <c r="AB21" s="273"/>
      <c r="AC21" s="274"/>
    </row>
    <row r="22" spans="2:29" ht="12.95" customHeight="1">
      <c r="B22" s="262"/>
      <c r="C22" s="295" t="s">
        <v>152</v>
      </c>
      <c r="D22" s="309" t="str">
        <f>IF(Badges!$Y565="A","/","")</f>
        <v/>
      </c>
      <c r="E22" s="309" t="str">
        <f>IF(Badges!$Y569="A","/","")</f>
        <v/>
      </c>
      <c r="F22" s="309" t="str">
        <f>IF(Badges!$Y573="A","/","")</f>
        <v/>
      </c>
      <c r="G22" s="309" t="str">
        <f>IF(Badges!$Y577="A","/","")</f>
        <v/>
      </c>
      <c r="H22" s="309" t="str">
        <f>IF(Badges!$Y581="A","/","")</f>
        <v/>
      </c>
      <c r="I22" s="325" t="str">
        <f>IF(Summary!$AR29="E","E","")</f>
        <v/>
      </c>
      <c r="J22" s="325" t="str">
        <f>IF(Summary!$AS29="Y","R","")</f>
        <v/>
      </c>
      <c r="K22" s="266" t="str">
        <f>IF(COUNT(#REF!)=2,MAX(#REF!),"")</f>
        <v/>
      </c>
      <c r="L22" s="262"/>
      <c r="M22" s="287" t="s">
        <v>766</v>
      </c>
      <c r="N22" s="288"/>
      <c r="O22" s="288"/>
      <c r="P22" s="288"/>
      <c r="Q22" s="288"/>
      <c r="R22" s="297"/>
      <c r="S22" s="325" t="str">
        <f>IF(Summary!$AR77="E","E","")</f>
        <v/>
      </c>
      <c r="T22" s="325" t="str">
        <f>IF(Summary!$AS77="Y","R","")</f>
        <v/>
      </c>
      <c r="W22" s="338" t="str">
        <f>'Fun Patches'!C23</f>
        <v>&lt;LIST PATCH HERE&gt;</v>
      </c>
      <c r="X22" s="339" t="str">
        <f>IF(Summary!$AR131="E","E","")</f>
        <v/>
      </c>
      <c r="Y22" s="339" t="str">
        <f>IF(Summary!$AS131="Y","R","")</f>
        <v/>
      </c>
      <c r="AA22" s="275"/>
      <c r="AB22" s="273"/>
      <c r="AC22" s="274"/>
    </row>
    <row r="23" spans="2:29" ht="12.95" customHeight="1" thickBot="1">
      <c r="B23" s="262"/>
      <c r="C23" s="295" t="s">
        <v>149</v>
      </c>
      <c r="D23" s="311" t="str">
        <f>IF(Badges!$Y588="A","/","")</f>
        <v/>
      </c>
      <c r="E23" s="311" t="str">
        <f>IF(Badges!$Y592="A","/","")</f>
        <v/>
      </c>
      <c r="F23" s="311" t="str">
        <f>IF(Badges!$Y596="A","/","")</f>
        <v/>
      </c>
      <c r="G23" s="311" t="str">
        <f>IF(Badges!$Y600="A","/","")</f>
        <v/>
      </c>
      <c r="H23" s="311" t="str">
        <f>IF(Badges!$Y604="A","/","")</f>
        <v/>
      </c>
      <c r="I23" s="223" t="str">
        <f>IF(Summary!$AR30="E","E","")</f>
        <v/>
      </c>
      <c r="J23" s="223" t="str">
        <f>IF(Summary!$AS30="Y","R","")</f>
        <v/>
      </c>
      <c r="K23" s="266"/>
      <c r="L23" s="262"/>
      <c r="M23" s="290" t="s">
        <v>961</v>
      </c>
      <c r="N23" s="291"/>
      <c r="O23" s="291"/>
      <c r="P23" s="291"/>
      <c r="Q23" s="291"/>
      <c r="R23" s="292"/>
      <c r="S23" s="326" t="str">
        <f>IF(Summary!$AR78="E","E","")</f>
        <v/>
      </c>
      <c r="T23" s="326" t="str">
        <f>IF(Summary!$AS78="Y","R","")</f>
        <v/>
      </c>
      <c r="U23" s="266" t="str">
        <f>IF(COUNTIF(S22:S23,"E")=2,"C"," ")</f>
        <v xml:space="preserve"> </v>
      </c>
      <c r="W23" s="338" t="str">
        <f>'Fun Patches'!C24</f>
        <v>&lt;LIST PATCH HERE&gt;</v>
      </c>
      <c r="X23" s="339" t="str">
        <f>IF(Summary!$AR132="E","E","")</f>
        <v/>
      </c>
      <c r="Y23" s="339" t="str">
        <f>IF(Summary!$AS132="Y","R","")</f>
        <v/>
      </c>
      <c r="AA23" s="275"/>
      <c r="AB23" s="273"/>
      <c r="AC23" s="274"/>
    </row>
    <row r="24" spans="2:29" ht="12.95" customHeight="1" thickBot="1">
      <c r="B24" s="262"/>
      <c r="C24" s="295" t="s">
        <v>142</v>
      </c>
      <c r="D24" s="311" t="str">
        <f>IF(Badges!$Y634="A","/","")</f>
        <v/>
      </c>
      <c r="E24" s="311" t="str">
        <f>IF(Badges!$Y638="A","/","")</f>
        <v/>
      </c>
      <c r="F24" s="311" t="str">
        <f>IF(Badges!$Y642="A","/","")</f>
        <v/>
      </c>
      <c r="G24" s="311" t="str">
        <f>IF(Badges!$Y646="A","/","")</f>
        <v/>
      </c>
      <c r="H24" s="311" t="str">
        <f>IF(Badges!$Y650="A","/","")</f>
        <v/>
      </c>
      <c r="I24" s="223" t="str">
        <f>IF(Summary!$AR32="E","E","")</f>
        <v/>
      </c>
      <c r="J24" s="223" t="str">
        <f>IF(Summary!$AS32="Y","R","")</f>
        <v/>
      </c>
      <c r="K24" s="266" t="str">
        <f>IF(COUNT(#REF!)=2,MAX(#REF!),"")</f>
        <v/>
      </c>
      <c r="L24" s="262"/>
      <c r="M24" s="267" t="s">
        <v>765</v>
      </c>
      <c r="N24" s="268"/>
      <c r="O24" s="268"/>
      <c r="P24" s="268"/>
      <c r="Q24" s="268"/>
      <c r="R24" s="272"/>
      <c r="S24" s="224" t="str">
        <f>IF(Summary!$AR79="E","E","")</f>
        <v/>
      </c>
      <c r="T24" s="224" t="str">
        <f>IF(Summary!$AS79="Y","R","")</f>
        <v/>
      </c>
      <c r="U24" s="266" t="str">
        <f>IF(COUNTIF(S24:S25,"E")=2,"C"," ")</f>
        <v xml:space="preserve"> </v>
      </c>
      <c r="W24" s="338" t="str">
        <f>'Fun Patches'!C25</f>
        <v>&lt;LIST PATCH HERE&gt;</v>
      </c>
      <c r="X24" s="339" t="str">
        <f>IF(Summary!$AR133="E","E","")</f>
        <v/>
      </c>
      <c r="Y24" s="339" t="str">
        <f>IF(Summary!$AS133="Y","R","")</f>
        <v/>
      </c>
      <c r="AA24" s="275"/>
      <c r="AB24" s="273"/>
      <c r="AC24" s="274"/>
    </row>
    <row r="25" spans="2:29" ht="12.95" customHeight="1" thickBot="1">
      <c r="B25" s="262"/>
      <c r="C25" s="294" t="s">
        <v>154</v>
      </c>
      <c r="D25" s="309" t="str">
        <f>IF(Badges!$Y657="A","/","")</f>
        <v/>
      </c>
      <c r="E25" s="309" t="str">
        <f>IF(Badges!$Y661="A","/","")</f>
        <v/>
      </c>
      <c r="F25" s="309" t="str">
        <f>IF(Badges!$Y665="A","/","")</f>
        <v/>
      </c>
      <c r="G25" s="309" t="str">
        <f>IF(Badges!$Y669="A","/","")</f>
        <v/>
      </c>
      <c r="H25" s="309" t="str">
        <f>IF(Badges!$Y673="A","/","")</f>
        <v/>
      </c>
      <c r="I25" s="325" t="str">
        <f>IF(Summary!$AR33="E","E","")</f>
        <v/>
      </c>
      <c r="J25" s="325" t="str">
        <f>IF(Summary!$AS33="Y","R","")</f>
        <v/>
      </c>
      <c r="K25" s="266"/>
      <c r="L25" s="262"/>
      <c r="M25" s="283" t="s">
        <v>964</v>
      </c>
      <c r="N25" s="284"/>
      <c r="O25" s="284"/>
      <c r="P25" s="284"/>
      <c r="Q25" s="284"/>
      <c r="R25" s="285"/>
      <c r="S25" s="326" t="str">
        <f>IF(Summary!$AR80="E","E","")</f>
        <v/>
      </c>
      <c r="T25" s="326" t="str">
        <f>IF(Summary!$AS80="Y","R","")</f>
        <v/>
      </c>
      <c r="U25" s="586" t="s">
        <v>1144</v>
      </c>
      <c r="W25" s="338" t="str">
        <f>'Fun Patches'!C26</f>
        <v>&lt;LIST PATCH HERE&gt;</v>
      </c>
      <c r="X25" s="339" t="str">
        <f>IF(Summary!$AR134="E","E","")</f>
        <v/>
      </c>
      <c r="Y25" s="339" t="str">
        <f>IF(Summary!$AS134="Y","R","")</f>
        <v/>
      </c>
      <c r="AA25" s="275"/>
      <c r="AB25" s="273"/>
      <c r="AC25" s="274"/>
    </row>
    <row r="26" spans="2:29" ht="12.95" customHeight="1">
      <c r="B26" s="262"/>
      <c r="C26" s="295" t="s">
        <v>962</v>
      </c>
      <c r="D26" s="311" t="str">
        <f>IF(Badges!$Y102="A","/","")</f>
        <v/>
      </c>
      <c r="E26" s="311" t="str">
        <f>IF(Badges!$Y106="A","/","")</f>
        <v/>
      </c>
      <c r="F26" s="311" t="str">
        <f>IF(Badges!$Y110="A","/","")</f>
        <v/>
      </c>
      <c r="G26" s="311" t="str">
        <f>IF(Badges!$Y114="A","/","")</f>
        <v/>
      </c>
      <c r="H26" s="311" t="str">
        <f>IF(Badges!$Y118="A","/","")</f>
        <v/>
      </c>
      <c r="I26" s="223" t="str">
        <f>IF(Summary!$AR8="E","E","")</f>
        <v/>
      </c>
      <c r="J26" s="223" t="str">
        <f>IF(Summary!$AS8="Y","R","")</f>
        <v/>
      </c>
      <c r="K26" s="266" t="str">
        <f>IF(COUNT(#REF!)=2,MAX(#REF!),"")</f>
        <v/>
      </c>
      <c r="L26" s="392"/>
      <c r="M26" s="392"/>
      <c r="N26" s="393"/>
      <c r="O26" s="393"/>
      <c r="P26" s="393"/>
      <c r="Q26" s="393"/>
      <c r="R26" s="393"/>
      <c r="S26" s="394"/>
      <c r="T26" s="394"/>
      <c r="U26" s="586"/>
      <c r="W26" s="338" t="str">
        <f>'Fun Patches'!C27</f>
        <v>&lt;LIST PATCH HERE&gt;</v>
      </c>
      <c r="X26" s="339" t="str">
        <f>IF(Summary!$AR135="E","E","")</f>
        <v/>
      </c>
      <c r="Y26" s="339" t="str">
        <f>IF(Summary!$AS135="Y","R","")</f>
        <v/>
      </c>
      <c r="AA26" s="275"/>
      <c r="AB26" s="273"/>
      <c r="AC26" s="274"/>
    </row>
    <row r="27" spans="2:29" ht="12.95" customHeight="1" thickBot="1">
      <c r="B27" s="262"/>
      <c r="C27" s="298" t="s">
        <v>963</v>
      </c>
      <c r="D27" s="311" t="str">
        <f>IF(Badges!$Y680="A","/","")</f>
        <v/>
      </c>
      <c r="E27" s="311" t="str">
        <f>IF(Badges!$Y684="A","/","")</f>
        <v/>
      </c>
      <c r="F27" s="311" t="str">
        <f>IF(Badges!$Y688="A","/","")</f>
        <v/>
      </c>
      <c r="G27" s="311" t="str">
        <f>IF(Badges!$Y692="A","/","")</f>
        <v/>
      </c>
      <c r="H27" s="311" t="str">
        <f>IF(Badges!$Y696="A","/","")</f>
        <v/>
      </c>
      <c r="I27" s="223" t="str">
        <f>IF(Summary!$AR34="E","E","")</f>
        <v/>
      </c>
      <c r="J27" s="223" t="str">
        <f>IF(Summary!$AS34="Y","R","")</f>
        <v/>
      </c>
      <c r="K27" s="266"/>
      <c r="L27" s="392"/>
      <c r="M27" s="392"/>
      <c r="N27" s="393"/>
      <c r="O27" s="393"/>
      <c r="P27" s="393"/>
      <c r="Q27" s="393"/>
      <c r="R27" s="393"/>
      <c r="S27" s="394"/>
      <c r="T27" s="394"/>
      <c r="U27" s="586"/>
      <c r="W27" s="338" t="str">
        <f>'Fun Patches'!C28</f>
        <v>&lt;LIST PATCH HERE&gt;</v>
      </c>
      <c r="X27" s="339" t="str">
        <f>IF(Summary!$AR136="E","E","")</f>
        <v/>
      </c>
      <c r="Y27" s="339" t="str">
        <f>IF(Summary!$AS136="Y","R","")</f>
        <v/>
      </c>
      <c r="AA27" s="275"/>
      <c r="AB27" s="273"/>
      <c r="AC27" s="274"/>
    </row>
    <row r="28" spans="2:29" ht="12.95" customHeight="1">
      <c r="B28" s="262"/>
      <c r="C28" s="294" t="s">
        <v>150</v>
      </c>
      <c r="D28" s="309" t="str">
        <f>IF(Badges!$Y703="A","/","")</f>
        <v/>
      </c>
      <c r="E28" s="309" t="str">
        <f>IF(Badges!$Y707="A","/","")</f>
        <v/>
      </c>
      <c r="F28" s="309" t="str">
        <f>IF(Badges!$Y711="A","/","")</f>
        <v/>
      </c>
      <c r="G28" s="309" t="str">
        <f>IF(Badges!$Y715="A","/","")</f>
        <v/>
      </c>
      <c r="H28" s="309" t="str">
        <f>IF(Badges!$Y719="A","/","")</f>
        <v/>
      </c>
      <c r="I28" s="325" t="str">
        <f>IF(Summary!$AR35="E","E","")</f>
        <v/>
      </c>
      <c r="J28" s="325" t="str">
        <f>IF(Summary!$AS35="Y","R","")</f>
        <v/>
      </c>
      <c r="L28" s="580" t="str">
        <f>'Council Own'!B6</f>
        <v>&lt;&lt;List Badge 1 Here&gt;&gt;</v>
      </c>
      <c r="M28" s="580"/>
      <c r="N28" s="580"/>
      <c r="O28" s="580"/>
      <c r="P28" s="580"/>
      <c r="Q28" s="580"/>
      <c r="R28" s="589"/>
      <c r="S28" s="337" t="str">
        <f>IF(Summary!$AR82="E","E","")</f>
        <v/>
      </c>
      <c r="T28" s="337" t="str">
        <f>IF(Summary!$AS82="Y","R","")</f>
        <v/>
      </c>
      <c r="U28" s="586"/>
      <c r="W28" s="338" t="str">
        <f>'Fun Patches'!C29</f>
        <v>&lt;LIST PATCH HERE&gt;</v>
      </c>
      <c r="X28" s="339" t="str">
        <f>IF(Summary!$AR137="E","E","")</f>
        <v/>
      </c>
      <c r="Y28" s="339" t="str">
        <f>IF(Summary!$AS137="Y","R","")</f>
        <v/>
      </c>
      <c r="AA28" s="275"/>
      <c r="AB28" s="273"/>
      <c r="AC28" s="274"/>
    </row>
    <row r="29" spans="2:29" ht="12.95" customHeight="1">
      <c r="B29" s="262"/>
      <c r="C29" s="295" t="s">
        <v>847</v>
      </c>
      <c r="D29" s="311" t="str">
        <f>IF(Badges!$Y726="A","/","")</f>
        <v/>
      </c>
      <c r="E29" s="311" t="str">
        <f>IF(Badges!$Y730="A","/","")</f>
        <v/>
      </c>
      <c r="F29" s="311" t="str">
        <f>IF(Badges!$Y734="A","/","")</f>
        <v/>
      </c>
      <c r="G29" s="311" t="str">
        <f>IF(Badges!$Y738="A","/","")</f>
        <v/>
      </c>
      <c r="H29" s="311" t="str">
        <f>IF(Badges!$Y742="A","/","")</f>
        <v/>
      </c>
      <c r="I29" s="223" t="str">
        <f>IF(Summary!$AR36="E","E","")</f>
        <v/>
      </c>
      <c r="J29" s="223" t="str">
        <f>IF(Summary!$AS36="Y","R","")</f>
        <v/>
      </c>
      <c r="L29" s="581" t="str">
        <f>'Council Own'!B30</f>
        <v>&lt;&lt;List Badge 2 Here&gt;&gt;</v>
      </c>
      <c r="M29" s="581"/>
      <c r="N29" s="581"/>
      <c r="O29" s="581"/>
      <c r="P29" s="581"/>
      <c r="Q29" s="581"/>
      <c r="R29" s="590"/>
      <c r="S29" s="339" t="str">
        <f>IF(Summary!$AR83="E","E","")</f>
        <v/>
      </c>
      <c r="T29" s="339" t="str">
        <f>IF(Summary!$AS83="Y","R","")</f>
        <v/>
      </c>
      <c r="U29" s="586"/>
      <c r="W29" s="338" t="str">
        <f>'Fun Patches'!C30</f>
        <v>&lt;LIST PATCH HERE&gt;</v>
      </c>
      <c r="X29" s="339" t="str">
        <f>IF(Summary!$AR138="E","E","")</f>
        <v/>
      </c>
      <c r="Y29" s="339" t="str">
        <f>IF(Summary!$AS138="Y","R","")</f>
        <v/>
      </c>
      <c r="AA29" s="275"/>
      <c r="AB29" s="273"/>
      <c r="AC29" s="274"/>
    </row>
    <row r="30" spans="2:29" ht="12.95" customHeight="1" thickBot="1">
      <c r="B30" s="262"/>
      <c r="C30" s="298" t="s">
        <v>140</v>
      </c>
      <c r="D30" s="316" t="str">
        <f>IF(Badges!$Y749="A","/","")</f>
        <v/>
      </c>
      <c r="E30" s="316" t="str">
        <f>IF(Badges!$Y753="A","/","")</f>
        <v/>
      </c>
      <c r="F30" s="316" t="str">
        <f>IF(Badges!$Y757="A","/","")</f>
        <v/>
      </c>
      <c r="G30" s="316" t="str">
        <f>IF(Badges!$Y761="A","/","")</f>
        <v/>
      </c>
      <c r="H30" s="316" t="str">
        <f>IF(Badges!$Y765="A","/","")</f>
        <v/>
      </c>
      <c r="I30" s="326" t="str">
        <f>IF(Summary!$AR37="E","E","")</f>
        <v/>
      </c>
      <c r="J30" s="326" t="str">
        <f>IF(Summary!$AS37="Y","R","")</f>
        <v/>
      </c>
      <c r="L30" s="580" t="str">
        <f>'Council Own'!B54</f>
        <v>&lt;&lt;List Badge 3 Here&gt;&gt;</v>
      </c>
      <c r="M30" s="580"/>
      <c r="N30" s="580"/>
      <c r="O30" s="580"/>
      <c r="P30" s="580"/>
      <c r="Q30" s="580"/>
      <c r="R30" s="589"/>
      <c r="S30" s="339" t="str">
        <f>IF(Summary!$AR84="E","E","")</f>
        <v/>
      </c>
      <c r="T30" s="339" t="str">
        <f>IF(Summary!$AS84="Y","R","")</f>
        <v/>
      </c>
      <c r="U30" s="586"/>
      <c r="W30" s="338" t="str">
        <f>'Fun Patches'!C31</f>
        <v>&lt;LIST PATCH HERE&gt;</v>
      </c>
      <c r="X30" s="339" t="str">
        <f>IF(Summary!$AR139="E","E","")</f>
        <v/>
      </c>
      <c r="Y30" s="339" t="str">
        <f>IF(Summary!$AS139="Y","R","")</f>
        <v/>
      </c>
      <c r="AA30" s="275"/>
      <c r="AB30" s="273"/>
      <c r="AC30" s="274"/>
    </row>
    <row r="31" spans="2:29" ht="12.95" customHeight="1">
      <c r="B31" s="262"/>
      <c r="C31" s="295" t="s">
        <v>1077</v>
      </c>
      <c r="D31" s="308" t="str">
        <f>IF(Badges!D768="C","/","")</f>
        <v/>
      </c>
      <c r="E31" s="308" t="str">
        <f>IF(Badges!E768="C","/","")</f>
        <v/>
      </c>
      <c r="F31" s="308" t="str">
        <f>IF(Badges!F768="C","/","")</f>
        <v/>
      </c>
      <c r="G31" s="308" t="str">
        <f>IF(Badges!G768="C","/","")</f>
        <v/>
      </c>
      <c r="H31" s="308" t="str">
        <f>IF(Badges!H768="C","/","")</f>
        <v/>
      </c>
      <c r="I31" s="224" t="str">
        <f>IF(Summary!$AR38="E","E","")</f>
        <v/>
      </c>
      <c r="J31" s="224" t="str">
        <f>IF(Summary!$AS38="Y","R","")</f>
        <v/>
      </c>
      <c r="L31" s="581" t="str">
        <f>'Council Own'!B78</f>
        <v>&lt;&lt;List Badge 4 Here&gt;&gt;</v>
      </c>
      <c r="M31" s="581"/>
      <c r="N31" s="581"/>
      <c r="O31" s="581"/>
      <c r="P31" s="581"/>
      <c r="Q31" s="581"/>
      <c r="R31" s="590"/>
      <c r="S31" s="339" t="str">
        <f>IF(Summary!$AR85="E","E","")</f>
        <v/>
      </c>
      <c r="T31" s="339" t="str">
        <f>IF(Summary!$AS85="Y","R","")</f>
        <v/>
      </c>
      <c r="U31" s="586"/>
      <c r="W31" s="338" t="str">
        <f>'Fun Patches'!C32</f>
        <v>&lt;LIST PATCH HERE&gt;</v>
      </c>
      <c r="X31" s="339" t="str">
        <f>IF(Summary!$AR140="E","E","")</f>
        <v/>
      </c>
      <c r="Y31" s="339" t="str">
        <f>IF(Summary!$AS140="Y","R","")</f>
        <v/>
      </c>
      <c r="AA31" s="275"/>
      <c r="AB31" s="273"/>
      <c r="AC31" s="274"/>
    </row>
    <row r="32" spans="2:29" ht="12.95" customHeight="1">
      <c r="B32" s="262"/>
      <c r="C32" s="295" t="s">
        <v>965</v>
      </c>
      <c r="D32" s="317" t="str">
        <f>IF(Badges!$Y779="A","/","")</f>
        <v/>
      </c>
      <c r="E32" s="317" t="str">
        <f>IF(Badges!$Y783="A","/","")</f>
        <v/>
      </c>
      <c r="F32" s="317" t="str">
        <f>IF(Badges!$Y787="A","/","")</f>
        <v/>
      </c>
      <c r="G32" s="317" t="str">
        <f>IF(Badges!$Y791="A","/","")</f>
        <v/>
      </c>
      <c r="H32" s="317" t="str">
        <f>IF(Badges!$Y795="A","/","")</f>
        <v/>
      </c>
      <c r="I32" s="224" t="str">
        <f>IF(Summary!$AR39="E","E","")</f>
        <v/>
      </c>
      <c r="J32" s="224" t="str">
        <f>IF(Summary!$AS39="Y","R","")</f>
        <v/>
      </c>
      <c r="L32" s="582" t="str">
        <f>'Council Own'!B102</f>
        <v>&lt;&lt;List Badge 5 Here&gt;&gt;</v>
      </c>
      <c r="M32" s="582"/>
      <c r="N32" s="582"/>
      <c r="O32" s="582"/>
      <c r="P32" s="582"/>
      <c r="Q32" s="582"/>
      <c r="R32" s="591"/>
      <c r="S32" s="341" t="str">
        <f>IF(Summary!$AR86="E","E","")</f>
        <v/>
      </c>
      <c r="T32" s="341" t="str">
        <f>IF(Summary!$AS86="Y","R","")</f>
        <v/>
      </c>
      <c r="U32" s="586"/>
      <c r="W32" s="338" t="str">
        <f>'Fun Patches'!C33</f>
        <v>&lt;LIST PATCH HERE&gt;</v>
      </c>
      <c r="X32" s="339" t="str">
        <f>IF(Summary!$AR141="E","E","")</f>
        <v/>
      </c>
      <c r="Y32" s="339" t="str">
        <f>IF(Summary!$AS141="Y","R","")</f>
        <v/>
      </c>
      <c r="AA32" s="275"/>
      <c r="AB32" s="273"/>
      <c r="AC32" s="274"/>
    </row>
    <row r="33" spans="2:29" ht="12.95" customHeight="1" thickBot="1">
      <c r="B33" s="262"/>
      <c r="C33" s="299" t="s">
        <v>966</v>
      </c>
      <c r="D33" s="316" t="str">
        <f>IF(Badges!$Y802="A","/","")</f>
        <v/>
      </c>
      <c r="E33" s="316" t="str">
        <f>IF(Badges!$Y806="A","/","")</f>
        <v/>
      </c>
      <c r="F33" s="316" t="str">
        <f>IF(Badges!$Y810="A","/","")</f>
        <v/>
      </c>
      <c r="G33" s="316" t="str">
        <f>IF(Badges!$Y814="A","/","")</f>
        <v/>
      </c>
      <c r="H33" s="316" t="str">
        <f>IF(Badges!$Y818="A","/","")</f>
        <v/>
      </c>
      <c r="I33" s="224" t="str">
        <f>IF(Summary!$AR40="E","E","")</f>
        <v/>
      </c>
      <c r="J33" s="224" t="str">
        <f>IF(Summary!$AS40="Y","R","")</f>
        <v/>
      </c>
      <c r="L33" s="582" t="str">
        <f>'Council Own'!B126</f>
        <v>&lt;&lt;List Badge 6 Here&gt;&gt;</v>
      </c>
      <c r="M33" s="582"/>
      <c r="N33" s="582"/>
      <c r="O33" s="582"/>
      <c r="P33" s="582"/>
      <c r="Q33" s="582"/>
      <c r="R33" s="591"/>
      <c r="S33" s="341" t="str">
        <f>IF(Summary!$AR87="E","E","")</f>
        <v/>
      </c>
      <c r="T33" s="341" t="str">
        <f>IF(Summary!$AS87="Y","R","")</f>
        <v/>
      </c>
      <c r="U33" s="586"/>
      <c r="W33" s="338" t="str">
        <f>'Fun Patches'!C34</f>
        <v>&lt;LIST PATCH HERE&gt;</v>
      </c>
      <c r="X33" s="339" t="str">
        <f>IF(Summary!$AR142="E","E","")</f>
        <v/>
      </c>
      <c r="Y33" s="339" t="str">
        <f>IF(Summary!$AS142="Y","R","")</f>
        <v/>
      </c>
      <c r="AA33" s="275"/>
      <c r="AB33" s="273"/>
      <c r="AC33" s="274"/>
    </row>
    <row r="34" spans="2:29" ht="12.95" customHeight="1">
      <c r="L34" s="582" t="str">
        <f>'Council Own'!B150</f>
        <v>&lt;&lt;List Badge 7 Here&gt;&gt;</v>
      </c>
      <c r="M34" s="582"/>
      <c r="N34" s="582"/>
      <c r="O34" s="582"/>
      <c r="P34" s="582"/>
      <c r="Q34" s="582"/>
      <c r="R34" s="591"/>
      <c r="S34" s="341" t="str">
        <f>IF(Summary!$AR88="E","E","")</f>
        <v/>
      </c>
      <c r="T34" s="341" t="str">
        <f>IF(Summary!$AS88="Y","R","")</f>
        <v/>
      </c>
      <c r="U34" s="586"/>
      <c r="W34" s="338" t="str">
        <f>'Fun Patches'!C35</f>
        <v>&lt;LIST PATCH HERE&gt;</v>
      </c>
      <c r="X34" s="339" t="str">
        <f>IF(Summary!$AR143="E","E","")</f>
        <v/>
      </c>
      <c r="Y34" s="339" t="str">
        <f>IF(Summary!$AS143="Y","R","")</f>
        <v/>
      </c>
      <c r="AA34" s="275"/>
      <c r="AB34" s="273"/>
      <c r="AC34" s="274"/>
    </row>
    <row r="35" spans="2:29" ht="12.95" customHeight="1" thickBot="1">
      <c r="L35" s="582" t="str">
        <f>'Council Own'!B174</f>
        <v>&lt;&lt;List Badge 8 Here&gt;&gt;</v>
      </c>
      <c r="M35" s="582"/>
      <c r="N35" s="582"/>
      <c r="O35" s="582"/>
      <c r="P35" s="582"/>
      <c r="Q35" s="582"/>
      <c r="R35" s="591"/>
      <c r="S35" s="341" t="str">
        <f>IF(Summary!$AR89="E","E","")</f>
        <v/>
      </c>
      <c r="T35" s="341" t="str">
        <f>IF(Summary!$AS89="Y","R","")</f>
        <v/>
      </c>
      <c r="U35" s="586"/>
      <c r="W35" s="338" t="str">
        <f>'Fun Patches'!C36</f>
        <v>&lt;LIST PATCH HERE&gt;</v>
      </c>
      <c r="X35" s="339" t="str">
        <f>IF(Summary!$AR144="E","E","")</f>
        <v/>
      </c>
      <c r="Y35" s="339" t="str">
        <f>IF(Summary!$AS144="Y","R","")</f>
        <v/>
      </c>
      <c r="AA35" s="275"/>
      <c r="AB35" s="273"/>
      <c r="AC35" s="274"/>
    </row>
    <row r="36" spans="2:29" ht="12.95" customHeight="1">
      <c r="C36" s="300" t="s">
        <v>156</v>
      </c>
      <c r="D36" s="310" t="str">
        <f>IF(Badges!$Y56="A","/","")</f>
        <v/>
      </c>
      <c r="E36" s="310" t="str">
        <f>IF(Badges!$Y60="A","/","")</f>
        <v/>
      </c>
      <c r="F36" s="310" t="str">
        <f>IF(Badges!$Y64="A","/","")</f>
        <v/>
      </c>
      <c r="G36" s="310" t="str">
        <f>IF(Badges!$Y68="A","/","")</f>
        <v/>
      </c>
      <c r="H36" s="310" t="str">
        <f>IF(Badges!$Y72="A","/","")</f>
        <v/>
      </c>
      <c r="I36" s="224" t="str">
        <f>IF(Summary!$AR6="E","E","")</f>
        <v/>
      </c>
      <c r="J36" s="224" t="str">
        <f>IF(Summary!$AS6="Y","R","")</f>
        <v/>
      </c>
      <c r="L36" s="582" t="str">
        <f>'Council Own'!B198</f>
        <v>&lt;&lt;List Badge 9 Here&gt;&gt;</v>
      </c>
      <c r="M36" s="582"/>
      <c r="N36" s="582"/>
      <c r="O36" s="582"/>
      <c r="P36" s="582"/>
      <c r="Q36" s="582"/>
      <c r="R36" s="591"/>
      <c r="S36" s="341" t="str">
        <f>IF(Summary!$AR90="E","E","")</f>
        <v/>
      </c>
      <c r="T36" s="341" t="str">
        <f>IF(Summary!$AS90="Y","R","")</f>
        <v/>
      </c>
      <c r="U36" s="586"/>
      <c r="W36" s="338" t="str">
        <f>'Fun Patches'!C37</f>
        <v>&lt;LIST PATCH HERE&gt;</v>
      </c>
      <c r="X36" s="339" t="str">
        <f>IF(Summary!$AR145="E","E","")</f>
        <v/>
      </c>
      <c r="Y36" s="339" t="str">
        <f>IF(Summary!$AS145="Y","R","")</f>
        <v/>
      </c>
      <c r="AA36" s="275"/>
      <c r="AB36" s="273"/>
      <c r="AC36" s="274"/>
    </row>
    <row r="37" spans="2:29" ht="12.95" customHeight="1" thickBot="1">
      <c r="C37" s="298" t="s">
        <v>157</v>
      </c>
      <c r="D37" s="316" t="str">
        <f>IF(Badges!$Y611="A","/","")</f>
        <v/>
      </c>
      <c r="E37" s="316" t="str">
        <f>IF(Badges!$Y615="A","/","")</f>
        <v/>
      </c>
      <c r="F37" s="316" t="str">
        <f>IF(Badges!$Y619="A","/","")</f>
        <v/>
      </c>
      <c r="G37" s="316" t="str">
        <f>IF(Badges!$Y623="A","/","")</f>
        <v/>
      </c>
      <c r="H37" s="316" t="str">
        <f>IF(Badges!$Y627="A","/","")</f>
        <v/>
      </c>
      <c r="I37" s="326" t="str">
        <f>IF(Summary!$AR31="E","E","")</f>
        <v/>
      </c>
      <c r="J37" s="326" t="str">
        <f>IF(Summary!$AS31="Y","R","")</f>
        <v/>
      </c>
      <c r="L37" s="582" t="str">
        <f>'Council Own'!B222</f>
        <v>&lt;&lt;List Badge 10 Here&gt;&gt;</v>
      </c>
      <c r="M37" s="582"/>
      <c r="N37" s="582"/>
      <c r="O37" s="582"/>
      <c r="P37" s="582"/>
      <c r="Q37" s="582"/>
      <c r="R37" s="591"/>
      <c r="S37" s="341" t="str">
        <f>IF(Summary!$AR91="E","E","")</f>
        <v/>
      </c>
      <c r="T37" s="341" t="str">
        <f>IF(Summary!$AS91="Y","R","")</f>
        <v/>
      </c>
      <c r="U37" s="586"/>
      <c r="W37" s="338" t="str">
        <f>'Fun Patches'!C38</f>
        <v>&lt;LIST PATCH HERE&gt;</v>
      </c>
      <c r="X37" s="339" t="str">
        <f>IF(Summary!$AR146="E","E","")</f>
        <v/>
      </c>
      <c r="Y37" s="339" t="str">
        <f>IF(Summary!$AS146="Y","R","")</f>
        <v/>
      </c>
      <c r="AA37" s="275"/>
      <c r="AB37" s="273"/>
      <c r="AC37" s="274"/>
    </row>
    <row r="38" spans="2:29" ht="12.95" customHeight="1">
      <c r="C38" s="300" t="s">
        <v>158</v>
      </c>
      <c r="D38" s="309" t="str">
        <f>IF(Badges!$Y123="A","/","")</f>
        <v/>
      </c>
      <c r="E38" s="309" t="str">
        <f>IF(Badges!$Y125="A","/","")</f>
        <v/>
      </c>
      <c r="F38" s="309" t="str">
        <f>IF(Badges!$Y127="A","/","")</f>
        <v/>
      </c>
      <c r="G38" s="309" t="str">
        <f>IF(Badges!$Y129="A","/","")</f>
        <v/>
      </c>
      <c r="H38" s="309" t="str">
        <f>IF(Badges!$Y131="A","/","")</f>
        <v/>
      </c>
      <c r="I38" s="224" t="str">
        <f>IF(Summary!$AR9="E","E","")</f>
        <v/>
      </c>
      <c r="J38" s="224" t="str">
        <f>IF(Summary!$AS9="Y","R","")</f>
        <v/>
      </c>
      <c r="L38" s="391"/>
      <c r="M38" s="391"/>
      <c r="N38" s="391"/>
      <c r="O38" s="391"/>
      <c r="P38" s="391"/>
      <c r="Q38" s="391"/>
      <c r="R38" s="391"/>
      <c r="S38" s="395"/>
      <c r="T38" s="395"/>
      <c r="U38" s="586"/>
      <c r="W38" s="338" t="str">
        <f>'Fun Patches'!C39</f>
        <v>&lt;LIST PATCH HERE&gt;</v>
      </c>
      <c r="X38" s="339" t="str">
        <f>IF(Summary!$AR147="E","E","")</f>
        <v/>
      </c>
      <c r="Y38" s="339" t="str">
        <f>IF(Summary!$AS147="Y","R","")</f>
        <v/>
      </c>
      <c r="AA38" s="275"/>
      <c r="AB38" s="273"/>
      <c r="AC38" s="274"/>
    </row>
    <row r="39" spans="2:29" ht="12.95" customHeight="1">
      <c r="C39" s="299" t="s">
        <v>159</v>
      </c>
      <c r="D39" s="315" t="str">
        <f>IF(Badges!$Y136="A","/","")</f>
        <v/>
      </c>
      <c r="E39" s="315" t="str">
        <f>IF(Badges!$Y138="A","/","")</f>
        <v/>
      </c>
      <c r="F39" s="315" t="str">
        <f>IF(Badges!$Y140="A","/","")</f>
        <v/>
      </c>
      <c r="G39" s="315" t="str">
        <f>IF(Badges!$Y142="A","/","")</f>
        <v/>
      </c>
      <c r="H39" s="315" t="str">
        <f>IF(Badges!$Y144="A","/","")</f>
        <v/>
      </c>
      <c r="I39" s="224" t="str">
        <f>IF(Summary!$AR10="E","E","")</f>
        <v/>
      </c>
      <c r="J39" s="224" t="str">
        <f>IF(Summary!$AS10="Y","R","")</f>
        <v/>
      </c>
      <c r="L39" s="391"/>
      <c r="M39" s="391"/>
      <c r="N39" s="391"/>
      <c r="O39" s="391"/>
      <c r="P39" s="391"/>
      <c r="Q39" s="391"/>
      <c r="R39" s="391"/>
      <c r="S39" s="395"/>
      <c r="T39" s="395"/>
      <c r="U39" s="586"/>
      <c r="W39" s="338" t="str">
        <f>'Fun Patches'!C40</f>
        <v>&lt;LIST PATCH HERE&gt;</v>
      </c>
      <c r="X39" s="339" t="str">
        <f>IF(Summary!$AR148="E","E","")</f>
        <v/>
      </c>
      <c r="Y39" s="339" t="str">
        <f>IF(Summary!$AS148="Y","R","")</f>
        <v/>
      </c>
      <c r="AA39" s="275"/>
      <c r="AB39" s="273"/>
      <c r="AC39" s="274"/>
    </row>
    <row r="40" spans="2:29" ht="12.95" customHeight="1">
      <c r="L40" s="581" t="str">
        <f>'Age-Level'!C122</f>
        <v>Investiture</v>
      </c>
      <c r="M40" s="581"/>
      <c r="N40" s="581"/>
      <c r="O40" s="581"/>
      <c r="P40" s="581"/>
      <c r="Q40" s="581"/>
      <c r="R40" s="590"/>
      <c r="S40" s="224" t="str">
        <f>IF(Summary!$AR106="E","E","")</f>
        <v/>
      </c>
      <c r="T40" s="224" t="str">
        <f>IF(Summary!$AS106="Y","R","")</f>
        <v/>
      </c>
      <c r="U40" s="586"/>
      <c r="W40" s="338" t="str">
        <f>'Fun Patches'!C41</f>
        <v>&lt;LIST PATCH HERE&gt;</v>
      </c>
      <c r="X40" s="339" t="str">
        <f>IF(Summary!$AR149="E","E","")</f>
        <v/>
      </c>
      <c r="Y40" s="339" t="str">
        <f>IF(Summary!$AS149="Y","R","")</f>
        <v/>
      </c>
      <c r="AA40" s="275"/>
      <c r="AB40" s="273"/>
      <c r="AC40" s="274"/>
    </row>
    <row r="41" spans="2:29" ht="12.95" customHeight="1" thickBot="1">
      <c r="L41" s="581" t="str">
        <f>'Age-Level'!C123</f>
        <v>Rededication (1st year)</v>
      </c>
      <c r="M41" s="581"/>
      <c r="N41" s="581"/>
      <c r="O41" s="581"/>
      <c r="P41" s="581"/>
      <c r="Q41" s="581"/>
      <c r="R41" s="590"/>
      <c r="S41" s="224" t="str">
        <f>IF(Summary!$AR107="E","E","")</f>
        <v/>
      </c>
      <c r="T41" s="224" t="str">
        <f>IF(Summary!$AS107="Y","R","")</f>
        <v/>
      </c>
      <c r="U41" s="586"/>
      <c r="W41" s="338" t="str">
        <f>'Fun Patches'!C42</f>
        <v>&lt;LIST PATCH HERE&gt;</v>
      </c>
      <c r="X41" s="339" t="str">
        <f>IF(Summary!$AR150="E","E","")</f>
        <v/>
      </c>
      <c r="Y41" s="339" t="str">
        <f>IF(Summary!$AS150="Y","R","")</f>
        <v/>
      </c>
      <c r="AA41" s="275"/>
      <c r="AB41" s="273"/>
      <c r="AC41" s="274"/>
    </row>
    <row r="42" spans="2:29" ht="12.95" customHeight="1">
      <c r="B42" s="262"/>
      <c r="C42" s="263" t="s">
        <v>1078</v>
      </c>
      <c r="D42" s="309" t="str">
        <f>IF(Badges!$Y823="C","/","")</f>
        <v/>
      </c>
      <c r="E42" s="309" t="str">
        <f>IF(Badges!$Y823="C","/","")</f>
        <v/>
      </c>
      <c r="F42" s="309" t="str">
        <f>IF(Badges!$Y823="C","/","")</f>
        <v/>
      </c>
      <c r="G42" s="309" t="str">
        <f>IF(Badges!$Y823="C","/","")</f>
        <v/>
      </c>
      <c r="H42" s="309" t="str">
        <f>IF(Badges!$Y823="C","/","")</f>
        <v/>
      </c>
      <c r="I42" s="224" t="str">
        <f>IF(Summary!$AR42="E","E","")</f>
        <v/>
      </c>
      <c r="J42" s="224" t="str">
        <f>IF(Summary!$AS42="Y","R","")</f>
        <v/>
      </c>
      <c r="L42" s="581" t="str">
        <f>'Age-Level'!C124</f>
        <v>Rededication (2nd year)</v>
      </c>
      <c r="M42" s="581"/>
      <c r="N42" s="581"/>
      <c r="O42" s="581"/>
      <c r="P42" s="581"/>
      <c r="Q42" s="581"/>
      <c r="R42" s="590"/>
      <c r="S42" s="224" t="str">
        <f>IF(Summary!$AR108="E","E","")</f>
        <v/>
      </c>
      <c r="T42" s="224" t="str">
        <f>IF(Summary!$AS108="Y","R","")</f>
        <v/>
      </c>
      <c r="U42" s="586"/>
      <c r="W42" s="338" t="str">
        <f>'Fun Patches'!C43</f>
        <v>&lt;LIST PATCH HERE&gt;</v>
      </c>
      <c r="X42" s="339" t="str">
        <f>IF(Summary!$AR151="E","E","")</f>
        <v/>
      </c>
      <c r="Y42" s="339" t="str">
        <f>IF(Summary!$AS151="Y","R","")</f>
        <v/>
      </c>
      <c r="AA42" s="275"/>
      <c r="AB42" s="273"/>
      <c r="AC42" s="274"/>
    </row>
    <row r="43" spans="2:29" ht="12.95" customHeight="1">
      <c r="B43" s="262"/>
      <c r="C43" s="286" t="s">
        <v>1079</v>
      </c>
      <c r="D43" s="317" t="str">
        <f>IF(Badges!$Y830="C","/","")</f>
        <v/>
      </c>
      <c r="E43" s="317" t="str">
        <f>IF(Badges!$Y830="C","/","")</f>
        <v/>
      </c>
      <c r="F43" s="317" t="str">
        <f>IF(Badges!$Y830="C","/","")</f>
        <v/>
      </c>
      <c r="G43" s="317" t="str">
        <f>IF(Badges!$Y830="C","/","")</f>
        <v/>
      </c>
      <c r="H43" s="317" t="str">
        <f>IF(Badges!$Y830="C","/","")</f>
        <v/>
      </c>
      <c r="I43" s="224" t="str">
        <f>IF(Summary!$AR43="E","E","")</f>
        <v/>
      </c>
      <c r="J43" s="224" t="str">
        <f>IF(Summary!$AS43="Y","R","")</f>
        <v/>
      </c>
      <c r="L43" s="581" t="str">
        <f>'Age-Level'!C125</f>
        <v>Rededication (3rd year)</v>
      </c>
      <c r="M43" s="581"/>
      <c r="N43" s="581"/>
      <c r="O43" s="581"/>
      <c r="P43" s="581"/>
      <c r="Q43" s="581"/>
      <c r="R43" s="590"/>
      <c r="S43" s="224" t="str">
        <f>IF(Summary!$AR109="E","E","")</f>
        <v/>
      </c>
      <c r="T43" s="224" t="str">
        <f>IF(Summary!$AS109="Y","R","")</f>
        <v/>
      </c>
      <c r="U43" s="586"/>
      <c r="W43" s="338" t="str">
        <f>'Fun Patches'!C44</f>
        <v>&lt;LIST PATCH HERE&gt;</v>
      </c>
      <c r="X43" s="339" t="str">
        <f>IF(Summary!$AR152="E","E","")</f>
        <v/>
      </c>
      <c r="Y43" s="339" t="str">
        <f>IF(Summary!$AS152="Y","R","")</f>
        <v/>
      </c>
      <c r="AA43" s="275"/>
      <c r="AB43" s="273"/>
      <c r="AC43" s="274"/>
    </row>
    <row r="44" spans="2:29" ht="12.95" customHeight="1" thickBot="1">
      <c r="B44" s="262"/>
      <c r="C44" s="293" t="s">
        <v>1080</v>
      </c>
      <c r="D44" s="316" t="str">
        <f>IF(Badges!$Y837="C","/","")</f>
        <v/>
      </c>
      <c r="E44" s="316" t="str">
        <f>IF(Badges!$Y837="C","/","")</f>
        <v/>
      </c>
      <c r="F44" s="316" t="str">
        <f>IF(Badges!$Y837="C","/","")</f>
        <v/>
      </c>
      <c r="G44" s="316" t="str">
        <f>IF(Badges!$Y837="C","/","")</f>
        <v/>
      </c>
      <c r="H44" s="316" t="str">
        <f>IF(Badges!$Y837="C","/","")</f>
        <v/>
      </c>
      <c r="I44" s="326" t="str">
        <f>IF(Summary!$AR44="E","E","")</f>
        <v/>
      </c>
      <c r="J44" s="326" t="str">
        <f>IF(Summary!$AS44="Y","R","")</f>
        <v/>
      </c>
      <c r="L44" s="581" t="str">
        <f>'Age-Level'!C126</f>
        <v>Rededication (4th year)</v>
      </c>
      <c r="M44" s="581"/>
      <c r="N44" s="581"/>
      <c r="O44" s="581"/>
      <c r="P44" s="581"/>
      <c r="Q44" s="581"/>
      <c r="R44" s="590"/>
      <c r="S44" s="342" t="str">
        <f>IF(Summary!$AR110="E","E","")</f>
        <v/>
      </c>
      <c r="T44" s="342" t="str">
        <f>IF(Summary!$AS110="Y","R","")</f>
        <v/>
      </c>
      <c r="U44" s="586"/>
      <c r="W44" s="338" t="str">
        <f>'Fun Patches'!C45</f>
        <v>&lt;LIST PATCH HERE&gt;</v>
      </c>
      <c r="X44" s="339" t="str">
        <f>IF(Summary!$AR153="E","E","")</f>
        <v/>
      </c>
      <c r="Y44" s="339" t="str">
        <f>IF(Summary!$AS153="Y","R","")</f>
        <v/>
      </c>
      <c r="AA44" s="275"/>
      <c r="AB44" s="273"/>
      <c r="AC44" s="274"/>
    </row>
    <row r="45" spans="2:29" ht="12.95" customHeight="1" thickBot="1">
      <c r="B45" s="262"/>
      <c r="C45" s="263" t="s">
        <v>967</v>
      </c>
      <c r="D45" s="309" t="str">
        <f>IF(Badges!$Y845="C","/","")</f>
        <v/>
      </c>
      <c r="E45" s="309" t="str">
        <f>IF(Badges!$Y846="C","/","")</f>
        <v/>
      </c>
      <c r="F45" s="309" t="str">
        <f>IF(Badges!$Y847="C","/","")</f>
        <v/>
      </c>
      <c r="G45" s="309" t="str">
        <f>IF(Badges!$Y848="C","/","")</f>
        <v/>
      </c>
      <c r="H45" s="309" t="str">
        <f>IF(Badges!$Y849="C","/","")</f>
        <v/>
      </c>
      <c r="I45" s="224" t="str">
        <f>IF(Summary!$AR46="E","E","")</f>
        <v/>
      </c>
      <c r="J45" s="224" t="str">
        <f>IF(Summary!$AS46="Y","R","")</f>
        <v/>
      </c>
      <c r="L45" s="584" t="str">
        <f>'Age-Level'!C127</f>
        <v>Rededication (5th year)</v>
      </c>
      <c r="M45" s="584"/>
      <c r="N45" s="584"/>
      <c r="O45" s="584"/>
      <c r="P45" s="584"/>
      <c r="Q45" s="584"/>
      <c r="R45" s="592"/>
      <c r="S45" s="343" t="str">
        <f>IF(Summary!$AR111="E","E","")</f>
        <v/>
      </c>
      <c r="T45" s="343" t="str">
        <f>IF(Summary!$AS111="Y","R","")</f>
        <v/>
      </c>
      <c r="U45" s="586"/>
      <c r="W45" s="338" t="str">
        <f>'Fun Patches'!C46</f>
        <v>&lt;LIST PATCH HERE&gt;</v>
      </c>
      <c r="X45" s="339" t="str">
        <f>IF(Summary!$AR154="E","E","")</f>
        <v/>
      </c>
      <c r="Y45" s="339" t="str">
        <f>IF(Summary!$AS154="Y","R","")</f>
        <v/>
      </c>
      <c r="AA45" s="275"/>
      <c r="AB45" s="273"/>
      <c r="AC45" s="274"/>
    </row>
    <row r="46" spans="2:29" ht="12.95" customHeight="1">
      <c r="B46" s="262"/>
      <c r="C46" s="286" t="s">
        <v>968</v>
      </c>
      <c r="D46" s="317" t="str">
        <f>IF(Badges!$Y852="C","/","")</f>
        <v/>
      </c>
      <c r="E46" s="317" t="str">
        <f>IF(Badges!$Y853="C","/","")</f>
        <v/>
      </c>
      <c r="F46" s="317" t="str">
        <f>IF(Badges!$Y854="C","/","")</f>
        <v/>
      </c>
      <c r="G46" s="317" t="str">
        <f>IF(Badges!$Y855="C","/","")</f>
        <v/>
      </c>
      <c r="H46" s="317" t="str">
        <f>IF(Badges!$Y856="C","/","")</f>
        <v/>
      </c>
      <c r="I46" s="224" t="str">
        <f>IF(Summary!$AR47="E","E","")</f>
        <v/>
      </c>
      <c r="J46" s="224" t="str">
        <f>IF(Summary!$AS47="Y","R","")</f>
        <v/>
      </c>
      <c r="T46" s="394"/>
      <c r="U46" s="586"/>
      <c r="W46" s="338" t="str">
        <f>'Fun Patches'!C47</f>
        <v>&lt;LIST PATCH HERE&gt;</v>
      </c>
      <c r="X46" s="339" t="str">
        <f>IF(Summary!$AR155="E","E","")</f>
        <v/>
      </c>
      <c r="Y46" s="339" t="str">
        <f>IF(Summary!$AS155="Y","R","")</f>
        <v/>
      </c>
      <c r="AA46" s="275"/>
      <c r="AB46" s="273"/>
      <c r="AC46" s="274"/>
    </row>
    <row r="47" spans="2:29" ht="12.95" customHeight="1" thickBot="1">
      <c r="B47" s="262"/>
      <c r="C47" s="293" t="s">
        <v>969</v>
      </c>
      <c r="D47" s="316" t="str">
        <f>IF(Badges!$Y859="C","/","")</f>
        <v/>
      </c>
      <c r="E47" s="316" t="str">
        <f>IF(Badges!$Y860="C","/","")</f>
        <v/>
      </c>
      <c r="F47" s="316" t="str">
        <f>IF(Badges!$Y861="C","/","")</f>
        <v/>
      </c>
      <c r="G47" s="316" t="str">
        <f>IF(Badges!$Y862="C","/","")</f>
        <v/>
      </c>
      <c r="H47" s="316" t="str">
        <f>IF(Badges!$Y863="C","/","")</f>
        <v/>
      </c>
      <c r="I47" s="326" t="str">
        <f>IF(Summary!$AR48="E","E","")</f>
        <v/>
      </c>
      <c r="J47" s="326" t="str">
        <f>IF(Summary!$AS48="Y","R","")</f>
        <v/>
      </c>
      <c r="U47" s="586"/>
      <c r="W47" s="338" t="str">
        <f>'Fun Patches'!C48</f>
        <v>&lt;LIST PATCH HERE&gt;</v>
      </c>
      <c r="X47" s="339" t="str">
        <f>IF(Summary!$AR156="E","E","")</f>
        <v/>
      </c>
      <c r="Y47" s="339" t="str">
        <f>IF(Summary!$AS156="Y","R","")</f>
        <v/>
      </c>
      <c r="AA47" s="275"/>
      <c r="AB47" s="273"/>
      <c r="AC47" s="274"/>
    </row>
    <row r="48" spans="2:29" ht="12.95" customHeight="1">
      <c r="B48" s="262"/>
      <c r="C48" s="294" t="s">
        <v>970</v>
      </c>
      <c r="D48" s="309" t="str">
        <f>IF(Badges!$Y867="C","/","")</f>
        <v/>
      </c>
      <c r="E48" s="309" t="str">
        <f>IF(Badges!$Y868="C","/","")</f>
        <v/>
      </c>
      <c r="F48" s="309" t="str">
        <f>IF(Badges!$Y869="C","/","")</f>
        <v/>
      </c>
      <c r="G48" s="309" t="str">
        <f>IF(Badges!$Y870="C","/","")</f>
        <v/>
      </c>
      <c r="H48" s="309" t="str">
        <f>IF(Badges!$Y871="C","/","")</f>
        <v/>
      </c>
      <c r="I48" s="224" t="str">
        <f>IF(Summary!$AR50="E","E","")</f>
        <v/>
      </c>
      <c r="J48" s="224" t="str">
        <f>IF(Summary!$AS50="Y","R","")</f>
        <v/>
      </c>
      <c r="L48" s="583"/>
      <c r="M48" s="583"/>
      <c r="N48" s="583"/>
      <c r="O48" s="583"/>
      <c r="P48" s="583"/>
      <c r="Q48" s="583"/>
      <c r="R48" s="587"/>
      <c r="S48" s="264"/>
      <c r="T48" s="274"/>
      <c r="U48" s="586"/>
      <c r="W48" s="338" t="str">
        <f>'Fun Patches'!C49</f>
        <v>&lt;LIST PATCH HERE&gt;</v>
      </c>
      <c r="X48" s="339" t="str">
        <f>IF(Summary!$AR157="E","E","")</f>
        <v/>
      </c>
      <c r="Y48" s="339" t="str">
        <f>IF(Summary!$AS157="Y","R","")</f>
        <v/>
      </c>
      <c r="AA48" s="275"/>
      <c r="AB48" s="273"/>
      <c r="AC48" s="274"/>
    </row>
    <row r="49" spans="2:29" ht="12.95" customHeight="1">
      <c r="B49" s="262"/>
      <c r="C49" s="295" t="s">
        <v>971</v>
      </c>
      <c r="D49" s="317" t="str">
        <f>IF(Badges!$Y874="C","/","")</f>
        <v/>
      </c>
      <c r="E49" s="317" t="str">
        <f>IF(Badges!$Y875="C","/","")</f>
        <v/>
      </c>
      <c r="F49" s="317" t="str">
        <f>IF(Badges!$Y876="C","/","")</f>
        <v/>
      </c>
      <c r="G49" s="317" t="str">
        <f>IF(Badges!$Y877="C","/","")</f>
        <v/>
      </c>
      <c r="H49" s="317" t="str">
        <f>IF(Badges!$Y878="C","/","")</f>
        <v/>
      </c>
      <c r="I49" s="224" t="str">
        <f>IF(Summary!$AR51="E","E","")</f>
        <v/>
      </c>
      <c r="J49" s="224" t="str">
        <f>IF(Summary!$AS51="Y","R","")</f>
        <v/>
      </c>
      <c r="L49" s="585"/>
      <c r="M49" s="585"/>
      <c r="N49" s="585"/>
      <c r="O49" s="585"/>
      <c r="P49" s="585"/>
      <c r="Q49" s="585"/>
      <c r="R49" s="588"/>
      <c r="S49" s="273"/>
      <c r="T49" s="274"/>
      <c r="U49" s="586"/>
      <c r="W49" s="338" t="str">
        <f>'Fun Patches'!C50</f>
        <v>&lt;LIST PATCH HERE&gt;</v>
      </c>
      <c r="X49" s="339" t="str">
        <f>IF(Summary!$AR158="E","E","")</f>
        <v/>
      </c>
      <c r="Y49" s="339" t="str">
        <f>IF(Summary!$AS158="Y","R","")</f>
        <v/>
      </c>
      <c r="AA49" s="275"/>
      <c r="AB49" s="273"/>
      <c r="AC49" s="274"/>
    </row>
    <row r="50" spans="2:29" ht="12.95" customHeight="1" thickBot="1">
      <c r="B50" s="262"/>
      <c r="C50" s="298" t="s">
        <v>972</v>
      </c>
      <c r="D50" s="316" t="str">
        <f>IF(Badges!$Y881="C","/","")</f>
        <v/>
      </c>
      <c r="E50" s="316" t="str">
        <f>IF(Badges!$Y882="C","/","")</f>
        <v/>
      </c>
      <c r="F50" s="316" t="str">
        <f>IF(Badges!$Y883="C","/","")</f>
        <v/>
      </c>
      <c r="G50" s="316" t="str">
        <f>IF(Badges!$Y884="C","/","")</f>
        <v/>
      </c>
      <c r="H50" s="316" t="str">
        <f>IF(Badges!$Y885="C","/","")</f>
        <v/>
      </c>
      <c r="I50" s="326" t="str">
        <f>IF(Summary!$AR52="E","E","")</f>
        <v/>
      </c>
      <c r="J50" s="326" t="str">
        <f>IF(Summary!$AS52="Y","R","")</f>
        <v/>
      </c>
      <c r="L50" s="583"/>
      <c r="M50" s="583"/>
      <c r="N50" s="583"/>
      <c r="O50" s="583"/>
      <c r="P50" s="583"/>
      <c r="Q50" s="583"/>
      <c r="R50" s="587"/>
      <c r="S50" s="273"/>
      <c r="T50" s="274"/>
      <c r="U50" s="586"/>
      <c r="W50" s="338" t="str">
        <f>'Fun Patches'!C51</f>
        <v>&lt;LIST PATCH HERE&gt;</v>
      </c>
      <c r="X50" s="339" t="str">
        <f>IF(Summary!$AR159="E","E","")</f>
        <v/>
      </c>
      <c r="Y50" s="339" t="str">
        <f>IF(Summary!$AS159="Y","R","")</f>
        <v/>
      </c>
      <c r="AA50" s="275"/>
      <c r="AB50" s="273"/>
      <c r="AC50" s="274"/>
    </row>
    <row r="51" spans="2:29" ht="12.95" customHeight="1">
      <c r="B51" s="262"/>
      <c r="C51" s="263" t="s">
        <v>1081</v>
      </c>
      <c r="D51" s="309" t="str">
        <f>IF(Badges!$Y889="C","/","")</f>
        <v/>
      </c>
      <c r="E51" s="309" t="str">
        <f>IF(Badges!$Y890="C","/","")</f>
        <v/>
      </c>
      <c r="F51" s="309" t="str">
        <f>IF(Badges!$Y891="C","/","")</f>
        <v/>
      </c>
      <c r="G51" s="309" t="str">
        <f>IF(Badges!$Y892="C","/","")</f>
        <v/>
      </c>
      <c r="H51" s="309" t="str">
        <f>IF(Badges!$Y893="C","/","")</f>
        <v/>
      </c>
      <c r="I51" s="224" t="str">
        <f>IF(Summary!$AR54="E","E","")</f>
        <v/>
      </c>
      <c r="J51" s="224" t="str">
        <f>IF(Summary!$AS54="Y","R","")</f>
        <v/>
      </c>
      <c r="L51" s="585"/>
      <c r="M51" s="585"/>
      <c r="N51" s="585"/>
      <c r="O51" s="585"/>
      <c r="P51" s="585"/>
      <c r="Q51" s="585"/>
      <c r="R51" s="588"/>
      <c r="S51" s="273"/>
      <c r="T51" s="274"/>
      <c r="U51" s="586"/>
      <c r="W51" s="338" t="str">
        <f>'Fun Patches'!C52</f>
        <v>&lt;LIST PATCH HERE&gt;</v>
      </c>
      <c r="X51" s="339" t="str">
        <f>IF(Summary!$AR160="E","E","")</f>
        <v/>
      </c>
      <c r="Y51" s="339" t="str">
        <f>IF(Summary!$AS160="Y","R","")</f>
        <v/>
      </c>
      <c r="AA51" s="275"/>
      <c r="AB51" s="273"/>
      <c r="AC51" s="274"/>
    </row>
    <row r="52" spans="2:29" ht="12.95" customHeight="1">
      <c r="B52" s="262"/>
      <c r="C52" s="286" t="s">
        <v>1082</v>
      </c>
      <c r="D52" s="317" t="str">
        <f>IF(Badges!$Y896="C","/","")</f>
        <v/>
      </c>
      <c r="E52" s="317" t="str">
        <f>IF(Badges!$Y897="C","/","")</f>
        <v/>
      </c>
      <c r="F52" s="317" t="str">
        <f>IF(Badges!$Y898="C","/","")</f>
        <v/>
      </c>
      <c r="G52" s="317" t="str">
        <f>IF(Badges!$Y899="C","/","")</f>
        <v/>
      </c>
      <c r="H52" s="317" t="str">
        <f>IF(Badges!$Y900="C","/","")</f>
        <v/>
      </c>
      <c r="I52" s="224" t="str">
        <f>IF(Summary!$AR55="E","E","")</f>
        <v/>
      </c>
      <c r="J52" s="224" t="str">
        <f>IF(Summary!$AS55="Y","R","")</f>
        <v/>
      </c>
      <c r="L52" s="583"/>
      <c r="M52" s="583"/>
      <c r="N52" s="583"/>
      <c r="O52" s="583"/>
      <c r="P52" s="583"/>
      <c r="Q52" s="583"/>
      <c r="R52" s="587"/>
      <c r="S52" s="273"/>
      <c r="T52" s="274"/>
      <c r="U52" s="586"/>
      <c r="W52" s="338" t="str">
        <f>'Fun Patches'!C53</f>
        <v>&lt;LIST PATCH HERE&gt;</v>
      </c>
      <c r="X52" s="339" t="str">
        <f>IF(Summary!$AR161="E","E","")</f>
        <v/>
      </c>
      <c r="Y52" s="339" t="str">
        <f>IF(Summary!$AS161="Y","R","")</f>
        <v/>
      </c>
      <c r="AA52" s="275"/>
      <c r="AB52" s="273"/>
      <c r="AC52" s="274"/>
    </row>
    <row r="53" spans="2:29" ht="12.95" customHeight="1" thickBot="1">
      <c r="B53" s="262"/>
      <c r="C53" s="293" t="s">
        <v>1083</v>
      </c>
      <c r="D53" s="316" t="str">
        <f>IF(Badges!$Y903="C","/","")</f>
        <v/>
      </c>
      <c r="E53" s="316" t="str">
        <f>IF(Badges!$Y904="C","/","")</f>
        <v/>
      </c>
      <c r="F53" s="316" t="str">
        <f>IF(Badges!$Y905="C","/","")</f>
        <v/>
      </c>
      <c r="G53" s="316" t="str">
        <f>IF(Badges!$Y906="C","/","")</f>
        <v/>
      </c>
      <c r="H53" s="316" t="str">
        <f>IF(Badges!$Y907="C","/","")</f>
        <v/>
      </c>
      <c r="I53" s="326" t="str">
        <f>IF(Summary!$AR56="E","E","")</f>
        <v/>
      </c>
      <c r="J53" s="326" t="str">
        <f>IF(Summary!$AS56="Y","R","")</f>
        <v/>
      </c>
      <c r="L53" s="585"/>
      <c r="M53" s="585"/>
      <c r="N53" s="585"/>
      <c r="O53" s="585"/>
      <c r="P53" s="585"/>
      <c r="Q53" s="585"/>
      <c r="R53" s="588"/>
      <c r="S53" s="273"/>
      <c r="T53" s="274"/>
      <c r="U53" s="586"/>
      <c r="W53" s="340" t="str">
        <f>'Fun Patches'!C54</f>
        <v>&lt;LIST PATCH HERE&gt;</v>
      </c>
      <c r="X53" s="341" t="str">
        <f>IF(Summary!$AR162="E","E","")</f>
        <v/>
      </c>
      <c r="Y53" s="341" t="str">
        <f>IF(Summary!$AS162="Y","R","")</f>
        <v/>
      </c>
      <c r="AA53" s="275"/>
      <c r="AB53" s="273"/>
      <c r="AC53" s="274"/>
    </row>
    <row r="54" spans="2:29" ht="12.95" customHeight="1">
      <c r="B54" s="262"/>
      <c r="C54" s="263" t="s">
        <v>973</v>
      </c>
      <c r="D54" s="309" t="str">
        <f>IF(Badges!$Y911="C","/","")</f>
        <v/>
      </c>
      <c r="E54" s="309" t="str">
        <f>IF(Badges!$Y912="C","/","")</f>
        <v/>
      </c>
      <c r="F54" s="309" t="str">
        <f>IF(Badges!$Y913="C","/","")</f>
        <v/>
      </c>
      <c r="G54" s="309" t="str">
        <f>IF(Badges!$Y914="C","/","")</f>
        <v/>
      </c>
      <c r="H54" s="309" t="str">
        <f>IF(Badges!$Y915="C","/","")</f>
        <v/>
      </c>
      <c r="I54" s="224" t="str">
        <f>IF(Summary!$AR58="E","E","")</f>
        <v/>
      </c>
      <c r="J54" s="224" t="str">
        <f>IF(Summary!$AS58="Y","R","")</f>
        <v/>
      </c>
      <c r="L54" s="583"/>
      <c r="M54" s="583"/>
      <c r="N54" s="583"/>
      <c r="O54" s="583"/>
      <c r="P54" s="583"/>
      <c r="Q54" s="583"/>
      <c r="R54" s="587"/>
      <c r="S54" s="273"/>
      <c r="T54" s="274"/>
      <c r="U54" s="586"/>
      <c r="W54" s="335"/>
      <c r="X54" s="334"/>
      <c r="Y54" s="334"/>
      <c r="AA54" s="275"/>
      <c r="AB54" s="273"/>
      <c r="AC54" s="274"/>
    </row>
    <row r="55" spans="2:29" ht="12.95" customHeight="1">
      <c r="B55" s="262"/>
      <c r="C55" s="286" t="s">
        <v>974</v>
      </c>
      <c r="D55" s="317" t="str">
        <f>IF(Badges!$Y918="C","/","")</f>
        <v/>
      </c>
      <c r="E55" s="317" t="str">
        <f>IF(Badges!$Y919="C","/","")</f>
        <v/>
      </c>
      <c r="F55" s="317" t="str">
        <f>IF(Badges!$Y920="C","/","")</f>
        <v/>
      </c>
      <c r="G55" s="317" t="str">
        <f>IF(Badges!$Y921="C","/","")</f>
        <v/>
      </c>
      <c r="H55" s="317" t="str">
        <f>IF(Badges!$Y922="C","/","")</f>
        <v/>
      </c>
      <c r="I55" s="224" t="str">
        <f>IF(Summary!$AR59="E","E","")</f>
        <v/>
      </c>
      <c r="J55" s="224" t="str">
        <f>IF(Summary!$AS59="Y","R","")</f>
        <v/>
      </c>
      <c r="L55" s="585"/>
      <c r="M55" s="585"/>
      <c r="N55" s="585"/>
      <c r="O55" s="585"/>
      <c r="P55" s="585"/>
      <c r="Q55" s="585"/>
      <c r="R55" s="588"/>
      <c r="S55" s="273"/>
      <c r="T55" s="274"/>
      <c r="U55" s="586"/>
      <c r="W55" s="396"/>
      <c r="X55" s="264"/>
      <c r="Y55" s="265"/>
      <c r="AA55" s="275"/>
      <c r="AB55" s="273"/>
      <c r="AC55" s="274"/>
    </row>
    <row r="56" spans="2:29" ht="12.95" customHeight="1" thickBot="1">
      <c r="B56" s="262"/>
      <c r="C56" s="276" t="s">
        <v>975</v>
      </c>
      <c r="D56" s="316" t="str">
        <f>IF(Badges!$Y928="A","/","")</f>
        <v/>
      </c>
      <c r="E56" s="316" t="str">
        <f>IF(Badges!$Y931="A","/","")</f>
        <v/>
      </c>
      <c r="F56" s="316" t="str">
        <f>IF(Badges!$Y935="A","/","")</f>
        <v/>
      </c>
      <c r="G56" s="316" t="str">
        <f>IF(Badges!$Y939="A","/","")</f>
        <v/>
      </c>
      <c r="H56" s="316" t="str">
        <f>IF(Badges!$Y942="A","/","")</f>
        <v/>
      </c>
      <c r="I56" s="224" t="str">
        <f>IF(Summary!$AR60="E","E","")</f>
        <v/>
      </c>
      <c r="J56" s="224" t="str">
        <f>IF(Summary!$AS60="Y","R","")</f>
        <v/>
      </c>
      <c r="L56" s="583"/>
      <c r="M56" s="583"/>
      <c r="N56" s="583"/>
      <c r="O56" s="583"/>
      <c r="P56" s="583"/>
      <c r="Q56" s="583"/>
      <c r="R56" s="587"/>
      <c r="S56" s="273"/>
      <c r="T56" s="274"/>
      <c r="U56" s="586"/>
      <c r="W56" s="275"/>
      <c r="X56" s="273"/>
      <c r="Y56" s="274"/>
      <c r="AA56" s="275"/>
      <c r="AB56" s="273"/>
      <c r="AC56" s="274"/>
    </row>
    <row r="57" spans="2:29" ht="12.95" customHeight="1">
      <c r="J57" s="301"/>
      <c r="L57" s="585"/>
      <c r="M57" s="585"/>
      <c r="N57" s="585"/>
      <c r="O57" s="585"/>
      <c r="P57" s="585"/>
      <c r="Q57" s="585"/>
      <c r="R57" s="588"/>
      <c r="S57" s="273"/>
      <c r="T57" s="274"/>
      <c r="U57" s="586"/>
      <c r="W57" s="275"/>
      <c r="X57" s="273"/>
      <c r="Y57" s="274"/>
      <c r="AA57" s="275"/>
      <c r="AB57" s="273"/>
      <c r="AC57" s="274"/>
    </row>
    <row r="58" spans="2:29" ht="12.95" customHeight="1" thickBot="1">
      <c r="L58" s="583"/>
      <c r="M58" s="583"/>
      <c r="N58" s="583"/>
      <c r="O58" s="583"/>
      <c r="P58" s="583"/>
      <c r="Q58" s="583"/>
      <c r="R58" s="587"/>
      <c r="S58" s="273"/>
      <c r="T58" s="274"/>
      <c r="U58" s="586"/>
      <c r="W58" s="275"/>
      <c r="X58" s="273"/>
      <c r="Y58" s="274"/>
      <c r="AA58" s="275"/>
      <c r="AB58" s="273"/>
      <c r="AC58" s="274"/>
    </row>
    <row r="59" spans="2:29" ht="12.95" customHeight="1">
      <c r="B59" s="262"/>
      <c r="C59" s="263" t="s">
        <v>976</v>
      </c>
      <c r="D59" s="310" t="str">
        <f>IF('Age-Level'!$Y6="C","/","")</f>
        <v/>
      </c>
      <c r="E59" s="310" t="str">
        <f>IF('Age-Level'!$Y7="C","/","")</f>
        <v/>
      </c>
      <c r="F59" s="310" t="str">
        <f>IF('Age-Level'!$Y8="C","/","")</f>
        <v/>
      </c>
      <c r="G59" s="310" t="str">
        <f>IF('Age-Level'!$Y9="C","/","")</f>
        <v/>
      </c>
      <c r="H59" s="310" t="str">
        <f>IF('Age-Level'!$Y10="C","/","")</f>
        <v/>
      </c>
      <c r="I59" s="224" t="str">
        <f>IF(Summary!$AR95="E","E","")</f>
        <v/>
      </c>
      <c r="J59" s="224" t="str">
        <f>IF(Summary!$AS95="Y","R","")</f>
        <v/>
      </c>
      <c r="L59" s="585"/>
      <c r="M59" s="585"/>
      <c r="N59" s="585"/>
      <c r="O59" s="585"/>
      <c r="P59" s="585"/>
      <c r="Q59" s="585"/>
      <c r="R59" s="588"/>
      <c r="S59" s="273"/>
      <c r="T59" s="274"/>
      <c r="U59" s="586"/>
      <c r="W59" s="275"/>
      <c r="X59" s="273"/>
      <c r="Y59" s="274"/>
      <c r="AA59" s="275"/>
      <c r="AB59" s="273"/>
      <c r="AC59" s="274"/>
    </row>
    <row r="60" spans="2:29" ht="12.95" customHeight="1" thickBot="1">
      <c r="B60" s="262"/>
      <c r="C60" s="276" t="s">
        <v>977</v>
      </c>
      <c r="D60" s="316" t="str">
        <f>IF('Age-Level'!$Y13="C","/","")</f>
        <v/>
      </c>
      <c r="E60" s="316" t="str">
        <f>IF('Age-Level'!$Y14="C","/","")</f>
        <v/>
      </c>
      <c r="F60" s="316" t="str">
        <f>IF('Age-Level'!$Y15="C","/","")</f>
        <v/>
      </c>
      <c r="G60" s="316" t="str">
        <f>IF('Age-Level'!$Y16="C","/","")</f>
        <v/>
      </c>
      <c r="H60" s="316" t="str">
        <f>IF('Age-Level'!$Y17="C","/","")</f>
        <v/>
      </c>
      <c r="I60" s="326" t="str">
        <f>IF(Summary!$AR96="E","E","")</f>
        <v/>
      </c>
      <c r="J60" s="326" t="str">
        <f>IF(Summary!$AS96="Y","R","")</f>
        <v/>
      </c>
      <c r="L60" s="583"/>
      <c r="M60" s="583"/>
      <c r="N60" s="583"/>
      <c r="O60" s="583"/>
      <c r="P60" s="583"/>
      <c r="Q60" s="583"/>
      <c r="R60" s="587"/>
      <c r="S60" s="273"/>
      <c r="T60" s="274"/>
      <c r="U60" s="586"/>
      <c r="W60" s="275"/>
      <c r="X60" s="273"/>
      <c r="Y60" s="274"/>
      <c r="AA60" s="275"/>
      <c r="AB60" s="273"/>
      <c r="AC60" s="274"/>
    </row>
    <row r="61" spans="2:29" ht="12.95" customHeight="1">
      <c r="B61" s="262"/>
      <c r="C61" s="282" t="s">
        <v>978</v>
      </c>
      <c r="D61" s="310" t="str">
        <f>IF('Age-Level'!$Y20="C","/","")</f>
        <v/>
      </c>
      <c r="E61" s="310" t="str">
        <f>IF('Age-Level'!$Y21="C","/","")</f>
        <v/>
      </c>
      <c r="F61" s="310" t="str">
        <f>IF('Age-Level'!$Y22="C","/","")</f>
        <v/>
      </c>
      <c r="G61" s="310" t="str">
        <f>IF('Age-Level'!$Y23="C","/","")</f>
        <v/>
      </c>
      <c r="H61" s="310" t="str">
        <f>IF('Age-Level'!$Y24="C","/","")</f>
        <v/>
      </c>
      <c r="I61" s="224" t="str">
        <f>IF(Summary!$AR97="E","E","")</f>
        <v/>
      </c>
      <c r="J61" s="224" t="str">
        <f>IF(Summary!$AS97="Y","R","")</f>
        <v/>
      </c>
      <c r="L61" s="585"/>
      <c r="M61" s="585"/>
      <c r="N61" s="585"/>
      <c r="O61" s="585"/>
      <c r="P61" s="585"/>
      <c r="Q61" s="585"/>
      <c r="R61" s="588"/>
      <c r="S61" s="273"/>
      <c r="T61" s="274"/>
      <c r="U61" s="586"/>
      <c r="W61" s="275"/>
      <c r="X61" s="273"/>
      <c r="Y61" s="274"/>
      <c r="AA61" s="275"/>
      <c r="AB61" s="273"/>
      <c r="AC61" s="274"/>
    </row>
    <row r="62" spans="2:29" ht="12.95" customHeight="1">
      <c r="B62" s="262"/>
      <c r="C62" s="276" t="s">
        <v>979</v>
      </c>
      <c r="D62" s="315" t="str">
        <f>IF('Age-Level'!$Y27="C","/","")</f>
        <v/>
      </c>
      <c r="E62" s="315" t="str">
        <f>IF('Age-Level'!$Y28="C","/","")</f>
        <v/>
      </c>
      <c r="F62" s="315" t="str">
        <f>IF('Age-Level'!$Y29="C","/","")</f>
        <v/>
      </c>
      <c r="G62" s="315" t="str">
        <f>IF('Age-Level'!$Y30="C","/","")</f>
        <v/>
      </c>
      <c r="H62" s="315" t="str">
        <f>IF('Age-Level'!$Y31="C","/","")</f>
        <v/>
      </c>
      <c r="I62" s="346" t="str">
        <f>IF(Summary!$AR98="E","E","")</f>
        <v/>
      </c>
      <c r="J62" s="346" t="str">
        <f>IF(Summary!$AS98="Y","R","")</f>
        <v/>
      </c>
      <c r="L62" s="583"/>
      <c r="M62" s="583"/>
      <c r="N62" s="583"/>
      <c r="O62" s="583"/>
      <c r="P62" s="583"/>
      <c r="Q62" s="583"/>
      <c r="R62" s="587"/>
      <c r="S62" s="273"/>
      <c r="T62" s="274"/>
      <c r="U62" s="586"/>
      <c r="W62" s="275"/>
      <c r="X62" s="273"/>
      <c r="Y62" s="274"/>
      <c r="AA62" s="275"/>
      <c r="AB62" s="273"/>
      <c r="AC62" s="274"/>
    </row>
    <row r="63" spans="2:29" ht="12.95" customHeight="1" thickBot="1">
      <c r="B63" s="262"/>
      <c r="C63" s="298" t="s">
        <v>542</v>
      </c>
      <c r="D63" s="316" t="str">
        <f>IF('Age-Level'!$Y34="C","/","")</f>
        <v/>
      </c>
      <c r="E63" s="316" t="str">
        <f>IF('Age-Level'!$Y35="C","/","")</f>
        <v/>
      </c>
      <c r="F63" s="316" t="str">
        <f>IF('Age-Level'!$Y36="C","/","")</f>
        <v/>
      </c>
      <c r="G63" s="316" t="str">
        <f>IF('Age-Level'!$Y37="C","/","")</f>
        <v/>
      </c>
      <c r="H63" s="316" t="str">
        <f>IF('Age-Level'!$Y38="C","/","")</f>
        <v/>
      </c>
      <c r="I63" s="326" t="str">
        <f>IF(Summary!$AR99="E","E","")</f>
        <v/>
      </c>
      <c r="J63" s="326" t="str">
        <f>IF(Summary!$AS99="Y","R","")</f>
        <v/>
      </c>
      <c r="L63" s="585"/>
      <c r="M63" s="585"/>
      <c r="N63" s="585"/>
      <c r="O63" s="585"/>
      <c r="P63" s="585"/>
      <c r="Q63" s="585"/>
      <c r="R63" s="588"/>
      <c r="S63" s="273"/>
      <c r="T63" s="274"/>
      <c r="U63" s="586"/>
      <c r="W63" s="275"/>
      <c r="X63" s="273"/>
      <c r="Y63" s="274"/>
      <c r="AA63" s="275"/>
      <c r="AB63" s="273"/>
      <c r="AC63" s="274"/>
    </row>
    <row r="64" spans="2:29" ht="12.95" customHeight="1">
      <c r="B64" s="262"/>
      <c r="C64" s="303" t="s">
        <v>980</v>
      </c>
      <c r="D64" s="397"/>
      <c r="E64" s="398"/>
      <c r="F64" s="399" t="str">
        <f>IF(COUNTIF(U4:U24,"C")&gt;0,"/"," ")</f>
        <v xml:space="preserve"> </v>
      </c>
      <c r="G64" s="399" t="str">
        <f>IF(COUNTIF(U4:U24,"C")&gt;1,"/"," ")</f>
        <v xml:space="preserve"> </v>
      </c>
      <c r="H64" s="399" t="str">
        <f>IF(COUNTIF(U4:U24,"C")&gt;2,"/"," ")</f>
        <v xml:space="preserve"> </v>
      </c>
      <c r="I64" s="224" t="str">
        <f>IF(Summary!$AR100="E","E","")</f>
        <v/>
      </c>
      <c r="J64" s="224" t="str">
        <f>IF(Summary!$AS100="Y","R","")</f>
        <v/>
      </c>
      <c r="L64" s="583"/>
      <c r="M64" s="583"/>
      <c r="N64" s="583"/>
      <c r="O64" s="583"/>
      <c r="P64" s="583"/>
      <c r="Q64" s="583"/>
      <c r="R64" s="587"/>
      <c r="S64" s="273"/>
      <c r="T64" s="274"/>
      <c r="U64" s="586"/>
      <c r="W64" s="275"/>
      <c r="X64" s="273"/>
      <c r="Y64" s="274"/>
      <c r="AA64" s="275"/>
      <c r="AB64" s="273"/>
      <c r="AC64" s="274"/>
    </row>
    <row r="65" spans="1:30" ht="12.95" customHeight="1">
      <c r="B65" s="262"/>
      <c r="C65" s="302" t="s">
        <v>211</v>
      </c>
      <c r="D65" s="379"/>
      <c r="E65" s="379"/>
      <c r="F65" s="379"/>
      <c r="G65" s="379"/>
      <c r="H65" s="380"/>
      <c r="I65" s="224" t="str">
        <f>IF(Summary!$AR92="E","E","")</f>
        <v/>
      </c>
      <c r="J65" s="224" t="str">
        <f>IF(Summary!$AS92="Y","R","")</f>
        <v/>
      </c>
      <c r="L65" s="585"/>
      <c r="M65" s="585"/>
      <c r="N65" s="585"/>
      <c r="O65" s="585"/>
      <c r="P65" s="585"/>
      <c r="Q65" s="585"/>
      <c r="R65" s="588"/>
      <c r="S65" s="273"/>
      <c r="T65" s="274"/>
      <c r="U65" s="586"/>
      <c r="W65" s="275"/>
      <c r="X65" s="273"/>
      <c r="Y65" s="274"/>
      <c r="AA65" s="275"/>
      <c r="AB65" s="273"/>
      <c r="AC65" s="274"/>
    </row>
    <row r="66" spans="1:30" s="261" customFormat="1" ht="12.95" customHeight="1">
      <c r="A66" s="258"/>
      <c r="B66" s="258"/>
      <c r="C66" s="258"/>
      <c r="D66" s="259"/>
      <c r="E66" s="259"/>
      <c r="F66" s="259"/>
      <c r="G66" s="259"/>
      <c r="H66" s="259"/>
      <c r="I66" s="260"/>
      <c r="J66" s="260"/>
      <c r="K66" s="258"/>
      <c r="L66" s="583"/>
      <c r="M66" s="583"/>
      <c r="N66" s="583"/>
      <c r="O66" s="583"/>
      <c r="P66" s="583"/>
      <c r="Q66" s="583"/>
      <c r="R66" s="587"/>
      <c r="S66" s="273"/>
      <c r="T66" s="274"/>
      <c r="U66" s="586"/>
      <c r="V66" s="258"/>
      <c r="W66" s="275"/>
      <c r="X66" s="273"/>
      <c r="Y66" s="274"/>
      <c r="Z66" s="260"/>
      <c r="AA66" s="275"/>
      <c r="AB66" s="273"/>
      <c r="AC66" s="274"/>
    </row>
    <row r="67" spans="1:30" s="261" customFormat="1" ht="12.95" customHeight="1" thickBot="1">
      <c r="A67" s="258"/>
      <c r="B67" s="258"/>
      <c r="C67" s="258"/>
      <c r="D67" s="259"/>
      <c r="E67" s="259"/>
      <c r="F67" s="259"/>
      <c r="G67" s="259"/>
      <c r="H67" s="259"/>
      <c r="I67" s="260"/>
      <c r="J67" s="260"/>
      <c r="K67" s="258"/>
      <c r="L67" s="585"/>
      <c r="M67" s="585"/>
      <c r="N67" s="585"/>
      <c r="O67" s="585"/>
      <c r="P67" s="585"/>
      <c r="Q67" s="585"/>
      <c r="R67" s="588"/>
      <c r="S67" s="273"/>
      <c r="T67" s="274"/>
      <c r="U67" s="586"/>
      <c r="V67" s="258"/>
      <c r="W67" s="275"/>
      <c r="X67" s="273"/>
      <c r="Y67" s="274"/>
      <c r="Z67" s="260"/>
      <c r="AA67" s="275"/>
      <c r="AB67" s="273"/>
      <c r="AC67" s="274"/>
    </row>
    <row r="68" spans="1:30" s="261" customFormat="1">
      <c r="A68" s="258"/>
      <c r="B68" s="262"/>
      <c r="C68" s="303" t="s">
        <v>981</v>
      </c>
      <c r="D68" s="310" t="str">
        <f>IF('Age-Level'!$Y44="A","/","")</f>
        <v/>
      </c>
      <c r="E68" s="310" t="str">
        <f>IF('Age-Level'!$Y48="A","/","")</f>
        <v/>
      </c>
      <c r="F68" s="310" t="str">
        <f>IF('Age-Level'!$Y52="A","/","")</f>
        <v/>
      </c>
      <c r="G68" s="310" t="str">
        <f>IF('Age-Level'!$Y57="A","/","")</f>
        <v/>
      </c>
      <c r="H68" s="310" t="str">
        <f>IF('Age-Level'!$Y59="A","/","")</f>
        <v/>
      </c>
      <c r="I68" s="224" t="str">
        <f>IF(Summary!$AR101="E","E","")</f>
        <v/>
      </c>
      <c r="J68" s="224" t="str">
        <f>IF(Summary!$AS101="Y","R","")</f>
        <v/>
      </c>
      <c r="K68" s="258"/>
      <c r="L68" s="583"/>
      <c r="M68" s="583"/>
      <c r="N68" s="583"/>
      <c r="O68" s="583"/>
      <c r="P68" s="583"/>
      <c r="Q68" s="583"/>
      <c r="R68" s="587"/>
      <c r="S68" s="273"/>
      <c r="T68" s="274"/>
      <c r="U68" s="586"/>
      <c r="V68" s="258"/>
      <c r="W68" s="275"/>
      <c r="X68" s="273"/>
      <c r="Y68" s="274"/>
      <c r="Z68" s="260"/>
      <c r="AA68" s="275"/>
      <c r="AB68" s="273"/>
      <c r="AC68" s="274"/>
    </row>
    <row r="69" spans="1:30" s="261" customFormat="1" ht="13.5" thickBot="1">
      <c r="A69" s="258"/>
      <c r="B69" s="262"/>
      <c r="C69" s="304" t="s">
        <v>982</v>
      </c>
      <c r="D69" s="316" t="str">
        <f>IF('Age-Level'!$Y62="A","/","")</f>
        <v/>
      </c>
      <c r="E69" s="316" t="str">
        <f>IF('Age-Level'!$Y66="A","/","")</f>
        <v/>
      </c>
      <c r="F69" s="316" t="str">
        <f>IF('Age-Level'!$Y70="A","/","")</f>
        <v/>
      </c>
      <c r="G69" s="316" t="str">
        <f>IF('Age-Level'!$Y75="A","/","")</f>
        <v/>
      </c>
      <c r="H69" s="316" t="str">
        <f>IF('Age-Level'!$Y77="A","/","")</f>
        <v/>
      </c>
      <c r="I69" s="326" t="str">
        <f>IF(Summary!$AR102="E","E","")</f>
        <v/>
      </c>
      <c r="J69" s="326" t="str">
        <f>IF(Summary!$AS102="Y","R","")</f>
        <v/>
      </c>
      <c r="K69" s="258"/>
      <c r="L69" s="585"/>
      <c r="M69" s="585"/>
      <c r="N69" s="585"/>
      <c r="O69" s="585"/>
      <c r="P69" s="585"/>
      <c r="Q69" s="585"/>
      <c r="R69" s="588"/>
      <c r="S69" s="273"/>
      <c r="T69" s="274"/>
      <c r="U69" s="586"/>
      <c r="V69" s="258"/>
      <c r="W69" s="275"/>
      <c r="X69" s="273"/>
      <c r="Y69" s="274"/>
      <c r="Z69" s="260"/>
      <c r="AA69" s="275"/>
      <c r="AB69" s="273"/>
      <c r="AC69" s="274"/>
    </row>
    <row r="70" spans="1:30" s="261" customFormat="1">
      <c r="A70" s="258"/>
      <c r="B70" s="262"/>
      <c r="C70" s="303" t="s">
        <v>983</v>
      </c>
      <c r="D70" s="310" t="str">
        <f>IF('Age-Level'!$Y80="A","/","")</f>
        <v/>
      </c>
      <c r="E70" s="310" t="str">
        <f>IF('Age-Level'!$Y84="A","/","")</f>
        <v/>
      </c>
      <c r="F70" s="310" t="str">
        <f>IF('Age-Level'!$Y88="A","/","")</f>
        <v/>
      </c>
      <c r="G70" s="310" t="str">
        <f>IF('Age-Level'!$Y93="A","/","")</f>
        <v/>
      </c>
      <c r="H70" s="310" t="str">
        <f>IF('Age-Level'!$Y95="A","/","")</f>
        <v/>
      </c>
      <c r="I70" s="224" t="str">
        <f>IF(Summary!$AR103="E","E","")</f>
        <v/>
      </c>
      <c r="J70" s="224" t="str">
        <f>IF(Summary!$AS103="Y","R","")</f>
        <v/>
      </c>
      <c r="K70" s="258"/>
      <c r="L70" s="583"/>
      <c r="M70" s="583"/>
      <c r="N70" s="583"/>
      <c r="O70" s="583"/>
      <c r="P70" s="583"/>
      <c r="Q70" s="583"/>
      <c r="R70" s="587"/>
      <c r="S70" s="273"/>
      <c r="T70" s="274"/>
      <c r="U70" s="586"/>
      <c r="V70" s="258"/>
      <c r="W70" s="275"/>
      <c r="X70" s="273"/>
      <c r="Y70" s="274"/>
      <c r="Z70" s="260"/>
      <c r="AA70" s="275"/>
      <c r="AB70" s="273"/>
      <c r="AC70" s="274"/>
    </row>
    <row r="71" spans="1:30" s="261" customFormat="1" ht="13.5" thickBot="1">
      <c r="B71" s="262"/>
      <c r="C71" s="302" t="s">
        <v>984</v>
      </c>
      <c r="D71" s="316" t="str">
        <f>IF('Age-Level'!$Y98="A","/","")</f>
        <v/>
      </c>
      <c r="E71" s="316" t="str">
        <f>IF('Age-Level'!$Y102="A","/","")</f>
        <v/>
      </c>
      <c r="F71" s="316" t="str">
        <f>IF('Age-Level'!$Y106="A","/","")</f>
        <v/>
      </c>
      <c r="G71" s="316" t="str">
        <f>IF('Age-Level'!$Y111="A","/","")</f>
        <v/>
      </c>
      <c r="H71" s="316" t="str">
        <f>IF('Age-Level'!$Y113="A","/","")</f>
        <v/>
      </c>
      <c r="I71" s="326" t="str">
        <f>IF(Summary!$AR104="E","E","")</f>
        <v/>
      </c>
      <c r="J71" s="326" t="str">
        <f>IF(Summary!$AS104="Y","R","")</f>
        <v/>
      </c>
      <c r="K71" s="258"/>
      <c r="L71" s="585"/>
      <c r="M71" s="585"/>
      <c r="N71" s="585"/>
      <c r="O71" s="585"/>
      <c r="P71" s="585"/>
      <c r="Q71" s="585"/>
      <c r="R71" s="588"/>
      <c r="S71" s="273"/>
      <c r="T71" s="274"/>
      <c r="U71" s="586"/>
      <c r="V71" s="258"/>
      <c r="W71" s="275"/>
      <c r="X71" s="273"/>
      <c r="Y71" s="274"/>
      <c r="Z71" s="260"/>
      <c r="AA71" s="275"/>
      <c r="AB71" s="273"/>
      <c r="AC71" s="274"/>
    </row>
    <row r="72" spans="1:30" s="261" customFormat="1">
      <c r="B72" s="262"/>
      <c r="C72" s="305" t="s">
        <v>985</v>
      </c>
      <c r="D72" s="381"/>
      <c r="E72" s="381"/>
      <c r="F72" s="309" t="str">
        <f>IF('Age-Level'!$Y116="C","/","")</f>
        <v/>
      </c>
      <c r="G72" s="309" t="str">
        <f>IF('Age-Level'!$Y117="C","/","")</f>
        <v/>
      </c>
      <c r="H72" s="309" t="str">
        <f>IF('Age-Level'!$Y118="C","/","")</f>
        <v/>
      </c>
      <c r="I72" s="224" t="str">
        <f>IF(Summary!$AR105="E","E","")</f>
        <v/>
      </c>
      <c r="J72" s="224" t="str">
        <f>IF(Summary!$AS105="Y","R","")</f>
        <v/>
      </c>
      <c r="K72" s="258"/>
      <c r="L72" s="583"/>
      <c r="M72" s="583"/>
      <c r="N72" s="583"/>
      <c r="O72" s="583"/>
      <c r="P72" s="583"/>
      <c r="Q72" s="583"/>
      <c r="R72" s="587"/>
      <c r="S72" s="273"/>
      <c r="T72" s="274"/>
      <c r="U72" s="586"/>
      <c r="V72" s="258"/>
      <c r="W72" s="275"/>
      <c r="X72" s="273"/>
      <c r="Y72" s="274"/>
      <c r="Z72" s="260"/>
      <c r="AA72" s="275"/>
      <c r="AB72" s="273"/>
      <c r="AC72" s="274"/>
    </row>
    <row r="73" spans="1:30" s="261" customFormat="1">
      <c r="B73" s="262"/>
      <c r="C73" s="306" t="s">
        <v>792</v>
      </c>
      <c r="D73" s="379"/>
      <c r="E73" s="379"/>
      <c r="F73" s="317" t="str">
        <f>IF(Bridging!$Y10="A","/","")</f>
        <v/>
      </c>
      <c r="G73" s="317" t="str">
        <f>IF(Bridging!$Y14="A","/","")</f>
        <v/>
      </c>
      <c r="H73" s="317" t="str">
        <f>IF(Bridging!$Y16="A","/","")</f>
        <v/>
      </c>
      <c r="I73" s="224" t="str">
        <f>IF(Summary!$AR93="E","E","")</f>
        <v/>
      </c>
      <c r="J73" s="224" t="str">
        <f>IF(Summary!$AS93="Y","R","")</f>
        <v/>
      </c>
      <c r="K73" s="258"/>
      <c r="L73" s="585"/>
      <c r="M73" s="585"/>
      <c r="N73" s="585"/>
      <c r="O73" s="585"/>
      <c r="P73" s="585"/>
      <c r="Q73" s="585"/>
      <c r="R73" s="588"/>
      <c r="S73" s="273"/>
      <c r="T73" s="274"/>
      <c r="U73" s="586"/>
      <c r="V73" s="258"/>
      <c r="W73" s="275"/>
      <c r="X73" s="273"/>
      <c r="Y73" s="274"/>
      <c r="Z73" s="260"/>
      <c r="AA73" s="275"/>
      <c r="AB73" s="273"/>
      <c r="AC73" s="274"/>
    </row>
    <row r="74" spans="1:30" s="261" customFormat="1">
      <c r="B74" s="258"/>
      <c r="C74" s="258"/>
      <c r="D74" s="259"/>
      <c r="E74" s="259"/>
      <c r="F74" s="259"/>
      <c r="G74" s="259"/>
      <c r="H74" s="259"/>
      <c r="I74" s="260"/>
      <c r="J74" s="260"/>
      <c r="K74" s="258"/>
      <c r="L74" s="583"/>
      <c r="M74" s="583"/>
      <c r="N74" s="583"/>
      <c r="O74" s="583"/>
      <c r="P74" s="583"/>
      <c r="Q74" s="583"/>
      <c r="R74" s="587"/>
      <c r="S74" s="273"/>
      <c r="T74" s="274"/>
      <c r="U74" s="586"/>
      <c r="V74" s="258"/>
      <c r="W74" s="275"/>
      <c r="X74" s="273"/>
      <c r="Y74" s="274"/>
      <c r="Z74" s="260"/>
      <c r="AA74" s="275"/>
      <c r="AB74" s="273"/>
      <c r="AC74" s="274"/>
    </row>
    <row r="75" spans="1:30" s="261" customFormat="1">
      <c r="B75" s="258"/>
      <c r="C75" s="258"/>
      <c r="D75" s="259"/>
      <c r="E75" s="259"/>
      <c r="F75" s="259"/>
      <c r="G75" s="259"/>
      <c r="H75" s="259"/>
      <c r="I75" s="260"/>
      <c r="J75" s="260"/>
      <c r="K75" s="258"/>
      <c r="L75" s="585"/>
      <c r="M75" s="585"/>
      <c r="N75" s="585"/>
      <c r="O75" s="585"/>
      <c r="P75" s="585"/>
      <c r="Q75" s="585"/>
      <c r="R75" s="588"/>
      <c r="S75" s="273"/>
      <c r="T75" s="274"/>
      <c r="U75" s="258"/>
      <c r="V75" s="258"/>
      <c r="W75" s="307"/>
      <c r="X75" s="277"/>
      <c r="Y75" s="278"/>
      <c r="Z75" s="260"/>
      <c r="AA75" s="307"/>
      <c r="AB75" s="277"/>
      <c r="AC75" s="278"/>
    </row>
    <row r="76" spans="1:30" s="261" customFormat="1">
      <c r="B76" s="258"/>
      <c r="C76" s="258"/>
      <c r="D76" s="259"/>
      <c r="E76" s="259"/>
      <c r="F76" s="259"/>
      <c r="G76" s="259"/>
      <c r="H76" s="259"/>
      <c r="I76" s="260"/>
      <c r="J76" s="260"/>
      <c r="K76" s="258"/>
      <c r="L76" s="258"/>
      <c r="M76" s="258"/>
      <c r="N76" s="258"/>
      <c r="O76" s="258"/>
      <c r="P76" s="258"/>
      <c r="Q76" s="258"/>
      <c r="R76" s="258"/>
      <c r="S76" s="260"/>
      <c r="T76" s="260"/>
      <c r="U76" s="258"/>
      <c r="V76" s="258"/>
      <c r="W76" s="258"/>
      <c r="X76" s="260"/>
      <c r="Y76" s="260"/>
      <c r="Z76" s="260"/>
      <c r="AA76" s="258"/>
      <c r="AB76" s="260"/>
      <c r="AC76" s="260"/>
    </row>
    <row r="77" spans="1:30" s="261" customFormat="1">
      <c r="B77" s="258"/>
      <c r="C77" s="258"/>
      <c r="D77" s="259"/>
      <c r="E77" s="259"/>
      <c r="F77" s="259"/>
      <c r="G77" s="259"/>
      <c r="H77" s="259"/>
      <c r="I77" s="260"/>
      <c r="J77" s="260"/>
      <c r="K77" s="258"/>
      <c r="L77" s="258"/>
      <c r="M77" s="258"/>
      <c r="N77" s="258"/>
      <c r="O77" s="258"/>
      <c r="P77" s="258"/>
      <c r="Q77" s="258"/>
      <c r="R77" s="258"/>
      <c r="S77" s="260"/>
      <c r="T77" s="260"/>
      <c r="U77" s="258"/>
      <c r="V77" s="258"/>
      <c r="W77" s="258"/>
      <c r="X77" s="260"/>
      <c r="Y77" s="260"/>
      <c r="Z77" s="260"/>
      <c r="AA77" s="258"/>
      <c r="AB77" s="260"/>
      <c r="AC77" s="260"/>
    </row>
    <row r="78" spans="1:30" s="261" customFormat="1">
      <c r="A78" s="258"/>
      <c r="B78" s="258"/>
      <c r="C78" s="258"/>
      <c r="D78" s="259"/>
      <c r="E78" s="259"/>
      <c r="F78" s="259"/>
      <c r="G78" s="259"/>
      <c r="H78" s="259"/>
      <c r="I78" s="260"/>
      <c r="J78" s="260"/>
      <c r="K78" s="258"/>
      <c r="L78" s="258"/>
      <c r="M78" s="258"/>
      <c r="N78" s="258"/>
      <c r="O78" s="258"/>
      <c r="P78" s="258"/>
      <c r="Q78" s="258"/>
      <c r="R78" s="258"/>
      <c r="S78" s="260"/>
      <c r="T78" s="260"/>
      <c r="U78" s="258"/>
      <c r="V78" s="258"/>
      <c r="W78" s="258"/>
      <c r="X78" s="260"/>
      <c r="Y78" s="260"/>
      <c r="Z78" s="260"/>
      <c r="AA78" s="258"/>
      <c r="AB78" s="260"/>
      <c r="AC78" s="260"/>
    </row>
    <row r="79" spans="1:30">
      <c r="W79" s="260"/>
      <c r="X79" s="258"/>
      <c r="AA79" s="261"/>
      <c r="AB79" s="258"/>
      <c r="AC79" s="258"/>
      <c r="AD79" s="258"/>
    </row>
    <row r="80" spans="1:30">
      <c r="W80" s="260"/>
      <c r="X80" s="258"/>
      <c r="AA80" s="261"/>
      <c r="AB80" s="258"/>
      <c r="AC80" s="258"/>
      <c r="AD80" s="258"/>
    </row>
    <row r="81" spans="23:30">
      <c r="W81" s="260"/>
      <c r="X81" s="258"/>
      <c r="AA81" s="261"/>
      <c r="AB81" s="258"/>
      <c r="AC81" s="258"/>
      <c r="AD81" s="258"/>
    </row>
    <row r="82" spans="23:30">
      <c r="W82" s="260"/>
      <c r="X82" s="258"/>
      <c r="AA82" s="261"/>
      <c r="AB82" s="258"/>
      <c r="AC82" s="258"/>
      <c r="AD82" s="258"/>
    </row>
    <row r="83" spans="23:30">
      <c r="W83" s="260"/>
      <c r="X83" s="258"/>
      <c r="AA83" s="261"/>
      <c r="AB83" s="258"/>
      <c r="AC83" s="258"/>
      <c r="AD83" s="258"/>
    </row>
    <row r="84" spans="23:30">
      <c r="W84" s="260"/>
      <c r="X84" s="258"/>
      <c r="AA84" s="261"/>
      <c r="AB84" s="258"/>
      <c r="AC84" s="258"/>
      <c r="AD84" s="258"/>
    </row>
    <row r="85" spans="23:30">
      <c r="W85" s="260"/>
      <c r="X85" s="258"/>
      <c r="AA85" s="261"/>
      <c r="AB85" s="258"/>
      <c r="AC85" s="258"/>
      <c r="AD85" s="258"/>
    </row>
    <row r="86" spans="23:30">
      <c r="W86" s="260"/>
      <c r="X86" s="258"/>
      <c r="AA86" s="261"/>
      <c r="AB86" s="258"/>
      <c r="AC86" s="258"/>
      <c r="AD86" s="258"/>
    </row>
  </sheetData>
  <sheetProtection algorithmName="SHA-512" hashValue="y968m7q56eZGW9A2qmPX7v6LYHIXTq6vHiohkWJjAaaQY5XVXnpX/xOfWt3/1QH1ikECwL+q0yiNYXT0LJOkgQ==" saltValue="+lviMBl05NWFWuH+67n5fw==" spinCount="100000" sheet="1" objects="1" scenarios="1" selectLockedCells="1"/>
  <mergeCells count="45">
    <mergeCell ref="L44:R44"/>
    <mergeCell ref="U25:U74"/>
    <mergeCell ref="L28:R28"/>
    <mergeCell ref="L29:R29"/>
    <mergeCell ref="L30:R30"/>
    <mergeCell ref="L31:R31"/>
    <mergeCell ref="L32:R32"/>
    <mergeCell ref="L33:R33"/>
    <mergeCell ref="L34:R34"/>
    <mergeCell ref="L35:R35"/>
    <mergeCell ref="L36:R36"/>
    <mergeCell ref="L37:R37"/>
    <mergeCell ref="L40:R40"/>
    <mergeCell ref="L41:R41"/>
    <mergeCell ref="L42:R42"/>
    <mergeCell ref="L43:R43"/>
    <mergeCell ref="L58:R58"/>
    <mergeCell ref="L45:R45"/>
    <mergeCell ref="L48:R48"/>
    <mergeCell ref="L49:R49"/>
    <mergeCell ref="L50:R50"/>
    <mergeCell ref="L51:R51"/>
    <mergeCell ref="L52:R52"/>
    <mergeCell ref="L53:R53"/>
    <mergeCell ref="L54:R54"/>
    <mergeCell ref="L55:R55"/>
    <mergeCell ref="L56:R56"/>
    <mergeCell ref="L57:R57"/>
    <mergeCell ref="L70:R70"/>
    <mergeCell ref="L59:R59"/>
    <mergeCell ref="L60:R60"/>
    <mergeCell ref="L61:R61"/>
    <mergeCell ref="L62:R62"/>
    <mergeCell ref="L63:R63"/>
    <mergeCell ref="L64:R64"/>
    <mergeCell ref="L65:R65"/>
    <mergeCell ref="L66:R66"/>
    <mergeCell ref="L67:R67"/>
    <mergeCell ref="L68:R68"/>
    <mergeCell ref="L69:R69"/>
    <mergeCell ref="L71:R71"/>
    <mergeCell ref="L72:R72"/>
    <mergeCell ref="L73:R73"/>
    <mergeCell ref="L74:R74"/>
    <mergeCell ref="L75:R75"/>
  </mergeCells>
  <conditionalFormatting sqref="T1:W1">
    <cfRule type="expression" dxfId="26" priority="2">
      <formula>LEFT($U$1,7)="Junior_"</formula>
    </cfRule>
  </conditionalFormatting>
  <conditionalFormatting sqref="C1">
    <cfRule type="expression" dxfId="25" priority="1">
      <formula>LEFT($U$1,7)&lt;&gt;"Junior_"</formula>
    </cfRule>
  </conditionalFormatting>
  <conditionalFormatting sqref="L48:L75 W54:W75 AA4:AA75">
    <cfRule type="duplicateValues" dxfId="24" priority="3"/>
  </conditionalFormatting>
  <pageMargins left="0.5" right="0.3" top="0.3" bottom="0.3" header="0.3" footer="0.3"/>
  <pageSetup scale="75" fitToWidth="2" fitToHeight="0" orientation="portrait" r:id="rId1"/>
  <colBreaks count="1" manualBreakCount="1">
    <brk id="21" max="74" man="1"/>
  </col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26C223-F543-4F6E-B731-F078F8592B83}">
  <sheetPr>
    <tabColor rgb="FF7030A0"/>
  </sheetPr>
  <dimension ref="A1:AD86"/>
  <sheetViews>
    <sheetView showGridLines="0" zoomScaleNormal="100" zoomScaleSheetLayoutView="100" workbookViewId="0">
      <selection activeCell="L48" sqref="L48:R48"/>
    </sheetView>
  </sheetViews>
  <sheetFormatPr defaultColWidth="9.140625" defaultRowHeight="12.75"/>
  <cols>
    <col min="1" max="1" width="0.85546875" style="258" customWidth="1"/>
    <col min="2" max="2" width="18.42578125" style="258" customWidth="1"/>
    <col min="3" max="3" width="24.42578125" style="258" customWidth="1"/>
    <col min="4" max="8" width="0.85546875" style="259" customWidth="1"/>
    <col min="9" max="10" width="7" style="260" customWidth="1"/>
    <col min="11" max="11" width="1.7109375" style="258" customWidth="1"/>
    <col min="12" max="12" width="18.42578125" style="258" customWidth="1"/>
    <col min="13" max="13" width="24.42578125" style="258" customWidth="1"/>
    <col min="14" max="18" width="0.85546875" style="258" customWidth="1"/>
    <col min="19" max="20" width="7" style="260" customWidth="1"/>
    <col min="21" max="21" width="2.7109375" style="258" customWidth="1"/>
    <col min="22" max="22" width="0.85546875" style="258" customWidth="1"/>
    <col min="23" max="23" width="45.7109375" style="258" customWidth="1"/>
    <col min="24" max="25" width="8.42578125" style="260" customWidth="1"/>
    <col min="26" max="26" width="1.7109375" style="260" customWidth="1"/>
    <col min="27" max="27" width="45.7109375" style="258" customWidth="1"/>
    <col min="28" max="29" width="8.42578125" style="260" customWidth="1"/>
    <col min="30" max="30" width="2.7109375" style="261" customWidth="1"/>
    <col min="31" max="16384" width="9.140625" style="258"/>
  </cols>
  <sheetData>
    <row r="1" spans="2:30" s="253" customFormat="1" ht="29.25" customHeight="1" thickBot="1">
      <c r="C1" s="254" t="s">
        <v>946</v>
      </c>
      <c r="D1" s="374"/>
      <c r="E1" s="374"/>
      <c r="F1" s="374"/>
      <c r="G1" s="374"/>
      <c r="H1" s="374"/>
      <c r="I1" s="375"/>
      <c r="J1" s="375"/>
      <c r="K1" s="376"/>
      <c r="L1" s="377"/>
      <c r="M1" s="377"/>
      <c r="N1" s="377"/>
      <c r="O1" s="377"/>
      <c r="P1" s="377"/>
      <c r="Q1" s="377"/>
      <c r="R1" s="377"/>
      <c r="S1" s="377"/>
      <c r="T1" s="378" t="str">
        <f ca="1">MID(CELL("filename",A1),FIND(IF(ISERROR(FIND("]",CELL("filename",A1))),"$","]"),CELL("filename",A1))+1,256)</f>
        <v>Junior_23</v>
      </c>
      <c r="U1" s="255" t="str">
        <f ca="1">MID(CELL("filename",A1),FIND(IF(ISERROR(FIND("]",CELL("filename",A1))),"$","]"),CELL("filename",A1))+1,256)</f>
        <v>Junior_23</v>
      </c>
      <c r="W1" s="256" t="str">
        <f ca="1">IF(T1&lt;&gt;"",T1,"")</f>
        <v>Junior_23</v>
      </c>
      <c r="X1" s="257"/>
      <c r="Y1" s="257"/>
      <c r="Z1" s="257"/>
      <c r="AB1" s="257"/>
      <c r="AC1" s="257"/>
      <c r="AD1" s="256"/>
    </row>
    <row r="2" spans="2:30" ht="12.95" customHeight="1">
      <c r="N2" s="259"/>
      <c r="O2" s="259"/>
      <c r="P2" s="259"/>
      <c r="Q2" s="259"/>
      <c r="R2" s="259"/>
    </row>
    <row r="3" spans="2:30" ht="12.95" customHeight="1" thickBot="1">
      <c r="N3" s="259"/>
      <c r="O3" s="259"/>
      <c r="P3" s="259"/>
      <c r="Q3" s="259"/>
      <c r="R3" s="259"/>
    </row>
    <row r="4" spans="2:30" ht="12.95" customHeight="1">
      <c r="B4" s="262"/>
      <c r="C4" s="300" t="s">
        <v>1076</v>
      </c>
      <c r="D4" s="309" t="str">
        <f>IF(Badges!$Z33="A","/","")</f>
        <v/>
      </c>
      <c r="E4" s="309" t="str">
        <f>IF(Badges!$Z37="A","/","")</f>
        <v/>
      </c>
      <c r="F4" s="309" t="str">
        <f>IF(Badges!$Z41="A","/","")</f>
        <v/>
      </c>
      <c r="G4" s="309" t="str">
        <f>IF(Badges!$Z45="A","/","")</f>
        <v/>
      </c>
      <c r="H4" s="309" t="str">
        <f>IF(Badges!$Z49="A","/","")</f>
        <v/>
      </c>
      <c r="I4" s="325" t="str">
        <f>IF(Summary!$AT5="E","E","")</f>
        <v/>
      </c>
      <c r="J4" s="325" t="str">
        <f>IF(Summary!$AU5="Y","R","")</f>
        <v/>
      </c>
      <c r="L4" s="262"/>
      <c r="M4" s="267" t="s">
        <v>97</v>
      </c>
      <c r="N4" s="268"/>
      <c r="O4" s="268"/>
      <c r="P4" s="268"/>
      <c r="Q4" s="268"/>
      <c r="R4" s="268"/>
      <c r="S4" s="269"/>
      <c r="T4" s="269"/>
      <c r="W4" s="336" t="str">
        <f>'Fun Patches'!C5</f>
        <v>&lt;LIST PATCH HERE&gt;</v>
      </c>
      <c r="X4" s="337" t="str">
        <f>IF(Summary!$AT113="E","E","")</f>
        <v/>
      </c>
      <c r="Y4" s="337" t="str">
        <f>IF(Summary!$AU113="Y","R","")</f>
        <v/>
      </c>
      <c r="AA4" s="270"/>
      <c r="AB4" s="264"/>
      <c r="AC4" s="265"/>
    </row>
    <row r="5" spans="2:30" ht="12.95" customHeight="1">
      <c r="B5" s="262"/>
      <c r="C5" s="295" t="s">
        <v>1057</v>
      </c>
      <c r="D5" s="311" t="str">
        <f>IF(Badges!$Z151="A","/","")</f>
        <v/>
      </c>
      <c r="E5" s="311" t="str">
        <f>IF(Badges!$Z155="A","/","")</f>
        <v/>
      </c>
      <c r="F5" s="311" t="str">
        <f>IF(Badges!$Z159="A","/","")</f>
        <v/>
      </c>
      <c r="G5" s="311" t="str">
        <f>IF(Badges!$Z163="A","/","")</f>
        <v/>
      </c>
      <c r="H5" s="311" t="str">
        <f>IF(Badges!$Z167="A","/","")</f>
        <v/>
      </c>
      <c r="I5" s="223" t="str">
        <f>IF(Summary!$AT11="E","E","")</f>
        <v/>
      </c>
      <c r="J5" s="223" t="str">
        <f>IF(Summary!$AU11="Y","R","")</f>
        <v/>
      </c>
      <c r="L5" s="262"/>
      <c r="M5" s="271" t="s">
        <v>947</v>
      </c>
      <c r="N5" s="268"/>
      <c r="O5" s="268"/>
      <c r="P5" s="268"/>
      <c r="Q5" s="268"/>
      <c r="R5" s="272"/>
      <c r="S5" s="224" t="str">
        <f>IF(Summary!$AT63="E","E","")</f>
        <v/>
      </c>
      <c r="T5" s="224" t="str">
        <f>IF(Summary!$AU63="Y","R","")</f>
        <v/>
      </c>
      <c r="W5" s="338" t="str">
        <f>'Fun Patches'!C6</f>
        <v>&lt;LIST PATCH HERE&gt;</v>
      </c>
      <c r="X5" s="339" t="str">
        <f>IF(Summary!$AT114="E","E","")</f>
        <v/>
      </c>
      <c r="Y5" s="339" t="str">
        <f>IF(Summary!$AU114="Y","R","")</f>
        <v/>
      </c>
      <c r="AA5" s="275"/>
      <c r="AB5" s="273"/>
      <c r="AC5" s="274"/>
    </row>
    <row r="6" spans="2:30" ht="12.95" customHeight="1" thickBot="1">
      <c r="B6" s="262"/>
      <c r="C6" s="299" t="s">
        <v>144</v>
      </c>
      <c r="D6" s="311" t="str">
        <f>IF(Badges!$Z174="A","/","")</f>
        <v/>
      </c>
      <c r="E6" s="311" t="str">
        <f>IF(Badges!$Z178="A","/","")</f>
        <v/>
      </c>
      <c r="F6" s="311" t="str">
        <f>IF(Badges!$Z182="A","/","")</f>
        <v/>
      </c>
      <c r="G6" s="311" t="str">
        <f>IF(Badges!$Z186="A","/","")</f>
        <v/>
      </c>
      <c r="H6" s="311" t="str">
        <f>IF(Badges!$Z190="A","/","")</f>
        <v/>
      </c>
      <c r="I6" s="223" t="str">
        <f>IF(Summary!$AT12="E","E","")</f>
        <v/>
      </c>
      <c r="J6" s="223" t="str">
        <f>IF(Summary!$AU12="Y","R","")</f>
        <v/>
      </c>
      <c r="K6" s="266" t="str">
        <f>IF(COUNT(#REF!)=3,MAX(#REF!),"")</f>
        <v/>
      </c>
      <c r="L6" s="262"/>
      <c r="M6" s="279" t="s">
        <v>948</v>
      </c>
      <c r="N6" s="280"/>
      <c r="O6" s="280"/>
      <c r="P6" s="280"/>
      <c r="Q6" s="280"/>
      <c r="R6" s="281"/>
      <c r="S6" s="224" t="str">
        <f>IF(Summary!$AT64="E","E","")</f>
        <v/>
      </c>
      <c r="T6" s="224" t="str">
        <f>IF(Summary!$AU64="Y","R","")</f>
        <v/>
      </c>
      <c r="W6" s="338" t="str">
        <f>'Fun Patches'!C7</f>
        <v>&lt;LIST PATCH HERE&gt;</v>
      </c>
      <c r="X6" s="339" t="str">
        <f>IF(Summary!$AT115="E","E","")</f>
        <v/>
      </c>
      <c r="Y6" s="339" t="str">
        <f>IF(Summary!$AU115="Y","R","")</f>
        <v/>
      </c>
      <c r="AA6" s="275"/>
      <c r="AB6" s="273"/>
      <c r="AC6" s="274"/>
    </row>
    <row r="7" spans="2:30" ht="12.95" customHeight="1" thickBot="1">
      <c r="B7" s="262"/>
      <c r="C7" s="294" t="s">
        <v>139</v>
      </c>
      <c r="D7" s="309" t="str">
        <f>IF(Badges!$Z197="A","/","")</f>
        <v/>
      </c>
      <c r="E7" s="309" t="str">
        <f>IF(Badges!$Z201="A","/","")</f>
        <v/>
      </c>
      <c r="F7" s="309" t="str">
        <f>IF(Badges!$Z205="A","/","")</f>
        <v/>
      </c>
      <c r="G7" s="309" t="str">
        <f>IF(Badges!$Z209="A","/","")</f>
        <v/>
      </c>
      <c r="H7" s="309" t="str">
        <f>IF(Badges!$Z213="A","/","")</f>
        <v/>
      </c>
      <c r="I7" s="325" t="str">
        <f>IF(Summary!$AT13="E","E","")</f>
        <v/>
      </c>
      <c r="J7" s="325" t="str">
        <f>IF(Summary!$AU13="Y","R","")</f>
        <v/>
      </c>
      <c r="K7" s="266"/>
      <c r="L7" s="262"/>
      <c r="M7" s="283" t="s">
        <v>949</v>
      </c>
      <c r="N7" s="284"/>
      <c r="O7" s="284"/>
      <c r="P7" s="284"/>
      <c r="Q7" s="284"/>
      <c r="R7" s="285"/>
      <c r="S7" s="224" t="str">
        <f>IF(Summary!$AT65="E","E","")</f>
        <v/>
      </c>
      <c r="T7" s="224" t="str">
        <f>IF(Summary!$AU65="Y","R","")</f>
        <v/>
      </c>
      <c r="U7" s="266" t="str">
        <f>IF(COUNTIF(S5:S7,"E")=3,"C"," ")</f>
        <v xml:space="preserve"> </v>
      </c>
      <c r="W7" s="338" t="str">
        <f>'Fun Patches'!C8</f>
        <v>&lt;LIST PATCH HERE&gt;</v>
      </c>
      <c r="X7" s="339" t="str">
        <f>IF(Summary!$AT116="E","E","")</f>
        <v/>
      </c>
      <c r="Y7" s="339" t="str">
        <f>IF(Summary!$AU116="Y","R","")</f>
        <v/>
      </c>
      <c r="AA7" s="275"/>
      <c r="AB7" s="273"/>
      <c r="AC7" s="274"/>
    </row>
    <row r="8" spans="2:30" ht="12.95" customHeight="1">
      <c r="B8" s="262"/>
      <c r="C8" s="295" t="s">
        <v>151</v>
      </c>
      <c r="D8" s="311" t="str">
        <f>IF(Badges!$Z220="A","/","")</f>
        <v/>
      </c>
      <c r="E8" s="311" t="str">
        <f>IF(Badges!$Z224="A","/","")</f>
        <v/>
      </c>
      <c r="F8" s="311" t="str">
        <f>IF(Badges!$Z228="A","/","")</f>
        <v/>
      </c>
      <c r="G8" s="311" t="str">
        <f>IF(Badges!$Z232="A","/","")</f>
        <v/>
      </c>
      <c r="H8" s="311" t="str">
        <f>IF(Badges!$Z236="A","/","")</f>
        <v/>
      </c>
      <c r="I8" s="223" t="str">
        <f>IF(Summary!$AT14="E","E","")</f>
        <v/>
      </c>
      <c r="J8" s="223" t="str">
        <f>IF(Summary!$AU14="Y","R","")</f>
        <v/>
      </c>
      <c r="K8" s="266"/>
      <c r="L8" s="262"/>
      <c r="M8" s="287" t="s">
        <v>951</v>
      </c>
      <c r="N8" s="288"/>
      <c r="O8" s="288"/>
      <c r="P8" s="288"/>
      <c r="Q8" s="288"/>
      <c r="R8" s="288"/>
      <c r="S8" s="289"/>
      <c r="T8" s="289"/>
      <c r="W8" s="338" t="str">
        <f>'Fun Patches'!C9</f>
        <v>&lt;LIST PATCH HERE&gt;</v>
      </c>
      <c r="X8" s="339" t="str">
        <f>IF(Summary!$AT117="E","E","")</f>
        <v/>
      </c>
      <c r="Y8" s="339" t="str">
        <f>IF(Summary!$AU117="Y","R","")</f>
        <v/>
      </c>
      <c r="AA8" s="275"/>
      <c r="AB8" s="273"/>
      <c r="AC8" s="274"/>
    </row>
    <row r="9" spans="2:30" ht="12.95" customHeight="1" thickBot="1">
      <c r="B9" s="262"/>
      <c r="C9" s="298" t="s">
        <v>439</v>
      </c>
      <c r="D9" s="311" t="str">
        <f>IF(Badges!$Z266="A","/","")</f>
        <v/>
      </c>
      <c r="E9" s="311" t="str">
        <f>IF(Badges!$Z270="A","/","")</f>
        <v/>
      </c>
      <c r="F9" s="311" t="str">
        <f>IF(Badges!$Z274="A","/","")</f>
        <v/>
      </c>
      <c r="G9" s="311" t="str">
        <f>IF(Badges!$Z278="A","/","")</f>
        <v/>
      </c>
      <c r="H9" s="311" t="str">
        <f>IF(Badges!$Z282="A","/","")</f>
        <v/>
      </c>
      <c r="I9" s="223" t="str">
        <f>IF(Summary!$AT16="E","E","")</f>
        <v/>
      </c>
      <c r="J9" s="223" t="str">
        <f>IF(Summary!$AU16="Y","R","")</f>
        <v/>
      </c>
      <c r="K9" s="266"/>
      <c r="L9" s="262"/>
      <c r="M9" s="271" t="s">
        <v>22</v>
      </c>
      <c r="N9" s="268"/>
      <c r="O9" s="268"/>
      <c r="P9" s="268"/>
      <c r="Q9" s="268"/>
      <c r="R9" s="272"/>
      <c r="S9" s="224" t="str">
        <f>IF(Summary!$AT67="E","E","")</f>
        <v/>
      </c>
      <c r="T9" s="224" t="str">
        <f>IF(Summary!$AU67="Y","R","")</f>
        <v/>
      </c>
      <c r="W9" s="338" t="str">
        <f>'Fun Patches'!C10</f>
        <v>&lt;LIST PATCH HERE&gt;</v>
      </c>
      <c r="X9" s="339" t="str">
        <f>IF(Summary!$AT118="E","E","")</f>
        <v/>
      </c>
      <c r="Y9" s="339" t="str">
        <f>IF(Summary!$AU118="Y","R","")</f>
        <v/>
      </c>
      <c r="AA9" s="275"/>
      <c r="AB9" s="273"/>
      <c r="AC9" s="274"/>
    </row>
    <row r="10" spans="2:30" ht="12.95" customHeight="1">
      <c r="B10" s="262"/>
      <c r="C10" s="300" t="s">
        <v>950</v>
      </c>
      <c r="D10" s="309" t="str">
        <f>IF(Badges!$Z289="A","/","")</f>
        <v/>
      </c>
      <c r="E10" s="309" t="str">
        <f>IF(Badges!$Z293="A","/","")</f>
        <v/>
      </c>
      <c r="F10" s="309" t="str">
        <f>IF(Badges!$Z297="A","/","")</f>
        <v/>
      </c>
      <c r="G10" s="309" t="str">
        <f>IF(Badges!$Z301="A","/","")</f>
        <v/>
      </c>
      <c r="H10" s="309" t="str">
        <f>IF(Badges!$Z305="A","/","")</f>
        <v/>
      </c>
      <c r="I10" s="325" t="str">
        <f>IF(Summary!$AT17="E","E","")</f>
        <v/>
      </c>
      <c r="J10" s="325" t="str">
        <f>IF(Summary!$AU17="Y","R","")</f>
        <v/>
      </c>
      <c r="K10" s="266" t="str">
        <f>IF(COUNT(#REF!)=3,MAX(#REF!),"")</f>
        <v/>
      </c>
      <c r="L10" s="262"/>
      <c r="M10" s="279" t="s">
        <v>26</v>
      </c>
      <c r="N10" s="280"/>
      <c r="O10" s="280"/>
      <c r="P10" s="280"/>
      <c r="Q10" s="280"/>
      <c r="R10" s="281"/>
      <c r="S10" s="224" t="str">
        <f>IF(Summary!$AT68="E","E","")</f>
        <v/>
      </c>
      <c r="T10" s="224" t="str">
        <f>IF(Summary!$AU68="Y","R","")</f>
        <v/>
      </c>
      <c r="W10" s="338" t="str">
        <f>'Fun Patches'!C11</f>
        <v>&lt;LIST PATCH HERE&gt;</v>
      </c>
      <c r="X10" s="339" t="str">
        <f>IF(Summary!$AT119="E","E","")</f>
        <v/>
      </c>
      <c r="Y10" s="339" t="str">
        <f>IF(Summary!$AU119="Y","R","")</f>
        <v/>
      </c>
      <c r="AA10" s="275"/>
      <c r="AB10" s="273"/>
      <c r="AC10" s="274"/>
    </row>
    <row r="11" spans="2:30" ht="12.95" customHeight="1" thickBot="1">
      <c r="B11" s="262"/>
      <c r="C11" s="295" t="s">
        <v>155</v>
      </c>
      <c r="D11" s="311" t="str">
        <f>IF(Badges!$Z312="A","/","")</f>
        <v/>
      </c>
      <c r="E11" s="311" t="str">
        <f>IF(Badges!$Z316="A","/","")</f>
        <v/>
      </c>
      <c r="F11" s="311" t="str">
        <f>IF(Badges!$Z320="A","/","")</f>
        <v/>
      </c>
      <c r="G11" s="311" t="str">
        <f>IF(Badges!$Z324="A","/","")</f>
        <v/>
      </c>
      <c r="H11" s="311" t="str">
        <f>IF(Badges!$Z328="A","/","")</f>
        <v/>
      </c>
      <c r="I11" s="223" t="str">
        <f>IF(Summary!$AT18="E","E","")</f>
        <v/>
      </c>
      <c r="J11" s="223" t="str">
        <f>IF(Summary!$AU18="Y","R","")</f>
        <v/>
      </c>
      <c r="K11" s="266"/>
      <c r="L11" s="262"/>
      <c r="M11" s="290" t="s">
        <v>30</v>
      </c>
      <c r="N11" s="291"/>
      <c r="O11" s="291"/>
      <c r="P11" s="291"/>
      <c r="Q11" s="291"/>
      <c r="R11" s="292"/>
      <c r="S11" s="326" t="str">
        <f>IF(Summary!$AT69="E","E","")</f>
        <v/>
      </c>
      <c r="T11" s="326" t="str">
        <f>IF(Summary!$AU69="Y","R","")</f>
        <v/>
      </c>
      <c r="U11" s="266" t="str">
        <f>IF(COUNTIF(S9:S11,"E")=3,"C"," ")</f>
        <v xml:space="preserve"> </v>
      </c>
      <c r="W11" s="338" t="str">
        <f>'Fun Patches'!C12</f>
        <v>&lt;LIST PATCH HERE&gt;</v>
      </c>
      <c r="X11" s="339" t="str">
        <f>IF(Summary!$AT120="E","E","")</f>
        <v/>
      </c>
      <c r="Y11" s="339" t="str">
        <f>IF(Summary!$AU120="Y","R","")</f>
        <v/>
      </c>
      <c r="AA11" s="275"/>
      <c r="AB11" s="273"/>
      <c r="AC11" s="274"/>
    </row>
    <row r="12" spans="2:30" ht="12.95" customHeight="1" thickBot="1">
      <c r="B12" s="262"/>
      <c r="C12" s="295" t="s">
        <v>143</v>
      </c>
      <c r="D12" s="311" t="str">
        <f>IF(Badges!$Z335="A","/","")</f>
        <v/>
      </c>
      <c r="E12" s="311" t="str">
        <f>IF(Badges!$Z339="A","/","")</f>
        <v/>
      </c>
      <c r="F12" s="311" t="str">
        <f>IF(Badges!$Z343="A","/","")</f>
        <v/>
      </c>
      <c r="G12" s="311" t="str">
        <f>IF(Badges!$Z347="A","/","")</f>
        <v/>
      </c>
      <c r="H12" s="311" t="str">
        <f>IF(Badges!$Z351="A","/","")</f>
        <v/>
      </c>
      <c r="I12" s="223" t="str">
        <f>IF(Summary!$AT19="E","E","")</f>
        <v/>
      </c>
      <c r="J12" s="223" t="str">
        <f>IF(Summary!$AU19="Y","R","")</f>
        <v/>
      </c>
      <c r="K12" s="266"/>
      <c r="L12" s="262"/>
      <c r="M12" s="267" t="s">
        <v>121</v>
      </c>
      <c r="N12" s="268"/>
      <c r="O12" s="268"/>
      <c r="P12" s="268"/>
      <c r="Q12" s="268"/>
      <c r="R12" s="268"/>
      <c r="S12" s="269"/>
      <c r="T12" s="269"/>
      <c r="W12" s="338" t="str">
        <f>'Fun Patches'!C13</f>
        <v>&lt;LIST PATCH HERE&gt;</v>
      </c>
      <c r="X12" s="339" t="str">
        <f>IF(Summary!$AT121="E","E","")</f>
        <v/>
      </c>
      <c r="Y12" s="339" t="str">
        <f>IF(Summary!$AU121="Y","R","")</f>
        <v/>
      </c>
      <c r="AA12" s="275"/>
      <c r="AB12" s="273"/>
      <c r="AC12" s="274"/>
    </row>
    <row r="13" spans="2:30" ht="12.95" customHeight="1">
      <c r="B13" s="262"/>
      <c r="C13" s="294" t="s">
        <v>741</v>
      </c>
      <c r="D13" s="309" t="str">
        <f>IF(Badges!$Z358="A","/","")</f>
        <v/>
      </c>
      <c r="E13" s="309" t="str">
        <f>IF(Badges!$Z362="A","/","")</f>
        <v/>
      </c>
      <c r="F13" s="309" t="str">
        <f>IF(Badges!$Z366="A","/","")</f>
        <v/>
      </c>
      <c r="G13" s="309" t="str">
        <f>IF(Badges!$Z370="A","/","")</f>
        <v/>
      </c>
      <c r="H13" s="309" t="str">
        <f>IF(Badges!$Z374="A","/","")</f>
        <v/>
      </c>
      <c r="I13" s="325" t="str">
        <f>IF(Summary!$AT20="E","E","")</f>
        <v/>
      </c>
      <c r="J13" s="325" t="str">
        <f>IF(Summary!$AU20="Y","R","")</f>
        <v/>
      </c>
      <c r="K13" s="266"/>
      <c r="L13" s="262"/>
      <c r="M13" s="279" t="s">
        <v>953</v>
      </c>
      <c r="N13" s="280"/>
      <c r="O13" s="280"/>
      <c r="P13" s="280"/>
      <c r="Q13" s="280"/>
      <c r="R13" s="281"/>
      <c r="S13" s="224" t="str">
        <f>IF(Summary!$AT71="E","E","")</f>
        <v/>
      </c>
      <c r="T13" s="224" t="str">
        <f>IF(Summary!$AU71="Y","R","")</f>
        <v/>
      </c>
      <c r="W13" s="338" t="str">
        <f>'Fun Patches'!C14</f>
        <v>&lt;LIST PATCH HERE&gt;</v>
      </c>
      <c r="X13" s="339" t="str">
        <f>IF(Summary!$AT122="E","E","")</f>
        <v/>
      </c>
      <c r="Y13" s="339" t="str">
        <f>IF(Summary!$AU122="Y","R","")</f>
        <v/>
      </c>
      <c r="AA13" s="275"/>
      <c r="AB13" s="273"/>
      <c r="AC13" s="274"/>
    </row>
    <row r="14" spans="2:30" ht="12.95" customHeight="1">
      <c r="B14" s="262"/>
      <c r="C14" s="295" t="s">
        <v>952</v>
      </c>
      <c r="D14" s="311" t="str">
        <f>IF(Badges!$Z573="A","/","")</f>
        <v/>
      </c>
      <c r="E14" s="311" t="str">
        <f>IF(Badges!$Z385="A","/","")</f>
        <v/>
      </c>
      <c r="F14" s="311" t="str">
        <f>IF(Badges!$Z389="A","/","")</f>
        <v/>
      </c>
      <c r="G14" s="311" t="str">
        <f>IF(Badges!$Z393="A","/","")</f>
        <v/>
      </c>
      <c r="H14" s="311" t="str">
        <f>IF(Badges!$Z397="A","/","")</f>
        <v/>
      </c>
      <c r="I14" s="223" t="str">
        <f>IF(Summary!$AT21="E","E","")</f>
        <v/>
      </c>
      <c r="J14" s="223" t="str">
        <f>IF(Summary!$AU21="Y","R","")</f>
        <v/>
      </c>
      <c r="K14" s="266" t="str">
        <f>IF(COUNT(#REF!)=3,MAX(#REF!),"")</f>
        <v/>
      </c>
      <c r="L14" s="262"/>
      <c r="M14" s="279" t="s">
        <v>954</v>
      </c>
      <c r="N14" s="280"/>
      <c r="O14" s="280"/>
      <c r="P14" s="280"/>
      <c r="Q14" s="280"/>
      <c r="R14" s="281"/>
      <c r="S14" s="224" t="str">
        <f>IF(Summary!$AT72="E","E","")</f>
        <v/>
      </c>
      <c r="T14" s="224" t="str">
        <f>IF(Summary!$AU72="Y","R","")</f>
        <v/>
      </c>
      <c r="W14" s="338" t="str">
        <f>'Fun Patches'!C15</f>
        <v>&lt;LIST PATCH HERE&gt;</v>
      </c>
      <c r="X14" s="339" t="str">
        <f>IF(Summary!$AT123="E","E","")</f>
        <v/>
      </c>
      <c r="Y14" s="339" t="str">
        <f>IF(Summary!$AU123="Y","R","")</f>
        <v/>
      </c>
      <c r="AA14" s="275"/>
      <c r="AB14" s="273"/>
      <c r="AC14" s="274"/>
    </row>
    <row r="15" spans="2:30" ht="12.95" customHeight="1" thickBot="1">
      <c r="B15" s="262"/>
      <c r="C15" s="298" t="s">
        <v>697</v>
      </c>
      <c r="D15" s="311" t="str">
        <f>IF(Badges!$Z404="A","/","")</f>
        <v/>
      </c>
      <c r="E15" s="311" t="str">
        <f>IF(Badges!$Z408="A","/","")</f>
        <v/>
      </c>
      <c r="F15" s="311" t="str">
        <f>IF(Badges!$Z412="A","/","")</f>
        <v/>
      </c>
      <c r="G15" s="311" t="str">
        <f>IF(Badges!$Z416="A","/","")</f>
        <v/>
      </c>
      <c r="H15" s="311" t="str">
        <f>IF(Badges!$Z420="A","/","")</f>
        <v/>
      </c>
      <c r="I15" s="223" t="str">
        <f>IF(Summary!$AT22="E","E","")</f>
        <v/>
      </c>
      <c r="J15" s="223" t="str">
        <f>IF(Summary!$AU22="Y","R","")</f>
        <v/>
      </c>
      <c r="K15" s="266"/>
      <c r="L15" s="262"/>
      <c r="M15" s="283" t="s">
        <v>955</v>
      </c>
      <c r="N15" s="284"/>
      <c r="O15" s="284"/>
      <c r="P15" s="284"/>
      <c r="Q15" s="284"/>
      <c r="R15" s="285"/>
      <c r="S15" s="326" t="str">
        <f>IF(Summary!$AT73="E","E","")</f>
        <v/>
      </c>
      <c r="T15" s="326" t="str">
        <f>IF(Summary!$AU73="Y","R","")</f>
        <v/>
      </c>
      <c r="U15" s="266" t="str">
        <f>IF(COUNTIF(S13:S15,"E")=3,"C"," ")</f>
        <v xml:space="preserve"> </v>
      </c>
      <c r="W15" s="338" t="str">
        <f>'Fun Patches'!C16</f>
        <v>&lt;LIST PATCH HERE&gt;</v>
      </c>
      <c r="X15" s="339" t="str">
        <f>IF(Summary!$AT124="E","E","")</f>
        <v/>
      </c>
      <c r="Y15" s="339" t="str">
        <f>IF(Summary!$AU124="Y","R","")</f>
        <v/>
      </c>
      <c r="AA15" s="275"/>
      <c r="AB15" s="273"/>
      <c r="AC15" s="274"/>
    </row>
    <row r="16" spans="2:30" ht="12.95" customHeight="1">
      <c r="B16" s="262"/>
      <c r="C16" s="295" t="s">
        <v>146</v>
      </c>
      <c r="D16" s="309" t="str">
        <f>IF(Badges!$Z427="A","/","")</f>
        <v/>
      </c>
      <c r="E16" s="309" t="str">
        <f>IF(Badges!$Z431="A","/","")</f>
        <v/>
      </c>
      <c r="F16" s="309" t="str">
        <f>IF(Badges!$Z435="A","/","")</f>
        <v/>
      </c>
      <c r="G16" s="309" t="str">
        <f>IF(Badges!$Z439="A","/","")</f>
        <v/>
      </c>
      <c r="H16" s="309" t="str">
        <f>IF(Badges!$Z443="A","/","")</f>
        <v/>
      </c>
      <c r="I16" s="325" t="str">
        <f>IF(Summary!$AT23="E","E","")</f>
        <v/>
      </c>
      <c r="J16" s="325" t="str">
        <f>IF(Summary!$AU23="Y","R","")</f>
        <v/>
      </c>
      <c r="K16" s="266"/>
      <c r="L16" s="262"/>
      <c r="M16" s="294" t="s">
        <v>956</v>
      </c>
      <c r="N16" s="310" t="str">
        <f>IF(Badges!$Z79="A","/","")</f>
        <v/>
      </c>
      <c r="O16" s="310" t="str">
        <f>IF(Badges!$Z83="A","/","")</f>
        <v/>
      </c>
      <c r="P16" s="310" t="str">
        <f>IF(Badges!$Z87="A","/","")</f>
        <v/>
      </c>
      <c r="Q16" s="310" t="str">
        <f>IF(Badges!$Z91="A","/","")</f>
        <v/>
      </c>
      <c r="R16" s="310" t="str">
        <f>IF(Badges!$Z95="A","/","")</f>
        <v/>
      </c>
      <c r="S16" s="224" t="str">
        <f>IF(Summary!$AT7="E","E","")</f>
        <v/>
      </c>
      <c r="T16" s="224" t="str">
        <f>IF(Summary!$AU7="Y","R","")</f>
        <v/>
      </c>
      <c r="W16" s="338" t="str">
        <f>'Fun Patches'!C17</f>
        <v>&lt;LIST PATCH HERE&gt;</v>
      </c>
      <c r="X16" s="339" t="str">
        <f>IF(Summary!$AT125="E","E","")</f>
        <v/>
      </c>
      <c r="Y16" s="339" t="str">
        <f>IF(Summary!$AU125="Y","R","")</f>
        <v/>
      </c>
      <c r="AA16" s="275"/>
      <c r="AB16" s="273"/>
      <c r="AC16" s="274"/>
    </row>
    <row r="17" spans="2:29" ht="12.95" customHeight="1">
      <c r="B17" s="262"/>
      <c r="C17" s="295" t="s">
        <v>153</v>
      </c>
      <c r="D17" s="311" t="str">
        <f>IF(Badges!$Z450="A","/","")</f>
        <v/>
      </c>
      <c r="E17" s="311" t="str">
        <f>IF(Badges!$Z454="A","/","")</f>
        <v/>
      </c>
      <c r="F17" s="311" t="str">
        <f>IF(Badges!$Z458="A","/","")</f>
        <v/>
      </c>
      <c r="G17" s="311" t="str">
        <f>IF(Badges!$Z462="A","/","")</f>
        <v/>
      </c>
      <c r="H17" s="311" t="str">
        <f>IF(Badges!$Z466="A","/","")</f>
        <v/>
      </c>
      <c r="I17" s="223" t="str">
        <f>IF(Summary!$AT24="E","E","")</f>
        <v/>
      </c>
      <c r="J17" s="223" t="str">
        <f>IF(Summary!$AU24="Y","R","")</f>
        <v/>
      </c>
      <c r="K17" s="266"/>
      <c r="L17" s="262"/>
      <c r="M17" s="295" t="s">
        <v>957</v>
      </c>
      <c r="N17" s="311" t="str">
        <f>IF(Badges!$Z10="A","/","")</f>
        <v/>
      </c>
      <c r="O17" s="311" t="str">
        <f>IF(Badges!$Z14="A","/","")</f>
        <v/>
      </c>
      <c r="P17" s="311" t="str">
        <f>IF(Badges!$Z18="A","/","")</f>
        <v/>
      </c>
      <c r="Q17" s="311" t="str">
        <f>IF(Badges!$Z22="A","/","")</f>
        <v/>
      </c>
      <c r="R17" s="311" t="str">
        <f>IF(Badges!$Z26="A","/","")</f>
        <v/>
      </c>
      <c r="S17" s="224" t="str">
        <f>IF(Summary!$AT4="E","E","")</f>
        <v/>
      </c>
      <c r="T17" s="224" t="str">
        <f>IF(Summary!$AU4="Y","R","")</f>
        <v/>
      </c>
      <c r="W17" s="338" t="str">
        <f>'Fun Patches'!C18</f>
        <v>&lt;LIST PATCH HERE&gt;</v>
      </c>
      <c r="X17" s="339" t="str">
        <f>IF(Summary!$AT126="E","E","")</f>
        <v/>
      </c>
      <c r="Y17" s="339" t="str">
        <f>IF(Summary!$AU126="Y","R","")</f>
        <v/>
      </c>
      <c r="AA17" s="275"/>
      <c r="AB17" s="273"/>
      <c r="AC17" s="274"/>
    </row>
    <row r="18" spans="2:29" ht="12.95" customHeight="1" thickBot="1">
      <c r="B18" s="262"/>
      <c r="C18" s="295" t="s">
        <v>94</v>
      </c>
      <c r="D18" s="311" t="str">
        <f>IF(Badges!$Z473="A","/","")</f>
        <v/>
      </c>
      <c r="E18" s="311" t="str">
        <f>IF(Badges!$Z477="A","/","")</f>
        <v/>
      </c>
      <c r="F18" s="311" t="str">
        <f>IF(Badges!$Z481="A","/","")</f>
        <v/>
      </c>
      <c r="G18" s="311" t="str">
        <f>IF(Badges!$Z485="A","/","")</f>
        <v/>
      </c>
      <c r="H18" s="311" t="str">
        <f>IF(Badges!$Z489="A","/","")</f>
        <v/>
      </c>
      <c r="I18" s="223" t="str">
        <f>IF(Summary!$AT25="E","E","")</f>
        <v/>
      </c>
      <c r="J18" s="223" t="str">
        <f>IF(Summary!$AU25="Y","R","")</f>
        <v/>
      </c>
      <c r="K18" s="266" t="str">
        <f>IF(COUNT(#REF!)=4,MAX(#REF!),"")</f>
        <v/>
      </c>
      <c r="L18" s="262"/>
      <c r="M18" s="295" t="s">
        <v>958</v>
      </c>
      <c r="N18" s="308" t="str">
        <f>IF(Badges!$Z243="A","/","")</f>
        <v/>
      </c>
      <c r="O18" s="308" t="str">
        <f>IF(Badges!$Z247="A","/","")</f>
        <v/>
      </c>
      <c r="P18" s="308" t="str">
        <f>IF(Badges!$Z251="A","/","")</f>
        <v/>
      </c>
      <c r="Q18" s="308" t="str">
        <f>IF(Badges!$Z255="A","/","")</f>
        <v/>
      </c>
      <c r="R18" s="308" t="str">
        <f>IF(Badges!$Z259="A","/","")</f>
        <v/>
      </c>
      <c r="S18" s="224" t="str">
        <f>IF(Summary!$AT15="E","E","")</f>
        <v/>
      </c>
      <c r="T18" s="224" t="str">
        <f>IF(Summary!$AU15="Y","R","")</f>
        <v/>
      </c>
      <c r="W18" s="338" t="str">
        <f>'Fun Patches'!C19</f>
        <v>&lt;LIST PATCH HERE&gt;</v>
      </c>
      <c r="X18" s="339" t="str">
        <f>IF(Summary!$AT127="E","E","")</f>
        <v/>
      </c>
      <c r="Y18" s="339" t="str">
        <f>IF(Summary!$AU127="Y","R","")</f>
        <v/>
      </c>
      <c r="AA18" s="275"/>
      <c r="AB18" s="273"/>
      <c r="AC18" s="274"/>
    </row>
    <row r="19" spans="2:29" ht="12.95" customHeight="1" thickBot="1">
      <c r="B19" s="262"/>
      <c r="C19" s="294" t="s">
        <v>141</v>
      </c>
      <c r="D19" s="309" t="str">
        <f>IF(Badges!$Z496="A","/","")</f>
        <v/>
      </c>
      <c r="E19" s="309" t="str">
        <f>IF(Badges!$Z500="A","/","")</f>
        <v/>
      </c>
      <c r="F19" s="309" t="str">
        <f>IF(Badges!$Z504="A","/","")</f>
        <v/>
      </c>
      <c r="G19" s="309" t="str">
        <f>IF(Badges!$Z508="A","/","")</f>
        <v/>
      </c>
      <c r="H19" s="309" t="str">
        <f>IF(Badges!$Z512="A","/","")</f>
        <v/>
      </c>
      <c r="I19" s="325" t="str">
        <f>IF(Summary!$AT26="E","E","")</f>
        <v/>
      </c>
      <c r="J19" s="325" t="str">
        <f>IF(Summary!$AU26="Y","R","")</f>
        <v/>
      </c>
      <c r="K19" s="266"/>
      <c r="L19" s="262"/>
      <c r="M19" s="296" t="s">
        <v>959</v>
      </c>
      <c r="N19" s="291"/>
      <c r="O19" s="291"/>
      <c r="P19" s="291"/>
      <c r="Q19" s="291"/>
      <c r="R19" s="292"/>
      <c r="S19" s="326" t="str">
        <f>IF(Summary!$AT74="E","E","")</f>
        <v/>
      </c>
      <c r="T19" s="326" t="str">
        <f>IF(Summary!$AU74="Y","R","")</f>
        <v/>
      </c>
      <c r="U19" s="266" t="str">
        <f>IF(COUNTIF(S16:S19,"E")=4,"C"," ")</f>
        <v xml:space="preserve"> </v>
      </c>
      <c r="W19" s="338" t="str">
        <f>'Fun Patches'!C20</f>
        <v>&lt;LIST PATCH HERE&gt;</v>
      </c>
      <c r="X19" s="339" t="str">
        <f>IF(Summary!$AT128="E","E","")</f>
        <v/>
      </c>
      <c r="Y19" s="339" t="str">
        <f>IF(Summary!$AU128="Y","R","")</f>
        <v/>
      </c>
      <c r="AA19" s="275"/>
      <c r="AB19" s="273"/>
      <c r="AC19" s="274"/>
    </row>
    <row r="20" spans="2:29" ht="12.95" customHeight="1">
      <c r="B20" s="262"/>
      <c r="C20" s="295" t="s">
        <v>718</v>
      </c>
      <c r="D20" s="311" t="str">
        <f>IF(Badges!$Z519="A","/","")</f>
        <v/>
      </c>
      <c r="E20" s="311" t="str">
        <f>IF(Badges!$Z523="A","/","")</f>
        <v/>
      </c>
      <c r="F20" s="311" t="str">
        <f>IF(Badges!$Z527="A","/","")</f>
        <v/>
      </c>
      <c r="G20" s="311" t="str">
        <f>IF(Badges!$Z531="A","/","")</f>
        <v/>
      </c>
      <c r="H20" s="311" t="str">
        <f>IF(Badges!$Z535="A","/","")</f>
        <v/>
      </c>
      <c r="I20" s="223" t="str">
        <f>IF(Summary!$AT27="E","E","")</f>
        <v/>
      </c>
      <c r="J20" s="223" t="str">
        <f>IF(Summary!$AU27="Y","R","")</f>
        <v/>
      </c>
      <c r="K20" s="266"/>
      <c r="L20" s="262"/>
      <c r="M20" s="267" t="s">
        <v>764</v>
      </c>
      <c r="N20" s="268"/>
      <c r="O20" s="268"/>
      <c r="P20" s="268"/>
      <c r="Q20" s="268"/>
      <c r="R20" s="272"/>
      <c r="S20" s="325" t="str">
        <f>IF(Summary!$AT75="E","E","")</f>
        <v/>
      </c>
      <c r="T20" s="325" t="str">
        <f>IF(Summary!$AU75="Y","R","")</f>
        <v/>
      </c>
      <c r="W20" s="338" t="str">
        <f>'Fun Patches'!C21</f>
        <v>&lt;LIST PATCH HERE&gt;</v>
      </c>
      <c r="X20" s="339" t="str">
        <f>IF(Summary!$AT129="E","E","")</f>
        <v/>
      </c>
      <c r="Y20" s="339" t="str">
        <f>IF(Summary!$AU129="Y","R","")</f>
        <v/>
      </c>
      <c r="AA20" s="275"/>
      <c r="AB20" s="273"/>
      <c r="AC20" s="274"/>
    </row>
    <row r="21" spans="2:29" ht="12.95" customHeight="1" thickBot="1">
      <c r="B21" s="262"/>
      <c r="C21" s="298" t="s">
        <v>148</v>
      </c>
      <c r="D21" s="311" t="str">
        <f>IF(Badges!$Z542="A","/","")</f>
        <v/>
      </c>
      <c r="E21" s="311" t="str">
        <f>IF(Badges!$Z546="A","/","")</f>
        <v/>
      </c>
      <c r="F21" s="311" t="str">
        <f>IF(Badges!$Z550="A","/","")</f>
        <v/>
      </c>
      <c r="G21" s="311" t="str">
        <f>IF(Badges!$Z554="A","/","")</f>
        <v/>
      </c>
      <c r="H21" s="311" t="str">
        <f>IF(Badges!$Z558="A","/","")</f>
        <v/>
      </c>
      <c r="I21" s="223" t="str">
        <f>IF(Summary!$AT28="E","E","")</f>
        <v/>
      </c>
      <c r="J21" s="223" t="str">
        <f>IF(Summary!$AU28="Y","R","")</f>
        <v/>
      </c>
      <c r="K21" s="266"/>
      <c r="L21" s="262"/>
      <c r="M21" s="283" t="s">
        <v>960</v>
      </c>
      <c r="N21" s="284"/>
      <c r="O21" s="284"/>
      <c r="P21" s="284"/>
      <c r="Q21" s="284"/>
      <c r="R21" s="285"/>
      <c r="S21" s="346" t="str">
        <f>IF(Summary!$AT76="E","E","")</f>
        <v/>
      </c>
      <c r="T21" s="346" t="str">
        <f>IF(Summary!$AU76="Y","R","")</f>
        <v/>
      </c>
      <c r="U21" s="266" t="str">
        <f>IF(COUNTIF(S20:S21,"E")=2,"C"," ")</f>
        <v xml:space="preserve"> </v>
      </c>
      <c r="W21" s="338" t="str">
        <f>'Fun Patches'!C22</f>
        <v>&lt;LIST PATCH HERE&gt;</v>
      </c>
      <c r="X21" s="339" t="str">
        <f>IF(Summary!$AT130="E","E","")</f>
        <v/>
      </c>
      <c r="Y21" s="339" t="str">
        <f>IF(Summary!$AU130="Y","R","")</f>
        <v/>
      </c>
      <c r="AA21" s="275"/>
      <c r="AB21" s="273"/>
      <c r="AC21" s="274"/>
    </row>
    <row r="22" spans="2:29" ht="12.95" customHeight="1">
      <c r="B22" s="262"/>
      <c r="C22" s="295" t="s">
        <v>152</v>
      </c>
      <c r="D22" s="309" t="str">
        <f>IF(Badges!$Z565="A","/","")</f>
        <v/>
      </c>
      <c r="E22" s="309" t="str">
        <f>IF(Badges!$Z569="A","/","")</f>
        <v/>
      </c>
      <c r="F22" s="309" t="str">
        <f>IF(Badges!$Z573="A","/","")</f>
        <v/>
      </c>
      <c r="G22" s="309" t="str">
        <f>IF(Badges!$Z577="A","/","")</f>
        <v/>
      </c>
      <c r="H22" s="309" t="str">
        <f>IF(Badges!$Z581="A","/","")</f>
        <v/>
      </c>
      <c r="I22" s="325" t="str">
        <f>IF(Summary!$AT29="E","E","")</f>
        <v/>
      </c>
      <c r="J22" s="325" t="str">
        <f>IF(Summary!$AU29="Y","R","")</f>
        <v/>
      </c>
      <c r="K22" s="266" t="str">
        <f>IF(COUNT(#REF!)=2,MAX(#REF!),"")</f>
        <v/>
      </c>
      <c r="L22" s="262"/>
      <c r="M22" s="287" t="s">
        <v>766</v>
      </c>
      <c r="N22" s="288"/>
      <c r="O22" s="288"/>
      <c r="P22" s="288"/>
      <c r="Q22" s="288"/>
      <c r="R22" s="297"/>
      <c r="S22" s="325" t="str">
        <f>IF(Summary!$AT77="E","E","")</f>
        <v/>
      </c>
      <c r="T22" s="325" t="str">
        <f>IF(Summary!$AU77="Y","R","")</f>
        <v/>
      </c>
      <c r="W22" s="338" t="str">
        <f>'Fun Patches'!C23</f>
        <v>&lt;LIST PATCH HERE&gt;</v>
      </c>
      <c r="X22" s="339" t="str">
        <f>IF(Summary!$AT131="E","E","")</f>
        <v/>
      </c>
      <c r="Y22" s="339" t="str">
        <f>IF(Summary!$AU131="Y","R","")</f>
        <v/>
      </c>
      <c r="AA22" s="275"/>
      <c r="AB22" s="273"/>
      <c r="AC22" s="274"/>
    </row>
    <row r="23" spans="2:29" ht="12.95" customHeight="1" thickBot="1">
      <c r="B23" s="262"/>
      <c r="C23" s="295" t="s">
        <v>149</v>
      </c>
      <c r="D23" s="311" t="str">
        <f>IF(Badges!$Z588="A","/","")</f>
        <v/>
      </c>
      <c r="E23" s="311" t="str">
        <f>IF(Badges!$Z592="A","/","")</f>
        <v/>
      </c>
      <c r="F23" s="311" t="str">
        <f>IF(Badges!$Z596="A","/","")</f>
        <v/>
      </c>
      <c r="G23" s="311" t="str">
        <f>IF(Badges!$Z600="A","/","")</f>
        <v/>
      </c>
      <c r="H23" s="311" t="str">
        <f>IF(Badges!$Z604="A","/","")</f>
        <v/>
      </c>
      <c r="I23" s="223" t="str">
        <f>IF(Summary!$AT30="E","E","")</f>
        <v/>
      </c>
      <c r="J23" s="223" t="str">
        <f>IF(Summary!$AU30="Y","R","")</f>
        <v/>
      </c>
      <c r="K23" s="266"/>
      <c r="L23" s="262"/>
      <c r="M23" s="290" t="s">
        <v>961</v>
      </c>
      <c r="N23" s="291"/>
      <c r="O23" s="291"/>
      <c r="P23" s="291"/>
      <c r="Q23" s="291"/>
      <c r="R23" s="292"/>
      <c r="S23" s="326" t="str">
        <f>IF(Summary!$AT78="E","E","")</f>
        <v/>
      </c>
      <c r="T23" s="326" t="str">
        <f>IF(Summary!$AU78="Y","R","")</f>
        <v/>
      </c>
      <c r="U23" s="266" t="str">
        <f>IF(COUNTIF(S22:S23,"E")=2,"C"," ")</f>
        <v xml:space="preserve"> </v>
      </c>
      <c r="W23" s="338" t="str">
        <f>'Fun Patches'!C24</f>
        <v>&lt;LIST PATCH HERE&gt;</v>
      </c>
      <c r="X23" s="339" t="str">
        <f>IF(Summary!$AT132="E","E","")</f>
        <v/>
      </c>
      <c r="Y23" s="339" t="str">
        <f>IF(Summary!$AU132="Y","R","")</f>
        <v/>
      </c>
      <c r="AA23" s="275"/>
      <c r="AB23" s="273"/>
      <c r="AC23" s="274"/>
    </row>
    <row r="24" spans="2:29" ht="12.95" customHeight="1" thickBot="1">
      <c r="B24" s="262"/>
      <c r="C24" s="295" t="s">
        <v>142</v>
      </c>
      <c r="D24" s="311" t="str">
        <f>IF(Badges!$Z634="A","/","")</f>
        <v/>
      </c>
      <c r="E24" s="311" t="str">
        <f>IF(Badges!$Z638="A","/","")</f>
        <v/>
      </c>
      <c r="F24" s="311" t="str">
        <f>IF(Badges!$Z642="A","/","")</f>
        <v/>
      </c>
      <c r="G24" s="311" t="str">
        <f>IF(Badges!$Z646="A","/","")</f>
        <v/>
      </c>
      <c r="H24" s="311" t="str">
        <f>IF(Badges!$Z650="A","/","")</f>
        <v/>
      </c>
      <c r="I24" s="223" t="str">
        <f>IF(Summary!$AT32="E","E","")</f>
        <v/>
      </c>
      <c r="J24" s="223" t="str">
        <f>IF(Summary!$AU32="Y","R","")</f>
        <v/>
      </c>
      <c r="K24" s="266" t="str">
        <f>IF(COUNT(#REF!)=2,MAX(#REF!),"")</f>
        <v/>
      </c>
      <c r="L24" s="262"/>
      <c r="M24" s="267" t="s">
        <v>765</v>
      </c>
      <c r="N24" s="268"/>
      <c r="O24" s="268"/>
      <c r="P24" s="268"/>
      <c r="Q24" s="268"/>
      <c r="R24" s="272"/>
      <c r="S24" s="224" t="str">
        <f>IF(Summary!$AT79="E","E","")</f>
        <v/>
      </c>
      <c r="T24" s="224" t="str">
        <f>IF(Summary!$AU79="Y","R","")</f>
        <v/>
      </c>
      <c r="U24" s="266" t="str">
        <f>IF(COUNTIF(S24:S25,"E")=2,"C"," ")</f>
        <v xml:space="preserve"> </v>
      </c>
      <c r="W24" s="338" t="str">
        <f>'Fun Patches'!C25</f>
        <v>&lt;LIST PATCH HERE&gt;</v>
      </c>
      <c r="X24" s="339" t="str">
        <f>IF(Summary!$AT133="E","E","")</f>
        <v/>
      </c>
      <c r="Y24" s="339" t="str">
        <f>IF(Summary!$AU133="Y","R","")</f>
        <v/>
      </c>
      <c r="AA24" s="275"/>
      <c r="AB24" s="273"/>
      <c r="AC24" s="274"/>
    </row>
    <row r="25" spans="2:29" ht="12.95" customHeight="1" thickBot="1">
      <c r="B25" s="262"/>
      <c r="C25" s="294" t="s">
        <v>154</v>
      </c>
      <c r="D25" s="309" t="str">
        <f>IF(Badges!$Z657="A","/","")</f>
        <v/>
      </c>
      <c r="E25" s="309" t="str">
        <f>IF(Badges!$Z661="A","/","")</f>
        <v/>
      </c>
      <c r="F25" s="309" t="str">
        <f>IF(Badges!$Z665="A","/","")</f>
        <v/>
      </c>
      <c r="G25" s="309" t="str">
        <f>IF(Badges!$Z669="A","/","")</f>
        <v/>
      </c>
      <c r="H25" s="309" t="str">
        <f>IF(Badges!$Z673="A","/","")</f>
        <v/>
      </c>
      <c r="I25" s="325" t="str">
        <f>IF(Summary!$AT33="E","E","")</f>
        <v/>
      </c>
      <c r="J25" s="325" t="str">
        <f>IF(Summary!$AU33="Y","R","")</f>
        <v/>
      </c>
      <c r="K25" s="266"/>
      <c r="L25" s="262"/>
      <c r="M25" s="283" t="s">
        <v>964</v>
      </c>
      <c r="N25" s="284"/>
      <c r="O25" s="284"/>
      <c r="P25" s="284"/>
      <c r="Q25" s="284"/>
      <c r="R25" s="285"/>
      <c r="S25" s="326" t="str">
        <f>IF(Summary!$AT80="E","E","")</f>
        <v/>
      </c>
      <c r="T25" s="326" t="str">
        <f>IF(Summary!$AU80="Y","R","")</f>
        <v/>
      </c>
      <c r="U25" s="586" t="s">
        <v>1144</v>
      </c>
      <c r="W25" s="338" t="str">
        <f>'Fun Patches'!C26</f>
        <v>&lt;LIST PATCH HERE&gt;</v>
      </c>
      <c r="X25" s="339" t="str">
        <f>IF(Summary!$AT134="E","E","")</f>
        <v/>
      </c>
      <c r="Y25" s="339" t="str">
        <f>IF(Summary!$AU134="Y","R","")</f>
        <v/>
      </c>
      <c r="AA25" s="275"/>
      <c r="AB25" s="273"/>
      <c r="AC25" s="274"/>
    </row>
    <row r="26" spans="2:29" ht="12.95" customHeight="1">
      <c r="B26" s="262"/>
      <c r="C26" s="295" t="s">
        <v>962</v>
      </c>
      <c r="D26" s="311" t="str">
        <f>IF(Badges!$Z102="A","/","")</f>
        <v/>
      </c>
      <c r="E26" s="311" t="str">
        <f>IF(Badges!$Z106="A","/","")</f>
        <v/>
      </c>
      <c r="F26" s="311" t="str">
        <f>IF(Badges!$Z110="A","/","")</f>
        <v/>
      </c>
      <c r="G26" s="311" t="str">
        <f>IF(Badges!$Z114="A","/","")</f>
        <v/>
      </c>
      <c r="H26" s="311" t="str">
        <f>IF(Badges!$Z118="A","/","")</f>
        <v/>
      </c>
      <c r="I26" s="223" t="str">
        <f>IF(Summary!$AT8="E","E","")</f>
        <v/>
      </c>
      <c r="J26" s="223" t="str">
        <f>IF(Summary!$AU8="Y","R","")</f>
        <v/>
      </c>
      <c r="K26" s="266" t="str">
        <f>IF(COUNT(#REF!)=2,MAX(#REF!),"")</f>
        <v/>
      </c>
      <c r="L26" s="392"/>
      <c r="M26" s="392"/>
      <c r="N26" s="393"/>
      <c r="O26" s="393"/>
      <c r="P26" s="393"/>
      <c r="Q26" s="393"/>
      <c r="R26" s="393"/>
      <c r="S26" s="394"/>
      <c r="T26" s="394"/>
      <c r="U26" s="586"/>
      <c r="W26" s="338" t="str">
        <f>'Fun Patches'!C27</f>
        <v>&lt;LIST PATCH HERE&gt;</v>
      </c>
      <c r="X26" s="339" t="str">
        <f>IF(Summary!$AT135="E","E","")</f>
        <v/>
      </c>
      <c r="Y26" s="339" t="str">
        <f>IF(Summary!$AU135="Y","R","")</f>
        <v/>
      </c>
      <c r="AA26" s="275"/>
      <c r="AB26" s="273"/>
      <c r="AC26" s="274"/>
    </row>
    <row r="27" spans="2:29" ht="12.95" customHeight="1" thickBot="1">
      <c r="B27" s="262"/>
      <c r="C27" s="298" t="s">
        <v>963</v>
      </c>
      <c r="D27" s="311" t="str">
        <f>IF(Badges!$Z680="A","/","")</f>
        <v/>
      </c>
      <c r="E27" s="311" t="str">
        <f>IF(Badges!$Z684="A","/","")</f>
        <v/>
      </c>
      <c r="F27" s="311" t="str">
        <f>IF(Badges!$Z688="A","/","")</f>
        <v/>
      </c>
      <c r="G27" s="311" t="str">
        <f>IF(Badges!$Z692="A","/","")</f>
        <v/>
      </c>
      <c r="H27" s="311" t="str">
        <f>IF(Badges!$Z696="A","/","")</f>
        <v/>
      </c>
      <c r="I27" s="223" t="str">
        <f>IF(Summary!$AT34="E","E","")</f>
        <v/>
      </c>
      <c r="J27" s="223" t="str">
        <f>IF(Summary!$AU34="Y","R","")</f>
        <v/>
      </c>
      <c r="K27" s="266"/>
      <c r="L27" s="392"/>
      <c r="M27" s="392"/>
      <c r="N27" s="393"/>
      <c r="O27" s="393"/>
      <c r="P27" s="393"/>
      <c r="Q27" s="393"/>
      <c r="R27" s="393"/>
      <c r="S27" s="394"/>
      <c r="T27" s="394"/>
      <c r="U27" s="586"/>
      <c r="W27" s="338" t="str">
        <f>'Fun Patches'!C28</f>
        <v>&lt;LIST PATCH HERE&gt;</v>
      </c>
      <c r="X27" s="339" t="str">
        <f>IF(Summary!$AT136="E","E","")</f>
        <v/>
      </c>
      <c r="Y27" s="339" t="str">
        <f>IF(Summary!$AU136="Y","R","")</f>
        <v/>
      </c>
      <c r="AA27" s="275"/>
      <c r="AB27" s="273"/>
      <c r="AC27" s="274"/>
    </row>
    <row r="28" spans="2:29" ht="12.95" customHeight="1">
      <c r="B28" s="262"/>
      <c r="C28" s="294" t="s">
        <v>150</v>
      </c>
      <c r="D28" s="309" t="str">
        <f>IF(Badges!$Z703="A","/","")</f>
        <v/>
      </c>
      <c r="E28" s="309" t="str">
        <f>IF(Badges!$Z707="A","/","")</f>
        <v/>
      </c>
      <c r="F28" s="309" t="str">
        <f>IF(Badges!$Z711="A","/","")</f>
        <v/>
      </c>
      <c r="G28" s="309" t="str">
        <f>IF(Badges!$Z715="A","/","")</f>
        <v/>
      </c>
      <c r="H28" s="309" t="str">
        <f>IF(Badges!$Z719="A","/","")</f>
        <v/>
      </c>
      <c r="I28" s="325" t="str">
        <f>IF(Summary!$AT35="E","E","")</f>
        <v/>
      </c>
      <c r="J28" s="325" t="str">
        <f>IF(Summary!$AU35="Y","R","")</f>
        <v/>
      </c>
      <c r="L28" s="580" t="str">
        <f>'Council Own'!B6</f>
        <v>&lt;&lt;List Badge 1 Here&gt;&gt;</v>
      </c>
      <c r="M28" s="580"/>
      <c r="N28" s="580"/>
      <c r="O28" s="580"/>
      <c r="P28" s="580"/>
      <c r="Q28" s="580"/>
      <c r="R28" s="589"/>
      <c r="S28" s="337" t="str">
        <f>IF(Summary!$AT82="E","E","")</f>
        <v/>
      </c>
      <c r="T28" s="337" t="str">
        <f>IF(Summary!$AU82="Y","R","")</f>
        <v/>
      </c>
      <c r="U28" s="586"/>
      <c r="W28" s="338" t="str">
        <f>'Fun Patches'!C29</f>
        <v>&lt;LIST PATCH HERE&gt;</v>
      </c>
      <c r="X28" s="339" t="str">
        <f>IF(Summary!$AT137="E","E","")</f>
        <v/>
      </c>
      <c r="Y28" s="339" t="str">
        <f>IF(Summary!$AU137="Y","R","")</f>
        <v/>
      </c>
      <c r="AA28" s="275"/>
      <c r="AB28" s="273"/>
      <c r="AC28" s="274"/>
    </row>
    <row r="29" spans="2:29" ht="12.95" customHeight="1">
      <c r="B29" s="262"/>
      <c r="C29" s="295" t="s">
        <v>847</v>
      </c>
      <c r="D29" s="311" t="str">
        <f>IF(Badges!$Z726="A","/","")</f>
        <v/>
      </c>
      <c r="E29" s="311" t="str">
        <f>IF(Badges!$Z730="A","/","")</f>
        <v/>
      </c>
      <c r="F29" s="311" t="str">
        <f>IF(Badges!$Z734="A","/","")</f>
        <v/>
      </c>
      <c r="G29" s="311" t="str">
        <f>IF(Badges!$Z738="A","/","")</f>
        <v/>
      </c>
      <c r="H29" s="311" t="str">
        <f>IF(Badges!$Z742="A","/","")</f>
        <v/>
      </c>
      <c r="I29" s="223" t="str">
        <f>IF(Summary!$AT36="E","E","")</f>
        <v/>
      </c>
      <c r="J29" s="223" t="str">
        <f>IF(Summary!$AU36="Y","R","")</f>
        <v/>
      </c>
      <c r="L29" s="581" t="str">
        <f>'Council Own'!B30</f>
        <v>&lt;&lt;List Badge 2 Here&gt;&gt;</v>
      </c>
      <c r="M29" s="581"/>
      <c r="N29" s="581"/>
      <c r="O29" s="581"/>
      <c r="P29" s="581"/>
      <c r="Q29" s="581"/>
      <c r="R29" s="590"/>
      <c r="S29" s="339" t="str">
        <f>IF(Summary!$AT83="E","E","")</f>
        <v/>
      </c>
      <c r="T29" s="339" t="str">
        <f>IF(Summary!$AU83="Y","R","")</f>
        <v/>
      </c>
      <c r="U29" s="586"/>
      <c r="W29" s="338" t="str">
        <f>'Fun Patches'!C30</f>
        <v>&lt;LIST PATCH HERE&gt;</v>
      </c>
      <c r="X29" s="339" t="str">
        <f>IF(Summary!$AT138="E","E","")</f>
        <v/>
      </c>
      <c r="Y29" s="339" t="str">
        <f>IF(Summary!$AU138="Y","R","")</f>
        <v/>
      </c>
      <c r="AA29" s="275"/>
      <c r="AB29" s="273"/>
      <c r="AC29" s="274"/>
    </row>
    <row r="30" spans="2:29" ht="12.95" customHeight="1" thickBot="1">
      <c r="B30" s="262"/>
      <c r="C30" s="298" t="s">
        <v>140</v>
      </c>
      <c r="D30" s="316" t="str">
        <f>IF(Badges!$Z749="A","/","")</f>
        <v/>
      </c>
      <c r="E30" s="316" t="str">
        <f>IF(Badges!$Z753="A","/","")</f>
        <v/>
      </c>
      <c r="F30" s="316" t="str">
        <f>IF(Badges!$Z757="A","/","")</f>
        <v/>
      </c>
      <c r="G30" s="316" t="str">
        <f>IF(Badges!$Z761="A","/","")</f>
        <v/>
      </c>
      <c r="H30" s="316" t="str">
        <f>IF(Badges!$Z765="A","/","")</f>
        <v/>
      </c>
      <c r="I30" s="326" t="str">
        <f>IF(Summary!$AT37="E","E","")</f>
        <v/>
      </c>
      <c r="J30" s="326" t="str">
        <f>IF(Summary!$AU37="Y","R","")</f>
        <v/>
      </c>
      <c r="L30" s="580" t="str">
        <f>'Council Own'!B54</f>
        <v>&lt;&lt;List Badge 3 Here&gt;&gt;</v>
      </c>
      <c r="M30" s="580"/>
      <c r="N30" s="580"/>
      <c r="O30" s="580"/>
      <c r="P30" s="580"/>
      <c r="Q30" s="580"/>
      <c r="R30" s="589"/>
      <c r="S30" s="339" t="str">
        <f>IF(Summary!$AT84="E","E","")</f>
        <v/>
      </c>
      <c r="T30" s="339" t="str">
        <f>IF(Summary!$AU84="Y","R","")</f>
        <v/>
      </c>
      <c r="U30" s="586"/>
      <c r="W30" s="338" t="str">
        <f>'Fun Patches'!C31</f>
        <v>&lt;LIST PATCH HERE&gt;</v>
      </c>
      <c r="X30" s="339" t="str">
        <f>IF(Summary!$AT139="E","E","")</f>
        <v/>
      </c>
      <c r="Y30" s="339" t="str">
        <f>IF(Summary!$AU139="Y","R","")</f>
        <v/>
      </c>
      <c r="AA30" s="275"/>
      <c r="AB30" s="273"/>
      <c r="AC30" s="274"/>
    </row>
    <row r="31" spans="2:29" ht="12.95" customHeight="1">
      <c r="B31" s="262"/>
      <c r="C31" s="295" t="s">
        <v>1077</v>
      </c>
      <c r="D31" s="308" t="str">
        <f>IF(Badges!D768="C","/","")</f>
        <v/>
      </c>
      <c r="E31" s="308" t="str">
        <f>IF(Badges!E768="C","/","")</f>
        <v/>
      </c>
      <c r="F31" s="308" t="str">
        <f>IF(Badges!F768="C","/","")</f>
        <v/>
      </c>
      <c r="G31" s="308" t="str">
        <f>IF(Badges!G768="C","/","")</f>
        <v/>
      </c>
      <c r="H31" s="308" t="str">
        <f>IF(Badges!H768="C","/","")</f>
        <v/>
      </c>
      <c r="I31" s="224" t="str">
        <f>IF(Summary!$AT38="E","E","")</f>
        <v/>
      </c>
      <c r="J31" s="224" t="str">
        <f>IF(Summary!$AU38="Y","R","")</f>
        <v/>
      </c>
      <c r="L31" s="581" t="str">
        <f>'Council Own'!B78</f>
        <v>&lt;&lt;List Badge 4 Here&gt;&gt;</v>
      </c>
      <c r="M31" s="581"/>
      <c r="N31" s="581"/>
      <c r="O31" s="581"/>
      <c r="P31" s="581"/>
      <c r="Q31" s="581"/>
      <c r="R31" s="590"/>
      <c r="S31" s="339" t="str">
        <f>IF(Summary!$AT85="E","E","")</f>
        <v/>
      </c>
      <c r="T31" s="339" t="str">
        <f>IF(Summary!$AU85="Y","R","")</f>
        <v/>
      </c>
      <c r="U31" s="586"/>
      <c r="W31" s="338" t="str">
        <f>'Fun Patches'!C32</f>
        <v>&lt;LIST PATCH HERE&gt;</v>
      </c>
      <c r="X31" s="339" t="str">
        <f>IF(Summary!$AT140="E","E","")</f>
        <v/>
      </c>
      <c r="Y31" s="339" t="str">
        <f>IF(Summary!$AU140="Y","R","")</f>
        <v/>
      </c>
      <c r="AA31" s="275"/>
      <c r="AB31" s="273"/>
      <c r="AC31" s="274"/>
    </row>
    <row r="32" spans="2:29" ht="12.95" customHeight="1">
      <c r="B32" s="262"/>
      <c r="C32" s="295" t="s">
        <v>965</v>
      </c>
      <c r="D32" s="317" t="str">
        <f>IF(Badges!$Z779="A","/","")</f>
        <v/>
      </c>
      <c r="E32" s="317" t="str">
        <f>IF(Badges!$Z783="A","/","")</f>
        <v/>
      </c>
      <c r="F32" s="317" t="str">
        <f>IF(Badges!$Z787="A","/","")</f>
        <v/>
      </c>
      <c r="G32" s="317" t="str">
        <f>IF(Badges!$Z791="A","/","")</f>
        <v/>
      </c>
      <c r="H32" s="317" t="str">
        <f>IF(Badges!$Z795="A","/","")</f>
        <v/>
      </c>
      <c r="I32" s="224" t="str">
        <f>IF(Summary!$AT39="E","E","")</f>
        <v/>
      </c>
      <c r="J32" s="224" t="str">
        <f>IF(Summary!$AU39="Y","R","")</f>
        <v/>
      </c>
      <c r="L32" s="582" t="str">
        <f>'Council Own'!B102</f>
        <v>&lt;&lt;List Badge 5 Here&gt;&gt;</v>
      </c>
      <c r="M32" s="582"/>
      <c r="N32" s="582"/>
      <c r="O32" s="582"/>
      <c r="P32" s="582"/>
      <c r="Q32" s="582"/>
      <c r="R32" s="591"/>
      <c r="S32" s="341" t="str">
        <f>IF(Summary!$AT86="E","E","")</f>
        <v/>
      </c>
      <c r="T32" s="341" t="str">
        <f>IF(Summary!$AU86="Y","R","")</f>
        <v/>
      </c>
      <c r="U32" s="586"/>
      <c r="W32" s="338" t="str">
        <f>'Fun Patches'!C33</f>
        <v>&lt;LIST PATCH HERE&gt;</v>
      </c>
      <c r="X32" s="339" t="str">
        <f>IF(Summary!$AT141="E","E","")</f>
        <v/>
      </c>
      <c r="Y32" s="339" t="str">
        <f>IF(Summary!$AU141="Y","R","")</f>
        <v/>
      </c>
      <c r="AA32" s="275"/>
      <c r="AB32" s="273"/>
      <c r="AC32" s="274"/>
    </row>
    <row r="33" spans="2:29" ht="12.95" customHeight="1" thickBot="1">
      <c r="B33" s="262"/>
      <c r="C33" s="299" t="s">
        <v>966</v>
      </c>
      <c r="D33" s="316" t="str">
        <f>IF(Badges!$Z802="A","/","")</f>
        <v/>
      </c>
      <c r="E33" s="316" t="str">
        <f>IF(Badges!$Z806="A","/","")</f>
        <v/>
      </c>
      <c r="F33" s="316" t="str">
        <f>IF(Badges!$Z810="A","/","")</f>
        <v/>
      </c>
      <c r="G33" s="316" t="str">
        <f>IF(Badges!$Z814="A","/","")</f>
        <v/>
      </c>
      <c r="H33" s="316" t="str">
        <f>IF(Badges!$Z818="A","/","")</f>
        <v/>
      </c>
      <c r="I33" s="224" t="str">
        <f>IF(Summary!$AT40="E","E","")</f>
        <v/>
      </c>
      <c r="J33" s="224" t="str">
        <f>IF(Summary!$AU40="Y","R","")</f>
        <v/>
      </c>
      <c r="L33" s="582" t="str">
        <f>'Council Own'!B126</f>
        <v>&lt;&lt;List Badge 6 Here&gt;&gt;</v>
      </c>
      <c r="M33" s="582"/>
      <c r="N33" s="582"/>
      <c r="O33" s="582"/>
      <c r="P33" s="582"/>
      <c r="Q33" s="582"/>
      <c r="R33" s="591"/>
      <c r="S33" s="341" t="str">
        <f>IF(Summary!$AT87="E","E","")</f>
        <v/>
      </c>
      <c r="T33" s="341" t="str">
        <f>IF(Summary!$AU87="Y","R","")</f>
        <v/>
      </c>
      <c r="U33" s="586"/>
      <c r="W33" s="338" t="str">
        <f>'Fun Patches'!C34</f>
        <v>&lt;LIST PATCH HERE&gt;</v>
      </c>
      <c r="X33" s="339" t="str">
        <f>IF(Summary!$AT142="E","E","")</f>
        <v/>
      </c>
      <c r="Y33" s="339" t="str">
        <f>IF(Summary!$AU142="Y","R","")</f>
        <v/>
      </c>
      <c r="AA33" s="275"/>
      <c r="AB33" s="273"/>
      <c r="AC33" s="274"/>
    </row>
    <row r="34" spans="2:29" ht="12.95" customHeight="1">
      <c r="L34" s="582" t="str">
        <f>'Council Own'!B150</f>
        <v>&lt;&lt;List Badge 7 Here&gt;&gt;</v>
      </c>
      <c r="M34" s="582"/>
      <c r="N34" s="582"/>
      <c r="O34" s="582"/>
      <c r="P34" s="582"/>
      <c r="Q34" s="582"/>
      <c r="R34" s="591"/>
      <c r="S34" s="341" t="str">
        <f>IF(Summary!$AT88="E","E","")</f>
        <v/>
      </c>
      <c r="T34" s="341" t="str">
        <f>IF(Summary!$AU88="Y","R","")</f>
        <v/>
      </c>
      <c r="U34" s="586"/>
      <c r="W34" s="338" t="str">
        <f>'Fun Patches'!C35</f>
        <v>&lt;LIST PATCH HERE&gt;</v>
      </c>
      <c r="X34" s="339" t="str">
        <f>IF(Summary!$AT143="E","E","")</f>
        <v/>
      </c>
      <c r="Y34" s="339" t="str">
        <f>IF(Summary!$AU143="Y","R","")</f>
        <v/>
      </c>
      <c r="AA34" s="275"/>
      <c r="AB34" s="273"/>
      <c r="AC34" s="274"/>
    </row>
    <row r="35" spans="2:29" ht="12.95" customHeight="1" thickBot="1">
      <c r="L35" s="582" t="str">
        <f>'Council Own'!B174</f>
        <v>&lt;&lt;List Badge 8 Here&gt;&gt;</v>
      </c>
      <c r="M35" s="582"/>
      <c r="N35" s="582"/>
      <c r="O35" s="582"/>
      <c r="P35" s="582"/>
      <c r="Q35" s="582"/>
      <c r="R35" s="591"/>
      <c r="S35" s="341" t="str">
        <f>IF(Summary!$AT89="E","E","")</f>
        <v/>
      </c>
      <c r="T35" s="341" t="str">
        <f>IF(Summary!$AU89="Y","R","")</f>
        <v/>
      </c>
      <c r="U35" s="586"/>
      <c r="W35" s="338" t="str">
        <f>'Fun Patches'!C36</f>
        <v>&lt;LIST PATCH HERE&gt;</v>
      </c>
      <c r="X35" s="339" t="str">
        <f>IF(Summary!$AT144="E","E","")</f>
        <v/>
      </c>
      <c r="Y35" s="339" t="str">
        <f>IF(Summary!$AU144="Y","R","")</f>
        <v/>
      </c>
      <c r="AA35" s="275"/>
      <c r="AB35" s="273"/>
      <c r="AC35" s="274"/>
    </row>
    <row r="36" spans="2:29" ht="12.95" customHeight="1">
      <c r="C36" s="300" t="s">
        <v>156</v>
      </c>
      <c r="D36" s="310" t="str">
        <f>IF(Badges!$Z56="A","/","")</f>
        <v/>
      </c>
      <c r="E36" s="310" t="str">
        <f>IF(Badges!$Z60="A","/","")</f>
        <v/>
      </c>
      <c r="F36" s="310" t="str">
        <f>IF(Badges!$Z64="A","/","")</f>
        <v/>
      </c>
      <c r="G36" s="310" t="str">
        <f>IF(Badges!$Z68="A","/","")</f>
        <v/>
      </c>
      <c r="H36" s="310" t="str">
        <f>IF(Badges!$Z72="A","/","")</f>
        <v/>
      </c>
      <c r="I36" s="224" t="str">
        <f>IF(Summary!$AT6="E","E","")</f>
        <v/>
      </c>
      <c r="J36" s="224" t="str">
        <f>IF(Summary!$AU6="Y","R","")</f>
        <v/>
      </c>
      <c r="L36" s="582" t="str">
        <f>'Council Own'!B198</f>
        <v>&lt;&lt;List Badge 9 Here&gt;&gt;</v>
      </c>
      <c r="M36" s="582"/>
      <c r="N36" s="582"/>
      <c r="O36" s="582"/>
      <c r="P36" s="582"/>
      <c r="Q36" s="582"/>
      <c r="R36" s="591"/>
      <c r="S36" s="341" t="str">
        <f>IF(Summary!$AT90="E","E","")</f>
        <v/>
      </c>
      <c r="T36" s="341" t="str">
        <f>IF(Summary!$AU90="Y","R","")</f>
        <v/>
      </c>
      <c r="U36" s="586"/>
      <c r="W36" s="338" t="str">
        <f>'Fun Patches'!C37</f>
        <v>&lt;LIST PATCH HERE&gt;</v>
      </c>
      <c r="X36" s="339" t="str">
        <f>IF(Summary!$AT145="E","E","")</f>
        <v/>
      </c>
      <c r="Y36" s="339" t="str">
        <f>IF(Summary!$AU145="Y","R","")</f>
        <v/>
      </c>
      <c r="AA36" s="275"/>
      <c r="AB36" s="273"/>
      <c r="AC36" s="274"/>
    </row>
    <row r="37" spans="2:29" ht="12.95" customHeight="1" thickBot="1">
      <c r="C37" s="298" t="s">
        <v>157</v>
      </c>
      <c r="D37" s="316" t="str">
        <f>IF(Badges!$Z611="A","/","")</f>
        <v/>
      </c>
      <c r="E37" s="316" t="str">
        <f>IF(Badges!$Z615="A","/","")</f>
        <v/>
      </c>
      <c r="F37" s="316" t="str">
        <f>IF(Badges!$Z619="A","/","")</f>
        <v/>
      </c>
      <c r="G37" s="316" t="str">
        <f>IF(Badges!$Z623="A","/","")</f>
        <v/>
      </c>
      <c r="H37" s="316" t="str">
        <f>IF(Badges!$Z627="A","/","")</f>
        <v/>
      </c>
      <c r="I37" s="326" t="str">
        <f>IF(Summary!$AT31="E","E","")</f>
        <v/>
      </c>
      <c r="J37" s="326" t="str">
        <f>IF(Summary!$AU31="Y","R","")</f>
        <v/>
      </c>
      <c r="L37" s="582" t="str">
        <f>'Council Own'!B222</f>
        <v>&lt;&lt;List Badge 10 Here&gt;&gt;</v>
      </c>
      <c r="M37" s="582"/>
      <c r="N37" s="582"/>
      <c r="O37" s="582"/>
      <c r="P37" s="582"/>
      <c r="Q37" s="582"/>
      <c r="R37" s="591"/>
      <c r="S37" s="341" t="str">
        <f>IF(Summary!$AT91="E","E","")</f>
        <v/>
      </c>
      <c r="T37" s="341" t="str">
        <f>IF(Summary!$AU91="Y","R","")</f>
        <v/>
      </c>
      <c r="U37" s="586"/>
      <c r="W37" s="338" t="str">
        <f>'Fun Patches'!C38</f>
        <v>&lt;LIST PATCH HERE&gt;</v>
      </c>
      <c r="X37" s="339" t="str">
        <f>IF(Summary!$AT146="E","E","")</f>
        <v/>
      </c>
      <c r="Y37" s="339" t="str">
        <f>IF(Summary!$AU146="Y","R","")</f>
        <v/>
      </c>
      <c r="AA37" s="275"/>
      <c r="AB37" s="273"/>
      <c r="AC37" s="274"/>
    </row>
    <row r="38" spans="2:29" ht="12.95" customHeight="1">
      <c r="C38" s="300" t="s">
        <v>158</v>
      </c>
      <c r="D38" s="309" t="str">
        <f>IF(Badges!$Z123="A","/","")</f>
        <v/>
      </c>
      <c r="E38" s="309" t="str">
        <f>IF(Badges!$Z125="A","/","")</f>
        <v/>
      </c>
      <c r="F38" s="309" t="str">
        <f>IF(Badges!$Z127="A","/","")</f>
        <v/>
      </c>
      <c r="G38" s="309" t="str">
        <f>IF(Badges!$Z129="A","/","")</f>
        <v/>
      </c>
      <c r="H38" s="309" t="str">
        <f>IF(Badges!$Z131="A","/","")</f>
        <v/>
      </c>
      <c r="I38" s="224" t="str">
        <f>IF(Summary!$AT9="E","E","")</f>
        <v/>
      </c>
      <c r="J38" s="224" t="str">
        <f>IF(Summary!$AU9="Y","R","")</f>
        <v/>
      </c>
      <c r="L38" s="391"/>
      <c r="M38" s="391"/>
      <c r="N38" s="391"/>
      <c r="O38" s="391"/>
      <c r="P38" s="391"/>
      <c r="Q38" s="391"/>
      <c r="R38" s="391"/>
      <c r="S38" s="395"/>
      <c r="T38" s="395"/>
      <c r="U38" s="586"/>
      <c r="W38" s="338" t="str">
        <f>'Fun Patches'!C39</f>
        <v>&lt;LIST PATCH HERE&gt;</v>
      </c>
      <c r="X38" s="339" t="str">
        <f>IF(Summary!$AT147="E","E","")</f>
        <v/>
      </c>
      <c r="Y38" s="339" t="str">
        <f>IF(Summary!$AU147="Y","R","")</f>
        <v/>
      </c>
      <c r="AA38" s="275"/>
      <c r="AB38" s="273"/>
      <c r="AC38" s="274"/>
    </row>
    <row r="39" spans="2:29" ht="12.95" customHeight="1">
      <c r="C39" s="299" t="s">
        <v>159</v>
      </c>
      <c r="D39" s="315" t="str">
        <f>IF(Badges!$Z136="A","/","")</f>
        <v/>
      </c>
      <c r="E39" s="315" t="str">
        <f>IF(Badges!$Z138="A","/","")</f>
        <v/>
      </c>
      <c r="F39" s="315" t="str">
        <f>IF(Badges!$Z140="A","/","")</f>
        <v/>
      </c>
      <c r="G39" s="315" t="str">
        <f>IF(Badges!$Z142="A","/","")</f>
        <v/>
      </c>
      <c r="H39" s="315" t="str">
        <f>IF(Badges!$Z144="A","/","")</f>
        <v/>
      </c>
      <c r="I39" s="224" t="str">
        <f>IF(Summary!$AT10="E","E","")</f>
        <v/>
      </c>
      <c r="J39" s="224" t="str">
        <f>IF(Summary!$AU10="Y","R","")</f>
        <v/>
      </c>
      <c r="L39" s="391"/>
      <c r="M39" s="391"/>
      <c r="N39" s="391"/>
      <c r="O39" s="391"/>
      <c r="P39" s="391"/>
      <c r="Q39" s="391"/>
      <c r="R39" s="391"/>
      <c r="S39" s="395"/>
      <c r="T39" s="395"/>
      <c r="U39" s="586"/>
      <c r="W39" s="338" t="str">
        <f>'Fun Patches'!C40</f>
        <v>&lt;LIST PATCH HERE&gt;</v>
      </c>
      <c r="X39" s="339" t="str">
        <f>IF(Summary!$AT148="E","E","")</f>
        <v/>
      </c>
      <c r="Y39" s="339" t="str">
        <f>IF(Summary!$AU148="Y","R","")</f>
        <v/>
      </c>
      <c r="AA39" s="275"/>
      <c r="AB39" s="273"/>
      <c r="AC39" s="274"/>
    </row>
    <row r="40" spans="2:29" ht="12.95" customHeight="1">
      <c r="L40" s="581" t="str">
        <f>'Age-Level'!C122</f>
        <v>Investiture</v>
      </c>
      <c r="M40" s="581"/>
      <c r="N40" s="581"/>
      <c r="O40" s="581"/>
      <c r="P40" s="581"/>
      <c r="Q40" s="581"/>
      <c r="R40" s="590"/>
      <c r="S40" s="224" t="str">
        <f>IF(Summary!$AT106="E","E","")</f>
        <v/>
      </c>
      <c r="T40" s="224" t="str">
        <f>IF(Summary!$AU106="Y","R","")</f>
        <v/>
      </c>
      <c r="U40" s="586"/>
      <c r="W40" s="338" t="str">
        <f>'Fun Patches'!C41</f>
        <v>&lt;LIST PATCH HERE&gt;</v>
      </c>
      <c r="X40" s="339" t="str">
        <f>IF(Summary!$AT149="E","E","")</f>
        <v/>
      </c>
      <c r="Y40" s="339" t="str">
        <f>IF(Summary!$AU149="Y","R","")</f>
        <v/>
      </c>
      <c r="AA40" s="275"/>
      <c r="AB40" s="273"/>
      <c r="AC40" s="274"/>
    </row>
    <row r="41" spans="2:29" ht="12.95" customHeight="1" thickBot="1">
      <c r="L41" s="581" t="str">
        <f>'Age-Level'!C123</f>
        <v>Rededication (1st year)</v>
      </c>
      <c r="M41" s="581"/>
      <c r="N41" s="581"/>
      <c r="O41" s="581"/>
      <c r="P41" s="581"/>
      <c r="Q41" s="581"/>
      <c r="R41" s="590"/>
      <c r="S41" s="224" t="str">
        <f>IF(Summary!$AT107="E","E","")</f>
        <v/>
      </c>
      <c r="T41" s="224" t="str">
        <f>IF(Summary!$AU107="Y","R","")</f>
        <v/>
      </c>
      <c r="U41" s="586"/>
      <c r="W41" s="338" t="str">
        <f>'Fun Patches'!C42</f>
        <v>&lt;LIST PATCH HERE&gt;</v>
      </c>
      <c r="X41" s="339" t="str">
        <f>IF(Summary!$AT150="E","E","")</f>
        <v/>
      </c>
      <c r="Y41" s="339" t="str">
        <f>IF(Summary!$AU150="Y","R","")</f>
        <v/>
      </c>
      <c r="AA41" s="275"/>
      <c r="AB41" s="273"/>
      <c r="AC41" s="274"/>
    </row>
    <row r="42" spans="2:29" ht="12.95" customHeight="1">
      <c r="B42" s="262"/>
      <c r="C42" s="263" t="s">
        <v>1078</v>
      </c>
      <c r="D42" s="309" t="str">
        <f>IF(Badges!$Z823="C","/","")</f>
        <v/>
      </c>
      <c r="E42" s="309" t="str">
        <f>IF(Badges!$Z823="C","/","")</f>
        <v/>
      </c>
      <c r="F42" s="309" t="str">
        <f>IF(Badges!$Z823="C","/","")</f>
        <v/>
      </c>
      <c r="G42" s="309" t="str">
        <f>IF(Badges!$Z823="C","/","")</f>
        <v/>
      </c>
      <c r="H42" s="309" t="str">
        <f>IF(Badges!$Z823="C","/","")</f>
        <v/>
      </c>
      <c r="I42" s="224" t="str">
        <f>IF(Summary!$AT42="E","E","")</f>
        <v/>
      </c>
      <c r="J42" s="224" t="str">
        <f>IF(Summary!$AU42="Y","R","")</f>
        <v/>
      </c>
      <c r="L42" s="581" t="str">
        <f>'Age-Level'!C124</f>
        <v>Rededication (2nd year)</v>
      </c>
      <c r="M42" s="581"/>
      <c r="N42" s="581"/>
      <c r="O42" s="581"/>
      <c r="P42" s="581"/>
      <c r="Q42" s="581"/>
      <c r="R42" s="590"/>
      <c r="S42" s="224" t="str">
        <f>IF(Summary!$AT108="E","E","")</f>
        <v/>
      </c>
      <c r="T42" s="224" t="str">
        <f>IF(Summary!$AU108="Y","R","")</f>
        <v/>
      </c>
      <c r="U42" s="586"/>
      <c r="W42" s="338" t="str">
        <f>'Fun Patches'!C43</f>
        <v>&lt;LIST PATCH HERE&gt;</v>
      </c>
      <c r="X42" s="339" t="str">
        <f>IF(Summary!$AT151="E","E","")</f>
        <v/>
      </c>
      <c r="Y42" s="339" t="str">
        <f>IF(Summary!$AU151="Y","R","")</f>
        <v/>
      </c>
      <c r="AA42" s="275"/>
      <c r="AB42" s="273"/>
      <c r="AC42" s="274"/>
    </row>
    <row r="43" spans="2:29" ht="12.95" customHeight="1">
      <c r="B43" s="262"/>
      <c r="C43" s="286" t="s">
        <v>1079</v>
      </c>
      <c r="D43" s="317" t="str">
        <f>IF(Badges!$Z830="C","/","")</f>
        <v/>
      </c>
      <c r="E43" s="317" t="str">
        <f>IF(Badges!$Z830="C","/","")</f>
        <v/>
      </c>
      <c r="F43" s="317" t="str">
        <f>IF(Badges!$Z830="C","/","")</f>
        <v/>
      </c>
      <c r="G43" s="317" t="str">
        <f>IF(Badges!$Z830="C","/","")</f>
        <v/>
      </c>
      <c r="H43" s="317" t="str">
        <f>IF(Badges!$Z830="C","/","")</f>
        <v/>
      </c>
      <c r="I43" s="224" t="str">
        <f>IF(Summary!$AT43="E","E","")</f>
        <v/>
      </c>
      <c r="J43" s="224" t="str">
        <f>IF(Summary!$AU43="Y","R","")</f>
        <v/>
      </c>
      <c r="L43" s="581" t="str">
        <f>'Age-Level'!C125</f>
        <v>Rededication (3rd year)</v>
      </c>
      <c r="M43" s="581"/>
      <c r="N43" s="581"/>
      <c r="O43" s="581"/>
      <c r="P43" s="581"/>
      <c r="Q43" s="581"/>
      <c r="R43" s="590"/>
      <c r="S43" s="224" t="str">
        <f>IF(Summary!$AT109="E","E","")</f>
        <v/>
      </c>
      <c r="T43" s="224" t="str">
        <f>IF(Summary!$AU109="Y","R","")</f>
        <v/>
      </c>
      <c r="U43" s="586"/>
      <c r="W43" s="338" t="str">
        <f>'Fun Patches'!C44</f>
        <v>&lt;LIST PATCH HERE&gt;</v>
      </c>
      <c r="X43" s="339" t="str">
        <f>IF(Summary!$AT152="E","E","")</f>
        <v/>
      </c>
      <c r="Y43" s="339" t="str">
        <f>IF(Summary!$AU152="Y","R","")</f>
        <v/>
      </c>
      <c r="AA43" s="275"/>
      <c r="AB43" s="273"/>
      <c r="AC43" s="274"/>
    </row>
    <row r="44" spans="2:29" ht="12.95" customHeight="1" thickBot="1">
      <c r="B44" s="262"/>
      <c r="C44" s="293" t="s">
        <v>1080</v>
      </c>
      <c r="D44" s="316" t="str">
        <f>IF(Badges!$Z837="C","/","")</f>
        <v/>
      </c>
      <c r="E44" s="316" t="str">
        <f>IF(Badges!$Z837="C","/","")</f>
        <v/>
      </c>
      <c r="F44" s="316" t="str">
        <f>IF(Badges!$Z837="C","/","")</f>
        <v/>
      </c>
      <c r="G44" s="316" t="str">
        <f>IF(Badges!$Z837="C","/","")</f>
        <v/>
      </c>
      <c r="H44" s="316" t="str">
        <f>IF(Badges!$Z837="C","/","")</f>
        <v/>
      </c>
      <c r="I44" s="326" t="str">
        <f>IF(Summary!$AT44="E","E","")</f>
        <v/>
      </c>
      <c r="J44" s="326" t="str">
        <f>IF(Summary!$AU44="Y","R","")</f>
        <v/>
      </c>
      <c r="L44" s="581" t="str">
        <f>'Age-Level'!C126</f>
        <v>Rededication (4th year)</v>
      </c>
      <c r="M44" s="581"/>
      <c r="N44" s="581"/>
      <c r="O44" s="581"/>
      <c r="P44" s="581"/>
      <c r="Q44" s="581"/>
      <c r="R44" s="590"/>
      <c r="S44" s="342" t="str">
        <f>IF(Summary!$AT110="E","E","")</f>
        <v/>
      </c>
      <c r="T44" s="342" t="str">
        <f>IF(Summary!$AU110="Y","R","")</f>
        <v/>
      </c>
      <c r="U44" s="586"/>
      <c r="W44" s="338" t="str">
        <f>'Fun Patches'!C45</f>
        <v>&lt;LIST PATCH HERE&gt;</v>
      </c>
      <c r="X44" s="339" t="str">
        <f>IF(Summary!$AT153="E","E","")</f>
        <v/>
      </c>
      <c r="Y44" s="339" t="str">
        <f>IF(Summary!$AU153="Y","R","")</f>
        <v/>
      </c>
      <c r="AA44" s="275"/>
      <c r="AB44" s="273"/>
      <c r="AC44" s="274"/>
    </row>
    <row r="45" spans="2:29" ht="12.95" customHeight="1" thickBot="1">
      <c r="B45" s="262"/>
      <c r="C45" s="263" t="s">
        <v>967</v>
      </c>
      <c r="D45" s="309" t="str">
        <f>IF(Badges!$Z845="C","/","")</f>
        <v/>
      </c>
      <c r="E45" s="309" t="str">
        <f>IF(Badges!$Z846="C","/","")</f>
        <v/>
      </c>
      <c r="F45" s="309" t="str">
        <f>IF(Badges!$Z847="C","/","")</f>
        <v/>
      </c>
      <c r="G45" s="309" t="str">
        <f>IF(Badges!$Z848="C","/","")</f>
        <v/>
      </c>
      <c r="H45" s="309" t="str">
        <f>IF(Badges!$Z849="C","/","")</f>
        <v/>
      </c>
      <c r="I45" s="224" t="str">
        <f>IF(Summary!$AT46="E","E","")</f>
        <v/>
      </c>
      <c r="J45" s="224" t="str">
        <f>IF(Summary!$AU46="Y","R","")</f>
        <v/>
      </c>
      <c r="L45" s="584" t="str">
        <f>'Age-Level'!C127</f>
        <v>Rededication (5th year)</v>
      </c>
      <c r="M45" s="584"/>
      <c r="N45" s="584"/>
      <c r="O45" s="584"/>
      <c r="P45" s="584"/>
      <c r="Q45" s="584"/>
      <c r="R45" s="592"/>
      <c r="S45" s="343" t="str">
        <f>IF(Summary!$AT111="E","E","")</f>
        <v/>
      </c>
      <c r="T45" s="343" t="str">
        <f>IF(Summary!$AU111="Y","R","")</f>
        <v/>
      </c>
      <c r="U45" s="586"/>
      <c r="W45" s="338" t="str">
        <f>'Fun Patches'!C46</f>
        <v>&lt;LIST PATCH HERE&gt;</v>
      </c>
      <c r="X45" s="339" t="str">
        <f>IF(Summary!$AT154="E","E","")</f>
        <v/>
      </c>
      <c r="Y45" s="339" t="str">
        <f>IF(Summary!$AU154="Y","R","")</f>
        <v/>
      </c>
      <c r="AA45" s="275"/>
      <c r="AB45" s="273"/>
      <c r="AC45" s="274"/>
    </row>
    <row r="46" spans="2:29" ht="12.95" customHeight="1">
      <c r="B46" s="262"/>
      <c r="C46" s="286" t="s">
        <v>968</v>
      </c>
      <c r="D46" s="317" t="str">
        <f>IF(Badges!$Z852="C","/","")</f>
        <v/>
      </c>
      <c r="E46" s="317" t="str">
        <f>IF(Badges!$Z853="C","/","")</f>
        <v/>
      </c>
      <c r="F46" s="317" t="str">
        <f>IF(Badges!$Z854="C","/","")</f>
        <v/>
      </c>
      <c r="G46" s="317" t="str">
        <f>IF(Badges!$Z855="C","/","")</f>
        <v/>
      </c>
      <c r="H46" s="317" t="str">
        <f>IF(Badges!$Z856="C","/","")</f>
        <v/>
      </c>
      <c r="I46" s="224" t="str">
        <f>IF(Summary!$AT47="E","E","")</f>
        <v/>
      </c>
      <c r="J46" s="224" t="str">
        <f>IF(Summary!$AU47="Y","R","")</f>
        <v/>
      </c>
      <c r="T46" s="394"/>
      <c r="U46" s="586"/>
      <c r="W46" s="338" t="str">
        <f>'Fun Patches'!C47</f>
        <v>&lt;LIST PATCH HERE&gt;</v>
      </c>
      <c r="X46" s="339" t="str">
        <f>IF(Summary!$AT155="E","E","")</f>
        <v/>
      </c>
      <c r="Y46" s="339" t="str">
        <f>IF(Summary!$AU155="Y","R","")</f>
        <v/>
      </c>
      <c r="AA46" s="275"/>
      <c r="AB46" s="273"/>
      <c r="AC46" s="274"/>
    </row>
    <row r="47" spans="2:29" ht="12.95" customHeight="1" thickBot="1">
      <c r="B47" s="262"/>
      <c r="C47" s="293" t="s">
        <v>969</v>
      </c>
      <c r="D47" s="316" t="str">
        <f>IF(Badges!$Z859="C","/","")</f>
        <v/>
      </c>
      <c r="E47" s="316" t="str">
        <f>IF(Badges!$Z860="C","/","")</f>
        <v/>
      </c>
      <c r="F47" s="316" t="str">
        <f>IF(Badges!$Z861="C","/","")</f>
        <v/>
      </c>
      <c r="G47" s="316" t="str">
        <f>IF(Badges!$Z862="C","/","")</f>
        <v/>
      </c>
      <c r="H47" s="316" t="str">
        <f>IF(Badges!$Z863="C","/","")</f>
        <v/>
      </c>
      <c r="I47" s="326" t="str">
        <f>IF(Summary!$AT48="E","E","")</f>
        <v/>
      </c>
      <c r="J47" s="326" t="str">
        <f>IF(Summary!$AU48="Y","R","")</f>
        <v/>
      </c>
      <c r="U47" s="586"/>
      <c r="W47" s="338" t="str">
        <f>'Fun Patches'!C48</f>
        <v>&lt;LIST PATCH HERE&gt;</v>
      </c>
      <c r="X47" s="339" t="str">
        <f>IF(Summary!$AT156="E","E","")</f>
        <v/>
      </c>
      <c r="Y47" s="339" t="str">
        <f>IF(Summary!$AU156="Y","R","")</f>
        <v/>
      </c>
      <c r="AA47" s="275"/>
      <c r="AB47" s="273"/>
      <c r="AC47" s="274"/>
    </row>
    <row r="48" spans="2:29" ht="12.95" customHeight="1">
      <c r="B48" s="262"/>
      <c r="C48" s="294" t="s">
        <v>970</v>
      </c>
      <c r="D48" s="309" t="str">
        <f>IF(Badges!$Z867="C","/","")</f>
        <v/>
      </c>
      <c r="E48" s="309" t="str">
        <f>IF(Badges!$Z868="C","/","")</f>
        <v/>
      </c>
      <c r="F48" s="309" t="str">
        <f>IF(Badges!$Z869="C","/","")</f>
        <v/>
      </c>
      <c r="G48" s="309" t="str">
        <f>IF(Badges!$Z870="C","/","")</f>
        <v/>
      </c>
      <c r="H48" s="309" t="str">
        <f>IF(Badges!$Z871="C","/","")</f>
        <v/>
      </c>
      <c r="I48" s="224" t="str">
        <f>IF(Summary!$AT50="E","E","")</f>
        <v/>
      </c>
      <c r="J48" s="224" t="str">
        <f>IF(Summary!$AU50="Y","R","")</f>
        <v/>
      </c>
      <c r="L48" s="583"/>
      <c r="M48" s="583"/>
      <c r="N48" s="583"/>
      <c r="O48" s="583"/>
      <c r="P48" s="583"/>
      <c r="Q48" s="583"/>
      <c r="R48" s="587"/>
      <c r="S48" s="264"/>
      <c r="T48" s="274"/>
      <c r="U48" s="586"/>
      <c r="W48" s="338" t="str">
        <f>'Fun Patches'!C49</f>
        <v>&lt;LIST PATCH HERE&gt;</v>
      </c>
      <c r="X48" s="339" t="str">
        <f>IF(Summary!$AT157="E","E","")</f>
        <v/>
      </c>
      <c r="Y48" s="339" t="str">
        <f>IF(Summary!$AU157="Y","R","")</f>
        <v/>
      </c>
      <c r="AA48" s="275"/>
      <c r="AB48" s="273"/>
      <c r="AC48" s="274"/>
    </row>
    <row r="49" spans="2:29" ht="12.95" customHeight="1">
      <c r="B49" s="262"/>
      <c r="C49" s="295" t="s">
        <v>971</v>
      </c>
      <c r="D49" s="317" t="str">
        <f>IF(Badges!$Z874="C","/","")</f>
        <v/>
      </c>
      <c r="E49" s="317" t="str">
        <f>IF(Badges!$Z875="C","/","")</f>
        <v/>
      </c>
      <c r="F49" s="317" t="str">
        <f>IF(Badges!$Z876="C","/","")</f>
        <v/>
      </c>
      <c r="G49" s="317" t="str">
        <f>IF(Badges!$Z877="C","/","")</f>
        <v/>
      </c>
      <c r="H49" s="317" t="str">
        <f>IF(Badges!$Z878="C","/","")</f>
        <v/>
      </c>
      <c r="I49" s="224" t="str">
        <f>IF(Summary!$AT51="E","E","")</f>
        <v/>
      </c>
      <c r="J49" s="224" t="str">
        <f>IF(Summary!$AU51="Y","R","")</f>
        <v/>
      </c>
      <c r="L49" s="585"/>
      <c r="M49" s="585"/>
      <c r="N49" s="585"/>
      <c r="O49" s="585"/>
      <c r="P49" s="585"/>
      <c r="Q49" s="585"/>
      <c r="R49" s="588"/>
      <c r="S49" s="273"/>
      <c r="T49" s="274"/>
      <c r="U49" s="586"/>
      <c r="W49" s="338" t="str">
        <f>'Fun Patches'!C50</f>
        <v>&lt;LIST PATCH HERE&gt;</v>
      </c>
      <c r="X49" s="339" t="str">
        <f>IF(Summary!$AT158="E","E","")</f>
        <v/>
      </c>
      <c r="Y49" s="339" t="str">
        <f>IF(Summary!$AU158="Y","R","")</f>
        <v/>
      </c>
      <c r="AA49" s="275"/>
      <c r="AB49" s="273"/>
      <c r="AC49" s="274"/>
    </row>
    <row r="50" spans="2:29" ht="12.95" customHeight="1" thickBot="1">
      <c r="B50" s="262"/>
      <c r="C50" s="298" t="s">
        <v>972</v>
      </c>
      <c r="D50" s="316" t="str">
        <f>IF(Badges!$Z881="C","/","")</f>
        <v/>
      </c>
      <c r="E50" s="316" t="str">
        <f>IF(Badges!$Z882="C","/","")</f>
        <v/>
      </c>
      <c r="F50" s="316" t="str">
        <f>IF(Badges!$Z883="C","/","")</f>
        <v/>
      </c>
      <c r="G50" s="316" t="str">
        <f>IF(Badges!$Z884="C","/","")</f>
        <v/>
      </c>
      <c r="H50" s="316" t="str">
        <f>IF(Badges!$Z885="C","/","")</f>
        <v/>
      </c>
      <c r="I50" s="326" t="str">
        <f>IF(Summary!$AT52="E","E","")</f>
        <v/>
      </c>
      <c r="J50" s="326" t="str">
        <f>IF(Summary!$AU52="Y","R","")</f>
        <v/>
      </c>
      <c r="L50" s="583"/>
      <c r="M50" s="583"/>
      <c r="N50" s="583"/>
      <c r="O50" s="583"/>
      <c r="P50" s="583"/>
      <c r="Q50" s="583"/>
      <c r="R50" s="587"/>
      <c r="S50" s="273"/>
      <c r="T50" s="274"/>
      <c r="U50" s="586"/>
      <c r="W50" s="338" t="str">
        <f>'Fun Patches'!C51</f>
        <v>&lt;LIST PATCH HERE&gt;</v>
      </c>
      <c r="X50" s="339" t="str">
        <f>IF(Summary!$AT159="E","E","")</f>
        <v/>
      </c>
      <c r="Y50" s="339" t="str">
        <f>IF(Summary!$AU159="Y","R","")</f>
        <v/>
      </c>
      <c r="AA50" s="275"/>
      <c r="AB50" s="273"/>
      <c r="AC50" s="274"/>
    </row>
    <row r="51" spans="2:29" ht="12.95" customHeight="1">
      <c r="B51" s="262"/>
      <c r="C51" s="263" t="s">
        <v>1081</v>
      </c>
      <c r="D51" s="309" t="str">
        <f>IF(Badges!$Z889="C","/","")</f>
        <v/>
      </c>
      <c r="E51" s="309" t="str">
        <f>IF(Badges!$Z890="C","/","")</f>
        <v/>
      </c>
      <c r="F51" s="309" t="str">
        <f>IF(Badges!$Z891="C","/","")</f>
        <v/>
      </c>
      <c r="G51" s="309" t="str">
        <f>IF(Badges!$Z892="C","/","")</f>
        <v/>
      </c>
      <c r="H51" s="309" t="str">
        <f>IF(Badges!$Z893="C","/","")</f>
        <v/>
      </c>
      <c r="I51" s="224" t="str">
        <f>IF(Summary!$AT54="E","E","")</f>
        <v/>
      </c>
      <c r="J51" s="224" t="str">
        <f>IF(Summary!$AU54="Y","R","")</f>
        <v/>
      </c>
      <c r="L51" s="585"/>
      <c r="M51" s="585"/>
      <c r="N51" s="585"/>
      <c r="O51" s="585"/>
      <c r="P51" s="585"/>
      <c r="Q51" s="585"/>
      <c r="R51" s="588"/>
      <c r="S51" s="273"/>
      <c r="T51" s="274"/>
      <c r="U51" s="586"/>
      <c r="W51" s="338" t="str">
        <f>'Fun Patches'!C52</f>
        <v>&lt;LIST PATCH HERE&gt;</v>
      </c>
      <c r="X51" s="339" t="str">
        <f>IF(Summary!$AT160="E","E","")</f>
        <v/>
      </c>
      <c r="Y51" s="339" t="str">
        <f>IF(Summary!$AU160="Y","R","")</f>
        <v/>
      </c>
      <c r="AA51" s="275"/>
      <c r="AB51" s="273"/>
      <c r="AC51" s="274"/>
    </row>
    <row r="52" spans="2:29" ht="12.95" customHeight="1">
      <c r="B52" s="262"/>
      <c r="C52" s="286" t="s">
        <v>1082</v>
      </c>
      <c r="D52" s="317" t="str">
        <f>IF(Badges!$Z896="C","/","")</f>
        <v/>
      </c>
      <c r="E52" s="317" t="str">
        <f>IF(Badges!$Z897="C","/","")</f>
        <v/>
      </c>
      <c r="F52" s="317" t="str">
        <f>IF(Badges!$Z898="C","/","")</f>
        <v/>
      </c>
      <c r="G52" s="317" t="str">
        <f>IF(Badges!$Z899="C","/","")</f>
        <v/>
      </c>
      <c r="H52" s="317" t="str">
        <f>IF(Badges!$Z900="C","/","")</f>
        <v/>
      </c>
      <c r="I52" s="224" t="str">
        <f>IF(Summary!$AT55="E","E","")</f>
        <v/>
      </c>
      <c r="J52" s="224" t="str">
        <f>IF(Summary!$AU55="Y","R","")</f>
        <v/>
      </c>
      <c r="L52" s="583"/>
      <c r="M52" s="583"/>
      <c r="N52" s="583"/>
      <c r="O52" s="583"/>
      <c r="P52" s="583"/>
      <c r="Q52" s="583"/>
      <c r="R52" s="587"/>
      <c r="S52" s="273"/>
      <c r="T52" s="274"/>
      <c r="U52" s="586"/>
      <c r="W52" s="338" t="str">
        <f>'Fun Patches'!C53</f>
        <v>&lt;LIST PATCH HERE&gt;</v>
      </c>
      <c r="X52" s="339" t="str">
        <f>IF(Summary!$AT161="E","E","")</f>
        <v/>
      </c>
      <c r="Y52" s="339" t="str">
        <f>IF(Summary!$AU161="Y","R","")</f>
        <v/>
      </c>
      <c r="AA52" s="275"/>
      <c r="AB52" s="273"/>
      <c r="AC52" s="274"/>
    </row>
    <row r="53" spans="2:29" ht="12.95" customHeight="1" thickBot="1">
      <c r="B53" s="262"/>
      <c r="C53" s="293" t="s">
        <v>1083</v>
      </c>
      <c r="D53" s="316" t="str">
        <f>IF(Badges!$Z903="C","/","")</f>
        <v/>
      </c>
      <c r="E53" s="316" t="str">
        <f>IF(Badges!$Z904="C","/","")</f>
        <v/>
      </c>
      <c r="F53" s="316" t="str">
        <f>IF(Badges!$Z905="C","/","")</f>
        <v/>
      </c>
      <c r="G53" s="316" t="str">
        <f>IF(Badges!$Z906="C","/","")</f>
        <v/>
      </c>
      <c r="H53" s="316" t="str">
        <f>IF(Badges!$Z907="C","/","")</f>
        <v/>
      </c>
      <c r="I53" s="326" t="str">
        <f>IF(Summary!$AT56="E","E","")</f>
        <v/>
      </c>
      <c r="J53" s="326" t="str">
        <f>IF(Summary!$AU56="Y","R","")</f>
        <v/>
      </c>
      <c r="L53" s="585"/>
      <c r="M53" s="585"/>
      <c r="N53" s="585"/>
      <c r="O53" s="585"/>
      <c r="P53" s="585"/>
      <c r="Q53" s="585"/>
      <c r="R53" s="588"/>
      <c r="S53" s="273"/>
      <c r="T53" s="274"/>
      <c r="U53" s="586"/>
      <c r="W53" s="340" t="str">
        <f>'Fun Patches'!C54</f>
        <v>&lt;LIST PATCH HERE&gt;</v>
      </c>
      <c r="X53" s="341" t="str">
        <f>IF(Summary!$AT162="E","E","")</f>
        <v/>
      </c>
      <c r="Y53" s="341" t="str">
        <f>IF(Summary!$AU162="Y","R","")</f>
        <v/>
      </c>
      <c r="AA53" s="275"/>
      <c r="AB53" s="273"/>
      <c r="AC53" s="274"/>
    </row>
    <row r="54" spans="2:29" ht="12.95" customHeight="1">
      <c r="B54" s="262"/>
      <c r="C54" s="263" t="s">
        <v>973</v>
      </c>
      <c r="D54" s="309" t="str">
        <f>IF(Badges!$Z911="C","/","")</f>
        <v/>
      </c>
      <c r="E54" s="309" t="str">
        <f>IF(Badges!$Z912="C","/","")</f>
        <v/>
      </c>
      <c r="F54" s="309" t="str">
        <f>IF(Badges!$Z913="C","/","")</f>
        <v/>
      </c>
      <c r="G54" s="309" t="str">
        <f>IF(Badges!$Z914="C","/","")</f>
        <v/>
      </c>
      <c r="H54" s="309" t="str">
        <f>IF(Badges!$Z915="C","/","")</f>
        <v/>
      </c>
      <c r="I54" s="224" t="str">
        <f>IF(Summary!$AT58="E","E","")</f>
        <v/>
      </c>
      <c r="J54" s="224" t="str">
        <f>IF(Summary!$AU58="Y","R","")</f>
        <v/>
      </c>
      <c r="L54" s="583"/>
      <c r="M54" s="583"/>
      <c r="N54" s="583"/>
      <c r="O54" s="583"/>
      <c r="P54" s="583"/>
      <c r="Q54" s="583"/>
      <c r="R54" s="587"/>
      <c r="S54" s="273"/>
      <c r="T54" s="274"/>
      <c r="U54" s="586"/>
      <c r="W54" s="335"/>
      <c r="X54" s="334"/>
      <c r="Y54" s="334"/>
      <c r="AA54" s="275"/>
      <c r="AB54" s="273"/>
      <c r="AC54" s="274"/>
    </row>
    <row r="55" spans="2:29" ht="12.95" customHeight="1">
      <c r="B55" s="262"/>
      <c r="C55" s="286" t="s">
        <v>974</v>
      </c>
      <c r="D55" s="317" t="str">
        <f>IF(Badges!$Z918="C","/","")</f>
        <v/>
      </c>
      <c r="E55" s="317" t="str">
        <f>IF(Badges!$Z919="C","/","")</f>
        <v/>
      </c>
      <c r="F55" s="317" t="str">
        <f>IF(Badges!$Z920="C","/","")</f>
        <v/>
      </c>
      <c r="G55" s="317" t="str">
        <f>IF(Badges!$Z921="C","/","")</f>
        <v/>
      </c>
      <c r="H55" s="317" t="str">
        <f>IF(Badges!$Z922="C","/","")</f>
        <v/>
      </c>
      <c r="I55" s="224" t="str">
        <f>IF(Summary!$AT59="E","E","")</f>
        <v/>
      </c>
      <c r="J55" s="224" t="str">
        <f>IF(Summary!$AU59="Y","R","")</f>
        <v/>
      </c>
      <c r="L55" s="585"/>
      <c r="M55" s="585"/>
      <c r="N55" s="585"/>
      <c r="O55" s="585"/>
      <c r="P55" s="585"/>
      <c r="Q55" s="585"/>
      <c r="R55" s="588"/>
      <c r="S55" s="273"/>
      <c r="T55" s="274"/>
      <c r="U55" s="586"/>
      <c r="W55" s="396"/>
      <c r="X55" s="264"/>
      <c r="Y55" s="265"/>
      <c r="AA55" s="275"/>
      <c r="AB55" s="273"/>
      <c r="AC55" s="274"/>
    </row>
    <row r="56" spans="2:29" ht="12.95" customHeight="1" thickBot="1">
      <c r="B56" s="262"/>
      <c r="C56" s="276" t="s">
        <v>975</v>
      </c>
      <c r="D56" s="316" t="str">
        <f>IF(Badges!$Z928="A","/","")</f>
        <v/>
      </c>
      <c r="E56" s="316" t="str">
        <f>IF(Badges!$Z931="A","/","")</f>
        <v/>
      </c>
      <c r="F56" s="316" t="str">
        <f>IF(Badges!$Z935="A","/","")</f>
        <v/>
      </c>
      <c r="G56" s="316" t="str">
        <f>IF(Badges!$Z939="A","/","")</f>
        <v/>
      </c>
      <c r="H56" s="316" t="str">
        <f>IF(Badges!$Z942="A","/","")</f>
        <v/>
      </c>
      <c r="I56" s="224" t="str">
        <f>IF(Summary!$AT60="E","E","")</f>
        <v/>
      </c>
      <c r="J56" s="224" t="str">
        <f>IF(Summary!$AU60="Y","R","")</f>
        <v/>
      </c>
      <c r="L56" s="583"/>
      <c r="M56" s="583"/>
      <c r="N56" s="583"/>
      <c r="O56" s="583"/>
      <c r="P56" s="583"/>
      <c r="Q56" s="583"/>
      <c r="R56" s="587"/>
      <c r="S56" s="273"/>
      <c r="T56" s="274"/>
      <c r="U56" s="586"/>
      <c r="W56" s="275"/>
      <c r="X56" s="273"/>
      <c r="Y56" s="274"/>
      <c r="AA56" s="275"/>
      <c r="AB56" s="273"/>
      <c r="AC56" s="274"/>
    </row>
    <row r="57" spans="2:29" ht="12.95" customHeight="1">
      <c r="J57" s="301"/>
      <c r="L57" s="585"/>
      <c r="M57" s="585"/>
      <c r="N57" s="585"/>
      <c r="O57" s="585"/>
      <c r="P57" s="585"/>
      <c r="Q57" s="585"/>
      <c r="R57" s="588"/>
      <c r="S57" s="273"/>
      <c r="T57" s="274"/>
      <c r="U57" s="586"/>
      <c r="W57" s="275"/>
      <c r="X57" s="273"/>
      <c r="Y57" s="274"/>
      <c r="AA57" s="275"/>
      <c r="AB57" s="273"/>
      <c r="AC57" s="274"/>
    </row>
    <row r="58" spans="2:29" ht="12.95" customHeight="1" thickBot="1">
      <c r="L58" s="583"/>
      <c r="M58" s="583"/>
      <c r="N58" s="583"/>
      <c r="O58" s="583"/>
      <c r="P58" s="583"/>
      <c r="Q58" s="583"/>
      <c r="R58" s="587"/>
      <c r="S58" s="273"/>
      <c r="T58" s="274"/>
      <c r="U58" s="586"/>
      <c r="W58" s="275"/>
      <c r="X58" s="273"/>
      <c r="Y58" s="274"/>
      <c r="AA58" s="275"/>
      <c r="AB58" s="273"/>
      <c r="AC58" s="274"/>
    </row>
    <row r="59" spans="2:29" ht="12.95" customHeight="1">
      <c r="B59" s="262"/>
      <c r="C59" s="263" t="s">
        <v>976</v>
      </c>
      <c r="D59" s="310" t="str">
        <f>IF('Age-Level'!$Z6="C","/","")</f>
        <v/>
      </c>
      <c r="E59" s="310" t="str">
        <f>IF('Age-Level'!$Z7="C","/","")</f>
        <v/>
      </c>
      <c r="F59" s="310" t="str">
        <f>IF('Age-Level'!$Z8="C","/","")</f>
        <v/>
      </c>
      <c r="G59" s="310" t="str">
        <f>IF('Age-Level'!$Z9="C","/","")</f>
        <v/>
      </c>
      <c r="H59" s="310" t="str">
        <f>IF('Age-Level'!$Z10="C","/","")</f>
        <v/>
      </c>
      <c r="I59" s="224" t="str">
        <f>IF(Summary!$AT95="E","E","")</f>
        <v/>
      </c>
      <c r="J59" s="224" t="str">
        <f>IF(Summary!$AU95="Y","R","")</f>
        <v/>
      </c>
      <c r="L59" s="585"/>
      <c r="M59" s="585"/>
      <c r="N59" s="585"/>
      <c r="O59" s="585"/>
      <c r="P59" s="585"/>
      <c r="Q59" s="585"/>
      <c r="R59" s="588"/>
      <c r="S59" s="273"/>
      <c r="T59" s="274"/>
      <c r="U59" s="586"/>
      <c r="W59" s="275"/>
      <c r="X59" s="273"/>
      <c r="Y59" s="274"/>
      <c r="AA59" s="275"/>
      <c r="AB59" s="273"/>
      <c r="AC59" s="274"/>
    </row>
    <row r="60" spans="2:29" ht="12.95" customHeight="1" thickBot="1">
      <c r="B60" s="262"/>
      <c r="C60" s="276" t="s">
        <v>977</v>
      </c>
      <c r="D60" s="316" t="str">
        <f>IF('Age-Level'!$Z13="C","/","")</f>
        <v/>
      </c>
      <c r="E60" s="316" t="str">
        <f>IF('Age-Level'!$Z14="C","/","")</f>
        <v/>
      </c>
      <c r="F60" s="316" t="str">
        <f>IF('Age-Level'!$Z15="C","/","")</f>
        <v/>
      </c>
      <c r="G60" s="316" t="str">
        <f>IF('Age-Level'!$Z16="C","/","")</f>
        <v/>
      </c>
      <c r="H60" s="316" t="str">
        <f>IF('Age-Level'!$Z17="C","/","")</f>
        <v/>
      </c>
      <c r="I60" s="326" t="str">
        <f>IF(Summary!$AT96="E","E","")</f>
        <v/>
      </c>
      <c r="J60" s="326" t="str">
        <f>IF(Summary!$AU96="Y","R","")</f>
        <v/>
      </c>
      <c r="L60" s="583"/>
      <c r="M60" s="583"/>
      <c r="N60" s="583"/>
      <c r="O60" s="583"/>
      <c r="P60" s="583"/>
      <c r="Q60" s="583"/>
      <c r="R60" s="587"/>
      <c r="S60" s="273"/>
      <c r="T60" s="274"/>
      <c r="U60" s="586"/>
      <c r="W60" s="275"/>
      <c r="X60" s="273"/>
      <c r="Y60" s="274"/>
      <c r="AA60" s="275"/>
      <c r="AB60" s="273"/>
      <c r="AC60" s="274"/>
    </row>
    <row r="61" spans="2:29" ht="12.95" customHeight="1">
      <c r="B61" s="262"/>
      <c r="C61" s="282" t="s">
        <v>978</v>
      </c>
      <c r="D61" s="310" t="str">
        <f>IF('Age-Level'!$Z20="C","/","")</f>
        <v/>
      </c>
      <c r="E61" s="310" t="str">
        <f>IF('Age-Level'!$Z21="C","/","")</f>
        <v/>
      </c>
      <c r="F61" s="310" t="str">
        <f>IF('Age-Level'!$Z22="C","/","")</f>
        <v/>
      </c>
      <c r="G61" s="310" t="str">
        <f>IF('Age-Level'!$Z23="C","/","")</f>
        <v/>
      </c>
      <c r="H61" s="310" t="str">
        <f>IF('Age-Level'!$Z24="C","/","")</f>
        <v/>
      </c>
      <c r="I61" s="224" t="str">
        <f>IF(Summary!$AT97="E","E","")</f>
        <v/>
      </c>
      <c r="J61" s="224" t="str">
        <f>IF(Summary!$AU97="Y","R","")</f>
        <v/>
      </c>
      <c r="L61" s="585"/>
      <c r="M61" s="585"/>
      <c r="N61" s="585"/>
      <c r="O61" s="585"/>
      <c r="P61" s="585"/>
      <c r="Q61" s="585"/>
      <c r="R61" s="588"/>
      <c r="S61" s="273"/>
      <c r="T61" s="274"/>
      <c r="U61" s="586"/>
      <c r="W61" s="275"/>
      <c r="X61" s="273"/>
      <c r="Y61" s="274"/>
      <c r="AA61" s="275"/>
      <c r="AB61" s="273"/>
      <c r="AC61" s="274"/>
    </row>
    <row r="62" spans="2:29" ht="12.95" customHeight="1">
      <c r="B62" s="262"/>
      <c r="C62" s="276" t="s">
        <v>979</v>
      </c>
      <c r="D62" s="315" t="str">
        <f>IF('Age-Level'!$Z27="C","/","")</f>
        <v/>
      </c>
      <c r="E62" s="315" t="str">
        <f>IF('Age-Level'!$Z28="C","/","")</f>
        <v/>
      </c>
      <c r="F62" s="315" t="str">
        <f>IF('Age-Level'!$Z29="C","/","")</f>
        <v/>
      </c>
      <c r="G62" s="315" t="str">
        <f>IF('Age-Level'!$Z30="C","/","")</f>
        <v/>
      </c>
      <c r="H62" s="315" t="str">
        <f>IF('Age-Level'!$Z31="C","/","")</f>
        <v/>
      </c>
      <c r="I62" s="346" t="str">
        <f>IF(Summary!$AT98="E","E","")</f>
        <v/>
      </c>
      <c r="J62" s="346" t="str">
        <f>IF(Summary!$AU98="Y","R","")</f>
        <v/>
      </c>
      <c r="L62" s="583"/>
      <c r="M62" s="583"/>
      <c r="N62" s="583"/>
      <c r="O62" s="583"/>
      <c r="P62" s="583"/>
      <c r="Q62" s="583"/>
      <c r="R62" s="587"/>
      <c r="S62" s="273"/>
      <c r="T62" s="274"/>
      <c r="U62" s="586"/>
      <c r="W62" s="275"/>
      <c r="X62" s="273"/>
      <c r="Y62" s="274"/>
      <c r="AA62" s="275"/>
      <c r="AB62" s="273"/>
      <c r="AC62" s="274"/>
    </row>
    <row r="63" spans="2:29" ht="12.95" customHeight="1" thickBot="1">
      <c r="B63" s="262"/>
      <c r="C63" s="298" t="s">
        <v>542</v>
      </c>
      <c r="D63" s="316" t="str">
        <f>IF('Age-Level'!$Z34="C","/","")</f>
        <v/>
      </c>
      <c r="E63" s="316" t="str">
        <f>IF('Age-Level'!$Z35="C","/","")</f>
        <v/>
      </c>
      <c r="F63" s="316" t="str">
        <f>IF('Age-Level'!$Z36="C","/","")</f>
        <v/>
      </c>
      <c r="G63" s="316" t="str">
        <f>IF('Age-Level'!$Z37="C","/","")</f>
        <v/>
      </c>
      <c r="H63" s="316" t="str">
        <f>IF('Age-Level'!$Z38="C","/","")</f>
        <v/>
      </c>
      <c r="I63" s="326" t="str">
        <f>IF(Summary!$AT99="E","E","")</f>
        <v/>
      </c>
      <c r="J63" s="326" t="str">
        <f>IF(Summary!$AU99="Y","R","")</f>
        <v/>
      </c>
      <c r="L63" s="585"/>
      <c r="M63" s="585"/>
      <c r="N63" s="585"/>
      <c r="O63" s="585"/>
      <c r="P63" s="585"/>
      <c r="Q63" s="585"/>
      <c r="R63" s="588"/>
      <c r="S63" s="273"/>
      <c r="T63" s="274"/>
      <c r="U63" s="586"/>
      <c r="W63" s="275"/>
      <c r="X63" s="273"/>
      <c r="Y63" s="274"/>
      <c r="AA63" s="275"/>
      <c r="AB63" s="273"/>
      <c r="AC63" s="274"/>
    </row>
    <row r="64" spans="2:29" ht="12.95" customHeight="1">
      <c r="B64" s="262"/>
      <c r="C64" s="303" t="s">
        <v>980</v>
      </c>
      <c r="D64" s="397"/>
      <c r="E64" s="398"/>
      <c r="F64" s="399" t="str">
        <f>IF(COUNTIF(U4:U24,"C")&gt;0,"/"," ")</f>
        <v xml:space="preserve"> </v>
      </c>
      <c r="G64" s="399" t="str">
        <f>IF(COUNTIF(U4:U24,"C")&gt;1,"/"," ")</f>
        <v xml:space="preserve"> </v>
      </c>
      <c r="H64" s="399" t="str">
        <f>IF(COUNTIF(U4:U24,"C")&gt;2,"/"," ")</f>
        <v xml:space="preserve"> </v>
      </c>
      <c r="I64" s="224" t="str">
        <f>IF(Summary!$AT100="E","E","")</f>
        <v/>
      </c>
      <c r="J64" s="224" t="str">
        <f>IF(Summary!$AU100="Y","R","")</f>
        <v/>
      </c>
      <c r="L64" s="583"/>
      <c r="M64" s="583"/>
      <c r="N64" s="583"/>
      <c r="O64" s="583"/>
      <c r="P64" s="583"/>
      <c r="Q64" s="583"/>
      <c r="R64" s="587"/>
      <c r="S64" s="273"/>
      <c r="T64" s="274"/>
      <c r="U64" s="586"/>
      <c r="W64" s="275"/>
      <c r="X64" s="273"/>
      <c r="Y64" s="274"/>
      <c r="AA64" s="275"/>
      <c r="AB64" s="273"/>
      <c r="AC64" s="274"/>
    </row>
    <row r="65" spans="1:30" ht="12.95" customHeight="1">
      <c r="B65" s="262"/>
      <c r="C65" s="302" t="s">
        <v>211</v>
      </c>
      <c r="D65" s="379"/>
      <c r="E65" s="379"/>
      <c r="F65" s="379"/>
      <c r="G65" s="379"/>
      <c r="H65" s="380"/>
      <c r="I65" s="224" t="str">
        <f>IF(Summary!$AT92="E","E","")</f>
        <v/>
      </c>
      <c r="J65" s="224" t="str">
        <f>IF(Summary!$AU92="Y","R","")</f>
        <v/>
      </c>
      <c r="L65" s="585"/>
      <c r="M65" s="585"/>
      <c r="N65" s="585"/>
      <c r="O65" s="585"/>
      <c r="P65" s="585"/>
      <c r="Q65" s="585"/>
      <c r="R65" s="588"/>
      <c r="S65" s="273"/>
      <c r="T65" s="274"/>
      <c r="U65" s="586"/>
      <c r="W65" s="275"/>
      <c r="X65" s="273"/>
      <c r="Y65" s="274"/>
      <c r="AA65" s="275"/>
      <c r="AB65" s="273"/>
      <c r="AC65" s="274"/>
    </row>
    <row r="66" spans="1:30" s="261" customFormat="1" ht="12.95" customHeight="1">
      <c r="A66" s="258"/>
      <c r="B66" s="258"/>
      <c r="C66" s="258"/>
      <c r="D66" s="259"/>
      <c r="E66" s="259"/>
      <c r="F66" s="259"/>
      <c r="G66" s="259"/>
      <c r="H66" s="259"/>
      <c r="I66" s="260"/>
      <c r="J66" s="260"/>
      <c r="K66" s="258"/>
      <c r="L66" s="583"/>
      <c r="M66" s="583"/>
      <c r="N66" s="583"/>
      <c r="O66" s="583"/>
      <c r="P66" s="583"/>
      <c r="Q66" s="583"/>
      <c r="R66" s="587"/>
      <c r="S66" s="273"/>
      <c r="T66" s="274"/>
      <c r="U66" s="586"/>
      <c r="V66" s="258"/>
      <c r="W66" s="275"/>
      <c r="X66" s="273"/>
      <c r="Y66" s="274"/>
      <c r="Z66" s="260"/>
      <c r="AA66" s="275"/>
      <c r="AB66" s="273"/>
      <c r="AC66" s="274"/>
    </row>
    <row r="67" spans="1:30" s="261" customFormat="1" ht="12.95" customHeight="1" thickBot="1">
      <c r="A67" s="258"/>
      <c r="B67" s="258"/>
      <c r="C67" s="258"/>
      <c r="D67" s="259"/>
      <c r="E67" s="259"/>
      <c r="F67" s="259"/>
      <c r="G67" s="259"/>
      <c r="H67" s="259"/>
      <c r="I67" s="260"/>
      <c r="J67" s="260"/>
      <c r="K67" s="258"/>
      <c r="L67" s="585"/>
      <c r="M67" s="585"/>
      <c r="N67" s="585"/>
      <c r="O67" s="585"/>
      <c r="P67" s="585"/>
      <c r="Q67" s="585"/>
      <c r="R67" s="588"/>
      <c r="S67" s="273"/>
      <c r="T67" s="274"/>
      <c r="U67" s="586"/>
      <c r="V67" s="258"/>
      <c r="W67" s="275"/>
      <c r="X67" s="273"/>
      <c r="Y67" s="274"/>
      <c r="Z67" s="260"/>
      <c r="AA67" s="275"/>
      <c r="AB67" s="273"/>
      <c r="AC67" s="274"/>
    </row>
    <row r="68" spans="1:30" s="261" customFormat="1">
      <c r="A68" s="258"/>
      <c r="B68" s="262"/>
      <c r="C68" s="303" t="s">
        <v>981</v>
      </c>
      <c r="D68" s="310" t="str">
        <f>IF('Age-Level'!$Z44="A","/","")</f>
        <v/>
      </c>
      <c r="E68" s="310" t="str">
        <f>IF('Age-Level'!$Z48="A","/","")</f>
        <v/>
      </c>
      <c r="F68" s="310" t="str">
        <f>IF('Age-Level'!$Z52="A","/","")</f>
        <v/>
      </c>
      <c r="G68" s="310" t="str">
        <f>IF('Age-Level'!$Z57="A","/","")</f>
        <v/>
      </c>
      <c r="H68" s="310" t="str">
        <f>IF('Age-Level'!$Z59="A","/","")</f>
        <v/>
      </c>
      <c r="I68" s="224" t="str">
        <f>IF(Summary!$AT101="E","E","")</f>
        <v/>
      </c>
      <c r="J68" s="224" t="str">
        <f>IF(Summary!$AU101="Y","R","")</f>
        <v/>
      </c>
      <c r="K68" s="258"/>
      <c r="L68" s="583"/>
      <c r="M68" s="583"/>
      <c r="N68" s="583"/>
      <c r="O68" s="583"/>
      <c r="P68" s="583"/>
      <c r="Q68" s="583"/>
      <c r="R68" s="587"/>
      <c r="S68" s="273"/>
      <c r="T68" s="274"/>
      <c r="U68" s="586"/>
      <c r="V68" s="258"/>
      <c r="W68" s="275"/>
      <c r="X68" s="273"/>
      <c r="Y68" s="274"/>
      <c r="Z68" s="260"/>
      <c r="AA68" s="275"/>
      <c r="AB68" s="273"/>
      <c r="AC68" s="274"/>
    </row>
    <row r="69" spans="1:30" s="261" customFormat="1" ht="13.5" thickBot="1">
      <c r="A69" s="258"/>
      <c r="B69" s="262"/>
      <c r="C69" s="304" t="s">
        <v>982</v>
      </c>
      <c r="D69" s="316" t="str">
        <f>IF('Age-Level'!$Z62="A","/","")</f>
        <v/>
      </c>
      <c r="E69" s="316" t="str">
        <f>IF('Age-Level'!$Z66="A","/","")</f>
        <v/>
      </c>
      <c r="F69" s="316" t="str">
        <f>IF('Age-Level'!$Z70="A","/","")</f>
        <v/>
      </c>
      <c r="G69" s="316" t="str">
        <f>IF('Age-Level'!$Z75="A","/","")</f>
        <v/>
      </c>
      <c r="H69" s="316" t="str">
        <f>IF('Age-Level'!$Z77="A","/","")</f>
        <v/>
      </c>
      <c r="I69" s="326" t="str">
        <f>IF(Summary!$AT102="E","E","")</f>
        <v/>
      </c>
      <c r="J69" s="326" t="str">
        <f>IF(Summary!$AU102="Y","R","")</f>
        <v/>
      </c>
      <c r="K69" s="258"/>
      <c r="L69" s="585"/>
      <c r="M69" s="585"/>
      <c r="N69" s="585"/>
      <c r="O69" s="585"/>
      <c r="P69" s="585"/>
      <c r="Q69" s="585"/>
      <c r="R69" s="588"/>
      <c r="S69" s="273"/>
      <c r="T69" s="274"/>
      <c r="U69" s="586"/>
      <c r="V69" s="258"/>
      <c r="W69" s="275"/>
      <c r="X69" s="273"/>
      <c r="Y69" s="274"/>
      <c r="Z69" s="260"/>
      <c r="AA69" s="275"/>
      <c r="AB69" s="273"/>
      <c r="AC69" s="274"/>
    </row>
    <row r="70" spans="1:30" s="261" customFormat="1">
      <c r="A70" s="258"/>
      <c r="B70" s="262"/>
      <c r="C70" s="303" t="s">
        <v>983</v>
      </c>
      <c r="D70" s="310" t="str">
        <f>IF('Age-Level'!$Z80="A","/","")</f>
        <v/>
      </c>
      <c r="E70" s="310" t="str">
        <f>IF('Age-Level'!$Z84="A","/","")</f>
        <v/>
      </c>
      <c r="F70" s="310" t="str">
        <f>IF('Age-Level'!$Z88="A","/","")</f>
        <v/>
      </c>
      <c r="G70" s="310" t="str">
        <f>IF('Age-Level'!$Z93="A","/","")</f>
        <v/>
      </c>
      <c r="H70" s="310" t="str">
        <f>IF('Age-Level'!$Z95="A","/","")</f>
        <v/>
      </c>
      <c r="I70" s="224" t="str">
        <f>IF(Summary!$AT103="E","E","")</f>
        <v/>
      </c>
      <c r="J70" s="224" t="str">
        <f>IF(Summary!$AU103="Y","R","")</f>
        <v/>
      </c>
      <c r="K70" s="258"/>
      <c r="L70" s="583"/>
      <c r="M70" s="583"/>
      <c r="N70" s="583"/>
      <c r="O70" s="583"/>
      <c r="P70" s="583"/>
      <c r="Q70" s="583"/>
      <c r="R70" s="587"/>
      <c r="S70" s="273"/>
      <c r="T70" s="274"/>
      <c r="U70" s="586"/>
      <c r="V70" s="258"/>
      <c r="W70" s="275"/>
      <c r="X70" s="273"/>
      <c r="Y70" s="274"/>
      <c r="Z70" s="260"/>
      <c r="AA70" s="275"/>
      <c r="AB70" s="273"/>
      <c r="AC70" s="274"/>
    </row>
    <row r="71" spans="1:30" s="261" customFormat="1" ht="13.5" thickBot="1">
      <c r="B71" s="262"/>
      <c r="C71" s="302" t="s">
        <v>984</v>
      </c>
      <c r="D71" s="316" t="str">
        <f>IF('Age-Level'!$Z98="A","/","")</f>
        <v/>
      </c>
      <c r="E71" s="316" t="str">
        <f>IF('Age-Level'!$Z102="A","/","")</f>
        <v/>
      </c>
      <c r="F71" s="316" t="str">
        <f>IF('Age-Level'!$Z106="A","/","")</f>
        <v/>
      </c>
      <c r="G71" s="316" t="str">
        <f>IF('Age-Level'!$Z111="A","/","")</f>
        <v/>
      </c>
      <c r="H71" s="316" t="str">
        <f>IF('Age-Level'!$Z113="A","/","")</f>
        <v/>
      </c>
      <c r="I71" s="326" t="str">
        <f>IF(Summary!$AT104="E","E","")</f>
        <v/>
      </c>
      <c r="J71" s="326" t="str">
        <f>IF(Summary!$AU104="Y","R","")</f>
        <v/>
      </c>
      <c r="K71" s="258"/>
      <c r="L71" s="585"/>
      <c r="M71" s="585"/>
      <c r="N71" s="585"/>
      <c r="O71" s="585"/>
      <c r="P71" s="585"/>
      <c r="Q71" s="585"/>
      <c r="R71" s="588"/>
      <c r="S71" s="273"/>
      <c r="T71" s="274"/>
      <c r="U71" s="586"/>
      <c r="V71" s="258"/>
      <c r="W71" s="275"/>
      <c r="X71" s="273"/>
      <c r="Y71" s="274"/>
      <c r="Z71" s="260"/>
      <c r="AA71" s="275"/>
      <c r="AB71" s="273"/>
      <c r="AC71" s="274"/>
    </row>
    <row r="72" spans="1:30" s="261" customFormat="1">
      <c r="B72" s="262"/>
      <c r="C72" s="305" t="s">
        <v>985</v>
      </c>
      <c r="D72" s="381"/>
      <c r="E72" s="381"/>
      <c r="F72" s="309" t="str">
        <f>IF('Age-Level'!$Z116="C","/","")</f>
        <v/>
      </c>
      <c r="G72" s="309" t="str">
        <f>IF('Age-Level'!$Z117="C","/","")</f>
        <v/>
      </c>
      <c r="H72" s="309" t="str">
        <f>IF('Age-Level'!$Z118="C","/","")</f>
        <v/>
      </c>
      <c r="I72" s="224" t="str">
        <f>IF(Summary!$AT105="E","E","")</f>
        <v/>
      </c>
      <c r="J72" s="224" t="str">
        <f>IF(Summary!$AU105="Y","R","")</f>
        <v/>
      </c>
      <c r="K72" s="258"/>
      <c r="L72" s="583"/>
      <c r="M72" s="583"/>
      <c r="N72" s="583"/>
      <c r="O72" s="583"/>
      <c r="P72" s="583"/>
      <c r="Q72" s="583"/>
      <c r="R72" s="587"/>
      <c r="S72" s="273"/>
      <c r="T72" s="274"/>
      <c r="U72" s="586"/>
      <c r="V72" s="258"/>
      <c r="W72" s="275"/>
      <c r="X72" s="273"/>
      <c r="Y72" s="274"/>
      <c r="Z72" s="260"/>
      <c r="AA72" s="275"/>
      <c r="AB72" s="273"/>
      <c r="AC72" s="274"/>
    </row>
    <row r="73" spans="1:30" s="261" customFormat="1">
      <c r="B73" s="262"/>
      <c r="C73" s="306" t="s">
        <v>792</v>
      </c>
      <c r="D73" s="379"/>
      <c r="E73" s="379"/>
      <c r="F73" s="317" t="str">
        <f>IF(Bridging!$Z10="A","/","")</f>
        <v/>
      </c>
      <c r="G73" s="317" t="str">
        <f>IF(Bridging!$Z14="A","/","")</f>
        <v/>
      </c>
      <c r="H73" s="317" t="str">
        <f>IF(Bridging!$Z16="A","/","")</f>
        <v/>
      </c>
      <c r="I73" s="224" t="str">
        <f>IF(Summary!$AT93="E","E","")</f>
        <v/>
      </c>
      <c r="J73" s="224" t="str">
        <f>IF(Summary!$AU93="Y","R","")</f>
        <v/>
      </c>
      <c r="K73" s="258"/>
      <c r="L73" s="585"/>
      <c r="M73" s="585"/>
      <c r="N73" s="585"/>
      <c r="O73" s="585"/>
      <c r="P73" s="585"/>
      <c r="Q73" s="585"/>
      <c r="R73" s="588"/>
      <c r="S73" s="273"/>
      <c r="T73" s="274"/>
      <c r="U73" s="586"/>
      <c r="V73" s="258"/>
      <c r="W73" s="275"/>
      <c r="X73" s="273"/>
      <c r="Y73" s="274"/>
      <c r="Z73" s="260"/>
      <c r="AA73" s="275"/>
      <c r="AB73" s="273"/>
      <c r="AC73" s="274"/>
    </row>
    <row r="74" spans="1:30" s="261" customFormat="1">
      <c r="B74" s="258"/>
      <c r="C74" s="258"/>
      <c r="D74" s="259"/>
      <c r="E74" s="259"/>
      <c r="F74" s="259"/>
      <c r="G74" s="259"/>
      <c r="H74" s="259"/>
      <c r="I74" s="260"/>
      <c r="J74" s="260"/>
      <c r="K74" s="258"/>
      <c r="L74" s="583"/>
      <c r="M74" s="583"/>
      <c r="N74" s="583"/>
      <c r="O74" s="583"/>
      <c r="P74" s="583"/>
      <c r="Q74" s="583"/>
      <c r="R74" s="587"/>
      <c r="S74" s="273"/>
      <c r="T74" s="274"/>
      <c r="U74" s="586"/>
      <c r="V74" s="258"/>
      <c r="W74" s="275"/>
      <c r="X74" s="273"/>
      <c r="Y74" s="274"/>
      <c r="Z74" s="260"/>
      <c r="AA74" s="275"/>
      <c r="AB74" s="273"/>
      <c r="AC74" s="274"/>
    </row>
    <row r="75" spans="1:30" s="261" customFormat="1">
      <c r="B75" s="258"/>
      <c r="C75" s="258"/>
      <c r="D75" s="259"/>
      <c r="E75" s="259"/>
      <c r="F75" s="259"/>
      <c r="G75" s="259"/>
      <c r="H75" s="259"/>
      <c r="I75" s="260"/>
      <c r="J75" s="260"/>
      <c r="K75" s="258"/>
      <c r="L75" s="585"/>
      <c r="M75" s="585"/>
      <c r="N75" s="585"/>
      <c r="O75" s="585"/>
      <c r="P75" s="585"/>
      <c r="Q75" s="585"/>
      <c r="R75" s="588"/>
      <c r="S75" s="273"/>
      <c r="T75" s="274"/>
      <c r="U75" s="258"/>
      <c r="V75" s="258"/>
      <c r="W75" s="307"/>
      <c r="X75" s="277"/>
      <c r="Y75" s="278"/>
      <c r="Z75" s="260"/>
      <c r="AA75" s="307"/>
      <c r="AB75" s="277"/>
      <c r="AC75" s="278"/>
    </row>
    <row r="76" spans="1:30" s="261" customFormat="1">
      <c r="B76" s="258"/>
      <c r="C76" s="258"/>
      <c r="D76" s="259"/>
      <c r="E76" s="259"/>
      <c r="F76" s="259"/>
      <c r="G76" s="259"/>
      <c r="H76" s="259"/>
      <c r="I76" s="260"/>
      <c r="J76" s="260"/>
      <c r="K76" s="258"/>
      <c r="L76" s="258"/>
      <c r="M76" s="258"/>
      <c r="N76" s="258"/>
      <c r="O76" s="258"/>
      <c r="P76" s="258"/>
      <c r="Q76" s="258"/>
      <c r="R76" s="258"/>
      <c r="S76" s="260"/>
      <c r="T76" s="260"/>
      <c r="U76" s="258"/>
      <c r="V76" s="258"/>
      <c r="W76" s="258"/>
      <c r="X76" s="260"/>
      <c r="Y76" s="260"/>
      <c r="Z76" s="260"/>
      <c r="AA76" s="258"/>
      <c r="AB76" s="260"/>
      <c r="AC76" s="260"/>
    </row>
    <row r="77" spans="1:30" s="261" customFormat="1">
      <c r="B77" s="258"/>
      <c r="C77" s="258"/>
      <c r="D77" s="259"/>
      <c r="E77" s="259"/>
      <c r="F77" s="259"/>
      <c r="G77" s="259"/>
      <c r="H77" s="259"/>
      <c r="I77" s="260"/>
      <c r="J77" s="260"/>
      <c r="K77" s="258"/>
      <c r="L77" s="258"/>
      <c r="M77" s="258"/>
      <c r="N77" s="258"/>
      <c r="O77" s="258"/>
      <c r="P77" s="258"/>
      <c r="Q77" s="258"/>
      <c r="R77" s="258"/>
      <c r="S77" s="260"/>
      <c r="T77" s="260"/>
      <c r="U77" s="258"/>
      <c r="V77" s="258"/>
      <c r="W77" s="258"/>
      <c r="X77" s="260"/>
      <c r="Y77" s="260"/>
      <c r="Z77" s="260"/>
      <c r="AA77" s="258"/>
      <c r="AB77" s="260"/>
      <c r="AC77" s="260"/>
    </row>
    <row r="78" spans="1:30" s="261" customFormat="1">
      <c r="A78" s="258"/>
      <c r="B78" s="258"/>
      <c r="C78" s="258"/>
      <c r="D78" s="259"/>
      <c r="E78" s="259"/>
      <c r="F78" s="259"/>
      <c r="G78" s="259"/>
      <c r="H78" s="259"/>
      <c r="I78" s="260"/>
      <c r="J78" s="260"/>
      <c r="K78" s="258"/>
      <c r="L78" s="258"/>
      <c r="M78" s="258"/>
      <c r="N78" s="258"/>
      <c r="O78" s="258"/>
      <c r="P78" s="258"/>
      <c r="Q78" s="258"/>
      <c r="R78" s="258"/>
      <c r="S78" s="260"/>
      <c r="T78" s="260"/>
      <c r="U78" s="258"/>
      <c r="V78" s="258"/>
      <c r="W78" s="258"/>
      <c r="X78" s="260"/>
      <c r="Y78" s="260"/>
      <c r="Z78" s="260"/>
      <c r="AA78" s="258"/>
      <c r="AB78" s="260"/>
      <c r="AC78" s="260"/>
    </row>
    <row r="79" spans="1:30">
      <c r="W79" s="260"/>
      <c r="X79" s="258"/>
      <c r="AA79" s="261"/>
      <c r="AB79" s="258"/>
      <c r="AC79" s="258"/>
      <c r="AD79" s="258"/>
    </row>
    <row r="80" spans="1:30">
      <c r="W80" s="260"/>
      <c r="X80" s="258"/>
      <c r="AA80" s="261"/>
      <c r="AB80" s="258"/>
      <c r="AC80" s="258"/>
      <c r="AD80" s="258"/>
    </row>
    <row r="81" spans="23:30">
      <c r="W81" s="260"/>
      <c r="X81" s="258"/>
      <c r="AA81" s="261"/>
      <c r="AB81" s="258"/>
      <c r="AC81" s="258"/>
      <c r="AD81" s="258"/>
    </row>
    <row r="82" spans="23:30">
      <c r="W82" s="260"/>
      <c r="X82" s="258"/>
      <c r="AA82" s="261"/>
      <c r="AB82" s="258"/>
      <c r="AC82" s="258"/>
      <c r="AD82" s="258"/>
    </row>
    <row r="83" spans="23:30">
      <c r="W83" s="260"/>
      <c r="X83" s="258"/>
      <c r="AA83" s="261"/>
      <c r="AB83" s="258"/>
      <c r="AC83" s="258"/>
      <c r="AD83" s="258"/>
    </row>
    <row r="84" spans="23:30">
      <c r="W84" s="260"/>
      <c r="X84" s="258"/>
      <c r="AA84" s="261"/>
      <c r="AB84" s="258"/>
      <c r="AC84" s="258"/>
      <c r="AD84" s="258"/>
    </row>
    <row r="85" spans="23:30">
      <c r="W85" s="260"/>
      <c r="X85" s="258"/>
      <c r="AA85" s="261"/>
      <c r="AB85" s="258"/>
      <c r="AC85" s="258"/>
      <c r="AD85" s="258"/>
    </row>
    <row r="86" spans="23:30">
      <c r="W86" s="260"/>
      <c r="X86" s="258"/>
      <c r="AA86" s="261"/>
      <c r="AB86" s="258"/>
      <c r="AC86" s="258"/>
      <c r="AD86" s="258"/>
    </row>
  </sheetData>
  <sheetProtection algorithmName="SHA-512" hashValue="7qJMMNnpeJUzQtrZxxcEjmJmvV+g+b4fImQUk4/EOgEbkkwrpjzLhS4yJk4ukfcr8EmHvYkLmz/bL7pK0EwOSg==" saltValue="ej0QuyN8BQLsCILJRdpr3w==" spinCount="100000" sheet="1" objects="1" scenarios="1" selectLockedCells="1"/>
  <mergeCells count="45">
    <mergeCell ref="L44:R44"/>
    <mergeCell ref="U25:U74"/>
    <mergeCell ref="L28:R28"/>
    <mergeCell ref="L29:R29"/>
    <mergeCell ref="L30:R30"/>
    <mergeCell ref="L31:R31"/>
    <mergeCell ref="L32:R32"/>
    <mergeCell ref="L33:R33"/>
    <mergeCell ref="L34:R34"/>
    <mergeCell ref="L35:R35"/>
    <mergeCell ref="L36:R36"/>
    <mergeCell ref="L37:R37"/>
    <mergeCell ref="L40:R40"/>
    <mergeCell ref="L41:R41"/>
    <mergeCell ref="L42:R42"/>
    <mergeCell ref="L43:R43"/>
    <mergeCell ref="L58:R58"/>
    <mergeCell ref="L45:R45"/>
    <mergeCell ref="L48:R48"/>
    <mergeCell ref="L49:R49"/>
    <mergeCell ref="L50:R50"/>
    <mergeCell ref="L51:R51"/>
    <mergeCell ref="L52:R52"/>
    <mergeCell ref="L53:R53"/>
    <mergeCell ref="L54:R54"/>
    <mergeCell ref="L55:R55"/>
    <mergeCell ref="L56:R56"/>
    <mergeCell ref="L57:R57"/>
    <mergeCell ref="L70:R70"/>
    <mergeCell ref="L59:R59"/>
    <mergeCell ref="L60:R60"/>
    <mergeCell ref="L61:R61"/>
    <mergeCell ref="L62:R62"/>
    <mergeCell ref="L63:R63"/>
    <mergeCell ref="L64:R64"/>
    <mergeCell ref="L65:R65"/>
    <mergeCell ref="L66:R66"/>
    <mergeCell ref="L67:R67"/>
    <mergeCell ref="L68:R68"/>
    <mergeCell ref="L69:R69"/>
    <mergeCell ref="L71:R71"/>
    <mergeCell ref="L72:R72"/>
    <mergeCell ref="L73:R73"/>
    <mergeCell ref="L74:R74"/>
    <mergeCell ref="L75:R75"/>
  </mergeCells>
  <conditionalFormatting sqref="T1:W1">
    <cfRule type="expression" dxfId="23" priority="2">
      <formula>LEFT($U$1,7)="Junior_"</formula>
    </cfRule>
  </conditionalFormatting>
  <conditionalFormatting sqref="C1">
    <cfRule type="expression" dxfId="22" priority="1">
      <formula>LEFT($U$1,7)&lt;&gt;"Junior_"</formula>
    </cfRule>
  </conditionalFormatting>
  <conditionalFormatting sqref="L48:L75 W54:W75 AA4:AA75">
    <cfRule type="duplicateValues" dxfId="21" priority="3"/>
  </conditionalFormatting>
  <pageMargins left="0.5" right="0.3" top="0.3" bottom="0.3" header="0.3" footer="0.3"/>
  <pageSetup scale="75" fitToWidth="2" fitToHeight="0" orientation="portrait" r:id="rId1"/>
  <colBreaks count="1" manualBreakCount="1">
    <brk id="21" max="74" man="1"/>
  </col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645D72-466F-489F-982B-338EB51D40A3}">
  <sheetPr>
    <tabColor rgb="FF7030A0"/>
  </sheetPr>
  <dimension ref="A1:AD86"/>
  <sheetViews>
    <sheetView showGridLines="0" zoomScaleNormal="100" zoomScaleSheetLayoutView="100" workbookViewId="0">
      <selection activeCell="L48" sqref="L48:R48"/>
    </sheetView>
  </sheetViews>
  <sheetFormatPr defaultColWidth="9.140625" defaultRowHeight="12.75"/>
  <cols>
    <col min="1" max="1" width="0.85546875" style="258" customWidth="1"/>
    <col min="2" max="2" width="18.42578125" style="258" customWidth="1"/>
    <col min="3" max="3" width="24.42578125" style="258" customWidth="1"/>
    <col min="4" max="8" width="0.85546875" style="259" customWidth="1"/>
    <col min="9" max="10" width="7" style="260" customWidth="1"/>
    <col min="11" max="11" width="1.7109375" style="258" customWidth="1"/>
    <col min="12" max="12" width="18.42578125" style="258" customWidth="1"/>
    <col min="13" max="13" width="24.42578125" style="258" customWidth="1"/>
    <col min="14" max="18" width="0.85546875" style="258" customWidth="1"/>
    <col min="19" max="20" width="7" style="260" customWidth="1"/>
    <col min="21" max="21" width="2.7109375" style="258" customWidth="1"/>
    <col min="22" max="22" width="0.85546875" style="258" customWidth="1"/>
    <col min="23" max="23" width="45.7109375" style="258" customWidth="1"/>
    <col min="24" max="25" width="8.42578125" style="260" customWidth="1"/>
    <col min="26" max="26" width="1.7109375" style="260" customWidth="1"/>
    <col min="27" max="27" width="45.7109375" style="258" customWidth="1"/>
    <col min="28" max="29" width="8.42578125" style="260" customWidth="1"/>
    <col min="30" max="30" width="2.7109375" style="261" customWidth="1"/>
    <col min="31" max="16384" width="9.140625" style="258"/>
  </cols>
  <sheetData>
    <row r="1" spans="2:30" s="253" customFormat="1" ht="29.25" customHeight="1" thickBot="1">
      <c r="C1" s="254" t="s">
        <v>946</v>
      </c>
      <c r="D1" s="374"/>
      <c r="E1" s="374"/>
      <c r="F1" s="374"/>
      <c r="G1" s="374"/>
      <c r="H1" s="374"/>
      <c r="I1" s="375"/>
      <c r="J1" s="375"/>
      <c r="K1" s="376"/>
      <c r="L1" s="377"/>
      <c r="M1" s="377"/>
      <c r="N1" s="377"/>
      <c r="O1" s="377"/>
      <c r="P1" s="377"/>
      <c r="Q1" s="377"/>
      <c r="R1" s="377"/>
      <c r="S1" s="377"/>
      <c r="T1" s="378" t="str">
        <f ca="1">MID(CELL("filename",A1),FIND(IF(ISERROR(FIND("]",CELL("filename",A1))),"$","]"),CELL("filename",A1))+1,256)</f>
        <v>Junior_24</v>
      </c>
      <c r="U1" s="255" t="str">
        <f ca="1">MID(CELL("filename",A1),FIND(IF(ISERROR(FIND("]",CELL("filename",A1))),"$","]"),CELL("filename",A1))+1,256)</f>
        <v>Junior_24</v>
      </c>
      <c r="W1" s="256" t="str">
        <f ca="1">IF(T1&lt;&gt;"",T1,"")</f>
        <v>Junior_24</v>
      </c>
      <c r="X1" s="257"/>
      <c r="Y1" s="257"/>
      <c r="Z1" s="257"/>
      <c r="AB1" s="257"/>
      <c r="AC1" s="257"/>
      <c r="AD1" s="256"/>
    </row>
    <row r="2" spans="2:30" ht="12.95" customHeight="1">
      <c r="N2" s="259"/>
      <c r="O2" s="259"/>
      <c r="P2" s="259"/>
      <c r="Q2" s="259"/>
      <c r="R2" s="259"/>
    </row>
    <row r="3" spans="2:30" ht="12.95" customHeight="1" thickBot="1">
      <c r="N3" s="259"/>
      <c r="O3" s="259"/>
      <c r="P3" s="259"/>
      <c r="Q3" s="259"/>
      <c r="R3" s="259"/>
    </row>
    <row r="4" spans="2:30" ht="12.95" customHeight="1">
      <c r="B4" s="262"/>
      <c r="C4" s="300" t="s">
        <v>1076</v>
      </c>
      <c r="D4" s="309" t="str">
        <f>IF(Badges!$AA33="A","/","")</f>
        <v/>
      </c>
      <c r="E4" s="309" t="str">
        <f>IF(Badges!$AA37="A","/","")</f>
        <v/>
      </c>
      <c r="F4" s="309" t="str">
        <f>IF(Badges!$AA41="A","/","")</f>
        <v/>
      </c>
      <c r="G4" s="309" t="str">
        <f>IF(Badges!$AA45="A","/","")</f>
        <v/>
      </c>
      <c r="H4" s="309" t="str">
        <f>IF(Badges!$AA49="A","/","")</f>
        <v/>
      </c>
      <c r="I4" s="325" t="str">
        <f>IF(Summary!$AV5="E","E","")</f>
        <v/>
      </c>
      <c r="J4" s="325" t="str">
        <f>IF(Summary!$AW5="Y","R","")</f>
        <v/>
      </c>
      <c r="L4" s="262"/>
      <c r="M4" s="267" t="s">
        <v>97</v>
      </c>
      <c r="N4" s="268"/>
      <c r="O4" s="268"/>
      <c r="P4" s="268"/>
      <c r="Q4" s="268"/>
      <c r="R4" s="268"/>
      <c r="S4" s="269"/>
      <c r="T4" s="269"/>
      <c r="W4" s="336" t="str">
        <f>'Fun Patches'!C5</f>
        <v>&lt;LIST PATCH HERE&gt;</v>
      </c>
      <c r="X4" s="337" t="str">
        <f>IF(Summary!$AV113="E","E","")</f>
        <v/>
      </c>
      <c r="Y4" s="337" t="str">
        <f>IF(Summary!$AW113="Y","R","")</f>
        <v/>
      </c>
      <c r="AA4" s="270"/>
      <c r="AB4" s="264"/>
      <c r="AC4" s="265"/>
    </row>
    <row r="5" spans="2:30" ht="12.95" customHeight="1">
      <c r="B5" s="262"/>
      <c r="C5" s="295" t="s">
        <v>1057</v>
      </c>
      <c r="D5" s="311" t="str">
        <f>IF(Badges!$AA151="A","/","")</f>
        <v/>
      </c>
      <c r="E5" s="311" t="str">
        <f>IF(Badges!$AA155="A","/","")</f>
        <v/>
      </c>
      <c r="F5" s="311" t="str">
        <f>IF(Badges!$AA159="A","/","")</f>
        <v/>
      </c>
      <c r="G5" s="311" t="str">
        <f>IF(Badges!$AA163="A","/","")</f>
        <v/>
      </c>
      <c r="H5" s="311" t="str">
        <f>IF(Badges!$AA167="A","/","")</f>
        <v/>
      </c>
      <c r="I5" s="223" t="str">
        <f>IF(Summary!$AV11="E","E","")</f>
        <v/>
      </c>
      <c r="J5" s="223" t="str">
        <f>IF(Summary!$AW11="Y","R","")</f>
        <v/>
      </c>
      <c r="L5" s="262"/>
      <c r="M5" s="271" t="s">
        <v>947</v>
      </c>
      <c r="N5" s="268"/>
      <c r="O5" s="268"/>
      <c r="P5" s="268"/>
      <c r="Q5" s="268"/>
      <c r="R5" s="272"/>
      <c r="S5" s="224" t="str">
        <f>IF(Summary!$AV63="E","E","")</f>
        <v/>
      </c>
      <c r="T5" s="224" t="str">
        <f>IF(Summary!$AW63="Y","R","")</f>
        <v/>
      </c>
      <c r="W5" s="338" t="str">
        <f>'Fun Patches'!C6</f>
        <v>&lt;LIST PATCH HERE&gt;</v>
      </c>
      <c r="X5" s="339" t="str">
        <f>IF(Summary!$AV114="E","E","")</f>
        <v/>
      </c>
      <c r="Y5" s="339" t="str">
        <f>IF(Summary!$AW114="Y","R","")</f>
        <v/>
      </c>
      <c r="AA5" s="275"/>
      <c r="AB5" s="273"/>
      <c r="AC5" s="274"/>
    </row>
    <row r="6" spans="2:30" ht="12.95" customHeight="1" thickBot="1">
      <c r="B6" s="262"/>
      <c r="C6" s="299" t="s">
        <v>144</v>
      </c>
      <c r="D6" s="311" t="str">
        <f>IF(Badges!$AA174="A","/","")</f>
        <v/>
      </c>
      <c r="E6" s="311" t="str">
        <f>IF(Badges!$AA178="A","/","")</f>
        <v/>
      </c>
      <c r="F6" s="311" t="str">
        <f>IF(Badges!$AA182="A","/","")</f>
        <v/>
      </c>
      <c r="G6" s="311" t="str">
        <f>IF(Badges!$AA186="A","/","")</f>
        <v/>
      </c>
      <c r="H6" s="311" t="str">
        <f>IF(Badges!$AA190="A","/","")</f>
        <v/>
      </c>
      <c r="I6" s="223" t="str">
        <f>IF(Summary!$AV12="E","E","")</f>
        <v/>
      </c>
      <c r="J6" s="223" t="str">
        <f>IF(Summary!$AW12="Y","R","")</f>
        <v/>
      </c>
      <c r="K6" s="266" t="str">
        <f>IF(COUNT(#REF!)=3,MAX(#REF!),"")</f>
        <v/>
      </c>
      <c r="L6" s="262"/>
      <c r="M6" s="279" t="s">
        <v>948</v>
      </c>
      <c r="N6" s="280"/>
      <c r="O6" s="280"/>
      <c r="P6" s="280"/>
      <c r="Q6" s="280"/>
      <c r="R6" s="281"/>
      <c r="S6" s="224" t="str">
        <f>IF(Summary!$AV64="E","E","")</f>
        <v/>
      </c>
      <c r="T6" s="224" t="str">
        <f>IF(Summary!$AW64="Y","R","")</f>
        <v/>
      </c>
      <c r="W6" s="338" t="str">
        <f>'Fun Patches'!C7</f>
        <v>&lt;LIST PATCH HERE&gt;</v>
      </c>
      <c r="X6" s="339" t="str">
        <f>IF(Summary!$AV115="E","E","")</f>
        <v/>
      </c>
      <c r="Y6" s="339" t="str">
        <f>IF(Summary!$AW115="Y","R","")</f>
        <v/>
      </c>
      <c r="AA6" s="275"/>
      <c r="AB6" s="273"/>
      <c r="AC6" s="274"/>
    </row>
    <row r="7" spans="2:30" ht="12.95" customHeight="1" thickBot="1">
      <c r="B7" s="262"/>
      <c r="C7" s="294" t="s">
        <v>139</v>
      </c>
      <c r="D7" s="309" t="str">
        <f>IF(Badges!$AA197="A","/","")</f>
        <v/>
      </c>
      <c r="E7" s="309" t="str">
        <f>IF(Badges!$AA201="A","/","")</f>
        <v/>
      </c>
      <c r="F7" s="309" t="str">
        <f>IF(Badges!$AA205="A","/","")</f>
        <v/>
      </c>
      <c r="G7" s="309" t="str">
        <f>IF(Badges!$AA209="A","/","")</f>
        <v/>
      </c>
      <c r="H7" s="309" t="str">
        <f>IF(Badges!$AA213="A","/","")</f>
        <v/>
      </c>
      <c r="I7" s="325" t="str">
        <f>IF(Summary!$AV13="E","E","")</f>
        <v/>
      </c>
      <c r="J7" s="325" t="str">
        <f>IF(Summary!$AW13="Y","R","")</f>
        <v/>
      </c>
      <c r="K7" s="266"/>
      <c r="L7" s="262"/>
      <c r="M7" s="283" t="s">
        <v>949</v>
      </c>
      <c r="N7" s="284"/>
      <c r="O7" s="284"/>
      <c r="P7" s="284"/>
      <c r="Q7" s="284"/>
      <c r="R7" s="285"/>
      <c r="S7" s="224" t="str">
        <f>IF(Summary!$AV65="E","E","")</f>
        <v/>
      </c>
      <c r="T7" s="224" t="str">
        <f>IF(Summary!$AW65="Y","R","")</f>
        <v/>
      </c>
      <c r="U7" s="266" t="str">
        <f>IF(COUNTIF(S5:S7,"E")=3,"C"," ")</f>
        <v xml:space="preserve"> </v>
      </c>
      <c r="W7" s="338" t="str">
        <f>'Fun Patches'!C8</f>
        <v>&lt;LIST PATCH HERE&gt;</v>
      </c>
      <c r="X7" s="339" t="str">
        <f>IF(Summary!$AV116="E","E","")</f>
        <v/>
      </c>
      <c r="Y7" s="339" t="str">
        <f>IF(Summary!$AW116="Y","R","")</f>
        <v/>
      </c>
      <c r="AA7" s="275"/>
      <c r="AB7" s="273"/>
      <c r="AC7" s="274"/>
    </row>
    <row r="8" spans="2:30" ht="12.95" customHeight="1">
      <c r="B8" s="262"/>
      <c r="C8" s="295" t="s">
        <v>151</v>
      </c>
      <c r="D8" s="311" t="str">
        <f>IF(Badges!$AA220="A","/","")</f>
        <v/>
      </c>
      <c r="E8" s="311" t="str">
        <f>IF(Badges!$AA224="A","/","")</f>
        <v/>
      </c>
      <c r="F8" s="311" t="str">
        <f>IF(Badges!$AA228="A","/","")</f>
        <v/>
      </c>
      <c r="G8" s="311" t="str">
        <f>IF(Badges!$AA232="A","/","")</f>
        <v/>
      </c>
      <c r="H8" s="311" t="str">
        <f>IF(Badges!$AA236="A","/","")</f>
        <v/>
      </c>
      <c r="I8" s="223" t="str">
        <f>IF(Summary!$AV14="E","E","")</f>
        <v/>
      </c>
      <c r="J8" s="223" t="str">
        <f>IF(Summary!$AW14="Y","R","")</f>
        <v/>
      </c>
      <c r="K8" s="266"/>
      <c r="L8" s="262"/>
      <c r="M8" s="287" t="s">
        <v>951</v>
      </c>
      <c r="N8" s="288"/>
      <c r="O8" s="288"/>
      <c r="P8" s="288"/>
      <c r="Q8" s="288"/>
      <c r="R8" s="288"/>
      <c r="S8" s="289"/>
      <c r="T8" s="289"/>
      <c r="W8" s="338" t="str">
        <f>'Fun Patches'!C9</f>
        <v>&lt;LIST PATCH HERE&gt;</v>
      </c>
      <c r="X8" s="339" t="str">
        <f>IF(Summary!$AV117="E","E","")</f>
        <v/>
      </c>
      <c r="Y8" s="339" t="str">
        <f>IF(Summary!$AW117="Y","R","")</f>
        <v/>
      </c>
      <c r="AA8" s="275"/>
      <c r="AB8" s="273"/>
      <c r="AC8" s="274"/>
    </row>
    <row r="9" spans="2:30" ht="12.95" customHeight="1" thickBot="1">
      <c r="B9" s="262"/>
      <c r="C9" s="298" t="s">
        <v>439</v>
      </c>
      <c r="D9" s="311" t="str">
        <f>IF(Badges!$AA266="A","/","")</f>
        <v/>
      </c>
      <c r="E9" s="311" t="str">
        <f>IF(Badges!$AA270="A","/","")</f>
        <v/>
      </c>
      <c r="F9" s="311" t="str">
        <f>IF(Badges!$AA274="A","/","")</f>
        <v/>
      </c>
      <c r="G9" s="311" t="str">
        <f>IF(Badges!$AA278="A","/","")</f>
        <v/>
      </c>
      <c r="H9" s="311" t="str">
        <f>IF(Badges!$AA282="A","/","")</f>
        <v/>
      </c>
      <c r="I9" s="223" t="str">
        <f>IF(Summary!$AV16="E","E","")</f>
        <v/>
      </c>
      <c r="J9" s="223" t="str">
        <f>IF(Summary!$AW16="Y","R","")</f>
        <v/>
      </c>
      <c r="K9" s="266"/>
      <c r="L9" s="262"/>
      <c r="M9" s="271" t="s">
        <v>22</v>
      </c>
      <c r="N9" s="268"/>
      <c r="O9" s="268"/>
      <c r="P9" s="268"/>
      <c r="Q9" s="268"/>
      <c r="R9" s="272"/>
      <c r="S9" s="224" t="str">
        <f>IF(Summary!$AV67="E","E","")</f>
        <v/>
      </c>
      <c r="T9" s="224" t="str">
        <f>IF(Summary!$AW67="Y","R","")</f>
        <v/>
      </c>
      <c r="W9" s="338" t="str">
        <f>'Fun Patches'!C10</f>
        <v>&lt;LIST PATCH HERE&gt;</v>
      </c>
      <c r="X9" s="339" t="str">
        <f>IF(Summary!$AV118="E","E","")</f>
        <v/>
      </c>
      <c r="Y9" s="339" t="str">
        <f>IF(Summary!$AW118="Y","R","")</f>
        <v/>
      </c>
      <c r="AA9" s="275"/>
      <c r="AB9" s="273"/>
      <c r="AC9" s="274"/>
    </row>
    <row r="10" spans="2:30" ht="12.95" customHeight="1">
      <c r="B10" s="262"/>
      <c r="C10" s="300" t="s">
        <v>950</v>
      </c>
      <c r="D10" s="309" t="str">
        <f>IF(Badges!$AA289="A","/","")</f>
        <v/>
      </c>
      <c r="E10" s="309" t="str">
        <f>IF(Badges!$AA293="A","/","")</f>
        <v/>
      </c>
      <c r="F10" s="309" t="str">
        <f>IF(Badges!$AA297="A","/","")</f>
        <v/>
      </c>
      <c r="G10" s="309" t="str">
        <f>IF(Badges!$AA301="A","/","")</f>
        <v/>
      </c>
      <c r="H10" s="309" t="str">
        <f>IF(Badges!$AA305="A","/","")</f>
        <v/>
      </c>
      <c r="I10" s="325" t="str">
        <f>IF(Summary!$AV17="E","E","")</f>
        <v/>
      </c>
      <c r="J10" s="325" t="str">
        <f>IF(Summary!$AW17="Y","R","")</f>
        <v/>
      </c>
      <c r="K10" s="266" t="str">
        <f>IF(COUNT(#REF!)=3,MAX(#REF!),"")</f>
        <v/>
      </c>
      <c r="L10" s="262"/>
      <c r="M10" s="279" t="s">
        <v>26</v>
      </c>
      <c r="N10" s="280"/>
      <c r="O10" s="280"/>
      <c r="P10" s="280"/>
      <c r="Q10" s="280"/>
      <c r="R10" s="281"/>
      <c r="S10" s="224" t="str">
        <f>IF(Summary!$AV68="E","E","")</f>
        <v/>
      </c>
      <c r="T10" s="224" t="str">
        <f>IF(Summary!$AW68="Y","R","")</f>
        <v/>
      </c>
      <c r="W10" s="338" t="str">
        <f>'Fun Patches'!C11</f>
        <v>&lt;LIST PATCH HERE&gt;</v>
      </c>
      <c r="X10" s="339" t="str">
        <f>IF(Summary!$AV119="E","E","")</f>
        <v/>
      </c>
      <c r="Y10" s="339" t="str">
        <f>IF(Summary!$AW119="Y","R","")</f>
        <v/>
      </c>
      <c r="AA10" s="275"/>
      <c r="AB10" s="273"/>
      <c r="AC10" s="274"/>
    </row>
    <row r="11" spans="2:30" ht="12.95" customHeight="1" thickBot="1">
      <c r="B11" s="262"/>
      <c r="C11" s="295" t="s">
        <v>155</v>
      </c>
      <c r="D11" s="311" t="str">
        <f>IF(Badges!$AA312="A","/","")</f>
        <v/>
      </c>
      <c r="E11" s="311" t="str">
        <f>IF(Badges!$AA316="A","/","")</f>
        <v/>
      </c>
      <c r="F11" s="311" t="str">
        <f>IF(Badges!$AA320="A","/","")</f>
        <v/>
      </c>
      <c r="G11" s="311" t="str">
        <f>IF(Badges!$AA324="A","/","")</f>
        <v/>
      </c>
      <c r="H11" s="311" t="str">
        <f>IF(Badges!$AA328="A","/","")</f>
        <v/>
      </c>
      <c r="I11" s="223" t="str">
        <f>IF(Summary!$AV18="E","E","")</f>
        <v/>
      </c>
      <c r="J11" s="223" t="str">
        <f>IF(Summary!$AW18="Y","R","")</f>
        <v/>
      </c>
      <c r="K11" s="266"/>
      <c r="L11" s="262"/>
      <c r="M11" s="290" t="s">
        <v>30</v>
      </c>
      <c r="N11" s="291"/>
      <c r="O11" s="291"/>
      <c r="P11" s="291"/>
      <c r="Q11" s="291"/>
      <c r="R11" s="292"/>
      <c r="S11" s="326" t="str">
        <f>IF(Summary!$AV69="E","E","")</f>
        <v/>
      </c>
      <c r="T11" s="326" t="str">
        <f>IF(Summary!$AW69="Y","R","")</f>
        <v/>
      </c>
      <c r="U11" s="266" t="str">
        <f>IF(COUNTIF(S9:S11,"E")=3,"C"," ")</f>
        <v xml:space="preserve"> </v>
      </c>
      <c r="W11" s="338" t="str">
        <f>'Fun Patches'!C12</f>
        <v>&lt;LIST PATCH HERE&gt;</v>
      </c>
      <c r="X11" s="339" t="str">
        <f>IF(Summary!$AV120="E","E","")</f>
        <v/>
      </c>
      <c r="Y11" s="339" t="str">
        <f>IF(Summary!$AW120="Y","R","")</f>
        <v/>
      </c>
      <c r="AA11" s="275"/>
      <c r="AB11" s="273"/>
      <c r="AC11" s="274"/>
    </row>
    <row r="12" spans="2:30" ht="12.95" customHeight="1" thickBot="1">
      <c r="B12" s="262"/>
      <c r="C12" s="295" t="s">
        <v>143</v>
      </c>
      <c r="D12" s="311" t="str">
        <f>IF(Badges!$AA335="A","/","")</f>
        <v/>
      </c>
      <c r="E12" s="311" t="str">
        <f>IF(Badges!$AA339="A","/","")</f>
        <v/>
      </c>
      <c r="F12" s="311" t="str">
        <f>IF(Badges!$AA343="A","/","")</f>
        <v/>
      </c>
      <c r="G12" s="311" t="str">
        <f>IF(Badges!$AA347="A","/","")</f>
        <v/>
      </c>
      <c r="H12" s="311" t="str">
        <f>IF(Badges!$AA351="A","/","")</f>
        <v/>
      </c>
      <c r="I12" s="223" t="str">
        <f>IF(Summary!$AV19="E","E","")</f>
        <v/>
      </c>
      <c r="J12" s="223" t="str">
        <f>IF(Summary!$AW19="Y","R","")</f>
        <v/>
      </c>
      <c r="K12" s="266"/>
      <c r="L12" s="262"/>
      <c r="M12" s="267" t="s">
        <v>121</v>
      </c>
      <c r="N12" s="268"/>
      <c r="O12" s="268"/>
      <c r="P12" s="268"/>
      <c r="Q12" s="268"/>
      <c r="R12" s="268"/>
      <c r="S12" s="269"/>
      <c r="T12" s="269"/>
      <c r="W12" s="338" t="str">
        <f>'Fun Patches'!C13</f>
        <v>&lt;LIST PATCH HERE&gt;</v>
      </c>
      <c r="X12" s="339" t="str">
        <f>IF(Summary!$AV121="E","E","")</f>
        <v/>
      </c>
      <c r="Y12" s="339" t="str">
        <f>IF(Summary!$AW121="Y","R","")</f>
        <v/>
      </c>
      <c r="AA12" s="275"/>
      <c r="AB12" s="273"/>
      <c r="AC12" s="274"/>
    </row>
    <row r="13" spans="2:30" ht="12.95" customHeight="1">
      <c r="B13" s="262"/>
      <c r="C13" s="294" t="s">
        <v>741</v>
      </c>
      <c r="D13" s="309" t="str">
        <f>IF(Badges!$AA358="A","/","")</f>
        <v/>
      </c>
      <c r="E13" s="309" t="str">
        <f>IF(Badges!$AA362="A","/","")</f>
        <v/>
      </c>
      <c r="F13" s="309" t="str">
        <f>IF(Badges!$AA366="A","/","")</f>
        <v/>
      </c>
      <c r="G13" s="309" t="str">
        <f>IF(Badges!$AA370="A","/","")</f>
        <v/>
      </c>
      <c r="H13" s="309" t="str">
        <f>IF(Badges!$AA374="A","/","")</f>
        <v/>
      </c>
      <c r="I13" s="325" t="str">
        <f>IF(Summary!$AV20="E","E","")</f>
        <v/>
      </c>
      <c r="J13" s="325" t="str">
        <f>IF(Summary!$AW20="Y","R","")</f>
        <v/>
      </c>
      <c r="K13" s="266"/>
      <c r="L13" s="262"/>
      <c r="M13" s="279" t="s">
        <v>953</v>
      </c>
      <c r="N13" s="280"/>
      <c r="O13" s="280"/>
      <c r="P13" s="280"/>
      <c r="Q13" s="280"/>
      <c r="R13" s="281"/>
      <c r="S13" s="224" t="str">
        <f>IF(Summary!$AV71="E","E","")</f>
        <v/>
      </c>
      <c r="T13" s="224" t="str">
        <f>IF(Summary!$AW71="Y","R","")</f>
        <v/>
      </c>
      <c r="W13" s="338" t="str">
        <f>'Fun Patches'!C14</f>
        <v>&lt;LIST PATCH HERE&gt;</v>
      </c>
      <c r="X13" s="339" t="str">
        <f>IF(Summary!$AV122="E","E","")</f>
        <v/>
      </c>
      <c r="Y13" s="339" t="str">
        <f>IF(Summary!$AW122="Y","R","")</f>
        <v/>
      </c>
      <c r="AA13" s="275"/>
      <c r="AB13" s="273"/>
      <c r="AC13" s="274"/>
    </row>
    <row r="14" spans="2:30" ht="12.95" customHeight="1">
      <c r="B14" s="262"/>
      <c r="C14" s="295" t="s">
        <v>952</v>
      </c>
      <c r="D14" s="311" t="str">
        <f>IF(Badges!$AA573="A","/","")</f>
        <v/>
      </c>
      <c r="E14" s="311" t="str">
        <f>IF(Badges!$AA385="A","/","")</f>
        <v/>
      </c>
      <c r="F14" s="311" t="str">
        <f>IF(Badges!$AA389="A","/","")</f>
        <v/>
      </c>
      <c r="G14" s="311" t="str">
        <f>IF(Badges!$AA393="A","/","")</f>
        <v/>
      </c>
      <c r="H14" s="311" t="str">
        <f>IF(Badges!$AA397="A","/","")</f>
        <v/>
      </c>
      <c r="I14" s="223" t="str">
        <f>IF(Summary!$AV21="E","E","")</f>
        <v/>
      </c>
      <c r="J14" s="223" t="str">
        <f>IF(Summary!$AW21="Y","R","")</f>
        <v/>
      </c>
      <c r="K14" s="266" t="str">
        <f>IF(COUNT(#REF!)=3,MAX(#REF!),"")</f>
        <v/>
      </c>
      <c r="L14" s="262"/>
      <c r="M14" s="279" t="s">
        <v>954</v>
      </c>
      <c r="N14" s="280"/>
      <c r="O14" s="280"/>
      <c r="P14" s="280"/>
      <c r="Q14" s="280"/>
      <c r="R14" s="281"/>
      <c r="S14" s="224" t="str">
        <f>IF(Summary!$AV72="E","E","")</f>
        <v/>
      </c>
      <c r="T14" s="224" t="str">
        <f>IF(Summary!$AW72="Y","R","")</f>
        <v/>
      </c>
      <c r="W14" s="338" t="str">
        <f>'Fun Patches'!C15</f>
        <v>&lt;LIST PATCH HERE&gt;</v>
      </c>
      <c r="X14" s="339" t="str">
        <f>IF(Summary!$AV123="E","E","")</f>
        <v/>
      </c>
      <c r="Y14" s="339" t="str">
        <f>IF(Summary!$AW123="Y","R","")</f>
        <v/>
      </c>
      <c r="AA14" s="275"/>
      <c r="AB14" s="273"/>
      <c r="AC14" s="274"/>
    </row>
    <row r="15" spans="2:30" ht="12.95" customHeight="1" thickBot="1">
      <c r="B15" s="262"/>
      <c r="C15" s="298" t="s">
        <v>697</v>
      </c>
      <c r="D15" s="311" t="str">
        <f>IF(Badges!$AA404="A","/","")</f>
        <v/>
      </c>
      <c r="E15" s="311" t="str">
        <f>IF(Badges!$AA408="A","/","")</f>
        <v/>
      </c>
      <c r="F15" s="311" t="str">
        <f>IF(Badges!$AA412="A","/","")</f>
        <v/>
      </c>
      <c r="G15" s="311" t="str">
        <f>IF(Badges!$AA416="A","/","")</f>
        <v/>
      </c>
      <c r="H15" s="311" t="str">
        <f>IF(Badges!$AA420="A","/","")</f>
        <v/>
      </c>
      <c r="I15" s="223" t="str">
        <f>IF(Summary!$AV22="E","E","")</f>
        <v/>
      </c>
      <c r="J15" s="223" t="str">
        <f>IF(Summary!$AW22="Y","R","")</f>
        <v/>
      </c>
      <c r="K15" s="266"/>
      <c r="L15" s="262"/>
      <c r="M15" s="283" t="s">
        <v>955</v>
      </c>
      <c r="N15" s="284"/>
      <c r="O15" s="284"/>
      <c r="P15" s="284"/>
      <c r="Q15" s="284"/>
      <c r="R15" s="285"/>
      <c r="S15" s="326" t="str">
        <f>IF(Summary!$AV73="E","E","")</f>
        <v/>
      </c>
      <c r="T15" s="326" t="str">
        <f>IF(Summary!$AW73="Y","R","")</f>
        <v/>
      </c>
      <c r="U15" s="266" t="str">
        <f>IF(COUNTIF(S13:S15,"E")=3,"C"," ")</f>
        <v xml:space="preserve"> </v>
      </c>
      <c r="W15" s="338" t="str">
        <f>'Fun Patches'!C16</f>
        <v>&lt;LIST PATCH HERE&gt;</v>
      </c>
      <c r="X15" s="339" t="str">
        <f>IF(Summary!$AV124="E","E","")</f>
        <v/>
      </c>
      <c r="Y15" s="339" t="str">
        <f>IF(Summary!$AW124="Y","R","")</f>
        <v/>
      </c>
      <c r="AA15" s="275"/>
      <c r="AB15" s="273"/>
      <c r="AC15" s="274"/>
    </row>
    <row r="16" spans="2:30" ht="12.95" customHeight="1">
      <c r="B16" s="262"/>
      <c r="C16" s="295" t="s">
        <v>146</v>
      </c>
      <c r="D16" s="309" t="str">
        <f>IF(Badges!$AA427="A","/","")</f>
        <v/>
      </c>
      <c r="E16" s="309" t="str">
        <f>IF(Badges!$AA431="A","/","")</f>
        <v/>
      </c>
      <c r="F16" s="309" t="str">
        <f>IF(Badges!$AA435="A","/","")</f>
        <v/>
      </c>
      <c r="G16" s="309" t="str">
        <f>IF(Badges!$AA439="A","/","")</f>
        <v/>
      </c>
      <c r="H16" s="309" t="str">
        <f>IF(Badges!$AA443="A","/","")</f>
        <v/>
      </c>
      <c r="I16" s="325" t="str">
        <f>IF(Summary!$AV23="E","E","")</f>
        <v/>
      </c>
      <c r="J16" s="325" t="str">
        <f>IF(Summary!$AW23="Y","R","")</f>
        <v/>
      </c>
      <c r="K16" s="266"/>
      <c r="L16" s="262"/>
      <c r="M16" s="294" t="s">
        <v>956</v>
      </c>
      <c r="N16" s="310" t="str">
        <f>IF(Badges!$AA79="A","/","")</f>
        <v/>
      </c>
      <c r="O16" s="310" t="str">
        <f>IF(Badges!$AA83="A","/","")</f>
        <v/>
      </c>
      <c r="P16" s="310" t="str">
        <f>IF(Badges!$AA87="A","/","")</f>
        <v/>
      </c>
      <c r="Q16" s="310" t="str">
        <f>IF(Badges!$AA91="A","/","")</f>
        <v/>
      </c>
      <c r="R16" s="310" t="str">
        <f>IF(Badges!$AA95="A","/","")</f>
        <v/>
      </c>
      <c r="S16" s="224" t="str">
        <f>IF(Summary!$AV7="E","E","")</f>
        <v/>
      </c>
      <c r="T16" s="224" t="str">
        <f>IF(Summary!$AW7="Y","R","")</f>
        <v/>
      </c>
      <c r="W16" s="338" t="str">
        <f>'Fun Patches'!C17</f>
        <v>&lt;LIST PATCH HERE&gt;</v>
      </c>
      <c r="X16" s="339" t="str">
        <f>IF(Summary!$AV125="E","E","")</f>
        <v/>
      </c>
      <c r="Y16" s="339" t="str">
        <f>IF(Summary!$AW125="Y","R","")</f>
        <v/>
      </c>
      <c r="AA16" s="275"/>
      <c r="AB16" s="273"/>
      <c r="AC16" s="274"/>
    </row>
    <row r="17" spans="2:29" ht="12.95" customHeight="1">
      <c r="B17" s="262"/>
      <c r="C17" s="295" t="s">
        <v>153</v>
      </c>
      <c r="D17" s="311" t="str">
        <f>IF(Badges!$AA450="A","/","")</f>
        <v/>
      </c>
      <c r="E17" s="311" t="str">
        <f>IF(Badges!$AA454="A","/","")</f>
        <v/>
      </c>
      <c r="F17" s="311" t="str">
        <f>IF(Badges!$AA458="A","/","")</f>
        <v/>
      </c>
      <c r="G17" s="311" t="str">
        <f>IF(Badges!$AA462="A","/","")</f>
        <v/>
      </c>
      <c r="H17" s="311" t="str">
        <f>IF(Badges!$AA466="A","/","")</f>
        <v/>
      </c>
      <c r="I17" s="223" t="str">
        <f>IF(Summary!$AV24="E","E","")</f>
        <v/>
      </c>
      <c r="J17" s="223" t="str">
        <f>IF(Summary!$AW24="Y","R","")</f>
        <v/>
      </c>
      <c r="K17" s="266"/>
      <c r="L17" s="262"/>
      <c r="M17" s="295" t="s">
        <v>957</v>
      </c>
      <c r="N17" s="311" t="str">
        <f>IF(Badges!$AA10="A","/","")</f>
        <v/>
      </c>
      <c r="O17" s="311" t="str">
        <f>IF(Badges!$AA14="A","/","")</f>
        <v/>
      </c>
      <c r="P17" s="311" t="str">
        <f>IF(Badges!$AA18="A","/","")</f>
        <v/>
      </c>
      <c r="Q17" s="311" t="str">
        <f>IF(Badges!$AA22="A","/","")</f>
        <v/>
      </c>
      <c r="R17" s="311" t="str">
        <f>IF(Badges!$AA26="A","/","")</f>
        <v/>
      </c>
      <c r="S17" s="224" t="str">
        <f>IF(Summary!$AV4="E","E","")</f>
        <v/>
      </c>
      <c r="T17" s="224" t="str">
        <f>IF(Summary!$AW4="Y","R","")</f>
        <v/>
      </c>
      <c r="W17" s="338" t="str">
        <f>'Fun Patches'!C18</f>
        <v>&lt;LIST PATCH HERE&gt;</v>
      </c>
      <c r="X17" s="339" t="str">
        <f>IF(Summary!$AV126="E","E","")</f>
        <v/>
      </c>
      <c r="Y17" s="339" t="str">
        <f>IF(Summary!$AW126="Y","R","")</f>
        <v/>
      </c>
      <c r="AA17" s="275"/>
      <c r="AB17" s="273"/>
      <c r="AC17" s="274"/>
    </row>
    <row r="18" spans="2:29" ht="12.95" customHeight="1" thickBot="1">
      <c r="B18" s="262"/>
      <c r="C18" s="295" t="s">
        <v>94</v>
      </c>
      <c r="D18" s="311" t="str">
        <f>IF(Badges!$AA473="A","/","")</f>
        <v/>
      </c>
      <c r="E18" s="311" t="str">
        <f>IF(Badges!$AA477="A","/","")</f>
        <v/>
      </c>
      <c r="F18" s="311" t="str">
        <f>IF(Badges!$AA481="A","/","")</f>
        <v/>
      </c>
      <c r="G18" s="311" t="str">
        <f>IF(Badges!$AA485="A","/","")</f>
        <v/>
      </c>
      <c r="H18" s="311" t="str">
        <f>IF(Badges!$AA489="A","/","")</f>
        <v/>
      </c>
      <c r="I18" s="223" t="str">
        <f>IF(Summary!$AV25="E","E","")</f>
        <v/>
      </c>
      <c r="J18" s="223" t="str">
        <f>IF(Summary!$AW25="Y","R","")</f>
        <v/>
      </c>
      <c r="K18" s="266" t="str">
        <f>IF(COUNT(#REF!)=4,MAX(#REF!),"")</f>
        <v/>
      </c>
      <c r="L18" s="262"/>
      <c r="M18" s="295" t="s">
        <v>958</v>
      </c>
      <c r="N18" s="308" t="str">
        <f>IF(Badges!$AA243="A","/","")</f>
        <v/>
      </c>
      <c r="O18" s="308" t="str">
        <f>IF(Badges!$AA247="A","/","")</f>
        <v/>
      </c>
      <c r="P18" s="308" t="str">
        <f>IF(Badges!$AA251="A","/","")</f>
        <v/>
      </c>
      <c r="Q18" s="308" t="str">
        <f>IF(Badges!$AA255="A","/","")</f>
        <v/>
      </c>
      <c r="R18" s="308" t="str">
        <f>IF(Badges!$AA259="A","/","")</f>
        <v/>
      </c>
      <c r="S18" s="224" t="str">
        <f>IF(Summary!$AV15="E","E","")</f>
        <v/>
      </c>
      <c r="T18" s="224" t="str">
        <f>IF(Summary!$AW15="Y","R","")</f>
        <v/>
      </c>
      <c r="W18" s="338" t="str">
        <f>'Fun Patches'!C19</f>
        <v>&lt;LIST PATCH HERE&gt;</v>
      </c>
      <c r="X18" s="339" t="str">
        <f>IF(Summary!$AV127="E","E","")</f>
        <v/>
      </c>
      <c r="Y18" s="339" t="str">
        <f>IF(Summary!$AW127="Y","R","")</f>
        <v/>
      </c>
      <c r="AA18" s="275"/>
      <c r="AB18" s="273"/>
      <c r="AC18" s="274"/>
    </row>
    <row r="19" spans="2:29" ht="12.95" customHeight="1" thickBot="1">
      <c r="B19" s="262"/>
      <c r="C19" s="294" t="s">
        <v>141</v>
      </c>
      <c r="D19" s="309" t="str">
        <f>IF(Badges!$AA496="A","/","")</f>
        <v/>
      </c>
      <c r="E19" s="309" t="str">
        <f>IF(Badges!$AA500="A","/","")</f>
        <v/>
      </c>
      <c r="F19" s="309" t="str">
        <f>IF(Badges!$AA504="A","/","")</f>
        <v/>
      </c>
      <c r="G19" s="309" t="str">
        <f>IF(Badges!$AA508="A","/","")</f>
        <v/>
      </c>
      <c r="H19" s="309" t="str">
        <f>IF(Badges!$AA512="A","/","")</f>
        <v/>
      </c>
      <c r="I19" s="325" t="str">
        <f>IF(Summary!$AV26="E","E","")</f>
        <v/>
      </c>
      <c r="J19" s="325" t="str">
        <f>IF(Summary!$AW26="Y","R","")</f>
        <v/>
      </c>
      <c r="K19" s="266"/>
      <c r="L19" s="262"/>
      <c r="M19" s="296" t="s">
        <v>959</v>
      </c>
      <c r="N19" s="291"/>
      <c r="O19" s="291"/>
      <c r="P19" s="291"/>
      <c r="Q19" s="291"/>
      <c r="R19" s="292"/>
      <c r="S19" s="326" t="str">
        <f>IF(Summary!$AV74="E","E","")</f>
        <v/>
      </c>
      <c r="T19" s="326" t="str">
        <f>IF(Summary!$AW74="Y","R","")</f>
        <v/>
      </c>
      <c r="U19" s="266" t="str">
        <f>IF(COUNTIF(S16:S19,"E")=4,"C"," ")</f>
        <v xml:space="preserve"> </v>
      </c>
      <c r="W19" s="338" t="str">
        <f>'Fun Patches'!C20</f>
        <v>&lt;LIST PATCH HERE&gt;</v>
      </c>
      <c r="X19" s="339" t="str">
        <f>IF(Summary!$AV128="E","E","")</f>
        <v/>
      </c>
      <c r="Y19" s="339" t="str">
        <f>IF(Summary!$AW128="Y","R","")</f>
        <v/>
      </c>
      <c r="AA19" s="275"/>
      <c r="AB19" s="273"/>
      <c r="AC19" s="274"/>
    </row>
    <row r="20" spans="2:29" ht="12.95" customHeight="1">
      <c r="B20" s="262"/>
      <c r="C20" s="295" t="s">
        <v>718</v>
      </c>
      <c r="D20" s="311" t="str">
        <f>IF(Badges!$AA519="A","/","")</f>
        <v/>
      </c>
      <c r="E20" s="311" t="str">
        <f>IF(Badges!$AA523="A","/","")</f>
        <v/>
      </c>
      <c r="F20" s="311" t="str">
        <f>IF(Badges!$AA527="A","/","")</f>
        <v/>
      </c>
      <c r="G20" s="311" t="str">
        <f>IF(Badges!$AA531="A","/","")</f>
        <v/>
      </c>
      <c r="H20" s="311" t="str">
        <f>IF(Badges!$AA535="A","/","")</f>
        <v/>
      </c>
      <c r="I20" s="223" t="str">
        <f>IF(Summary!$AV27="E","E","")</f>
        <v/>
      </c>
      <c r="J20" s="223" t="str">
        <f>IF(Summary!$AW27="Y","R","")</f>
        <v/>
      </c>
      <c r="K20" s="266"/>
      <c r="L20" s="262"/>
      <c r="M20" s="267" t="s">
        <v>764</v>
      </c>
      <c r="N20" s="268"/>
      <c r="O20" s="268"/>
      <c r="P20" s="268"/>
      <c r="Q20" s="268"/>
      <c r="R20" s="272"/>
      <c r="S20" s="325" t="str">
        <f>IF(Summary!$AV75="E","E","")</f>
        <v/>
      </c>
      <c r="T20" s="325" t="str">
        <f>IF(Summary!$AW75="Y","R","")</f>
        <v/>
      </c>
      <c r="W20" s="338" t="str">
        <f>'Fun Patches'!C21</f>
        <v>&lt;LIST PATCH HERE&gt;</v>
      </c>
      <c r="X20" s="339" t="str">
        <f>IF(Summary!$AV129="E","E","")</f>
        <v/>
      </c>
      <c r="Y20" s="339" t="str">
        <f>IF(Summary!$AW129="Y","R","")</f>
        <v/>
      </c>
      <c r="AA20" s="275"/>
      <c r="AB20" s="273"/>
      <c r="AC20" s="274"/>
    </row>
    <row r="21" spans="2:29" ht="12.95" customHeight="1" thickBot="1">
      <c r="B21" s="262"/>
      <c r="C21" s="298" t="s">
        <v>148</v>
      </c>
      <c r="D21" s="311" t="str">
        <f>IF(Badges!$AA542="A","/","")</f>
        <v/>
      </c>
      <c r="E21" s="311" t="str">
        <f>IF(Badges!$AA546="A","/","")</f>
        <v/>
      </c>
      <c r="F21" s="311" t="str">
        <f>IF(Badges!$AA550="A","/","")</f>
        <v/>
      </c>
      <c r="G21" s="311" t="str">
        <f>IF(Badges!$AA554="A","/","")</f>
        <v/>
      </c>
      <c r="H21" s="311" t="str">
        <f>IF(Badges!$AA558="A","/","")</f>
        <v/>
      </c>
      <c r="I21" s="223" t="str">
        <f>IF(Summary!$AV28="E","E","")</f>
        <v/>
      </c>
      <c r="J21" s="223" t="str">
        <f>IF(Summary!$AW28="Y","R","")</f>
        <v/>
      </c>
      <c r="K21" s="266"/>
      <c r="L21" s="262"/>
      <c r="M21" s="283" t="s">
        <v>960</v>
      </c>
      <c r="N21" s="284"/>
      <c r="O21" s="284"/>
      <c r="P21" s="284"/>
      <c r="Q21" s="284"/>
      <c r="R21" s="285"/>
      <c r="S21" s="346" t="str">
        <f>IF(Summary!$AV76="E","E","")</f>
        <v/>
      </c>
      <c r="T21" s="346" t="str">
        <f>IF(Summary!$AW76="Y","R","")</f>
        <v/>
      </c>
      <c r="U21" s="266" t="str">
        <f>IF(COUNTIF(S20:S21,"E")=2,"C"," ")</f>
        <v xml:space="preserve"> </v>
      </c>
      <c r="W21" s="338" t="str">
        <f>'Fun Patches'!C22</f>
        <v>&lt;LIST PATCH HERE&gt;</v>
      </c>
      <c r="X21" s="339" t="str">
        <f>IF(Summary!$AV130="E","E","")</f>
        <v/>
      </c>
      <c r="Y21" s="339" t="str">
        <f>IF(Summary!$AW130="Y","R","")</f>
        <v/>
      </c>
      <c r="AA21" s="275"/>
      <c r="AB21" s="273"/>
      <c r="AC21" s="274"/>
    </row>
    <row r="22" spans="2:29" ht="12.95" customHeight="1">
      <c r="B22" s="262"/>
      <c r="C22" s="295" t="s">
        <v>152</v>
      </c>
      <c r="D22" s="309" t="str">
        <f>IF(Badges!$AA565="A","/","")</f>
        <v/>
      </c>
      <c r="E22" s="309" t="str">
        <f>IF(Badges!$AA569="A","/","")</f>
        <v/>
      </c>
      <c r="F22" s="309" t="str">
        <f>IF(Badges!$AA573="A","/","")</f>
        <v/>
      </c>
      <c r="G22" s="309" t="str">
        <f>IF(Badges!$AA577="A","/","")</f>
        <v/>
      </c>
      <c r="H22" s="309" t="str">
        <f>IF(Badges!$AA581="A","/","")</f>
        <v/>
      </c>
      <c r="I22" s="325" t="str">
        <f>IF(Summary!$AV29="E","E","")</f>
        <v/>
      </c>
      <c r="J22" s="325" t="str">
        <f>IF(Summary!$AW29="Y","R","")</f>
        <v/>
      </c>
      <c r="K22" s="266" t="str">
        <f>IF(COUNT(#REF!)=2,MAX(#REF!),"")</f>
        <v/>
      </c>
      <c r="L22" s="262"/>
      <c r="M22" s="287" t="s">
        <v>766</v>
      </c>
      <c r="N22" s="288"/>
      <c r="O22" s="288"/>
      <c r="P22" s="288"/>
      <c r="Q22" s="288"/>
      <c r="R22" s="297"/>
      <c r="S22" s="325" t="str">
        <f>IF(Summary!$AV77="E","E","")</f>
        <v/>
      </c>
      <c r="T22" s="325" t="str">
        <f>IF(Summary!$AW77="Y","R","")</f>
        <v/>
      </c>
      <c r="W22" s="338" t="str">
        <f>'Fun Patches'!C23</f>
        <v>&lt;LIST PATCH HERE&gt;</v>
      </c>
      <c r="X22" s="339" t="str">
        <f>IF(Summary!$AV131="E","E","")</f>
        <v/>
      </c>
      <c r="Y22" s="339" t="str">
        <f>IF(Summary!$AW131="Y","R","")</f>
        <v/>
      </c>
      <c r="AA22" s="275"/>
      <c r="AB22" s="273"/>
      <c r="AC22" s="274"/>
    </row>
    <row r="23" spans="2:29" ht="12.95" customHeight="1" thickBot="1">
      <c r="B23" s="262"/>
      <c r="C23" s="295" t="s">
        <v>149</v>
      </c>
      <c r="D23" s="311" t="str">
        <f>IF(Badges!$AA588="A","/","")</f>
        <v/>
      </c>
      <c r="E23" s="311" t="str">
        <f>IF(Badges!$AA592="A","/","")</f>
        <v/>
      </c>
      <c r="F23" s="311" t="str">
        <f>IF(Badges!$AA596="A","/","")</f>
        <v/>
      </c>
      <c r="G23" s="311" t="str">
        <f>IF(Badges!$AA600="A","/","")</f>
        <v/>
      </c>
      <c r="H23" s="311" t="str">
        <f>IF(Badges!$AA604="A","/","")</f>
        <v/>
      </c>
      <c r="I23" s="223" t="str">
        <f>IF(Summary!$AV30="E","E","")</f>
        <v/>
      </c>
      <c r="J23" s="223" t="str">
        <f>IF(Summary!$AW30="Y","R","")</f>
        <v/>
      </c>
      <c r="K23" s="266"/>
      <c r="L23" s="262"/>
      <c r="M23" s="290" t="s">
        <v>961</v>
      </c>
      <c r="N23" s="291"/>
      <c r="O23" s="291"/>
      <c r="P23" s="291"/>
      <c r="Q23" s="291"/>
      <c r="R23" s="292"/>
      <c r="S23" s="326" t="str">
        <f>IF(Summary!$AV78="E","E","")</f>
        <v/>
      </c>
      <c r="T23" s="326" t="str">
        <f>IF(Summary!$AW78="Y","R","")</f>
        <v/>
      </c>
      <c r="U23" s="266" t="str">
        <f>IF(COUNTIF(S22:S23,"E")=2,"C"," ")</f>
        <v xml:space="preserve"> </v>
      </c>
      <c r="W23" s="338" t="str">
        <f>'Fun Patches'!C24</f>
        <v>&lt;LIST PATCH HERE&gt;</v>
      </c>
      <c r="X23" s="339" t="str">
        <f>IF(Summary!$AV132="E","E","")</f>
        <v/>
      </c>
      <c r="Y23" s="339" t="str">
        <f>IF(Summary!$AW132="Y","R","")</f>
        <v/>
      </c>
      <c r="AA23" s="275"/>
      <c r="AB23" s="273"/>
      <c r="AC23" s="274"/>
    </row>
    <row r="24" spans="2:29" ht="12.95" customHeight="1" thickBot="1">
      <c r="B24" s="262"/>
      <c r="C24" s="295" t="s">
        <v>142</v>
      </c>
      <c r="D24" s="311" t="str">
        <f>IF(Badges!$AA634="A","/","")</f>
        <v/>
      </c>
      <c r="E24" s="311" t="str">
        <f>IF(Badges!$AA638="A","/","")</f>
        <v/>
      </c>
      <c r="F24" s="311" t="str">
        <f>IF(Badges!$AA642="A","/","")</f>
        <v/>
      </c>
      <c r="G24" s="311" t="str">
        <f>IF(Badges!$AA646="A","/","")</f>
        <v/>
      </c>
      <c r="H24" s="311" t="str">
        <f>IF(Badges!$AA650="A","/","")</f>
        <v/>
      </c>
      <c r="I24" s="223" t="str">
        <f>IF(Summary!$AV32="E","E","")</f>
        <v/>
      </c>
      <c r="J24" s="223" t="str">
        <f>IF(Summary!$AW32="Y","R","")</f>
        <v/>
      </c>
      <c r="K24" s="266" t="str">
        <f>IF(COUNT(#REF!)=2,MAX(#REF!),"")</f>
        <v/>
      </c>
      <c r="L24" s="262"/>
      <c r="M24" s="267" t="s">
        <v>765</v>
      </c>
      <c r="N24" s="268"/>
      <c r="O24" s="268"/>
      <c r="P24" s="268"/>
      <c r="Q24" s="268"/>
      <c r="R24" s="272"/>
      <c r="S24" s="224" t="str">
        <f>IF(Summary!$AV79="E","E","")</f>
        <v/>
      </c>
      <c r="T24" s="224" t="str">
        <f>IF(Summary!$AW79="Y","R","")</f>
        <v/>
      </c>
      <c r="U24" s="266" t="str">
        <f>IF(COUNTIF(S24:S25,"E")=2,"C"," ")</f>
        <v xml:space="preserve"> </v>
      </c>
      <c r="W24" s="338" t="str">
        <f>'Fun Patches'!C25</f>
        <v>&lt;LIST PATCH HERE&gt;</v>
      </c>
      <c r="X24" s="339" t="str">
        <f>IF(Summary!$AV133="E","E","")</f>
        <v/>
      </c>
      <c r="Y24" s="339" t="str">
        <f>IF(Summary!$AW133="Y","R","")</f>
        <v/>
      </c>
      <c r="AA24" s="275"/>
      <c r="AB24" s="273"/>
      <c r="AC24" s="274"/>
    </row>
    <row r="25" spans="2:29" ht="12.95" customHeight="1" thickBot="1">
      <c r="B25" s="262"/>
      <c r="C25" s="294" t="s">
        <v>154</v>
      </c>
      <c r="D25" s="309" t="str">
        <f>IF(Badges!$AA657="A","/","")</f>
        <v/>
      </c>
      <c r="E25" s="309" t="str">
        <f>IF(Badges!$AA661="A","/","")</f>
        <v/>
      </c>
      <c r="F25" s="309" t="str">
        <f>IF(Badges!$AA665="A","/","")</f>
        <v/>
      </c>
      <c r="G25" s="309" t="str">
        <f>IF(Badges!$AA669="A","/","")</f>
        <v/>
      </c>
      <c r="H25" s="309" t="str">
        <f>IF(Badges!$AA673="A","/","")</f>
        <v/>
      </c>
      <c r="I25" s="325" t="str">
        <f>IF(Summary!$AV33="E","E","")</f>
        <v/>
      </c>
      <c r="J25" s="325" t="str">
        <f>IF(Summary!$AW33="Y","R","")</f>
        <v/>
      </c>
      <c r="K25" s="266"/>
      <c r="L25" s="262"/>
      <c r="M25" s="283" t="s">
        <v>964</v>
      </c>
      <c r="N25" s="284"/>
      <c r="O25" s="284"/>
      <c r="P25" s="284"/>
      <c r="Q25" s="284"/>
      <c r="R25" s="285"/>
      <c r="S25" s="326" t="str">
        <f>IF(Summary!$AV80="E","E","")</f>
        <v/>
      </c>
      <c r="T25" s="326" t="str">
        <f>IF(Summary!$AW80="Y","R","")</f>
        <v/>
      </c>
      <c r="U25" s="586" t="s">
        <v>1144</v>
      </c>
      <c r="W25" s="338" t="str">
        <f>'Fun Patches'!C26</f>
        <v>&lt;LIST PATCH HERE&gt;</v>
      </c>
      <c r="X25" s="339" t="str">
        <f>IF(Summary!$AV134="E","E","")</f>
        <v/>
      </c>
      <c r="Y25" s="339" t="str">
        <f>IF(Summary!$AW134="Y","R","")</f>
        <v/>
      </c>
      <c r="AA25" s="275"/>
      <c r="AB25" s="273"/>
      <c r="AC25" s="274"/>
    </row>
    <row r="26" spans="2:29" ht="12.95" customHeight="1">
      <c r="B26" s="262"/>
      <c r="C26" s="295" t="s">
        <v>962</v>
      </c>
      <c r="D26" s="311" t="str">
        <f>IF(Badges!$AA102="A","/","")</f>
        <v/>
      </c>
      <c r="E26" s="311" t="str">
        <f>IF(Badges!$AA106="A","/","")</f>
        <v/>
      </c>
      <c r="F26" s="311" t="str">
        <f>IF(Badges!$AA110="A","/","")</f>
        <v/>
      </c>
      <c r="G26" s="311" t="str">
        <f>IF(Badges!$AA114="A","/","")</f>
        <v/>
      </c>
      <c r="H26" s="311" t="str">
        <f>IF(Badges!$AA118="A","/","")</f>
        <v/>
      </c>
      <c r="I26" s="223" t="str">
        <f>IF(Summary!$AV8="E","E","")</f>
        <v/>
      </c>
      <c r="J26" s="223" t="str">
        <f>IF(Summary!$AW8="Y","R","")</f>
        <v/>
      </c>
      <c r="K26" s="266" t="str">
        <f>IF(COUNT(#REF!)=2,MAX(#REF!),"")</f>
        <v/>
      </c>
      <c r="L26" s="392"/>
      <c r="M26" s="392"/>
      <c r="N26" s="393"/>
      <c r="O26" s="393"/>
      <c r="P26" s="393"/>
      <c r="Q26" s="393"/>
      <c r="R26" s="393"/>
      <c r="S26" s="394"/>
      <c r="T26" s="394"/>
      <c r="U26" s="586"/>
      <c r="W26" s="338" t="str">
        <f>'Fun Patches'!C27</f>
        <v>&lt;LIST PATCH HERE&gt;</v>
      </c>
      <c r="X26" s="339" t="str">
        <f>IF(Summary!$AV135="E","E","")</f>
        <v/>
      </c>
      <c r="Y26" s="339" t="str">
        <f>IF(Summary!$AW135="Y","R","")</f>
        <v/>
      </c>
      <c r="AA26" s="275"/>
      <c r="AB26" s="273"/>
      <c r="AC26" s="274"/>
    </row>
    <row r="27" spans="2:29" ht="12.95" customHeight="1" thickBot="1">
      <c r="B27" s="262"/>
      <c r="C27" s="298" t="s">
        <v>963</v>
      </c>
      <c r="D27" s="311" t="str">
        <f>IF(Badges!$AA680="A","/","")</f>
        <v/>
      </c>
      <c r="E27" s="311" t="str">
        <f>IF(Badges!$AA684="A","/","")</f>
        <v/>
      </c>
      <c r="F27" s="311" t="str">
        <f>IF(Badges!$AA688="A","/","")</f>
        <v/>
      </c>
      <c r="G27" s="311" t="str">
        <f>IF(Badges!$AA692="A","/","")</f>
        <v/>
      </c>
      <c r="H27" s="311" t="str">
        <f>IF(Badges!$AA696="A","/","")</f>
        <v/>
      </c>
      <c r="I27" s="223" t="str">
        <f>IF(Summary!$AV34="E","E","")</f>
        <v/>
      </c>
      <c r="J27" s="223" t="str">
        <f>IF(Summary!$AW34="Y","R","")</f>
        <v/>
      </c>
      <c r="K27" s="266"/>
      <c r="L27" s="392"/>
      <c r="M27" s="392"/>
      <c r="N27" s="393"/>
      <c r="O27" s="393"/>
      <c r="P27" s="393"/>
      <c r="Q27" s="393"/>
      <c r="R27" s="393"/>
      <c r="S27" s="394"/>
      <c r="T27" s="394"/>
      <c r="U27" s="586"/>
      <c r="W27" s="338" t="str">
        <f>'Fun Patches'!C28</f>
        <v>&lt;LIST PATCH HERE&gt;</v>
      </c>
      <c r="X27" s="339" t="str">
        <f>IF(Summary!$AV136="E","E","")</f>
        <v/>
      </c>
      <c r="Y27" s="339" t="str">
        <f>IF(Summary!$AW136="Y","R","")</f>
        <v/>
      </c>
      <c r="AA27" s="275"/>
      <c r="AB27" s="273"/>
      <c r="AC27" s="274"/>
    </row>
    <row r="28" spans="2:29" ht="12.95" customHeight="1">
      <c r="B28" s="262"/>
      <c r="C28" s="294" t="s">
        <v>150</v>
      </c>
      <c r="D28" s="309" t="str">
        <f>IF(Badges!$AA703="A","/","")</f>
        <v/>
      </c>
      <c r="E28" s="309" t="str">
        <f>IF(Badges!$AA707="A","/","")</f>
        <v/>
      </c>
      <c r="F28" s="309" t="str">
        <f>IF(Badges!$AA711="A","/","")</f>
        <v/>
      </c>
      <c r="G28" s="309" t="str">
        <f>IF(Badges!$AA715="A","/","")</f>
        <v/>
      </c>
      <c r="H28" s="309" t="str">
        <f>IF(Badges!$AA719="A","/","")</f>
        <v/>
      </c>
      <c r="I28" s="325" t="str">
        <f>IF(Summary!$AV35="E","E","")</f>
        <v/>
      </c>
      <c r="J28" s="325" t="str">
        <f>IF(Summary!$AW35="Y","R","")</f>
        <v/>
      </c>
      <c r="L28" s="580" t="str">
        <f>'Council Own'!B6</f>
        <v>&lt;&lt;List Badge 1 Here&gt;&gt;</v>
      </c>
      <c r="M28" s="580"/>
      <c r="N28" s="580"/>
      <c r="O28" s="580"/>
      <c r="P28" s="580"/>
      <c r="Q28" s="580"/>
      <c r="R28" s="589"/>
      <c r="S28" s="337" t="str">
        <f>IF(Summary!$AV82="E","E","")</f>
        <v/>
      </c>
      <c r="T28" s="337" t="str">
        <f>IF(Summary!$AW82="Y","R","")</f>
        <v/>
      </c>
      <c r="U28" s="586"/>
      <c r="W28" s="338" t="str">
        <f>'Fun Patches'!C29</f>
        <v>&lt;LIST PATCH HERE&gt;</v>
      </c>
      <c r="X28" s="339" t="str">
        <f>IF(Summary!$AV137="E","E","")</f>
        <v/>
      </c>
      <c r="Y28" s="339" t="str">
        <f>IF(Summary!$AW137="Y","R","")</f>
        <v/>
      </c>
      <c r="AA28" s="275"/>
      <c r="AB28" s="273"/>
      <c r="AC28" s="274"/>
    </row>
    <row r="29" spans="2:29" ht="12.95" customHeight="1">
      <c r="B29" s="262"/>
      <c r="C29" s="295" t="s">
        <v>847</v>
      </c>
      <c r="D29" s="311" t="str">
        <f>IF(Badges!$AA726="A","/","")</f>
        <v/>
      </c>
      <c r="E29" s="311" t="str">
        <f>IF(Badges!$AA730="A","/","")</f>
        <v/>
      </c>
      <c r="F29" s="311" t="str">
        <f>IF(Badges!$AA734="A","/","")</f>
        <v/>
      </c>
      <c r="G29" s="311" t="str">
        <f>IF(Badges!$AA738="A","/","")</f>
        <v/>
      </c>
      <c r="H29" s="311" t="str">
        <f>IF(Badges!$AA742="A","/","")</f>
        <v/>
      </c>
      <c r="I29" s="223" t="str">
        <f>IF(Summary!$AV36="E","E","")</f>
        <v/>
      </c>
      <c r="J29" s="223" t="str">
        <f>IF(Summary!$AW36="Y","R","")</f>
        <v/>
      </c>
      <c r="L29" s="581" t="str">
        <f>'Council Own'!B30</f>
        <v>&lt;&lt;List Badge 2 Here&gt;&gt;</v>
      </c>
      <c r="M29" s="581"/>
      <c r="N29" s="581"/>
      <c r="O29" s="581"/>
      <c r="P29" s="581"/>
      <c r="Q29" s="581"/>
      <c r="R29" s="590"/>
      <c r="S29" s="339" t="str">
        <f>IF(Summary!$AV83="E","E","")</f>
        <v/>
      </c>
      <c r="T29" s="339" t="str">
        <f>IF(Summary!$AW83="Y","R","")</f>
        <v/>
      </c>
      <c r="U29" s="586"/>
      <c r="W29" s="338" t="str">
        <f>'Fun Patches'!C30</f>
        <v>&lt;LIST PATCH HERE&gt;</v>
      </c>
      <c r="X29" s="339" t="str">
        <f>IF(Summary!$AV138="E","E","")</f>
        <v/>
      </c>
      <c r="Y29" s="339" t="str">
        <f>IF(Summary!$AW138="Y","R","")</f>
        <v/>
      </c>
      <c r="AA29" s="275"/>
      <c r="AB29" s="273"/>
      <c r="AC29" s="274"/>
    </row>
    <row r="30" spans="2:29" ht="12.95" customHeight="1" thickBot="1">
      <c r="B30" s="262"/>
      <c r="C30" s="298" t="s">
        <v>140</v>
      </c>
      <c r="D30" s="316" t="str">
        <f>IF(Badges!$AA749="A","/","")</f>
        <v/>
      </c>
      <c r="E30" s="316" t="str">
        <f>IF(Badges!$AA753="A","/","")</f>
        <v/>
      </c>
      <c r="F30" s="316" t="str">
        <f>IF(Badges!$AA757="A","/","")</f>
        <v/>
      </c>
      <c r="G30" s="316" t="str">
        <f>IF(Badges!$AA761="A","/","")</f>
        <v/>
      </c>
      <c r="H30" s="316" t="str">
        <f>IF(Badges!$AA765="A","/","")</f>
        <v/>
      </c>
      <c r="I30" s="326" t="str">
        <f>IF(Summary!$AV37="E","E","")</f>
        <v/>
      </c>
      <c r="J30" s="326" t="str">
        <f>IF(Summary!$AW37="Y","R","")</f>
        <v/>
      </c>
      <c r="L30" s="580" t="str">
        <f>'Council Own'!B54</f>
        <v>&lt;&lt;List Badge 3 Here&gt;&gt;</v>
      </c>
      <c r="M30" s="580"/>
      <c r="N30" s="580"/>
      <c r="O30" s="580"/>
      <c r="P30" s="580"/>
      <c r="Q30" s="580"/>
      <c r="R30" s="589"/>
      <c r="S30" s="339" t="str">
        <f>IF(Summary!$AV84="E","E","")</f>
        <v/>
      </c>
      <c r="T30" s="339" t="str">
        <f>IF(Summary!$AW84="Y","R","")</f>
        <v/>
      </c>
      <c r="U30" s="586"/>
      <c r="W30" s="338" t="str">
        <f>'Fun Patches'!C31</f>
        <v>&lt;LIST PATCH HERE&gt;</v>
      </c>
      <c r="X30" s="339" t="str">
        <f>IF(Summary!$AV139="E","E","")</f>
        <v/>
      </c>
      <c r="Y30" s="339" t="str">
        <f>IF(Summary!$AW139="Y","R","")</f>
        <v/>
      </c>
      <c r="AA30" s="275"/>
      <c r="AB30" s="273"/>
      <c r="AC30" s="274"/>
    </row>
    <row r="31" spans="2:29" ht="12.95" customHeight="1">
      <c r="B31" s="262"/>
      <c r="C31" s="295" t="s">
        <v>1077</v>
      </c>
      <c r="D31" s="308" t="str">
        <f>IF(Badges!D768="C","/","")</f>
        <v/>
      </c>
      <c r="E31" s="308" t="str">
        <f>IF(Badges!E768="C","/","")</f>
        <v/>
      </c>
      <c r="F31" s="308" t="str">
        <f>IF(Badges!F768="C","/","")</f>
        <v/>
      </c>
      <c r="G31" s="308" t="str">
        <f>IF(Badges!G768="C","/","")</f>
        <v/>
      </c>
      <c r="H31" s="308" t="str">
        <f>IF(Badges!H768="C","/","")</f>
        <v/>
      </c>
      <c r="I31" s="224" t="str">
        <f>IF(Summary!$AV38="E","E","")</f>
        <v/>
      </c>
      <c r="J31" s="224" t="str">
        <f>IF(Summary!$AW38="Y","R","")</f>
        <v/>
      </c>
      <c r="L31" s="581" t="str">
        <f>'Council Own'!B78</f>
        <v>&lt;&lt;List Badge 4 Here&gt;&gt;</v>
      </c>
      <c r="M31" s="581"/>
      <c r="N31" s="581"/>
      <c r="O31" s="581"/>
      <c r="P31" s="581"/>
      <c r="Q31" s="581"/>
      <c r="R31" s="590"/>
      <c r="S31" s="339" t="str">
        <f>IF(Summary!$AV85="E","E","")</f>
        <v/>
      </c>
      <c r="T31" s="339" t="str">
        <f>IF(Summary!$AW85="Y","R","")</f>
        <v/>
      </c>
      <c r="U31" s="586"/>
      <c r="W31" s="338" t="str">
        <f>'Fun Patches'!C32</f>
        <v>&lt;LIST PATCH HERE&gt;</v>
      </c>
      <c r="X31" s="339" t="str">
        <f>IF(Summary!$AV140="E","E","")</f>
        <v/>
      </c>
      <c r="Y31" s="339" t="str">
        <f>IF(Summary!$AW140="Y","R","")</f>
        <v/>
      </c>
      <c r="AA31" s="275"/>
      <c r="AB31" s="273"/>
      <c r="AC31" s="274"/>
    </row>
    <row r="32" spans="2:29" ht="12.95" customHeight="1">
      <c r="B32" s="262"/>
      <c r="C32" s="295" t="s">
        <v>965</v>
      </c>
      <c r="D32" s="317" t="str">
        <f>IF(Badges!$AA779="A","/","")</f>
        <v/>
      </c>
      <c r="E32" s="317" t="str">
        <f>IF(Badges!$AA783="A","/","")</f>
        <v/>
      </c>
      <c r="F32" s="317" t="str">
        <f>IF(Badges!$AA787="A","/","")</f>
        <v/>
      </c>
      <c r="G32" s="317" t="str">
        <f>IF(Badges!$AA791="A","/","")</f>
        <v/>
      </c>
      <c r="H32" s="317" t="str">
        <f>IF(Badges!$AA795="A","/","")</f>
        <v/>
      </c>
      <c r="I32" s="224" t="str">
        <f>IF(Summary!$AV39="E","E","")</f>
        <v/>
      </c>
      <c r="J32" s="224" t="str">
        <f>IF(Summary!$AW39="Y","R","")</f>
        <v/>
      </c>
      <c r="L32" s="582" t="str">
        <f>'Council Own'!B102</f>
        <v>&lt;&lt;List Badge 5 Here&gt;&gt;</v>
      </c>
      <c r="M32" s="582"/>
      <c r="N32" s="582"/>
      <c r="O32" s="582"/>
      <c r="P32" s="582"/>
      <c r="Q32" s="582"/>
      <c r="R32" s="591"/>
      <c r="S32" s="341" t="str">
        <f>IF(Summary!$AV86="E","E","")</f>
        <v/>
      </c>
      <c r="T32" s="341" t="str">
        <f>IF(Summary!$AW86="Y","R","")</f>
        <v/>
      </c>
      <c r="U32" s="586"/>
      <c r="W32" s="338" t="str">
        <f>'Fun Patches'!C33</f>
        <v>&lt;LIST PATCH HERE&gt;</v>
      </c>
      <c r="X32" s="339" t="str">
        <f>IF(Summary!$AV141="E","E","")</f>
        <v/>
      </c>
      <c r="Y32" s="339" t="str">
        <f>IF(Summary!$AW141="Y","R","")</f>
        <v/>
      </c>
      <c r="AA32" s="275"/>
      <c r="AB32" s="273"/>
      <c r="AC32" s="274"/>
    </row>
    <row r="33" spans="2:29" ht="12.95" customHeight="1" thickBot="1">
      <c r="B33" s="262"/>
      <c r="C33" s="299" t="s">
        <v>966</v>
      </c>
      <c r="D33" s="316" t="str">
        <f>IF(Badges!$AA802="A","/","")</f>
        <v/>
      </c>
      <c r="E33" s="316" t="str">
        <f>IF(Badges!$AA806="A","/","")</f>
        <v/>
      </c>
      <c r="F33" s="316" t="str">
        <f>IF(Badges!$AA810="A","/","")</f>
        <v/>
      </c>
      <c r="G33" s="316" t="str">
        <f>IF(Badges!$AA814="A","/","")</f>
        <v/>
      </c>
      <c r="H33" s="316" t="str">
        <f>IF(Badges!$AA818="A","/","")</f>
        <v/>
      </c>
      <c r="I33" s="224" t="str">
        <f>IF(Summary!$AV40="E","E","")</f>
        <v/>
      </c>
      <c r="J33" s="224" t="str">
        <f>IF(Summary!$AW40="Y","R","")</f>
        <v/>
      </c>
      <c r="L33" s="582" t="str">
        <f>'Council Own'!B126</f>
        <v>&lt;&lt;List Badge 6 Here&gt;&gt;</v>
      </c>
      <c r="M33" s="582"/>
      <c r="N33" s="582"/>
      <c r="O33" s="582"/>
      <c r="P33" s="582"/>
      <c r="Q33" s="582"/>
      <c r="R33" s="591"/>
      <c r="S33" s="341" t="str">
        <f>IF(Summary!$AV87="E","E","")</f>
        <v/>
      </c>
      <c r="T33" s="341" t="str">
        <f>IF(Summary!$AW87="Y","R","")</f>
        <v/>
      </c>
      <c r="U33" s="586"/>
      <c r="W33" s="338" t="str">
        <f>'Fun Patches'!C34</f>
        <v>&lt;LIST PATCH HERE&gt;</v>
      </c>
      <c r="X33" s="339" t="str">
        <f>IF(Summary!$AV142="E","E","")</f>
        <v/>
      </c>
      <c r="Y33" s="339" t="str">
        <f>IF(Summary!$AW142="Y","R","")</f>
        <v/>
      </c>
      <c r="AA33" s="275"/>
      <c r="AB33" s="273"/>
      <c r="AC33" s="274"/>
    </row>
    <row r="34" spans="2:29" ht="12.95" customHeight="1">
      <c r="L34" s="582" t="str">
        <f>'Council Own'!B150</f>
        <v>&lt;&lt;List Badge 7 Here&gt;&gt;</v>
      </c>
      <c r="M34" s="582"/>
      <c r="N34" s="582"/>
      <c r="O34" s="582"/>
      <c r="P34" s="582"/>
      <c r="Q34" s="582"/>
      <c r="R34" s="591"/>
      <c r="S34" s="341" t="str">
        <f>IF(Summary!$AV88="E","E","")</f>
        <v/>
      </c>
      <c r="T34" s="341" t="str">
        <f>IF(Summary!$AW88="Y","R","")</f>
        <v/>
      </c>
      <c r="U34" s="586"/>
      <c r="W34" s="338" t="str">
        <f>'Fun Patches'!C35</f>
        <v>&lt;LIST PATCH HERE&gt;</v>
      </c>
      <c r="X34" s="339" t="str">
        <f>IF(Summary!$AV143="E","E","")</f>
        <v/>
      </c>
      <c r="Y34" s="339" t="str">
        <f>IF(Summary!$AW143="Y","R","")</f>
        <v/>
      </c>
      <c r="AA34" s="275"/>
      <c r="AB34" s="273"/>
      <c r="AC34" s="274"/>
    </row>
    <row r="35" spans="2:29" ht="12.95" customHeight="1" thickBot="1">
      <c r="L35" s="582" t="str">
        <f>'Council Own'!B174</f>
        <v>&lt;&lt;List Badge 8 Here&gt;&gt;</v>
      </c>
      <c r="M35" s="582"/>
      <c r="N35" s="582"/>
      <c r="O35" s="582"/>
      <c r="P35" s="582"/>
      <c r="Q35" s="582"/>
      <c r="R35" s="591"/>
      <c r="S35" s="341" t="str">
        <f>IF(Summary!$AV89="E","E","")</f>
        <v/>
      </c>
      <c r="T35" s="341" t="str">
        <f>IF(Summary!$AW89="Y","R","")</f>
        <v/>
      </c>
      <c r="U35" s="586"/>
      <c r="W35" s="338" t="str">
        <f>'Fun Patches'!C36</f>
        <v>&lt;LIST PATCH HERE&gt;</v>
      </c>
      <c r="X35" s="339" t="str">
        <f>IF(Summary!$AV144="E","E","")</f>
        <v/>
      </c>
      <c r="Y35" s="339" t="str">
        <f>IF(Summary!$AW144="Y","R","")</f>
        <v/>
      </c>
      <c r="AA35" s="275"/>
      <c r="AB35" s="273"/>
      <c r="AC35" s="274"/>
    </row>
    <row r="36" spans="2:29" ht="12.95" customHeight="1">
      <c r="C36" s="300" t="s">
        <v>156</v>
      </c>
      <c r="D36" s="310" t="str">
        <f>IF(Badges!$AA56="A","/","")</f>
        <v/>
      </c>
      <c r="E36" s="310" t="str">
        <f>IF(Badges!$AA60="A","/","")</f>
        <v/>
      </c>
      <c r="F36" s="310" t="str">
        <f>IF(Badges!$AA64="A","/","")</f>
        <v/>
      </c>
      <c r="G36" s="310" t="str">
        <f>IF(Badges!$AA68="A","/","")</f>
        <v/>
      </c>
      <c r="H36" s="310" t="str">
        <f>IF(Badges!$AA72="A","/","")</f>
        <v/>
      </c>
      <c r="I36" s="224" t="str">
        <f>IF(Summary!$AV6="E","E","")</f>
        <v/>
      </c>
      <c r="J36" s="224" t="str">
        <f>IF(Summary!$AW6="Y","R","")</f>
        <v/>
      </c>
      <c r="L36" s="582" t="str">
        <f>'Council Own'!B198</f>
        <v>&lt;&lt;List Badge 9 Here&gt;&gt;</v>
      </c>
      <c r="M36" s="582"/>
      <c r="N36" s="582"/>
      <c r="O36" s="582"/>
      <c r="P36" s="582"/>
      <c r="Q36" s="582"/>
      <c r="R36" s="591"/>
      <c r="S36" s="341" t="str">
        <f>IF(Summary!$AV90="E","E","")</f>
        <v/>
      </c>
      <c r="T36" s="341" t="str">
        <f>IF(Summary!$AW90="Y","R","")</f>
        <v/>
      </c>
      <c r="U36" s="586"/>
      <c r="W36" s="338" t="str">
        <f>'Fun Patches'!C37</f>
        <v>&lt;LIST PATCH HERE&gt;</v>
      </c>
      <c r="X36" s="339" t="str">
        <f>IF(Summary!$AV145="E","E","")</f>
        <v/>
      </c>
      <c r="Y36" s="339" t="str">
        <f>IF(Summary!$AW145="Y","R","")</f>
        <v/>
      </c>
      <c r="AA36" s="275"/>
      <c r="AB36" s="273"/>
      <c r="AC36" s="274"/>
    </row>
    <row r="37" spans="2:29" ht="12.95" customHeight="1" thickBot="1">
      <c r="C37" s="298" t="s">
        <v>157</v>
      </c>
      <c r="D37" s="316" t="str">
        <f>IF(Badges!$AA611="A","/","")</f>
        <v/>
      </c>
      <c r="E37" s="316" t="str">
        <f>IF(Badges!$AA615="A","/","")</f>
        <v/>
      </c>
      <c r="F37" s="316" t="str">
        <f>IF(Badges!$AA619="A","/","")</f>
        <v/>
      </c>
      <c r="G37" s="316" t="str">
        <f>IF(Badges!$AA623="A","/","")</f>
        <v/>
      </c>
      <c r="H37" s="316" t="str">
        <f>IF(Badges!$AA627="A","/","")</f>
        <v/>
      </c>
      <c r="I37" s="326" t="str">
        <f>IF(Summary!$AV31="E","E","")</f>
        <v/>
      </c>
      <c r="J37" s="326" t="str">
        <f>IF(Summary!$AW31="Y","R","")</f>
        <v/>
      </c>
      <c r="L37" s="582" t="str">
        <f>'Council Own'!B222</f>
        <v>&lt;&lt;List Badge 10 Here&gt;&gt;</v>
      </c>
      <c r="M37" s="582"/>
      <c r="N37" s="582"/>
      <c r="O37" s="582"/>
      <c r="P37" s="582"/>
      <c r="Q37" s="582"/>
      <c r="R37" s="591"/>
      <c r="S37" s="341" t="str">
        <f>IF(Summary!$AV91="E","E","")</f>
        <v/>
      </c>
      <c r="T37" s="341" t="str">
        <f>IF(Summary!$AW91="Y","R","")</f>
        <v/>
      </c>
      <c r="U37" s="586"/>
      <c r="W37" s="338" t="str">
        <f>'Fun Patches'!C38</f>
        <v>&lt;LIST PATCH HERE&gt;</v>
      </c>
      <c r="X37" s="339" t="str">
        <f>IF(Summary!$AV146="E","E","")</f>
        <v/>
      </c>
      <c r="Y37" s="339" t="str">
        <f>IF(Summary!$AW146="Y","R","")</f>
        <v/>
      </c>
      <c r="AA37" s="275"/>
      <c r="AB37" s="273"/>
      <c r="AC37" s="274"/>
    </row>
    <row r="38" spans="2:29" ht="12.95" customHeight="1">
      <c r="C38" s="300" t="s">
        <v>158</v>
      </c>
      <c r="D38" s="309" t="str">
        <f>IF(Badges!$AA123="A","/","")</f>
        <v/>
      </c>
      <c r="E38" s="309" t="str">
        <f>IF(Badges!$AA125="A","/","")</f>
        <v/>
      </c>
      <c r="F38" s="309" t="str">
        <f>IF(Badges!$AA127="A","/","")</f>
        <v/>
      </c>
      <c r="G38" s="309" t="str">
        <f>IF(Badges!$AA129="A","/","")</f>
        <v/>
      </c>
      <c r="H38" s="309" t="str">
        <f>IF(Badges!$AA131="A","/","")</f>
        <v/>
      </c>
      <c r="I38" s="224" t="str">
        <f>IF(Summary!$AV9="E","E","")</f>
        <v/>
      </c>
      <c r="J38" s="224" t="str">
        <f>IF(Summary!$AW9="Y","R","")</f>
        <v/>
      </c>
      <c r="L38" s="391"/>
      <c r="M38" s="391"/>
      <c r="N38" s="391"/>
      <c r="O38" s="391"/>
      <c r="P38" s="391"/>
      <c r="Q38" s="391"/>
      <c r="R38" s="391"/>
      <c r="S38" s="395"/>
      <c r="T38" s="395"/>
      <c r="U38" s="586"/>
      <c r="W38" s="338" t="str">
        <f>'Fun Patches'!C39</f>
        <v>&lt;LIST PATCH HERE&gt;</v>
      </c>
      <c r="X38" s="339" t="str">
        <f>IF(Summary!$AV147="E","E","")</f>
        <v/>
      </c>
      <c r="Y38" s="339" t="str">
        <f>IF(Summary!$AW147="Y","R","")</f>
        <v/>
      </c>
      <c r="AA38" s="275"/>
      <c r="AB38" s="273"/>
      <c r="AC38" s="274"/>
    </row>
    <row r="39" spans="2:29" ht="12.95" customHeight="1">
      <c r="C39" s="299" t="s">
        <v>159</v>
      </c>
      <c r="D39" s="315" t="str">
        <f>IF(Badges!$AA136="A","/","")</f>
        <v/>
      </c>
      <c r="E39" s="315" t="str">
        <f>IF(Badges!$AA138="A","/","")</f>
        <v/>
      </c>
      <c r="F39" s="315" t="str">
        <f>IF(Badges!$AA140="A","/","")</f>
        <v/>
      </c>
      <c r="G39" s="315" t="str">
        <f>IF(Badges!$AA142="A","/","")</f>
        <v/>
      </c>
      <c r="H39" s="315" t="str">
        <f>IF(Badges!$AA144="A","/","")</f>
        <v/>
      </c>
      <c r="I39" s="224" t="str">
        <f>IF(Summary!$AV10="E","E","")</f>
        <v/>
      </c>
      <c r="J39" s="224" t="str">
        <f>IF(Summary!$AW10="Y","R","")</f>
        <v/>
      </c>
      <c r="L39" s="391"/>
      <c r="M39" s="391"/>
      <c r="N39" s="391"/>
      <c r="O39" s="391"/>
      <c r="P39" s="391"/>
      <c r="Q39" s="391"/>
      <c r="R39" s="391"/>
      <c r="S39" s="395"/>
      <c r="T39" s="395"/>
      <c r="U39" s="586"/>
      <c r="W39" s="338" t="str">
        <f>'Fun Patches'!C40</f>
        <v>&lt;LIST PATCH HERE&gt;</v>
      </c>
      <c r="X39" s="339" t="str">
        <f>IF(Summary!$AV148="E","E","")</f>
        <v/>
      </c>
      <c r="Y39" s="339" t="str">
        <f>IF(Summary!$AW148="Y","R","")</f>
        <v/>
      </c>
      <c r="AA39" s="275"/>
      <c r="AB39" s="273"/>
      <c r="AC39" s="274"/>
    </row>
    <row r="40" spans="2:29" ht="12.95" customHeight="1">
      <c r="L40" s="581" t="str">
        <f>'Age-Level'!C122</f>
        <v>Investiture</v>
      </c>
      <c r="M40" s="581"/>
      <c r="N40" s="581"/>
      <c r="O40" s="581"/>
      <c r="P40" s="581"/>
      <c r="Q40" s="581"/>
      <c r="R40" s="590"/>
      <c r="S40" s="224" t="str">
        <f>IF(Summary!$AV106="E","E","")</f>
        <v/>
      </c>
      <c r="T40" s="224" t="str">
        <f>IF(Summary!$AW106="Y","R","")</f>
        <v/>
      </c>
      <c r="U40" s="586"/>
      <c r="W40" s="338" t="str">
        <f>'Fun Patches'!C41</f>
        <v>&lt;LIST PATCH HERE&gt;</v>
      </c>
      <c r="X40" s="339" t="str">
        <f>IF(Summary!$AV149="E","E","")</f>
        <v/>
      </c>
      <c r="Y40" s="339" t="str">
        <f>IF(Summary!$AW149="Y","R","")</f>
        <v/>
      </c>
      <c r="AA40" s="275"/>
      <c r="AB40" s="273"/>
      <c r="AC40" s="274"/>
    </row>
    <row r="41" spans="2:29" ht="12.95" customHeight="1" thickBot="1">
      <c r="L41" s="581" t="str">
        <f>'Age-Level'!C123</f>
        <v>Rededication (1st year)</v>
      </c>
      <c r="M41" s="581"/>
      <c r="N41" s="581"/>
      <c r="O41" s="581"/>
      <c r="P41" s="581"/>
      <c r="Q41" s="581"/>
      <c r="R41" s="590"/>
      <c r="S41" s="224" t="str">
        <f>IF(Summary!$AV107="E","E","")</f>
        <v/>
      </c>
      <c r="T41" s="224" t="str">
        <f>IF(Summary!$AW107="Y","R","")</f>
        <v/>
      </c>
      <c r="U41" s="586"/>
      <c r="W41" s="338" t="str">
        <f>'Fun Patches'!C42</f>
        <v>&lt;LIST PATCH HERE&gt;</v>
      </c>
      <c r="X41" s="339" t="str">
        <f>IF(Summary!$AV150="E","E","")</f>
        <v/>
      </c>
      <c r="Y41" s="339" t="str">
        <f>IF(Summary!$AW150="Y","R","")</f>
        <v/>
      </c>
      <c r="AA41" s="275"/>
      <c r="AB41" s="273"/>
      <c r="AC41" s="274"/>
    </row>
    <row r="42" spans="2:29" ht="12.95" customHeight="1">
      <c r="B42" s="262"/>
      <c r="C42" s="263" t="s">
        <v>1078</v>
      </c>
      <c r="D42" s="309" t="str">
        <f>IF(Badges!$AA823="C","/","")</f>
        <v/>
      </c>
      <c r="E42" s="309" t="str">
        <f>IF(Badges!$AA823="C","/","")</f>
        <v/>
      </c>
      <c r="F42" s="309" t="str">
        <f>IF(Badges!$AA823="C","/","")</f>
        <v/>
      </c>
      <c r="G42" s="309" t="str">
        <f>IF(Badges!$AA823="C","/","")</f>
        <v/>
      </c>
      <c r="H42" s="309" t="str">
        <f>IF(Badges!$AA823="C","/","")</f>
        <v/>
      </c>
      <c r="I42" s="224" t="str">
        <f>IF(Summary!$AV42="E","E","")</f>
        <v/>
      </c>
      <c r="J42" s="224" t="str">
        <f>IF(Summary!$AW42="Y","R","")</f>
        <v/>
      </c>
      <c r="L42" s="581" t="str">
        <f>'Age-Level'!C124</f>
        <v>Rededication (2nd year)</v>
      </c>
      <c r="M42" s="581"/>
      <c r="N42" s="581"/>
      <c r="O42" s="581"/>
      <c r="P42" s="581"/>
      <c r="Q42" s="581"/>
      <c r="R42" s="590"/>
      <c r="S42" s="224" t="str">
        <f>IF(Summary!$AV108="E","E","")</f>
        <v/>
      </c>
      <c r="T42" s="224" t="str">
        <f>IF(Summary!$AW108="Y","R","")</f>
        <v/>
      </c>
      <c r="U42" s="586"/>
      <c r="W42" s="338" t="str">
        <f>'Fun Patches'!C43</f>
        <v>&lt;LIST PATCH HERE&gt;</v>
      </c>
      <c r="X42" s="339" t="str">
        <f>IF(Summary!$AV151="E","E","")</f>
        <v/>
      </c>
      <c r="Y42" s="339" t="str">
        <f>IF(Summary!$AW151="Y","R","")</f>
        <v/>
      </c>
      <c r="AA42" s="275"/>
      <c r="AB42" s="273"/>
      <c r="AC42" s="274"/>
    </row>
    <row r="43" spans="2:29" ht="12.95" customHeight="1">
      <c r="B43" s="262"/>
      <c r="C43" s="286" t="s">
        <v>1079</v>
      </c>
      <c r="D43" s="317" t="str">
        <f>IF(Badges!$AA830="C","/","")</f>
        <v/>
      </c>
      <c r="E43" s="317" t="str">
        <f>IF(Badges!$AA830="C","/","")</f>
        <v/>
      </c>
      <c r="F43" s="317" t="str">
        <f>IF(Badges!$AA830="C","/","")</f>
        <v/>
      </c>
      <c r="G43" s="317" t="str">
        <f>IF(Badges!$AA830="C","/","")</f>
        <v/>
      </c>
      <c r="H43" s="317" t="str">
        <f>IF(Badges!$AA830="C","/","")</f>
        <v/>
      </c>
      <c r="I43" s="224" t="str">
        <f>IF(Summary!$AV43="E","E","")</f>
        <v/>
      </c>
      <c r="J43" s="224" t="str">
        <f>IF(Summary!$AW43="Y","R","")</f>
        <v/>
      </c>
      <c r="L43" s="581" t="str">
        <f>'Age-Level'!C125</f>
        <v>Rededication (3rd year)</v>
      </c>
      <c r="M43" s="581"/>
      <c r="N43" s="581"/>
      <c r="O43" s="581"/>
      <c r="P43" s="581"/>
      <c r="Q43" s="581"/>
      <c r="R43" s="590"/>
      <c r="S43" s="224" t="str">
        <f>IF(Summary!$AV109="E","E","")</f>
        <v/>
      </c>
      <c r="T43" s="224" t="str">
        <f>IF(Summary!$AW109="Y","R","")</f>
        <v/>
      </c>
      <c r="U43" s="586"/>
      <c r="W43" s="338" t="str">
        <f>'Fun Patches'!C44</f>
        <v>&lt;LIST PATCH HERE&gt;</v>
      </c>
      <c r="X43" s="339" t="str">
        <f>IF(Summary!$AV152="E","E","")</f>
        <v/>
      </c>
      <c r="Y43" s="339" t="str">
        <f>IF(Summary!$AW152="Y","R","")</f>
        <v/>
      </c>
      <c r="AA43" s="275"/>
      <c r="AB43" s="273"/>
      <c r="AC43" s="274"/>
    </row>
    <row r="44" spans="2:29" ht="12.95" customHeight="1" thickBot="1">
      <c r="B44" s="262"/>
      <c r="C44" s="293" t="s">
        <v>1080</v>
      </c>
      <c r="D44" s="316" t="str">
        <f>IF(Badges!$AA837="C","/","")</f>
        <v/>
      </c>
      <c r="E44" s="316" t="str">
        <f>IF(Badges!$AA837="C","/","")</f>
        <v/>
      </c>
      <c r="F44" s="316" t="str">
        <f>IF(Badges!$AA837="C","/","")</f>
        <v/>
      </c>
      <c r="G44" s="316" t="str">
        <f>IF(Badges!$AA837="C","/","")</f>
        <v/>
      </c>
      <c r="H44" s="316" t="str">
        <f>IF(Badges!$AA837="C","/","")</f>
        <v/>
      </c>
      <c r="I44" s="326" t="str">
        <f>IF(Summary!$AV44="E","E","")</f>
        <v/>
      </c>
      <c r="J44" s="326" t="str">
        <f>IF(Summary!$AW44="Y","R","")</f>
        <v/>
      </c>
      <c r="L44" s="581" t="str">
        <f>'Age-Level'!C126</f>
        <v>Rededication (4th year)</v>
      </c>
      <c r="M44" s="581"/>
      <c r="N44" s="581"/>
      <c r="O44" s="581"/>
      <c r="P44" s="581"/>
      <c r="Q44" s="581"/>
      <c r="R44" s="590"/>
      <c r="S44" s="342" t="str">
        <f>IF(Summary!$AV110="E","E","")</f>
        <v/>
      </c>
      <c r="T44" s="342" t="str">
        <f>IF(Summary!$AW110="Y","R","")</f>
        <v/>
      </c>
      <c r="U44" s="586"/>
      <c r="W44" s="338" t="str">
        <f>'Fun Patches'!C45</f>
        <v>&lt;LIST PATCH HERE&gt;</v>
      </c>
      <c r="X44" s="339" t="str">
        <f>IF(Summary!$AV153="E","E","")</f>
        <v/>
      </c>
      <c r="Y44" s="339" t="str">
        <f>IF(Summary!$AW153="Y","R","")</f>
        <v/>
      </c>
      <c r="AA44" s="275"/>
      <c r="AB44" s="273"/>
      <c r="AC44" s="274"/>
    </row>
    <row r="45" spans="2:29" ht="12.95" customHeight="1" thickBot="1">
      <c r="B45" s="262"/>
      <c r="C45" s="263" t="s">
        <v>967</v>
      </c>
      <c r="D45" s="309" t="str">
        <f>IF(Badges!$AA845="C","/","")</f>
        <v/>
      </c>
      <c r="E45" s="309" t="str">
        <f>IF(Badges!$AA846="C","/","")</f>
        <v/>
      </c>
      <c r="F45" s="309" t="str">
        <f>IF(Badges!$AA847="C","/","")</f>
        <v/>
      </c>
      <c r="G45" s="309" t="str">
        <f>IF(Badges!$AA848="C","/","")</f>
        <v/>
      </c>
      <c r="H45" s="309" t="str">
        <f>IF(Badges!$AA849="C","/","")</f>
        <v/>
      </c>
      <c r="I45" s="224" t="str">
        <f>IF(Summary!$AV46="E","E","")</f>
        <v/>
      </c>
      <c r="J45" s="224" t="str">
        <f>IF(Summary!$AW46="Y","R","")</f>
        <v/>
      </c>
      <c r="L45" s="584" t="str">
        <f>'Age-Level'!C127</f>
        <v>Rededication (5th year)</v>
      </c>
      <c r="M45" s="584"/>
      <c r="N45" s="584"/>
      <c r="O45" s="584"/>
      <c r="P45" s="584"/>
      <c r="Q45" s="584"/>
      <c r="R45" s="592"/>
      <c r="S45" s="343" t="str">
        <f>IF(Summary!$AV111="E","E","")</f>
        <v/>
      </c>
      <c r="T45" s="343" t="str">
        <f>IF(Summary!$AW111="Y","R","")</f>
        <v/>
      </c>
      <c r="U45" s="586"/>
      <c r="W45" s="338" t="str">
        <f>'Fun Patches'!C46</f>
        <v>&lt;LIST PATCH HERE&gt;</v>
      </c>
      <c r="X45" s="339" t="str">
        <f>IF(Summary!$AV154="E","E","")</f>
        <v/>
      </c>
      <c r="Y45" s="339" t="str">
        <f>IF(Summary!$AW154="Y","R","")</f>
        <v/>
      </c>
      <c r="AA45" s="275"/>
      <c r="AB45" s="273"/>
      <c r="AC45" s="274"/>
    </row>
    <row r="46" spans="2:29" ht="12.95" customHeight="1">
      <c r="B46" s="262"/>
      <c r="C46" s="286" t="s">
        <v>968</v>
      </c>
      <c r="D46" s="317" t="str">
        <f>IF(Badges!$AA852="C","/","")</f>
        <v/>
      </c>
      <c r="E46" s="317" t="str">
        <f>IF(Badges!$AA853="C","/","")</f>
        <v/>
      </c>
      <c r="F46" s="317" t="str">
        <f>IF(Badges!$AA854="C","/","")</f>
        <v/>
      </c>
      <c r="G46" s="317" t="str">
        <f>IF(Badges!$AA855="C","/","")</f>
        <v/>
      </c>
      <c r="H46" s="317" t="str">
        <f>IF(Badges!$AA856="C","/","")</f>
        <v/>
      </c>
      <c r="I46" s="224" t="str">
        <f>IF(Summary!$AV47="E","E","")</f>
        <v/>
      </c>
      <c r="J46" s="224" t="str">
        <f>IF(Summary!$AW47="Y","R","")</f>
        <v/>
      </c>
      <c r="T46" s="394"/>
      <c r="U46" s="586"/>
      <c r="W46" s="338" t="str">
        <f>'Fun Patches'!C47</f>
        <v>&lt;LIST PATCH HERE&gt;</v>
      </c>
      <c r="X46" s="339" t="str">
        <f>IF(Summary!$AV155="E","E","")</f>
        <v/>
      </c>
      <c r="Y46" s="339" t="str">
        <f>IF(Summary!$AW155="Y","R","")</f>
        <v/>
      </c>
      <c r="AA46" s="275"/>
      <c r="AB46" s="273"/>
      <c r="AC46" s="274"/>
    </row>
    <row r="47" spans="2:29" ht="12.95" customHeight="1" thickBot="1">
      <c r="B47" s="262"/>
      <c r="C47" s="293" t="s">
        <v>969</v>
      </c>
      <c r="D47" s="316" t="str">
        <f>IF(Badges!$AA859="C","/","")</f>
        <v/>
      </c>
      <c r="E47" s="316" t="str">
        <f>IF(Badges!$AA860="C","/","")</f>
        <v/>
      </c>
      <c r="F47" s="316" t="str">
        <f>IF(Badges!$AA861="C","/","")</f>
        <v/>
      </c>
      <c r="G47" s="316" t="str">
        <f>IF(Badges!$AA862="C","/","")</f>
        <v/>
      </c>
      <c r="H47" s="316" t="str">
        <f>IF(Badges!$AA863="C","/","")</f>
        <v/>
      </c>
      <c r="I47" s="326" t="str">
        <f>IF(Summary!$AV48="E","E","")</f>
        <v/>
      </c>
      <c r="J47" s="326" t="str">
        <f>IF(Summary!$AW48="Y","R","")</f>
        <v/>
      </c>
      <c r="U47" s="586"/>
      <c r="W47" s="338" t="str">
        <f>'Fun Patches'!C48</f>
        <v>&lt;LIST PATCH HERE&gt;</v>
      </c>
      <c r="X47" s="339" t="str">
        <f>IF(Summary!$AV156="E","E","")</f>
        <v/>
      </c>
      <c r="Y47" s="339" t="str">
        <f>IF(Summary!$AW156="Y","R","")</f>
        <v/>
      </c>
      <c r="AA47" s="275"/>
      <c r="AB47" s="273"/>
      <c r="AC47" s="274"/>
    </row>
    <row r="48" spans="2:29" ht="12.95" customHeight="1">
      <c r="B48" s="262"/>
      <c r="C48" s="294" t="s">
        <v>970</v>
      </c>
      <c r="D48" s="309" t="str">
        <f>IF(Badges!$AA867="C","/","")</f>
        <v/>
      </c>
      <c r="E48" s="309" t="str">
        <f>IF(Badges!$AA868="C","/","")</f>
        <v/>
      </c>
      <c r="F48" s="309" t="str">
        <f>IF(Badges!$AA869="C","/","")</f>
        <v/>
      </c>
      <c r="G48" s="309" t="str">
        <f>IF(Badges!$AA870="C","/","")</f>
        <v/>
      </c>
      <c r="H48" s="309" t="str">
        <f>IF(Badges!$AA871="C","/","")</f>
        <v/>
      </c>
      <c r="I48" s="224" t="str">
        <f>IF(Summary!$AV50="E","E","")</f>
        <v/>
      </c>
      <c r="J48" s="224" t="str">
        <f>IF(Summary!$AW50="Y","R","")</f>
        <v/>
      </c>
      <c r="L48" s="583"/>
      <c r="M48" s="583"/>
      <c r="N48" s="583"/>
      <c r="O48" s="583"/>
      <c r="P48" s="583"/>
      <c r="Q48" s="583"/>
      <c r="R48" s="587"/>
      <c r="S48" s="264"/>
      <c r="T48" s="274"/>
      <c r="U48" s="586"/>
      <c r="W48" s="338" t="str">
        <f>'Fun Patches'!C49</f>
        <v>&lt;LIST PATCH HERE&gt;</v>
      </c>
      <c r="X48" s="339" t="str">
        <f>IF(Summary!$AV157="E","E","")</f>
        <v/>
      </c>
      <c r="Y48" s="339" t="str">
        <f>IF(Summary!$AW157="Y","R","")</f>
        <v/>
      </c>
      <c r="AA48" s="275"/>
      <c r="AB48" s="273"/>
      <c r="AC48" s="274"/>
    </row>
    <row r="49" spans="2:29" ht="12.95" customHeight="1">
      <c r="B49" s="262"/>
      <c r="C49" s="295" t="s">
        <v>971</v>
      </c>
      <c r="D49" s="317" t="str">
        <f>IF(Badges!$AA874="C","/","")</f>
        <v/>
      </c>
      <c r="E49" s="317" t="str">
        <f>IF(Badges!$AA875="C","/","")</f>
        <v/>
      </c>
      <c r="F49" s="317" t="str">
        <f>IF(Badges!$AA876="C","/","")</f>
        <v/>
      </c>
      <c r="G49" s="317" t="str">
        <f>IF(Badges!$AA877="C","/","")</f>
        <v/>
      </c>
      <c r="H49" s="317" t="str">
        <f>IF(Badges!$AA878="C","/","")</f>
        <v/>
      </c>
      <c r="I49" s="224" t="str">
        <f>IF(Summary!$AV51="E","E","")</f>
        <v/>
      </c>
      <c r="J49" s="224" t="str">
        <f>IF(Summary!$AW51="Y","R","")</f>
        <v/>
      </c>
      <c r="L49" s="585"/>
      <c r="M49" s="585"/>
      <c r="N49" s="585"/>
      <c r="O49" s="585"/>
      <c r="P49" s="585"/>
      <c r="Q49" s="585"/>
      <c r="R49" s="588"/>
      <c r="S49" s="273"/>
      <c r="T49" s="274"/>
      <c r="U49" s="586"/>
      <c r="W49" s="338" t="str">
        <f>'Fun Patches'!C50</f>
        <v>&lt;LIST PATCH HERE&gt;</v>
      </c>
      <c r="X49" s="339" t="str">
        <f>IF(Summary!$AV158="E","E","")</f>
        <v/>
      </c>
      <c r="Y49" s="339" t="str">
        <f>IF(Summary!$AW158="Y","R","")</f>
        <v/>
      </c>
      <c r="AA49" s="275"/>
      <c r="AB49" s="273"/>
      <c r="AC49" s="274"/>
    </row>
    <row r="50" spans="2:29" ht="12.95" customHeight="1" thickBot="1">
      <c r="B50" s="262"/>
      <c r="C50" s="298" t="s">
        <v>972</v>
      </c>
      <c r="D50" s="316" t="str">
        <f>IF(Badges!$AA881="C","/","")</f>
        <v/>
      </c>
      <c r="E50" s="316" t="str">
        <f>IF(Badges!$AA882="C","/","")</f>
        <v/>
      </c>
      <c r="F50" s="316" t="str">
        <f>IF(Badges!$AA883="C","/","")</f>
        <v/>
      </c>
      <c r="G50" s="316" t="str">
        <f>IF(Badges!$AA884="C","/","")</f>
        <v/>
      </c>
      <c r="H50" s="316" t="str">
        <f>IF(Badges!$AA885="C","/","")</f>
        <v/>
      </c>
      <c r="I50" s="326" t="str">
        <f>IF(Summary!$AV52="E","E","")</f>
        <v/>
      </c>
      <c r="J50" s="326" t="str">
        <f>IF(Summary!$AW52="Y","R","")</f>
        <v/>
      </c>
      <c r="L50" s="583"/>
      <c r="M50" s="583"/>
      <c r="N50" s="583"/>
      <c r="O50" s="583"/>
      <c r="P50" s="583"/>
      <c r="Q50" s="583"/>
      <c r="R50" s="587"/>
      <c r="S50" s="273"/>
      <c r="T50" s="274"/>
      <c r="U50" s="586"/>
      <c r="W50" s="338" t="str">
        <f>'Fun Patches'!C51</f>
        <v>&lt;LIST PATCH HERE&gt;</v>
      </c>
      <c r="X50" s="339" t="str">
        <f>IF(Summary!$AV159="E","E","")</f>
        <v/>
      </c>
      <c r="Y50" s="339" t="str">
        <f>IF(Summary!$AW159="Y","R","")</f>
        <v/>
      </c>
      <c r="AA50" s="275"/>
      <c r="AB50" s="273"/>
      <c r="AC50" s="274"/>
    </row>
    <row r="51" spans="2:29" ht="12.95" customHeight="1">
      <c r="B51" s="262"/>
      <c r="C51" s="263" t="s">
        <v>1081</v>
      </c>
      <c r="D51" s="309" t="str">
        <f>IF(Badges!$AA889="C","/","")</f>
        <v/>
      </c>
      <c r="E51" s="309" t="str">
        <f>IF(Badges!$AA890="C","/","")</f>
        <v/>
      </c>
      <c r="F51" s="309" t="str">
        <f>IF(Badges!$AA891="C","/","")</f>
        <v/>
      </c>
      <c r="G51" s="309" t="str">
        <f>IF(Badges!$AA892="C","/","")</f>
        <v/>
      </c>
      <c r="H51" s="309" t="str">
        <f>IF(Badges!$AA893="C","/","")</f>
        <v/>
      </c>
      <c r="I51" s="224" t="str">
        <f>IF(Summary!$AV54="E","E","")</f>
        <v/>
      </c>
      <c r="J51" s="224" t="str">
        <f>IF(Summary!$AW54="Y","R","")</f>
        <v/>
      </c>
      <c r="L51" s="585"/>
      <c r="M51" s="585"/>
      <c r="N51" s="585"/>
      <c r="O51" s="585"/>
      <c r="P51" s="585"/>
      <c r="Q51" s="585"/>
      <c r="R51" s="588"/>
      <c r="S51" s="273"/>
      <c r="T51" s="274"/>
      <c r="U51" s="586"/>
      <c r="W51" s="338" t="str">
        <f>'Fun Patches'!C52</f>
        <v>&lt;LIST PATCH HERE&gt;</v>
      </c>
      <c r="X51" s="339" t="str">
        <f>IF(Summary!$AV160="E","E","")</f>
        <v/>
      </c>
      <c r="Y51" s="339" t="str">
        <f>IF(Summary!$AW160="Y","R","")</f>
        <v/>
      </c>
      <c r="AA51" s="275"/>
      <c r="AB51" s="273"/>
      <c r="AC51" s="274"/>
    </row>
    <row r="52" spans="2:29" ht="12.95" customHeight="1">
      <c r="B52" s="262"/>
      <c r="C52" s="286" t="s">
        <v>1082</v>
      </c>
      <c r="D52" s="317" t="str">
        <f>IF(Badges!$AA896="C","/","")</f>
        <v/>
      </c>
      <c r="E52" s="317" t="str">
        <f>IF(Badges!$AA897="C","/","")</f>
        <v/>
      </c>
      <c r="F52" s="317" t="str">
        <f>IF(Badges!$AA898="C","/","")</f>
        <v/>
      </c>
      <c r="G52" s="317" t="str">
        <f>IF(Badges!$AA899="C","/","")</f>
        <v/>
      </c>
      <c r="H52" s="317" t="str">
        <f>IF(Badges!$AA900="C","/","")</f>
        <v/>
      </c>
      <c r="I52" s="224" t="str">
        <f>IF(Summary!$AV55="E","E","")</f>
        <v/>
      </c>
      <c r="J52" s="224" t="str">
        <f>IF(Summary!$AW55="Y","R","")</f>
        <v/>
      </c>
      <c r="L52" s="583"/>
      <c r="M52" s="583"/>
      <c r="N52" s="583"/>
      <c r="O52" s="583"/>
      <c r="P52" s="583"/>
      <c r="Q52" s="583"/>
      <c r="R52" s="587"/>
      <c r="S52" s="273"/>
      <c r="T52" s="274"/>
      <c r="U52" s="586"/>
      <c r="W52" s="338" t="str">
        <f>'Fun Patches'!C53</f>
        <v>&lt;LIST PATCH HERE&gt;</v>
      </c>
      <c r="X52" s="339" t="str">
        <f>IF(Summary!$AV161="E","E","")</f>
        <v/>
      </c>
      <c r="Y52" s="339" t="str">
        <f>IF(Summary!$AW161="Y","R","")</f>
        <v/>
      </c>
      <c r="AA52" s="275"/>
      <c r="AB52" s="273"/>
      <c r="AC52" s="274"/>
    </row>
    <row r="53" spans="2:29" ht="12.95" customHeight="1" thickBot="1">
      <c r="B53" s="262"/>
      <c r="C53" s="293" t="s">
        <v>1083</v>
      </c>
      <c r="D53" s="316" t="str">
        <f>IF(Badges!$AA903="C","/","")</f>
        <v/>
      </c>
      <c r="E53" s="316" t="str">
        <f>IF(Badges!$AA904="C","/","")</f>
        <v/>
      </c>
      <c r="F53" s="316" t="str">
        <f>IF(Badges!$AA905="C","/","")</f>
        <v/>
      </c>
      <c r="G53" s="316" t="str">
        <f>IF(Badges!$AA906="C","/","")</f>
        <v/>
      </c>
      <c r="H53" s="316" t="str">
        <f>IF(Badges!$AA907="C","/","")</f>
        <v/>
      </c>
      <c r="I53" s="326" t="str">
        <f>IF(Summary!$AV56="E","E","")</f>
        <v/>
      </c>
      <c r="J53" s="326" t="str">
        <f>IF(Summary!$AW56="Y","R","")</f>
        <v/>
      </c>
      <c r="L53" s="585"/>
      <c r="M53" s="585"/>
      <c r="N53" s="585"/>
      <c r="O53" s="585"/>
      <c r="P53" s="585"/>
      <c r="Q53" s="585"/>
      <c r="R53" s="588"/>
      <c r="S53" s="273"/>
      <c r="T53" s="274"/>
      <c r="U53" s="586"/>
      <c r="W53" s="340" t="str">
        <f>'Fun Patches'!C54</f>
        <v>&lt;LIST PATCH HERE&gt;</v>
      </c>
      <c r="X53" s="341" t="str">
        <f>IF(Summary!$AV162="E","E","")</f>
        <v/>
      </c>
      <c r="Y53" s="341" t="str">
        <f>IF(Summary!$AW162="Y","R","")</f>
        <v/>
      </c>
      <c r="AA53" s="275"/>
      <c r="AB53" s="273"/>
      <c r="AC53" s="274"/>
    </row>
    <row r="54" spans="2:29" ht="12.95" customHeight="1">
      <c r="B54" s="262"/>
      <c r="C54" s="263" t="s">
        <v>973</v>
      </c>
      <c r="D54" s="309" t="str">
        <f>IF(Badges!$AA911="C","/","")</f>
        <v/>
      </c>
      <c r="E54" s="309" t="str">
        <f>IF(Badges!$AA912="C","/","")</f>
        <v/>
      </c>
      <c r="F54" s="309" t="str">
        <f>IF(Badges!$AA913="C","/","")</f>
        <v/>
      </c>
      <c r="G54" s="309" t="str">
        <f>IF(Badges!$AA914="C","/","")</f>
        <v/>
      </c>
      <c r="H54" s="309" t="str">
        <f>IF(Badges!$AA915="C","/","")</f>
        <v/>
      </c>
      <c r="I54" s="224" t="str">
        <f>IF(Summary!$AV58="E","E","")</f>
        <v/>
      </c>
      <c r="J54" s="224" t="str">
        <f>IF(Summary!$AW58="Y","R","")</f>
        <v/>
      </c>
      <c r="L54" s="583"/>
      <c r="M54" s="583"/>
      <c r="N54" s="583"/>
      <c r="O54" s="583"/>
      <c r="P54" s="583"/>
      <c r="Q54" s="583"/>
      <c r="R54" s="587"/>
      <c r="S54" s="273"/>
      <c r="T54" s="274"/>
      <c r="U54" s="586"/>
      <c r="W54" s="335"/>
      <c r="X54" s="334"/>
      <c r="Y54" s="334"/>
      <c r="AA54" s="275"/>
      <c r="AB54" s="273"/>
      <c r="AC54" s="274"/>
    </row>
    <row r="55" spans="2:29" ht="12.95" customHeight="1">
      <c r="B55" s="262"/>
      <c r="C55" s="286" t="s">
        <v>974</v>
      </c>
      <c r="D55" s="317" t="str">
        <f>IF(Badges!$AA918="C","/","")</f>
        <v/>
      </c>
      <c r="E55" s="317" t="str">
        <f>IF(Badges!$AA919="C","/","")</f>
        <v/>
      </c>
      <c r="F55" s="317" t="str">
        <f>IF(Badges!$AA920="C","/","")</f>
        <v/>
      </c>
      <c r="G55" s="317" t="str">
        <f>IF(Badges!$AA921="C","/","")</f>
        <v/>
      </c>
      <c r="H55" s="317" t="str">
        <f>IF(Badges!$AA922="C","/","")</f>
        <v/>
      </c>
      <c r="I55" s="224" t="str">
        <f>IF(Summary!$AV59="E","E","")</f>
        <v/>
      </c>
      <c r="J55" s="224" t="str">
        <f>IF(Summary!$AW59="Y","R","")</f>
        <v/>
      </c>
      <c r="L55" s="585"/>
      <c r="M55" s="585"/>
      <c r="N55" s="585"/>
      <c r="O55" s="585"/>
      <c r="P55" s="585"/>
      <c r="Q55" s="585"/>
      <c r="R55" s="588"/>
      <c r="S55" s="273"/>
      <c r="T55" s="274"/>
      <c r="U55" s="586"/>
      <c r="W55" s="396"/>
      <c r="X55" s="264"/>
      <c r="Y55" s="265"/>
      <c r="AA55" s="275"/>
      <c r="AB55" s="273"/>
      <c r="AC55" s="274"/>
    </row>
    <row r="56" spans="2:29" ht="12.95" customHeight="1" thickBot="1">
      <c r="B56" s="262"/>
      <c r="C56" s="276" t="s">
        <v>975</v>
      </c>
      <c r="D56" s="316" t="str">
        <f>IF(Badges!$AA928="A","/","")</f>
        <v/>
      </c>
      <c r="E56" s="316" t="str">
        <f>IF(Badges!$AA931="A","/","")</f>
        <v/>
      </c>
      <c r="F56" s="316" t="str">
        <f>IF(Badges!$AA935="A","/","")</f>
        <v/>
      </c>
      <c r="G56" s="316" t="str">
        <f>IF(Badges!$AA939="A","/","")</f>
        <v/>
      </c>
      <c r="H56" s="316" t="str">
        <f>IF(Badges!$AA942="A","/","")</f>
        <v/>
      </c>
      <c r="I56" s="224" t="str">
        <f>IF(Summary!$AV60="E","E","")</f>
        <v/>
      </c>
      <c r="J56" s="224" t="str">
        <f>IF(Summary!$AW60="Y","R","")</f>
        <v/>
      </c>
      <c r="L56" s="583"/>
      <c r="M56" s="583"/>
      <c r="N56" s="583"/>
      <c r="O56" s="583"/>
      <c r="P56" s="583"/>
      <c r="Q56" s="583"/>
      <c r="R56" s="587"/>
      <c r="S56" s="273"/>
      <c r="T56" s="274"/>
      <c r="U56" s="586"/>
      <c r="W56" s="275"/>
      <c r="X56" s="273"/>
      <c r="Y56" s="274"/>
      <c r="AA56" s="275"/>
      <c r="AB56" s="273"/>
      <c r="AC56" s="274"/>
    </row>
    <row r="57" spans="2:29" ht="12.95" customHeight="1">
      <c r="J57" s="301"/>
      <c r="L57" s="585"/>
      <c r="M57" s="585"/>
      <c r="N57" s="585"/>
      <c r="O57" s="585"/>
      <c r="P57" s="585"/>
      <c r="Q57" s="585"/>
      <c r="R57" s="588"/>
      <c r="S57" s="273"/>
      <c r="T57" s="274"/>
      <c r="U57" s="586"/>
      <c r="W57" s="275"/>
      <c r="X57" s="273"/>
      <c r="Y57" s="274"/>
      <c r="AA57" s="275"/>
      <c r="AB57" s="273"/>
      <c r="AC57" s="274"/>
    </row>
    <row r="58" spans="2:29" ht="12.95" customHeight="1" thickBot="1">
      <c r="L58" s="583"/>
      <c r="M58" s="583"/>
      <c r="N58" s="583"/>
      <c r="O58" s="583"/>
      <c r="P58" s="583"/>
      <c r="Q58" s="583"/>
      <c r="R58" s="587"/>
      <c r="S58" s="273"/>
      <c r="T58" s="274"/>
      <c r="U58" s="586"/>
      <c r="W58" s="275"/>
      <c r="X58" s="273"/>
      <c r="Y58" s="274"/>
      <c r="AA58" s="275"/>
      <c r="AB58" s="273"/>
      <c r="AC58" s="274"/>
    </row>
    <row r="59" spans="2:29" ht="12.95" customHeight="1">
      <c r="B59" s="262"/>
      <c r="C59" s="263" t="s">
        <v>976</v>
      </c>
      <c r="D59" s="310" t="str">
        <f>IF('Age-Level'!$AA6="C","/","")</f>
        <v/>
      </c>
      <c r="E59" s="310" t="str">
        <f>IF('Age-Level'!$AA7="C","/","")</f>
        <v/>
      </c>
      <c r="F59" s="310" t="str">
        <f>IF('Age-Level'!$AA8="C","/","")</f>
        <v/>
      </c>
      <c r="G59" s="310" t="str">
        <f>IF('Age-Level'!$AA9="C","/","")</f>
        <v/>
      </c>
      <c r="H59" s="310" t="str">
        <f>IF('Age-Level'!$AA10="C","/","")</f>
        <v/>
      </c>
      <c r="I59" s="224" t="str">
        <f>IF(Summary!$AV95="E","E","")</f>
        <v/>
      </c>
      <c r="J59" s="224" t="str">
        <f>IF(Summary!$AW95="Y","R","")</f>
        <v/>
      </c>
      <c r="L59" s="585"/>
      <c r="M59" s="585"/>
      <c r="N59" s="585"/>
      <c r="O59" s="585"/>
      <c r="P59" s="585"/>
      <c r="Q59" s="585"/>
      <c r="R59" s="588"/>
      <c r="S59" s="273"/>
      <c r="T59" s="274"/>
      <c r="U59" s="586"/>
      <c r="W59" s="275"/>
      <c r="X59" s="273"/>
      <c r="Y59" s="274"/>
      <c r="AA59" s="275"/>
      <c r="AB59" s="273"/>
      <c r="AC59" s="274"/>
    </row>
    <row r="60" spans="2:29" ht="12.95" customHeight="1" thickBot="1">
      <c r="B60" s="262"/>
      <c r="C60" s="276" t="s">
        <v>977</v>
      </c>
      <c r="D60" s="316" t="str">
        <f>IF('Age-Level'!$AA13="C","/","")</f>
        <v/>
      </c>
      <c r="E60" s="316" t="str">
        <f>IF('Age-Level'!$AA14="C","/","")</f>
        <v/>
      </c>
      <c r="F60" s="316" t="str">
        <f>IF('Age-Level'!$AA15="C","/","")</f>
        <v/>
      </c>
      <c r="G60" s="316" t="str">
        <f>IF('Age-Level'!$AA16="C","/","")</f>
        <v/>
      </c>
      <c r="H60" s="316" t="str">
        <f>IF('Age-Level'!$AA17="C","/","")</f>
        <v/>
      </c>
      <c r="I60" s="326" t="str">
        <f>IF(Summary!$AV96="E","E","")</f>
        <v/>
      </c>
      <c r="J60" s="326" t="str">
        <f>IF(Summary!$AW96="Y","R","")</f>
        <v/>
      </c>
      <c r="L60" s="583"/>
      <c r="M60" s="583"/>
      <c r="N60" s="583"/>
      <c r="O60" s="583"/>
      <c r="P60" s="583"/>
      <c r="Q60" s="583"/>
      <c r="R60" s="587"/>
      <c r="S60" s="273"/>
      <c r="T60" s="274"/>
      <c r="U60" s="586"/>
      <c r="W60" s="275"/>
      <c r="X60" s="273"/>
      <c r="Y60" s="274"/>
      <c r="AA60" s="275"/>
      <c r="AB60" s="273"/>
      <c r="AC60" s="274"/>
    </row>
    <row r="61" spans="2:29" ht="12.95" customHeight="1">
      <c r="B61" s="262"/>
      <c r="C61" s="282" t="s">
        <v>978</v>
      </c>
      <c r="D61" s="310" t="str">
        <f>IF('Age-Level'!$AA20="C","/","")</f>
        <v/>
      </c>
      <c r="E61" s="310" t="str">
        <f>IF('Age-Level'!$AA21="C","/","")</f>
        <v/>
      </c>
      <c r="F61" s="310" t="str">
        <f>IF('Age-Level'!$AA22="C","/","")</f>
        <v/>
      </c>
      <c r="G61" s="310" t="str">
        <f>IF('Age-Level'!$AA23="C","/","")</f>
        <v/>
      </c>
      <c r="H61" s="310" t="str">
        <f>IF('Age-Level'!$AA24="C","/","")</f>
        <v/>
      </c>
      <c r="I61" s="224" t="str">
        <f>IF(Summary!$AV97="E","E","")</f>
        <v/>
      </c>
      <c r="J61" s="224" t="str">
        <f>IF(Summary!$AW97="Y","R","")</f>
        <v/>
      </c>
      <c r="L61" s="585"/>
      <c r="M61" s="585"/>
      <c r="N61" s="585"/>
      <c r="O61" s="585"/>
      <c r="P61" s="585"/>
      <c r="Q61" s="585"/>
      <c r="R61" s="588"/>
      <c r="S61" s="273"/>
      <c r="T61" s="274"/>
      <c r="U61" s="586"/>
      <c r="W61" s="275"/>
      <c r="X61" s="273"/>
      <c r="Y61" s="274"/>
      <c r="AA61" s="275"/>
      <c r="AB61" s="273"/>
      <c r="AC61" s="274"/>
    </row>
    <row r="62" spans="2:29" ht="12.95" customHeight="1">
      <c r="B62" s="262"/>
      <c r="C62" s="276" t="s">
        <v>979</v>
      </c>
      <c r="D62" s="315" t="str">
        <f>IF('Age-Level'!$AA27="C","/","")</f>
        <v/>
      </c>
      <c r="E62" s="315" t="str">
        <f>IF('Age-Level'!$AA28="C","/","")</f>
        <v/>
      </c>
      <c r="F62" s="315" t="str">
        <f>IF('Age-Level'!$AA29="C","/","")</f>
        <v/>
      </c>
      <c r="G62" s="315" t="str">
        <f>IF('Age-Level'!$AA30="C","/","")</f>
        <v/>
      </c>
      <c r="H62" s="315" t="str">
        <f>IF('Age-Level'!$AA31="C","/","")</f>
        <v/>
      </c>
      <c r="I62" s="346" t="str">
        <f>IF(Summary!$AV98="E","E","")</f>
        <v/>
      </c>
      <c r="J62" s="346" t="str">
        <f>IF(Summary!$AW98="Y","R","")</f>
        <v/>
      </c>
      <c r="L62" s="583"/>
      <c r="M62" s="583"/>
      <c r="N62" s="583"/>
      <c r="O62" s="583"/>
      <c r="P62" s="583"/>
      <c r="Q62" s="583"/>
      <c r="R62" s="587"/>
      <c r="S62" s="273"/>
      <c r="T62" s="274"/>
      <c r="U62" s="586"/>
      <c r="W62" s="275"/>
      <c r="X62" s="273"/>
      <c r="Y62" s="274"/>
      <c r="AA62" s="275"/>
      <c r="AB62" s="273"/>
      <c r="AC62" s="274"/>
    </row>
    <row r="63" spans="2:29" ht="12.95" customHeight="1" thickBot="1">
      <c r="B63" s="262"/>
      <c r="C63" s="298" t="s">
        <v>542</v>
      </c>
      <c r="D63" s="316" t="str">
        <f>IF('Age-Level'!$AA34="C","/","")</f>
        <v/>
      </c>
      <c r="E63" s="316" t="str">
        <f>IF('Age-Level'!$AA35="C","/","")</f>
        <v/>
      </c>
      <c r="F63" s="316" t="str">
        <f>IF('Age-Level'!$AA36="C","/","")</f>
        <v/>
      </c>
      <c r="G63" s="316" t="str">
        <f>IF('Age-Level'!$AA37="C","/","")</f>
        <v/>
      </c>
      <c r="H63" s="316" t="str">
        <f>IF('Age-Level'!$AA38="C","/","")</f>
        <v/>
      </c>
      <c r="I63" s="326" t="str">
        <f>IF(Summary!$AV99="E","E","")</f>
        <v/>
      </c>
      <c r="J63" s="326" t="str">
        <f>IF(Summary!$AW99="Y","R","")</f>
        <v/>
      </c>
      <c r="L63" s="585"/>
      <c r="M63" s="585"/>
      <c r="N63" s="585"/>
      <c r="O63" s="585"/>
      <c r="P63" s="585"/>
      <c r="Q63" s="585"/>
      <c r="R63" s="588"/>
      <c r="S63" s="273"/>
      <c r="T63" s="274"/>
      <c r="U63" s="586"/>
      <c r="W63" s="275"/>
      <c r="X63" s="273"/>
      <c r="Y63" s="274"/>
      <c r="AA63" s="275"/>
      <c r="AB63" s="273"/>
      <c r="AC63" s="274"/>
    </row>
    <row r="64" spans="2:29" ht="12.95" customHeight="1">
      <c r="B64" s="262"/>
      <c r="C64" s="303" t="s">
        <v>980</v>
      </c>
      <c r="D64" s="397"/>
      <c r="E64" s="398"/>
      <c r="F64" s="399" t="str">
        <f>IF(COUNTIF(U4:U24,"C")&gt;0,"/"," ")</f>
        <v xml:space="preserve"> </v>
      </c>
      <c r="G64" s="399" t="str">
        <f>IF(COUNTIF(U4:U24,"C")&gt;1,"/"," ")</f>
        <v xml:space="preserve"> </v>
      </c>
      <c r="H64" s="399" t="str">
        <f>IF(COUNTIF(U4:U24,"C")&gt;2,"/"," ")</f>
        <v xml:space="preserve"> </v>
      </c>
      <c r="I64" s="224" t="str">
        <f>IF(Summary!$AV100="E","E","")</f>
        <v/>
      </c>
      <c r="J64" s="224" t="str">
        <f>IF(Summary!$AW100="Y","R","")</f>
        <v/>
      </c>
      <c r="L64" s="583"/>
      <c r="M64" s="583"/>
      <c r="N64" s="583"/>
      <c r="O64" s="583"/>
      <c r="P64" s="583"/>
      <c r="Q64" s="583"/>
      <c r="R64" s="587"/>
      <c r="S64" s="273"/>
      <c r="T64" s="274"/>
      <c r="U64" s="586"/>
      <c r="W64" s="275"/>
      <c r="X64" s="273"/>
      <c r="Y64" s="274"/>
      <c r="AA64" s="275"/>
      <c r="AB64" s="273"/>
      <c r="AC64" s="274"/>
    </row>
    <row r="65" spans="1:30" ht="12.95" customHeight="1">
      <c r="B65" s="262"/>
      <c r="C65" s="302" t="s">
        <v>211</v>
      </c>
      <c r="D65" s="379"/>
      <c r="E65" s="379"/>
      <c r="F65" s="379"/>
      <c r="G65" s="379"/>
      <c r="H65" s="380"/>
      <c r="I65" s="224" t="str">
        <f>IF(Summary!$AV92="E","E","")</f>
        <v/>
      </c>
      <c r="J65" s="224" t="str">
        <f>IF(Summary!$AW92="Y","R","")</f>
        <v/>
      </c>
      <c r="L65" s="585"/>
      <c r="M65" s="585"/>
      <c r="N65" s="585"/>
      <c r="O65" s="585"/>
      <c r="P65" s="585"/>
      <c r="Q65" s="585"/>
      <c r="R65" s="588"/>
      <c r="S65" s="273"/>
      <c r="T65" s="274"/>
      <c r="U65" s="586"/>
      <c r="W65" s="275"/>
      <c r="X65" s="273"/>
      <c r="Y65" s="274"/>
      <c r="AA65" s="275"/>
      <c r="AB65" s="273"/>
      <c r="AC65" s="274"/>
    </row>
    <row r="66" spans="1:30" s="261" customFormat="1" ht="12.95" customHeight="1">
      <c r="A66" s="258"/>
      <c r="B66" s="258"/>
      <c r="C66" s="258"/>
      <c r="D66" s="259"/>
      <c r="E66" s="259"/>
      <c r="F66" s="259"/>
      <c r="G66" s="259"/>
      <c r="H66" s="259"/>
      <c r="I66" s="260"/>
      <c r="J66" s="260"/>
      <c r="K66" s="258"/>
      <c r="L66" s="583"/>
      <c r="M66" s="583"/>
      <c r="N66" s="583"/>
      <c r="O66" s="583"/>
      <c r="P66" s="583"/>
      <c r="Q66" s="583"/>
      <c r="R66" s="587"/>
      <c r="S66" s="273"/>
      <c r="T66" s="274"/>
      <c r="U66" s="586"/>
      <c r="V66" s="258"/>
      <c r="W66" s="275"/>
      <c r="X66" s="273"/>
      <c r="Y66" s="274"/>
      <c r="Z66" s="260"/>
      <c r="AA66" s="275"/>
      <c r="AB66" s="273"/>
      <c r="AC66" s="274"/>
    </row>
    <row r="67" spans="1:30" s="261" customFormat="1" ht="12.95" customHeight="1" thickBot="1">
      <c r="A67" s="258"/>
      <c r="B67" s="258"/>
      <c r="C67" s="258"/>
      <c r="D67" s="259"/>
      <c r="E67" s="259"/>
      <c r="F67" s="259"/>
      <c r="G67" s="259"/>
      <c r="H67" s="259"/>
      <c r="I67" s="260"/>
      <c r="J67" s="260"/>
      <c r="K67" s="258"/>
      <c r="L67" s="585"/>
      <c r="M67" s="585"/>
      <c r="N67" s="585"/>
      <c r="O67" s="585"/>
      <c r="P67" s="585"/>
      <c r="Q67" s="585"/>
      <c r="R67" s="588"/>
      <c r="S67" s="273"/>
      <c r="T67" s="274"/>
      <c r="U67" s="586"/>
      <c r="V67" s="258"/>
      <c r="W67" s="275"/>
      <c r="X67" s="273"/>
      <c r="Y67" s="274"/>
      <c r="Z67" s="260"/>
      <c r="AA67" s="275"/>
      <c r="AB67" s="273"/>
      <c r="AC67" s="274"/>
    </row>
    <row r="68" spans="1:30" s="261" customFormat="1">
      <c r="A68" s="258"/>
      <c r="B68" s="262"/>
      <c r="C68" s="303" t="s">
        <v>981</v>
      </c>
      <c r="D68" s="310" t="str">
        <f>IF('Age-Level'!$AA44="A","/","")</f>
        <v/>
      </c>
      <c r="E68" s="310" t="str">
        <f>IF('Age-Level'!$AA48="A","/","")</f>
        <v/>
      </c>
      <c r="F68" s="310" t="str">
        <f>IF('Age-Level'!$AA52="A","/","")</f>
        <v/>
      </c>
      <c r="G68" s="310" t="str">
        <f>IF('Age-Level'!$AA57="A","/","")</f>
        <v/>
      </c>
      <c r="H68" s="310" t="str">
        <f>IF('Age-Level'!$AA59="A","/","")</f>
        <v/>
      </c>
      <c r="I68" s="224" t="str">
        <f>IF(Summary!$AV101="E","E","")</f>
        <v/>
      </c>
      <c r="J68" s="224" t="str">
        <f>IF(Summary!$AW101="Y","R","")</f>
        <v/>
      </c>
      <c r="K68" s="258"/>
      <c r="L68" s="583"/>
      <c r="M68" s="583"/>
      <c r="N68" s="583"/>
      <c r="O68" s="583"/>
      <c r="P68" s="583"/>
      <c r="Q68" s="583"/>
      <c r="R68" s="587"/>
      <c r="S68" s="273"/>
      <c r="T68" s="274"/>
      <c r="U68" s="586"/>
      <c r="V68" s="258"/>
      <c r="W68" s="275"/>
      <c r="X68" s="273"/>
      <c r="Y68" s="274"/>
      <c r="Z68" s="260"/>
      <c r="AA68" s="275"/>
      <c r="AB68" s="273"/>
      <c r="AC68" s="274"/>
    </row>
    <row r="69" spans="1:30" s="261" customFormat="1" ht="13.5" thickBot="1">
      <c r="A69" s="258"/>
      <c r="B69" s="262"/>
      <c r="C69" s="304" t="s">
        <v>982</v>
      </c>
      <c r="D69" s="316" t="str">
        <f>IF('Age-Level'!$AA62="A","/","")</f>
        <v/>
      </c>
      <c r="E69" s="316" t="str">
        <f>IF('Age-Level'!$AA66="A","/","")</f>
        <v/>
      </c>
      <c r="F69" s="316" t="str">
        <f>IF('Age-Level'!$AA70="A","/","")</f>
        <v/>
      </c>
      <c r="G69" s="316" t="str">
        <f>IF('Age-Level'!$AA75="A","/","")</f>
        <v/>
      </c>
      <c r="H69" s="316" t="str">
        <f>IF('Age-Level'!$AA77="A","/","")</f>
        <v/>
      </c>
      <c r="I69" s="326" t="str">
        <f>IF(Summary!$AV102="E","E","")</f>
        <v/>
      </c>
      <c r="J69" s="326" t="str">
        <f>IF(Summary!$AW102="Y","R","")</f>
        <v/>
      </c>
      <c r="K69" s="258"/>
      <c r="L69" s="585"/>
      <c r="M69" s="585"/>
      <c r="N69" s="585"/>
      <c r="O69" s="585"/>
      <c r="P69" s="585"/>
      <c r="Q69" s="585"/>
      <c r="R69" s="588"/>
      <c r="S69" s="273"/>
      <c r="T69" s="274"/>
      <c r="U69" s="586"/>
      <c r="V69" s="258"/>
      <c r="W69" s="275"/>
      <c r="X69" s="273"/>
      <c r="Y69" s="274"/>
      <c r="Z69" s="260"/>
      <c r="AA69" s="275"/>
      <c r="AB69" s="273"/>
      <c r="AC69" s="274"/>
    </row>
    <row r="70" spans="1:30" s="261" customFormat="1">
      <c r="A70" s="258"/>
      <c r="B70" s="262"/>
      <c r="C70" s="303" t="s">
        <v>983</v>
      </c>
      <c r="D70" s="310" t="str">
        <f>IF('Age-Level'!$AA80="A","/","")</f>
        <v/>
      </c>
      <c r="E70" s="310" t="str">
        <f>IF('Age-Level'!$AA84="A","/","")</f>
        <v/>
      </c>
      <c r="F70" s="310" t="str">
        <f>IF('Age-Level'!$AA88="A","/","")</f>
        <v/>
      </c>
      <c r="G70" s="310" t="str">
        <f>IF('Age-Level'!$AA93="A","/","")</f>
        <v/>
      </c>
      <c r="H70" s="310" t="str">
        <f>IF('Age-Level'!$AA95="A","/","")</f>
        <v/>
      </c>
      <c r="I70" s="224" t="str">
        <f>IF(Summary!$AV103="E","E","")</f>
        <v/>
      </c>
      <c r="J70" s="224" t="str">
        <f>IF(Summary!$AW103="Y","R","")</f>
        <v/>
      </c>
      <c r="K70" s="258"/>
      <c r="L70" s="583"/>
      <c r="M70" s="583"/>
      <c r="N70" s="583"/>
      <c r="O70" s="583"/>
      <c r="P70" s="583"/>
      <c r="Q70" s="583"/>
      <c r="R70" s="587"/>
      <c r="S70" s="273"/>
      <c r="T70" s="274"/>
      <c r="U70" s="586"/>
      <c r="V70" s="258"/>
      <c r="W70" s="275"/>
      <c r="X70" s="273"/>
      <c r="Y70" s="274"/>
      <c r="Z70" s="260"/>
      <c r="AA70" s="275"/>
      <c r="AB70" s="273"/>
      <c r="AC70" s="274"/>
    </row>
    <row r="71" spans="1:30" s="261" customFormat="1" ht="13.5" thickBot="1">
      <c r="B71" s="262"/>
      <c r="C71" s="302" t="s">
        <v>984</v>
      </c>
      <c r="D71" s="316" t="str">
        <f>IF('Age-Level'!$AA98="A","/","")</f>
        <v/>
      </c>
      <c r="E71" s="316" t="str">
        <f>IF('Age-Level'!$AA102="A","/","")</f>
        <v/>
      </c>
      <c r="F71" s="316" t="str">
        <f>IF('Age-Level'!$AA106="A","/","")</f>
        <v/>
      </c>
      <c r="G71" s="316" t="str">
        <f>IF('Age-Level'!$AA111="A","/","")</f>
        <v/>
      </c>
      <c r="H71" s="316" t="str">
        <f>IF('Age-Level'!$AA113="A","/","")</f>
        <v/>
      </c>
      <c r="I71" s="326" t="str">
        <f>IF(Summary!$AV104="E","E","")</f>
        <v/>
      </c>
      <c r="J71" s="326" t="str">
        <f>IF(Summary!$AW104="Y","R","")</f>
        <v/>
      </c>
      <c r="K71" s="258"/>
      <c r="L71" s="585"/>
      <c r="M71" s="585"/>
      <c r="N71" s="585"/>
      <c r="O71" s="585"/>
      <c r="P71" s="585"/>
      <c r="Q71" s="585"/>
      <c r="R71" s="588"/>
      <c r="S71" s="273"/>
      <c r="T71" s="274"/>
      <c r="U71" s="586"/>
      <c r="V71" s="258"/>
      <c r="W71" s="275"/>
      <c r="X71" s="273"/>
      <c r="Y71" s="274"/>
      <c r="Z71" s="260"/>
      <c r="AA71" s="275"/>
      <c r="AB71" s="273"/>
      <c r="AC71" s="274"/>
    </row>
    <row r="72" spans="1:30" s="261" customFormat="1">
      <c r="B72" s="262"/>
      <c r="C72" s="305" t="s">
        <v>985</v>
      </c>
      <c r="D72" s="381"/>
      <c r="E72" s="381"/>
      <c r="F72" s="309" t="str">
        <f>IF('Age-Level'!$AA116="C","/","")</f>
        <v/>
      </c>
      <c r="G72" s="309" t="str">
        <f>IF('Age-Level'!$AA117="C","/","")</f>
        <v/>
      </c>
      <c r="H72" s="309" t="str">
        <f>IF('Age-Level'!$AA118="C","/","")</f>
        <v/>
      </c>
      <c r="I72" s="224" t="str">
        <f>IF(Summary!$AV105="E","E","")</f>
        <v/>
      </c>
      <c r="J72" s="224" t="str">
        <f>IF(Summary!$AW105="Y","R","")</f>
        <v/>
      </c>
      <c r="K72" s="258"/>
      <c r="L72" s="583"/>
      <c r="M72" s="583"/>
      <c r="N72" s="583"/>
      <c r="O72" s="583"/>
      <c r="P72" s="583"/>
      <c r="Q72" s="583"/>
      <c r="R72" s="587"/>
      <c r="S72" s="273"/>
      <c r="T72" s="274"/>
      <c r="U72" s="586"/>
      <c r="V72" s="258"/>
      <c r="W72" s="275"/>
      <c r="X72" s="273"/>
      <c r="Y72" s="274"/>
      <c r="Z72" s="260"/>
      <c r="AA72" s="275"/>
      <c r="AB72" s="273"/>
      <c r="AC72" s="274"/>
    </row>
    <row r="73" spans="1:30" s="261" customFormat="1">
      <c r="B73" s="262"/>
      <c r="C73" s="306" t="s">
        <v>792</v>
      </c>
      <c r="D73" s="379"/>
      <c r="E73" s="379"/>
      <c r="F73" s="317" t="str">
        <f>IF(Bridging!$AA10="A","/","")</f>
        <v/>
      </c>
      <c r="G73" s="317" t="str">
        <f>IF(Bridging!$AA14="A","/","")</f>
        <v/>
      </c>
      <c r="H73" s="317" t="str">
        <f>IF(Bridging!$AA16="A","/","")</f>
        <v/>
      </c>
      <c r="I73" s="224" t="str">
        <f>IF(Summary!$AV93="E","E","")</f>
        <v/>
      </c>
      <c r="J73" s="224" t="str">
        <f>IF(Summary!$AW93="Y","R","")</f>
        <v/>
      </c>
      <c r="K73" s="258"/>
      <c r="L73" s="585"/>
      <c r="M73" s="585"/>
      <c r="N73" s="585"/>
      <c r="O73" s="585"/>
      <c r="P73" s="585"/>
      <c r="Q73" s="585"/>
      <c r="R73" s="588"/>
      <c r="S73" s="273"/>
      <c r="T73" s="274"/>
      <c r="U73" s="586"/>
      <c r="V73" s="258"/>
      <c r="W73" s="275"/>
      <c r="X73" s="273"/>
      <c r="Y73" s="274"/>
      <c r="Z73" s="260"/>
      <c r="AA73" s="275"/>
      <c r="AB73" s="273"/>
      <c r="AC73" s="274"/>
    </row>
    <row r="74" spans="1:30" s="261" customFormat="1">
      <c r="B74" s="258"/>
      <c r="C74" s="258"/>
      <c r="D74" s="259"/>
      <c r="E74" s="259"/>
      <c r="F74" s="259"/>
      <c r="G74" s="259"/>
      <c r="H74" s="259"/>
      <c r="I74" s="260"/>
      <c r="J74" s="260"/>
      <c r="K74" s="258"/>
      <c r="L74" s="583"/>
      <c r="M74" s="583"/>
      <c r="N74" s="583"/>
      <c r="O74" s="583"/>
      <c r="P74" s="583"/>
      <c r="Q74" s="583"/>
      <c r="R74" s="587"/>
      <c r="S74" s="273"/>
      <c r="T74" s="274"/>
      <c r="U74" s="586"/>
      <c r="V74" s="258"/>
      <c r="W74" s="275"/>
      <c r="X74" s="273"/>
      <c r="Y74" s="274"/>
      <c r="Z74" s="260"/>
      <c r="AA74" s="275"/>
      <c r="AB74" s="273"/>
      <c r="AC74" s="274"/>
    </row>
    <row r="75" spans="1:30" s="261" customFormat="1">
      <c r="B75" s="258"/>
      <c r="C75" s="258"/>
      <c r="D75" s="259"/>
      <c r="E75" s="259"/>
      <c r="F75" s="259"/>
      <c r="G75" s="259"/>
      <c r="H75" s="259"/>
      <c r="I75" s="260"/>
      <c r="J75" s="260"/>
      <c r="K75" s="258"/>
      <c r="L75" s="585"/>
      <c r="M75" s="585"/>
      <c r="N75" s="585"/>
      <c r="O75" s="585"/>
      <c r="P75" s="585"/>
      <c r="Q75" s="585"/>
      <c r="R75" s="588"/>
      <c r="S75" s="273"/>
      <c r="T75" s="274"/>
      <c r="U75" s="258"/>
      <c r="V75" s="258"/>
      <c r="W75" s="307"/>
      <c r="X75" s="277"/>
      <c r="Y75" s="278"/>
      <c r="Z75" s="260"/>
      <c r="AA75" s="307"/>
      <c r="AB75" s="277"/>
      <c r="AC75" s="278"/>
    </row>
    <row r="76" spans="1:30" s="261" customFormat="1">
      <c r="B76" s="258"/>
      <c r="C76" s="258"/>
      <c r="D76" s="259"/>
      <c r="E76" s="259"/>
      <c r="F76" s="259"/>
      <c r="G76" s="259"/>
      <c r="H76" s="259"/>
      <c r="I76" s="260"/>
      <c r="J76" s="260"/>
      <c r="K76" s="258"/>
      <c r="L76" s="258"/>
      <c r="M76" s="258"/>
      <c r="N76" s="258"/>
      <c r="O76" s="258"/>
      <c r="P76" s="258"/>
      <c r="Q76" s="258"/>
      <c r="R76" s="258"/>
      <c r="S76" s="260"/>
      <c r="T76" s="260"/>
      <c r="U76" s="258"/>
      <c r="V76" s="258"/>
      <c r="W76" s="258"/>
      <c r="X76" s="260"/>
      <c r="Y76" s="260"/>
      <c r="Z76" s="260"/>
      <c r="AA76" s="258"/>
      <c r="AB76" s="260"/>
      <c r="AC76" s="260"/>
    </row>
    <row r="77" spans="1:30" s="261" customFormat="1">
      <c r="B77" s="258"/>
      <c r="C77" s="258"/>
      <c r="D77" s="259"/>
      <c r="E77" s="259"/>
      <c r="F77" s="259"/>
      <c r="G77" s="259"/>
      <c r="H77" s="259"/>
      <c r="I77" s="260"/>
      <c r="J77" s="260"/>
      <c r="K77" s="258"/>
      <c r="L77" s="258"/>
      <c r="M77" s="258"/>
      <c r="N77" s="258"/>
      <c r="O77" s="258"/>
      <c r="P77" s="258"/>
      <c r="Q77" s="258"/>
      <c r="R77" s="258"/>
      <c r="S77" s="260"/>
      <c r="T77" s="260"/>
      <c r="U77" s="258"/>
      <c r="V77" s="258"/>
      <c r="W77" s="258"/>
      <c r="X77" s="260"/>
      <c r="Y77" s="260"/>
      <c r="Z77" s="260"/>
      <c r="AA77" s="258"/>
      <c r="AB77" s="260"/>
      <c r="AC77" s="260"/>
    </row>
    <row r="78" spans="1:30" s="261" customFormat="1">
      <c r="A78" s="258"/>
      <c r="B78" s="258"/>
      <c r="C78" s="258"/>
      <c r="D78" s="259"/>
      <c r="E78" s="259"/>
      <c r="F78" s="259"/>
      <c r="G78" s="259"/>
      <c r="H78" s="259"/>
      <c r="I78" s="260"/>
      <c r="J78" s="260"/>
      <c r="K78" s="258"/>
      <c r="L78" s="258"/>
      <c r="M78" s="258"/>
      <c r="N78" s="258"/>
      <c r="O78" s="258"/>
      <c r="P78" s="258"/>
      <c r="Q78" s="258"/>
      <c r="R78" s="258"/>
      <c r="S78" s="260"/>
      <c r="T78" s="260"/>
      <c r="U78" s="258"/>
      <c r="V78" s="258"/>
      <c r="W78" s="258"/>
      <c r="X78" s="260"/>
      <c r="Y78" s="260"/>
      <c r="Z78" s="260"/>
      <c r="AA78" s="258"/>
      <c r="AB78" s="260"/>
      <c r="AC78" s="260"/>
    </row>
    <row r="79" spans="1:30">
      <c r="W79" s="260"/>
      <c r="X79" s="258"/>
      <c r="AA79" s="261"/>
      <c r="AB79" s="258"/>
      <c r="AC79" s="258"/>
      <c r="AD79" s="258"/>
    </row>
    <row r="80" spans="1:30">
      <c r="W80" s="260"/>
      <c r="X80" s="258"/>
      <c r="AA80" s="261"/>
      <c r="AB80" s="258"/>
      <c r="AC80" s="258"/>
      <c r="AD80" s="258"/>
    </row>
    <row r="81" spans="23:30">
      <c r="W81" s="260"/>
      <c r="X81" s="258"/>
      <c r="AA81" s="261"/>
      <c r="AB81" s="258"/>
      <c r="AC81" s="258"/>
      <c r="AD81" s="258"/>
    </row>
    <row r="82" spans="23:30">
      <c r="W82" s="260"/>
      <c r="X82" s="258"/>
      <c r="AA82" s="261"/>
      <c r="AB82" s="258"/>
      <c r="AC82" s="258"/>
      <c r="AD82" s="258"/>
    </row>
    <row r="83" spans="23:30">
      <c r="W83" s="260"/>
      <c r="X83" s="258"/>
      <c r="AA83" s="261"/>
      <c r="AB83" s="258"/>
      <c r="AC83" s="258"/>
      <c r="AD83" s="258"/>
    </row>
    <row r="84" spans="23:30">
      <c r="W84" s="260"/>
      <c r="X84" s="258"/>
      <c r="AA84" s="261"/>
      <c r="AB84" s="258"/>
      <c r="AC84" s="258"/>
      <c r="AD84" s="258"/>
    </row>
    <row r="85" spans="23:30">
      <c r="W85" s="260"/>
      <c r="X85" s="258"/>
      <c r="AA85" s="261"/>
      <c r="AB85" s="258"/>
      <c r="AC85" s="258"/>
      <c r="AD85" s="258"/>
    </row>
    <row r="86" spans="23:30">
      <c r="W86" s="260"/>
      <c r="X86" s="258"/>
      <c r="AA86" s="261"/>
      <c r="AB86" s="258"/>
      <c r="AC86" s="258"/>
      <c r="AD86" s="258"/>
    </row>
  </sheetData>
  <sheetProtection algorithmName="SHA-512" hashValue="x8ZsGbW+zwgq++MU9tHC/WN5ZVISClARX/Mt1PTOuSI0vYbaUujsjWxCO6kB8BQqM+8JIHFX9yBelaF3Dk8MEg==" saltValue="GTTRDTUkrOcqfWJn+nrP8A==" spinCount="100000" sheet="1" objects="1" scenarios="1" selectLockedCells="1"/>
  <mergeCells count="45">
    <mergeCell ref="L44:R44"/>
    <mergeCell ref="U25:U74"/>
    <mergeCell ref="L28:R28"/>
    <mergeCell ref="L29:R29"/>
    <mergeCell ref="L30:R30"/>
    <mergeCell ref="L31:R31"/>
    <mergeCell ref="L32:R32"/>
    <mergeCell ref="L33:R33"/>
    <mergeCell ref="L34:R34"/>
    <mergeCell ref="L35:R35"/>
    <mergeCell ref="L36:R36"/>
    <mergeCell ref="L37:R37"/>
    <mergeCell ref="L40:R40"/>
    <mergeCell ref="L41:R41"/>
    <mergeCell ref="L42:R42"/>
    <mergeCell ref="L43:R43"/>
    <mergeCell ref="L58:R58"/>
    <mergeCell ref="L45:R45"/>
    <mergeCell ref="L48:R48"/>
    <mergeCell ref="L49:R49"/>
    <mergeCell ref="L50:R50"/>
    <mergeCell ref="L51:R51"/>
    <mergeCell ref="L52:R52"/>
    <mergeCell ref="L53:R53"/>
    <mergeCell ref="L54:R54"/>
    <mergeCell ref="L55:R55"/>
    <mergeCell ref="L56:R56"/>
    <mergeCell ref="L57:R57"/>
    <mergeCell ref="L70:R70"/>
    <mergeCell ref="L59:R59"/>
    <mergeCell ref="L60:R60"/>
    <mergeCell ref="L61:R61"/>
    <mergeCell ref="L62:R62"/>
    <mergeCell ref="L63:R63"/>
    <mergeCell ref="L64:R64"/>
    <mergeCell ref="L65:R65"/>
    <mergeCell ref="L66:R66"/>
    <mergeCell ref="L67:R67"/>
    <mergeCell ref="L68:R68"/>
    <mergeCell ref="L69:R69"/>
    <mergeCell ref="L71:R71"/>
    <mergeCell ref="L72:R72"/>
    <mergeCell ref="L73:R73"/>
    <mergeCell ref="L74:R74"/>
    <mergeCell ref="L75:R75"/>
  </mergeCells>
  <conditionalFormatting sqref="T1:W1">
    <cfRule type="expression" dxfId="20" priority="2">
      <formula>LEFT($U$1,7)="Junior_"</formula>
    </cfRule>
  </conditionalFormatting>
  <conditionalFormatting sqref="C1">
    <cfRule type="expression" dxfId="19" priority="1">
      <formula>LEFT($U$1,7)&lt;&gt;"Junior_"</formula>
    </cfRule>
  </conditionalFormatting>
  <conditionalFormatting sqref="L48:L75 W54:W75 AA4:AA75">
    <cfRule type="duplicateValues" dxfId="18" priority="3"/>
  </conditionalFormatting>
  <pageMargins left="0.5" right="0.3" top="0.3" bottom="0.3" header="0.3" footer="0.3"/>
  <pageSetup scale="75" fitToWidth="2" fitToHeight="0" orientation="portrait" r:id="rId1"/>
  <colBreaks count="1" manualBreakCount="1">
    <brk id="21" max="74"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B050"/>
    <pageSetUpPr fitToPage="1"/>
  </sheetPr>
  <dimension ref="A1:AF47"/>
  <sheetViews>
    <sheetView showGridLines="0" zoomScaleNormal="100" workbookViewId="0">
      <pane ySplit="4" topLeftCell="A5" activePane="bottomLeft" state="frozen"/>
      <selection pane="bottomLeft" activeCell="A5" sqref="A5"/>
    </sheetView>
  </sheetViews>
  <sheetFormatPr defaultColWidth="9.140625" defaultRowHeight="12.75"/>
  <cols>
    <col min="1" max="1" width="12.140625" style="130" bestFit="1" customWidth="1"/>
    <col min="2" max="31" width="7.7109375" style="130" customWidth="1"/>
    <col min="32" max="16384" width="9.140625" style="130"/>
  </cols>
  <sheetData>
    <row r="1" spans="1:32" ht="25.5" customHeight="1">
      <c r="A1" s="531" t="s">
        <v>116</v>
      </c>
      <c r="B1" s="508" t="str">
        <f ca="1">Junior_1!$U$1</f>
        <v>Junior_1</v>
      </c>
      <c r="C1" s="508" t="str">
        <f ca="1">Junior_2!$U$1</f>
        <v>Junior_2</v>
      </c>
      <c r="D1" s="508" t="str">
        <f ca="1">Junior_3!$U$1</f>
        <v>Junior_3</v>
      </c>
      <c r="E1" s="508" t="str">
        <f ca="1">Junior_4!$U$1</f>
        <v>Junior_4</v>
      </c>
      <c r="F1" s="508" t="str">
        <f ca="1">Junior_5!$U$1</f>
        <v>Junior_5</v>
      </c>
      <c r="G1" s="508" t="str">
        <f ca="1">Junior_6!$U$1</f>
        <v>Junior_6</v>
      </c>
      <c r="H1" s="508" t="str">
        <f ca="1">Junior_7!$U$1</f>
        <v>Junior_7</v>
      </c>
      <c r="I1" s="508" t="str">
        <f ca="1">Junior_8!$U$1</f>
        <v>Junior_8</v>
      </c>
      <c r="J1" s="508" t="str">
        <f ca="1">Junior_9!$U$1</f>
        <v>Junior_9</v>
      </c>
      <c r="K1" s="508" t="str">
        <f ca="1">Junior_10!$U$1</f>
        <v>Junior_10</v>
      </c>
      <c r="L1" s="508" t="str">
        <f ca="1">Junior_11!$U$1</f>
        <v>Junior_11</v>
      </c>
      <c r="M1" s="508" t="str">
        <f ca="1">Junior_12!$U$1</f>
        <v>Junior_12</v>
      </c>
      <c r="N1" s="508" t="str">
        <f ca="1">Junior_13!$U$1</f>
        <v>Junior_13</v>
      </c>
      <c r="O1" s="508" t="str">
        <f ca="1">Junior_14!$U$1</f>
        <v>Junior_14</v>
      </c>
      <c r="P1" s="508" t="str">
        <f ca="1">Junior_15!$U$1</f>
        <v>Junior_15</v>
      </c>
      <c r="Q1" s="508" t="str">
        <f ca="1">Junior_16!$U$1</f>
        <v>Junior_16</v>
      </c>
      <c r="R1" s="508" t="str">
        <f ca="1">Junior_17!$U$1</f>
        <v>Junior_17</v>
      </c>
      <c r="S1" s="508" t="str">
        <f ca="1">Junior_18!$U$1</f>
        <v>Junior_18</v>
      </c>
      <c r="T1" s="508" t="str">
        <f ca="1">Junior_19!$U$1</f>
        <v>Junior_19</v>
      </c>
      <c r="U1" s="508" t="str">
        <f ca="1">Junior_20!$U$1</f>
        <v>Junior_20</v>
      </c>
      <c r="V1" s="508" t="str">
        <f ca="1">Junior_21!$U$1</f>
        <v>Junior_21</v>
      </c>
      <c r="W1" s="508" t="str">
        <f ca="1">Junior_22!$U$1</f>
        <v>Junior_22</v>
      </c>
      <c r="X1" s="508" t="str">
        <f ca="1">Junior_23!$U$1</f>
        <v>Junior_23</v>
      </c>
      <c r="Y1" s="508" t="str">
        <f ca="1">Junior_24!$U$1</f>
        <v>Junior_24</v>
      </c>
      <c r="Z1" s="508" t="str">
        <f ca="1">Junior_25!$U$1</f>
        <v>Junior_25</v>
      </c>
      <c r="AA1" s="508" t="str">
        <f ca="1">Junior_26!$U$1</f>
        <v>Junior_26</v>
      </c>
      <c r="AB1" s="508" t="str">
        <f ca="1">Junior_27!$U$1</f>
        <v>Junior_27</v>
      </c>
      <c r="AC1" s="508" t="str">
        <f ca="1">Junior_28!$U$1</f>
        <v>Junior_28</v>
      </c>
      <c r="AD1" s="508" t="str">
        <f ca="1">Junior_29!$U$1</f>
        <v>Junior_29</v>
      </c>
      <c r="AE1" s="508" t="str">
        <f ca="1">Junior_30!$U$1</f>
        <v>Junior_30</v>
      </c>
      <c r="AF1" s="532" t="s">
        <v>0</v>
      </c>
    </row>
    <row r="2" spans="1:32">
      <c r="A2" s="531"/>
      <c r="B2" s="509"/>
      <c r="C2" s="509"/>
      <c r="D2" s="509"/>
      <c r="E2" s="509"/>
      <c r="F2" s="509"/>
      <c r="G2" s="509"/>
      <c r="H2" s="509"/>
      <c r="I2" s="509"/>
      <c r="J2" s="509"/>
      <c r="K2" s="509"/>
      <c r="L2" s="509"/>
      <c r="M2" s="509"/>
      <c r="N2" s="509"/>
      <c r="O2" s="509"/>
      <c r="P2" s="509"/>
      <c r="Q2" s="509"/>
      <c r="R2" s="509"/>
      <c r="S2" s="509"/>
      <c r="T2" s="509"/>
      <c r="U2" s="509"/>
      <c r="V2" s="509"/>
      <c r="W2" s="509"/>
      <c r="X2" s="509"/>
      <c r="Y2" s="509"/>
      <c r="Z2" s="509"/>
      <c r="AA2" s="509"/>
      <c r="AB2" s="509"/>
      <c r="AC2" s="509"/>
      <c r="AD2" s="509"/>
      <c r="AE2" s="509"/>
      <c r="AF2" s="532"/>
    </row>
    <row r="3" spans="1:32">
      <c r="B3" s="509"/>
      <c r="C3" s="509"/>
      <c r="D3" s="509"/>
      <c r="E3" s="509"/>
      <c r="F3" s="509"/>
      <c r="G3" s="509"/>
      <c r="H3" s="509"/>
      <c r="I3" s="509"/>
      <c r="J3" s="509"/>
      <c r="K3" s="509"/>
      <c r="L3" s="509"/>
      <c r="M3" s="509"/>
      <c r="N3" s="509"/>
      <c r="O3" s="509"/>
      <c r="P3" s="509"/>
      <c r="Q3" s="509"/>
      <c r="R3" s="509"/>
      <c r="S3" s="509"/>
      <c r="T3" s="509"/>
      <c r="U3" s="509"/>
      <c r="V3" s="509"/>
      <c r="W3" s="509"/>
      <c r="X3" s="509"/>
      <c r="Y3" s="509"/>
      <c r="Z3" s="509"/>
      <c r="AA3" s="509"/>
      <c r="AB3" s="509"/>
      <c r="AC3" s="509"/>
      <c r="AD3" s="509"/>
      <c r="AE3" s="509"/>
      <c r="AF3" s="532"/>
    </row>
    <row r="4" spans="1:32">
      <c r="A4" s="131" t="s">
        <v>68</v>
      </c>
      <c r="B4" s="510"/>
      <c r="C4" s="510"/>
      <c r="D4" s="510"/>
      <c r="E4" s="510"/>
      <c r="F4" s="510"/>
      <c r="G4" s="510"/>
      <c r="H4" s="510"/>
      <c r="I4" s="510"/>
      <c r="J4" s="510"/>
      <c r="K4" s="510"/>
      <c r="L4" s="510"/>
      <c r="M4" s="510"/>
      <c r="N4" s="510"/>
      <c r="O4" s="510"/>
      <c r="P4" s="510"/>
      <c r="Q4" s="510"/>
      <c r="R4" s="510"/>
      <c r="S4" s="510"/>
      <c r="T4" s="510"/>
      <c r="U4" s="510"/>
      <c r="V4" s="510"/>
      <c r="W4" s="510"/>
      <c r="X4" s="510"/>
      <c r="Y4" s="510"/>
      <c r="Z4" s="510"/>
      <c r="AA4" s="510"/>
      <c r="AB4" s="510"/>
      <c r="AC4" s="510"/>
      <c r="AD4" s="510"/>
      <c r="AE4" s="510"/>
      <c r="AF4" s="533"/>
    </row>
    <row r="5" spans="1:32">
      <c r="A5" s="132"/>
      <c r="B5" s="123"/>
      <c r="C5" s="123"/>
      <c r="D5" s="123"/>
      <c r="E5" s="123"/>
      <c r="F5" s="123"/>
      <c r="G5" s="123"/>
      <c r="H5" s="123"/>
      <c r="I5" s="123"/>
      <c r="J5" s="123"/>
      <c r="K5" s="123"/>
      <c r="L5" s="123"/>
      <c r="M5" s="123"/>
      <c r="N5" s="123"/>
      <c r="O5" s="123"/>
      <c r="P5" s="123"/>
      <c r="Q5" s="123"/>
      <c r="R5" s="123"/>
      <c r="S5" s="123"/>
      <c r="T5" s="123"/>
      <c r="U5" s="123"/>
      <c r="V5" s="123"/>
      <c r="W5" s="123"/>
      <c r="X5" s="123"/>
      <c r="Y5" s="123"/>
      <c r="Z5" s="123"/>
      <c r="AA5" s="123"/>
      <c r="AB5" s="123"/>
      <c r="AC5" s="123"/>
      <c r="AD5" s="123"/>
      <c r="AE5" s="123"/>
      <c r="AF5" s="124">
        <f t="shared" ref="AF5:AF24" si="0">SUM(B5:AE5)</f>
        <v>0</v>
      </c>
    </row>
    <row r="6" spans="1:32">
      <c r="A6" s="133"/>
      <c r="B6" s="123"/>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4">
        <f t="shared" si="0"/>
        <v>0</v>
      </c>
    </row>
    <row r="7" spans="1:32">
      <c r="A7" s="132"/>
      <c r="B7" s="123"/>
      <c r="C7" s="123"/>
      <c r="D7" s="123"/>
      <c r="E7" s="123"/>
      <c r="F7" s="123"/>
      <c r="G7" s="123"/>
      <c r="H7" s="123"/>
      <c r="I7" s="123"/>
      <c r="J7" s="123"/>
      <c r="K7" s="123"/>
      <c r="L7" s="123"/>
      <c r="M7" s="123"/>
      <c r="N7" s="123"/>
      <c r="O7" s="123"/>
      <c r="P7" s="123"/>
      <c r="Q7" s="123"/>
      <c r="R7" s="123"/>
      <c r="S7" s="123"/>
      <c r="T7" s="123"/>
      <c r="U7" s="123"/>
      <c r="V7" s="123"/>
      <c r="W7" s="123"/>
      <c r="X7" s="123"/>
      <c r="Y7" s="123"/>
      <c r="Z7" s="123"/>
      <c r="AA7" s="123"/>
      <c r="AB7" s="123"/>
      <c r="AC7" s="123"/>
      <c r="AD7" s="123"/>
      <c r="AE7" s="123"/>
      <c r="AF7" s="124">
        <f t="shared" si="0"/>
        <v>0</v>
      </c>
    </row>
    <row r="8" spans="1:32">
      <c r="A8" s="132"/>
      <c r="B8" s="123"/>
      <c r="C8" s="123"/>
      <c r="D8" s="123"/>
      <c r="E8" s="123"/>
      <c r="F8" s="123"/>
      <c r="G8" s="123"/>
      <c r="H8" s="123"/>
      <c r="I8" s="123"/>
      <c r="J8" s="123"/>
      <c r="K8" s="123"/>
      <c r="L8" s="123"/>
      <c r="M8" s="123"/>
      <c r="N8" s="123"/>
      <c r="O8" s="123"/>
      <c r="P8" s="123"/>
      <c r="Q8" s="123"/>
      <c r="R8" s="123"/>
      <c r="S8" s="123"/>
      <c r="T8" s="123"/>
      <c r="U8" s="123"/>
      <c r="V8" s="123"/>
      <c r="W8" s="123"/>
      <c r="X8" s="123"/>
      <c r="Y8" s="123"/>
      <c r="Z8" s="123"/>
      <c r="AA8" s="123"/>
      <c r="AB8" s="123"/>
      <c r="AC8" s="123"/>
      <c r="AD8" s="123"/>
      <c r="AE8" s="123"/>
      <c r="AF8" s="124">
        <f t="shared" si="0"/>
        <v>0</v>
      </c>
    </row>
    <row r="9" spans="1:32">
      <c r="A9" s="132"/>
      <c r="B9" s="123"/>
      <c r="C9" s="123"/>
      <c r="D9" s="123"/>
      <c r="E9" s="123"/>
      <c r="F9" s="123"/>
      <c r="G9" s="123"/>
      <c r="H9" s="123"/>
      <c r="I9" s="123"/>
      <c r="J9" s="123"/>
      <c r="K9" s="123"/>
      <c r="L9" s="123"/>
      <c r="M9" s="123"/>
      <c r="N9" s="123"/>
      <c r="O9" s="123"/>
      <c r="P9" s="123"/>
      <c r="Q9" s="123"/>
      <c r="R9" s="123"/>
      <c r="S9" s="123"/>
      <c r="T9" s="123"/>
      <c r="U9" s="123"/>
      <c r="V9" s="123"/>
      <c r="W9" s="123"/>
      <c r="X9" s="123"/>
      <c r="Y9" s="123"/>
      <c r="Z9" s="123"/>
      <c r="AA9" s="123"/>
      <c r="AB9" s="123"/>
      <c r="AC9" s="123"/>
      <c r="AD9" s="123"/>
      <c r="AE9" s="123"/>
      <c r="AF9" s="124">
        <f t="shared" si="0"/>
        <v>0</v>
      </c>
    </row>
    <row r="10" spans="1:32">
      <c r="A10" s="132"/>
      <c r="B10" s="123"/>
      <c r="C10" s="123"/>
      <c r="D10" s="123"/>
      <c r="E10" s="123"/>
      <c r="F10" s="123"/>
      <c r="G10" s="123"/>
      <c r="H10" s="123"/>
      <c r="I10" s="123"/>
      <c r="J10" s="123"/>
      <c r="K10" s="123"/>
      <c r="L10" s="123"/>
      <c r="M10" s="123"/>
      <c r="N10" s="123"/>
      <c r="O10" s="123"/>
      <c r="P10" s="123"/>
      <c r="Q10" s="123"/>
      <c r="R10" s="123"/>
      <c r="S10" s="123"/>
      <c r="T10" s="123"/>
      <c r="U10" s="123"/>
      <c r="V10" s="123"/>
      <c r="W10" s="123"/>
      <c r="X10" s="123"/>
      <c r="Y10" s="123"/>
      <c r="Z10" s="123"/>
      <c r="AA10" s="123"/>
      <c r="AB10" s="123"/>
      <c r="AC10" s="123"/>
      <c r="AD10" s="123"/>
      <c r="AE10" s="123"/>
      <c r="AF10" s="124">
        <f t="shared" si="0"/>
        <v>0</v>
      </c>
    </row>
    <row r="11" spans="1:32">
      <c r="A11" s="132"/>
      <c r="B11" s="123"/>
      <c r="C11" s="123"/>
      <c r="D11" s="123"/>
      <c r="E11" s="123"/>
      <c r="F11" s="123"/>
      <c r="G11" s="123"/>
      <c r="H11" s="123"/>
      <c r="I11" s="123"/>
      <c r="J11" s="123"/>
      <c r="K11" s="123"/>
      <c r="L11" s="123"/>
      <c r="M11" s="123"/>
      <c r="N11" s="123"/>
      <c r="O11" s="123"/>
      <c r="P11" s="123"/>
      <c r="Q11" s="123"/>
      <c r="R11" s="123"/>
      <c r="S11" s="123"/>
      <c r="T11" s="123"/>
      <c r="U11" s="123"/>
      <c r="V11" s="123"/>
      <c r="W11" s="123"/>
      <c r="X11" s="123"/>
      <c r="Y11" s="123"/>
      <c r="Z11" s="123"/>
      <c r="AA11" s="123"/>
      <c r="AB11" s="123"/>
      <c r="AC11" s="123"/>
      <c r="AD11" s="123"/>
      <c r="AE11" s="123"/>
      <c r="AF11" s="124">
        <f t="shared" si="0"/>
        <v>0</v>
      </c>
    </row>
    <row r="12" spans="1:32">
      <c r="A12" s="132"/>
      <c r="B12" s="123"/>
      <c r="C12" s="123"/>
      <c r="D12" s="123"/>
      <c r="E12" s="123"/>
      <c r="F12" s="123"/>
      <c r="G12" s="123"/>
      <c r="H12" s="123"/>
      <c r="I12" s="123"/>
      <c r="J12" s="123"/>
      <c r="K12" s="123"/>
      <c r="L12" s="123"/>
      <c r="M12" s="123"/>
      <c r="N12" s="123"/>
      <c r="O12" s="123"/>
      <c r="P12" s="123"/>
      <c r="Q12" s="123"/>
      <c r="R12" s="123"/>
      <c r="S12" s="123"/>
      <c r="T12" s="123"/>
      <c r="U12" s="123"/>
      <c r="V12" s="123"/>
      <c r="W12" s="123"/>
      <c r="X12" s="123"/>
      <c r="Y12" s="123"/>
      <c r="Z12" s="123"/>
      <c r="AA12" s="123"/>
      <c r="AB12" s="123"/>
      <c r="AC12" s="123"/>
      <c r="AD12" s="123"/>
      <c r="AE12" s="123"/>
      <c r="AF12" s="124">
        <f t="shared" si="0"/>
        <v>0</v>
      </c>
    </row>
    <row r="13" spans="1:32">
      <c r="A13" s="132"/>
      <c r="B13" s="123"/>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4">
        <f t="shared" si="0"/>
        <v>0</v>
      </c>
    </row>
    <row r="14" spans="1:32">
      <c r="A14" s="132"/>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4">
        <f t="shared" si="0"/>
        <v>0</v>
      </c>
    </row>
    <row r="15" spans="1:32">
      <c r="A15" s="132"/>
      <c r="B15" s="123"/>
      <c r="C15" s="123"/>
      <c r="D15" s="123"/>
      <c r="E15" s="123"/>
      <c r="F15" s="123"/>
      <c r="G15" s="123"/>
      <c r="H15" s="123"/>
      <c r="I15" s="123"/>
      <c r="J15" s="123"/>
      <c r="K15" s="123"/>
      <c r="L15" s="123"/>
      <c r="M15" s="123"/>
      <c r="N15" s="123"/>
      <c r="O15" s="123"/>
      <c r="P15" s="123"/>
      <c r="Q15" s="123"/>
      <c r="R15" s="123"/>
      <c r="S15" s="123"/>
      <c r="T15" s="123"/>
      <c r="U15" s="123"/>
      <c r="V15" s="123"/>
      <c r="W15" s="123"/>
      <c r="X15" s="123"/>
      <c r="Y15" s="123"/>
      <c r="Z15" s="123"/>
      <c r="AA15" s="123"/>
      <c r="AB15" s="123"/>
      <c r="AC15" s="123"/>
      <c r="AD15" s="123"/>
      <c r="AE15" s="123"/>
      <c r="AF15" s="124">
        <f t="shared" si="0"/>
        <v>0</v>
      </c>
    </row>
    <row r="16" spans="1:32">
      <c r="A16" s="132"/>
      <c r="B16" s="123"/>
      <c r="C16" s="123"/>
      <c r="D16" s="123"/>
      <c r="E16" s="123"/>
      <c r="F16" s="123"/>
      <c r="G16" s="123"/>
      <c r="H16" s="123"/>
      <c r="I16" s="123"/>
      <c r="J16" s="123"/>
      <c r="K16" s="123"/>
      <c r="L16" s="123"/>
      <c r="M16" s="123"/>
      <c r="N16" s="123"/>
      <c r="O16" s="123"/>
      <c r="P16" s="123"/>
      <c r="Q16" s="123"/>
      <c r="R16" s="123"/>
      <c r="S16" s="123"/>
      <c r="T16" s="123"/>
      <c r="U16" s="123"/>
      <c r="V16" s="123"/>
      <c r="W16" s="123"/>
      <c r="X16" s="123"/>
      <c r="Y16" s="123"/>
      <c r="Z16" s="123"/>
      <c r="AA16" s="123"/>
      <c r="AB16" s="123"/>
      <c r="AC16" s="123"/>
      <c r="AD16" s="123"/>
      <c r="AE16" s="123"/>
      <c r="AF16" s="124">
        <f t="shared" si="0"/>
        <v>0</v>
      </c>
    </row>
    <row r="17" spans="1:32">
      <c r="A17" s="132"/>
      <c r="B17" s="123"/>
      <c r="C17" s="123"/>
      <c r="D17" s="123"/>
      <c r="E17" s="123"/>
      <c r="F17" s="123"/>
      <c r="G17" s="123"/>
      <c r="H17" s="123"/>
      <c r="I17" s="123"/>
      <c r="J17" s="123"/>
      <c r="K17" s="123"/>
      <c r="L17" s="123"/>
      <c r="M17" s="123"/>
      <c r="N17" s="123"/>
      <c r="O17" s="123"/>
      <c r="P17" s="123"/>
      <c r="Q17" s="123"/>
      <c r="R17" s="123"/>
      <c r="S17" s="123"/>
      <c r="T17" s="123"/>
      <c r="U17" s="123"/>
      <c r="V17" s="123"/>
      <c r="W17" s="123"/>
      <c r="X17" s="123"/>
      <c r="Y17" s="123"/>
      <c r="Z17" s="123"/>
      <c r="AA17" s="123"/>
      <c r="AB17" s="123"/>
      <c r="AC17" s="123"/>
      <c r="AD17" s="123"/>
      <c r="AE17" s="123"/>
      <c r="AF17" s="124">
        <f t="shared" si="0"/>
        <v>0</v>
      </c>
    </row>
    <row r="18" spans="1:32">
      <c r="A18" s="132"/>
      <c r="B18" s="123"/>
      <c r="C18" s="123"/>
      <c r="D18" s="123"/>
      <c r="E18" s="123"/>
      <c r="F18" s="123"/>
      <c r="G18" s="123"/>
      <c r="H18" s="123"/>
      <c r="I18" s="123"/>
      <c r="J18" s="123"/>
      <c r="K18" s="123"/>
      <c r="L18" s="123"/>
      <c r="M18" s="123"/>
      <c r="N18" s="123"/>
      <c r="O18" s="123"/>
      <c r="P18" s="123"/>
      <c r="Q18" s="123"/>
      <c r="R18" s="123"/>
      <c r="S18" s="123"/>
      <c r="T18" s="123"/>
      <c r="U18" s="123"/>
      <c r="V18" s="123"/>
      <c r="W18" s="123"/>
      <c r="X18" s="123"/>
      <c r="Y18" s="123"/>
      <c r="Z18" s="123"/>
      <c r="AA18" s="123"/>
      <c r="AB18" s="123"/>
      <c r="AC18" s="123"/>
      <c r="AD18" s="123"/>
      <c r="AE18" s="123"/>
      <c r="AF18" s="124">
        <f t="shared" si="0"/>
        <v>0</v>
      </c>
    </row>
    <row r="19" spans="1:32">
      <c r="A19" s="132"/>
      <c r="B19" s="123"/>
      <c r="C19" s="123"/>
      <c r="D19" s="123"/>
      <c r="E19" s="123"/>
      <c r="F19" s="123"/>
      <c r="G19" s="123"/>
      <c r="H19" s="123"/>
      <c r="I19" s="123"/>
      <c r="J19" s="123"/>
      <c r="K19" s="123"/>
      <c r="L19" s="123"/>
      <c r="M19" s="123"/>
      <c r="N19" s="123"/>
      <c r="O19" s="123"/>
      <c r="P19" s="123"/>
      <c r="Q19" s="123"/>
      <c r="R19" s="123"/>
      <c r="S19" s="123"/>
      <c r="T19" s="123"/>
      <c r="U19" s="123"/>
      <c r="V19" s="123"/>
      <c r="W19" s="123"/>
      <c r="X19" s="123"/>
      <c r="Y19" s="123"/>
      <c r="Z19" s="123"/>
      <c r="AA19" s="123"/>
      <c r="AB19" s="123"/>
      <c r="AC19" s="123"/>
      <c r="AD19" s="123"/>
      <c r="AE19" s="123"/>
      <c r="AF19" s="124">
        <f t="shared" si="0"/>
        <v>0</v>
      </c>
    </row>
    <row r="20" spans="1:32">
      <c r="A20" s="132"/>
      <c r="B20" s="123"/>
      <c r="C20" s="123"/>
      <c r="D20" s="123"/>
      <c r="E20" s="123"/>
      <c r="F20" s="123"/>
      <c r="G20" s="123"/>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4">
        <f t="shared" si="0"/>
        <v>0</v>
      </c>
    </row>
    <row r="21" spans="1:32">
      <c r="A21" s="132"/>
      <c r="B21" s="123"/>
      <c r="C21" s="123"/>
      <c r="D21" s="123"/>
      <c r="E21" s="123"/>
      <c r="F21" s="123"/>
      <c r="G21" s="123"/>
      <c r="H21" s="123"/>
      <c r="I21" s="123"/>
      <c r="J21" s="123"/>
      <c r="K21" s="123"/>
      <c r="L21" s="123"/>
      <c r="M21" s="123"/>
      <c r="N21" s="123"/>
      <c r="O21" s="123"/>
      <c r="P21" s="123"/>
      <c r="Q21" s="123"/>
      <c r="R21" s="123"/>
      <c r="S21" s="123"/>
      <c r="T21" s="123"/>
      <c r="U21" s="123"/>
      <c r="V21" s="123"/>
      <c r="W21" s="123"/>
      <c r="X21" s="123"/>
      <c r="Y21" s="123"/>
      <c r="Z21" s="123"/>
      <c r="AA21" s="123"/>
      <c r="AB21" s="123"/>
      <c r="AC21" s="123"/>
      <c r="AD21" s="123"/>
      <c r="AE21" s="123"/>
      <c r="AF21" s="124">
        <f t="shared" si="0"/>
        <v>0</v>
      </c>
    </row>
    <row r="22" spans="1:32">
      <c r="A22" s="132"/>
      <c r="B22" s="123"/>
      <c r="C22" s="123"/>
      <c r="D22" s="123"/>
      <c r="E22" s="123"/>
      <c r="F22" s="123"/>
      <c r="G22" s="123"/>
      <c r="H22" s="123"/>
      <c r="I22" s="123"/>
      <c r="J22" s="123"/>
      <c r="K22" s="123"/>
      <c r="L22" s="123"/>
      <c r="M22" s="123"/>
      <c r="N22" s="123"/>
      <c r="O22" s="123"/>
      <c r="P22" s="123"/>
      <c r="Q22" s="123"/>
      <c r="R22" s="123"/>
      <c r="S22" s="123"/>
      <c r="T22" s="123"/>
      <c r="U22" s="123"/>
      <c r="V22" s="123"/>
      <c r="W22" s="123"/>
      <c r="X22" s="123"/>
      <c r="Y22" s="123"/>
      <c r="Z22" s="123"/>
      <c r="AA22" s="123"/>
      <c r="AB22" s="123"/>
      <c r="AC22" s="123"/>
      <c r="AD22" s="123"/>
      <c r="AE22" s="123"/>
      <c r="AF22" s="124">
        <f t="shared" si="0"/>
        <v>0</v>
      </c>
    </row>
    <row r="23" spans="1:32">
      <c r="A23" s="132"/>
      <c r="B23" s="123"/>
      <c r="C23" s="123"/>
      <c r="D23" s="123"/>
      <c r="E23" s="123"/>
      <c r="F23" s="123"/>
      <c r="G23" s="123"/>
      <c r="H23" s="123"/>
      <c r="I23" s="123"/>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4">
        <f t="shared" si="0"/>
        <v>0</v>
      </c>
    </row>
    <row r="24" spans="1:32" ht="13.5" thickBot="1">
      <c r="A24" s="132"/>
      <c r="B24" s="123"/>
      <c r="C24" s="123"/>
      <c r="D24" s="123"/>
      <c r="E24" s="123"/>
      <c r="F24" s="123"/>
      <c r="G24" s="123"/>
      <c r="H24" s="123"/>
      <c r="I24" s="123"/>
      <c r="J24" s="123"/>
      <c r="K24" s="123"/>
      <c r="L24" s="123"/>
      <c r="M24" s="123"/>
      <c r="N24" s="123"/>
      <c r="O24" s="123"/>
      <c r="P24" s="123"/>
      <c r="Q24" s="123"/>
      <c r="R24" s="123"/>
      <c r="S24" s="123"/>
      <c r="T24" s="123"/>
      <c r="U24" s="123"/>
      <c r="V24" s="123"/>
      <c r="W24" s="123"/>
      <c r="X24" s="123"/>
      <c r="Y24" s="123"/>
      <c r="Z24" s="123"/>
      <c r="AA24" s="123"/>
      <c r="AB24" s="123"/>
      <c r="AC24" s="123"/>
      <c r="AD24" s="123"/>
      <c r="AE24" s="123"/>
      <c r="AF24" s="124">
        <f t="shared" si="0"/>
        <v>0</v>
      </c>
    </row>
    <row r="25" spans="1:32" ht="26.25" thickBot="1">
      <c r="A25" s="134" t="s">
        <v>1</v>
      </c>
      <c r="B25" s="125">
        <f t="shared" ref="B25:AF25" si="1">SUM(B5:B24)</f>
        <v>0</v>
      </c>
      <c r="C25" s="125">
        <f t="shared" si="1"/>
        <v>0</v>
      </c>
      <c r="D25" s="125">
        <f t="shared" ref="D25:Q25" si="2">SUM(D5:D24)</f>
        <v>0</v>
      </c>
      <c r="E25" s="125">
        <f t="shared" si="2"/>
        <v>0</v>
      </c>
      <c r="F25" s="125">
        <f t="shared" si="2"/>
        <v>0</v>
      </c>
      <c r="G25" s="125">
        <f t="shared" si="2"/>
        <v>0</v>
      </c>
      <c r="H25" s="125">
        <f t="shared" si="2"/>
        <v>0</v>
      </c>
      <c r="I25" s="125">
        <f t="shared" si="2"/>
        <v>0</v>
      </c>
      <c r="J25" s="125">
        <f t="shared" si="2"/>
        <v>0</v>
      </c>
      <c r="K25" s="125">
        <f t="shared" si="2"/>
        <v>0</v>
      </c>
      <c r="L25" s="125">
        <f t="shared" si="2"/>
        <v>0</v>
      </c>
      <c r="M25" s="125">
        <f t="shared" si="2"/>
        <v>0</v>
      </c>
      <c r="N25" s="125">
        <f t="shared" si="2"/>
        <v>0</v>
      </c>
      <c r="O25" s="125">
        <f t="shared" si="2"/>
        <v>0</v>
      </c>
      <c r="P25" s="125">
        <f t="shared" si="2"/>
        <v>0</v>
      </c>
      <c r="Q25" s="125">
        <f t="shared" si="2"/>
        <v>0</v>
      </c>
      <c r="R25" s="125">
        <f t="shared" si="1"/>
        <v>0</v>
      </c>
      <c r="S25" s="125">
        <f t="shared" si="1"/>
        <v>0</v>
      </c>
      <c r="T25" s="125">
        <f t="shared" si="1"/>
        <v>0</v>
      </c>
      <c r="U25" s="125">
        <f t="shared" si="1"/>
        <v>0</v>
      </c>
      <c r="V25" s="125">
        <f t="shared" si="1"/>
        <v>0</v>
      </c>
      <c r="W25" s="125">
        <f t="shared" si="1"/>
        <v>0</v>
      </c>
      <c r="X25" s="125">
        <f t="shared" si="1"/>
        <v>0</v>
      </c>
      <c r="Y25" s="125">
        <f t="shared" si="1"/>
        <v>0</v>
      </c>
      <c r="Z25" s="125">
        <f t="shared" si="1"/>
        <v>0</v>
      </c>
      <c r="AA25" s="125">
        <f t="shared" si="1"/>
        <v>0</v>
      </c>
      <c r="AB25" s="125">
        <f t="shared" si="1"/>
        <v>0</v>
      </c>
      <c r="AC25" s="125">
        <f t="shared" si="1"/>
        <v>0</v>
      </c>
      <c r="AD25" s="125">
        <f t="shared" si="1"/>
        <v>0</v>
      </c>
      <c r="AE25" s="125">
        <f t="shared" si="1"/>
        <v>0</v>
      </c>
      <c r="AF25" s="135">
        <f t="shared" si="1"/>
        <v>0</v>
      </c>
    </row>
    <row r="27" spans="1:32">
      <c r="A27" s="132"/>
      <c r="B27" s="123"/>
      <c r="C27" s="123"/>
      <c r="D27" s="123"/>
      <c r="E27" s="123"/>
      <c r="F27" s="123"/>
      <c r="G27" s="123"/>
      <c r="H27" s="123"/>
      <c r="I27" s="123"/>
      <c r="J27" s="123"/>
      <c r="K27" s="123"/>
      <c r="L27" s="123"/>
      <c r="M27" s="123"/>
      <c r="N27" s="123"/>
      <c r="O27" s="123"/>
      <c r="P27" s="123"/>
      <c r="Q27" s="123"/>
      <c r="R27" s="123"/>
      <c r="S27" s="123"/>
      <c r="T27" s="123"/>
      <c r="U27" s="123"/>
      <c r="V27" s="123"/>
      <c r="W27" s="123"/>
      <c r="X27" s="123"/>
      <c r="Y27" s="123"/>
      <c r="Z27" s="123"/>
      <c r="AA27" s="123"/>
      <c r="AB27" s="123"/>
      <c r="AC27" s="123"/>
      <c r="AD27" s="123"/>
      <c r="AE27" s="123"/>
      <c r="AF27" s="124">
        <f t="shared" ref="AF27:AF46" si="3">SUM(B27:AE27)</f>
        <v>0</v>
      </c>
    </row>
    <row r="28" spans="1:32">
      <c r="A28" s="133"/>
      <c r="B28" s="123"/>
      <c r="C28" s="123"/>
      <c r="D28" s="123"/>
      <c r="E28" s="123"/>
      <c r="F28" s="123"/>
      <c r="G28" s="123"/>
      <c r="H28" s="123"/>
      <c r="I28" s="123"/>
      <c r="J28" s="123"/>
      <c r="K28" s="123"/>
      <c r="L28" s="123"/>
      <c r="M28" s="123"/>
      <c r="N28" s="123"/>
      <c r="O28" s="123"/>
      <c r="P28" s="123"/>
      <c r="Q28" s="123"/>
      <c r="R28" s="123"/>
      <c r="S28" s="123"/>
      <c r="T28" s="123"/>
      <c r="U28" s="123"/>
      <c r="V28" s="123"/>
      <c r="W28" s="123"/>
      <c r="X28" s="123"/>
      <c r="Y28" s="123"/>
      <c r="Z28" s="123"/>
      <c r="AA28" s="123"/>
      <c r="AB28" s="123"/>
      <c r="AC28" s="123"/>
      <c r="AD28" s="123"/>
      <c r="AE28" s="123"/>
      <c r="AF28" s="124">
        <f t="shared" si="3"/>
        <v>0</v>
      </c>
    </row>
    <row r="29" spans="1:32">
      <c r="A29" s="132"/>
      <c r="B29" s="123"/>
      <c r="C29" s="123"/>
      <c r="D29" s="123"/>
      <c r="E29" s="123"/>
      <c r="F29" s="123"/>
      <c r="G29" s="123"/>
      <c r="H29" s="123"/>
      <c r="I29" s="123"/>
      <c r="J29" s="123"/>
      <c r="K29" s="123"/>
      <c r="L29" s="123"/>
      <c r="M29" s="123"/>
      <c r="N29" s="123"/>
      <c r="O29" s="123"/>
      <c r="P29" s="123"/>
      <c r="Q29" s="123"/>
      <c r="R29" s="123"/>
      <c r="S29" s="123"/>
      <c r="T29" s="123"/>
      <c r="U29" s="123"/>
      <c r="V29" s="123"/>
      <c r="W29" s="123"/>
      <c r="X29" s="123"/>
      <c r="Y29" s="123"/>
      <c r="Z29" s="123"/>
      <c r="AA29" s="123"/>
      <c r="AB29" s="123"/>
      <c r="AC29" s="123"/>
      <c r="AD29" s="123"/>
      <c r="AE29" s="123"/>
      <c r="AF29" s="124">
        <f t="shared" si="3"/>
        <v>0</v>
      </c>
    </row>
    <row r="30" spans="1:32">
      <c r="A30" s="132"/>
      <c r="B30" s="123"/>
      <c r="C30" s="123"/>
      <c r="D30" s="123"/>
      <c r="E30" s="123"/>
      <c r="F30" s="123"/>
      <c r="G30" s="123"/>
      <c r="H30" s="123"/>
      <c r="I30" s="123"/>
      <c r="J30" s="123"/>
      <c r="K30" s="123"/>
      <c r="L30" s="123"/>
      <c r="M30" s="123"/>
      <c r="N30" s="123"/>
      <c r="O30" s="123"/>
      <c r="P30" s="123"/>
      <c r="Q30" s="123"/>
      <c r="R30" s="123"/>
      <c r="S30" s="123"/>
      <c r="T30" s="123"/>
      <c r="U30" s="123"/>
      <c r="V30" s="123"/>
      <c r="W30" s="123"/>
      <c r="X30" s="123"/>
      <c r="Y30" s="123"/>
      <c r="Z30" s="123"/>
      <c r="AA30" s="123"/>
      <c r="AB30" s="123"/>
      <c r="AC30" s="123"/>
      <c r="AD30" s="123"/>
      <c r="AE30" s="123"/>
      <c r="AF30" s="124">
        <f t="shared" si="3"/>
        <v>0</v>
      </c>
    </row>
    <row r="31" spans="1:32">
      <c r="A31" s="132"/>
      <c r="B31" s="123"/>
      <c r="C31" s="123"/>
      <c r="D31" s="123"/>
      <c r="E31" s="123"/>
      <c r="F31" s="123"/>
      <c r="G31" s="123"/>
      <c r="H31" s="123"/>
      <c r="I31" s="123"/>
      <c r="J31" s="123"/>
      <c r="K31" s="123"/>
      <c r="L31" s="123"/>
      <c r="M31" s="123"/>
      <c r="N31" s="123"/>
      <c r="O31" s="123"/>
      <c r="P31" s="123"/>
      <c r="Q31" s="123"/>
      <c r="R31" s="123"/>
      <c r="S31" s="123"/>
      <c r="T31" s="123"/>
      <c r="U31" s="123"/>
      <c r="V31" s="123"/>
      <c r="W31" s="123"/>
      <c r="X31" s="123"/>
      <c r="Y31" s="123"/>
      <c r="Z31" s="123"/>
      <c r="AA31" s="123"/>
      <c r="AB31" s="123"/>
      <c r="AC31" s="123"/>
      <c r="AD31" s="123"/>
      <c r="AE31" s="123"/>
      <c r="AF31" s="124">
        <f t="shared" si="3"/>
        <v>0</v>
      </c>
    </row>
    <row r="32" spans="1:32">
      <c r="A32" s="132"/>
      <c r="B32" s="123"/>
      <c r="C32" s="123"/>
      <c r="D32" s="123"/>
      <c r="E32" s="123"/>
      <c r="F32" s="123"/>
      <c r="G32" s="123"/>
      <c r="H32" s="123"/>
      <c r="I32" s="123"/>
      <c r="J32" s="123"/>
      <c r="K32" s="123"/>
      <c r="L32" s="123"/>
      <c r="M32" s="123"/>
      <c r="N32" s="123"/>
      <c r="O32" s="123"/>
      <c r="P32" s="123"/>
      <c r="Q32" s="123"/>
      <c r="R32" s="123"/>
      <c r="S32" s="123"/>
      <c r="T32" s="123"/>
      <c r="U32" s="123"/>
      <c r="V32" s="123"/>
      <c r="W32" s="123"/>
      <c r="X32" s="123"/>
      <c r="Y32" s="123"/>
      <c r="Z32" s="123"/>
      <c r="AA32" s="123"/>
      <c r="AB32" s="123"/>
      <c r="AC32" s="123"/>
      <c r="AD32" s="123"/>
      <c r="AE32" s="123"/>
      <c r="AF32" s="124">
        <f t="shared" si="3"/>
        <v>0</v>
      </c>
    </row>
    <row r="33" spans="1:32">
      <c r="A33" s="132"/>
      <c r="B33" s="123"/>
      <c r="C33" s="123"/>
      <c r="D33" s="123"/>
      <c r="E33" s="123"/>
      <c r="F33" s="123"/>
      <c r="G33" s="123"/>
      <c r="H33" s="123"/>
      <c r="I33" s="123"/>
      <c r="J33" s="123"/>
      <c r="K33" s="123"/>
      <c r="L33" s="123"/>
      <c r="M33" s="123"/>
      <c r="N33" s="123"/>
      <c r="O33" s="123"/>
      <c r="P33" s="123"/>
      <c r="Q33" s="123"/>
      <c r="R33" s="123"/>
      <c r="S33" s="123"/>
      <c r="T33" s="123"/>
      <c r="U33" s="123"/>
      <c r="V33" s="123"/>
      <c r="W33" s="123"/>
      <c r="X33" s="123"/>
      <c r="Y33" s="123"/>
      <c r="Z33" s="123"/>
      <c r="AA33" s="123"/>
      <c r="AB33" s="123"/>
      <c r="AC33" s="123"/>
      <c r="AD33" s="123"/>
      <c r="AE33" s="123"/>
      <c r="AF33" s="124">
        <f t="shared" si="3"/>
        <v>0</v>
      </c>
    </row>
    <row r="34" spans="1:32">
      <c r="A34" s="132"/>
      <c r="B34" s="123"/>
      <c r="C34" s="123"/>
      <c r="D34" s="123"/>
      <c r="E34" s="123"/>
      <c r="F34" s="123"/>
      <c r="G34" s="123"/>
      <c r="H34" s="123"/>
      <c r="I34" s="123"/>
      <c r="J34" s="123"/>
      <c r="K34" s="123"/>
      <c r="L34" s="123"/>
      <c r="M34" s="123"/>
      <c r="N34" s="123"/>
      <c r="O34" s="123"/>
      <c r="P34" s="123"/>
      <c r="Q34" s="123"/>
      <c r="R34" s="123"/>
      <c r="S34" s="123"/>
      <c r="T34" s="123"/>
      <c r="U34" s="123"/>
      <c r="V34" s="123"/>
      <c r="W34" s="123"/>
      <c r="X34" s="123"/>
      <c r="Y34" s="123"/>
      <c r="Z34" s="123"/>
      <c r="AA34" s="123"/>
      <c r="AB34" s="123"/>
      <c r="AC34" s="123"/>
      <c r="AD34" s="123"/>
      <c r="AE34" s="123"/>
      <c r="AF34" s="124">
        <f t="shared" si="3"/>
        <v>0</v>
      </c>
    </row>
    <row r="35" spans="1:32">
      <c r="A35" s="132"/>
      <c r="B35" s="123"/>
      <c r="C35" s="123"/>
      <c r="D35" s="123"/>
      <c r="E35" s="123"/>
      <c r="F35" s="123"/>
      <c r="G35" s="123"/>
      <c r="H35" s="123"/>
      <c r="I35" s="123"/>
      <c r="J35" s="123"/>
      <c r="K35" s="123"/>
      <c r="L35" s="123"/>
      <c r="M35" s="123"/>
      <c r="N35" s="123"/>
      <c r="O35" s="123"/>
      <c r="P35" s="123"/>
      <c r="Q35" s="123"/>
      <c r="R35" s="123"/>
      <c r="S35" s="123"/>
      <c r="T35" s="123"/>
      <c r="U35" s="123"/>
      <c r="V35" s="123"/>
      <c r="W35" s="123"/>
      <c r="X35" s="123"/>
      <c r="Y35" s="123"/>
      <c r="Z35" s="123"/>
      <c r="AA35" s="123"/>
      <c r="AB35" s="123"/>
      <c r="AC35" s="123"/>
      <c r="AD35" s="123"/>
      <c r="AE35" s="123"/>
      <c r="AF35" s="124">
        <f t="shared" si="3"/>
        <v>0</v>
      </c>
    </row>
    <row r="36" spans="1:32">
      <c r="A36" s="132"/>
      <c r="B36" s="123"/>
      <c r="C36" s="123"/>
      <c r="D36" s="123"/>
      <c r="E36" s="123"/>
      <c r="F36" s="123"/>
      <c r="G36" s="123"/>
      <c r="H36" s="123"/>
      <c r="I36" s="123"/>
      <c r="J36" s="123"/>
      <c r="K36" s="123"/>
      <c r="L36" s="123"/>
      <c r="M36" s="123"/>
      <c r="N36" s="123"/>
      <c r="O36" s="123"/>
      <c r="P36" s="123"/>
      <c r="Q36" s="123"/>
      <c r="R36" s="123"/>
      <c r="S36" s="123"/>
      <c r="T36" s="123"/>
      <c r="U36" s="123"/>
      <c r="V36" s="123"/>
      <c r="W36" s="123"/>
      <c r="X36" s="123"/>
      <c r="Y36" s="123"/>
      <c r="Z36" s="123"/>
      <c r="AA36" s="123"/>
      <c r="AB36" s="123"/>
      <c r="AC36" s="123"/>
      <c r="AD36" s="123"/>
      <c r="AE36" s="123"/>
      <c r="AF36" s="124">
        <f t="shared" si="3"/>
        <v>0</v>
      </c>
    </row>
    <row r="37" spans="1:32">
      <c r="A37" s="132"/>
      <c r="B37" s="123"/>
      <c r="C37" s="123"/>
      <c r="D37" s="123"/>
      <c r="E37" s="123"/>
      <c r="F37" s="123"/>
      <c r="G37" s="123"/>
      <c r="H37" s="123"/>
      <c r="I37" s="123"/>
      <c r="J37" s="123"/>
      <c r="K37" s="123"/>
      <c r="L37" s="123"/>
      <c r="M37" s="123"/>
      <c r="N37" s="123"/>
      <c r="O37" s="123"/>
      <c r="P37" s="123"/>
      <c r="Q37" s="123"/>
      <c r="R37" s="123"/>
      <c r="S37" s="123"/>
      <c r="T37" s="123"/>
      <c r="U37" s="123"/>
      <c r="V37" s="123"/>
      <c r="W37" s="123"/>
      <c r="X37" s="123"/>
      <c r="Y37" s="123"/>
      <c r="Z37" s="123"/>
      <c r="AA37" s="123"/>
      <c r="AB37" s="123"/>
      <c r="AC37" s="123"/>
      <c r="AD37" s="123"/>
      <c r="AE37" s="123"/>
      <c r="AF37" s="124">
        <f t="shared" si="3"/>
        <v>0</v>
      </c>
    </row>
    <row r="38" spans="1:32">
      <c r="A38" s="132"/>
      <c r="B38" s="123"/>
      <c r="C38" s="123"/>
      <c r="D38" s="123"/>
      <c r="E38" s="123"/>
      <c r="F38" s="123"/>
      <c r="G38" s="123"/>
      <c r="H38" s="123"/>
      <c r="I38" s="123"/>
      <c r="J38" s="123"/>
      <c r="K38" s="123"/>
      <c r="L38" s="123"/>
      <c r="M38" s="123"/>
      <c r="N38" s="123"/>
      <c r="O38" s="123"/>
      <c r="P38" s="123"/>
      <c r="Q38" s="123"/>
      <c r="R38" s="123"/>
      <c r="S38" s="123"/>
      <c r="T38" s="123"/>
      <c r="U38" s="123"/>
      <c r="V38" s="123"/>
      <c r="W38" s="123"/>
      <c r="X38" s="123"/>
      <c r="Y38" s="123"/>
      <c r="Z38" s="123"/>
      <c r="AA38" s="123"/>
      <c r="AB38" s="123"/>
      <c r="AC38" s="123"/>
      <c r="AD38" s="123"/>
      <c r="AE38" s="123"/>
      <c r="AF38" s="124">
        <f t="shared" si="3"/>
        <v>0</v>
      </c>
    </row>
    <row r="39" spans="1:32">
      <c r="A39" s="132"/>
      <c r="B39" s="123"/>
      <c r="C39" s="123"/>
      <c r="D39" s="123"/>
      <c r="E39" s="123"/>
      <c r="F39" s="123"/>
      <c r="G39" s="123"/>
      <c r="H39" s="123"/>
      <c r="I39" s="123"/>
      <c r="J39" s="123"/>
      <c r="K39" s="123"/>
      <c r="L39" s="123"/>
      <c r="M39" s="123"/>
      <c r="N39" s="123"/>
      <c r="O39" s="123"/>
      <c r="P39" s="123"/>
      <c r="Q39" s="123"/>
      <c r="R39" s="123"/>
      <c r="S39" s="123"/>
      <c r="T39" s="123"/>
      <c r="U39" s="123"/>
      <c r="V39" s="123"/>
      <c r="W39" s="123"/>
      <c r="X39" s="123"/>
      <c r="Y39" s="123"/>
      <c r="Z39" s="123"/>
      <c r="AA39" s="123"/>
      <c r="AB39" s="123"/>
      <c r="AC39" s="123"/>
      <c r="AD39" s="123"/>
      <c r="AE39" s="123"/>
      <c r="AF39" s="124">
        <f t="shared" si="3"/>
        <v>0</v>
      </c>
    </row>
    <row r="40" spans="1:32">
      <c r="A40" s="132"/>
      <c r="B40" s="123"/>
      <c r="C40" s="123"/>
      <c r="D40" s="123"/>
      <c r="E40" s="123"/>
      <c r="F40" s="123"/>
      <c r="G40" s="123"/>
      <c r="H40" s="123"/>
      <c r="I40" s="123"/>
      <c r="J40" s="123"/>
      <c r="K40" s="123"/>
      <c r="L40" s="123"/>
      <c r="M40" s="123"/>
      <c r="N40" s="123"/>
      <c r="O40" s="123"/>
      <c r="P40" s="123"/>
      <c r="Q40" s="123"/>
      <c r="R40" s="123"/>
      <c r="S40" s="123"/>
      <c r="T40" s="123"/>
      <c r="U40" s="123"/>
      <c r="V40" s="123"/>
      <c r="W40" s="123"/>
      <c r="X40" s="123"/>
      <c r="Y40" s="123"/>
      <c r="Z40" s="123"/>
      <c r="AA40" s="123"/>
      <c r="AB40" s="123"/>
      <c r="AC40" s="123"/>
      <c r="AD40" s="123"/>
      <c r="AE40" s="123"/>
      <c r="AF40" s="124">
        <f t="shared" si="3"/>
        <v>0</v>
      </c>
    </row>
    <row r="41" spans="1:32">
      <c r="A41" s="132"/>
      <c r="B41" s="123"/>
      <c r="C41" s="123"/>
      <c r="D41" s="123"/>
      <c r="E41" s="123"/>
      <c r="F41" s="123"/>
      <c r="G41" s="123"/>
      <c r="H41" s="123"/>
      <c r="I41" s="123"/>
      <c r="J41" s="123"/>
      <c r="K41" s="123"/>
      <c r="L41" s="123"/>
      <c r="M41" s="123"/>
      <c r="N41" s="123"/>
      <c r="O41" s="123"/>
      <c r="P41" s="123"/>
      <c r="Q41" s="123"/>
      <c r="R41" s="123"/>
      <c r="S41" s="123"/>
      <c r="T41" s="123"/>
      <c r="U41" s="123"/>
      <c r="V41" s="123"/>
      <c r="W41" s="123"/>
      <c r="X41" s="123"/>
      <c r="Y41" s="123"/>
      <c r="Z41" s="123"/>
      <c r="AA41" s="123"/>
      <c r="AB41" s="123"/>
      <c r="AC41" s="123"/>
      <c r="AD41" s="123"/>
      <c r="AE41" s="123"/>
      <c r="AF41" s="124">
        <f t="shared" si="3"/>
        <v>0</v>
      </c>
    </row>
    <row r="42" spans="1:32">
      <c r="A42" s="132"/>
      <c r="B42" s="123"/>
      <c r="C42" s="123"/>
      <c r="D42" s="123"/>
      <c r="E42" s="123"/>
      <c r="F42" s="123"/>
      <c r="G42" s="123"/>
      <c r="H42" s="123"/>
      <c r="I42" s="123"/>
      <c r="J42" s="123"/>
      <c r="K42" s="123"/>
      <c r="L42" s="123"/>
      <c r="M42" s="123"/>
      <c r="N42" s="123"/>
      <c r="O42" s="123"/>
      <c r="P42" s="123"/>
      <c r="Q42" s="123"/>
      <c r="R42" s="123"/>
      <c r="S42" s="123"/>
      <c r="T42" s="123"/>
      <c r="U42" s="123"/>
      <c r="V42" s="123"/>
      <c r="W42" s="123"/>
      <c r="X42" s="123"/>
      <c r="Y42" s="123"/>
      <c r="Z42" s="123"/>
      <c r="AA42" s="123"/>
      <c r="AB42" s="123"/>
      <c r="AC42" s="123"/>
      <c r="AD42" s="123"/>
      <c r="AE42" s="123"/>
      <c r="AF42" s="124">
        <f t="shared" si="3"/>
        <v>0</v>
      </c>
    </row>
    <row r="43" spans="1:32">
      <c r="A43" s="132"/>
      <c r="B43" s="123"/>
      <c r="C43" s="123"/>
      <c r="D43" s="123"/>
      <c r="E43" s="123"/>
      <c r="F43" s="123"/>
      <c r="G43" s="123"/>
      <c r="H43" s="123"/>
      <c r="I43" s="123"/>
      <c r="J43" s="123"/>
      <c r="K43" s="123"/>
      <c r="L43" s="123"/>
      <c r="M43" s="123"/>
      <c r="N43" s="123"/>
      <c r="O43" s="123"/>
      <c r="P43" s="123"/>
      <c r="Q43" s="123"/>
      <c r="R43" s="123"/>
      <c r="S43" s="123"/>
      <c r="T43" s="123"/>
      <c r="U43" s="123"/>
      <c r="V43" s="123"/>
      <c r="W43" s="123"/>
      <c r="X43" s="123"/>
      <c r="Y43" s="123"/>
      <c r="Z43" s="123"/>
      <c r="AA43" s="123"/>
      <c r="AB43" s="123"/>
      <c r="AC43" s="123"/>
      <c r="AD43" s="123"/>
      <c r="AE43" s="123"/>
      <c r="AF43" s="124">
        <f t="shared" si="3"/>
        <v>0</v>
      </c>
    </row>
    <row r="44" spans="1:32">
      <c r="A44" s="132"/>
      <c r="B44" s="123"/>
      <c r="C44" s="123"/>
      <c r="D44" s="123"/>
      <c r="E44" s="123"/>
      <c r="F44" s="123"/>
      <c r="G44" s="123"/>
      <c r="H44" s="123"/>
      <c r="I44" s="123"/>
      <c r="J44" s="123"/>
      <c r="K44" s="123"/>
      <c r="L44" s="123"/>
      <c r="M44" s="123"/>
      <c r="N44" s="123"/>
      <c r="O44" s="123"/>
      <c r="P44" s="123"/>
      <c r="Q44" s="123"/>
      <c r="R44" s="123"/>
      <c r="S44" s="123"/>
      <c r="T44" s="123"/>
      <c r="U44" s="123"/>
      <c r="V44" s="123"/>
      <c r="W44" s="123"/>
      <c r="X44" s="123"/>
      <c r="Y44" s="123"/>
      <c r="Z44" s="123"/>
      <c r="AA44" s="123"/>
      <c r="AB44" s="123"/>
      <c r="AC44" s="123"/>
      <c r="AD44" s="123"/>
      <c r="AE44" s="123"/>
      <c r="AF44" s="124">
        <f t="shared" si="3"/>
        <v>0</v>
      </c>
    </row>
    <row r="45" spans="1:32">
      <c r="A45" s="132"/>
      <c r="B45" s="123"/>
      <c r="C45" s="123"/>
      <c r="D45" s="123"/>
      <c r="E45" s="123"/>
      <c r="F45" s="123"/>
      <c r="G45" s="123"/>
      <c r="H45" s="123"/>
      <c r="I45" s="123"/>
      <c r="J45" s="123"/>
      <c r="K45" s="123"/>
      <c r="L45" s="123"/>
      <c r="M45" s="123"/>
      <c r="N45" s="123"/>
      <c r="O45" s="123"/>
      <c r="P45" s="123"/>
      <c r="Q45" s="123"/>
      <c r="R45" s="123"/>
      <c r="S45" s="123"/>
      <c r="T45" s="123"/>
      <c r="U45" s="123"/>
      <c r="V45" s="123"/>
      <c r="W45" s="123"/>
      <c r="X45" s="123"/>
      <c r="Y45" s="123"/>
      <c r="Z45" s="123"/>
      <c r="AA45" s="123"/>
      <c r="AB45" s="123"/>
      <c r="AC45" s="123"/>
      <c r="AD45" s="123"/>
      <c r="AE45" s="123"/>
      <c r="AF45" s="124">
        <f t="shared" si="3"/>
        <v>0</v>
      </c>
    </row>
    <row r="46" spans="1:32" ht="13.5" thickBot="1">
      <c r="A46" s="132"/>
      <c r="B46" s="123"/>
      <c r="C46" s="123"/>
      <c r="D46" s="123"/>
      <c r="E46" s="123"/>
      <c r="F46" s="123"/>
      <c r="G46" s="123"/>
      <c r="H46" s="123"/>
      <c r="I46" s="123"/>
      <c r="J46" s="123"/>
      <c r="K46" s="123"/>
      <c r="L46" s="123"/>
      <c r="M46" s="123"/>
      <c r="N46" s="123"/>
      <c r="O46" s="123"/>
      <c r="P46" s="123"/>
      <c r="Q46" s="123"/>
      <c r="R46" s="123"/>
      <c r="S46" s="123"/>
      <c r="T46" s="123"/>
      <c r="U46" s="123"/>
      <c r="V46" s="123"/>
      <c r="W46" s="123"/>
      <c r="X46" s="123"/>
      <c r="Y46" s="123"/>
      <c r="Z46" s="123"/>
      <c r="AA46" s="123"/>
      <c r="AB46" s="123"/>
      <c r="AC46" s="123"/>
      <c r="AD46" s="123"/>
      <c r="AE46" s="123"/>
      <c r="AF46" s="124">
        <f t="shared" si="3"/>
        <v>0</v>
      </c>
    </row>
    <row r="47" spans="1:32" ht="26.25" thickBot="1">
      <c r="A47" s="134" t="s">
        <v>1</v>
      </c>
      <c r="B47" s="125">
        <f t="shared" ref="B47:AF47" si="4">SUM(B27:B46)</f>
        <v>0</v>
      </c>
      <c r="C47" s="125">
        <f t="shared" si="4"/>
        <v>0</v>
      </c>
      <c r="D47" s="125">
        <f t="shared" ref="D47:Q47" si="5">SUM(D27:D46)</f>
        <v>0</v>
      </c>
      <c r="E47" s="125">
        <f t="shared" si="5"/>
        <v>0</v>
      </c>
      <c r="F47" s="125">
        <f t="shared" si="5"/>
        <v>0</v>
      </c>
      <c r="G47" s="125">
        <f t="shared" si="5"/>
        <v>0</v>
      </c>
      <c r="H47" s="125">
        <f t="shared" si="5"/>
        <v>0</v>
      </c>
      <c r="I47" s="125">
        <f t="shared" si="5"/>
        <v>0</v>
      </c>
      <c r="J47" s="125">
        <f t="shared" si="5"/>
        <v>0</v>
      </c>
      <c r="K47" s="125">
        <f t="shared" si="5"/>
        <v>0</v>
      </c>
      <c r="L47" s="125">
        <f t="shared" si="5"/>
        <v>0</v>
      </c>
      <c r="M47" s="125">
        <f t="shared" si="5"/>
        <v>0</v>
      </c>
      <c r="N47" s="125">
        <f t="shared" si="5"/>
        <v>0</v>
      </c>
      <c r="O47" s="125">
        <f t="shared" si="5"/>
        <v>0</v>
      </c>
      <c r="P47" s="125">
        <f t="shared" si="5"/>
        <v>0</v>
      </c>
      <c r="Q47" s="125">
        <f t="shared" si="5"/>
        <v>0</v>
      </c>
      <c r="R47" s="125">
        <f t="shared" si="4"/>
        <v>0</v>
      </c>
      <c r="S47" s="125">
        <f t="shared" si="4"/>
        <v>0</v>
      </c>
      <c r="T47" s="125">
        <f t="shared" si="4"/>
        <v>0</v>
      </c>
      <c r="U47" s="125">
        <f t="shared" si="4"/>
        <v>0</v>
      </c>
      <c r="V47" s="125">
        <f t="shared" si="4"/>
        <v>0</v>
      </c>
      <c r="W47" s="125">
        <f t="shared" si="4"/>
        <v>0</v>
      </c>
      <c r="X47" s="125">
        <f t="shared" si="4"/>
        <v>0</v>
      </c>
      <c r="Y47" s="125">
        <f t="shared" si="4"/>
        <v>0</v>
      </c>
      <c r="Z47" s="125">
        <f t="shared" si="4"/>
        <v>0</v>
      </c>
      <c r="AA47" s="125">
        <f t="shared" si="4"/>
        <v>0</v>
      </c>
      <c r="AB47" s="125">
        <f t="shared" si="4"/>
        <v>0</v>
      </c>
      <c r="AC47" s="125">
        <f t="shared" si="4"/>
        <v>0</v>
      </c>
      <c r="AD47" s="125">
        <f t="shared" si="4"/>
        <v>0</v>
      </c>
      <c r="AE47" s="125">
        <f t="shared" si="4"/>
        <v>0</v>
      </c>
      <c r="AF47" s="135">
        <f t="shared" si="4"/>
        <v>0</v>
      </c>
    </row>
  </sheetData>
  <sheetProtection algorithmName="SHA-512" hashValue="4KHqrYGCtofBP4wNEYqII0rn8W/Fx6LB6egHk3XZ/EY4fhxmprtSkjK3WIe6xtFDUCU4GlneSLvmI7kjx3jU2w==" saltValue="okBBs36bVFJYlxXbIozRuw==" spinCount="100000" sheet="1" objects="1" scenarios="1" selectLockedCells="1"/>
  <mergeCells count="32">
    <mergeCell ref="O1:O4"/>
    <mergeCell ref="P1:P4"/>
    <mergeCell ref="Q1:Q4"/>
    <mergeCell ref="C1:C4"/>
    <mergeCell ref="AC1:AC4"/>
    <mergeCell ref="U1:U4"/>
    <mergeCell ref="V1:V4"/>
    <mergeCell ref="W1:W4"/>
    <mergeCell ref="X1:X4"/>
    <mergeCell ref="Y1:Y4"/>
    <mergeCell ref="AD1:AD4"/>
    <mergeCell ref="AE1:AE4"/>
    <mergeCell ref="AF1:AF4"/>
    <mergeCell ref="Z1:Z4"/>
    <mergeCell ref="AA1:AA4"/>
    <mergeCell ref="AB1:AB4"/>
    <mergeCell ref="A1:A2"/>
    <mergeCell ref="B1:B4"/>
    <mergeCell ref="R1:R4"/>
    <mergeCell ref="S1:S4"/>
    <mergeCell ref="T1:T4"/>
    <mergeCell ref="D1:D4"/>
    <mergeCell ref="E1:E4"/>
    <mergeCell ref="F1:F4"/>
    <mergeCell ref="G1:G4"/>
    <mergeCell ref="H1:H4"/>
    <mergeCell ref="I1:I4"/>
    <mergeCell ref="J1:J4"/>
    <mergeCell ref="K1:K4"/>
    <mergeCell ref="L1:L4"/>
    <mergeCell ref="M1:M4"/>
    <mergeCell ref="N1:N4"/>
  </mergeCells>
  <pageMargins left="0.7" right="0.7" top="0.75" bottom="0.75" header="0.3" footer="0.3"/>
  <pageSetup scale="79" orientation="landscape" horizontalDpi="300" verticalDpi="300" r:id="rId1"/>
  <headerFooter>
    <oddHeader>&amp;C&amp;"Arial,Bold"&amp;14JuniorTrax
&amp;12Dues Page - &amp;D</oddHeader>
    <oddFooter>&amp;CPage &amp;P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94CF4A-BAB6-4A71-A1A5-97C76B696B27}">
  <sheetPr>
    <tabColor rgb="FF7030A0"/>
  </sheetPr>
  <dimension ref="A1:AD86"/>
  <sheetViews>
    <sheetView showGridLines="0" zoomScaleNormal="100" zoomScaleSheetLayoutView="100" workbookViewId="0">
      <selection activeCell="L48" sqref="L48:R48"/>
    </sheetView>
  </sheetViews>
  <sheetFormatPr defaultColWidth="9.140625" defaultRowHeight="12.75"/>
  <cols>
    <col min="1" max="1" width="0.85546875" style="258" customWidth="1"/>
    <col min="2" max="2" width="18.42578125" style="258" customWidth="1"/>
    <col min="3" max="3" width="24.42578125" style="258" customWidth="1"/>
    <col min="4" max="8" width="0.85546875" style="259" customWidth="1"/>
    <col min="9" max="10" width="7" style="260" customWidth="1"/>
    <col min="11" max="11" width="1.7109375" style="258" customWidth="1"/>
    <col min="12" max="12" width="18.42578125" style="258" customWidth="1"/>
    <col min="13" max="13" width="24.42578125" style="258" customWidth="1"/>
    <col min="14" max="18" width="0.85546875" style="258" customWidth="1"/>
    <col min="19" max="20" width="7" style="260" customWidth="1"/>
    <col min="21" max="21" width="2.7109375" style="258" customWidth="1"/>
    <col min="22" max="22" width="0.85546875" style="258" customWidth="1"/>
    <col min="23" max="23" width="45.7109375" style="258" customWidth="1"/>
    <col min="24" max="25" width="8.42578125" style="260" customWidth="1"/>
    <col min="26" max="26" width="1.7109375" style="260" customWidth="1"/>
    <col min="27" max="27" width="45.7109375" style="258" customWidth="1"/>
    <col min="28" max="29" width="8.42578125" style="260" customWidth="1"/>
    <col min="30" max="30" width="2.7109375" style="261" customWidth="1"/>
    <col min="31" max="16384" width="9.140625" style="258"/>
  </cols>
  <sheetData>
    <row r="1" spans="2:30" s="253" customFormat="1" ht="29.25" customHeight="1" thickBot="1">
      <c r="C1" s="254" t="s">
        <v>946</v>
      </c>
      <c r="D1" s="374"/>
      <c r="E1" s="374"/>
      <c r="F1" s="374"/>
      <c r="G1" s="374"/>
      <c r="H1" s="374"/>
      <c r="I1" s="375"/>
      <c r="J1" s="375"/>
      <c r="K1" s="376"/>
      <c r="L1" s="377"/>
      <c r="M1" s="377"/>
      <c r="N1" s="377"/>
      <c r="O1" s="377"/>
      <c r="P1" s="377"/>
      <c r="Q1" s="377"/>
      <c r="R1" s="377"/>
      <c r="S1" s="377"/>
      <c r="T1" s="378" t="str">
        <f ca="1">MID(CELL("filename",A1),FIND(IF(ISERROR(FIND("]",CELL("filename",A1))),"$","]"),CELL("filename",A1))+1,256)</f>
        <v>Junior_25</v>
      </c>
      <c r="U1" s="255" t="str">
        <f ca="1">MID(CELL("filename",A1),FIND(IF(ISERROR(FIND("]",CELL("filename",A1))),"$","]"),CELL("filename",A1))+1,256)</f>
        <v>Junior_25</v>
      </c>
      <c r="W1" s="256" t="str">
        <f ca="1">IF(T1&lt;&gt;"",T1,"")</f>
        <v>Junior_25</v>
      </c>
      <c r="X1" s="257"/>
      <c r="Y1" s="257"/>
      <c r="Z1" s="257"/>
      <c r="AB1" s="257"/>
      <c r="AC1" s="257"/>
      <c r="AD1" s="256"/>
    </row>
    <row r="2" spans="2:30" ht="12.95" customHeight="1">
      <c r="N2" s="259"/>
      <c r="O2" s="259"/>
      <c r="P2" s="259"/>
      <c r="Q2" s="259"/>
      <c r="R2" s="259"/>
    </row>
    <row r="3" spans="2:30" ht="12.95" customHeight="1" thickBot="1">
      <c r="N3" s="259"/>
      <c r="O3" s="259"/>
      <c r="P3" s="259"/>
      <c r="Q3" s="259"/>
      <c r="R3" s="259"/>
    </row>
    <row r="4" spans="2:30" ht="12.95" customHeight="1">
      <c r="B4" s="262"/>
      <c r="C4" s="300" t="s">
        <v>1076</v>
      </c>
      <c r="D4" s="309" t="str">
        <f>IF(Badges!$AB33="A","/","")</f>
        <v/>
      </c>
      <c r="E4" s="309" t="str">
        <f>IF(Badges!$AB37="A","/","")</f>
        <v/>
      </c>
      <c r="F4" s="309" t="str">
        <f>IF(Badges!$AB41="A","/","")</f>
        <v/>
      </c>
      <c r="G4" s="309" t="str">
        <f>IF(Badges!$AB45="A","/","")</f>
        <v/>
      </c>
      <c r="H4" s="309" t="str">
        <f>IF(Badges!$AB49="A","/","")</f>
        <v/>
      </c>
      <c r="I4" s="325" t="str">
        <f>IF(Summary!$AX5="E","E","")</f>
        <v/>
      </c>
      <c r="J4" s="325" t="str">
        <f>IF(Summary!$AY5="Y","R","")</f>
        <v/>
      </c>
      <c r="L4" s="262"/>
      <c r="M4" s="267" t="s">
        <v>97</v>
      </c>
      <c r="N4" s="268"/>
      <c r="O4" s="268"/>
      <c r="P4" s="268"/>
      <c r="Q4" s="268"/>
      <c r="R4" s="268"/>
      <c r="S4" s="269"/>
      <c r="T4" s="269"/>
      <c r="W4" s="336" t="str">
        <f>'Fun Patches'!C5</f>
        <v>&lt;LIST PATCH HERE&gt;</v>
      </c>
      <c r="X4" s="337" t="str">
        <f>IF(Summary!$AX113="E","E","")</f>
        <v/>
      </c>
      <c r="Y4" s="337" t="str">
        <f>IF(Summary!$AY113="Y","R","")</f>
        <v/>
      </c>
      <c r="AA4" s="270"/>
      <c r="AB4" s="264"/>
      <c r="AC4" s="265"/>
    </row>
    <row r="5" spans="2:30" ht="12.95" customHeight="1">
      <c r="B5" s="262"/>
      <c r="C5" s="295" t="s">
        <v>1057</v>
      </c>
      <c r="D5" s="311" t="str">
        <f>IF(Badges!$AB151="A","/","")</f>
        <v/>
      </c>
      <c r="E5" s="311" t="str">
        <f>IF(Badges!$AB155="A","/","")</f>
        <v/>
      </c>
      <c r="F5" s="311" t="str">
        <f>IF(Badges!$AB159="A","/","")</f>
        <v/>
      </c>
      <c r="G5" s="311" t="str">
        <f>IF(Badges!$AB163="A","/","")</f>
        <v/>
      </c>
      <c r="H5" s="311" t="str">
        <f>IF(Badges!$AB167="A","/","")</f>
        <v/>
      </c>
      <c r="I5" s="223" t="str">
        <f>IF(Summary!$AX11="E","E","")</f>
        <v/>
      </c>
      <c r="J5" s="223" t="str">
        <f>IF(Summary!$AY11="Y","R","")</f>
        <v/>
      </c>
      <c r="L5" s="262"/>
      <c r="M5" s="271" t="s">
        <v>947</v>
      </c>
      <c r="N5" s="268"/>
      <c r="O5" s="268"/>
      <c r="P5" s="268"/>
      <c r="Q5" s="268"/>
      <c r="R5" s="272"/>
      <c r="S5" s="224" t="str">
        <f>IF(Summary!$AX63="E","E","")</f>
        <v/>
      </c>
      <c r="T5" s="224" t="str">
        <f>IF(Summary!$AY63="Y","R","")</f>
        <v/>
      </c>
      <c r="W5" s="338" t="str">
        <f>'Fun Patches'!C6</f>
        <v>&lt;LIST PATCH HERE&gt;</v>
      </c>
      <c r="X5" s="339" t="str">
        <f>IF(Summary!$AX114="E","E","")</f>
        <v/>
      </c>
      <c r="Y5" s="339" t="str">
        <f>IF(Summary!$AY114="Y","R","")</f>
        <v/>
      </c>
      <c r="AA5" s="275"/>
      <c r="AB5" s="273"/>
      <c r="AC5" s="274"/>
    </row>
    <row r="6" spans="2:30" ht="12.95" customHeight="1" thickBot="1">
      <c r="B6" s="262"/>
      <c r="C6" s="299" t="s">
        <v>144</v>
      </c>
      <c r="D6" s="311" t="str">
        <f>IF(Badges!$AB174="A","/","")</f>
        <v/>
      </c>
      <c r="E6" s="311" t="str">
        <f>IF(Badges!$AB178="A","/","")</f>
        <v/>
      </c>
      <c r="F6" s="311" t="str">
        <f>IF(Badges!$AB182="A","/","")</f>
        <v/>
      </c>
      <c r="G6" s="311" t="str">
        <f>IF(Badges!$AB186="A","/","")</f>
        <v/>
      </c>
      <c r="H6" s="311" t="str">
        <f>IF(Badges!$AB190="A","/","")</f>
        <v/>
      </c>
      <c r="I6" s="223" t="str">
        <f>IF(Summary!$AX12="E","E","")</f>
        <v/>
      </c>
      <c r="J6" s="223" t="str">
        <f>IF(Summary!$AY12="Y","R","")</f>
        <v/>
      </c>
      <c r="K6" s="266" t="str">
        <f>IF(COUNT(#REF!)=3,MAX(#REF!),"")</f>
        <v/>
      </c>
      <c r="L6" s="262"/>
      <c r="M6" s="279" t="s">
        <v>948</v>
      </c>
      <c r="N6" s="280"/>
      <c r="O6" s="280"/>
      <c r="P6" s="280"/>
      <c r="Q6" s="280"/>
      <c r="R6" s="281"/>
      <c r="S6" s="224" t="str">
        <f>IF(Summary!$AX64="E","E","")</f>
        <v/>
      </c>
      <c r="T6" s="224" t="str">
        <f>IF(Summary!$AY64="Y","R","")</f>
        <v/>
      </c>
      <c r="W6" s="338" t="str">
        <f>'Fun Patches'!C7</f>
        <v>&lt;LIST PATCH HERE&gt;</v>
      </c>
      <c r="X6" s="339" t="str">
        <f>IF(Summary!$AX115="E","E","")</f>
        <v/>
      </c>
      <c r="Y6" s="339" t="str">
        <f>IF(Summary!$AY115="Y","R","")</f>
        <v/>
      </c>
      <c r="AA6" s="275"/>
      <c r="AB6" s="273"/>
      <c r="AC6" s="274"/>
    </row>
    <row r="7" spans="2:30" ht="12.95" customHeight="1" thickBot="1">
      <c r="B7" s="262"/>
      <c r="C7" s="294" t="s">
        <v>139</v>
      </c>
      <c r="D7" s="309" t="str">
        <f>IF(Badges!$AB197="A","/","")</f>
        <v/>
      </c>
      <c r="E7" s="309" t="str">
        <f>IF(Badges!$AB201="A","/","")</f>
        <v/>
      </c>
      <c r="F7" s="309" t="str">
        <f>IF(Badges!$AB205="A","/","")</f>
        <v/>
      </c>
      <c r="G7" s="309" t="str">
        <f>IF(Badges!$AB209="A","/","")</f>
        <v/>
      </c>
      <c r="H7" s="309" t="str">
        <f>IF(Badges!$AB213="A","/","")</f>
        <v/>
      </c>
      <c r="I7" s="325" t="str">
        <f>IF(Summary!$AX13="E","E","")</f>
        <v/>
      </c>
      <c r="J7" s="325" t="str">
        <f>IF(Summary!$AY13="Y","R","")</f>
        <v/>
      </c>
      <c r="K7" s="266"/>
      <c r="L7" s="262"/>
      <c r="M7" s="283" t="s">
        <v>949</v>
      </c>
      <c r="N7" s="284"/>
      <c r="O7" s="284"/>
      <c r="P7" s="284"/>
      <c r="Q7" s="284"/>
      <c r="R7" s="285"/>
      <c r="S7" s="224" t="str">
        <f>IF(Summary!$AX65="E","E","")</f>
        <v/>
      </c>
      <c r="T7" s="224" t="str">
        <f>IF(Summary!$AY65="Y","R","")</f>
        <v/>
      </c>
      <c r="U7" s="266" t="str">
        <f>IF(COUNTIF(S5:S7,"E")=3,"C"," ")</f>
        <v xml:space="preserve"> </v>
      </c>
      <c r="W7" s="338" t="str">
        <f>'Fun Patches'!C8</f>
        <v>&lt;LIST PATCH HERE&gt;</v>
      </c>
      <c r="X7" s="339" t="str">
        <f>IF(Summary!$AX116="E","E","")</f>
        <v/>
      </c>
      <c r="Y7" s="339" t="str">
        <f>IF(Summary!$AY116="Y","R","")</f>
        <v/>
      </c>
      <c r="AA7" s="275"/>
      <c r="AB7" s="273"/>
      <c r="AC7" s="274"/>
    </row>
    <row r="8" spans="2:30" ht="12.95" customHeight="1">
      <c r="B8" s="262"/>
      <c r="C8" s="295" t="s">
        <v>151</v>
      </c>
      <c r="D8" s="311" t="str">
        <f>IF(Badges!$AB220="A","/","")</f>
        <v/>
      </c>
      <c r="E8" s="311" t="str">
        <f>IF(Badges!$AB224="A","/","")</f>
        <v/>
      </c>
      <c r="F8" s="311" t="str">
        <f>IF(Badges!$AB228="A","/","")</f>
        <v/>
      </c>
      <c r="G8" s="311" t="str">
        <f>IF(Badges!$AB232="A","/","")</f>
        <v/>
      </c>
      <c r="H8" s="311" t="str">
        <f>IF(Badges!$AB236="A","/","")</f>
        <v/>
      </c>
      <c r="I8" s="223" t="str">
        <f>IF(Summary!$AX14="E","E","")</f>
        <v/>
      </c>
      <c r="J8" s="223" t="str">
        <f>IF(Summary!$AY14="Y","R","")</f>
        <v/>
      </c>
      <c r="K8" s="266"/>
      <c r="L8" s="262"/>
      <c r="M8" s="287" t="s">
        <v>951</v>
      </c>
      <c r="N8" s="288"/>
      <c r="O8" s="288"/>
      <c r="P8" s="288"/>
      <c r="Q8" s="288"/>
      <c r="R8" s="288"/>
      <c r="S8" s="289"/>
      <c r="T8" s="289"/>
      <c r="W8" s="338" t="str">
        <f>'Fun Patches'!C9</f>
        <v>&lt;LIST PATCH HERE&gt;</v>
      </c>
      <c r="X8" s="339" t="str">
        <f>IF(Summary!$AX117="E","E","")</f>
        <v/>
      </c>
      <c r="Y8" s="339" t="str">
        <f>IF(Summary!$AY117="Y","R","")</f>
        <v/>
      </c>
      <c r="AA8" s="275"/>
      <c r="AB8" s="273"/>
      <c r="AC8" s="274"/>
    </row>
    <row r="9" spans="2:30" ht="12.95" customHeight="1" thickBot="1">
      <c r="B9" s="262"/>
      <c r="C9" s="298" t="s">
        <v>439</v>
      </c>
      <c r="D9" s="311" t="str">
        <f>IF(Badges!$AB266="A","/","")</f>
        <v/>
      </c>
      <c r="E9" s="311" t="str">
        <f>IF(Badges!$AB270="A","/","")</f>
        <v/>
      </c>
      <c r="F9" s="311" t="str">
        <f>IF(Badges!$AB274="A","/","")</f>
        <v/>
      </c>
      <c r="G9" s="311" t="str">
        <f>IF(Badges!$AB278="A","/","")</f>
        <v/>
      </c>
      <c r="H9" s="311" t="str">
        <f>IF(Badges!$AB282="A","/","")</f>
        <v/>
      </c>
      <c r="I9" s="223" t="str">
        <f>IF(Summary!$AX16="E","E","")</f>
        <v/>
      </c>
      <c r="J9" s="223" t="str">
        <f>IF(Summary!$AY16="Y","R","")</f>
        <v/>
      </c>
      <c r="K9" s="266"/>
      <c r="L9" s="262"/>
      <c r="M9" s="271" t="s">
        <v>22</v>
      </c>
      <c r="N9" s="268"/>
      <c r="O9" s="268"/>
      <c r="P9" s="268"/>
      <c r="Q9" s="268"/>
      <c r="R9" s="272"/>
      <c r="S9" s="224" t="str">
        <f>IF(Summary!$AX67="E","E","")</f>
        <v/>
      </c>
      <c r="T9" s="224" t="str">
        <f>IF(Summary!$AY67="Y","R","")</f>
        <v/>
      </c>
      <c r="W9" s="338" t="str">
        <f>'Fun Patches'!C10</f>
        <v>&lt;LIST PATCH HERE&gt;</v>
      </c>
      <c r="X9" s="339" t="str">
        <f>IF(Summary!$AX118="E","E","")</f>
        <v/>
      </c>
      <c r="Y9" s="339" t="str">
        <f>IF(Summary!$AY118="Y","R","")</f>
        <v/>
      </c>
      <c r="AA9" s="275"/>
      <c r="AB9" s="273"/>
      <c r="AC9" s="274"/>
    </row>
    <row r="10" spans="2:30" ht="12.95" customHeight="1">
      <c r="B10" s="262"/>
      <c r="C10" s="300" t="s">
        <v>950</v>
      </c>
      <c r="D10" s="309" t="str">
        <f>IF(Badges!$AB289="A","/","")</f>
        <v/>
      </c>
      <c r="E10" s="309" t="str">
        <f>IF(Badges!$AB293="A","/","")</f>
        <v/>
      </c>
      <c r="F10" s="309" t="str">
        <f>IF(Badges!$AB297="A","/","")</f>
        <v/>
      </c>
      <c r="G10" s="309" t="str">
        <f>IF(Badges!$AB301="A","/","")</f>
        <v/>
      </c>
      <c r="H10" s="309" t="str">
        <f>IF(Badges!$AB305="A","/","")</f>
        <v/>
      </c>
      <c r="I10" s="325" t="str">
        <f>IF(Summary!$AX17="E","E","")</f>
        <v/>
      </c>
      <c r="J10" s="325" t="str">
        <f>IF(Summary!$AY17="Y","R","")</f>
        <v/>
      </c>
      <c r="K10" s="266" t="str">
        <f>IF(COUNT(#REF!)=3,MAX(#REF!),"")</f>
        <v/>
      </c>
      <c r="L10" s="262"/>
      <c r="M10" s="279" t="s">
        <v>26</v>
      </c>
      <c r="N10" s="280"/>
      <c r="O10" s="280"/>
      <c r="P10" s="280"/>
      <c r="Q10" s="280"/>
      <c r="R10" s="281"/>
      <c r="S10" s="224" t="str">
        <f>IF(Summary!$AX68="E","E","")</f>
        <v/>
      </c>
      <c r="T10" s="224" t="str">
        <f>IF(Summary!$AY68="Y","R","")</f>
        <v/>
      </c>
      <c r="W10" s="338" t="str">
        <f>'Fun Patches'!C11</f>
        <v>&lt;LIST PATCH HERE&gt;</v>
      </c>
      <c r="X10" s="339" t="str">
        <f>IF(Summary!$AX119="E","E","")</f>
        <v/>
      </c>
      <c r="Y10" s="339" t="str">
        <f>IF(Summary!$AY119="Y","R","")</f>
        <v/>
      </c>
      <c r="AA10" s="275"/>
      <c r="AB10" s="273"/>
      <c r="AC10" s="274"/>
    </row>
    <row r="11" spans="2:30" ht="12.95" customHeight="1" thickBot="1">
      <c r="B11" s="262"/>
      <c r="C11" s="295" t="s">
        <v>155</v>
      </c>
      <c r="D11" s="311" t="str">
        <f>IF(Badges!$AB312="A","/","")</f>
        <v/>
      </c>
      <c r="E11" s="311" t="str">
        <f>IF(Badges!$AB316="A","/","")</f>
        <v/>
      </c>
      <c r="F11" s="311" t="str">
        <f>IF(Badges!$AB320="A","/","")</f>
        <v/>
      </c>
      <c r="G11" s="311" t="str">
        <f>IF(Badges!$AB324="A","/","")</f>
        <v/>
      </c>
      <c r="H11" s="311" t="str">
        <f>IF(Badges!$AB328="A","/","")</f>
        <v/>
      </c>
      <c r="I11" s="223" t="str">
        <f>IF(Summary!$AX18="E","E","")</f>
        <v/>
      </c>
      <c r="J11" s="223" t="str">
        <f>IF(Summary!$AY18="Y","R","")</f>
        <v/>
      </c>
      <c r="K11" s="266"/>
      <c r="L11" s="262"/>
      <c r="M11" s="290" t="s">
        <v>30</v>
      </c>
      <c r="N11" s="291"/>
      <c r="O11" s="291"/>
      <c r="P11" s="291"/>
      <c r="Q11" s="291"/>
      <c r="R11" s="292"/>
      <c r="S11" s="326" t="str">
        <f>IF(Summary!$AX69="E","E","")</f>
        <v/>
      </c>
      <c r="T11" s="326" t="str">
        <f>IF(Summary!$AY69="Y","R","")</f>
        <v/>
      </c>
      <c r="U11" s="266" t="str">
        <f>IF(COUNTIF(S9:S11,"E")=3,"C"," ")</f>
        <v xml:space="preserve"> </v>
      </c>
      <c r="W11" s="338" t="str">
        <f>'Fun Patches'!C12</f>
        <v>&lt;LIST PATCH HERE&gt;</v>
      </c>
      <c r="X11" s="339" t="str">
        <f>IF(Summary!$AX120="E","E","")</f>
        <v/>
      </c>
      <c r="Y11" s="339" t="str">
        <f>IF(Summary!$AY120="Y","R","")</f>
        <v/>
      </c>
      <c r="AA11" s="275"/>
      <c r="AB11" s="273"/>
      <c r="AC11" s="274"/>
    </row>
    <row r="12" spans="2:30" ht="12.95" customHeight="1" thickBot="1">
      <c r="B12" s="262"/>
      <c r="C12" s="295" t="s">
        <v>143</v>
      </c>
      <c r="D12" s="311" t="str">
        <f>IF(Badges!$AB335="A","/","")</f>
        <v/>
      </c>
      <c r="E12" s="311" t="str">
        <f>IF(Badges!$AB339="A","/","")</f>
        <v/>
      </c>
      <c r="F12" s="311" t="str">
        <f>IF(Badges!$AB343="A","/","")</f>
        <v/>
      </c>
      <c r="G12" s="311" t="str">
        <f>IF(Badges!$AB347="A","/","")</f>
        <v/>
      </c>
      <c r="H12" s="311" t="str">
        <f>IF(Badges!$AB351="A","/","")</f>
        <v/>
      </c>
      <c r="I12" s="223" t="str">
        <f>IF(Summary!$AX19="E","E","")</f>
        <v/>
      </c>
      <c r="J12" s="223" t="str">
        <f>IF(Summary!$AY19="Y","R","")</f>
        <v/>
      </c>
      <c r="K12" s="266"/>
      <c r="L12" s="262"/>
      <c r="M12" s="267" t="s">
        <v>121</v>
      </c>
      <c r="N12" s="268"/>
      <c r="O12" s="268"/>
      <c r="P12" s="268"/>
      <c r="Q12" s="268"/>
      <c r="R12" s="268"/>
      <c r="S12" s="269"/>
      <c r="T12" s="269"/>
      <c r="W12" s="338" t="str">
        <f>'Fun Patches'!C13</f>
        <v>&lt;LIST PATCH HERE&gt;</v>
      </c>
      <c r="X12" s="339" t="str">
        <f>IF(Summary!$AX121="E","E","")</f>
        <v/>
      </c>
      <c r="Y12" s="339" t="str">
        <f>IF(Summary!$AY121="Y","R","")</f>
        <v/>
      </c>
      <c r="AA12" s="275"/>
      <c r="AB12" s="273"/>
      <c r="AC12" s="274"/>
    </row>
    <row r="13" spans="2:30" ht="12.95" customHeight="1">
      <c r="B13" s="262"/>
      <c r="C13" s="294" t="s">
        <v>741</v>
      </c>
      <c r="D13" s="309" t="str">
        <f>IF(Badges!$AB358="A","/","")</f>
        <v/>
      </c>
      <c r="E13" s="309" t="str">
        <f>IF(Badges!$AB362="A","/","")</f>
        <v/>
      </c>
      <c r="F13" s="309" t="str">
        <f>IF(Badges!$AB366="A","/","")</f>
        <v/>
      </c>
      <c r="G13" s="309" t="str">
        <f>IF(Badges!$AB370="A","/","")</f>
        <v/>
      </c>
      <c r="H13" s="309" t="str">
        <f>IF(Badges!$AB374="A","/","")</f>
        <v/>
      </c>
      <c r="I13" s="325" t="str">
        <f>IF(Summary!$AX20="E","E","")</f>
        <v/>
      </c>
      <c r="J13" s="325" t="str">
        <f>IF(Summary!$AY20="Y","R","")</f>
        <v/>
      </c>
      <c r="K13" s="266"/>
      <c r="L13" s="262"/>
      <c r="M13" s="279" t="s">
        <v>953</v>
      </c>
      <c r="N13" s="280"/>
      <c r="O13" s="280"/>
      <c r="P13" s="280"/>
      <c r="Q13" s="280"/>
      <c r="R13" s="281"/>
      <c r="S13" s="224" t="str">
        <f>IF(Summary!$AX71="E","E","")</f>
        <v/>
      </c>
      <c r="T13" s="224" t="str">
        <f>IF(Summary!$AY71="Y","R","")</f>
        <v/>
      </c>
      <c r="W13" s="338" t="str">
        <f>'Fun Patches'!C14</f>
        <v>&lt;LIST PATCH HERE&gt;</v>
      </c>
      <c r="X13" s="339" t="str">
        <f>IF(Summary!$AX122="E","E","")</f>
        <v/>
      </c>
      <c r="Y13" s="339" t="str">
        <f>IF(Summary!$AY122="Y","R","")</f>
        <v/>
      </c>
      <c r="AA13" s="275"/>
      <c r="AB13" s="273"/>
      <c r="AC13" s="274"/>
    </row>
    <row r="14" spans="2:30" ht="12.95" customHeight="1">
      <c r="B14" s="262"/>
      <c r="C14" s="295" t="s">
        <v>952</v>
      </c>
      <c r="D14" s="311" t="str">
        <f>IF(Badges!$AB573="A","/","")</f>
        <v/>
      </c>
      <c r="E14" s="311" t="str">
        <f>IF(Badges!$AB385="A","/","")</f>
        <v/>
      </c>
      <c r="F14" s="311" t="str">
        <f>IF(Badges!$AB389="A","/","")</f>
        <v/>
      </c>
      <c r="G14" s="311" t="str">
        <f>IF(Badges!$AB393="A","/","")</f>
        <v/>
      </c>
      <c r="H14" s="311" t="str">
        <f>IF(Badges!$AB397="A","/","")</f>
        <v/>
      </c>
      <c r="I14" s="223" t="str">
        <f>IF(Summary!$AX21="E","E","")</f>
        <v/>
      </c>
      <c r="J14" s="223" t="str">
        <f>IF(Summary!$AY21="Y","R","")</f>
        <v/>
      </c>
      <c r="K14" s="266" t="str">
        <f>IF(COUNT(#REF!)=3,MAX(#REF!),"")</f>
        <v/>
      </c>
      <c r="L14" s="262"/>
      <c r="M14" s="279" t="s">
        <v>954</v>
      </c>
      <c r="N14" s="280"/>
      <c r="O14" s="280"/>
      <c r="P14" s="280"/>
      <c r="Q14" s="280"/>
      <c r="R14" s="281"/>
      <c r="S14" s="224" t="str">
        <f>IF(Summary!$AX72="E","E","")</f>
        <v/>
      </c>
      <c r="T14" s="224" t="str">
        <f>IF(Summary!$AY72="Y","R","")</f>
        <v/>
      </c>
      <c r="W14" s="338" t="str">
        <f>'Fun Patches'!C15</f>
        <v>&lt;LIST PATCH HERE&gt;</v>
      </c>
      <c r="X14" s="339" t="str">
        <f>IF(Summary!$AX123="E","E","")</f>
        <v/>
      </c>
      <c r="Y14" s="339" t="str">
        <f>IF(Summary!$AY123="Y","R","")</f>
        <v/>
      </c>
      <c r="AA14" s="275"/>
      <c r="AB14" s="273"/>
      <c r="AC14" s="274"/>
    </row>
    <row r="15" spans="2:30" ht="12.95" customHeight="1" thickBot="1">
      <c r="B15" s="262"/>
      <c r="C15" s="298" t="s">
        <v>697</v>
      </c>
      <c r="D15" s="311" t="str">
        <f>IF(Badges!$AB404="A","/","")</f>
        <v/>
      </c>
      <c r="E15" s="311" t="str">
        <f>IF(Badges!$AB408="A","/","")</f>
        <v/>
      </c>
      <c r="F15" s="311" t="str">
        <f>IF(Badges!$AB412="A","/","")</f>
        <v/>
      </c>
      <c r="G15" s="311" t="str">
        <f>IF(Badges!$AB416="A","/","")</f>
        <v/>
      </c>
      <c r="H15" s="311" t="str">
        <f>IF(Badges!$AB420="A","/","")</f>
        <v/>
      </c>
      <c r="I15" s="223" t="str">
        <f>IF(Summary!$AX22="E","E","")</f>
        <v/>
      </c>
      <c r="J15" s="223" t="str">
        <f>IF(Summary!$AY22="Y","R","")</f>
        <v/>
      </c>
      <c r="K15" s="266"/>
      <c r="L15" s="262"/>
      <c r="M15" s="283" t="s">
        <v>955</v>
      </c>
      <c r="N15" s="284"/>
      <c r="O15" s="284"/>
      <c r="P15" s="284"/>
      <c r="Q15" s="284"/>
      <c r="R15" s="285"/>
      <c r="S15" s="326" t="str">
        <f>IF(Summary!$AX73="E","E","")</f>
        <v/>
      </c>
      <c r="T15" s="326" t="str">
        <f>IF(Summary!$AY73="Y","R","")</f>
        <v/>
      </c>
      <c r="U15" s="266" t="str">
        <f>IF(COUNTIF(S13:S15,"E")=3,"C"," ")</f>
        <v xml:space="preserve"> </v>
      </c>
      <c r="W15" s="338" t="str">
        <f>'Fun Patches'!C16</f>
        <v>&lt;LIST PATCH HERE&gt;</v>
      </c>
      <c r="X15" s="339" t="str">
        <f>IF(Summary!$AX124="E","E","")</f>
        <v/>
      </c>
      <c r="Y15" s="339" t="str">
        <f>IF(Summary!$AY124="Y","R","")</f>
        <v/>
      </c>
      <c r="AA15" s="275"/>
      <c r="AB15" s="273"/>
      <c r="AC15" s="274"/>
    </row>
    <row r="16" spans="2:30" ht="12.95" customHeight="1">
      <c r="B16" s="262"/>
      <c r="C16" s="295" t="s">
        <v>146</v>
      </c>
      <c r="D16" s="309" t="str">
        <f>IF(Badges!$AB427="A","/","")</f>
        <v/>
      </c>
      <c r="E16" s="309" t="str">
        <f>IF(Badges!$AB431="A","/","")</f>
        <v/>
      </c>
      <c r="F16" s="309" t="str">
        <f>IF(Badges!$AB435="A","/","")</f>
        <v/>
      </c>
      <c r="G16" s="309" t="str">
        <f>IF(Badges!$AB439="A","/","")</f>
        <v/>
      </c>
      <c r="H16" s="309" t="str">
        <f>IF(Badges!$AB443="A","/","")</f>
        <v/>
      </c>
      <c r="I16" s="325" t="str">
        <f>IF(Summary!$AX23="E","E","")</f>
        <v/>
      </c>
      <c r="J16" s="325" t="str">
        <f>IF(Summary!$AY23="Y","R","")</f>
        <v/>
      </c>
      <c r="K16" s="266"/>
      <c r="L16" s="262"/>
      <c r="M16" s="294" t="s">
        <v>956</v>
      </c>
      <c r="N16" s="310" t="str">
        <f>IF(Badges!$AB79="A","/","")</f>
        <v/>
      </c>
      <c r="O16" s="310" t="str">
        <f>IF(Badges!$AB83="A","/","")</f>
        <v/>
      </c>
      <c r="P16" s="310" t="str">
        <f>IF(Badges!$AB87="A","/","")</f>
        <v/>
      </c>
      <c r="Q16" s="310" t="str">
        <f>IF(Badges!$AB91="A","/","")</f>
        <v/>
      </c>
      <c r="R16" s="310" t="str">
        <f>IF(Badges!$AB95="A","/","")</f>
        <v/>
      </c>
      <c r="S16" s="224" t="str">
        <f>IF(Summary!$AX7="E","E","")</f>
        <v/>
      </c>
      <c r="T16" s="224" t="str">
        <f>IF(Summary!$AY7="Y","R","")</f>
        <v/>
      </c>
      <c r="W16" s="338" t="str">
        <f>'Fun Patches'!C17</f>
        <v>&lt;LIST PATCH HERE&gt;</v>
      </c>
      <c r="X16" s="339" t="str">
        <f>IF(Summary!$AX125="E","E","")</f>
        <v/>
      </c>
      <c r="Y16" s="339" t="str">
        <f>IF(Summary!$AY125="Y","R","")</f>
        <v/>
      </c>
      <c r="AA16" s="275"/>
      <c r="AB16" s="273"/>
      <c r="AC16" s="274"/>
    </row>
    <row r="17" spans="2:29" ht="12.95" customHeight="1">
      <c r="B17" s="262"/>
      <c r="C17" s="295" t="s">
        <v>153</v>
      </c>
      <c r="D17" s="311" t="str">
        <f>IF(Badges!$AB450="A","/","")</f>
        <v/>
      </c>
      <c r="E17" s="311" t="str">
        <f>IF(Badges!$AB454="A","/","")</f>
        <v/>
      </c>
      <c r="F17" s="311" t="str">
        <f>IF(Badges!$AB458="A","/","")</f>
        <v/>
      </c>
      <c r="G17" s="311" t="str">
        <f>IF(Badges!$AB462="A","/","")</f>
        <v/>
      </c>
      <c r="H17" s="311" t="str">
        <f>IF(Badges!$AB466="A","/","")</f>
        <v/>
      </c>
      <c r="I17" s="223" t="str">
        <f>IF(Summary!$AX24="E","E","")</f>
        <v/>
      </c>
      <c r="J17" s="223" t="str">
        <f>IF(Summary!$AY24="Y","R","")</f>
        <v/>
      </c>
      <c r="K17" s="266"/>
      <c r="L17" s="262"/>
      <c r="M17" s="295" t="s">
        <v>957</v>
      </c>
      <c r="N17" s="311" t="str">
        <f>IF(Badges!$AB10="A","/","")</f>
        <v/>
      </c>
      <c r="O17" s="311" t="str">
        <f>IF(Badges!$AB14="A","/","")</f>
        <v/>
      </c>
      <c r="P17" s="311" t="str">
        <f>IF(Badges!$AB18="A","/","")</f>
        <v/>
      </c>
      <c r="Q17" s="311" t="str">
        <f>IF(Badges!$AB22="A","/","")</f>
        <v/>
      </c>
      <c r="R17" s="311" t="str">
        <f>IF(Badges!$AB26="A","/","")</f>
        <v/>
      </c>
      <c r="S17" s="224" t="str">
        <f>IF(Summary!$AX4="E","E","")</f>
        <v/>
      </c>
      <c r="T17" s="224" t="str">
        <f>IF(Summary!$AY4="Y","R","")</f>
        <v/>
      </c>
      <c r="W17" s="338" t="str">
        <f>'Fun Patches'!C18</f>
        <v>&lt;LIST PATCH HERE&gt;</v>
      </c>
      <c r="X17" s="339" t="str">
        <f>IF(Summary!$AX126="E","E","")</f>
        <v/>
      </c>
      <c r="Y17" s="339" t="str">
        <f>IF(Summary!$AY126="Y","R","")</f>
        <v/>
      </c>
      <c r="AA17" s="275"/>
      <c r="AB17" s="273"/>
      <c r="AC17" s="274"/>
    </row>
    <row r="18" spans="2:29" ht="12.95" customHeight="1" thickBot="1">
      <c r="B18" s="262"/>
      <c r="C18" s="295" t="s">
        <v>94</v>
      </c>
      <c r="D18" s="311" t="str">
        <f>IF(Badges!$AB473="A","/","")</f>
        <v/>
      </c>
      <c r="E18" s="311" t="str">
        <f>IF(Badges!$AB477="A","/","")</f>
        <v/>
      </c>
      <c r="F18" s="311" t="str">
        <f>IF(Badges!$AB481="A","/","")</f>
        <v/>
      </c>
      <c r="G18" s="311" t="str">
        <f>IF(Badges!$AB485="A","/","")</f>
        <v/>
      </c>
      <c r="H18" s="311" t="str">
        <f>IF(Badges!$AB489="A","/","")</f>
        <v/>
      </c>
      <c r="I18" s="223" t="str">
        <f>IF(Summary!$AX25="E","E","")</f>
        <v/>
      </c>
      <c r="J18" s="223" t="str">
        <f>IF(Summary!$AY25="Y","R","")</f>
        <v/>
      </c>
      <c r="K18" s="266" t="str">
        <f>IF(COUNT(#REF!)=4,MAX(#REF!),"")</f>
        <v/>
      </c>
      <c r="L18" s="262"/>
      <c r="M18" s="295" t="s">
        <v>958</v>
      </c>
      <c r="N18" s="308" t="str">
        <f>IF(Badges!$AB243="A","/","")</f>
        <v/>
      </c>
      <c r="O18" s="308" t="str">
        <f>IF(Badges!$AB247="A","/","")</f>
        <v/>
      </c>
      <c r="P18" s="308" t="str">
        <f>IF(Badges!$AB251="A","/","")</f>
        <v/>
      </c>
      <c r="Q18" s="308" t="str">
        <f>IF(Badges!$AB255="A","/","")</f>
        <v/>
      </c>
      <c r="R18" s="308" t="str">
        <f>IF(Badges!$AB259="A","/","")</f>
        <v/>
      </c>
      <c r="S18" s="224" t="str">
        <f>IF(Summary!$AX15="E","E","")</f>
        <v/>
      </c>
      <c r="T18" s="224" t="str">
        <f>IF(Summary!$AY15="Y","R","")</f>
        <v/>
      </c>
      <c r="W18" s="338" t="str">
        <f>'Fun Patches'!C19</f>
        <v>&lt;LIST PATCH HERE&gt;</v>
      </c>
      <c r="X18" s="339" t="str">
        <f>IF(Summary!$AX127="E","E","")</f>
        <v/>
      </c>
      <c r="Y18" s="339" t="str">
        <f>IF(Summary!$AY127="Y","R","")</f>
        <v/>
      </c>
      <c r="AA18" s="275"/>
      <c r="AB18" s="273"/>
      <c r="AC18" s="274"/>
    </row>
    <row r="19" spans="2:29" ht="12.95" customHeight="1" thickBot="1">
      <c r="B19" s="262"/>
      <c r="C19" s="294" t="s">
        <v>141</v>
      </c>
      <c r="D19" s="309" t="str">
        <f>IF(Badges!$AB496="A","/","")</f>
        <v/>
      </c>
      <c r="E19" s="309" t="str">
        <f>IF(Badges!$AB500="A","/","")</f>
        <v/>
      </c>
      <c r="F19" s="309" t="str">
        <f>IF(Badges!$AB504="A","/","")</f>
        <v/>
      </c>
      <c r="G19" s="309" t="str">
        <f>IF(Badges!$AB508="A","/","")</f>
        <v/>
      </c>
      <c r="H19" s="309" t="str">
        <f>IF(Badges!$AB512="A","/","")</f>
        <v/>
      </c>
      <c r="I19" s="325" t="str">
        <f>IF(Summary!$AX26="E","E","")</f>
        <v/>
      </c>
      <c r="J19" s="325" t="str">
        <f>IF(Summary!$AY26="Y","R","")</f>
        <v/>
      </c>
      <c r="K19" s="266"/>
      <c r="L19" s="262"/>
      <c r="M19" s="296" t="s">
        <v>959</v>
      </c>
      <c r="N19" s="291"/>
      <c r="O19" s="291"/>
      <c r="P19" s="291"/>
      <c r="Q19" s="291"/>
      <c r="R19" s="292"/>
      <c r="S19" s="326" t="str">
        <f>IF(Summary!$AX74="E","E","")</f>
        <v/>
      </c>
      <c r="T19" s="326" t="str">
        <f>IF(Summary!$AY74="Y","R","")</f>
        <v/>
      </c>
      <c r="U19" s="266" t="str">
        <f>IF(COUNTIF(S16:S19,"E")=4,"C"," ")</f>
        <v xml:space="preserve"> </v>
      </c>
      <c r="W19" s="338" t="str">
        <f>'Fun Patches'!C20</f>
        <v>&lt;LIST PATCH HERE&gt;</v>
      </c>
      <c r="X19" s="339" t="str">
        <f>IF(Summary!$AX128="E","E","")</f>
        <v/>
      </c>
      <c r="Y19" s="339" t="str">
        <f>IF(Summary!$AY128="Y","R","")</f>
        <v/>
      </c>
      <c r="AA19" s="275"/>
      <c r="AB19" s="273"/>
      <c r="AC19" s="274"/>
    </row>
    <row r="20" spans="2:29" ht="12.95" customHeight="1">
      <c r="B20" s="262"/>
      <c r="C20" s="295" t="s">
        <v>718</v>
      </c>
      <c r="D20" s="311" t="str">
        <f>IF(Badges!$AB519="A","/","")</f>
        <v/>
      </c>
      <c r="E20" s="311" t="str">
        <f>IF(Badges!$AB523="A","/","")</f>
        <v/>
      </c>
      <c r="F20" s="311" t="str">
        <f>IF(Badges!$AB527="A","/","")</f>
        <v/>
      </c>
      <c r="G20" s="311" t="str">
        <f>IF(Badges!$AB531="A","/","")</f>
        <v/>
      </c>
      <c r="H20" s="311" t="str">
        <f>IF(Badges!$AB535="A","/","")</f>
        <v/>
      </c>
      <c r="I20" s="223" t="str">
        <f>IF(Summary!$AX27="E","E","")</f>
        <v/>
      </c>
      <c r="J20" s="223" t="str">
        <f>IF(Summary!$AY27="Y","R","")</f>
        <v/>
      </c>
      <c r="K20" s="266"/>
      <c r="L20" s="262"/>
      <c r="M20" s="267" t="s">
        <v>764</v>
      </c>
      <c r="N20" s="268"/>
      <c r="O20" s="268"/>
      <c r="P20" s="268"/>
      <c r="Q20" s="268"/>
      <c r="R20" s="272"/>
      <c r="S20" s="325" t="str">
        <f>IF(Summary!$AX75="E","E","")</f>
        <v/>
      </c>
      <c r="T20" s="325" t="str">
        <f>IF(Summary!$AY75="Y","R","")</f>
        <v/>
      </c>
      <c r="W20" s="338" t="str">
        <f>'Fun Patches'!C21</f>
        <v>&lt;LIST PATCH HERE&gt;</v>
      </c>
      <c r="X20" s="339" t="str">
        <f>IF(Summary!$AX129="E","E","")</f>
        <v/>
      </c>
      <c r="Y20" s="339" t="str">
        <f>IF(Summary!$AY129="Y","R","")</f>
        <v/>
      </c>
      <c r="AA20" s="275"/>
      <c r="AB20" s="273"/>
      <c r="AC20" s="274"/>
    </row>
    <row r="21" spans="2:29" ht="12.95" customHeight="1" thickBot="1">
      <c r="B21" s="262"/>
      <c r="C21" s="298" t="s">
        <v>148</v>
      </c>
      <c r="D21" s="311" t="str">
        <f>IF(Badges!$AB542="A","/","")</f>
        <v/>
      </c>
      <c r="E21" s="311" t="str">
        <f>IF(Badges!$AB546="A","/","")</f>
        <v/>
      </c>
      <c r="F21" s="311" t="str">
        <f>IF(Badges!$AB550="A","/","")</f>
        <v/>
      </c>
      <c r="G21" s="311" t="str">
        <f>IF(Badges!$AB554="A","/","")</f>
        <v/>
      </c>
      <c r="H21" s="311" t="str">
        <f>IF(Badges!$AB558="A","/","")</f>
        <v/>
      </c>
      <c r="I21" s="223" t="str">
        <f>IF(Summary!$AX28="E","E","")</f>
        <v/>
      </c>
      <c r="J21" s="223" t="str">
        <f>IF(Summary!$AY28="Y","R","")</f>
        <v/>
      </c>
      <c r="K21" s="266"/>
      <c r="L21" s="262"/>
      <c r="M21" s="283" t="s">
        <v>960</v>
      </c>
      <c r="N21" s="284"/>
      <c r="O21" s="284"/>
      <c r="P21" s="284"/>
      <c r="Q21" s="284"/>
      <c r="R21" s="285"/>
      <c r="S21" s="346" t="str">
        <f>IF(Summary!$AX76="E","E","")</f>
        <v/>
      </c>
      <c r="T21" s="346" t="str">
        <f>IF(Summary!$AY76="Y","R","")</f>
        <v/>
      </c>
      <c r="U21" s="266" t="str">
        <f>IF(COUNTIF(S20:S21,"E")=2,"C"," ")</f>
        <v xml:space="preserve"> </v>
      </c>
      <c r="W21" s="338" t="str">
        <f>'Fun Patches'!C22</f>
        <v>&lt;LIST PATCH HERE&gt;</v>
      </c>
      <c r="X21" s="339" t="str">
        <f>IF(Summary!$AX130="E","E","")</f>
        <v/>
      </c>
      <c r="Y21" s="339" t="str">
        <f>IF(Summary!$AY130="Y","R","")</f>
        <v/>
      </c>
      <c r="AA21" s="275"/>
      <c r="AB21" s="273"/>
      <c r="AC21" s="274"/>
    </row>
    <row r="22" spans="2:29" ht="12.95" customHeight="1">
      <c r="B22" s="262"/>
      <c r="C22" s="295" t="s">
        <v>152</v>
      </c>
      <c r="D22" s="309" t="str">
        <f>IF(Badges!$AB565="A","/","")</f>
        <v/>
      </c>
      <c r="E22" s="309" t="str">
        <f>IF(Badges!$AB569="A","/","")</f>
        <v/>
      </c>
      <c r="F22" s="309" t="str">
        <f>IF(Badges!$AB573="A","/","")</f>
        <v/>
      </c>
      <c r="G22" s="309" t="str">
        <f>IF(Badges!$AB577="A","/","")</f>
        <v/>
      </c>
      <c r="H22" s="309" t="str">
        <f>IF(Badges!$AB581="A","/","")</f>
        <v/>
      </c>
      <c r="I22" s="325" t="str">
        <f>IF(Summary!$AX29="E","E","")</f>
        <v/>
      </c>
      <c r="J22" s="325" t="str">
        <f>IF(Summary!$AY29="Y","R","")</f>
        <v/>
      </c>
      <c r="K22" s="266" t="str">
        <f>IF(COUNT(#REF!)=2,MAX(#REF!),"")</f>
        <v/>
      </c>
      <c r="L22" s="262"/>
      <c r="M22" s="287" t="s">
        <v>766</v>
      </c>
      <c r="N22" s="288"/>
      <c r="O22" s="288"/>
      <c r="P22" s="288"/>
      <c r="Q22" s="288"/>
      <c r="R22" s="297"/>
      <c r="S22" s="325" t="str">
        <f>IF(Summary!$AX77="E","E","")</f>
        <v/>
      </c>
      <c r="T22" s="325" t="str">
        <f>IF(Summary!$AY77="Y","R","")</f>
        <v/>
      </c>
      <c r="W22" s="338" t="str">
        <f>'Fun Patches'!C23</f>
        <v>&lt;LIST PATCH HERE&gt;</v>
      </c>
      <c r="X22" s="339" t="str">
        <f>IF(Summary!$AX131="E","E","")</f>
        <v/>
      </c>
      <c r="Y22" s="339" t="str">
        <f>IF(Summary!$AY131="Y","R","")</f>
        <v/>
      </c>
      <c r="AA22" s="275"/>
      <c r="AB22" s="273"/>
      <c r="AC22" s="274"/>
    </row>
    <row r="23" spans="2:29" ht="12.95" customHeight="1" thickBot="1">
      <c r="B23" s="262"/>
      <c r="C23" s="295" t="s">
        <v>149</v>
      </c>
      <c r="D23" s="311" t="str">
        <f>IF(Badges!$AB588="A","/","")</f>
        <v/>
      </c>
      <c r="E23" s="311" t="str">
        <f>IF(Badges!$AB592="A","/","")</f>
        <v/>
      </c>
      <c r="F23" s="311" t="str">
        <f>IF(Badges!$AB596="A","/","")</f>
        <v/>
      </c>
      <c r="G23" s="311" t="str">
        <f>IF(Badges!$AB600="A","/","")</f>
        <v/>
      </c>
      <c r="H23" s="311" t="str">
        <f>IF(Badges!$AB604="A","/","")</f>
        <v/>
      </c>
      <c r="I23" s="223" t="str">
        <f>IF(Summary!$AX30="E","E","")</f>
        <v/>
      </c>
      <c r="J23" s="223" t="str">
        <f>IF(Summary!$AY30="Y","R","")</f>
        <v/>
      </c>
      <c r="K23" s="266"/>
      <c r="L23" s="262"/>
      <c r="M23" s="290" t="s">
        <v>961</v>
      </c>
      <c r="N23" s="291"/>
      <c r="O23" s="291"/>
      <c r="P23" s="291"/>
      <c r="Q23" s="291"/>
      <c r="R23" s="292"/>
      <c r="S23" s="326" t="str">
        <f>IF(Summary!$AX78="E","E","")</f>
        <v/>
      </c>
      <c r="T23" s="326" t="str">
        <f>IF(Summary!$AY78="Y","R","")</f>
        <v/>
      </c>
      <c r="U23" s="266" t="str">
        <f>IF(COUNTIF(S22:S23,"E")=2,"C"," ")</f>
        <v xml:space="preserve"> </v>
      </c>
      <c r="W23" s="338" t="str">
        <f>'Fun Patches'!C24</f>
        <v>&lt;LIST PATCH HERE&gt;</v>
      </c>
      <c r="X23" s="339" t="str">
        <f>IF(Summary!$AX132="E","E","")</f>
        <v/>
      </c>
      <c r="Y23" s="339" t="str">
        <f>IF(Summary!$AY132="Y","R","")</f>
        <v/>
      </c>
      <c r="AA23" s="275"/>
      <c r="AB23" s="273"/>
      <c r="AC23" s="274"/>
    </row>
    <row r="24" spans="2:29" ht="12.95" customHeight="1" thickBot="1">
      <c r="B24" s="262"/>
      <c r="C24" s="295" t="s">
        <v>142</v>
      </c>
      <c r="D24" s="311" t="str">
        <f>IF(Badges!$AB634="A","/","")</f>
        <v/>
      </c>
      <c r="E24" s="311" t="str">
        <f>IF(Badges!$AB638="A","/","")</f>
        <v/>
      </c>
      <c r="F24" s="311" t="str">
        <f>IF(Badges!$AB642="A","/","")</f>
        <v/>
      </c>
      <c r="G24" s="311" t="str">
        <f>IF(Badges!$AB646="A","/","")</f>
        <v/>
      </c>
      <c r="H24" s="311" t="str">
        <f>IF(Badges!$AB650="A","/","")</f>
        <v/>
      </c>
      <c r="I24" s="223" t="str">
        <f>IF(Summary!$AX32="E","E","")</f>
        <v/>
      </c>
      <c r="J24" s="223" t="str">
        <f>IF(Summary!$AY32="Y","R","")</f>
        <v/>
      </c>
      <c r="K24" s="266" t="str">
        <f>IF(COUNT(#REF!)=2,MAX(#REF!),"")</f>
        <v/>
      </c>
      <c r="L24" s="262"/>
      <c r="M24" s="267" t="s">
        <v>765</v>
      </c>
      <c r="N24" s="268"/>
      <c r="O24" s="268"/>
      <c r="P24" s="268"/>
      <c r="Q24" s="268"/>
      <c r="R24" s="272"/>
      <c r="S24" s="224" t="str">
        <f>IF(Summary!$AX79="E","E","")</f>
        <v/>
      </c>
      <c r="T24" s="224" t="str">
        <f>IF(Summary!$AY79="Y","R","")</f>
        <v/>
      </c>
      <c r="U24" s="266" t="str">
        <f>IF(COUNTIF(S24:S25,"E")=2,"C"," ")</f>
        <v xml:space="preserve"> </v>
      </c>
      <c r="W24" s="338" t="str">
        <f>'Fun Patches'!C25</f>
        <v>&lt;LIST PATCH HERE&gt;</v>
      </c>
      <c r="X24" s="339" t="str">
        <f>IF(Summary!$AX133="E","E","")</f>
        <v/>
      </c>
      <c r="Y24" s="339" t="str">
        <f>IF(Summary!$AY133="Y","R","")</f>
        <v/>
      </c>
      <c r="AA24" s="275"/>
      <c r="AB24" s="273"/>
      <c r="AC24" s="274"/>
    </row>
    <row r="25" spans="2:29" ht="12.95" customHeight="1" thickBot="1">
      <c r="B25" s="262"/>
      <c r="C25" s="294" t="s">
        <v>154</v>
      </c>
      <c r="D25" s="309" t="str">
        <f>IF(Badges!$AB657="A","/","")</f>
        <v/>
      </c>
      <c r="E25" s="309" t="str">
        <f>IF(Badges!$AB661="A","/","")</f>
        <v/>
      </c>
      <c r="F25" s="309" t="str">
        <f>IF(Badges!$AB665="A","/","")</f>
        <v/>
      </c>
      <c r="G25" s="309" t="str">
        <f>IF(Badges!$AB669="A","/","")</f>
        <v/>
      </c>
      <c r="H25" s="309" t="str">
        <f>IF(Badges!$AB673="A","/","")</f>
        <v/>
      </c>
      <c r="I25" s="325" t="str">
        <f>IF(Summary!$AX33="E","E","")</f>
        <v/>
      </c>
      <c r="J25" s="325" t="str">
        <f>IF(Summary!$AY33="Y","R","")</f>
        <v/>
      </c>
      <c r="K25" s="266"/>
      <c r="L25" s="262"/>
      <c r="M25" s="283" t="s">
        <v>964</v>
      </c>
      <c r="N25" s="284"/>
      <c r="O25" s="284"/>
      <c r="P25" s="284"/>
      <c r="Q25" s="284"/>
      <c r="R25" s="285"/>
      <c r="S25" s="326" t="str">
        <f>IF(Summary!$AX80="E","E","")</f>
        <v/>
      </c>
      <c r="T25" s="326" t="str">
        <f>IF(Summary!$AY80="Y","R","")</f>
        <v/>
      </c>
      <c r="U25" s="586" t="s">
        <v>1144</v>
      </c>
      <c r="W25" s="338" t="str">
        <f>'Fun Patches'!C26</f>
        <v>&lt;LIST PATCH HERE&gt;</v>
      </c>
      <c r="X25" s="339" t="str">
        <f>IF(Summary!$AX134="E","E","")</f>
        <v/>
      </c>
      <c r="Y25" s="339" t="str">
        <f>IF(Summary!$AY134="Y","R","")</f>
        <v/>
      </c>
      <c r="AA25" s="275"/>
      <c r="AB25" s="273"/>
      <c r="AC25" s="274"/>
    </row>
    <row r="26" spans="2:29" ht="12.95" customHeight="1">
      <c r="B26" s="262"/>
      <c r="C26" s="295" t="s">
        <v>962</v>
      </c>
      <c r="D26" s="311" t="str">
        <f>IF(Badges!$AB102="A","/","")</f>
        <v/>
      </c>
      <c r="E26" s="311" t="str">
        <f>IF(Badges!$AB106="A","/","")</f>
        <v/>
      </c>
      <c r="F26" s="311" t="str">
        <f>IF(Badges!$AB110="A","/","")</f>
        <v/>
      </c>
      <c r="G26" s="311" t="str">
        <f>IF(Badges!$AB114="A","/","")</f>
        <v/>
      </c>
      <c r="H26" s="311" t="str">
        <f>IF(Badges!$AB118="A","/","")</f>
        <v/>
      </c>
      <c r="I26" s="223" t="str">
        <f>IF(Summary!$AX8="E","E","")</f>
        <v/>
      </c>
      <c r="J26" s="223" t="str">
        <f>IF(Summary!$AY8="Y","R","")</f>
        <v/>
      </c>
      <c r="K26" s="266" t="str">
        <f>IF(COUNT(#REF!)=2,MAX(#REF!),"")</f>
        <v/>
      </c>
      <c r="L26" s="392"/>
      <c r="M26" s="392"/>
      <c r="N26" s="393"/>
      <c r="O26" s="393"/>
      <c r="P26" s="393"/>
      <c r="Q26" s="393"/>
      <c r="R26" s="393"/>
      <c r="S26" s="394"/>
      <c r="T26" s="394"/>
      <c r="U26" s="586"/>
      <c r="W26" s="338" t="str">
        <f>'Fun Patches'!C27</f>
        <v>&lt;LIST PATCH HERE&gt;</v>
      </c>
      <c r="X26" s="339" t="str">
        <f>IF(Summary!$AX135="E","E","")</f>
        <v/>
      </c>
      <c r="Y26" s="339" t="str">
        <f>IF(Summary!$AY135="Y","R","")</f>
        <v/>
      </c>
      <c r="AA26" s="275"/>
      <c r="AB26" s="273"/>
      <c r="AC26" s="274"/>
    </row>
    <row r="27" spans="2:29" ht="12.95" customHeight="1" thickBot="1">
      <c r="B27" s="262"/>
      <c r="C27" s="298" t="s">
        <v>963</v>
      </c>
      <c r="D27" s="311" t="str">
        <f>IF(Badges!$AB680="A","/","")</f>
        <v/>
      </c>
      <c r="E27" s="311" t="str">
        <f>IF(Badges!$AB684="A","/","")</f>
        <v/>
      </c>
      <c r="F27" s="311" t="str">
        <f>IF(Badges!$AB688="A","/","")</f>
        <v/>
      </c>
      <c r="G27" s="311" t="str">
        <f>IF(Badges!$AB692="A","/","")</f>
        <v/>
      </c>
      <c r="H27" s="311" t="str">
        <f>IF(Badges!$AB696="A","/","")</f>
        <v/>
      </c>
      <c r="I27" s="223" t="str">
        <f>IF(Summary!$AX34="E","E","")</f>
        <v/>
      </c>
      <c r="J27" s="223" t="str">
        <f>IF(Summary!$AY34="Y","R","")</f>
        <v/>
      </c>
      <c r="K27" s="266"/>
      <c r="L27" s="392"/>
      <c r="M27" s="392"/>
      <c r="N27" s="393"/>
      <c r="O27" s="393"/>
      <c r="P27" s="393"/>
      <c r="Q27" s="393"/>
      <c r="R27" s="393"/>
      <c r="S27" s="394"/>
      <c r="T27" s="394"/>
      <c r="U27" s="586"/>
      <c r="W27" s="338" t="str">
        <f>'Fun Patches'!C28</f>
        <v>&lt;LIST PATCH HERE&gt;</v>
      </c>
      <c r="X27" s="339" t="str">
        <f>IF(Summary!$AX136="E","E","")</f>
        <v/>
      </c>
      <c r="Y27" s="339" t="str">
        <f>IF(Summary!$AY136="Y","R","")</f>
        <v/>
      </c>
      <c r="AA27" s="275"/>
      <c r="AB27" s="273"/>
      <c r="AC27" s="274"/>
    </row>
    <row r="28" spans="2:29" ht="12.95" customHeight="1">
      <c r="B28" s="262"/>
      <c r="C28" s="294" t="s">
        <v>150</v>
      </c>
      <c r="D28" s="309" t="str">
        <f>IF(Badges!$AB703="A","/","")</f>
        <v/>
      </c>
      <c r="E28" s="309" t="str">
        <f>IF(Badges!$AB707="A","/","")</f>
        <v/>
      </c>
      <c r="F28" s="309" t="str">
        <f>IF(Badges!$AB711="A","/","")</f>
        <v/>
      </c>
      <c r="G28" s="309" t="str">
        <f>IF(Badges!$AB715="A","/","")</f>
        <v/>
      </c>
      <c r="H28" s="309" t="str">
        <f>IF(Badges!$AB719="A","/","")</f>
        <v/>
      </c>
      <c r="I28" s="325" t="str">
        <f>IF(Summary!$AX35="E","E","")</f>
        <v/>
      </c>
      <c r="J28" s="325" t="str">
        <f>IF(Summary!$AY35="Y","R","")</f>
        <v/>
      </c>
      <c r="L28" s="580" t="str">
        <f>'Council Own'!B6</f>
        <v>&lt;&lt;List Badge 1 Here&gt;&gt;</v>
      </c>
      <c r="M28" s="580"/>
      <c r="N28" s="580"/>
      <c r="O28" s="580"/>
      <c r="P28" s="580"/>
      <c r="Q28" s="580"/>
      <c r="R28" s="589"/>
      <c r="S28" s="337" t="str">
        <f>IF(Summary!$AX82="E","E","")</f>
        <v/>
      </c>
      <c r="T28" s="337" t="str">
        <f>IF(Summary!$AY82="Y","R","")</f>
        <v/>
      </c>
      <c r="U28" s="586"/>
      <c r="W28" s="338" t="str">
        <f>'Fun Patches'!C29</f>
        <v>&lt;LIST PATCH HERE&gt;</v>
      </c>
      <c r="X28" s="339" t="str">
        <f>IF(Summary!$AX137="E","E","")</f>
        <v/>
      </c>
      <c r="Y28" s="339" t="str">
        <f>IF(Summary!$AY137="Y","R","")</f>
        <v/>
      </c>
      <c r="AA28" s="275"/>
      <c r="AB28" s="273"/>
      <c r="AC28" s="274"/>
    </row>
    <row r="29" spans="2:29" ht="12.95" customHeight="1">
      <c r="B29" s="262"/>
      <c r="C29" s="295" t="s">
        <v>847</v>
      </c>
      <c r="D29" s="311" t="str">
        <f>IF(Badges!$AB726="A","/","")</f>
        <v/>
      </c>
      <c r="E29" s="311" t="str">
        <f>IF(Badges!$AB730="A","/","")</f>
        <v/>
      </c>
      <c r="F29" s="311" t="str">
        <f>IF(Badges!$AB734="A","/","")</f>
        <v/>
      </c>
      <c r="G29" s="311" t="str">
        <f>IF(Badges!$AB738="A","/","")</f>
        <v/>
      </c>
      <c r="H29" s="311" t="str">
        <f>IF(Badges!$AB742="A","/","")</f>
        <v/>
      </c>
      <c r="I29" s="223" t="str">
        <f>IF(Summary!$AX36="E","E","")</f>
        <v/>
      </c>
      <c r="J29" s="223" t="str">
        <f>IF(Summary!$AY36="Y","R","")</f>
        <v/>
      </c>
      <c r="L29" s="581" t="str">
        <f>'Council Own'!B30</f>
        <v>&lt;&lt;List Badge 2 Here&gt;&gt;</v>
      </c>
      <c r="M29" s="581"/>
      <c r="N29" s="581"/>
      <c r="O29" s="581"/>
      <c r="P29" s="581"/>
      <c r="Q29" s="581"/>
      <c r="R29" s="590"/>
      <c r="S29" s="339" t="str">
        <f>IF(Summary!$AX83="E","E","")</f>
        <v/>
      </c>
      <c r="T29" s="339" t="str">
        <f>IF(Summary!$AY83="Y","R","")</f>
        <v/>
      </c>
      <c r="U29" s="586"/>
      <c r="W29" s="338" t="str">
        <f>'Fun Patches'!C30</f>
        <v>&lt;LIST PATCH HERE&gt;</v>
      </c>
      <c r="X29" s="339" t="str">
        <f>IF(Summary!$AX138="E","E","")</f>
        <v/>
      </c>
      <c r="Y29" s="339" t="str">
        <f>IF(Summary!$AY138="Y","R","")</f>
        <v/>
      </c>
      <c r="AA29" s="275"/>
      <c r="AB29" s="273"/>
      <c r="AC29" s="274"/>
    </row>
    <row r="30" spans="2:29" ht="12.95" customHeight="1" thickBot="1">
      <c r="B30" s="262"/>
      <c r="C30" s="298" t="s">
        <v>140</v>
      </c>
      <c r="D30" s="316" t="str">
        <f>IF(Badges!$AB749="A","/","")</f>
        <v/>
      </c>
      <c r="E30" s="316" t="str">
        <f>IF(Badges!$AB753="A","/","")</f>
        <v/>
      </c>
      <c r="F30" s="316" t="str">
        <f>IF(Badges!$AB757="A","/","")</f>
        <v/>
      </c>
      <c r="G30" s="316" t="str">
        <f>IF(Badges!$AB761="A","/","")</f>
        <v/>
      </c>
      <c r="H30" s="316" t="str">
        <f>IF(Badges!$AB765="A","/","")</f>
        <v/>
      </c>
      <c r="I30" s="326" t="str">
        <f>IF(Summary!$AX37="E","E","")</f>
        <v/>
      </c>
      <c r="J30" s="326" t="str">
        <f>IF(Summary!$AY37="Y","R","")</f>
        <v/>
      </c>
      <c r="L30" s="580" t="str">
        <f>'Council Own'!B54</f>
        <v>&lt;&lt;List Badge 3 Here&gt;&gt;</v>
      </c>
      <c r="M30" s="580"/>
      <c r="N30" s="580"/>
      <c r="O30" s="580"/>
      <c r="P30" s="580"/>
      <c r="Q30" s="580"/>
      <c r="R30" s="589"/>
      <c r="S30" s="339" t="str">
        <f>IF(Summary!$AX84="E","E","")</f>
        <v/>
      </c>
      <c r="T30" s="339" t="str">
        <f>IF(Summary!$AY84="Y","R","")</f>
        <v/>
      </c>
      <c r="U30" s="586"/>
      <c r="W30" s="338" t="str">
        <f>'Fun Patches'!C31</f>
        <v>&lt;LIST PATCH HERE&gt;</v>
      </c>
      <c r="X30" s="339" t="str">
        <f>IF(Summary!$AX139="E","E","")</f>
        <v/>
      </c>
      <c r="Y30" s="339" t="str">
        <f>IF(Summary!$AY139="Y","R","")</f>
        <v/>
      </c>
      <c r="AA30" s="275"/>
      <c r="AB30" s="273"/>
      <c r="AC30" s="274"/>
    </row>
    <row r="31" spans="2:29" ht="12.95" customHeight="1">
      <c r="B31" s="262"/>
      <c r="C31" s="295" t="s">
        <v>1077</v>
      </c>
      <c r="D31" s="308" t="str">
        <f>IF(Badges!D768="C","/","")</f>
        <v/>
      </c>
      <c r="E31" s="308" t="str">
        <f>IF(Badges!E768="C","/","")</f>
        <v/>
      </c>
      <c r="F31" s="308" t="str">
        <f>IF(Badges!F768="C","/","")</f>
        <v/>
      </c>
      <c r="G31" s="308" t="str">
        <f>IF(Badges!G768="C","/","")</f>
        <v/>
      </c>
      <c r="H31" s="308" t="str">
        <f>IF(Badges!H768="C","/","")</f>
        <v/>
      </c>
      <c r="I31" s="224" t="str">
        <f>IF(Summary!$AX38="E","E","")</f>
        <v/>
      </c>
      <c r="J31" s="224" t="str">
        <f>IF(Summary!$AY38="Y","R","")</f>
        <v/>
      </c>
      <c r="L31" s="581" t="str">
        <f>'Council Own'!B78</f>
        <v>&lt;&lt;List Badge 4 Here&gt;&gt;</v>
      </c>
      <c r="M31" s="581"/>
      <c r="N31" s="581"/>
      <c r="O31" s="581"/>
      <c r="P31" s="581"/>
      <c r="Q31" s="581"/>
      <c r="R31" s="590"/>
      <c r="S31" s="339" t="str">
        <f>IF(Summary!$AX85="E","E","")</f>
        <v/>
      </c>
      <c r="T31" s="339" t="str">
        <f>IF(Summary!$AY85="Y","R","")</f>
        <v/>
      </c>
      <c r="U31" s="586"/>
      <c r="W31" s="338" t="str">
        <f>'Fun Patches'!C32</f>
        <v>&lt;LIST PATCH HERE&gt;</v>
      </c>
      <c r="X31" s="339" t="str">
        <f>IF(Summary!$AX140="E","E","")</f>
        <v/>
      </c>
      <c r="Y31" s="339" t="str">
        <f>IF(Summary!$AY140="Y","R","")</f>
        <v/>
      </c>
      <c r="AA31" s="275"/>
      <c r="AB31" s="273"/>
      <c r="AC31" s="274"/>
    </row>
    <row r="32" spans="2:29" ht="12.95" customHeight="1">
      <c r="B32" s="262"/>
      <c r="C32" s="295" t="s">
        <v>965</v>
      </c>
      <c r="D32" s="317" t="str">
        <f>IF(Badges!$AB779="A","/","")</f>
        <v/>
      </c>
      <c r="E32" s="317" t="str">
        <f>IF(Badges!$AB783="A","/","")</f>
        <v/>
      </c>
      <c r="F32" s="317" t="str">
        <f>IF(Badges!$AB787="A","/","")</f>
        <v/>
      </c>
      <c r="G32" s="317" t="str">
        <f>IF(Badges!$AB791="A","/","")</f>
        <v/>
      </c>
      <c r="H32" s="317" t="str">
        <f>IF(Badges!$AB795="A","/","")</f>
        <v/>
      </c>
      <c r="I32" s="224" t="str">
        <f>IF(Summary!$AX39="E","E","")</f>
        <v/>
      </c>
      <c r="J32" s="224" t="str">
        <f>IF(Summary!$AY39="Y","R","")</f>
        <v/>
      </c>
      <c r="L32" s="582" t="str">
        <f>'Council Own'!B102</f>
        <v>&lt;&lt;List Badge 5 Here&gt;&gt;</v>
      </c>
      <c r="M32" s="582"/>
      <c r="N32" s="582"/>
      <c r="O32" s="582"/>
      <c r="P32" s="582"/>
      <c r="Q32" s="582"/>
      <c r="R32" s="591"/>
      <c r="S32" s="341" t="str">
        <f>IF(Summary!$AX86="E","E","")</f>
        <v/>
      </c>
      <c r="T32" s="341" t="str">
        <f>IF(Summary!$AY86="Y","R","")</f>
        <v/>
      </c>
      <c r="U32" s="586"/>
      <c r="W32" s="338" t="str">
        <f>'Fun Patches'!C33</f>
        <v>&lt;LIST PATCH HERE&gt;</v>
      </c>
      <c r="X32" s="339" t="str">
        <f>IF(Summary!$AX141="E","E","")</f>
        <v/>
      </c>
      <c r="Y32" s="339" t="str">
        <f>IF(Summary!$AY141="Y","R","")</f>
        <v/>
      </c>
      <c r="AA32" s="275"/>
      <c r="AB32" s="273"/>
      <c r="AC32" s="274"/>
    </row>
    <row r="33" spans="2:29" ht="12.95" customHeight="1" thickBot="1">
      <c r="B33" s="262"/>
      <c r="C33" s="299" t="s">
        <v>966</v>
      </c>
      <c r="D33" s="316" t="str">
        <f>IF(Badges!$AB802="A","/","")</f>
        <v/>
      </c>
      <c r="E33" s="316" t="str">
        <f>IF(Badges!$AB806="A","/","")</f>
        <v/>
      </c>
      <c r="F33" s="316" t="str">
        <f>IF(Badges!$AB810="A","/","")</f>
        <v/>
      </c>
      <c r="G33" s="316" t="str">
        <f>IF(Badges!$AB814="A","/","")</f>
        <v/>
      </c>
      <c r="H33" s="316" t="str">
        <f>IF(Badges!$AB818="A","/","")</f>
        <v/>
      </c>
      <c r="I33" s="224" t="str">
        <f>IF(Summary!$AX40="E","E","")</f>
        <v/>
      </c>
      <c r="J33" s="224" t="str">
        <f>IF(Summary!$AY40="Y","R","")</f>
        <v/>
      </c>
      <c r="L33" s="582" t="str">
        <f>'Council Own'!B126</f>
        <v>&lt;&lt;List Badge 6 Here&gt;&gt;</v>
      </c>
      <c r="M33" s="582"/>
      <c r="N33" s="582"/>
      <c r="O33" s="582"/>
      <c r="P33" s="582"/>
      <c r="Q33" s="582"/>
      <c r="R33" s="591"/>
      <c r="S33" s="341" t="str">
        <f>IF(Summary!$AX87="E","E","")</f>
        <v/>
      </c>
      <c r="T33" s="341" t="str">
        <f>IF(Summary!$AY87="Y","R","")</f>
        <v/>
      </c>
      <c r="U33" s="586"/>
      <c r="W33" s="338" t="str">
        <f>'Fun Patches'!C34</f>
        <v>&lt;LIST PATCH HERE&gt;</v>
      </c>
      <c r="X33" s="339" t="str">
        <f>IF(Summary!$AX142="E","E","")</f>
        <v/>
      </c>
      <c r="Y33" s="339" t="str">
        <f>IF(Summary!$AY142="Y","R","")</f>
        <v/>
      </c>
      <c r="AA33" s="275"/>
      <c r="AB33" s="273"/>
      <c r="AC33" s="274"/>
    </row>
    <row r="34" spans="2:29" ht="12.95" customHeight="1">
      <c r="L34" s="582" t="str">
        <f>'Council Own'!B150</f>
        <v>&lt;&lt;List Badge 7 Here&gt;&gt;</v>
      </c>
      <c r="M34" s="582"/>
      <c r="N34" s="582"/>
      <c r="O34" s="582"/>
      <c r="P34" s="582"/>
      <c r="Q34" s="582"/>
      <c r="R34" s="591"/>
      <c r="S34" s="341" t="str">
        <f>IF(Summary!$AX88="E","E","")</f>
        <v/>
      </c>
      <c r="T34" s="341" t="str">
        <f>IF(Summary!$AY88="Y","R","")</f>
        <v/>
      </c>
      <c r="U34" s="586"/>
      <c r="W34" s="338" t="str">
        <f>'Fun Patches'!C35</f>
        <v>&lt;LIST PATCH HERE&gt;</v>
      </c>
      <c r="X34" s="339" t="str">
        <f>IF(Summary!$AX143="E","E","")</f>
        <v/>
      </c>
      <c r="Y34" s="339" t="str">
        <f>IF(Summary!$AY143="Y","R","")</f>
        <v/>
      </c>
      <c r="AA34" s="275"/>
      <c r="AB34" s="273"/>
      <c r="AC34" s="274"/>
    </row>
    <row r="35" spans="2:29" ht="12.95" customHeight="1" thickBot="1">
      <c r="L35" s="582" t="str">
        <f>'Council Own'!B174</f>
        <v>&lt;&lt;List Badge 8 Here&gt;&gt;</v>
      </c>
      <c r="M35" s="582"/>
      <c r="N35" s="582"/>
      <c r="O35" s="582"/>
      <c r="P35" s="582"/>
      <c r="Q35" s="582"/>
      <c r="R35" s="591"/>
      <c r="S35" s="341" t="str">
        <f>IF(Summary!$AX89="E","E","")</f>
        <v/>
      </c>
      <c r="T35" s="341" t="str">
        <f>IF(Summary!$AY89="Y","R","")</f>
        <v/>
      </c>
      <c r="U35" s="586"/>
      <c r="W35" s="338" t="str">
        <f>'Fun Patches'!C36</f>
        <v>&lt;LIST PATCH HERE&gt;</v>
      </c>
      <c r="X35" s="339" t="str">
        <f>IF(Summary!$AX144="E","E","")</f>
        <v/>
      </c>
      <c r="Y35" s="339" t="str">
        <f>IF(Summary!$AY144="Y","R","")</f>
        <v/>
      </c>
      <c r="AA35" s="275"/>
      <c r="AB35" s="273"/>
      <c r="AC35" s="274"/>
    </row>
    <row r="36" spans="2:29" ht="12.95" customHeight="1">
      <c r="C36" s="300" t="s">
        <v>156</v>
      </c>
      <c r="D36" s="310" t="str">
        <f>IF(Badges!$AB56="A","/","")</f>
        <v/>
      </c>
      <c r="E36" s="310" t="str">
        <f>IF(Badges!$AB60="A","/","")</f>
        <v/>
      </c>
      <c r="F36" s="310" t="str">
        <f>IF(Badges!$AB64="A","/","")</f>
        <v/>
      </c>
      <c r="G36" s="310" t="str">
        <f>IF(Badges!$AB68="A","/","")</f>
        <v/>
      </c>
      <c r="H36" s="310" t="str">
        <f>IF(Badges!$AB72="A","/","")</f>
        <v/>
      </c>
      <c r="I36" s="224" t="str">
        <f>IF(Summary!$AX6="E","E","")</f>
        <v/>
      </c>
      <c r="J36" s="224" t="str">
        <f>IF(Summary!$AY6="Y","R","")</f>
        <v/>
      </c>
      <c r="L36" s="582" t="str">
        <f>'Council Own'!B198</f>
        <v>&lt;&lt;List Badge 9 Here&gt;&gt;</v>
      </c>
      <c r="M36" s="582"/>
      <c r="N36" s="582"/>
      <c r="O36" s="582"/>
      <c r="P36" s="582"/>
      <c r="Q36" s="582"/>
      <c r="R36" s="591"/>
      <c r="S36" s="341" t="str">
        <f>IF(Summary!$AX90="E","E","")</f>
        <v/>
      </c>
      <c r="T36" s="341" t="str">
        <f>IF(Summary!$AY90="Y","R","")</f>
        <v/>
      </c>
      <c r="U36" s="586"/>
      <c r="W36" s="338" t="str">
        <f>'Fun Patches'!C37</f>
        <v>&lt;LIST PATCH HERE&gt;</v>
      </c>
      <c r="X36" s="339" t="str">
        <f>IF(Summary!$AX145="E","E","")</f>
        <v/>
      </c>
      <c r="Y36" s="339" t="str">
        <f>IF(Summary!$AY145="Y","R","")</f>
        <v/>
      </c>
      <c r="AA36" s="275"/>
      <c r="AB36" s="273"/>
      <c r="AC36" s="274"/>
    </row>
    <row r="37" spans="2:29" ht="12.95" customHeight="1" thickBot="1">
      <c r="C37" s="298" t="s">
        <v>157</v>
      </c>
      <c r="D37" s="316" t="str">
        <f>IF(Badges!$AB611="A","/","")</f>
        <v/>
      </c>
      <c r="E37" s="316" t="str">
        <f>IF(Badges!$AB615="A","/","")</f>
        <v/>
      </c>
      <c r="F37" s="316" t="str">
        <f>IF(Badges!$AB619="A","/","")</f>
        <v/>
      </c>
      <c r="G37" s="316" t="str">
        <f>IF(Badges!$AB623="A","/","")</f>
        <v/>
      </c>
      <c r="H37" s="316" t="str">
        <f>IF(Badges!$AB627="A","/","")</f>
        <v/>
      </c>
      <c r="I37" s="326" t="str">
        <f>IF(Summary!$AX31="E","E","")</f>
        <v/>
      </c>
      <c r="J37" s="326" t="str">
        <f>IF(Summary!$AY31="Y","R","")</f>
        <v/>
      </c>
      <c r="L37" s="582" t="str">
        <f>'Council Own'!B222</f>
        <v>&lt;&lt;List Badge 10 Here&gt;&gt;</v>
      </c>
      <c r="M37" s="582"/>
      <c r="N37" s="582"/>
      <c r="O37" s="582"/>
      <c r="P37" s="582"/>
      <c r="Q37" s="582"/>
      <c r="R37" s="591"/>
      <c r="S37" s="341" t="str">
        <f>IF(Summary!$AX91="E","E","")</f>
        <v/>
      </c>
      <c r="T37" s="341" t="str">
        <f>IF(Summary!$AY91="Y","R","")</f>
        <v/>
      </c>
      <c r="U37" s="586"/>
      <c r="W37" s="338" t="str">
        <f>'Fun Patches'!C38</f>
        <v>&lt;LIST PATCH HERE&gt;</v>
      </c>
      <c r="X37" s="339" t="str">
        <f>IF(Summary!$AX146="E","E","")</f>
        <v/>
      </c>
      <c r="Y37" s="339" t="str">
        <f>IF(Summary!$AY146="Y","R","")</f>
        <v/>
      </c>
      <c r="AA37" s="275"/>
      <c r="AB37" s="273"/>
      <c r="AC37" s="274"/>
    </row>
    <row r="38" spans="2:29" ht="12.95" customHeight="1">
      <c r="C38" s="300" t="s">
        <v>158</v>
      </c>
      <c r="D38" s="309" t="str">
        <f>IF(Badges!$AB123="A","/","")</f>
        <v/>
      </c>
      <c r="E38" s="309" t="str">
        <f>IF(Badges!$AB125="A","/","")</f>
        <v/>
      </c>
      <c r="F38" s="309" t="str">
        <f>IF(Badges!$AB127="A","/","")</f>
        <v/>
      </c>
      <c r="G38" s="309" t="str">
        <f>IF(Badges!$AB129="A","/","")</f>
        <v/>
      </c>
      <c r="H38" s="309" t="str">
        <f>IF(Badges!$AB131="A","/","")</f>
        <v/>
      </c>
      <c r="I38" s="224" t="str">
        <f>IF(Summary!$AX9="E","E","")</f>
        <v/>
      </c>
      <c r="J38" s="224" t="str">
        <f>IF(Summary!$AY9="Y","R","")</f>
        <v/>
      </c>
      <c r="L38" s="391"/>
      <c r="M38" s="391"/>
      <c r="N38" s="391"/>
      <c r="O38" s="391"/>
      <c r="P38" s="391"/>
      <c r="Q38" s="391"/>
      <c r="R38" s="391"/>
      <c r="S38" s="395"/>
      <c r="T38" s="395"/>
      <c r="U38" s="586"/>
      <c r="W38" s="338" t="str">
        <f>'Fun Patches'!C39</f>
        <v>&lt;LIST PATCH HERE&gt;</v>
      </c>
      <c r="X38" s="339" t="str">
        <f>IF(Summary!$AX147="E","E","")</f>
        <v/>
      </c>
      <c r="Y38" s="339" t="str">
        <f>IF(Summary!$AY147="Y","R","")</f>
        <v/>
      </c>
      <c r="AA38" s="275"/>
      <c r="AB38" s="273"/>
      <c r="AC38" s="274"/>
    </row>
    <row r="39" spans="2:29" ht="12.95" customHeight="1">
      <c r="C39" s="299" t="s">
        <v>159</v>
      </c>
      <c r="D39" s="315" t="str">
        <f>IF(Badges!$AB136="A","/","")</f>
        <v/>
      </c>
      <c r="E39" s="315" t="str">
        <f>IF(Badges!$AB138="A","/","")</f>
        <v/>
      </c>
      <c r="F39" s="315" t="str">
        <f>IF(Badges!$AB140="A","/","")</f>
        <v/>
      </c>
      <c r="G39" s="315" t="str">
        <f>IF(Badges!$AB142="A","/","")</f>
        <v/>
      </c>
      <c r="H39" s="315" t="str">
        <f>IF(Badges!$AB144="A","/","")</f>
        <v/>
      </c>
      <c r="I39" s="224" t="str">
        <f>IF(Summary!$AX10="E","E","")</f>
        <v/>
      </c>
      <c r="J39" s="224" t="str">
        <f>IF(Summary!$AY10="Y","R","")</f>
        <v/>
      </c>
      <c r="L39" s="391"/>
      <c r="M39" s="391"/>
      <c r="N39" s="391"/>
      <c r="O39" s="391"/>
      <c r="P39" s="391"/>
      <c r="Q39" s="391"/>
      <c r="R39" s="391"/>
      <c r="S39" s="395"/>
      <c r="T39" s="395"/>
      <c r="U39" s="586"/>
      <c r="W39" s="338" t="str">
        <f>'Fun Patches'!C40</f>
        <v>&lt;LIST PATCH HERE&gt;</v>
      </c>
      <c r="X39" s="339" t="str">
        <f>IF(Summary!$AX148="E","E","")</f>
        <v/>
      </c>
      <c r="Y39" s="339" t="str">
        <f>IF(Summary!$AY148="Y","R","")</f>
        <v/>
      </c>
      <c r="AA39" s="275"/>
      <c r="AB39" s="273"/>
      <c r="AC39" s="274"/>
    </row>
    <row r="40" spans="2:29" ht="12.95" customHeight="1">
      <c r="L40" s="581" t="str">
        <f>'Age-Level'!C122</f>
        <v>Investiture</v>
      </c>
      <c r="M40" s="581"/>
      <c r="N40" s="581"/>
      <c r="O40" s="581"/>
      <c r="P40" s="581"/>
      <c r="Q40" s="581"/>
      <c r="R40" s="590"/>
      <c r="S40" s="224" t="str">
        <f>IF(Summary!$AX106="E","E","")</f>
        <v/>
      </c>
      <c r="T40" s="224" t="str">
        <f>IF(Summary!$AY106="Y","R","")</f>
        <v/>
      </c>
      <c r="U40" s="586"/>
      <c r="W40" s="338" t="str">
        <f>'Fun Patches'!C41</f>
        <v>&lt;LIST PATCH HERE&gt;</v>
      </c>
      <c r="X40" s="339" t="str">
        <f>IF(Summary!$AX149="E","E","")</f>
        <v/>
      </c>
      <c r="Y40" s="339" t="str">
        <f>IF(Summary!$AY149="Y","R","")</f>
        <v/>
      </c>
      <c r="AA40" s="275"/>
      <c r="AB40" s="273"/>
      <c r="AC40" s="274"/>
    </row>
    <row r="41" spans="2:29" ht="12.95" customHeight="1" thickBot="1">
      <c r="L41" s="581" t="str">
        <f>'Age-Level'!C123</f>
        <v>Rededication (1st year)</v>
      </c>
      <c r="M41" s="581"/>
      <c r="N41" s="581"/>
      <c r="O41" s="581"/>
      <c r="P41" s="581"/>
      <c r="Q41" s="581"/>
      <c r="R41" s="590"/>
      <c r="S41" s="224" t="str">
        <f>IF(Summary!$AX107="E","E","")</f>
        <v/>
      </c>
      <c r="T41" s="224" t="str">
        <f>IF(Summary!$AY107="Y","R","")</f>
        <v/>
      </c>
      <c r="U41" s="586"/>
      <c r="W41" s="338" t="str">
        <f>'Fun Patches'!C42</f>
        <v>&lt;LIST PATCH HERE&gt;</v>
      </c>
      <c r="X41" s="339" t="str">
        <f>IF(Summary!$AX150="E","E","")</f>
        <v/>
      </c>
      <c r="Y41" s="339" t="str">
        <f>IF(Summary!$AY150="Y","R","")</f>
        <v/>
      </c>
      <c r="AA41" s="275"/>
      <c r="AB41" s="273"/>
      <c r="AC41" s="274"/>
    </row>
    <row r="42" spans="2:29" ht="12.95" customHeight="1">
      <c r="B42" s="262"/>
      <c r="C42" s="263" t="s">
        <v>1078</v>
      </c>
      <c r="D42" s="309" t="str">
        <f>IF(Badges!$AB823="C","/","")</f>
        <v/>
      </c>
      <c r="E42" s="309" t="str">
        <f>IF(Badges!$AB823="C","/","")</f>
        <v/>
      </c>
      <c r="F42" s="309" t="str">
        <f>IF(Badges!$AB823="C","/","")</f>
        <v/>
      </c>
      <c r="G42" s="309" t="str">
        <f>IF(Badges!$AB823="C","/","")</f>
        <v/>
      </c>
      <c r="H42" s="309" t="str">
        <f>IF(Badges!$AB823="C","/","")</f>
        <v/>
      </c>
      <c r="I42" s="224" t="str">
        <f>IF(Summary!$AX42="E","E","")</f>
        <v/>
      </c>
      <c r="J42" s="224" t="str">
        <f>IF(Summary!$AY42="Y","R","")</f>
        <v/>
      </c>
      <c r="L42" s="581" t="str">
        <f>'Age-Level'!C124</f>
        <v>Rededication (2nd year)</v>
      </c>
      <c r="M42" s="581"/>
      <c r="N42" s="581"/>
      <c r="O42" s="581"/>
      <c r="P42" s="581"/>
      <c r="Q42" s="581"/>
      <c r="R42" s="590"/>
      <c r="S42" s="224" t="str">
        <f>IF(Summary!$AX108="E","E","")</f>
        <v/>
      </c>
      <c r="T42" s="224" t="str">
        <f>IF(Summary!$AY108="Y","R","")</f>
        <v/>
      </c>
      <c r="U42" s="586"/>
      <c r="W42" s="338" t="str">
        <f>'Fun Patches'!C43</f>
        <v>&lt;LIST PATCH HERE&gt;</v>
      </c>
      <c r="X42" s="339" t="str">
        <f>IF(Summary!$AX151="E","E","")</f>
        <v/>
      </c>
      <c r="Y42" s="339" t="str">
        <f>IF(Summary!$AY151="Y","R","")</f>
        <v/>
      </c>
      <c r="AA42" s="275"/>
      <c r="AB42" s="273"/>
      <c r="AC42" s="274"/>
    </row>
    <row r="43" spans="2:29" ht="12.95" customHeight="1">
      <c r="B43" s="262"/>
      <c r="C43" s="286" t="s">
        <v>1079</v>
      </c>
      <c r="D43" s="317" t="str">
        <f>IF(Badges!$AB830="C","/","")</f>
        <v/>
      </c>
      <c r="E43" s="317" t="str">
        <f>IF(Badges!$AB830="C","/","")</f>
        <v/>
      </c>
      <c r="F43" s="317" t="str">
        <f>IF(Badges!$AB830="C","/","")</f>
        <v/>
      </c>
      <c r="G43" s="317" t="str">
        <f>IF(Badges!$AB830="C","/","")</f>
        <v/>
      </c>
      <c r="H43" s="317" t="str">
        <f>IF(Badges!$AB830="C","/","")</f>
        <v/>
      </c>
      <c r="I43" s="224" t="str">
        <f>IF(Summary!$AX43="E","E","")</f>
        <v/>
      </c>
      <c r="J43" s="224" t="str">
        <f>IF(Summary!$AY43="Y","R","")</f>
        <v/>
      </c>
      <c r="L43" s="581" t="str">
        <f>'Age-Level'!C125</f>
        <v>Rededication (3rd year)</v>
      </c>
      <c r="M43" s="581"/>
      <c r="N43" s="581"/>
      <c r="O43" s="581"/>
      <c r="P43" s="581"/>
      <c r="Q43" s="581"/>
      <c r="R43" s="590"/>
      <c r="S43" s="224" t="str">
        <f>IF(Summary!$AX109="E","E","")</f>
        <v/>
      </c>
      <c r="T43" s="224" t="str">
        <f>IF(Summary!$AY109="Y","R","")</f>
        <v/>
      </c>
      <c r="U43" s="586"/>
      <c r="W43" s="338" t="str">
        <f>'Fun Patches'!C44</f>
        <v>&lt;LIST PATCH HERE&gt;</v>
      </c>
      <c r="X43" s="339" t="str">
        <f>IF(Summary!$AX152="E","E","")</f>
        <v/>
      </c>
      <c r="Y43" s="339" t="str">
        <f>IF(Summary!$AY152="Y","R","")</f>
        <v/>
      </c>
      <c r="AA43" s="275"/>
      <c r="AB43" s="273"/>
      <c r="AC43" s="274"/>
    </row>
    <row r="44" spans="2:29" ht="12.95" customHeight="1" thickBot="1">
      <c r="B44" s="262"/>
      <c r="C44" s="293" t="s">
        <v>1080</v>
      </c>
      <c r="D44" s="316" t="str">
        <f>IF(Badges!$AB837="C","/","")</f>
        <v/>
      </c>
      <c r="E44" s="316" t="str">
        <f>IF(Badges!$AB837="C","/","")</f>
        <v/>
      </c>
      <c r="F44" s="316" t="str">
        <f>IF(Badges!$AB837="C","/","")</f>
        <v/>
      </c>
      <c r="G44" s="316" t="str">
        <f>IF(Badges!$AB837="C","/","")</f>
        <v/>
      </c>
      <c r="H44" s="316" t="str">
        <f>IF(Badges!$AB837="C","/","")</f>
        <v/>
      </c>
      <c r="I44" s="326" t="str">
        <f>IF(Summary!$AX44="E","E","")</f>
        <v/>
      </c>
      <c r="J44" s="326" t="str">
        <f>IF(Summary!$AY44="Y","R","")</f>
        <v/>
      </c>
      <c r="L44" s="581" t="str">
        <f>'Age-Level'!C126</f>
        <v>Rededication (4th year)</v>
      </c>
      <c r="M44" s="581"/>
      <c r="N44" s="581"/>
      <c r="O44" s="581"/>
      <c r="P44" s="581"/>
      <c r="Q44" s="581"/>
      <c r="R44" s="590"/>
      <c r="S44" s="342" t="str">
        <f>IF(Summary!$AX110="E","E","")</f>
        <v/>
      </c>
      <c r="T44" s="342" t="str">
        <f>IF(Summary!$AY110="Y","R","")</f>
        <v/>
      </c>
      <c r="U44" s="586"/>
      <c r="W44" s="338" t="str">
        <f>'Fun Patches'!C45</f>
        <v>&lt;LIST PATCH HERE&gt;</v>
      </c>
      <c r="X44" s="339" t="str">
        <f>IF(Summary!$AX153="E","E","")</f>
        <v/>
      </c>
      <c r="Y44" s="339" t="str">
        <f>IF(Summary!$AY153="Y","R","")</f>
        <v/>
      </c>
      <c r="AA44" s="275"/>
      <c r="AB44" s="273"/>
      <c r="AC44" s="274"/>
    </row>
    <row r="45" spans="2:29" ht="12.95" customHeight="1" thickBot="1">
      <c r="B45" s="262"/>
      <c r="C45" s="263" t="s">
        <v>967</v>
      </c>
      <c r="D45" s="309" t="str">
        <f>IF(Badges!$AB845="C","/","")</f>
        <v/>
      </c>
      <c r="E45" s="309" t="str">
        <f>IF(Badges!$AB846="C","/","")</f>
        <v/>
      </c>
      <c r="F45" s="309" t="str">
        <f>IF(Badges!$AB847="C","/","")</f>
        <v/>
      </c>
      <c r="G45" s="309" t="str">
        <f>IF(Badges!$AB848="C","/","")</f>
        <v/>
      </c>
      <c r="H45" s="309" t="str">
        <f>IF(Badges!$AB849="C","/","")</f>
        <v/>
      </c>
      <c r="I45" s="224" t="str">
        <f>IF(Summary!$AX46="E","E","")</f>
        <v/>
      </c>
      <c r="J45" s="224" t="str">
        <f>IF(Summary!$AY46="Y","R","")</f>
        <v/>
      </c>
      <c r="L45" s="584" t="str">
        <f>'Age-Level'!C127</f>
        <v>Rededication (5th year)</v>
      </c>
      <c r="M45" s="584"/>
      <c r="N45" s="584"/>
      <c r="O45" s="584"/>
      <c r="P45" s="584"/>
      <c r="Q45" s="584"/>
      <c r="R45" s="592"/>
      <c r="S45" s="343" t="str">
        <f>IF(Summary!$AX111="E","E","")</f>
        <v/>
      </c>
      <c r="T45" s="343" t="str">
        <f>IF(Summary!$AY111="Y","R","")</f>
        <v/>
      </c>
      <c r="U45" s="586"/>
      <c r="W45" s="338" t="str">
        <f>'Fun Patches'!C46</f>
        <v>&lt;LIST PATCH HERE&gt;</v>
      </c>
      <c r="X45" s="339" t="str">
        <f>IF(Summary!$AX154="E","E","")</f>
        <v/>
      </c>
      <c r="Y45" s="339" t="str">
        <f>IF(Summary!$AY154="Y","R","")</f>
        <v/>
      </c>
      <c r="AA45" s="275"/>
      <c r="AB45" s="273"/>
      <c r="AC45" s="274"/>
    </row>
    <row r="46" spans="2:29" ht="12.95" customHeight="1">
      <c r="B46" s="262"/>
      <c r="C46" s="286" t="s">
        <v>968</v>
      </c>
      <c r="D46" s="317" t="str">
        <f>IF(Badges!$AB852="C","/","")</f>
        <v/>
      </c>
      <c r="E46" s="317" t="str">
        <f>IF(Badges!$AB853="C","/","")</f>
        <v/>
      </c>
      <c r="F46" s="317" t="str">
        <f>IF(Badges!$AB854="C","/","")</f>
        <v/>
      </c>
      <c r="G46" s="317" t="str">
        <f>IF(Badges!$AB855="C","/","")</f>
        <v/>
      </c>
      <c r="H46" s="317" t="str">
        <f>IF(Badges!$AB856="C","/","")</f>
        <v/>
      </c>
      <c r="I46" s="224" t="str">
        <f>IF(Summary!$AX47="E","E","")</f>
        <v/>
      </c>
      <c r="J46" s="224" t="str">
        <f>IF(Summary!$AY47="Y","R","")</f>
        <v/>
      </c>
      <c r="T46" s="394"/>
      <c r="U46" s="586"/>
      <c r="W46" s="338" t="str">
        <f>'Fun Patches'!C47</f>
        <v>&lt;LIST PATCH HERE&gt;</v>
      </c>
      <c r="X46" s="339" t="str">
        <f>IF(Summary!$AX155="E","E","")</f>
        <v/>
      </c>
      <c r="Y46" s="339" t="str">
        <f>IF(Summary!$AY155="Y","R","")</f>
        <v/>
      </c>
      <c r="AA46" s="275"/>
      <c r="AB46" s="273"/>
      <c r="AC46" s="274"/>
    </row>
    <row r="47" spans="2:29" ht="12.95" customHeight="1" thickBot="1">
      <c r="B47" s="262"/>
      <c r="C47" s="293" t="s">
        <v>969</v>
      </c>
      <c r="D47" s="316" t="str">
        <f>IF(Badges!$AB859="C","/","")</f>
        <v/>
      </c>
      <c r="E47" s="316" t="str">
        <f>IF(Badges!$AB860="C","/","")</f>
        <v/>
      </c>
      <c r="F47" s="316" t="str">
        <f>IF(Badges!$AB861="C","/","")</f>
        <v/>
      </c>
      <c r="G47" s="316" t="str">
        <f>IF(Badges!$AB862="C","/","")</f>
        <v/>
      </c>
      <c r="H47" s="316" t="str">
        <f>IF(Badges!$AB863="C","/","")</f>
        <v/>
      </c>
      <c r="I47" s="326" t="str">
        <f>IF(Summary!$AX48="E","E","")</f>
        <v/>
      </c>
      <c r="J47" s="326" t="str">
        <f>IF(Summary!$AY48="Y","R","")</f>
        <v/>
      </c>
      <c r="U47" s="586"/>
      <c r="W47" s="338" t="str">
        <f>'Fun Patches'!C48</f>
        <v>&lt;LIST PATCH HERE&gt;</v>
      </c>
      <c r="X47" s="339" t="str">
        <f>IF(Summary!$AX156="E","E","")</f>
        <v/>
      </c>
      <c r="Y47" s="339" t="str">
        <f>IF(Summary!$AY156="Y","R","")</f>
        <v/>
      </c>
      <c r="AA47" s="275"/>
      <c r="AB47" s="273"/>
      <c r="AC47" s="274"/>
    </row>
    <row r="48" spans="2:29" ht="12.95" customHeight="1">
      <c r="B48" s="262"/>
      <c r="C48" s="294" t="s">
        <v>970</v>
      </c>
      <c r="D48" s="309" t="str">
        <f>IF(Badges!$AB867="C","/","")</f>
        <v/>
      </c>
      <c r="E48" s="309" t="str">
        <f>IF(Badges!$AB868="C","/","")</f>
        <v/>
      </c>
      <c r="F48" s="309" t="str">
        <f>IF(Badges!$AB869="C","/","")</f>
        <v/>
      </c>
      <c r="G48" s="309" t="str">
        <f>IF(Badges!$AB870="C","/","")</f>
        <v/>
      </c>
      <c r="H48" s="309" t="str">
        <f>IF(Badges!$AB871="C","/","")</f>
        <v/>
      </c>
      <c r="I48" s="224" t="str">
        <f>IF(Summary!$AX50="E","E","")</f>
        <v/>
      </c>
      <c r="J48" s="224" t="str">
        <f>IF(Summary!$AY50="Y","R","")</f>
        <v/>
      </c>
      <c r="L48" s="583"/>
      <c r="M48" s="583"/>
      <c r="N48" s="583"/>
      <c r="O48" s="583"/>
      <c r="P48" s="583"/>
      <c r="Q48" s="583"/>
      <c r="R48" s="587"/>
      <c r="S48" s="264"/>
      <c r="T48" s="274"/>
      <c r="U48" s="586"/>
      <c r="W48" s="338" t="str">
        <f>'Fun Patches'!C49</f>
        <v>&lt;LIST PATCH HERE&gt;</v>
      </c>
      <c r="X48" s="339" t="str">
        <f>IF(Summary!$AX157="E","E","")</f>
        <v/>
      </c>
      <c r="Y48" s="339" t="str">
        <f>IF(Summary!$AY157="Y","R","")</f>
        <v/>
      </c>
      <c r="AA48" s="275"/>
      <c r="AB48" s="273"/>
      <c r="AC48" s="274"/>
    </row>
    <row r="49" spans="2:29" ht="12.95" customHeight="1">
      <c r="B49" s="262"/>
      <c r="C49" s="295" t="s">
        <v>971</v>
      </c>
      <c r="D49" s="317" t="str">
        <f>IF(Badges!$AB874="C","/","")</f>
        <v/>
      </c>
      <c r="E49" s="317" t="str">
        <f>IF(Badges!$AB875="C","/","")</f>
        <v/>
      </c>
      <c r="F49" s="317" t="str">
        <f>IF(Badges!$AB876="C","/","")</f>
        <v/>
      </c>
      <c r="G49" s="317" t="str">
        <f>IF(Badges!$AB877="C","/","")</f>
        <v/>
      </c>
      <c r="H49" s="317" t="str">
        <f>IF(Badges!$AB878="C","/","")</f>
        <v/>
      </c>
      <c r="I49" s="224" t="str">
        <f>IF(Summary!$AX51="E","E","")</f>
        <v/>
      </c>
      <c r="J49" s="224" t="str">
        <f>IF(Summary!$AY51="Y","R","")</f>
        <v/>
      </c>
      <c r="L49" s="585"/>
      <c r="M49" s="585"/>
      <c r="N49" s="585"/>
      <c r="O49" s="585"/>
      <c r="P49" s="585"/>
      <c r="Q49" s="585"/>
      <c r="R49" s="588"/>
      <c r="S49" s="273"/>
      <c r="T49" s="274"/>
      <c r="U49" s="586"/>
      <c r="W49" s="338" t="str">
        <f>'Fun Patches'!C50</f>
        <v>&lt;LIST PATCH HERE&gt;</v>
      </c>
      <c r="X49" s="339" t="str">
        <f>IF(Summary!$AX158="E","E","")</f>
        <v/>
      </c>
      <c r="Y49" s="339" t="str">
        <f>IF(Summary!$AY158="Y","R","")</f>
        <v/>
      </c>
      <c r="AA49" s="275"/>
      <c r="AB49" s="273"/>
      <c r="AC49" s="274"/>
    </row>
    <row r="50" spans="2:29" ht="12.95" customHeight="1" thickBot="1">
      <c r="B50" s="262"/>
      <c r="C50" s="298" t="s">
        <v>972</v>
      </c>
      <c r="D50" s="316" t="str">
        <f>IF(Badges!$AB881="C","/","")</f>
        <v/>
      </c>
      <c r="E50" s="316" t="str">
        <f>IF(Badges!$AB882="C","/","")</f>
        <v/>
      </c>
      <c r="F50" s="316" t="str">
        <f>IF(Badges!$AB883="C","/","")</f>
        <v/>
      </c>
      <c r="G50" s="316" t="str">
        <f>IF(Badges!$AB884="C","/","")</f>
        <v/>
      </c>
      <c r="H50" s="316" t="str">
        <f>IF(Badges!$AB885="C","/","")</f>
        <v/>
      </c>
      <c r="I50" s="326" t="str">
        <f>IF(Summary!$AX52="E","E","")</f>
        <v/>
      </c>
      <c r="J50" s="326" t="str">
        <f>IF(Summary!$AY52="Y","R","")</f>
        <v/>
      </c>
      <c r="L50" s="583"/>
      <c r="M50" s="583"/>
      <c r="N50" s="583"/>
      <c r="O50" s="583"/>
      <c r="P50" s="583"/>
      <c r="Q50" s="583"/>
      <c r="R50" s="587"/>
      <c r="S50" s="273"/>
      <c r="T50" s="274"/>
      <c r="U50" s="586"/>
      <c r="W50" s="338" t="str">
        <f>'Fun Patches'!C51</f>
        <v>&lt;LIST PATCH HERE&gt;</v>
      </c>
      <c r="X50" s="339" t="str">
        <f>IF(Summary!$AX159="E","E","")</f>
        <v/>
      </c>
      <c r="Y50" s="339" t="str">
        <f>IF(Summary!$AY159="Y","R","")</f>
        <v/>
      </c>
      <c r="AA50" s="275"/>
      <c r="AB50" s="273"/>
      <c r="AC50" s="274"/>
    </row>
    <row r="51" spans="2:29" ht="12.95" customHeight="1">
      <c r="B51" s="262"/>
      <c r="C51" s="263" t="s">
        <v>1081</v>
      </c>
      <c r="D51" s="309" t="str">
        <f>IF(Badges!$AB889="C","/","")</f>
        <v/>
      </c>
      <c r="E51" s="309" t="str">
        <f>IF(Badges!$AB890="C","/","")</f>
        <v/>
      </c>
      <c r="F51" s="309" t="str">
        <f>IF(Badges!$AB891="C","/","")</f>
        <v/>
      </c>
      <c r="G51" s="309" t="str">
        <f>IF(Badges!$AB892="C","/","")</f>
        <v/>
      </c>
      <c r="H51" s="309" t="str">
        <f>IF(Badges!$AB893="C","/","")</f>
        <v/>
      </c>
      <c r="I51" s="224" t="str">
        <f>IF(Summary!$AX54="E","E","")</f>
        <v/>
      </c>
      <c r="J51" s="224" t="str">
        <f>IF(Summary!$AY54="Y","R","")</f>
        <v/>
      </c>
      <c r="L51" s="585"/>
      <c r="M51" s="585"/>
      <c r="N51" s="585"/>
      <c r="O51" s="585"/>
      <c r="P51" s="585"/>
      <c r="Q51" s="585"/>
      <c r="R51" s="588"/>
      <c r="S51" s="273"/>
      <c r="T51" s="274"/>
      <c r="U51" s="586"/>
      <c r="W51" s="338" t="str">
        <f>'Fun Patches'!C52</f>
        <v>&lt;LIST PATCH HERE&gt;</v>
      </c>
      <c r="X51" s="339" t="str">
        <f>IF(Summary!$AX160="E","E","")</f>
        <v/>
      </c>
      <c r="Y51" s="339" t="str">
        <f>IF(Summary!$AY160="Y","R","")</f>
        <v/>
      </c>
      <c r="AA51" s="275"/>
      <c r="AB51" s="273"/>
      <c r="AC51" s="274"/>
    </row>
    <row r="52" spans="2:29" ht="12.95" customHeight="1">
      <c r="B52" s="262"/>
      <c r="C52" s="286" t="s">
        <v>1082</v>
      </c>
      <c r="D52" s="317" t="str">
        <f>IF(Badges!$AB896="C","/","")</f>
        <v/>
      </c>
      <c r="E52" s="317" t="str">
        <f>IF(Badges!$AB897="C","/","")</f>
        <v/>
      </c>
      <c r="F52" s="317" t="str">
        <f>IF(Badges!$AB898="C","/","")</f>
        <v/>
      </c>
      <c r="G52" s="317" t="str">
        <f>IF(Badges!$AB899="C","/","")</f>
        <v/>
      </c>
      <c r="H52" s="317" t="str">
        <f>IF(Badges!$AB900="C","/","")</f>
        <v/>
      </c>
      <c r="I52" s="224" t="str">
        <f>IF(Summary!$AX55="E","E","")</f>
        <v/>
      </c>
      <c r="J52" s="224" t="str">
        <f>IF(Summary!$AY55="Y","R","")</f>
        <v/>
      </c>
      <c r="L52" s="583"/>
      <c r="M52" s="583"/>
      <c r="N52" s="583"/>
      <c r="O52" s="583"/>
      <c r="P52" s="583"/>
      <c r="Q52" s="583"/>
      <c r="R52" s="587"/>
      <c r="S52" s="273"/>
      <c r="T52" s="274"/>
      <c r="U52" s="586"/>
      <c r="W52" s="338" t="str">
        <f>'Fun Patches'!C53</f>
        <v>&lt;LIST PATCH HERE&gt;</v>
      </c>
      <c r="X52" s="339" t="str">
        <f>IF(Summary!$AX161="E","E","")</f>
        <v/>
      </c>
      <c r="Y52" s="339" t="str">
        <f>IF(Summary!$AY161="Y","R","")</f>
        <v/>
      </c>
      <c r="AA52" s="275"/>
      <c r="AB52" s="273"/>
      <c r="AC52" s="274"/>
    </row>
    <row r="53" spans="2:29" ht="12.95" customHeight="1" thickBot="1">
      <c r="B53" s="262"/>
      <c r="C53" s="293" t="s">
        <v>1083</v>
      </c>
      <c r="D53" s="316" t="str">
        <f>IF(Badges!$AB903="C","/","")</f>
        <v/>
      </c>
      <c r="E53" s="316" t="str">
        <f>IF(Badges!$AB904="C","/","")</f>
        <v/>
      </c>
      <c r="F53" s="316" t="str">
        <f>IF(Badges!$AB905="C","/","")</f>
        <v/>
      </c>
      <c r="G53" s="316" t="str">
        <f>IF(Badges!$AB906="C","/","")</f>
        <v/>
      </c>
      <c r="H53" s="316" t="str">
        <f>IF(Badges!$AB907="C","/","")</f>
        <v/>
      </c>
      <c r="I53" s="326" t="str">
        <f>IF(Summary!$AX56="E","E","")</f>
        <v/>
      </c>
      <c r="J53" s="326" t="str">
        <f>IF(Summary!$AY56="Y","R","")</f>
        <v/>
      </c>
      <c r="L53" s="585"/>
      <c r="M53" s="585"/>
      <c r="N53" s="585"/>
      <c r="O53" s="585"/>
      <c r="P53" s="585"/>
      <c r="Q53" s="585"/>
      <c r="R53" s="588"/>
      <c r="S53" s="273"/>
      <c r="T53" s="274"/>
      <c r="U53" s="586"/>
      <c r="W53" s="340" t="str">
        <f>'Fun Patches'!C54</f>
        <v>&lt;LIST PATCH HERE&gt;</v>
      </c>
      <c r="X53" s="341" t="str">
        <f>IF(Summary!$AX162="E","E","")</f>
        <v/>
      </c>
      <c r="Y53" s="341" t="str">
        <f>IF(Summary!$AY162="Y","R","")</f>
        <v/>
      </c>
      <c r="AA53" s="275"/>
      <c r="AB53" s="273"/>
      <c r="AC53" s="274"/>
    </row>
    <row r="54" spans="2:29" ht="12.95" customHeight="1">
      <c r="B54" s="262"/>
      <c r="C54" s="263" t="s">
        <v>973</v>
      </c>
      <c r="D54" s="309" t="str">
        <f>IF(Badges!$AB911="C","/","")</f>
        <v/>
      </c>
      <c r="E54" s="309" t="str">
        <f>IF(Badges!$AB912="C","/","")</f>
        <v/>
      </c>
      <c r="F54" s="309" t="str">
        <f>IF(Badges!$AB913="C","/","")</f>
        <v/>
      </c>
      <c r="G54" s="309" t="str">
        <f>IF(Badges!$AB914="C","/","")</f>
        <v/>
      </c>
      <c r="H54" s="309" t="str">
        <f>IF(Badges!$AB915="C","/","")</f>
        <v/>
      </c>
      <c r="I54" s="224" t="str">
        <f>IF(Summary!$AX58="E","E","")</f>
        <v/>
      </c>
      <c r="J54" s="224" t="str">
        <f>IF(Summary!$AY58="Y","R","")</f>
        <v/>
      </c>
      <c r="L54" s="583"/>
      <c r="M54" s="583"/>
      <c r="N54" s="583"/>
      <c r="O54" s="583"/>
      <c r="P54" s="583"/>
      <c r="Q54" s="583"/>
      <c r="R54" s="587"/>
      <c r="S54" s="273"/>
      <c r="T54" s="274"/>
      <c r="U54" s="586"/>
      <c r="W54" s="335"/>
      <c r="X54" s="334"/>
      <c r="Y54" s="334"/>
      <c r="AA54" s="275"/>
      <c r="AB54" s="273"/>
      <c r="AC54" s="274"/>
    </row>
    <row r="55" spans="2:29" ht="12.95" customHeight="1">
      <c r="B55" s="262"/>
      <c r="C55" s="286" t="s">
        <v>974</v>
      </c>
      <c r="D55" s="317" t="str">
        <f>IF(Badges!$AB918="C","/","")</f>
        <v/>
      </c>
      <c r="E55" s="317" t="str">
        <f>IF(Badges!$AB919="C","/","")</f>
        <v/>
      </c>
      <c r="F55" s="317" t="str">
        <f>IF(Badges!$AB920="C","/","")</f>
        <v/>
      </c>
      <c r="G55" s="317" t="str">
        <f>IF(Badges!$AB921="C","/","")</f>
        <v/>
      </c>
      <c r="H55" s="317" t="str">
        <f>IF(Badges!$AB922="C","/","")</f>
        <v/>
      </c>
      <c r="I55" s="224" t="str">
        <f>IF(Summary!$AX59="E","E","")</f>
        <v/>
      </c>
      <c r="J55" s="224" t="str">
        <f>IF(Summary!$AY59="Y","R","")</f>
        <v/>
      </c>
      <c r="L55" s="585"/>
      <c r="M55" s="585"/>
      <c r="N55" s="585"/>
      <c r="O55" s="585"/>
      <c r="P55" s="585"/>
      <c r="Q55" s="585"/>
      <c r="R55" s="588"/>
      <c r="S55" s="273"/>
      <c r="T55" s="274"/>
      <c r="U55" s="586"/>
      <c r="W55" s="396"/>
      <c r="X55" s="264"/>
      <c r="Y55" s="265"/>
      <c r="AA55" s="275"/>
      <c r="AB55" s="273"/>
      <c r="AC55" s="274"/>
    </row>
    <row r="56" spans="2:29" ht="12.95" customHeight="1" thickBot="1">
      <c r="B56" s="262"/>
      <c r="C56" s="276" t="s">
        <v>975</v>
      </c>
      <c r="D56" s="316" t="str">
        <f>IF(Badges!$AB928="A","/","")</f>
        <v/>
      </c>
      <c r="E56" s="316" t="str">
        <f>IF(Badges!$AB931="A","/","")</f>
        <v/>
      </c>
      <c r="F56" s="316" t="str">
        <f>IF(Badges!$AB935="A","/","")</f>
        <v/>
      </c>
      <c r="G56" s="316" t="str">
        <f>IF(Badges!$AB939="A","/","")</f>
        <v/>
      </c>
      <c r="H56" s="316" t="str">
        <f>IF(Badges!$AB942="A","/","")</f>
        <v/>
      </c>
      <c r="I56" s="224" t="str">
        <f>IF(Summary!$AX60="E","E","")</f>
        <v/>
      </c>
      <c r="J56" s="224" t="str">
        <f>IF(Summary!$AY60="Y","R","")</f>
        <v/>
      </c>
      <c r="L56" s="583"/>
      <c r="M56" s="583"/>
      <c r="N56" s="583"/>
      <c r="O56" s="583"/>
      <c r="P56" s="583"/>
      <c r="Q56" s="583"/>
      <c r="R56" s="587"/>
      <c r="S56" s="273"/>
      <c r="T56" s="274"/>
      <c r="U56" s="586"/>
      <c r="W56" s="275"/>
      <c r="X56" s="273"/>
      <c r="Y56" s="274"/>
      <c r="AA56" s="275"/>
      <c r="AB56" s="273"/>
      <c r="AC56" s="274"/>
    </row>
    <row r="57" spans="2:29" ht="12.95" customHeight="1">
      <c r="J57" s="301"/>
      <c r="L57" s="585"/>
      <c r="M57" s="585"/>
      <c r="N57" s="585"/>
      <c r="O57" s="585"/>
      <c r="P57" s="585"/>
      <c r="Q57" s="585"/>
      <c r="R57" s="588"/>
      <c r="S57" s="273"/>
      <c r="T57" s="274"/>
      <c r="U57" s="586"/>
      <c r="W57" s="275"/>
      <c r="X57" s="273"/>
      <c r="Y57" s="274"/>
      <c r="AA57" s="275"/>
      <c r="AB57" s="273"/>
      <c r="AC57" s="274"/>
    </row>
    <row r="58" spans="2:29" ht="12.95" customHeight="1" thickBot="1">
      <c r="L58" s="583"/>
      <c r="M58" s="583"/>
      <c r="N58" s="583"/>
      <c r="O58" s="583"/>
      <c r="P58" s="583"/>
      <c r="Q58" s="583"/>
      <c r="R58" s="587"/>
      <c r="S58" s="273"/>
      <c r="T58" s="274"/>
      <c r="U58" s="586"/>
      <c r="W58" s="275"/>
      <c r="X58" s="273"/>
      <c r="Y58" s="274"/>
      <c r="AA58" s="275"/>
      <c r="AB58" s="273"/>
      <c r="AC58" s="274"/>
    </row>
    <row r="59" spans="2:29" ht="12.95" customHeight="1">
      <c r="B59" s="262"/>
      <c r="C59" s="263" t="s">
        <v>976</v>
      </c>
      <c r="D59" s="310" t="str">
        <f>IF('Age-Level'!$AB6="C","/","")</f>
        <v/>
      </c>
      <c r="E59" s="310" t="str">
        <f>IF('Age-Level'!$AB7="C","/","")</f>
        <v/>
      </c>
      <c r="F59" s="310" t="str">
        <f>IF('Age-Level'!$AB8="C","/","")</f>
        <v/>
      </c>
      <c r="G59" s="310" t="str">
        <f>IF('Age-Level'!$AB9="C","/","")</f>
        <v/>
      </c>
      <c r="H59" s="310" t="str">
        <f>IF('Age-Level'!$AB10="C","/","")</f>
        <v/>
      </c>
      <c r="I59" s="224" t="str">
        <f>IF(Summary!$AX95="E","E","")</f>
        <v/>
      </c>
      <c r="J59" s="224" t="str">
        <f>IF(Summary!$AY95="Y","R","")</f>
        <v/>
      </c>
      <c r="L59" s="585"/>
      <c r="M59" s="585"/>
      <c r="N59" s="585"/>
      <c r="O59" s="585"/>
      <c r="P59" s="585"/>
      <c r="Q59" s="585"/>
      <c r="R59" s="588"/>
      <c r="S59" s="273"/>
      <c r="T59" s="274"/>
      <c r="U59" s="586"/>
      <c r="W59" s="275"/>
      <c r="X59" s="273"/>
      <c r="Y59" s="274"/>
      <c r="AA59" s="275"/>
      <c r="AB59" s="273"/>
      <c r="AC59" s="274"/>
    </row>
    <row r="60" spans="2:29" ht="12.95" customHeight="1" thickBot="1">
      <c r="B60" s="262"/>
      <c r="C60" s="276" t="s">
        <v>977</v>
      </c>
      <c r="D60" s="316" t="str">
        <f>IF('Age-Level'!$AB13="C","/","")</f>
        <v/>
      </c>
      <c r="E60" s="316" t="str">
        <f>IF('Age-Level'!$AB14="C","/","")</f>
        <v/>
      </c>
      <c r="F60" s="316" t="str">
        <f>IF('Age-Level'!$AB15="C","/","")</f>
        <v/>
      </c>
      <c r="G60" s="316" t="str">
        <f>IF('Age-Level'!$AB16="C","/","")</f>
        <v/>
      </c>
      <c r="H60" s="316" t="str">
        <f>IF('Age-Level'!$AB17="C","/","")</f>
        <v/>
      </c>
      <c r="I60" s="326" t="str">
        <f>IF(Summary!$AX96="E","E","")</f>
        <v/>
      </c>
      <c r="J60" s="326" t="str">
        <f>IF(Summary!$AY96="Y","R","")</f>
        <v/>
      </c>
      <c r="L60" s="583"/>
      <c r="M60" s="583"/>
      <c r="N60" s="583"/>
      <c r="O60" s="583"/>
      <c r="P60" s="583"/>
      <c r="Q60" s="583"/>
      <c r="R60" s="587"/>
      <c r="S60" s="273"/>
      <c r="T60" s="274"/>
      <c r="U60" s="586"/>
      <c r="W60" s="275"/>
      <c r="X60" s="273"/>
      <c r="Y60" s="274"/>
      <c r="AA60" s="275"/>
      <c r="AB60" s="273"/>
      <c r="AC60" s="274"/>
    </row>
    <row r="61" spans="2:29" ht="12.95" customHeight="1">
      <c r="B61" s="262"/>
      <c r="C61" s="282" t="s">
        <v>978</v>
      </c>
      <c r="D61" s="310" t="str">
        <f>IF('Age-Level'!$AB20="C","/","")</f>
        <v/>
      </c>
      <c r="E61" s="310" t="str">
        <f>IF('Age-Level'!$AB21="C","/","")</f>
        <v/>
      </c>
      <c r="F61" s="310" t="str">
        <f>IF('Age-Level'!$AB22="C","/","")</f>
        <v/>
      </c>
      <c r="G61" s="310" t="str">
        <f>IF('Age-Level'!$AB23="C","/","")</f>
        <v/>
      </c>
      <c r="H61" s="310" t="str">
        <f>IF('Age-Level'!$AB24="C","/","")</f>
        <v/>
      </c>
      <c r="I61" s="224" t="str">
        <f>IF(Summary!$AX97="E","E","")</f>
        <v/>
      </c>
      <c r="J61" s="224" t="str">
        <f>IF(Summary!$AY97="Y","R","")</f>
        <v/>
      </c>
      <c r="L61" s="585"/>
      <c r="M61" s="585"/>
      <c r="N61" s="585"/>
      <c r="O61" s="585"/>
      <c r="P61" s="585"/>
      <c r="Q61" s="585"/>
      <c r="R61" s="588"/>
      <c r="S61" s="273"/>
      <c r="T61" s="274"/>
      <c r="U61" s="586"/>
      <c r="W61" s="275"/>
      <c r="X61" s="273"/>
      <c r="Y61" s="274"/>
      <c r="AA61" s="275"/>
      <c r="AB61" s="273"/>
      <c r="AC61" s="274"/>
    </row>
    <row r="62" spans="2:29" ht="12.95" customHeight="1">
      <c r="B62" s="262"/>
      <c r="C62" s="276" t="s">
        <v>979</v>
      </c>
      <c r="D62" s="315" t="str">
        <f>IF('Age-Level'!$AB27="C","/","")</f>
        <v/>
      </c>
      <c r="E62" s="315" t="str">
        <f>IF('Age-Level'!$AB28="C","/","")</f>
        <v/>
      </c>
      <c r="F62" s="315" t="str">
        <f>IF('Age-Level'!$AB29="C","/","")</f>
        <v/>
      </c>
      <c r="G62" s="315" t="str">
        <f>IF('Age-Level'!$AB30="C","/","")</f>
        <v/>
      </c>
      <c r="H62" s="315" t="str">
        <f>IF('Age-Level'!$AB31="C","/","")</f>
        <v/>
      </c>
      <c r="I62" s="346" t="str">
        <f>IF(Summary!$AX98="E","E","")</f>
        <v/>
      </c>
      <c r="J62" s="346" t="str">
        <f>IF(Summary!$AY98="Y","R","")</f>
        <v/>
      </c>
      <c r="L62" s="583"/>
      <c r="M62" s="583"/>
      <c r="N62" s="583"/>
      <c r="O62" s="583"/>
      <c r="P62" s="583"/>
      <c r="Q62" s="583"/>
      <c r="R62" s="587"/>
      <c r="S62" s="273"/>
      <c r="T62" s="274"/>
      <c r="U62" s="586"/>
      <c r="W62" s="275"/>
      <c r="X62" s="273"/>
      <c r="Y62" s="274"/>
      <c r="AA62" s="275"/>
      <c r="AB62" s="273"/>
      <c r="AC62" s="274"/>
    </row>
    <row r="63" spans="2:29" ht="12.95" customHeight="1" thickBot="1">
      <c r="B63" s="262"/>
      <c r="C63" s="298" t="s">
        <v>542</v>
      </c>
      <c r="D63" s="316" t="str">
        <f>IF('Age-Level'!$AB34="C","/","")</f>
        <v/>
      </c>
      <c r="E63" s="316" t="str">
        <f>IF('Age-Level'!$AB35="C","/","")</f>
        <v/>
      </c>
      <c r="F63" s="316" t="str">
        <f>IF('Age-Level'!$AB36="C","/","")</f>
        <v/>
      </c>
      <c r="G63" s="316" t="str">
        <f>IF('Age-Level'!$AB37="C","/","")</f>
        <v/>
      </c>
      <c r="H63" s="316" t="str">
        <f>IF('Age-Level'!$AB38="C","/","")</f>
        <v/>
      </c>
      <c r="I63" s="326" t="str">
        <f>IF(Summary!$AX99="E","E","")</f>
        <v/>
      </c>
      <c r="J63" s="326" t="str">
        <f>IF(Summary!$AY99="Y","R","")</f>
        <v/>
      </c>
      <c r="L63" s="585"/>
      <c r="M63" s="585"/>
      <c r="N63" s="585"/>
      <c r="O63" s="585"/>
      <c r="P63" s="585"/>
      <c r="Q63" s="585"/>
      <c r="R63" s="588"/>
      <c r="S63" s="273"/>
      <c r="T63" s="274"/>
      <c r="U63" s="586"/>
      <c r="W63" s="275"/>
      <c r="X63" s="273"/>
      <c r="Y63" s="274"/>
      <c r="AA63" s="275"/>
      <c r="AB63" s="273"/>
      <c r="AC63" s="274"/>
    </row>
    <row r="64" spans="2:29" ht="12.95" customHeight="1">
      <c r="B64" s="262"/>
      <c r="C64" s="303" t="s">
        <v>980</v>
      </c>
      <c r="D64" s="397"/>
      <c r="E64" s="398"/>
      <c r="F64" s="399" t="str">
        <f>IF(COUNTIF(U4:U24,"C")&gt;0,"/"," ")</f>
        <v xml:space="preserve"> </v>
      </c>
      <c r="G64" s="399" t="str">
        <f>IF(COUNTIF(U4:U24,"C")&gt;1,"/"," ")</f>
        <v xml:space="preserve"> </v>
      </c>
      <c r="H64" s="399" t="str">
        <f>IF(COUNTIF(U4:U24,"C")&gt;2,"/"," ")</f>
        <v xml:space="preserve"> </v>
      </c>
      <c r="I64" s="224" t="str">
        <f>IF(Summary!$AX100="E","E","")</f>
        <v/>
      </c>
      <c r="J64" s="224" t="str">
        <f>IF(Summary!$AY100="Y","R","")</f>
        <v/>
      </c>
      <c r="L64" s="583"/>
      <c r="M64" s="583"/>
      <c r="N64" s="583"/>
      <c r="O64" s="583"/>
      <c r="P64" s="583"/>
      <c r="Q64" s="583"/>
      <c r="R64" s="587"/>
      <c r="S64" s="273"/>
      <c r="T64" s="274"/>
      <c r="U64" s="586"/>
      <c r="W64" s="275"/>
      <c r="X64" s="273"/>
      <c r="Y64" s="274"/>
      <c r="AA64" s="275"/>
      <c r="AB64" s="273"/>
      <c r="AC64" s="274"/>
    </row>
    <row r="65" spans="1:30" ht="12.95" customHeight="1">
      <c r="B65" s="262"/>
      <c r="C65" s="302" t="s">
        <v>211</v>
      </c>
      <c r="D65" s="379"/>
      <c r="E65" s="379"/>
      <c r="F65" s="379"/>
      <c r="G65" s="379"/>
      <c r="H65" s="380"/>
      <c r="I65" s="224" t="str">
        <f>IF(Summary!$AX92="E","E","")</f>
        <v/>
      </c>
      <c r="J65" s="224" t="str">
        <f>IF(Summary!$AY92="Y","R","")</f>
        <v/>
      </c>
      <c r="L65" s="585"/>
      <c r="M65" s="585"/>
      <c r="N65" s="585"/>
      <c r="O65" s="585"/>
      <c r="P65" s="585"/>
      <c r="Q65" s="585"/>
      <c r="R65" s="588"/>
      <c r="S65" s="273"/>
      <c r="T65" s="274"/>
      <c r="U65" s="586"/>
      <c r="W65" s="275"/>
      <c r="X65" s="273"/>
      <c r="Y65" s="274"/>
      <c r="AA65" s="275"/>
      <c r="AB65" s="273"/>
      <c r="AC65" s="274"/>
    </row>
    <row r="66" spans="1:30" s="261" customFormat="1" ht="12.95" customHeight="1">
      <c r="A66" s="258"/>
      <c r="B66" s="258"/>
      <c r="C66" s="258"/>
      <c r="D66" s="259"/>
      <c r="E66" s="259"/>
      <c r="F66" s="259"/>
      <c r="G66" s="259"/>
      <c r="H66" s="259"/>
      <c r="I66" s="260"/>
      <c r="J66" s="260"/>
      <c r="K66" s="258"/>
      <c r="L66" s="583"/>
      <c r="M66" s="583"/>
      <c r="N66" s="583"/>
      <c r="O66" s="583"/>
      <c r="P66" s="583"/>
      <c r="Q66" s="583"/>
      <c r="R66" s="587"/>
      <c r="S66" s="273"/>
      <c r="T66" s="274"/>
      <c r="U66" s="586"/>
      <c r="V66" s="258"/>
      <c r="W66" s="275"/>
      <c r="X66" s="273"/>
      <c r="Y66" s="274"/>
      <c r="Z66" s="260"/>
      <c r="AA66" s="275"/>
      <c r="AB66" s="273"/>
      <c r="AC66" s="274"/>
    </row>
    <row r="67" spans="1:30" s="261" customFormat="1" ht="12.95" customHeight="1" thickBot="1">
      <c r="A67" s="258"/>
      <c r="B67" s="258"/>
      <c r="C67" s="258"/>
      <c r="D67" s="259"/>
      <c r="E67" s="259"/>
      <c r="F67" s="259"/>
      <c r="G67" s="259"/>
      <c r="H67" s="259"/>
      <c r="I67" s="260"/>
      <c r="J67" s="260"/>
      <c r="K67" s="258"/>
      <c r="L67" s="585"/>
      <c r="M67" s="585"/>
      <c r="N67" s="585"/>
      <c r="O67" s="585"/>
      <c r="P67" s="585"/>
      <c r="Q67" s="585"/>
      <c r="R67" s="588"/>
      <c r="S67" s="273"/>
      <c r="T67" s="274"/>
      <c r="U67" s="586"/>
      <c r="V67" s="258"/>
      <c r="W67" s="275"/>
      <c r="X67" s="273"/>
      <c r="Y67" s="274"/>
      <c r="Z67" s="260"/>
      <c r="AA67" s="275"/>
      <c r="AB67" s="273"/>
      <c r="AC67" s="274"/>
    </row>
    <row r="68" spans="1:30" s="261" customFormat="1">
      <c r="A68" s="258"/>
      <c r="B68" s="262"/>
      <c r="C68" s="303" t="s">
        <v>981</v>
      </c>
      <c r="D68" s="310" t="str">
        <f>IF('Age-Level'!$AB44="A","/","")</f>
        <v/>
      </c>
      <c r="E68" s="310" t="str">
        <f>IF('Age-Level'!$AB48="A","/","")</f>
        <v/>
      </c>
      <c r="F68" s="310" t="str">
        <f>IF('Age-Level'!$AB52="A","/","")</f>
        <v/>
      </c>
      <c r="G68" s="310" t="str">
        <f>IF('Age-Level'!$AB57="A","/","")</f>
        <v/>
      </c>
      <c r="H68" s="310" t="str">
        <f>IF('Age-Level'!$AB59="A","/","")</f>
        <v/>
      </c>
      <c r="I68" s="224" t="str">
        <f>IF(Summary!$AX101="E","E","")</f>
        <v/>
      </c>
      <c r="J68" s="224" t="str">
        <f>IF(Summary!$AY101="Y","R","")</f>
        <v/>
      </c>
      <c r="K68" s="258"/>
      <c r="L68" s="583"/>
      <c r="M68" s="583"/>
      <c r="N68" s="583"/>
      <c r="O68" s="583"/>
      <c r="P68" s="583"/>
      <c r="Q68" s="583"/>
      <c r="R68" s="587"/>
      <c r="S68" s="273"/>
      <c r="T68" s="274"/>
      <c r="U68" s="586"/>
      <c r="V68" s="258"/>
      <c r="W68" s="275"/>
      <c r="X68" s="273"/>
      <c r="Y68" s="274"/>
      <c r="Z68" s="260"/>
      <c r="AA68" s="275"/>
      <c r="AB68" s="273"/>
      <c r="AC68" s="274"/>
    </row>
    <row r="69" spans="1:30" s="261" customFormat="1" ht="13.5" thickBot="1">
      <c r="A69" s="258"/>
      <c r="B69" s="262"/>
      <c r="C69" s="304" t="s">
        <v>982</v>
      </c>
      <c r="D69" s="316" t="str">
        <f>IF('Age-Level'!$AB62="A","/","")</f>
        <v/>
      </c>
      <c r="E69" s="316" t="str">
        <f>IF('Age-Level'!$AB66="A","/","")</f>
        <v/>
      </c>
      <c r="F69" s="316" t="str">
        <f>IF('Age-Level'!$AB70="A","/","")</f>
        <v/>
      </c>
      <c r="G69" s="316" t="str">
        <f>IF('Age-Level'!$AB75="A","/","")</f>
        <v/>
      </c>
      <c r="H69" s="316" t="str">
        <f>IF('Age-Level'!$AB77="A","/","")</f>
        <v/>
      </c>
      <c r="I69" s="326" t="str">
        <f>IF(Summary!$AX102="E","E","")</f>
        <v/>
      </c>
      <c r="J69" s="326" t="str">
        <f>IF(Summary!$AY102="Y","R","")</f>
        <v/>
      </c>
      <c r="K69" s="258"/>
      <c r="L69" s="585"/>
      <c r="M69" s="585"/>
      <c r="N69" s="585"/>
      <c r="O69" s="585"/>
      <c r="P69" s="585"/>
      <c r="Q69" s="585"/>
      <c r="R69" s="588"/>
      <c r="S69" s="273"/>
      <c r="T69" s="274"/>
      <c r="U69" s="586"/>
      <c r="V69" s="258"/>
      <c r="W69" s="275"/>
      <c r="X69" s="273"/>
      <c r="Y69" s="274"/>
      <c r="Z69" s="260"/>
      <c r="AA69" s="275"/>
      <c r="AB69" s="273"/>
      <c r="AC69" s="274"/>
    </row>
    <row r="70" spans="1:30" s="261" customFormat="1">
      <c r="A70" s="258"/>
      <c r="B70" s="262"/>
      <c r="C70" s="303" t="s">
        <v>983</v>
      </c>
      <c r="D70" s="310" t="str">
        <f>IF('Age-Level'!$AB80="A","/","")</f>
        <v/>
      </c>
      <c r="E70" s="310" t="str">
        <f>IF('Age-Level'!$AB84="A","/","")</f>
        <v/>
      </c>
      <c r="F70" s="310" t="str">
        <f>IF('Age-Level'!$AB88="A","/","")</f>
        <v/>
      </c>
      <c r="G70" s="310" t="str">
        <f>IF('Age-Level'!$AB93="A","/","")</f>
        <v/>
      </c>
      <c r="H70" s="310" t="str">
        <f>IF('Age-Level'!$AB95="A","/","")</f>
        <v/>
      </c>
      <c r="I70" s="224" t="str">
        <f>IF(Summary!$AX103="E","E","")</f>
        <v/>
      </c>
      <c r="J70" s="224" t="str">
        <f>IF(Summary!$AY103="Y","R","")</f>
        <v/>
      </c>
      <c r="K70" s="258"/>
      <c r="L70" s="583"/>
      <c r="M70" s="583"/>
      <c r="N70" s="583"/>
      <c r="O70" s="583"/>
      <c r="P70" s="583"/>
      <c r="Q70" s="583"/>
      <c r="R70" s="587"/>
      <c r="S70" s="273"/>
      <c r="T70" s="274"/>
      <c r="U70" s="586"/>
      <c r="V70" s="258"/>
      <c r="W70" s="275"/>
      <c r="X70" s="273"/>
      <c r="Y70" s="274"/>
      <c r="Z70" s="260"/>
      <c r="AA70" s="275"/>
      <c r="AB70" s="273"/>
      <c r="AC70" s="274"/>
    </row>
    <row r="71" spans="1:30" s="261" customFormat="1" ht="13.5" thickBot="1">
      <c r="B71" s="262"/>
      <c r="C71" s="302" t="s">
        <v>984</v>
      </c>
      <c r="D71" s="316" t="str">
        <f>IF('Age-Level'!$AB98="A","/","")</f>
        <v/>
      </c>
      <c r="E71" s="316" t="str">
        <f>IF('Age-Level'!$AB102="A","/","")</f>
        <v/>
      </c>
      <c r="F71" s="316" t="str">
        <f>IF('Age-Level'!$AB106="A","/","")</f>
        <v/>
      </c>
      <c r="G71" s="316" t="str">
        <f>IF('Age-Level'!$AB111="A","/","")</f>
        <v/>
      </c>
      <c r="H71" s="316" t="str">
        <f>IF('Age-Level'!$AB113="A","/","")</f>
        <v/>
      </c>
      <c r="I71" s="326" t="str">
        <f>IF(Summary!$AX104="E","E","")</f>
        <v/>
      </c>
      <c r="J71" s="326" t="str">
        <f>IF(Summary!$AY104="Y","R","")</f>
        <v/>
      </c>
      <c r="K71" s="258"/>
      <c r="L71" s="585"/>
      <c r="M71" s="585"/>
      <c r="N71" s="585"/>
      <c r="O71" s="585"/>
      <c r="P71" s="585"/>
      <c r="Q71" s="585"/>
      <c r="R71" s="588"/>
      <c r="S71" s="273"/>
      <c r="T71" s="274"/>
      <c r="U71" s="586"/>
      <c r="V71" s="258"/>
      <c r="W71" s="275"/>
      <c r="X71" s="273"/>
      <c r="Y71" s="274"/>
      <c r="Z71" s="260"/>
      <c r="AA71" s="275"/>
      <c r="AB71" s="273"/>
      <c r="AC71" s="274"/>
    </row>
    <row r="72" spans="1:30" s="261" customFormat="1">
      <c r="B72" s="262"/>
      <c r="C72" s="305" t="s">
        <v>985</v>
      </c>
      <c r="D72" s="381"/>
      <c r="E72" s="381"/>
      <c r="F72" s="309" t="str">
        <f>IF('Age-Level'!$AB116="C","/","")</f>
        <v/>
      </c>
      <c r="G72" s="309" t="str">
        <f>IF('Age-Level'!$AB117="C","/","")</f>
        <v/>
      </c>
      <c r="H72" s="309" t="str">
        <f>IF('Age-Level'!$AB118="C","/","")</f>
        <v/>
      </c>
      <c r="I72" s="224" t="str">
        <f>IF(Summary!$AX105="E","E","")</f>
        <v/>
      </c>
      <c r="J72" s="224" t="str">
        <f>IF(Summary!$AY105="Y","R","")</f>
        <v/>
      </c>
      <c r="K72" s="258"/>
      <c r="L72" s="583"/>
      <c r="M72" s="583"/>
      <c r="N72" s="583"/>
      <c r="O72" s="583"/>
      <c r="P72" s="583"/>
      <c r="Q72" s="583"/>
      <c r="R72" s="587"/>
      <c r="S72" s="273"/>
      <c r="T72" s="274"/>
      <c r="U72" s="586"/>
      <c r="V72" s="258"/>
      <c r="W72" s="275"/>
      <c r="X72" s="273"/>
      <c r="Y72" s="274"/>
      <c r="Z72" s="260"/>
      <c r="AA72" s="275"/>
      <c r="AB72" s="273"/>
      <c r="AC72" s="274"/>
    </row>
    <row r="73" spans="1:30" s="261" customFormat="1">
      <c r="B73" s="262"/>
      <c r="C73" s="306" t="s">
        <v>792</v>
      </c>
      <c r="D73" s="379"/>
      <c r="E73" s="379"/>
      <c r="F73" s="317" t="str">
        <f>IF(Bridging!$AB10="A","/","")</f>
        <v/>
      </c>
      <c r="G73" s="317" t="str">
        <f>IF(Bridging!$AB14="A","/","")</f>
        <v/>
      </c>
      <c r="H73" s="317" t="str">
        <f>IF(Bridging!$AB16="A","/","")</f>
        <v/>
      </c>
      <c r="I73" s="224" t="str">
        <f>IF(Summary!$AX93="E","E","")</f>
        <v/>
      </c>
      <c r="J73" s="224" t="str">
        <f>IF(Summary!$AY93="Y","R","")</f>
        <v/>
      </c>
      <c r="K73" s="258"/>
      <c r="L73" s="585"/>
      <c r="M73" s="585"/>
      <c r="N73" s="585"/>
      <c r="O73" s="585"/>
      <c r="P73" s="585"/>
      <c r="Q73" s="585"/>
      <c r="R73" s="588"/>
      <c r="S73" s="273"/>
      <c r="T73" s="274"/>
      <c r="U73" s="586"/>
      <c r="V73" s="258"/>
      <c r="W73" s="275"/>
      <c r="X73" s="273"/>
      <c r="Y73" s="274"/>
      <c r="Z73" s="260"/>
      <c r="AA73" s="275"/>
      <c r="AB73" s="273"/>
      <c r="AC73" s="274"/>
    </row>
    <row r="74" spans="1:30" s="261" customFormat="1">
      <c r="B74" s="258"/>
      <c r="C74" s="258"/>
      <c r="D74" s="259"/>
      <c r="E74" s="259"/>
      <c r="F74" s="259"/>
      <c r="G74" s="259"/>
      <c r="H74" s="259"/>
      <c r="I74" s="260"/>
      <c r="J74" s="260"/>
      <c r="K74" s="258"/>
      <c r="L74" s="583"/>
      <c r="M74" s="583"/>
      <c r="N74" s="583"/>
      <c r="O74" s="583"/>
      <c r="P74" s="583"/>
      <c r="Q74" s="583"/>
      <c r="R74" s="587"/>
      <c r="S74" s="273"/>
      <c r="T74" s="274"/>
      <c r="U74" s="586"/>
      <c r="V74" s="258"/>
      <c r="W74" s="275"/>
      <c r="X74" s="273"/>
      <c r="Y74" s="274"/>
      <c r="Z74" s="260"/>
      <c r="AA74" s="275"/>
      <c r="AB74" s="273"/>
      <c r="AC74" s="274"/>
    </row>
    <row r="75" spans="1:30" s="261" customFormat="1">
      <c r="B75" s="258"/>
      <c r="C75" s="258"/>
      <c r="D75" s="259"/>
      <c r="E75" s="259"/>
      <c r="F75" s="259"/>
      <c r="G75" s="259"/>
      <c r="H75" s="259"/>
      <c r="I75" s="260"/>
      <c r="J75" s="260"/>
      <c r="K75" s="258"/>
      <c r="L75" s="585"/>
      <c r="M75" s="585"/>
      <c r="N75" s="585"/>
      <c r="O75" s="585"/>
      <c r="P75" s="585"/>
      <c r="Q75" s="585"/>
      <c r="R75" s="588"/>
      <c r="S75" s="273"/>
      <c r="T75" s="274"/>
      <c r="U75" s="258"/>
      <c r="V75" s="258"/>
      <c r="W75" s="307"/>
      <c r="X75" s="277"/>
      <c r="Y75" s="278"/>
      <c r="Z75" s="260"/>
      <c r="AA75" s="307"/>
      <c r="AB75" s="277"/>
      <c r="AC75" s="278"/>
    </row>
    <row r="76" spans="1:30" s="261" customFormat="1">
      <c r="B76" s="258"/>
      <c r="C76" s="258"/>
      <c r="D76" s="259"/>
      <c r="E76" s="259"/>
      <c r="F76" s="259"/>
      <c r="G76" s="259"/>
      <c r="H76" s="259"/>
      <c r="I76" s="260"/>
      <c r="J76" s="260"/>
      <c r="K76" s="258"/>
      <c r="L76" s="258"/>
      <c r="M76" s="258"/>
      <c r="N76" s="258"/>
      <c r="O76" s="258"/>
      <c r="P76" s="258"/>
      <c r="Q76" s="258"/>
      <c r="R76" s="258"/>
      <c r="S76" s="260"/>
      <c r="T76" s="260"/>
      <c r="U76" s="258"/>
      <c r="V76" s="258"/>
      <c r="W76" s="258"/>
      <c r="X76" s="260"/>
      <c r="Y76" s="260"/>
      <c r="Z76" s="260"/>
      <c r="AA76" s="258"/>
      <c r="AB76" s="260"/>
      <c r="AC76" s="260"/>
    </row>
    <row r="77" spans="1:30" s="261" customFormat="1">
      <c r="B77" s="258"/>
      <c r="C77" s="258"/>
      <c r="D77" s="259"/>
      <c r="E77" s="259"/>
      <c r="F77" s="259"/>
      <c r="G77" s="259"/>
      <c r="H77" s="259"/>
      <c r="I77" s="260"/>
      <c r="J77" s="260"/>
      <c r="K77" s="258"/>
      <c r="L77" s="258"/>
      <c r="M77" s="258"/>
      <c r="N77" s="258"/>
      <c r="O77" s="258"/>
      <c r="P77" s="258"/>
      <c r="Q77" s="258"/>
      <c r="R77" s="258"/>
      <c r="S77" s="260"/>
      <c r="T77" s="260"/>
      <c r="U77" s="258"/>
      <c r="V77" s="258"/>
      <c r="W77" s="258"/>
      <c r="X77" s="260"/>
      <c r="Y77" s="260"/>
      <c r="Z77" s="260"/>
      <c r="AA77" s="258"/>
      <c r="AB77" s="260"/>
      <c r="AC77" s="260"/>
    </row>
    <row r="78" spans="1:30" s="261" customFormat="1">
      <c r="A78" s="258"/>
      <c r="B78" s="258"/>
      <c r="C78" s="258"/>
      <c r="D78" s="259"/>
      <c r="E78" s="259"/>
      <c r="F78" s="259"/>
      <c r="G78" s="259"/>
      <c r="H78" s="259"/>
      <c r="I78" s="260"/>
      <c r="J78" s="260"/>
      <c r="K78" s="258"/>
      <c r="L78" s="258"/>
      <c r="M78" s="258"/>
      <c r="N78" s="258"/>
      <c r="O78" s="258"/>
      <c r="P78" s="258"/>
      <c r="Q78" s="258"/>
      <c r="R78" s="258"/>
      <c r="S78" s="260"/>
      <c r="T78" s="260"/>
      <c r="U78" s="258"/>
      <c r="V78" s="258"/>
      <c r="W78" s="258"/>
      <c r="X78" s="260"/>
      <c r="Y78" s="260"/>
      <c r="Z78" s="260"/>
      <c r="AA78" s="258"/>
      <c r="AB78" s="260"/>
      <c r="AC78" s="260"/>
    </row>
    <row r="79" spans="1:30">
      <c r="W79" s="260"/>
      <c r="X79" s="258"/>
      <c r="AA79" s="261"/>
      <c r="AB79" s="258"/>
      <c r="AC79" s="258"/>
      <c r="AD79" s="258"/>
    </row>
    <row r="80" spans="1:30">
      <c r="W80" s="260"/>
      <c r="X80" s="258"/>
      <c r="AA80" s="261"/>
      <c r="AB80" s="258"/>
      <c r="AC80" s="258"/>
      <c r="AD80" s="258"/>
    </row>
    <row r="81" spans="23:30">
      <c r="W81" s="260"/>
      <c r="X81" s="258"/>
      <c r="AA81" s="261"/>
      <c r="AB81" s="258"/>
      <c r="AC81" s="258"/>
      <c r="AD81" s="258"/>
    </row>
    <row r="82" spans="23:30">
      <c r="W82" s="260"/>
      <c r="X82" s="258"/>
      <c r="AA82" s="261"/>
      <c r="AB82" s="258"/>
      <c r="AC82" s="258"/>
      <c r="AD82" s="258"/>
    </row>
    <row r="83" spans="23:30">
      <c r="W83" s="260"/>
      <c r="X83" s="258"/>
      <c r="AA83" s="261"/>
      <c r="AB83" s="258"/>
      <c r="AC83" s="258"/>
      <c r="AD83" s="258"/>
    </row>
    <row r="84" spans="23:30">
      <c r="W84" s="260"/>
      <c r="X84" s="258"/>
      <c r="AA84" s="261"/>
      <c r="AB84" s="258"/>
      <c r="AC84" s="258"/>
      <c r="AD84" s="258"/>
    </row>
    <row r="85" spans="23:30">
      <c r="W85" s="260"/>
      <c r="X85" s="258"/>
      <c r="AA85" s="261"/>
      <c r="AB85" s="258"/>
      <c r="AC85" s="258"/>
      <c r="AD85" s="258"/>
    </row>
    <row r="86" spans="23:30">
      <c r="W86" s="260"/>
      <c r="X86" s="258"/>
      <c r="AA86" s="261"/>
      <c r="AB86" s="258"/>
      <c r="AC86" s="258"/>
      <c r="AD86" s="258"/>
    </row>
  </sheetData>
  <sheetProtection algorithmName="SHA-512" hashValue="08UJDZk/j0g/LSSxHqw8yMLQw/7GRAJI/PS6z8Ey4iHp8b35APVw23i8TkzeIn/Pp2aA4EpDxQNolNIPHMJJQA==" saltValue="xrp45bXa0ebJ2R2rJQGYZg==" spinCount="100000" sheet="1" objects="1" scenarios="1" selectLockedCells="1"/>
  <mergeCells count="45">
    <mergeCell ref="L44:R44"/>
    <mergeCell ref="U25:U74"/>
    <mergeCell ref="L28:R28"/>
    <mergeCell ref="L29:R29"/>
    <mergeCell ref="L30:R30"/>
    <mergeCell ref="L31:R31"/>
    <mergeCell ref="L32:R32"/>
    <mergeCell ref="L33:R33"/>
    <mergeCell ref="L34:R34"/>
    <mergeCell ref="L35:R35"/>
    <mergeCell ref="L36:R36"/>
    <mergeCell ref="L37:R37"/>
    <mergeCell ref="L40:R40"/>
    <mergeCell ref="L41:R41"/>
    <mergeCell ref="L42:R42"/>
    <mergeCell ref="L43:R43"/>
    <mergeCell ref="L58:R58"/>
    <mergeCell ref="L45:R45"/>
    <mergeCell ref="L48:R48"/>
    <mergeCell ref="L49:R49"/>
    <mergeCell ref="L50:R50"/>
    <mergeCell ref="L51:R51"/>
    <mergeCell ref="L52:R52"/>
    <mergeCell ref="L53:R53"/>
    <mergeCell ref="L54:R54"/>
    <mergeCell ref="L55:R55"/>
    <mergeCell ref="L56:R56"/>
    <mergeCell ref="L57:R57"/>
    <mergeCell ref="L70:R70"/>
    <mergeCell ref="L59:R59"/>
    <mergeCell ref="L60:R60"/>
    <mergeCell ref="L61:R61"/>
    <mergeCell ref="L62:R62"/>
    <mergeCell ref="L63:R63"/>
    <mergeCell ref="L64:R64"/>
    <mergeCell ref="L65:R65"/>
    <mergeCell ref="L66:R66"/>
    <mergeCell ref="L67:R67"/>
    <mergeCell ref="L68:R68"/>
    <mergeCell ref="L69:R69"/>
    <mergeCell ref="L71:R71"/>
    <mergeCell ref="L72:R72"/>
    <mergeCell ref="L73:R73"/>
    <mergeCell ref="L74:R74"/>
    <mergeCell ref="L75:R75"/>
  </mergeCells>
  <conditionalFormatting sqref="T1:W1">
    <cfRule type="expression" dxfId="17" priority="2">
      <formula>LEFT($U$1,7)="Junior_"</formula>
    </cfRule>
  </conditionalFormatting>
  <conditionalFormatting sqref="C1">
    <cfRule type="expression" dxfId="16" priority="1">
      <formula>LEFT($U$1,7)&lt;&gt;"Junior_"</formula>
    </cfRule>
  </conditionalFormatting>
  <conditionalFormatting sqref="L48:L75 W54:W75 AA4:AA75">
    <cfRule type="duplicateValues" dxfId="15" priority="3"/>
  </conditionalFormatting>
  <pageMargins left="0.5" right="0.3" top="0.3" bottom="0.3" header="0.3" footer="0.3"/>
  <pageSetup scale="75" fitToWidth="2" fitToHeight="0" orientation="portrait" r:id="rId1"/>
  <colBreaks count="1" manualBreakCount="1">
    <brk id="21" max="74" man="1"/>
  </colBreak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B8BF5E-7DF0-4889-80CB-C5BCC4C75BCB}">
  <sheetPr>
    <tabColor rgb="FF7030A0"/>
  </sheetPr>
  <dimension ref="A1:AD86"/>
  <sheetViews>
    <sheetView showGridLines="0" zoomScaleNormal="100" zoomScaleSheetLayoutView="100" workbookViewId="0">
      <selection activeCell="L48" sqref="L48:R48"/>
    </sheetView>
  </sheetViews>
  <sheetFormatPr defaultColWidth="9.140625" defaultRowHeight="12.75"/>
  <cols>
    <col min="1" max="1" width="0.85546875" style="258" customWidth="1"/>
    <col min="2" max="2" width="18.42578125" style="258" customWidth="1"/>
    <col min="3" max="3" width="24.42578125" style="258" customWidth="1"/>
    <col min="4" max="8" width="0.85546875" style="259" customWidth="1"/>
    <col min="9" max="10" width="7" style="260" customWidth="1"/>
    <col min="11" max="11" width="1.7109375" style="258" customWidth="1"/>
    <col min="12" max="12" width="18.42578125" style="258" customWidth="1"/>
    <col min="13" max="13" width="24.42578125" style="258" customWidth="1"/>
    <col min="14" max="18" width="0.85546875" style="258" customWidth="1"/>
    <col min="19" max="20" width="7" style="260" customWidth="1"/>
    <col min="21" max="21" width="2.7109375" style="258" customWidth="1"/>
    <col min="22" max="22" width="0.85546875" style="258" customWidth="1"/>
    <col min="23" max="23" width="45.7109375" style="258" customWidth="1"/>
    <col min="24" max="25" width="8.42578125" style="260" customWidth="1"/>
    <col min="26" max="26" width="1.7109375" style="260" customWidth="1"/>
    <col min="27" max="27" width="45.7109375" style="258" customWidth="1"/>
    <col min="28" max="29" width="8.42578125" style="260" customWidth="1"/>
    <col min="30" max="30" width="2.7109375" style="261" customWidth="1"/>
    <col min="31" max="16384" width="9.140625" style="258"/>
  </cols>
  <sheetData>
    <row r="1" spans="2:30" s="253" customFormat="1" ht="29.25" customHeight="1" thickBot="1">
      <c r="C1" s="254" t="s">
        <v>946</v>
      </c>
      <c r="D1" s="374"/>
      <c r="E1" s="374"/>
      <c r="F1" s="374"/>
      <c r="G1" s="374"/>
      <c r="H1" s="374"/>
      <c r="I1" s="375"/>
      <c r="J1" s="375"/>
      <c r="K1" s="376"/>
      <c r="L1" s="377"/>
      <c r="M1" s="377"/>
      <c r="N1" s="377"/>
      <c r="O1" s="377"/>
      <c r="P1" s="377"/>
      <c r="Q1" s="377"/>
      <c r="R1" s="377"/>
      <c r="S1" s="377"/>
      <c r="T1" s="378" t="str">
        <f ca="1">MID(CELL("filename",A1),FIND(IF(ISERROR(FIND("]",CELL("filename",A1))),"$","]"),CELL("filename",A1))+1,256)</f>
        <v>Junior_26</v>
      </c>
      <c r="U1" s="255" t="str">
        <f ca="1">MID(CELL("filename",A1),FIND(IF(ISERROR(FIND("]",CELL("filename",A1))),"$","]"),CELL("filename",A1))+1,256)</f>
        <v>Junior_26</v>
      </c>
      <c r="W1" s="256" t="str">
        <f ca="1">IF(T1&lt;&gt;"",T1,"")</f>
        <v>Junior_26</v>
      </c>
      <c r="X1" s="257"/>
      <c r="Y1" s="257"/>
      <c r="Z1" s="257"/>
      <c r="AB1" s="257"/>
      <c r="AC1" s="257"/>
      <c r="AD1" s="256"/>
    </row>
    <row r="2" spans="2:30" ht="12.95" customHeight="1">
      <c r="N2" s="259"/>
      <c r="O2" s="259"/>
      <c r="P2" s="259"/>
      <c r="Q2" s="259"/>
      <c r="R2" s="259"/>
    </row>
    <row r="3" spans="2:30" ht="12.95" customHeight="1" thickBot="1">
      <c r="N3" s="259"/>
      <c r="O3" s="259"/>
      <c r="P3" s="259"/>
      <c r="Q3" s="259"/>
      <c r="R3" s="259"/>
    </row>
    <row r="4" spans="2:30" ht="12.95" customHeight="1">
      <c r="B4" s="262"/>
      <c r="C4" s="300" t="s">
        <v>1076</v>
      </c>
      <c r="D4" s="309" t="str">
        <f>IF(Badges!$AC33="A","/","")</f>
        <v/>
      </c>
      <c r="E4" s="309" t="str">
        <f>IF(Badges!$AC37="A","/","")</f>
        <v/>
      </c>
      <c r="F4" s="309" t="str">
        <f>IF(Badges!$AC41="A","/","")</f>
        <v/>
      </c>
      <c r="G4" s="309" t="str">
        <f>IF(Badges!$AC45="A","/","")</f>
        <v/>
      </c>
      <c r="H4" s="309" t="str">
        <f>IF(Badges!$AC49="A","/","")</f>
        <v/>
      </c>
      <c r="I4" s="325" t="str">
        <f>IF(Summary!$AZ5="E","E","")</f>
        <v/>
      </c>
      <c r="J4" s="325" t="str">
        <f>IF(Summary!$BA5="Y","R","")</f>
        <v/>
      </c>
      <c r="L4" s="262"/>
      <c r="M4" s="267" t="s">
        <v>97</v>
      </c>
      <c r="N4" s="268"/>
      <c r="O4" s="268"/>
      <c r="P4" s="268"/>
      <c r="Q4" s="268"/>
      <c r="R4" s="268"/>
      <c r="S4" s="269"/>
      <c r="T4" s="269"/>
      <c r="W4" s="336" t="str">
        <f>'Fun Patches'!C5</f>
        <v>&lt;LIST PATCH HERE&gt;</v>
      </c>
      <c r="X4" s="337" t="str">
        <f>IF(Summary!$AZ113="E","E","")</f>
        <v/>
      </c>
      <c r="Y4" s="337" t="str">
        <f>IF(Summary!$BA113="Y","R","")</f>
        <v/>
      </c>
      <c r="AA4" s="270"/>
      <c r="AB4" s="264"/>
      <c r="AC4" s="265"/>
    </row>
    <row r="5" spans="2:30" ht="12.95" customHeight="1">
      <c r="B5" s="262"/>
      <c r="C5" s="295" t="s">
        <v>1057</v>
      </c>
      <c r="D5" s="311" t="str">
        <f>IF(Badges!$AC151="A","/","")</f>
        <v/>
      </c>
      <c r="E5" s="311" t="str">
        <f>IF(Badges!$AC155="A","/","")</f>
        <v/>
      </c>
      <c r="F5" s="311" t="str">
        <f>IF(Badges!$AC159="A","/","")</f>
        <v/>
      </c>
      <c r="G5" s="311" t="str">
        <f>IF(Badges!$AC163="A","/","")</f>
        <v/>
      </c>
      <c r="H5" s="311" t="str">
        <f>IF(Badges!$AC167="A","/","")</f>
        <v/>
      </c>
      <c r="I5" s="223" t="str">
        <f>IF(Summary!$AZ11="E","E","")</f>
        <v/>
      </c>
      <c r="J5" s="223" t="str">
        <f>IF(Summary!$BA11="Y","R","")</f>
        <v/>
      </c>
      <c r="L5" s="262"/>
      <c r="M5" s="271" t="s">
        <v>947</v>
      </c>
      <c r="N5" s="268"/>
      <c r="O5" s="268"/>
      <c r="P5" s="268"/>
      <c r="Q5" s="268"/>
      <c r="R5" s="272"/>
      <c r="S5" s="224" t="str">
        <f>IF(Summary!$AZ63="E","E","")</f>
        <v/>
      </c>
      <c r="T5" s="224" t="str">
        <f>IF(Summary!$BA63="Y","R","")</f>
        <v/>
      </c>
      <c r="W5" s="338" t="str">
        <f>'Fun Patches'!C6</f>
        <v>&lt;LIST PATCH HERE&gt;</v>
      </c>
      <c r="X5" s="339" t="str">
        <f>IF(Summary!$AZ114="E","E","")</f>
        <v/>
      </c>
      <c r="Y5" s="339" t="str">
        <f>IF(Summary!$BA114="Y","R","")</f>
        <v/>
      </c>
      <c r="AA5" s="275"/>
      <c r="AB5" s="273"/>
      <c r="AC5" s="274"/>
    </row>
    <row r="6" spans="2:30" ht="12.95" customHeight="1" thickBot="1">
      <c r="B6" s="262"/>
      <c r="C6" s="299" t="s">
        <v>144</v>
      </c>
      <c r="D6" s="311" t="str">
        <f>IF(Badges!$AC174="A","/","")</f>
        <v/>
      </c>
      <c r="E6" s="311" t="str">
        <f>IF(Badges!$AC178="A","/","")</f>
        <v/>
      </c>
      <c r="F6" s="311" t="str">
        <f>IF(Badges!$AC182="A","/","")</f>
        <v/>
      </c>
      <c r="G6" s="311" t="str">
        <f>IF(Badges!$AC186="A","/","")</f>
        <v/>
      </c>
      <c r="H6" s="311" t="str">
        <f>IF(Badges!$AC190="A","/","")</f>
        <v/>
      </c>
      <c r="I6" s="223" t="str">
        <f>IF(Summary!$AZ12="E","E","")</f>
        <v/>
      </c>
      <c r="J6" s="223" t="str">
        <f>IF(Summary!$BA12="Y","R","")</f>
        <v/>
      </c>
      <c r="K6" s="266" t="str">
        <f>IF(COUNT(#REF!)=3,MAX(#REF!),"")</f>
        <v/>
      </c>
      <c r="L6" s="262"/>
      <c r="M6" s="279" t="s">
        <v>948</v>
      </c>
      <c r="N6" s="280"/>
      <c r="O6" s="280"/>
      <c r="P6" s="280"/>
      <c r="Q6" s="280"/>
      <c r="R6" s="281"/>
      <c r="S6" s="224" t="str">
        <f>IF(Summary!$AZ64="E","E","")</f>
        <v/>
      </c>
      <c r="T6" s="224" t="str">
        <f>IF(Summary!$BA64="Y","R","")</f>
        <v/>
      </c>
      <c r="W6" s="338" t="str">
        <f>'Fun Patches'!C7</f>
        <v>&lt;LIST PATCH HERE&gt;</v>
      </c>
      <c r="X6" s="339" t="str">
        <f>IF(Summary!$AZ115="E","E","")</f>
        <v/>
      </c>
      <c r="Y6" s="339" t="str">
        <f>IF(Summary!$BA115="Y","R","")</f>
        <v/>
      </c>
      <c r="AA6" s="275"/>
      <c r="AB6" s="273"/>
      <c r="AC6" s="274"/>
    </row>
    <row r="7" spans="2:30" ht="12.95" customHeight="1" thickBot="1">
      <c r="B7" s="262"/>
      <c r="C7" s="294" t="s">
        <v>139</v>
      </c>
      <c r="D7" s="309" t="str">
        <f>IF(Badges!$AC197="A","/","")</f>
        <v/>
      </c>
      <c r="E7" s="309" t="str">
        <f>IF(Badges!$AC201="A","/","")</f>
        <v/>
      </c>
      <c r="F7" s="309" t="str">
        <f>IF(Badges!$AC205="A","/","")</f>
        <v/>
      </c>
      <c r="G7" s="309" t="str">
        <f>IF(Badges!$AC209="A","/","")</f>
        <v/>
      </c>
      <c r="H7" s="309" t="str">
        <f>IF(Badges!$AC213="A","/","")</f>
        <v/>
      </c>
      <c r="I7" s="325" t="str">
        <f>IF(Summary!$AZ13="E","E","")</f>
        <v/>
      </c>
      <c r="J7" s="325" t="str">
        <f>IF(Summary!$BA13="Y","R","")</f>
        <v/>
      </c>
      <c r="K7" s="266"/>
      <c r="L7" s="262"/>
      <c r="M7" s="283" t="s">
        <v>949</v>
      </c>
      <c r="N7" s="284"/>
      <c r="O7" s="284"/>
      <c r="P7" s="284"/>
      <c r="Q7" s="284"/>
      <c r="R7" s="285"/>
      <c r="S7" s="224" t="str">
        <f>IF(Summary!$AZ65="E","E","")</f>
        <v/>
      </c>
      <c r="T7" s="224" t="str">
        <f>IF(Summary!$BA65="Y","R","")</f>
        <v/>
      </c>
      <c r="U7" s="266" t="str">
        <f>IF(COUNTIF(S5:S7,"E")=3,"C"," ")</f>
        <v xml:space="preserve"> </v>
      </c>
      <c r="W7" s="338" t="str">
        <f>'Fun Patches'!C8</f>
        <v>&lt;LIST PATCH HERE&gt;</v>
      </c>
      <c r="X7" s="339" t="str">
        <f>IF(Summary!$AZ116="E","E","")</f>
        <v/>
      </c>
      <c r="Y7" s="339" t="str">
        <f>IF(Summary!$BA116="Y","R","")</f>
        <v/>
      </c>
      <c r="AA7" s="275"/>
      <c r="AB7" s="273"/>
      <c r="AC7" s="274"/>
    </row>
    <row r="8" spans="2:30" ht="12.95" customHeight="1">
      <c r="B8" s="262"/>
      <c r="C8" s="295" t="s">
        <v>151</v>
      </c>
      <c r="D8" s="311" t="str">
        <f>IF(Badges!$AC220="A","/","")</f>
        <v/>
      </c>
      <c r="E8" s="311" t="str">
        <f>IF(Badges!$AC224="A","/","")</f>
        <v/>
      </c>
      <c r="F8" s="311" t="str">
        <f>IF(Badges!$AC228="A","/","")</f>
        <v/>
      </c>
      <c r="G8" s="311" t="str">
        <f>IF(Badges!$AC232="A","/","")</f>
        <v/>
      </c>
      <c r="H8" s="311" t="str">
        <f>IF(Badges!$AC236="A","/","")</f>
        <v/>
      </c>
      <c r="I8" s="223" t="str">
        <f>IF(Summary!$AZ14="E","E","")</f>
        <v/>
      </c>
      <c r="J8" s="223" t="str">
        <f>IF(Summary!$BA14="Y","R","")</f>
        <v/>
      </c>
      <c r="K8" s="266"/>
      <c r="L8" s="262"/>
      <c r="M8" s="287" t="s">
        <v>951</v>
      </c>
      <c r="N8" s="288"/>
      <c r="O8" s="288"/>
      <c r="P8" s="288"/>
      <c r="Q8" s="288"/>
      <c r="R8" s="288"/>
      <c r="S8" s="289"/>
      <c r="T8" s="289"/>
      <c r="W8" s="338" t="str">
        <f>'Fun Patches'!C9</f>
        <v>&lt;LIST PATCH HERE&gt;</v>
      </c>
      <c r="X8" s="339" t="str">
        <f>IF(Summary!$AZ117="E","E","")</f>
        <v/>
      </c>
      <c r="Y8" s="339" t="str">
        <f>IF(Summary!$BA117="Y","R","")</f>
        <v/>
      </c>
      <c r="AA8" s="275"/>
      <c r="AB8" s="273"/>
      <c r="AC8" s="274"/>
    </row>
    <row r="9" spans="2:30" ht="12.95" customHeight="1" thickBot="1">
      <c r="B9" s="262"/>
      <c r="C9" s="298" t="s">
        <v>439</v>
      </c>
      <c r="D9" s="311" t="str">
        <f>IF(Badges!$AC266="A","/","")</f>
        <v/>
      </c>
      <c r="E9" s="311" t="str">
        <f>IF(Badges!$AC270="A","/","")</f>
        <v/>
      </c>
      <c r="F9" s="311" t="str">
        <f>IF(Badges!$AC274="A","/","")</f>
        <v/>
      </c>
      <c r="G9" s="311" t="str">
        <f>IF(Badges!$AC278="A","/","")</f>
        <v/>
      </c>
      <c r="H9" s="311" t="str">
        <f>IF(Badges!$AC282="A","/","")</f>
        <v/>
      </c>
      <c r="I9" s="223" t="str">
        <f>IF(Summary!$AZ16="E","E","")</f>
        <v/>
      </c>
      <c r="J9" s="223" t="str">
        <f>IF(Summary!$BA16="Y","R","")</f>
        <v/>
      </c>
      <c r="K9" s="266"/>
      <c r="L9" s="262"/>
      <c r="M9" s="271" t="s">
        <v>22</v>
      </c>
      <c r="N9" s="268"/>
      <c r="O9" s="268"/>
      <c r="P9" s="268"/>
      <c r="Q9" s="268"/>
      <c r="R9" s="272"/>
      <c r="S9" s="224" t="str">
        <f>IF(Summary!$AZ67="E","E","")</f>
        <v/>
      </c>
      <c r="T9" s="224" t="str">
        <f>IF(Summary!$BA67="Y","R","")</f>
        <v/>
      </c>
      <c r="W9" s="338" t="str">
        <f>'Fun Patches'!C10</f>
        <v>&lt;LIST PATCH HERE&gt;</v>
      </c>
      <c r="X9" s="339" t="str">
        <f>IF(Summary!$AZ118="E","E","")</f>
        <v/>
      </c>
      <c r="Y9" s="339" t="str">
        <f>IF(Summary!$BA118="Y","R","")</f>
        <v/>
      </c>
      <c r="AA9" s="275"/>
      <c r="AB9" s="273"/>
      <c r="AC9" s="274"/>
    </row>
    <row r="10" spans="2:30" ht="12.95" customHeight="1">
      <c r="B10" s="262"/>
      <c r="C10" s="300" t="s">
        <v>950</v>
      </c>
      <c r="D10" s="309" t="str">
        <f>IF(Badges!$AC289="A","/","")</f>
        <v/>
      </c>
      <c r="E10" s="309" t="str">
        <f>IF(Badges!$AC293="A","/","")</f>
        <v/>
      </c>
      <c r="F10" s="309" t="str">
        <f>IF(Badges!$AC297="A","/","")</f>
        <v/>
      </c>
      <c r="G10" s="309" t="str">
        <f>IF(Badges!$AC301="A","/","")</f>
        <v/>
      </c>
      <c r="H10" s="309" t="str">
        <f>IF(Badges!$AC305="A","/","")</f>
        <v/>
      </c>
      <c r="I10" s="325" t="str">
        <f>IF(Summary!$AZ17="E","E","")</f>
        <v/>
      </c>
      <c r="J10" s="325" t="str">
        <f>IF(Summary!$BA17="Y","R","")</f>
        <v/>
      </c>
      <c r="K10" s="266" t="str">
        <f>IF(COUNT(#REF!)=3,MAX(#REF!),"")</f>
        <v/>
      </c>
      <c r="L10" s="262"/>
      <c r="M10" s="279" t="s">
        <v>26</v>
      </c>
      <c r="N10" s="280"/>
      <c r="O10" s="280"/>
      <c r="P10" s="280"/>
      <c r="Q10" s="280"/>
      <c r="R10" s="281"/>
      <c r="S10" s="224" t="str">
        <f>IF(Summary!$AZ68="E","E","")</f>
        <v/>
      </c>
      <c r="T10" s="224" t="str">
        <f>IF(Summary!$BA68="Y","R","")</f>
        <v/>
      </c>
      <c r="W10" s="338" t="str">
        <f>'Fun Patches'!C11</f>
        <v>&lt;LIST PATCH HERE&gt;</v>
      </c>
      <c r="X10" s="339" t="str">
        <f>IF(Summary!$AZ119="E","E","")</f>
        <v/>
      </c>
      <c r="Y10" s="339" t="str">
        <f>IF(Summary!$BA119="Y","R","")</f>
        <v/>
      </c>
      <c r="AA10" s="275"/>
      <c r="AB10" s="273"/>
      <c r="AC10" s="274"/>
    </row>
    <row r="11" spans="2:30" ht="12.95" customHeight="1" thickBot="1">
      <c r="B11" s="262"/>
      <c r="C11" s="295" t="s">
        <v>155</v>
      </c>
      <c r="D11" s="311" t="str">
        <f>IF(Badges!$AC312="A","/","")</f>
        <v/>
      </c>
      <c r="E11" s="311" t="str">
        <f>IF(Badges!$AC316="A","/","")</f>
        <v/>
      </c>
      <c r="F11" s="311" t="str">
        <f>IF(Badges!$AC320="A","/","")</f>
        <v/>
      </c>
      <c r="G11" s="311" t="str">
        <f>IF(Badges!$AC324="A","/","")</f>
        <v/>
      </c>
      <c r="H11" s="311" t="str">
        <f>IF(Badges!$AC328="A","/","")</f>
        <v/>
      </c>
      <c r="I11" s="223" t="str">
        <f>IF(Summary!$AZ18="E","E","")</f>
        <v/>
      </c>
      <c r="J11" s="223" t="str">
        <f>IF(Summary!$BA18="Y","R","")</f>
        <v/>
      </c>
      <c r="K11" s="266"/>
      <c r="L11" s="262"/>
      <c r="M11" s="290" t="s">
        <v>30</v>
      </c>
      <c r="N11" s="291"/>
      <c r="O11" s="291"/>
      <c r="P11" s="291"/>
      <c r="Q11" s="291"/>
      <c r="R11" s="292"/>
      <c r="S11" s="326" t="str">
        <f>IF(Summary!$AZ69="E","E","")</f>
        <v/>
      </c>
      <c r="T11" s="326" t="str">
        <f>IF(Summary!$BA69="Y","R","")</f>
        <v/>
      </c>
      <c r="U11" s="266" t="str">
        <f>IF(COUNTIF(S9:S11,"E")=3,"C"," ")</f>
        <v xml:space="preserve"> </v>
      </c>
      <c r="W11" s="338" t="str">
        <f>'Fun Patches'!C12</f>
        <v>&lt;LIST PATCH HERE&gt;</v>
      </c>
      <c r="X11" s="339" t="str">
        <f>IF(Summary!$AZ120="E","E","")</f>
        <v/>
      </c>
      <c r="Y11" s="339" t="str">
        <f>IF(Summary!$BA120="Y","R","")</f>
        <v/>
      </c>
      <c r="AA11" s="275"/>
      <c r="AB11" s="273"/>
      <c r="AC11" s="274"/>
    </row>
    <row r="12" spans="2:30" ht="12.95" customHeight="1" thickBot="1">
      <c r="B12" s="262"/>
      <c r="C12" s="295" t="s">
        <v>143</v>
      </c>
      <c r="D12" s="311" t="str">
        <f>IF(Badges!$AC335="A","/","")</f>
        <v/>
      </c>
      <c r="E12" s="311" t="str">
        <f>IF(Badges!$AC339="A","/","")</f>
        <v/>
      </c>
      <c r="F12" s="311" t="str">
        <f>IF(Badges!$AC343="A","/","")</f>
        <v/>
      </c>
      <c r="G12" s="311" t="str">
        <f>IF(Badges!$AC347="A","/","")</f>
        <v/>
      </c>
      <c r="H12" s="311" t="str">
        <f>IF(Badges!$AC351="A","/","")</f>
        <v/>
      </c>
      <c r="I12" s="223" t="str">
        <f>IF(Summary!$AZ19="E","E","")</f>
        <v/>
      </c>
      <c r="J12" s="223" t="str">
        <f>IF(Summary!$BA19="Y","R","")</f>
        <v/>
      </c>
      <c r="K12" s="266"/>
      <c r="L12" s="262"/>
      <c r="M12" s="267" t="s">
        <v>121</v>
      </c>
      <c r="N12" s="268"/>
      <c r="O12" s="268"/>
      <c r="P12" s="268"/>
      <c r="Q12" s="268"/>
      <c r="R12" s="268"/>
      <c r="S12" s="269"/>
      <c r="T12" s="269"/>
      <c r="W12" s="338" t="str">
        <f>'Fun Patches'!C13</f>
        <v>&lt;LIST PATCH HERE&gt;</v>
      </c>
      <c r="X12" s="339" t="str">
        <f>IF(Summary!$AZ121="E","E","")</f>
        <v/>
      </c>
      <c r="Y12" s="339" t="str">
        <f>IF(Summary!$BA121="Y","R","")</f>
        <v/>
      </c>
      <c r="AA12" s="275"/>
      <c r="AB12" s="273"/>
      <c r="AC12" s="274"/>
    </row>
    <row r="13" spans="2:30" ht="12.95" customHeight="1">
      <c r="B13" s="262"/>
      <c r="C13" s="294" t="s">
        <v>741</v>
      </c>
      <c r="D13" s="309" t="str">
        <f>IF(Badges!$AC358="A","/","")</f>
        <v/>
      </c>
      <c r="E13" s="309" t="str">
        <f>IF(Badges!$AC362="A","/","")</f>
        <v/>
      </c>
      <c r="F13" s="309" t="str">
        <f>IF(Badges!$AC366="A","/","")</f>
        <v/>
      </c>
      <c r="G13" s="309" t="str">
        <f>IF(Badges!$AC370="A","/","")</f>
        <v/>
      </c>
      <c r="H13" s="309" t="str">
        <f>IF(Badges!$AC374="A","/","")</f>
        <v/>
      </c>
      <c r="I13" s="325" t="str">
        <f>IF(Summary!$AZ20="E","E","")</f>
        <v/>
      </c>
      <c r="J13" s="325" t="str">
        <f>IF(Summary!$BA20="Y","R","")</f>
        <v/>
      </c>
      <c r="K13" s="266"/>
      <c r="L13" s="262"/>
      <c r="M13" s="279" t="s">
        <v>953</v>
      </c>
      <c r="N13" s="280"/>
      <c r="O13" s="280"/>
      <c r="P13" s="280"/>
      <c r="Q13" s="280"/>
      <c r="R13" s="281"/>
      <c r="S13" s="224" t="str">
        <f>IF(Summary!$AZ71="E","E","")</f>
        <v/>
      </c>
      <c r="T13" s="224" t="str">
        <f>IF(Summary!$BA71="Y","R","")</f>
        <v/>
      </c>
      <c r="W13" s="338" t="str">
        <f>'Fun Patches'!C14</f>
        <v>&lt;LIST PATCH HERE&gt;</v>
      </c>
      <c r="X13" s="339" t="str">
        <f>IF(Summary!$AZ122="E","E","")</f>
        <v/>
      </c>
      <c r="Y13" s="339" t="str">
        <f>IF(Summary!$BA122="Y","R","")</f>
        <v/>
      </c>
      <c r="AA13" s="275"/>
      <c r="AB13" s="273"/>
      <c r="AC13" s="274"/>
    </row>
    <row r="14" spans="2:30" ht="12.95" customHeight="1">
      <c r="B14" s="262"/>
      <c r="C14" s="295" t="s">
        <v>952</v>
      </c>
      <c r="D14" s="311" t="str">
        <f>IF(Badges!$AC573="A","/","")</f>
        <v/>
      </c>
      <c r="E14" s="311" t="str">
        <f>IF(Badges!$AC385="A","/","")</f>
        <v/>
      </c>
      <c r="F14" s="311" t="str">
        <f>IF(Badges!$AC389="A","/","")</f>
        <v/>
      </c>
      <c r="G14" s="311" t="str">
        <f>IF(Badges!$AC393="A","/","")</f>
        <v/>
      </c>
      <c r="H14" s="311" t="str">
        <f>IF(Badges!$AC397="A","/","")</f>
        <v/>
      </c>
      <c r="I14" s="223" t="str">
        <f>IF(Summary!$AZ21="E","E","")</f>
        <v/>
      </c>
      <c r="J14" s="223" t="str">
        <f>IF(Summary!$BA21="Y","R","")</f>
        <v/>
      </c>
      <c r="K14" s="266" t="str">
        <f>IF(COUNT(#REF!)=3,MAX(#REF!),"")</f>
        <v/>
      </c>
      <c r="L14" s="262"/>
      <c r="M14" s="279" t="s">
        <v>954</v>
      </c>
      <c r="N14" s="280"/>
      <c r="O14" s="280"/>
      <c r="P14" s="280"/>
      <c r="Q14" s="280"/>
      <c r="R14" s="281"/>
      <c r="S14" s="224" t="str">
        <f>IF(Summary!$AZ72="E","E","")</f>
        <v/>
      </c>
      <c r="T14" s="224" t="str">
        <f>IF(Summary!$BA72="Y","R","")</f>
        <v/>
      </c>
      <c r="W14" s="338" t="str">
        <f>'Fun Patches'!C15</f>
        <v>&lt;LIST PATCH HERE&gt;</v>
      </c>
      <c r="X14" s="339" t="str">
        <f>IF(Summary!$AZ123="E","E","")</f>
        <v/>
      </c>
      <c r="Y14" s="339" t="str">
        <f>IF(Summary!$BA123="Y","R","")</f>
        <v/>
      </c>
      <c r="AA14" s="275"/>
      <c r="AB14" s="273"/>
      <c r="AC14" s="274"/>
    </row>
    <row r="15" spans="2:30" ht="12.95" customHeight="1" thickBot="1">
      <c r="B15" s="262"/>
      <c r="C15" s="298" t="s">
        <v>697</v>
      </c>
      <c r="D15" s="311" t="str">
        <f>IF(Badges!$AC404="A","/","")</f>
        <v/>
      </c>
      <c r="E15" s="311" t="str">
        <f>IF(Badges!$AC408="A","/","")</f>
        <v/>
      </c>
      <c r="F15" s="311" t="str">
        <f>IF(Badges!$AC412="A","/","")</f>
        <v/>
      </c>
      <c r="G15" s="311" t="str">
        <f>IF(Badges!$AC416="A","/","")</f>
        <v/>
      </c>
      <c r="H15" s="311" t="str">
        <f>IF(Badges!$AC420="A","/","")</f>
        <v/>
      </c>
      <c r="I15" s="223" t="str">
        <f>IF(Summary!$AZ22="E","E","")</f>
        <v/>
      </c>
      <c r="J15" s="223" t="str">
        <f>IF(Summary!$BA22="Y","R","")</f>
        <v/>
      </c>
      <c r="K15" s="266"/>
      <c r="L15" s="262"/>
      <c r="M15" s="283" t="s">
        <v>955</v>
      </c>
      <c r="N15" s="284"/>
      <c r="O15" s="284"/>
      <c r="P15" s="284"/>
      <c r="Q15" s="284"/>
      <c r="R15" s="285"/>
      <c r="S15" s="326" t="str">
        <f>IF(Summary!$AZ73="E","E","")</f>
        <v/>
      </c>
      <c r="T15" s="326" t="str">
        <f>IF(Summary!$BA73="Y","R","")</f>
        <v/>
      </c>
      <c r="U15" s="266" t="str">
        <f>IF(COUNTIF(S13:S15,"E")=3,"C"," ")</f>
        <v xml:space="preserve"> </v>
      </c>
      <c r="W15" s="338" t="str">
        <f>'Fun Patches'!C16</f>
        <v>&lt;LIST PATCH HERE&gt;</v>
      </c>
      <c r="X15" s="339" t="str">
        <f>IF(Summary!$AZ124="E","E","")</f>
        <v/>
      </c>
      <c r="Y15" s="339" t="str">
        <f>IF(Summary!$BA124="Y","R","")</f>
        <v/>
      </c>
      <c r="AA15" s="275"/>
      <c r="AB15" s="273"/>
      <c r="AC15" s="274"/>
    </row>
    <row r="16" spans="2:30" ht="12.95" customHeight="1">
      <c r="B16" s="262"/>
      <c r="C16" s="295" t="s">
        <v>146</v>
      </c>
      <c r="D16" s="309" t="str">
        <f>IF(Badges!$AC427="A","/","")</f>
        <v/>
      </c>
      <c r="E16" s="309" t="str">
        <f>IF(Badges!$AC431="A","/","")</f>
        <v/>
      </c>
      <c r="F16" s="309" t="str">
        <f>IF(Badges!$AC435="A","/","")</f>
        <v/>
      </c>
      <c r="G16" s="309" t="str">
        <f>IF(Badges!$AC439="A","/","")</f>
        <v/>
      </c>
      <c r="H16" s="309" t="str">
        <f>IF(Badges!$AC443="A","/","")</f>
        <v/>
      </c>
      <c r="I16" s="325" t="str">
        <f>IF(Summary!$AZ23="E","E","")</f>
        <v/>
      </c>
      <c r="J16" s="325" t="str">
        <f>IF(Summary!$BA23="Y","R","")</f>
        <v/>
      </c>
      <c r="K16" s="266"/>
      <c r="L16" s="262"/>
      <c r="M16" s="294" t="s">
        <v>956</v>
      </c>
      <c r="N16" s="310" t="str">
        <f>IF(Badges!$AC79="A","/","")</f>
        <v/>
      </c>
      <c r="O16" s="310" t="str">
        <f>IF(Badges!$AC83="A","/","")</f>
        <v/>
      </c>
      <c r="P16" s="310" t="str">
        <f>IF(Badges!$AC87="A","/","")</f>
        <v/>
      </c>
      <c r="Q16" s="310" t="str">
        <f>IF(Badges!$AC91="A","/","")</f>
        <v/>
      </c>
      <c r="R16" s="310" t="str">
        <f>IF(Badges!$AC95="A","/","")</f>
        <v/>
      </c>
      <c r="S16" s="224" t="str">
        <f>IF(Summary!$AZ7="E","E","")</f>
        <v/>
      </c>
      <c r="T16" s="224" t="str">
        <f>IF(Summary!$BA7="Y","R","")</f>
        <v/>
      </c>
      <c r="W16" s="338" t="str">
        <f>'Fun Patches'!C17</f>
        <v>&lt;LIST PATCH HERE&gt;</v>
      </c>
      <c r="X16" s="339" t="str">
        <f>IF(Summary!$AZ125="E","E","")</f>
        <v/>
      </c>
      <c r="Y16" s="339" t="str">
        <f>IF(Summary!$BA125="Y","R","")</f>
        <v/>
      </c>
      <c r="AA16" s="275"/>
      <c r="AB16" s="273"/>
      <c r="AC16" s="274"/>
    </row>
    <row r="17" spans="2:29" ht="12.95" customHeight="1">
      <c r="B17" s="262"/>
      <c r="C17" s="295" t="s">
        <v>153</v>
      </c>
      <c r="D17" s="311" t="str">
        <f>IF(Badges!$AC450="A","/","")</f>
        <v/>
      </c>
      <c r="E17" s="311" t="str">
        <f>IF(Badges!$AC454="A","/","")</f>
        <v/>
      </c>
      <c r="F17" s="311" t="str">
        <f>IF(Badges!$AC458="A","/","")</f>
        <v/>
      </c>
      <c r="G17" s="311" t="str">
        <f>IF(Badges!$AC462="A","/","")</f>
        <v/>
      </c>
      <c r="H17" s="311" t="str">
        <f>IF(Badges!$AC466="A","/","")</f>
        <v/>
      </c>
      <c r="I17" s="223" t="str">
        <f>IF(Summary!$AZ24="E","E","")</f>
        <v/>
      </c>
      <c r="J17" s="223" t="str">
        <f>IF(Summary!$BA24="Y","R","")</f>
        <v/>
      </c>
      <c r="K17" s="266"/>
      <c r="L17" s="262"/>
      <c r="M17" s="295" t="s">
        <v>957</v>
      </c>
      <c r="N17" s="311" t="str">
        <f>IF(Badges!$AC10="A","/","")</f>
        <v/>
      </c>
      <c r="O17" s="311" t="str">
        <f>IF(Badges!$AC14="A","/","")</f>
        <v/>
      </c>
      <c r="P17" s="311" t="str">
        <f>IF(Badges!$AC18="A","/","")</f>
        <v/>
      </c>
      <c r="Q17" s="311" t="str">
        <f>IF(Badges!$AC22="A","/","")</f>
        <v/>
      </c>
      <c r="R17" s="311" t="str">
        <f>IF(Badges!$AC26="A","/","")</f>
        <v/>
      </c>
      <c r="S17" s="224" t="str">
        <f>IF(Summary!$AZ4="E","E","")</f>
        <v/>
      </c>
      <c r="T17" s="224" t="str">
        <f>IF(Summary!$BA4="Y","R","")</f>
        <v/>
      </c>
      <c r="W17" s="338" t="str">
        <f>'Fun Patches'!C18</f>
        <v>&lt;LIST PATCH HERE&gt;</v>
      </c>
      <c r="X17" s="339" t="str">
        <f>IF(Summary!$AZ126="E","E","")</f>
        <v/>
      </c>
      <c r="Y17" s="339" t="str">
        <f>IF(Summary!$BA126="Y","R","")</f>
        <v/>
      </c>
      <c r="AA17" s="275"/>
      <c r="AB17" s="273"/>
      <c r="AC17" s="274"/>
    </row>
    <row r="18" spans="2:29" ht="12.95" customHeight="1" thickBot="1">
      <c r="B18" s="262"/>
      <c r="C18" s="295" t="s">
        <v>94</v>
      </c>
      <c r="D18" s="311" t="str">
        <f>IF(Badges!$AC473="A","/","")</f>
        <v/>
      </c>
      <c r="E18" s="311" t="str">
        <f>IF(Badges!$AC477="A","/","")</f>
        <v/>
      </c>
      <c r="F18" s="311" t="str">
        <f>IF(Badges!$AC481="A","/","")</f>
        <v/>
      </c>
      <c r="G18" s="311" t="str">
        <f>IF(Badges!$AC485="A","/","")</f>
        <v/>
      </c>
      <c r="H18" s="311" t="str">
        <f>IF(Badges!$AC489="A","/","")</f>
        <v/>
      </c>
      <c r="I18" s="223" t="str">
        <f>IF(Summary!$AZ25="E","E","")</f>
        <v/>
      </c>
      <c r="J18" s="223" t="str">
        <f>IF(Summary!$BA25="Y","R","")</f>
        <v/>
      </c>
      <c r="K18" s="266" t="str">
        <f>IF(COUNT(#REF!)=4,MAX(#REF!),"")</f>
        <v/>
      </c>
      <c r="L18" s="262"/>
      <c r="M18" s="295" t="s">
        <v>958</v>
      </c>
      <c r="N18" s="308" t="str">
        <f>IF(Badges!$AC243="A","/","")</f>
        <v/>
      </c>
      <c r="O18" s="308" t="str">
        <f>IF(Badges!$AC247="A","/","")</f>
        <v/>
      </c>
      <c r="P18" s="308" t="str">
        <f>IF(Badges!$AC251="A","/","")</f>
        <v/>
      </c>
      <c r="Q18" s="308" t="str">
        <f>IF(Badges!$AC255="A","/","")</f>
        <v/>
      </c>
      <c r="R18" s="308" t="str">
        <f>IF(Badges!$AC259="A","/","")</f>
        <v/>
      </c>
      <c r="S18" s="224" t="str">
        <f>IF(Summary!$AZ15="E","E","")</f>
        <v/>
      </c>
      <c r="T18" s="224" t="str">
        <f>IF(Summary!$BA15="Y","R","")</f>
        <v/>
      </c>
      <c r="W18" s="338" t="str">
        <f>'Fun Patches'!C19</f>
        <v>&lt;LIST PATCH HERE&gt;</v>
      </c>
      <c r="X18" s="339" t="str">
        <f>IF(Summary!$AZ127="E","E","")</f>
        <v/>
      </c>
      <c r="Y18" s="339" t="str">
        <f>IF(Summary!$BA127="Y","R","")</f>
        <v/>
      </c>
      <c r="AA18" s="275"/>
      <c r="AB18" s="273"/>
      <c r="AC18" s="274"/>
    </row>
    <row r="19" spans="2:29" ht="12.95" customHeight="1" thickBot="1">
      <c r="B19" s="262"/>
      <c r="C19" s="294" t="s">
        <v>141</v>
      </c>
      <c r="D19" s="309" t="str">
        <f>IF(Badges!$AC496="A","/","")</f>
        <v/>
      </c>
      <c r="E19" s="309" t="str">
        <f>IF(Badges!$AC500="A","/","")</f>
        <v/>
      </c>
      <c r="F19" s="309" t="str">
        <f>IF(Badges!$AC504="A","/","")</f>
        <v/>
      </c>
      <c r="G19" s="309" t="str">
        <f>IF(Badges!$AC508="A","/","")</f>
        <v/>
      </c>
      <c r="H19" s="309" t="str">
        <f>IF(Badges!$AC512="A","/","")</f>
        <v/>
      </c>
      <c r="I19" s="325" t="str">
        <f>IF(Summary!$AZ26="E","E","")</f>
        <v/>
      </c>
      <c r="J19" s="325" t="str">
        <f>IF(Summary!$BA26="Y","R","")</f>
        <v/>
      </c>
      <c r="K19" s="266"/>
      <c r="L19" s="262"/>
      <c r="M19" s="296" t="s">
        <v>959</v>
      </c>
      <c r="N19" s="291"/>
      <c r="O19" s="291"/>
      <c r="P19" s="291"/>
      <c r="Q19" s="291"/>
      <c r="R19" s="292"/>
      <c r="S19" s="326" t="str">
        <f>IF(Summary!$AZ74="E","E","")</f>
        <v/>
      </c>
      <c r="T19" s="326" t="str">
        <f>IF(Summary!$BA74="Y","R","")</f>
        <v/>
      </c>
      <c r="U19" s="266" t="str">
        <f>IF(COUNTIF(S16:S19,"E")=4,"C"," ")</f>
        <v xml:space="preserve"> </v>
      </c>
      <c r="W19" s="338" t="str">
        <f>'Fun Patches'!C20</f>
        <v>&lt;LIST PATCH HERE&gt;</v>
      </c>
      <c r="X19" s="339" t="str">
        <f>IF(Summary!$AZ128="E","E","")</f>
        <v/>
      </c>
      <c r="Y19" s="339" t="str">
        <f>IF(Summary!$BA128="Y","R","")</f>
        <v/>
      </c>
      <c r="AA19" s="275"/>
      <c r="AB19" s="273"/>
      <c r="AC19" s="274"/>
    </row>
    <row r="20" spans="2:29" ht="12.95" customHeight="1">
      <c r="B20" s="262"/>
      <c r="C20" s="295" t="s">
        <v>718</v>
      </c>
      <c r="D20" s="311" t="str">
        <f>IF(Badges!$AC519="A","/","")</f>
        <v/>
      </c>
      <c r="E20" s="311" t="str">
        <f>IF(Badges!$AC523="A","/","")</f>
        <v/>
      </c>
      <c r="F20" s="311" t="str">
        <f>IF(Badges!$AC527="A","/","")</f>
        <v/>
      </c>
      <c r="G20" s="311" t="str">
        <f>IF(Badges!$AC531="A","/","")</f>
        <v/>
      </c>
      <c r="H20" s="311" t="str">
        <f>IF(Badges!$AC535="A","/","")</f>
        <v/>
      </c>
      <c r="I20" s="223" t="str">
        <f>IF(Summary!$AZ27="E","E","")</f>
        <v/>
      </c>
      <c r="J20" s="223" t="str">
        <f>IF(Summary!$BA27="Y","R","")</f>
        <v/>
      </c>
      <c r="K20" s="266"/>
      <c r="L20" s="262"/>
      <c r="M20" s="267" t="s">
        <v>764</v>
      </c>
      <c r="N20" s="268"/>
      <c r="O20" s="268"/>
      <c r="P20" s="268"/>
      <c r="Q20" s="268"/>
      <c r="R20" s="272"/>
      <c r="S20" s="325" t="str">
        <f>IF(Summary!$AZ75="E","E","")</f>
        <v/>
      </c>
      <c r="T20" s="325" t="str">
        <f>IF(Summary!$BA75="Y","R","")</f>
        <v/>
      </c>
      <c r="W20" s="338" t="str">
        <f>'Fun Patches'!C21</f>
        <v>&lt;LIST PATCH HERE&gt;</v>
      </c>
      <c r="X20" s="339" t="str">
        <f>IF(Summary!$AZ129="E","E","")</f>
        <v/>
      </c>
      <c r="Y20" s="339" t="str">
        <f>IF(Summary!$BA129="Y","R","")</f>
        <v/>
      </c>
      <c r="AA20" s="275"/>
      <c r="AB20" s="273"/>
      <c r="AC20" s="274"/>
    </row>
    <row r="21" spans="2:29" ht="12.95" customHeight="1" thickBot="1">
      <c r="B21" s="262"/>
      <c r="C21" s="298" t="s">
        <v>148</v>
      </c>
      <c r="D21" s="311" t="str">
        <f>IF(Badges!$AC542="A","/","")</f>
        <v/>
      </c>
      <c r="E21" s="311" t="str">
        <f>IF(Badges!$AC546="A","/","")</f>
        <v/>
      </c>
      <c r="F21" s="311" t="str">
        <f>IF(Badges!$AC550="A","/","")</f>
        <v/>
      </c>
      <c r="G21" s="311" t="str">
        <f>IF(Badges!$AC554="A","/","")</f>
        <v/>
      </c>
      <c r="H21" s="311" t="str">
        <f>IF(Badges!$AC558="A","/","")</f>
        <v/>
      </c>
      <c r="I21" s="223" t="str">
        <f>IF(Summary!$AZ28="E","E","")</f>
        <v/>
      </c>
      <c r="J21" s="223" t="str">
        <f>IF(Summary!$BA28="Y","R","")</f>
        <v/>
      </c>
      <c r="K21" s="266"/>
      <c r="L21" s="262"/>
      <c r="M21" s="283" t="s">
        <v>960</v>
      </c>
      <c r="N21" s="284"/>
      <c r="O21" s="284"/>
      <c r="P21" s="284"/>
      <c r="Q21" s="284"/>
      <c r="R21" s="285"/>
      <c r="S21" s="346" t="str">
        <f>IF(Summary!$AZ76="E","E","")</f>
        <v/>
      </c>
      <c r="T21" s="346" t="str">
        <f>IF(Summary!$BA76="Y","R","")</f>
        <v/>
      </c>
      <c r="U21" s="266" t="str">
        <f>IF(COUNTIF(S20:S21,"E")=2,"C"," ")</f>
        <v xml:space="preserve"> </v>
      </c>
      <c r="W21" s="338" t="str">
        <f>'Fun Patches'!C22</f>
        <v>&lt;LIST PATCH HERE&gt;</v>
      </c>
      <c r="X21" s="339" t="str">
        <f>IF(Summary!$AZ130="E","E","")</f>
        <v/>
      </c>
      <c r="Y21" s="339" t="str">
        <f>IF(Summary!$BA130="Y","R","")</f>
        <v/>
      </c>
      <c r="AA21" s="275"/>
      <c r="AB21" s="273"/>
      <c r="AC21" s="274"/>
    </row>
    <row r="22" spans="2:29" ht="12.95" customHeight="1">
      <c r="B22" s="262"/>
      <c r="C22" s="295" t="s">
        <v>152</v>
      </c>
      <c r="D22" s="309" t="str">
        <f>IF(Badges!$AC565="A","/","")</f>
        <v/>
      </c>
      <c r="E22" s="309" t="str">
        <f>IF(Badges!$AC569="A","/","")</f>
        <v/>
      </c>
      <c r="F22" s="309" t="str">
        <f>IF(Badges!$AC573="A","/","")</f>
        <v/>
      </c>
      <c r="G22" s="309" t="str">
        <f>IF(Badges!$AC577="A","/","")</f>
        <v/>
      </c>
      <c r="H22" s="309" t="str">
        <f>IF(Badges!$AC581="A","/","")</f>
        <v/>
      </c>
      <c r="I22" s="325" t="str">
        <f>IF(Summary!$AZ29="E","E","")</f>
        <v/>
      </c>
      <c r="J22" s="325" t="str">
        <f>IF(Summary!$BA29="Y","R","")</f>
        <v/>
      </c>
      <c r="K22" s="266" t="str">
        <f>IF(COUNT(#REF!)=2,MAX(#REF!),"")</f>
        <v/>
      </c>
      <c r="L22" s="262"/>
      <c r="M22" s="287" t="s">
        <v>766</v>
      </c>
      <c r="N22" s="288"/>
      <c r="O22" s="288"/>
      <c r="P22" s="288"/>
      <c r="Q22" s="288"/>
      <c r="R22" s="297"/>
      <c r="S22" s="325" t="str">
        <f>IF(Summary!$AZ77="E","E","")</f>
        <v/>
      </c>
      <c r="T22" s="325" t="str">
        <f>IF(Summary!$BA77="Y","R","")</f>
        <v/>
      </c>
      <c r="W22" s="338" t="str">
        <f>'Fun Patches'!C23</f>
        <v>&lt;LIST PATCH HERE&gt;</v>
      </c>
      <c r="X22" s="339" t="str">
        <f>IF(Summary!$AZ131="E","E","")</f>
        <v/>
      </c>
      <c r="Y22" s="339" t="str">
        <f>IF(Summary!$BA131="Y","R","")</f>
        <v/>
      </c>
      <c r="AA22" s="275"/>
      <c r="AB22" s="273"/>
      <c r="AC22" s="274"/>
    </row>
    <row r="23" spans="2:29" ht="12.95" customHeight="1" thickBot="1">
      <c r="B23" s="262"/>
      <c r="C23" s="295" t="s">
        <v>149</v>
      </c>
      <c r="D23" s="311" t="str">
        <f>IF(Badges!$AC588="A","/","")</f>
        <v/>
      </c>
      <c r="E23" s="311" t="str">
        <f>IF(Badges!$AC592="A","/","")</f>
        <v/>
      </c>
      <c r="F23" s="311" t="str">
        <f>IF(Badges!$AC596="A","/","")</f>
        <v/>
      </c>
      <c r="G23" s="311" t="str">
        <f>IF(Badges!$AC600="A","/","")</f>
        <v/>
      </c>
      <c r="H23" s="311" t="str">
        <f>IF(Badges!$AC604="A","/","")</f>
        <v/>
      </c>
      <c r="I23" s="223" t="str">
        <f>IF(Summary!$AZ30="E","E","")</f>
        <v/>
      </c>
      <c r="J23" s="223" t="str">
        <f>IF(Summary!$BA30="Y","R","")</f>
        <v/>
      </c>
      <c r="K23" s="266"/>
      <c r="L23" s="262"/>
      <c r="M23" s="290" t="s">
        <v>961</v>
      </c>
      <c r="N23" s="291"/>
      <c r="O23" s="291"/>
      <c r="P23" s="291"/>
      <c r="Q23" s="291"/>
      <c r="R23" s="292"/>
      <c r="S23" s="326" t="str">
        <f>IF(Summary!$AZ78="E","E","")</f>
        <v/>
      </c>
      <c r="T23" s="326" t="str">
        <f>IF(Summary!$BA78="Y","R","")</f>
        <v/>
      </c>
      <c r="U23" s="266" t="str">
        <f>IF(COUNTIF(S22:S23,"E")=2,"C"," ")</f>
        <v xml:space="preserve"> </v>
      </c>
      <c r="W23" s="338" t="str">
        <f>'Fun Patches'!C24</f>
        <v>&lt;LIST PATCH HERE&gt;</v>
      </c>
      <c r="X23" s="339" t="str">
        <f>IF(Summary!$AZ132="E","E","")</f>
        <v/>
      </c>
      <c r="Y23" s="339" t="str">
        <f>IF(Summary!$BA132="Y","R","")</f>
        <v/>
      </c>
      <c r="AA23" s="275"/>
      <c r="AB23" s="273"/>
      <c r="AC23" s="274"/>
    </row>
    <row r="24" spans="2:29" ht="12.95" customHeight="1" thickBot="1">
      <c r="B24" s="262"/>
      <c r="C24" s="295" t="s">
        <v>142</v>
      </c>
      <c r="D24" s="311" t="str">
        <f>IF(Badges!$AC634="A","/","")</f>
        <v/>
      </c>
      <c r="E24" s="311" t="str">
        <f>IF(Badges!$AC638="A","/","")</f>
        <v/>
      </c>
      <c r="F24" s="311" t="str">
        <f>IF(Badges!$AC642="A","/","")</f>
        <v/>
      </c>
      <c r="G24" s="311" t="str">
        <f>IF(Badges!$AC646="A","/","")</f>
        <v/>
      </c>
      <c r="H24" s="311" t="str">
        <f>IF(Badges!$AC650="A","/","")</f>
        <v/>
      </c>
      <c r="I24" s="223" t="str">
        <f>IF(Summary!$AZ32="E","E","")</f>
        <v/>
      </c>
      <c r="J24" s="223" t="str">
        <f>IF(Summary!$BA32="Y","R","")</f>
        <v/>
      </c>
      <c r="K24" s="266" t="str">
        <f>IF(COUNT(#REF!)=2,MAX(#REF!),"")</f>
        <v/>
      </c>
      <c r="L24" s="262"/>
      <c r="M24" s="267" t="s">
        <v>765</v>
      </c>
      <c r="N24" s="268"/>
      <c r="O24" s="268"/>
      <c r="P24" s="268"/>
      <c r="Q24" s="268"/>
      <c r="R24" s="272"/>
      <c r="S24" s="224" t="str">
        <f>IF(Summary!$AZ79="E","E","")</f>
        <v/>
      </c>
      <c r="T24" s="224" t="str">
        <f>IF(Summary!$BA79="Y","R","")</f>
        <v/>
      </c>
      <c r="U24" s="266" t="str">
        <f>IF(COUNTIF(S24:S25,"E")=2,"C"," ")</f>
        <v xml:space="preserve"> </v>
      </c>
      <c r="W24" s="338" t="str">
        <f>'Fun Patches'!C25</f>
        <v>&lt;LIST PATCH HERE&gt;</v>
      </c>
      <c r="X24" s="339" t="str">
        <f>IF(Summary!$AZ133="E","E","")</f>
        <v/>
      </c>
      <c r="Y24" s="339" t="str">
        <f>IF(Summary!$BA133="Y","R","")</f>
        <v/>
      </c>
      <c r="AA24" s="275"/>
      <c r="AB24" s="273"/>
      <c r="AC24" s="274"/>
    </row>
    <row r="25" spans="2:29" ht="12.95" customHeight="1" thickBot="1">
      <c r="B25" s="262"/>
      <c r="C25" s="294" t="s">
        <v>154</v>
      </c>
      <c r="D25" s="309" t="str">
        <f>IF(Badges!$AC657="A","/","")</f>
        <v/>
      </c>
      <c r="E25" s="309" t="str">
        <f>IF(Badges!$AC661="A","/","")</f>
        <v/>
      </c>
      <c r="F25" s="309" t="str">
        <f>IF(Badges!$AC665="A","/","")</f>
        <v/>
      </c>
      <c r="G25" s="309" t="str">
        <f>IF(Badges!$AC669="A","/","")</f>
        <v/>
      </c>
      <c r="H25" s="309" t="str">
        <f>IF(Badges!$AC673="A","/","")</f>
        <v/>
      </c>
      <c r="I25" s="325" t="str">
        <f>IF(Summary!$AZ33="E","E","")</f>
        <v/>
      </c>
      <c r="J25" s="325" t="str">
        <f>IF(Summary!$BA33="Y","R","")</f>
        <v/>
      </c>
      <c r="K25" s="266"/>
      <c r="L25" s="262"/>
      <c r="M25" s="283" t="s">
        <v>964</v>
      </c>
      <c r="N25" s="284"/>
      <c r="O25" s="284"/>
      <c r="P25" s="284"/>
      <c r="Q25" s="284"/>
      <c r="R25" s="285"/>
      <c r="S25" s="326" t="str">
        <f>IF(Summary!$AZ80="E","E","")</f>
        <v/>
      </c>
      <c r="T25" s="326" t="str">
        <f>IF(Summary!$BA80="Y","R","")</f>
        <v/>
      </c>
      <c r="U25" s="586" t="s">
        <v>1144</v>
      </c>
      <c r="W25" s="338" t="str">
        <f>'Fun Patches'!C26</f>
        <v>&lt;LIST PATCH HERE&gt;</v>
      </c>
      <c r="X25" s="339" t="str">
        <f>IF(Summary!$AZ134="E","E","")</f>
        <v/>
      </c>
      <c r="Y25" s="339" t="str">
        <f>IF(Summary!$BA134="Y","R","")</f>
        <v/>
      </c>
      <c r="AA25" s="275"/>
      <c r="AB25" s="273"/>
      <c r="AC25" s="274"/>
    </row>
    <row r="26" spans="2:29" ht="12.95" customHeight="1">
      <c r="B26" s="262"/>
      <c r="C26" s="295" t="s">
        <v>962</v>
      </c>
      <c r="D26" s="311" t="str">
        <f>IF(Badges!$AC102="A","/","")</f>
        <v/>
      </c>
      <c r="E26" s="311" t="str">
        <f>IF(Badges!$AC106="A","/","")</f>
        <v/>
      </c>
      <c r="F26" s="311" t="str">
        <f>IF(Badges!$AC110="A","/","")</f>
        <v/>
      </c>
      <c r="G26" s="311" t="str">
        <f>IF(Badges!$AC114="A","/","")</f>
        <v/>
      </c>
      <c r="H26" s="311" t="str">
        <f>IF(Badges!$AC118="A","/","")</f>
        <v/>
      </c>
      <c r="I26" s="223" t="str">
        <f>IF(Summary!$AZ8="E","E","")</f>
        <v/>
      </c>
      <c r="J26" s="223" t="str">
        <f>IF(Summary!$BA8="Y","R","")</f>
        <v/>
      </c>
      <c r="K26" s="266" t="str">
        <f>IF(COUNT(#REF!)=2,MAX(#REF!),"")</f>
        <v/>
      </c>
      <c r="L26" s="392"/>
      <c r="M26" s="392"/>
      <c r="N26" s="393"/>
      <c r="O26" s="393"/>
      <c r="P26" s="393"/>
      <c r="Q26" s="393"/>
      <c r="R26" s="393"/>
      <c r="S26" s="394"/>
      <c r="T26" s="394"/>
      <c r="U26" s="586"/>
      <c r="W26" s="338" t="str">
        <f>'Fun Patches'!C27</f>
        <v>&lt;LIST PATCH HERE&gt;</v>
      </c>
      <c r="X26" s="339" t="str">
        <f>IF(Summary!$AZ135="E","E","")</f>
        <v/>
      </c>
      <c r="Y26" s="339" t="str">
        <f>IF(Summary!$BA135="Y","R","")</f>
        <v/>
      </c>
      <c r="AA26" s="275"/>
      <c r="AB26" s="273"/>
      <c r="AC26" s="274"/>
    </row>
    <row r="27" spans="2:29" ht="12.95" customHeight="1" thickBot="1">
      <c r="B27" s="262"/>
      <c r="C27" s="298" t="s">
        <v>963</v>
      </c>
      <c r="D27" s="311" t="str">
        <f>IF(Badges!$AC680="A","/","")</f>
        <v/>
      </c>
      <c r="E27" s="311" t="str">
        <f>IF(Badges!$AC684="A","/","")</f>
        <v/>
      </c>
      <c r="F27" s="311" t="str">
        <f>IF(Badges!$AC688="A","/","")</f>
        <v/>
      </c>
      <c r="G27" s="311" t="str">
        <f>IF(Badges!$AC692="A","/","")</f>
        <v/>
      </c>
      <c r="H27" s="311" t="str">
        <f>IF(Badges!$AC696="A","/","")</f>
        <v/>
      </c>
      <c r="I27" s="223" t="str">
        <f>IF(Summary!$AZ34="E","E","")</f>
        <v/>
      </c>
      <c r="J27" s="223" t="str">
        <f>IF(Summary!$BA34="Y","R","")</f>
        <v/>
      </c>
      <c r="K27" s="266"/>
      <c r="L27" s="392"/>
      <c r="M27" s="392"/>
      <c r="N27" s="393"/>
      <c r="O27" s="393"/>
      <c r="P27" s="393"/>
      <c r="Q27" s="393"/>
      <c r="R27" s="393"/>
      <c r="S27" s="394"/>
      <c r="T27" s="394"/>
      <c r="U27" s="586"/>
      <c r="W27" s="338" t="str">
        <f>'Fun Patches'!C28</f>
        <v>&lt;LIST PATCH HERE&gt;</v>
      </c>
      <c r="X27" s="339" t="str">
        <f>IF(Summary!$AZ136="E","E","")</f>
        <v/>
      </c>
      <c r="Y27" s="339" t="str">
        <f>IF(Summary!$BA136="Y","R","")</f>
        <v/>
      </c>
      <c r="AA27" s="275"/>
      <c r="AB27" s="273"/>
      <c r="AC27" s="274"/>
    </row>
    <row r="28" spans="2:29" ht="12.95" customHeight="1">
      <c r="B28" s="262"/>
      <c r="C28" s="294" t="s">
        <v>150</v>
      </c>
      <c r="D28" s="309" t="str">
        <f>IF(Badges!$AC703="A","/","")</f>
        <v/>
      </c>
      <c r="E28" s="309" t="str">
        <f>IF(Badges!$AC707="A","/","")</f>
        <v/>
      </c>
      <c r="F28" s="309" t="str">
        <f>IF(Badges!$AC711="A","/","")</f>
        <v/>
      </c>
      <c r="G28" s="309" t="str">
        <f>IF(Badges!$AC715="A","/","")</f>
        <v/>
      </c>
      <c r="H28" s="309" t="str">
        <f>IF(Badges!$AC719="A","/","")</f>
        <v/>
      </c>
      <c r="I28" s="325" t="str">
        <f>IF(Summary!$AZ35="E","E","")</f>
        <v/>
      </c>
      <c r="J28" s="325" t="str">
        <f>IF(Summary!$BA35="Y","R","")</f>
        <v/>
      </c>
      <c r="L28" s="580" t="str">
        <f>'Council Own'!B6</f>
        <v>&lt;&lt;List Badge 1 Here&gt;&gt;</v>
      </c>
      <c r="M28" s="580"/>
      <c r="N28" s="580"/>
      <c r="O28" s="580"/>
      <c r="P28" s="580"/>
      <c r="Q28" s="580"/>
      <c r="R28" s="589"/>
      <c r="S28" s="337" t="str">
        <f>IF(Summary!$AZ82="E","E","")</f>
        <v/>
      </c>
      <c r="T28" s="337" t="str">
        <f>IF(Summary!$BA82="Y","R","")</f>
        <v/>
      </c>
      <c r="U28" s="586"/>
      <c r="W28" s="338" t="str">
        <f>'Fun Patches'!C29</f>
        <v>&lt;LIST PATCH HERE&gt;</v>
      </c>
      <c r="X28" s="339" t="str">
        <f>IF(Summary!$AZ137="E","E","")</f>
        <v/>
      </c>
      <c r="Y28" s="339" t="str">
        <f>IF(Summary!$BA137="Y","R","")</f>
        <v/>
      </c>
      <c r="AA28" s="275"/>
      <c r="AB28" s="273"/>
      <c r="AC28" s="274"/>
    </row>
    <row r="29" spans="2:29" ht="12.95" customHeight="1">
      <c r="B29" s="262"/>
      <c r="C29" s="295" t="s">
        <v>847</v>
      </c>
      <c r="D29" s="311" t="str">
        <f>IF(Badges!$AC726="A","/","")</f>
        <v/>
      </c>
      <c r="E29" s="311" t="str">
        <f>IF(Badges!$AC730="A","/","")</f>
        <v/>
      </c>
      <c r="F29" s="311" t="str">
        <f>IF(Badges!$AC734="A","/","")</f>
        <v/>
      </c>
      <c r="G29" s="311" t="str">
        <f>IF(Badges!$AC738="A","/","")</f>
        <v/>
      </c>
      <c r="H29" s="311" t="str">
        <f>IF(Badges!$AC742="A","/","")</f>
        <v/>
      </c>
      <c r="I29" s="223" t="str">
        <f>IF(Summary!$AZ36="E","E","")</f>
        <v/>
      </c>
      <c r="J29" s="223" t="str">
        <f>IF(Summary!$BA36="Y","R","")</f>
        <v/>
      </c>
      <c r="L29" s="581" t="str">
        <f>'Council Own'!B30</f>
        <v>&lt;&lt;List Badge 2 Here&gt;&gt;</v>
      </c>
      <c r="M29" s="581"/>
      <c r="N29" s="581"/>
      <c r="O29" s="581"/>
      <c r="P29" s="581"/>
      <c r="Q29" s="581"/>
      <c r="R29" s="590"/>
      <c r="S29" s="339" t="str">
        <f>IF(Summary!$AZ83="E","E","")</f>
        <v/>
      </c>
      <c r="T29" s="339" t="str">
        <f>IF(Summary!$BA83="Y","R","")</f>
        <v/>
      </c>
      <c r="U29" s="586"/>
      <c r="W29" s="338" t="str">
        <f>'Fun Patches'!C30</f>
        <v>&lt;LIST PATCH HERE&gt;</v>
      </c>
      <c r="X29" s="339" t="str">
        <f>IF(Summary!$AZ138="E","E","")</f>
        <v/>
      </c>
      <c r="Y29" s="339" t="str">
        <f>IF(Summary!$BA138="Y","R","")</f>
        <v/>
      </c>
      <c r="AA29" s="275"/>
      <c r="AB29" s="273"/>
      <c r="AC29" s="274"/>
    </row>
    <row r="30" spans="2:29" ht="12.95" customHeight="1" thickBot="1">
      <c r="B30" s="262"/>
      <c r="C30" s="298" t="s">
        <v>140</v>
      </c>
      <c r="D30" s="316" t="str">
        <f>IF(Badges!$AC749="A","/","")</f>
        <v/>
      </c>
      <c r="E30" s="316" t="str">
        <f>IF(Badges!$AC753="A","/","")</f>
        <v/>
      </c>
      <c r="F30" s="316" t="str">
        <f>IF(Badges!$AC757="A","/","")</f>
        <v/>
      </c>
      <c r="G30" s="316" t="str">
        <f>IF(Badges!$AC761="A","/","")</f>
        <v/>
      </c>
      <c r="H30" s="316" t="str">
        <f>IF(Badges!$AC765="A","/","")</f>
        <v/>
      </c>
      <c r="I30" s="326" t="str">
        <f>IF(Summary!$AZ37="E","E","")</f>
        <v/>
      </c>
      <c r="J30" s="326" t="str">
        <f>IF(Summary!$BA37="Y","R","")</f>
        <v/>
      </c>
      <c r="L30" s="580" t="str">
        <f>'Council Own'!B54</f>
        <v>&lt;&lt;List Badge 3 Here&gt;&gt;</v>
      </c>
      <c r="M30" s="580"/>
      <c r="N30" s="580"/>
      <c r="O30" s="580"/>
      <c r="P30" s="580"/>
      <c r="Q30" s="580"/>
      <c r="R30" s="589"/>
      <c r="S30" s="339" t="str">
        <f>IF(Summary!$AZ84="E","E","")</f>
        <v/>
      </c>
      <c r="T30" s="339" t="str">
        <f>IF(Summary!$BA84="Y","R","")</f>
        <v/>
      </c>
      <c r="U30" s="586"/>
      <c r="W30" s="338" t="str">
        <f>'Fun Patches'!C31</f>
        <v>&lt;LIST PATCH HERE&gt;</v>
      </c>
      <c r="X30" s="339" t="str">
        <f>IF(Summary!$AZ139="E","E","")</f>
        <v/>
      </c>
      <c r="Y30" s="339" t="str">
        <f>IF(Summary!$BA139="Y","R","")</f>
        <v/>
      </c>
      <c r="AA30" s="275"/>
      <c r="AB30" s="273"/>
      <c r="AC30" s="274"/>
    </row>
    <row r="31" spans="2:29" ht="12.95" customHeight="1">
      <c r="B31" s="262"/>
      <c r="C31" s="295" t="s">
        <v>1077</v>
      </c>
      <c r="D31" s="308" t="str">
        <f>IF(Badges!D768="C","/","")</f>
        <v/>
      </c>
      <c r="E31" s="308" t="str">
        <f>IF(Badges!E768="C","/","")</f>
        <v/>
      </c>
      <c r="F31" s="308" t="str">
        <f>IF(Badges!F768="C","/","")</f>
        <v/>
      </c>
      <c r="G31" s="308" t="str">
        <f>IF(Badges!G768="C","/","")</f>
        <v/>
      </c>
      <c r="H31" s="308" t="str">
        <f>IF(Badges!H768="C","/","")</f>
        <v/>
      </c>
      <c r="I31" s="224" t="str">
        <f>IF(Summary!$AZ38="E","E","")</f>
        <v/>
      </c>
      <c r="J31" s="224" t="str">
        <f>IF(Summary!$BA38="Y","R","")</f>
        <v/>
      </c>
      <c r="L31" s="581" t="str">
        <f>'Council Own'!B78</f>
        <v>&lt;&lt;List Badge 4 Here&gt;&gt;</v>
      </c>
      <c r="M31" s="581"/>
      <c r="N31" s="581"/>
      <c r="O31" s="581"/>
      <c r="P31" s="581"/>
      <c r="Q31" s="581"/>
      <c r="R31" s="590"/>
      <c r="S31" s="339" t="str">
        <f>IF(Summary!$AZ85="E","E","")</f>
        <v/>
      </c>
      <c r="T31" s="339" t="str">
        <f>IF(Summary!$BA85="Y","R","")</f>
        <v/>
      </c>
      <c r="U31" s="586"/>
      <c r="W31" s="338" t="str">
        <f>'Fun Patches'!C32</f>
        <v>&lt;LIST PATCH HERE&gt;</v>
      </c>
      <c r="X31" s="339" t="str">
        <f>IF(Summary!$AZ140="E","E","")</f>
        <v/>
      </c>
      <c r="Y31" s="339" t="str">
        <f>IF(Summary!$BA140="Y","R","")</f>
        <v/>
      </c>
      <c r="AA31" s="275"/>
      <c r="AB31" s="273"/>
      <c r="AC31" s="274"/>
    </row>
    <row r="32" spans="2:29" ht="12.95" customHeight="1">
      <c r="B32" s="262"/>
      <c r="C32" s="295" t="s">
        <v>965</v>
      </c>
      <c r="D32" s="317" t="str">
        <f>IF(Badges!$AC779="A","/","")</f>
        <v/>
      </c>
      <c r="E32" s="317" t="str">
        <f>IF(Badges!$AC783="A","/","")</f>
        <v/>
      </c>
      <c r="F32" s="317" t="str">
        <f>IF(Badges!$AC787="A","/","")</f>
        <v/>
      </c>
      <c r="G32" s="317" t="str">
        <f>IF(Badges!$AC791="A","/","")</f>
        <v/>
      </c>
      <c r="H32" s="317" t="str">
        <f>IF(Badges!$AC795="A","/","")</f>
        <v/>
      </c>
      <c r="I32" s="224" t="str">
        <f>IF(Summary!$AZ39="E","E","")</f>
        <v/>
      </c>
      <c r="J32" s="224" t="str">
        <f>IF(Summary!$BA39="Y","R","")</f>
        <v/>
      </c>
      <c r="L32" s="582" t="str">
        <f>'Council Own'!B102</f>
        <v>&lt;&lt;List Badge 5 Here&gt;&gt;</v>
      </c>
      <c r="M32" s="582"/>
      <c r="N32" s="582"/>
      <c r="O32" s="582"/>
      <c r="P32" s="582"/>
      <c r="Q32" s="582"/>
      <c r="R32" s="591"/>
      <c r="S32" s="341" t="str">
        <f>IF(Summary!$AZ86="E","E","")</f>
        <v/>
      </c>
      <c r="T32" s="341" t="str">
        <f>IF(Summary!$BA86="Y","R","")</f>
        <v/>
      </c>
      <c r="U32" s="586"/>
      <c r="W32" s="338" t="str">
        <f>'Fun Patches'!C33</f>
        <v>&lt;LIST PATCH HERE&gt;</v>
      </c>
      <c r="X32" s="339" t="str">
        <f>IF(Summary!$AZ141="E","E","")</f>
        <v/>
      </c>
      <c r="Y32" s="339" t="str">
        <f>IF(Summary!$BA141="Y","R","")</f>
        <v/>
      </c>
      <c r="AA32" s="275"/>
      <c r="AB32" s="273"/>
      <c r="AC32" s="274"/>
    </row>
    <row r="33" spans="2:29" ht="12.95" customHeight="1" thickBot="1">
      <c r="B33" s="262"/>
      <c r="C33" s="299" t="s">
        <v>966</v>
      </c>
      <c r="D33" s="316" t="str">
        <f>IF(Badges!$AC802="A","/","")</f>
        <v/>
      </c>
      <c r="E33" s="316" t="str">
        <f>IF(Badges!$AC806="A","/","")</f>
        <v/>
      </c>
      <c r="F33" s="316" t="str">
        <f>IF(Badges!$AC810="A","/","")</f>
        <v/>
      </c>
      <c r="G33" s="316" t="str">
        <f>IF(Badges!$AC814="A","/","")</f>
        <v/>
      </c>
      <c r="H33" s="316" t="str">
        <f>IF(Badges!$AC818="A","/","")</f>
        <v/>
      </c>
      <c r="I33" s="224" t="str">
        <f>IF(Summary!$AZ40="E","E","")</f>
        <v/>
      </c>
      <c r="J33" s="224" t="str">
        <f>IF(Summary!$BA40="Y","R","")</f>
        <v/>
      </c>
      <c r="L33" s="582" t="str">
        <f>'Council Own'!B126</f>
        <v>&lt;&lt;List Badge 6 Here&gt;&gt;</v>
      </c>
      <c r="M33" s="582"/>
      <c r="N33" s="582"/>
      <c r="O33" s="582"/>
      <c r="P33" s="582"/>
      <c r="Q33" s="582"/>
      <c r="R33" s="591"/>
      <c r="S33" s="341" t="str">
        <f>IF(Summary!$AZ87="E","E","")</f>
        <v/>
      </c>
      <c r="T33" s="341" t="str">
        <f>IF(Summary!$BA87="Y","R","")</f>
        <v/>
      </c>
      <c r="U33" s="586"/>
      <c r="W33" s="338" t="str">
        <f>'Fun Patches'!C34</f>
        <v>&lt;LIST PATCH HERE&gt;</v>
      </c>
      <c r="X33" s="339" t="str">
        <f>IF(Summary!$AZ142="E","E","")</f>
        <v/>
      </c>
      <c r="Y33" s="339" t="str">
        <f>IF(Summary!$BA142="Y","R","")</f>
        <v/>
      </c>
      <c r="AA33" s="275"/>
      <c r="AB33" s="273"/>
      <c r="AC33" s="274"/>
    </row>
    <row r="34" spans="2:29" ht="12.95" customHeight="1">
      <c r="L34" s="582" t="str">
        <f>'Council Own'!B150</f>
        <v>&lt;&lt;List Badge 7 Here&gt;&gt;</v>
      </c>
      <c r="M34" s="582"/>
      <c r="N34" s="582"/>
      <c r="O34" s="582"/>
      <c r="P34" s="582"/>
      <c r="Q34" s="582"/>
      <c r="R34" s="591"/>
      <c r="S34" s="341" t="str">
        <f>IF(Summary!$AZ88="E","E","")</f>
        <v/>
      </c>
      <c r="T34" s="341" t="str">
        <f>IF(Summary!$BA88="Y","R","")</f>
        <v/>
      </c>
      <c r="U34" s="586"/>
      <c r="W34" s="338" t="str">
        <f>'Fun Patches'!C35</f>
        <v>&lt;LIST PATCH HERE&gt;</v>
      </c>
      <c r="X34" s="339" t="str">
        <f>IF(Summary!$AZ143="E","E","")</f>
        <v/>
      </c>
      <c r="Y34" s="339" t="str">
        <f>IF(Summary!$BA143="Y","R","")</f>
        <v/>
      </c>
      <c r="AA34" s="275"/>
      <c r="AB34" s="273"/>
      <c r="AC34" s="274"/>
    </row>
    <row r="35" spans="2:29" ht="12.95" customHeight="1" thickBot="1">
      <c r="L35" s="582" t="str">
        <f>'Council Own'!B174</f>
        <v>&lt;&lt;List Badge 8 Here&gt;&gt;</v>
      </c>
      <c r="M35" s="582"/>
      <c r="N35" s="582"/>
      <c r="O35" s="582"/>
      <c r="P35" s="582"/>
      <c r="Q35" s="582"/>
      <c r="R35" s="591"/>
      <c r="S35" s="341" t="str">
        <f>IF(Summary!$AZ89="E","E","")</f>
        <v/>
      </c>
      <c r="T35" s="341" t="str">
        <f>IF(Summary!$BA89="Y","R","")</f>
        <v/>
      </c>
      <c r="U35" s="586"/>
      <c r="W35" s="338" t="str">
        <f>'Fun Patches'!C36</f>
        <v>&lt;LIST PATCH HERE&gt;</v>
      </c>
      <c r="X35" s="339" t="str">
        <f>IF(Summary!$AZ144="E","E","")</f>
        <v/>
      </c>
      <c r="Y35" s="339" t="str">
        <f>IF(Summary!$BA144="Y","R","")</f>
        <v/>
      </c>
      <c r="AA35" s="275"/>
      <c r="AB35" s="273"/>
      <c r="AC35" s="274"/>
    </row>
    <row r="36" spans="2:29" ht="12.95" customHeight="1">
      <c r="C36" s="300" t="s">
        <v>156</v>
      </c>
      <c r="D36" s="310" t="str">
        <f>IF(Badges!$AC56="A","/","")</f>
        <v/>
      </c>
      <c r="E36" s="310" t="str">
        <f>IF(Badges!$AC60="A","/","")</f>
        <v/>
      </c>
      <c r="F36" s="310" t="str">
        <f>IF(Badges!$AC64="A","/","")</f>
        <v/>
      </c>
      <c r="G36" s="310" t="str">
        <f>IF(Badges!$AC68="A","/","")</f>
        <v/>
      </c>
      <c r="H36" s="310" t="str">
        <f>IF(Badges!$AC72="A","/","")</f>
        <v/>
      </c>
      <c r="I36" s="224" t="str">
        <f>IF(Summary!$AZ6="E","E","")</f>
        <v/>
      </c>
      <c r="J36" s="224" t="str">
        <f>IF(Summary!$BA6="Y","R","")</f>
        <v/>
      </c>
      <c r="L36" s="582" t="str">
        <f>'Council Own'!B198</f>
        <v>&lt;&lt;List Badge 9 Here&gt;&gt;</v>
      </c>
      <c r="M36" s="582"/>
      <c r="N36" s="582"/>
      <c r="O36" s="582"/>
      <c r="P36" s="582"/>
      <c r="Q36" s="582"/>
      <c r="R36" s="591"/>
      <c r="S36" s="341" t="str">
        <f>IF(Summary!$AZ90="E","E","")</f>
        <v/>
      </c>
      <c r="T36" s="341" t="str">
        <f>IF(Summary!$BA90="Y","R","")</f>
        <v/>
      </c>
      <c r="U36" s="586"/>
      <c r="W36" s="338" t="str">
        <f>'Fun Patches'!C37</f>
        <v>&lt;LIST PATCH HERE&gt;</v>
      </c>
      <c r="X36" s="339" t="str">
        <f>IF(Summary!$AZ145="E","E","")</f>
        <v/>
      </c>
      <c r="Y36" s="339" t="str">
        <f>IF(Summary!$BA145="Y","R","")</f>
        <v/>
      </c>
      <c r="AA36" s="275"/>
      <c r="AB36" s="273"/>
      <c r="AC36" s="274"/>
    </row>
    <row r="37" spans="2:29" ht="12.95" customHeight="1" thickBot="1">
      <c r="C37" s="298" t="s">
        <v>157</v>
      </c>
      <c r="D37" s="316" t="str">
        <f>IF(Badges!$AC611="A","/","")</f>
        <v/>
      </c>
      <c r="E37" s="316" t="str">
        <f>IF(Badges!$AC615="A","/","")</f>
        <v/>
      </c>
      <c r="F37" s="316" t="str">
        <f>IF(Badges!$AC619="A","/","")</f>
        <v/>
      </c>
      <c r="G37" s="316" t="str">
        <f>IF(Badges!$AC623="A","/","")</f>
        <v/>
      </c>
      <c r="H37" s="316" t="str">
        <f>IF(Badges!$AC627="A","/","")</f>
        <v/>
      </c>
      <c r="I37" s="326" t="str">
        <f>IF(Summary!$AZ31="E","E","")</f>
        <v/>
      </c>
      <c r="J37" s="326" t="str">
        <f>IF(Summary!$BA31="Y","R","")</f>
        <v/>
      </c>
      <c r="L37" s="582" t="str">
        <f>'Council Own'!B222</f>
        <v>&lt;&lt;List Badge 10 Here&gt;&gt;</v>
      </c>
      <c r="M37" s="582"/>
      <c r="N37" s="582"/>
      <c r="O37" s="582"/>
      <c r="P37" s="582"/>
      <c r="Q37" s="582"/>
      <c r="R37" s="591"/>
      <c r="S37" s="341" t="str">
        <f>IF(Summary!$AZ91="E","E","")</f>
        <v/>
      </c>
      <c r="T37" s="341" t="str">
        <f>IF(Summary!$BA91="Y","R","")</f>
        <v/>
      </c>
      <c r="U37" s="586"/>
      <c r="W37" s="338" t="str">
        <f>'Fun Patches'!C38</f>
        <v>&lt;LIST PATCH HERE&gt;</v>
      </c>
      <c r="X37" s="339" t="str">
        <f>IF(Summary!$AZ146="E","E","")</f>
        <v/>
      </c>
      <c r="Y37" s="339" t="str">
        <f>IF(Summary!$BA146="Y","R","")</f>
        <v/>
      </c>
      <c r="AA37" s="275"/>
      <c r="AB37" s="273"/>
      <c r="AC37" s="274"/>
    </row>
    <row r="38" spans="2:29" ht="12.95" customHeight="1">
      <c r="C38" s="300" t="s">
        <v>158</v>
      </c>
      <c r="D38" s="309" t="str">
        <f>IF(Badges!$AC123="A","/","")</f>
        <v/>
      </c>
      <c r="E38" s="309" t="str">
        <f>IF(Badges!$AC125="A","/","")</f>
        <v/>
      </c>
      <c r="F38" s="309" t="str">
        <f>IF(Badges!$AC127="A","/","")</f>
        <v/>
      </c>
      <c r="G38" s="309" t="str">
        <f>IF(Badges!$AC129="A","/","")</f>
        <v/>
      </c>
      <c r="H38" s="309" t="str">
        <f>IF(Badges!$AC131="A","/","")</f>
        <v/>
      </c>
      <c r="I38" s="224" t="str">
        <f>IF(Summary!$AZ9="E","E","")</f>
        <v/>
      </c>
      <c r="J38" s="224" t="str">
        <f>IF(Summary!$BA9="Y","R","")</f>
        <v/>
      </c>
      <c r="L38" s="391"/>
      <c r="M38" s="391"/>
      <c r="N38" s="391"/>
      <c r="O38" s="391"/>
      <c r="P38" s="391"/>
      <c r="Q38" s="391"/>
      <c r="R38" s="391"/>
      <c r="S38" s="395"/>
      <c r="T38" s="395"/>
      <c r="U38" s="586"/>
      <c r="W38" s="338" t="str">
        <f>'Fun Patches'!C39</f>
        <v>&lt;LIST PATCH HERE&gt;</v>
      </c>
      <c r="X38" s="339" t="str">
        <f>IF(Summary!$AZ147="E","E","")</f>
        <v/>
      </c>
      <c r="Y38" s="339" t="str">
        <f>IF(Summary!$BA147="Y","R","")</f>
        <v/>
      </c>
      <c r="AA38" s="275"/>
      <c r="AB38" s="273"/>
      <c r="AC38" s="274"/>
    </row>
    <row r="39" spans="2:29" ht="12.95" customHeight="1">
      <c r="C39" s="299" t="s">
        <v>159</v>
      </c>
      <c r="D39" s="315" t="str">
        <f>IF(Badges!$AC136="A","/","")</f>
        <v/>
      </c>
      <c r="E39" s="315" t="str">
        <f>IF(Badges!$AC138="A","/","")</f>
        <v/>
      </c>
      <c r="F39" s="315" t="str">
        <f>IF(Badges!$AC140="A","/","")</f>
        <v/>
      </c>
      <c r="G39" s="315" t="str">
        <f>IF(Badges!$AC142="A","/","")</f>
        <v/>
      </c>
      <c r="H39" s="315" t="str">
        <f>IF(Badges!$AC144="A","/","")</f>
        <v/>
      </c>
      <c r="I39" s="224" t="str">
        <f>IF(Summary!$AZ10="E","E","")</f>
        <v/>
      </c>
      <c r="J39" s="224" t="str">
        <f>IF(Summary!$BA10="Y","R","")</f>
        <v/>
      </c>
      <c r="L39" s="391"/>
      <c r="M39" s="391"/>
      <c r="N39" s="391"/>
      <c r="O39" s="391"/>
      <c r="P39" s="391"/>
      <c r="Q39" s="391"/>
      <c r="R39" s="391"/>
      <c r="S39" s="395"/>
      <c r="T39" s="395"/>
      <c r="U39" s="586"/>
      <c r="W39" s="338" t="str">
        <f>'Fun Patches'!C40</f>
        <v>&lt;LIST PATCH HERE&gt;</v>
      </c>
      <c r="X39" s="339" t="str">
        <f>IF(Summary!$AZ148="E","E","")</f>
        <v/>
      </c>
      <c r="Y39" s="339" t="str">
        <f>IF(Summary!$BA148="Y","R","")</f>
        <v/>
      </c>
      <c r="AA39" s="275"/>
      <c r="AB39" s="273"/>
      <c r="AC39" s="274"/>
    </row>
    <row r="40" spans="2:29" ht="12.95" customHeight="1">
      <c r="L40" s="581" t="str">
        <f>'Age-Level'!C122</f>
        <v>Investiture</v>
      </c>
      <c r="M40" s="581"/>
      <c r="N40" s="581"/>
      <c r="O40" s="581"/>
      <c r="P40" s="581"/>
      <c r="Q40" s="581"/>
      <c r="R40" s="590"/>
      <c r="S40" s="224" t="str">
        <f>IF(Summary!$AZ106="E","E","")</f>
        <v/>
      </c>
      <c r="T40" s="224" t="str">
        <f>IF(Summary!$BA106="Y","R","")</f>
        <v/>
      </c>
      <c r="U40" s="586"/>
      <c r="W40" s="338" t="str">
        <f>'Fun Patches'!C41</f>
        <v>&lt;LIST PATCH HERE&gt;</v>
      </c>
      <c r="X40" s="339" t="str">
        <f>IF(Summary!$AZ149="E","E","")</f>
        <v/>
      </c>
      <c r="Y40" s="339" t="str">
        <f>IF(Summary!$BA149="Y","R","")</f>
        <v/>
      </c>
      <c r="AA40" s="275"/>
      <c r="AB40" s="273"/>
      <c r="AC40" s="274"/>
    </row>
    <row r="41" spans="2:29" ht="12.95" customHeight="1" thickBot="1">
      <c r="L41" s="581" t="str">
        <f>'Age-Level'!C123</f>
        <v>Rededication (1st year)</v>
      </c>
      <c r="M41" s="581"/>
      <c r="N41" s="581"/>
      <c r="O41" s="581"/>
      <c r="P41" s="581"/>
      <c r="Q41" s="581"/>
      <c r="R41" s="590"/>
      <c r="S41" s="224" t="str">
        <f>IF(Summary!$AZ107="E","E","")</f>
        <v/>
      </c>
      <c r="T41" s="224" t="str">
        <f>IF(Summary!$BA107="Y","R","")</f>
        <v/>
      </c>
      <c r="U41" s="586"/>
      <c r="W41" s="338" t="str">
        <f>'Fun Patches'!C42</f>
        <v>&lt;LIST PATCH HERE&gt;</v>
      </c>
      <c r="X41" s="339" t="str">
        <f>IF(Summary!$AZ150="E","E","")</f>
        <v/>
      </c>
      <c r="Y41" s="339" t="str">
        <f>IF(Summary!$BA150="Y","R","")</f>
        <v/>
      </c>
      <c r="AA41" s="275"/>
      <c r="AB41" s="273"/>
      <c r="AC41" s="274"/>
    </row>
    <row r="42" spans="2:29" ht="12.95" customHeight="1">
      <c r="B42" s="262"/>
      <c r="C42" s="263" t="s">
        <v>1078</v>
      </c>
      <c r="D42" s="309" t="str">
        <f>IF(Badges!$AC823="C","/","")</f>
        <v/>
      </c>
      <c r="E42" s="309" t="str">
        <f>IF(Badges!$AC823="C","/","")</f>
        <v/>
      </c>
      <c r="F42" s="309" t="str">
        <f>IF(Badges!$AC823="C","/","")</f>
        <v/>
      </c>
      <c r="G42" s="309" t="str">
        <f>IF(Badges!$AC823="C","/","")</f>
        <v/>
      </c>
      <c r="H42" s="309" t="str">
        <f>IF(Badges!$AC823="C","/","")</f>
        <v/>
      </c>
      <c r="I42" s="224" t="str">
        <f>IF(Summary!$AZ42="E","E","")</f>
        <v/>
      </c>
      <c r="J42" s="224" t="str">
        <f>IF(Summary!$BA42="Y","R","")</f>
        <v/>
      </c>
      <c r="L42" s="581" t="str">
        <f>'Age-Level'!C124</f>
        <v>Rededication (2nd year)</v>
      </c>
      <c r="M42" s="581"/>
      <c r="N42" s="581"/>
      <c r="O42" s="581"/>
      <c r="P42" s="581"/>
      <c r="Q42" s="581"/>
      <c r="R42" s="590"/>
      <c r="S42" s="224" t="str">
        <f>IF(Summary!$AZ108="E","E","")</f>
        <v/>
      </c>
      <c r="T42" s="224" t="str">
        <f>IF(Summary!$BA108="Y","R","")</f>
        <v/>
      </c>
      <c r="U42" s="586"/>
      <c r="W42" s="338" t="str">
        <f>'Fun Patches'!C43</f>
        <v>&lt;LIST PATCH HERE&gt;</v>
      </c>
      <c r="X42" s="339" t="str">
        <f>IF(Summary!$AZ151="E","E","")</f>
        <v/>
      </c>
      <c r="Y42" s="339" t="str">
        <f>IF(Summary!$BA151="Y","R","")</f>
        <v/>
      </c>
      <c r="AA42" s="275"/>
      <c r="AB42" s="273"/>
      <c r="AC42" s="274"/>
    </row>
    <row r="43" spans="2:29" ht="12.95" customHeight="1">
      <c r="B43" s="262"/>
      <c r="C43" s="286" t="s">
        <v>1079</v>
      </c>
      <c r="D43" s="317" t="str">
        <f>IF(Badges!$AC830="C","/","")</f>
        <v/>
      </c>
      <c r="E43" s="317" t="str">
        <f>IF(Badges!$AC830="C","/","")</f>
        <v/>
      </c>
      <c r="F43" s="317" t="str">
        <f>IF(Badges!$AC830="C","/","")</f>
        <v/>
      </c>
      <c r="G43" s="317" t="str">
        <f>IF(Badges!$AC830="C","/","")</f>
        <v/>
      </c>
      <c r="H43" s="317" t="str">
        <f>IF(Badges!$AC830="C","/","")</f>
        <v/>
      </c>
      <c r="I43" s="224" t="str">
        <f>IF(Summary!$AZ43="E","E","")</f>
        <v/>
      </c>
      <c r="J43" s="224" t="str">
        <f>IF(Summary!$BA43="Y","R","")</f>
        <v/>
      </c>
      <c r="L43" s="581" t="str">
        <f>'Age-Level'!C125</f>
        <v>Rededication (3rd year)</v>
      </c>
      <c r="M43" s="581"/>
      <c r="N43" s="581"/>
      <c r="O43" s="581"/>
      <c r="P43" s="581"/>
      <c r="Q43" s="581"/>
      <c r="R43" s="590"/>
      <c r="S43" s="224" t="str">
        <f>IF(Summary!$AZ109="E","E","")</f>
        <v/>
      </c>
      <c r="T43" s="224" t="str">
        <f>IF(Summary!$BA109="Y","R","")</f>
        <v/>
      </c>
      <c r="U43" s="586"/>
      <c r="W43" s="338" t="str">
        <f>'Fun Patches'!C44</f>
        <v>&lt;LIST PATCH HERE&gt;</v>
      </c>
      <c r="X43" s="339" t="str">
        <f>IF(Summary!$AZ152="E","E","")</f>
        <v/>
      </c>
      <c r="Y43" s="339" t="str">
        <f>IF(Summary!$BA152="Y","R","")</f>
        <v/>
      </c>
      <c r="AA43" s="275"/>
      <c r="AB43" s="273"/>
      <c r="AC43" s="274"/>
    </row>
    <row r="44" spans="2:29" ht="12.95" customHeight="1" thickBot="1">
      <c r="B44" s="262"/>
      <c r="C44" s="293" t="s">
        <v>1080</v>
      </c>
      <c r="D44" s="316" t="str">
        <f>IF(Badges!$AC837="C","/","")</f>
        <v/>
      </c>
      <c r="E44" s="316" t="str">
        <f>IF(Badges!$AC837="C","/","")</f>
        <v/>
      </c>
      <c r="F44" s="316" t="str">
        <f>IF(Badges!$AC837="C","/","")</f>
        <v/>
      </c>
      <c r="G44" s="316" t="str">
        <f>IF(Badges!$AC837="C","/","")</f>
        <v/>
      </c>
      <c r="H44" s="316" t="str">
        <f>IF(Badges!$AC837="C","/","")</f>
        <v/>
      </c>
      <c r="I44" s="326" t="str">
        <f>IF(Summary!$AZ44="E","E","")</f>
        <v/>
      </c>
      <c r="J44" s="326" t="str">
        <f>IF(Summary!$BA44="Y","R","")</f>
        <v/>
      </c>
      <c r="L44" s="581" t="str">
        <f>'Age-Level'!C126</f>
        <v>Rededication (4th year)</v>
      </c>
      <c r="M44" s="581"/>
      <c r="N44" s="581"/>
      <c r="O44" s="581"/>
      <c r="P44" s="581"/>
      <c r="Q44" s="581"/>
      <c r="R44" s="590"/>
      <c r="S44" s="342" t="str">
        <f>IF(Summary!$AZ110="E","E","")</f>
        <v/>
      </c>
      <c r="T44" s="342" t="str">
        <f>IF(Summary!$BA110="Y","R","")</f>
        <v/>
      </c>
      <c r="U44" s="586"/>
      <c r="W44" s="338" t="str">
        <f>'Fun Patches'!C45</f>
        <v>&lt;LIST PATCH HERE&gt;</v>
      </c>
      <c r="X44" s="339" t="str">
        <f>IF(Summary!$AZ153="E","E","")</f>
        <v/>
      </c>
      <c r="Y44" s="339" t="str">
        <f>IF(Summary!$BA153="Y","R","")</f>
        <v/>
      </c>
      <c r="AA44" s="275"/>
      <c r="AB44" s="273"/>
      <c r="AC44" s="274"/>
    </row>
    <row r="45" spans="2:29" ht="12.95" customHeight="1" thickBot="1">
      <c r="B45" s="262"/>
      <c r="C45" s="263" t="s">
        <v>967</v>
      </c>
      <c r="D45" s="309" t="str">
        <f>IF(Badges!$AC845="C","/","")</f>
        <v/>
      </c>
      <c r="E45" s="309" t="str">
        <f>IF(Badges!$AC846="C","/","")</f>
        <v/>
      </c>
      <c r="F45" s="309" t="str">
        <f>IF(Badges!$AC847="C","/","")</f>
        <v/>
      </c>
      <c r="G45" s="309" t="str">
        <f>IF(Badges!$AC848="C","/","")</f>
        <v/>
      </c>
      <c r="H45" s="309" t="str">
        <f>IF(Badges!$AC849="C","/","")</f>
        <v/>
      </c>
      <c r="I45" s="224" t="str">
        <f>IF(Summary!$AZ46="E","E","")</f>
        <v/>
      </c>
      <c r="J45" s="224" t="str">
        <f>IF(Summary!$BA46="Y","R","")</f>
        <v/>
      </c>
      <c r="L45" s="584" t="str">
        <f>'Age-Level'!C127</f>
        <v>Rededication (5th year)</v>
      </c>
      <c r="M45" s="584"/>
      <c r="N45" s="584"/>
      <c r="O45" s="584"/>
      <c r="P45" s="584"/>
      <c r="Q45" s="584"/>
      <c r="R45" s="592"/>
      <c r="S45" s="343" t="str">
        <f>IF(Summary!$AZ111="E","E","")</f>
        <v/>
      </c>
      <c r="T45" s="343" t="str">
        <f>IF(Summary!$BA111="Y","R","")</f>
        <v/>
      </c>
      <c r="U45" s="586"/>
      <c r="W45" s="338" t="str">
        <f>'Fun Patches'!C46</f>
        <v>&lt;LIST PATCH HERE&gt;</v>
      </c>
      <c r="X45" s="339" t="str">
        <f>IF(Summary!$AZ154="E","E","")</f>
        <v/>
      </c>
      <c r="Y45" s="339" t="str">
        <f>IF(Summary!$BA154="Y","R","")</f>
        <v/>
      </c>
      <c r="AA45" s="275"/>
      <c r="AB45" s="273"/>
      <c r="AC45" s="274"/>
    </row>
    <row r="46" spans="2:29" ht="12.95" customHeight="1">
      <c r="B46" s="262"/>
      <c r="C46" s="286" t="s">
        <v>968</v>
      </c>
      <c r="D46" s="317" t="str">
        <f>IF(Badges!$AC852="C","/","")</f>
        <v/>
      </c>
      <c r="E46" s="317" t="str">
        <f>IF(Badges!$AC853="C","/","")</f>
        <v/>
      </c>
      <c r="F46" s="317" t="str">
        <f>IF(Badges!$AC854="C","/","")</f>
        <v/>
      </c>
      <c r="G46" s="317" t="str">
        <f>IF(Badges!$AC855="C","/","")</f>
        <v/>
      </c>
      <c r="H46" s="317" t="str">
        <f>IF(Badges!$AC856="C","/","")</f>
        <v/>
      </c>
      <c r="I46" s="224" t="str">
        <f>IF(Summary!$AZ47="E","E","")</f>
        <v/>
      </c>
      <c r="J46" s="224" t="str">
        <f>IF(Summary!$BA47="Y","R","")</f>
        <v/>
      </c>
      <c r="T46" s="394"/>
      <c r="U46" s="586"/>
      <c r="W46" s="338" t="str">
        <f>'Fun Patches'!C47</f>
        <v>&lt;LIST PATCH HERE&gt;</v>
      </c>
      <c r="X46" s="339" t="str">
        <f>IF(Summary!$AZ155="E","E","")</f>
        <v/>
      </c>
      <c r="Y46" s="339" t="str">
        <f>IF(Summary!$BA155="Y","R","")</f>
        <v/>
      </c>
      <c r="AA46" s="275"/>
      <c r="AB46" s="273"/>
      <c r="AC46" s="274"/>
    </row>
    <row r="47" spans="2:29" ht="12.95" customHeight="1" thickBot="1">
      <c r="B47" s="262"/>
      <c r="C47" s="293" t="s">
        <v>969</v>
      </c>
      <c r="D47" s="316" t="str">
        <f>IF(Badges!$AC859="C","/","")</f>
        <v/>
      </c>
      <c r="E47" s="316" t="str">
        <f>IF(Badges!$AC860="C","/","")</f>
        <v/>
      </c>
      <c r="F47" s="316" t="str">
        <f>IF(Badges!$AC861="C","/","")</f>
        <v/>
      </c>
      <c r="G47" s="316" t="str">
        <f>IF(Badges!$AC862="C","/","")</f>
        <v/>
      </c>
      <c r="H47" s="316" t="str">
        <f>IF(Badges!$AC863="C","/","")</f>
        <v/>
      </c>
      <c r="I47" s="326" t="str">
        <f>IF(Summary!$AZ48="E","E","")</f>
        <v/>
      </c>
      <c r="J47" s="326" t="str">
        <f>IF(Summary!$BA48="Y","R","")</f>
        <v/>
      </c>
      <c r="U47" s="586"/>
      <c r="W47" s="338" t="str">
        <f>'Fun Patches'!C48</f>
        <v>&lt;LIST PATCH HERE&gt;</v>
      </c>
      <c r="X47" s="339" t="str">
        <f>IF(Summary!$AZ156="E","E","")</f>
        <v/>
      </c>
      <c r="Y47" s="339" t="str">
        <f>IF(Summary!$BA156="Y","R","")</f>
        <v/>
      </c>
      <c r="AA47" s="275"/>
      <c r="AB47" s="273"/>
      <c r="AC47" s="274"/>
    </row>
    <row r="48" spans="2:29" ht="12.95" customHeight="1">
      <c r="B48" s="262"/>
      <c r="C48" s="294" t="s">
        <v>970</v>
      </c>
      <c r="D48" s="309" t="str">
        <f>IF(Badges!$AC867="C","/","")</f>
        <v/>
      </c>
      <c r="E48" s="309" t="str">
        <f>IF(Badges!$AC868="C","/","")</f>
        <v/>
      </c>
      <c r="F48" s="309" t="str">
        <f>IF(Badges!$AC869="C","/","")</f>
        <v/>
      </c>
      <c r="G48" s="309" t="str">
        <f>IF(Badges!$AC870="C","/","")</f>
        <v/>
      </c>
      <c r="H48" s="309" t="str">
        <f>IF(Badges!$AC871="C","/","")</f>
        <v/>
      </c>
      <c r="I48" s="224" t="str">
        <f>IF(Summary!$AZ50="E","E","")</f>
        <v/>
      </c>
      <c r="J48" s="224" t="str">
        <f>IF(Summary!$BA50="Y","R","")</f>
        <v/>
      </c>
      <c r="L48" s="583"/>
      <c r="M48" s="583"/>
      <c r="N48" s="583"/>
      <c r="O48" s="583"/>
      <c r="P48" s="583"/>
      <c r="Q48" s="583"/>
      <c r="R48" s="587"/>
      <c r="S48" s="264"/>
      <c r="T48" s="274"/>
      <c r="U48" s="586"/>
      <c r="W48" s="338" t="str">
        <f>'Fun Patches'!C49</f>
        <v>&lt;LIST PATCH HERE&gt;</v>
      </c>
      <c r="X48" s="339" t="str">
        <f>IF(Summary!$AZ157="E","E","")</f>
        <v/>
      </c>
      <c r="Y48" s="339" t="str">
        <f>IF(Summary!$BA157="Y","R","")</f>
        <v/>
      </c>
      <c r="AA48" s="275"/>
      <c r="AB48" s="273"/>
      <c r="AC48" s="274"/>
    </row>
    <row r="49" spans="2:29" ht="12.95" customHeight="1">
      <c r="B49" s="262"/>
      <c r="C49" s="295" t="s">
        <v>971</v>
      </c>
      <c r="D49" s="317" t="str">
        <f>IF(Badges!$AC874="C","/","")</f>
        <v/>
      </c>
      <c r="E49" s="317" t="str">
        <f>IF(Badges!$AC875="C","/","")</f>
        <v/>
      </c>
      <c r="F49" s="317" t="str">
        <f>IF(Badges!$AC876="C","/","")</f>
        <v/>
      </c>
      <c r="G49" s="317" t="str">
        <f>IF(Badges!$AC877="C","/","")</f>
        <v/>
      </c>
      <c r="H49" s="317" t="str">
        <f>IF(Badges!$AC878="C","/","")</f>
        <v/>
      </c>
      <c r="I49" s="224" t="str">
        <f>IF(Summary!$AZ51="E","E","")</f>
        <v/>
      </c>
      <c r="J49" s="224" t="str">
        <f>IF(Summary!$BA51="Y","R","")</f>
        <v/>
      </c>
      <c r="L49" s="585"/>
      <c r="M49" s="585"/>
      <c r="N49" s="585"/>
      <c r="O49" s="585"/>
      <c r="P49" s="585"/>
      <c r="Q49" s="585"/>
      <c r="R49" s="588"/>
      <c r="S49" s="273"/>
      <c r="T49" s="274"/>
      <c r="U49" s="586"/>
      <c r="W49" s="338" t="str">
        <f>'Fun Patches'!C50</f>
        <v>&lt;LIST PATCH HERE&gt;</v>
      </c>
      <c r="X49" s="339" t="str">
        <f>IF(Summary!$AZ158="E","E","")</f>
        <v/>
      </c>
      <c r="Y49" s="339" t="str">
        <f>IF(Summary!$BA158="Y","R","")</f>
        <v/>
      </c>
      <c r="AA49" s="275"/>
      <c r="AB49" s="273"/>
      <c r="AC49" s="274"/>
    </row>
    <row r="50" spans="2:29" ht="12.95" customHeight="1" thickBot="1">
      <c r="B50" s="262"/>
      <c r="C50" s="298" t="s">
        <v>972</v>
      </c>
      <c r="D50" s="316" t="str">
        <f>IF(Badges!$AC881="C","/","")</f>
        <v/>
      </c>
      <c r="E50" s="316" t="str">
        <f>IF(Badges!$AC882="C","/","")</f>
        <v/>
      </c>
      <c r="F50" s="316" t="str">
        <f>IF(Badges!$AC883="C","/","")</f>
        <v/>
      </c>
      <c r="G50" s="316" t="str">
        <f>IF(Badges!$AC884="C","/","")</f>
        <v/>
      </c>
      <c r="H50" s="316" t="str">
        <f>IF(Badges!$AC885="C","/","")</f>
        <v/>
      </c>
      <c r="I50" s="326" t="str">
        <f>IF(Summary!$AZ52="E","E","")</f>
        <v/>
      </c>
      <c r="J50" s="326" t="str">
        <f>IF(Summary!$BA52="Y","R","")</f>
        <v/>
      </c>
      <c r="L50" s="583"/>
      <c r="M50" s="583"/>
      <c r="N50" s="583"/>
      <c r="O50" s="583"/>
      <c r="P50" s="583"/>
      <c r="Q50" s="583"/>
      <c r="R50" s="587"/>
      <c r="S50" s="273"/>
      <c r="T50" s="274"/>
      <c r="U50" s="586"/>
      <c r="W50" s="338" t="str">
        <f>'Fun Patches'!C51</f>
        <v>&lt;LIST PATCH HERE&gt;</v>
      </c>
      <c r="X50" s="339" t="str">
        <f>IF(Summary!$AZ159="E","E","")</f>
        <v/>
      </c>
      <c r="Y50" s="339" t="str">
        <f>IF(Summary!$BA159="Y","R","")</f>
        <v/>
      </c>
      <c r="AA50" s="275"/>
      <c r="AB50" s="273"/>
      <c r="AC50" s="274"/>
    </row>
    <row r="51" spans="2:29" ht="12.95" customHeight="1">
      <c r="B51" s="262"/>
      <c r="C51" s="263" t="s">
        <v>1081</v>
      </c>
      <c r="D51" s="309" t="str">
        <f>IF(Badges!$AC889="C","/","")</f>
        <v/>
      </c>
      <c r="E51" s="309" t="str">
        <f>IF(Badges!$AC890="C","/","")</f>
        <v/>
      </c>
      <c r="F51" s="309" t="str">
        <f>IF(Badges!$AC891="C","/","")</f>
        <v/>
      </c>
      <c r="G51" s="309" t="str">
        <f>IF(Badges!$AC892="C","/","")</f>
        <v/>
      </c>
      <c r="H51" s="309" t="str">
        <f>IF(Badges!$AC893="C","/","")</f>
        <v/>
      </c>
      <c r="I51" s="224" t="str">
        <f>IF(Summary!$AZ54="E","E","")</f>
        <v/>
      </c>
      <c r="J51" s="224" t="str">
        <f>IF(Summary!$BA54="Y","R","")</f>
        <v/>
      </c>
      <c r="L51" s="585"/>
      <c r="M51" s="585"/>
      <c r="N51" s="585"/>
      <c r="O51" s="585"/>
      <c r="P51" s="585"/>
      <c r="Q51" s="585"/>
      <c r="R51" s="588"/>
      <c r="S51" s="273"/>
      <c r="T51" s="274"/>
      <c r="U51" s="586"/>
      <c r="W51" s="338" t="str">
        <f>'Fun Patches'!C52</f>
        <v>&lt;LIST PATCH HERE&gt;</v>
      </c>
      <c r="X51" s="339" t="str">
        <f>IF(Summary!$AZ160="E","E","")</f>
        <v/>
      </c>
      <c r="Y51" s="339" t="str">
        <f>IF(Summary!$BA160="Y","R","")</f>
        <v/>
      </c>
      <c r="AA51" s="275"/>
      <c r="AB51" s="273"/>
      <c r="AC51" s="274"/>
    </row>
    <row r="52" spans="2:29" ht="12.95" customHeight="1">
      <c r="B52" s="262"/>
      <c r="C52" s="286" t="s">
        <v>1082</v>
      </c>
      <c r="D52" s="317" t="str">
        <f>IF(Badges!$AC896="C","/","")</f>
        <v/>
      </c>
      <c r="E52" s="317" t="str">
        <f>IF(Badges!$AC897="C","/","")</f>
        <v/>
      </c>
      <c r="F52" s="317" t="str">
        <f>IF(Badges!$AC898="C","/","")</f>
        <v/>
      </c>
      <c r="G52" s="317" t="str">
        <f>IF(Badges!$AC899="C","/","")</f>
        <v/>
      </c>
      <c r="H52" s="317" t="str">
        <f>IF(Badges!$AC900="C","/","")</f>
        <v/>
      </c>
      <c r="I52" s="224" t="str">
        <f>IF(Summary!$AZ55="E","E","")</f>
        <v/>
      </c>
      <c r="J52" s="224" t="str">
        <f>IF(Summary!$BA55="Y","R","")</f>
        <v/>
      </c>
      <c r="L52" s="583"/>
      <c r="M52" s="583"/>
      <c r="N52" s="583"/>
      <c r="O52" s="583"/>
      <c r="P52" s="583"/>
      <c r="Q52" s="583"/>
      <c r="R52" s="587"/>
      <c r="S52" s="273"/>
      <c r="T52" s="274"/>
      <c r="U52" s="586"/>
      <c r="W52" s="338" t="str">
        <f>'Fun Patches'!C53</f>
        <v>&lt;LIST PATCH HERE&gt;</v>
      </c>
      <c r="X52" s="339" t="str">
        <f>IF(Summary!$AZ161="E","E","")</f>
        <v/>
      </c>
      <c r="Y52" s="339" t="str">
        <f>IF(Summary!$BA161="Y","R","")</f>
        <v/>
      </c>
      <c r="AA52" s="275"/>
      <c r="AB52" s="273"/>
      <c r="AC52" s="274"/>
    </row>
    <row r="53" spans="2:29" ht="12.95" customHeight="1" thickBot="1">
      <c r="B53" s="262"/>
      <c r="C53" s="293" t="s">
        <v>1083</v>
      </c>
      <c r="D53" s="316" t="str">
        <f>IF(Badges!$AC903="C","/","")</f>
        <v/>
      </c>
      <c r="E53" s="316" t="str">
        <f>IF(Badges!$AC904="C","/","")</f>
        <v/>
      </c>
      <c r="F53" s="316" t="str">
        <f>IF(Badges!$AC905="C","/","")</f>
        <v/>
      </c>
      <c r="G53" s="316" t="str">
        <f>IF(Badges!$AC906="C","/","")</f>
        <v/>
      </c>
      <c r="H53" s="316" t="str">
        <f>IF(Badges!$AC907="C","/","")</f>
        <v/>
      </c>
      <c r="I53" s="326" t="str">
        <f>IF(Summary!$AZ56="E","E","")</f>
        <v/>
      </c>
      <c r="J53" s="326" t="str">
        <f>IF(Summary!$BA56="Y","R","")</f>
        <v/>
      </c>
      <c r="L53" s="585"/>
      <c r="M53" s="585"/>
      <c r="N53" s="585"/>
      <c r="O53" s="585"/>
      <c r="P53" s="585"/>
      <c r="Q53" s="585"/>
      <c r="R53" s="588"/>
      <c r="S53" s="273"/>
      <c r="T53" s="274"/>
      <c r="U53" s="586"/>
      <c r="W53" s="340" t="str">
        <f>'Fun Patches'!C54</f>
        <v>&lt;LIST PATCH HERE&gt;</v>
      </c>
      <c r="X53" s="341" t="str">
        <f>IF(Summary!$AZ162="E","E","")</f>
        <v/>
      </c>
      <c r="Y53" s="341" t="str">
        <f>IF(Summary!$BA162="Y","R","")</f>
        <v/>
      </c>
      <c r="AA53" s="275"/>
      <c r="AB53" s="273"/>
      <c r="AC53" s="274"/>
    </row>
    <row r="54" spans="2:29" ht="12.95" customHeight="1">
      <c r="B54" s="262"/>
      <c r="C54" s="263" t="s">
        <v>973</v>
      </c>
      <c r="D54" s="309" t="str">
        <f>IF(Badges!$AC911="C","/","")</f>
        <v/>
      </c>
      <c r="E54" s="309" t="str">
        <f>IF(Badges!$AC912="C","/","")</f>
        <v/>
      </c>
      <c r="F54" s="309" t="str">
        <f>IF(Badges!$AC913="C","/","")</f>
        <v/>
      </c>
      <c r="G54" s="309" t="str">
        <f>IF(Badges!$AC914="C","/","")</f>
        <v/>
      </c>
      <c r="H54" s="309" t="str">
        <f>IF(Badges!$AC915="C","/","")</f>
        <v/>
      </c>
      <c r="I54" s="224" t="str">
        <f>IF(Summary!$AZ58="E","E","")</f>
        <v/>
      </c>
      <c r="J54" s="224" t="str">
        <f>IF(Summary!$BA58="Y","R","")</f>
        <v/>
      </c>
      <c r="L54" s="583"/>
      <c r="M54" s="583"/>
      <c r="N54" s="583"/>
      <c r="O54" s="583"/>
      <c r="P54" s="583"/>
      <c r="Q54" s="583"/>
      <c r="R54" s="587"/>
      <c r="S54" s="273"/>
      <c r="T54" s="274"/>
      <c r="U54" s="586"/>
      <c r="W54" s="335"/>
      <c r="X54" s="334"/>
      <c r="Y54" s="334"/>
      <c r="AA54" s="275"/>
      <c r="AB54" s="273"/>
      <c r="AC54" s="274"/>
    </row>
    <row r="55" spans="2:29" ht="12.95" customHeight="1">
      <c r="B55" s="262"/>
      <c r="C55" s="286" t="s">
        <v>974</v>
      </c>
      <c r="D55" s="317" t="str">
        <f>IF(Badges!$AC918="C","/","")</f>
        <v/>
      </c>
      <c r="E55" s="317" t="str">
        <f>IF(Badges!$AC919="C","/","")</f>
        <v/>
      </c>
      <c r="F55" s="317" t="str">
        <f>IF(Badges!$AC920="C","/","")</f>
        <v/>
      </c>
      <c r="G55" s="317" t="str">
        <f>IF(Badges!$AC921="C","/","")</f>
        <v/>
      </c>
      <c r="H55" s="317" t="str">
        <f>IF(Badges!$AC922="C","/","")</f>
        <v/>
      </c>
      <c r="I55" s="224" t="str">
        <f>IF(Summary!$AZ59="E","E","")</f>
        <v/>
      </c>
      <c r="J55" s="224" t="str">
        <f>IF(Summary!$BA59="Y","R","")</f>
        <v/>
      </c>
      <c r="L55" s="585"/>
      <c r="M55" s="585"/>
      <c r="N55" s="585"/>
      <c r="O55" s="585"/>
      <c r="P55" s="585"/>
      <c r="Q55" s="585"/>
      <c r="R55" s="588"/>
      <c r="S55" s="273"/>
      <c r="T55" s="274"/>
      <c r="U55" s="586"/>
      <c r="W55" s="396"/>
      <c r="X55" s="264"/>
      <c r="Y55" s="265"/>
      <c r="AA55" s="275"/>
      <c r="AB55" s="273"/>
      <c r="AC55" s="274"/>
    </row>
    <row r="56" spans="2:29" ht="12.95" customHeight="1" thickBot="1">
      <c r="B56" s="262"/>
      <c r="C56" s="276" t="s">
        <v>975</v>
      </c>
      <c r="D56" s="316" t="str">
        <f>IF(Badges!$AC928="A","/","")</f>
        <v/>
      </c>
      <c r="E56" s="316" t="str">
        <f>IF(Badges!$AC931="A","/","")</f>
        <v/>
      </c>
      <c r="F56" s="316" t="str">
        <f>IF(Badges!$AC935="A","/","")</f>
        <v/>
      </c>
      <c r="G56" s="316" t="str">
        <f>IF(Badges!$AC939="A","/","")</f>
        <v/>
      </c>
      <c r="H56" s="316" t="str">
        <f>IF(Badges!$AC942="A","/","")</f>
        <v/>
      </c>
      <c r="I56" s="224" t="str">
        <f>IF(Summary!$AZ60="E","E","")</f>
        <v/>
      </c>
      <c r="J56" s="224" t="str">
        <f>IF(Summary!$BA60="Y","R","")</f>
        <v/>
      </c>
      <c r="L56" s="583"/>
      <c r="M56" s="583"/>
      <c r="N56" s="583"/>
      <c r="O56" s="583"/>
      <c r="P56" s="583"/>
      <c r="Q56" s="583"/>
      <c r="R56" s="587"/>
      <c r="S56" s="273"/>
      <c r="T56" s="274"/>
      <c r="U56" s="586"/>
      <c r="W56" s="275"/>
      <c r="X56" s="273"/>
      <c r="Y56" s="274"/>
      <c r="AA56" s="275"/>
      <c r="AB56" s="273"/>
      <c r="AC56" s="274"/>
    </row>
    <row r="57" spans="2:29" ht="12.95" customHeight="1">
      <c r="J57" s="301"/>
      <c r="L57" s="585"/>
      <c r="M57" s="585"/>
      <c r="N57" s="585"/>
      <c r="O57" s="585"/>
      <c r="P57" s="585"/>
      <c r="Q57" s="585"/>
      <c r="R57" s="588"/>
      <c r="S57" s="273"/>
      <c r="T57" s="274"/>
      <c r="U57" s="586"/>
      <c r="W57" s="275"/>
      <c r="X57" s="273"/>
      <c r="Y57" s="274"/>
      <c r="AA57" s="275"/>
      <c r="AB57" s="273"/>
      <c r="AC57" s="274"/>
    </row>
    <row r="58" spans="2:29" ht="12.95" customHeight="1" thickBot="1">
      <c r="L58" s="583"/>
      <c r="M58" s="583"/>
      <c r="N58" s="583"/>
      <c r="O58" s="583"/>
      <c r="P58" s="583"/>
      <c r="Q58" s="583"/>
      <c r="R58" s="587"/>
      <c r="S58" s="273"/>
      <c r="T58" s="274"/>
      <c r="U58" s="586"/>
      <c r="W58" s="275"/>
      <c r="X58" s="273"/>
      <c r="Y58" s="274"/>
      <c r="AA58" s="275"/>
      <c r="AB58" s="273"/>
      <c r="AC58" s="274"/>
    </row>
    <row r="59" spans="2:29" ht="12.95" customHeight="1">
      <c r="B59" s="262"/>
      <c r="C59" s="263" t="s">
        <v>976</v>
      </c>
      <c r="D59" s="310" t="str">
        <f>IF('Age-Level'!$AC6="C","/","")</f>
        <v/>
      </c>
      <c r="E59" s="310" t="str">
        <f>IF('Age-Level'!$AC7="C","/","")</f>
        <v/>
      </c>
      <c r="F59" s="310" t="str">
        <f>IF('Age-Level'!$AC8="C","/","")</f>
        <v/>
      </c>
      <c r="G59" s="310" t="str">
        <f>IF('Age-Level'!$AC9="C","/","")</f>
        <v/>
      </c>
      <c r="H59" s="310" t="str">
        <f>IF('Age-Level'!$AC10="C","/","")</f>
        <v/>
      </c>
      <c r="I59" s="224" t="str">
        <f>IF(Summary!$AZ95="E","E","")</f>
        <v/>
      </c>
      <c r="J59" s="224" t="str">
        <f>IF(Summary!$BA95="Y","R","")</f>
        <v/>
      </c>
      <c r="L59" s="585"/>
      <c r="M59" s="585"/>
      <c r="N59" s="585"/>
      <c r="O59" s="585"/>
      <c r="P59" s="585"/>
      <c r="Q59" s="585"/>
      <c r="R59" s="588"/>
      <c r="S59" s="273"/>
      <c r="T59" s="274"/>
      <c r="U59" s="586"/>
      <c r="W59" s="275"/>
      <c r="X59" s="273"/>
      <c r="Y59" s="274"/>
      <c r="AA59" s="275"/>
      <c r="AB59" s="273"/>
      <c r="AC59" s="274"/>
    </row>
    <row r="60" spans="2:29" ht="12.95" customHeight="1" thickBot="1">
      <c r="B60" s="262"/>
      <c r="C60" s="276" t="s">
        <v>977</v>
      </c>
      <c r="D60" s="316" t="str">
        <f>IF('Age-Level'!$AC13="C","/","")</f>
        <v/>
      </c>
      <c r="E60" s="316" t="str">
        <f>IF('Age-Level'!$AC14="C","/","")</f>
        <v/>
      </c>
      <c r="F60" s="316" t="str">
        <f>IF('Age-Level'!$AC15="C","/","")</f>
        <v/>
      </c>
      <c r="G60" s="316" t="str">
        <f>IF('Age-Level'!$AC16="C","/","")</f>
        <v/>
      </c>
      <c r="H60" s="316" t="str">
        <f>IF('Age-Level'!$AC17="C","/","")</f>
        <v/>
      </c>
      <c r="I60" s="326" t="str">
        <f>IF(Summary!$AZ96="E","E","")</f>
        <v/>
      </c>
      <c r="J60" s="326" t="str">
        <f>IF(Summary!$BA96="Y","R","")</f>
        <v/>
      </c>
      <c r="L60" s="583"/>
      <c r="M60" s="583"/>
      <c r="N60" s="583"/>
      <c r="O60" s="583"/>
      <c r="P60" s="583"/>
      <c r="Q60" s="583"/>
      <c r="R60" s="587"/>
      <c r="S60" s="273"/>
      <c r="T60" s="274"/>
      <c r="U60" s="586"/>
      <c r="W60" s="275"/>
      <c r="X60" s="273"/>
      <c r="Y60" s="274"/>
      <c r="AA60" s="275"/>
      <c r="AB60" s="273"/>
      <c r="AC60" s="274"/>
    </row>
    <row r="61" spans="2:29" ht="12.95" customHeight="1">
      <c r="B61" s="262"/>
      <c r="C61" s="282" t="s">
        <v>978</v>
      </c>
      <c r="D61" s="310" t="str">
        <f>IF('Age-Level'!$AC20="C","/","")</f>
        <v/>
      </c>
      <c r="E61" s="310" t="str">
        <f>IF('Age-Level'!$AC21="C","/","")</f>
        <v/>
      </c>
      <c r="F61" s="310" t="str">
        <f>IF('Age-Level'!$AC22="C","/","")</f>
        <v/>
      </c>
      <c r="G61" s="310" t="str">
        <f>IF('Age-Level'!$AC23="C","/","")</f>
        <v/>
      </c>
      <c r="H61" s="310" t="str">
        <f>IF('Age-Level'!$AC24="C","/","")</f>
        <v/>
      </c>
      <c r="I61" s="224" t="str">
        <f>IF(Summary!$AZ97="E","E","")</f>
        <v/>
      </c>
      <c r="J61" s="224" t="str">
        <f>IF(Summary!$BA97="Y","R","")</f>
        <v/>
      </c>
      <c r="L61" s="585"/>
      <c r="M61" s="585"/>
      <c r="N61" s="585"/>
      <c r="O61" s="585"/>
      <c r="P61" s="585"/>
      <c r="Q61" s="585"/>
      <c r="R61" s="588"/>
      <c r="S61" s="273"/>
      <c r="T61" s="274"/>
      <c r="U61" s="586"/>
      <c r="W61" s="275"/>
      <c r="X61" s="273"/>
      <c r="Y61" s="274"/>
      <c r="AA61" s="275"/>
      <c r="AB61" s="273"/>
      <c r="AC61" s="274"/>
    </row>
    <row r="62" spans="2:29" ht="12.95" customHeight="1">
      <c r="B62" s="262"/>
      <c r="C62" s="276" t="s">
        <v>979</v>
      </c>
      <c r="D62" s="315" t="str">
        <f>IF('Age-Level'!$AC27="C","/","")</f>
        <v/>
      </c>
      <c r="E62" s="315" t="str">
        <f>IF('Age-Level'!$AC28="C","/","")</f>
        <v/>
      </c>
      <c r="F62" s="315" t="str">
        <f>IF('Age-Level'!$AC29="C","/","")</f>
        <v/>
      </c>
      <c r="G62" s="315" t="str">
        <f>IF('Age-Level'!$AC30="C","/","")</f>
        <v/>
      </c>
      <c r="H62" s="315" t="str">
        <f>IF('Age-Level'!$AC31="C","/","")</f>
        <v/>
      </c>
      <c r="I62" s="346" t="str">
        <f>IF(Summary!$AZ98="E","E","")</f>
        <v/>
      </c>
      <c r="J62" s="346" t="str">
        <f>IF(Summary!$BA98="Y","R","")</f>
        <v/>
      </c>
      <c r="L62" s="583"/>
      <c r="M62" s="583"/>
      <c r="N62" s="583"/>
      <c r="O62" s="583"/>
      <c r="P62" s="583"/>
      <c r="Q62" s="583"/>
      <c r="R62" s="587"/>
      <c r="S62" s="273"/>
      <c r="T62" s="274"/>
      <c r="U62" s="586"/>
      <c r="W62" s="275"/>
      <c r="X62" s="273"/>
      <c r="Y62" s="274"/>
      <c r="AA62" s="275"/>
      <c r="AB62" s="273"/>
      <c r="AC62" s="274"/>
    </row>
    <row r="63" spans="2:29" ht="12.95" customHeight="1" thickBot="1">
      <c r="B63" s="262"/>
      <c r="C63" s="298" t="s">
        <v>542</v>
      </c>
      <c r="D63" s="316" t="str">
        <f>IF('Age-Level'!$AC34="C","/","")</f>
        <v/>
      </c>
      <c r="E63" s="316" t="str">
        <f>IF('Age-Level'!$AC35="C","/","")</f>
        <v/>
      </c>
      <c r="F63" s="316" t="str">
        <f>IF('Age-Level'!$AC36="C","/","")</f>
        <v/>
      </c>
      <c r="G63" s="316" t="str">
        <f>IF('Age-Level'!$AC37="C","/","")</f>
        <v/>
      </c>
      <c r="H63" s="316" t="str">
        <f>IF('Age-Level'!$AC38="C","/","")</f>
        <v/>
      </c>
      <c r="I63" s="326" t="str">
        <f>IF(Summary!$AZ99="E","E","")</f>
        <v/>
      </c>
      <c r="J63" s="326" t="str">
        <f>IF(Summary!$BA99="Y","R","")</f>
        <v/>
      </c>
      <c r="L63" s="585"/>
      <c r="M63" s="585"/>
      <c r="N63" s="585"/>
      <c r="O63" s="585"/>
      <c r="P63" s="585"/>
      <c r="Q63" s="585"/>
      <c r="R63" s="588"/>
      <c r="S63" s="273"/>
      <c r="T63" s="274"/>
      <c r="U63" s="586"/>
      <c r="W63" s="275"/>
      <c r="X63" s="273"/>
      <c r="Y63" s="274"/>
      <c r="AA63" s="275"/>
      <c r="AB63" s="273"/>
      <c r="AC63" s="274"/>
    </row>
    <row r="64" spans="2:29" ht="12.95" customHeight="1">
      <c r="B64" s="262"/>
      <c r="C64" s="303" t="s">
        <v>980</v>
      </c>
      <c r="D64" s="397"/>
      <c r="E64" s="398"/>
      <c r="F64" s="399" t="str">
        <f>IF(COUNTIF(U4:U24,"C")&gt;0,"/"," ")</f>
        <v xml:space="preserve"> </v>
      </c>
      <c r="G64" s="399" t="str">
        <f>IF(COUNTIF(U4:U24,"C")&gt;1,"/"," ")</f>
        <v xml:space="preserve"> </v>
      </c>
      <c r="H64" s="399" t="str">
        <f>IF(COUNTIF(U4:U24,"C")&gt;2,"/"," ")</f>
        <v xml:space="preserve"> </v>
      </c>
      <c r="I64" s="224" t="str">
        <f>IF(Summary!$AZ100="E","E","")</f>
        <v/>
      </c>
      <c r="J64" s="224" t="str">
        <f>IF(Summary!$BA100="Y","R","")</f>
        <v/>
      </c>
      <c r="L64" s="583"/>
      <c r="M64" s="583"/>
      <c r="N64" s="583"/>
      <c r="O64" s="583"/>
      <c r="P64" s="583"/>
      <c r="Q64" s="583"/>
      <c r="R64" s="587"/>
      <c r="S64" s="273"/>
      <c r="T64" s="274"/>
      <c r="U64" s="586"/>
      <c r="W64" s="275"/>
      <c r="X64" s="273"/>
      <c r="Y64" s="274"/>
      <c r="AA64" s="275"/>
      <c r="AB64" s="273"/>
      <c r="AC64" s="274"/>
    </row>
    <row r="65" spans="1:30" ht="12.95" customHeight="1">
      <c r="B65" s="262"/>
      <c r="C65" s="302" t="s">
        <v>211</v>
      </c>
      <c r="D65" s="379"/>
      <c r="E65" s="379"/>
      <c r="F65" s="379"/>
      <c r="G65" s="379"/>
      <c r="H65" s="380"/>
      <c r="I65" s="224" t="str">
        <f>IF(Summary!$AZ92="E","E","")</f>
        <v/>
      </c>
      <c r="J65" s="224" t="str">
        <f>IF(Summary!$BA92="Y","R","")</f>
        <v/>
      </c>
      <c r="L65" s="585"/>
      <c r="M65" s="585"/>
      <c r="N65" s="585"/>
      <c r="O65" s="585"/>
      <c r="P65" s="585"/>
      <c r="Q65" s="585"/>
      <c r="R65" s="588"/>
      <c r="S65" s="273"/>
      <c r="T65" s="274"/>
      <c r="U65" s="586"/>
      <c r="W65" s="275"/>
      <c r="X65" s="273"/>
      <c r="Y65" s="274"/>
      <c r="AA65" s="275"/>
      <c r="AB65" s="273"/>
      <c r="AC65" s="274"/>
    </row>
    <row r="66" spans="1:30" s="261" customFormat="1" ht="12.95" customHeight="1">
      <c r="A66" s="258"/>
      <c r="B66" s="258"/>
      <c r="C66" s="258"/>
      <c r="D66" s="259"/>
      <c r="E66" s="259"/>
      <c r="F66" s="259"/>
      <c r="G66" s="259"/>
      <c r="H66" s="259"/>
      <c r="I66" s="260"/>
      <c r="J66" s="260"/>
      <c r="K66" s="258"/>
      <c r="L66" s="583"/>
      <c r="M66" s="583"/>
      <c r="N66" s="583"/>
      <c r="O66" s="583"/>
      <c r="P66" s="583"/>
      <c r="Q66" s="583"/>
      <c r="R66" s="587"/>
      <c r="S66" s="273"/>
      <c r="T66" s="274"/>
      <c r="U66" s="586"/>
      <c r="V66" s="258"/>
      <c r="W66" s="275"/>
      <c r="X66" s="273"/>
      <c r="Y66" s="274"/>
      <c r="Z66" s="260"/>
      <c r="AA66" s="275"/>
      <c r="AB66" s="273"/>
      <c r="AC66" s="274"/>
    </row>
    <row r="67" spans="1:30" s="261" customFormat="1" ht="12.95" customHeight="1" thickBot="1">
      <c r="A67" s="258"/>
      <c r="B67" s="258"/>
      <c r="C67" s="258"/>
      <c r="D67" s="259"/>
      <c r="E67" s="259"/>
      <c r="F67" s="259"/>
      <c r="G67" s="259"/>
      <c r="H67" s="259"/>
      <c r="I67" s="260"/>
      <c r="J67" s="260"/>
      <c r="K67" s="258"/>
      <c r="L67" s="585"/>
      <c r="M67" s="585"/>
      <c r="N67" s="585"/>
      <c r="O67" s="585"/>
      <c r="P67" s="585"/>
      <c r="Q67" s="585"/>
      <c r="R67" s="588"/>
      <c r="S67" s="273"/>
      <c r="T67" s="274"/>
      <c r="U67" s="586"/>
      <c r="V67" s="258"/>
      <c r="W67" s="275"/>
      <c r="X67" s="273"/>
      <c r="Y67" s="274"/>
      <c r="Z67" s="260"/>
      <c r="AA67" s="275"/>
      <c r="AB67" s="273"/>
      <c r="AC67" s="274"/>
    </row>
    <row r="68" spans="1:30" s="261" customFormat="1">
      <c r="A68" s="258"/>
      <c r="B68" s="262"/>
      <c r="C68" s="303" t="s">
        <v>981</v>
      </c>
      <c r="D68" s="310" t="str">
        <f>IF('Age-Level'!$AC44="A","/","")</f>
        <v/>
      </c>
      <c r="E68" s="310" t="str">
        <f>IF('Age-Level'!$AC48="A","/","")</f>
        <v/>
      </c>
      <c r="F68" s="310" t="str">
        <f>IF('Age-Level'!$AC52="A","/","")</f>
        <v/>
      </c>
      <c r="G68" s="310" t="str">
        <f>IF('Age-Level'!$AC57="A","/","")</f>
        <v/>
      </c>
      <c r="H68" s="310" t="str">
        <f>IF('Age-Level'!$AC59="A","/","")</f>
        <v/>
      </c>
      <c r="I68" s="224" t="str">
        <f>IF(Summary!$AZ101="E","E","")</f>
        <v/>
      </c>
      <c r="J68" s="224" t="str">
        <f>IF(Summary!$BA101="Y","R","")</f>
        <v/>
      </c>
      <c r="K68" s="258"/>
      <c r="L68" s="583"/>
      <c r="M68" s="583"/>
      <c r="N68" s="583"/>
      <c r="O68" s="583"/>
      <c r="P68" s="583"/>
      <c r="Q68" s="583"/>
      <c r="R68" s="587"/>
      <c r="S68" s="273"/>
      <c r="T68" s="274"/>
      <c r="U68" s="586"/>
      <c r="V68" s="258"/>
      <c r="W68" s="275"/>
      <c r="X68" s="273"/>
      <c r="Y68" s="274"/>
      <c r="Z68" s="260"/>
      <c r="AA68" s="275"/>
      <c r="AB68" s="273"/>
      <c r="AC68" s="274"/>
    </row>
    <row r="69" spans="1:30" s="261" customFormat="1" ht="13.5" thickBot="1">
      <c r="A69" s="258"/>
      <c r="B69" s="262"/>
      <c r="C69" s="304" t="s">
        <v>982</v>
      </c>
      <c r="D69" s="316" t="str">
        <f>IF('Age-Level'!$AC62="A","/","")</f>
        <v/>
      </c>
      <c r="E69" s="316" t="str">
        <f>IF('Age-Level'!$AC66="A","/","")</f>
        <v/>
      </c>
      <c r="F69" s="316" t="str">
        <f>IF('Age-Level'!$AC70="A","/","")</f>
        <v/>
      </c>
      <c r="G69" s="316" t="str">
        <f>IF('Age-Level'!$AC75="A","/","")</f>
        <v/>
      </c>
      <c r="H69" s="316" t="str">
        <f>IF('Age-Level'!$AC77="A","/","")</f>
        <v/>
      </c>
      <c r="I69" s="326" t="str">
        <f>IF(Summary!$AZ102="E","E","")</f>
        <v/>
      </c>
      <c r="J69" s="326" t="str">
        <f>IF(Summary!$BA102="Y","R","")</f>
        <v/>
      </c>
      <c r="K69" s="258"/>
      <c r="L69" s="585"/>
      <c r="M69" s="585"/>
      <c r="N69" s="585"/>
      <c r="O69" s="585"/>
      <c r="P69" s="585"/>
      <c r="Q69" s="585"/>
      <c r="R69" s="588"/>
      <c r="S69" s="273"/>
      <c r="T69" s="274"/>
      <c r="U69" s="586"/>
      <c r="V69" s="258"/>
      <c r="W69" s="275"/>
      <c r="X69" s="273"/>
      <c r="Y69" s="274"/>
      <c r="Z69" s="260"/>
      <c r="AA69" s="275"/>
      <c r="AB69" s="273"/>
      <c r="AC69" s="274"/>
    </row>
    <row r="70" spans="1:30" s="261" customFormat="1">
      <c r="A70" s="258"/>
      <c r="B70" s="262"/>
      <c r="C70" s="303" t="s">
        <v>983</v>
      </c>
      <c r="D70" s="310" t="str">
        <f>IF('Age-Level'!$AC80="A","/","")</f>
        <v/>
      </c>
      <c r="E70" s="310" t="str">
        <f>IF('Age-Level'!$AC84="A","/","")</f>
        <v/>
      </c>
      <c r="F70" s="310" t="str">
        <f>IF('Age-Level'!$AC88="A","/","")</f>
        <v/>
      </c>
      <c r="G70" s="310" t="str">
        <f>IF('Age-Level'!$AC93="A","/","")</f>
        <v/>
      </c>
      <c r="H70" s="310" t="str">
        <f>IF('Age-Level'!$AC95="A","/","")</f>
        <v/>
      </c>
      <c r="I70" s="224" t="str">
        <f>IF(Summary!$AZ103="E","E","")</f>
        <v/>
      </c>
      <c r="J70" s="224" t="str">
        <f>IF(Summary!$BA103="Y","R","")</f>
        <v/>
      </c>
      <c r="K70" s="258"/>
      <c r="L70" s="583"/>
      <c r="M70" s="583"/>
      <c r="N70" s="583"/>
      <c r="O70" s="583"/>
      <c r="P70" s="583"/>
      <c r="Q70" s="583"/>
      <c r="R70" s="587"/>
      <c r="S70" s="273"/>
      <c r="T70" s="274"/>
      <c r="U70" s="586"/>
      <c r="V70" s="258"/>
      <c r="W70" s="275"/>
      <c r="X70" s="273"/>
      <c r="Y70" s="274"/>
      <c r="Z70" s="260"/>
      <c r="AA70" s="275"/>
      <c r="AB70" s="273"/>
      <c r="AC70" s="274"/>
    </row>
    <row r="71" spans="1:30" s="261" customFormat="1" ht="13.5" thickBot="1">
      <c r="B71" s="262"/>
      <c r="C71" s="302" t="s">
        <v>984</v>
      </c>
      <c r="D71" s="316" t="str">
        <f>IF('Age-Level'!$AC98="A","/","")</f>
        <v/>
      </c>
      <c r="E71" s="316" t="str">
        <f>IF('Age-Level'!$AC102="A","/","")</f>
        <v/>
      </c>
      <c r="F71" s="316" t="str">
        <f>IF('Age-Level'!$AC106="A","/","")</f>
        <v/>
      </c>
      <c r="G71" s="316" t="str">
        <f>IF('Age-Level'!$AC111="A","/","")</f>
        <v/>
      </c>
      <c r="H71" s="316" t="str">
        <f>IF('Age-Level'!$AC113="A","/","")</f>
        <v/>
      </c>
      <c r="I71" s="326" t="str">
        <f>IF(Summary!$AZ104="E","E","")</f>
        <v/>
      </c>
      <c r="J71" s="326" t="str">
        <f>IF(Summary!$BA104="Y","R","")</f>
        <v/>
      </c>
      <c r="K71" s="258"/>
      <c r="L71" s="585"/>
      <c r="M71" s="585"/>
      <c r="N71" s="585"/>
      <c r="O71" s="585"/>
      <c r="P71" s="585"/>
      <c r="Q71" s="585"/>
      <c r="R71" s="588"/>
      <c r="S71" s="273"/>
      <c r="T71" s="274"/>
      <c r="U71" s="586"/>
      <c r="V71" s="258"/>
      <c r="W71" s="275"/>
      <c r="X71" s="273"/>
      <c r="Y71" s="274"/>
      <c r="Z71" s="260"/>
      <c r="AA71" s="275"/>
      <c r="AB71" s="273"/>
      <c r="AC71" s="274"/>
    </row>
    <row r="72" spans="1:30" s="261" customFormat="1">
      <c r="B72" s="262"/>
      <c r="C72" s="305" t="s">
        <v>985</v>
      </c>
      <c r="D72" s="381"/>
      <c r="E72" s="381"/>
      <c r="F72" s="309" t="str">
        <f>IF('Age-Level'!$AC116="C","/","")</f>
        <v/>
      </c>
      <c r="G72" s="309" t="str">
        <f>IF('Age-Level'!$AC117="C","/","")</f>
        <v/>
      </c>
      <c r="H72" s="309" t="str">
        <f>IF('Age-Level'!$AC118="C","/","")</f>
        <v/>
      </c>
      <c r="I72" s="224" t="str">
        <f>IF(Summary!$AZ105="E","E","")</f>
        <v/>
      </c>
      <c r="J72" s="224" t="str">
        <f>IF(Summary!$BA105="Y","R","")</f>
        <v/>
      </c>
      <c r="K72" s="258"/>
      <c r="L72" s="583"/>
      <c r="M72" s="583"/>
      <c r="N72" s="583"/>
      <c r="O72" s="583"/>
      <c r="P72" s="583"/>
      <c r="Q72" s="583"/>
      <c r="R72" s="587"/>
      <c r="S72" s="273"/>
      <c r="T72" s="274"/>
      <c r="U72" s="586"/>
      <c r="V72" s="258"/>
      <c r="W72" s="275"/>
      <c r="X72" s="273"/>
      <c r="Y72" s="274"/>
      <c r="Z72" s="260"/>
      <c r="AA72" s="275"/>
      <c r="AB72" s="273"/>
      <c r="AC72" s="274"/>
    </row>
    <row r="73" spans="1:30" s="261" customFormat="1">
      <c r="B73" s="262"/>
      <c r="C73" s="306" t="s">
        <v>792</v>
      </c>
      <c r="D73" s="379"/>
      <c r="E73" s="379"/>
      <c r="F73" s="317" t="str">
        <f>IF(Bridging!$AC10="A","/","")</f>
        <v/>
      </c>
      <c r="G73" s="317" t="str">
        <f>IF(Bridging!$AC14="A","/","")</f>
        <v/>
      </c>
      <c r="H73" s="317" t="str">
        <f>IF(Bridging!$AC16="A","/","")</f>
        <v/>
      </c>
      <c r="I73" s="224" t="str">
        <f>IF(Summary!$AZ93="E","E","")</f>
        <v/>
      </c>
      <c r="J73" s="224" t="str">
        <f>IF(Summary!$BA93="Y","R","")</f>
        <v/>
      </c>
      <c r="K73" s="258"/>
      <c r="L73" s="585"/>
      <c r="M73" s="585"/>
      <c r="N73" s="585"/>
      <c r="O73" s="585"/>
      <c r="P73" s="585"/>
      <c r="Q73" s="585"/>
      <c r="R73" s="588"/>
      <c r="S73" s="273"/>
      <c r="T73" s="274"/>
      <c r="U73" s="586"/>
      <c r="V73" s="258"/>
      <c r="W73" s="275"/>
      <c r="X73" s="273"/>
      <c r="Y73" s="274"/>
      <c r="Z73" s="260"/>
      <c r="AA73" s="275"/>
      <c r="AB73" s="273"/>
      <c r="AC73" s="274"/>
    </row>
    <row r="74" spans="1:30" s="261" customFormat="1">
      <c r="B74" s="258"/>
      <c r="C74" s="258"/>
      <c r="D74" s="259"/>
      <c r="E74" s="259"/>
      <c r="F74" s="259"/>
      <c r="G74" s="259"/>
      <c r="H74" s="259"/>
      <c r="I74" s="260"/>
      <c r="J74" s="260"/>
      <c r="K74" s="258"/>
      <c r="L74" s="583"/>
      <c r="M74" s="583"/>
      <c r="N74" s="583"/>
      <c r="O74" s="583"/>
      <c r="P74" s="583"/>
      <c r="Q74" s="583"/>
      <c r="R74" s="587"/>
      <c r="S74" s="273"/>
      <c r="T74" s="274"/>
      <c r="U74" s="586"/>
      <c r="V74" s="258"/>
      <c r="W74" s="275"/>
      <c r="X74" s="273"/>
      <c r="Y74" s="274"/>
      <c r="Z74" s="260"/>
      <c r="AA74" s="275"/>
      <c r="AB74" s="273"/>
      <c r="AC74" s="274"/>
    </row>
    <row r="75" spans="1:30" s="261" customFormat="1">
      <c r="B75" s="258"/>
      <c r="C75" s="258"/>
      <c r="D75" s="259"/>
      <c r="E75" s="259"/>
      <c r="F75" s="259"/>
      <c r="G75" s="259"/>
      <c r="H75" s="259"/>
      <c r="I75" s="260"/>
      <c r="J75" s="260"/>
      <c r="K75" s="258"/>
      <c r="L75" s="585"/>
      <c r="M75" s="585"/>
      <c r="N75" s="585"/>
      <c r="O75" s="585"/>
      <c r="P75" s="585"/>
      <c r="Q75" s="585"/>
      <c r="R75" s="588"/>
      <c r="S75" s="273"/>
      <c r="T75" s="274"/>
      <c r="U75" s="258"/>
      <c r="V75" s="258"/>
      <c r="W75" s="307"/>
      <c r="X75" s="277"/>
      <c r="Y75" s="278"/>
      <c r="Z75" s="260"/>
      <c r="AA75" s="307"/>
      <c r="AB75" s="277"/>
      <c r="AC75" s="278"/>
    </row>
    <row r="76" spans="1:30" s="261" customFormat="1">
      <c r="B76" s="258"/>
      <c r="C76" s="258"/>
      <c r="D76" s="259"/>
      <c r="E76" s="259"/>
      <c r="F76" s="259"/>
      <c r="G76" s="259"/>
      <c r="H76" s="259"/>
      <c r="I76" s="260"/>
      <c r="J76" s="260"/>
      <c r="K76" s="258"/>
      <c r="L76" s="258"/>
      <c r="M76" s="258"/>
      <c r="N76" s="258"/>
      <c r="O76" s="258"/>
      <c r="P76" s="258"/>
      <c r="Q76" s="258"/>
      <c r="R76" s="258"/>
      <c r="S76" s="260"/>
      <c r="T76" s="260"/>
      <c r="U76" s="258"/>
      <c r="V76" s="258"/>
      <c r="W76" s="258"/>
      <c r="X76" s="260"/>
      <c r="Y76" s="260"/>
      <c r="Z76" s="260"/>
      <c r="AA76" s="258"/>
      <c r="AB76" s="260"/>
      <c r="AC76" s="260"/>
    </row>
    <row r="77" spans="1:30" s="261" customFormat="1">
      <c r="B77" s="258"/>
      <c r="C77" s="258"/>
      <c r="D77" s="259"/>
      <c r="E77" s="259"/>
      <c r="F77" s="259"/>
      <c r="G77" s="259"/>
      <c r="H77" s="259"/>
      <c r="I77" s="260"/>
      <c r="J77" s="260"/>
      <c r="K77" s="258"/>
      <c r="L77" s="258"/>
      <c r="M77" s="258"/>
      <c r="N77" s="258"/>
      <c r="O77" s="258"/>
      <c r="P77" s="258"/>
      <c r="Q77" s="258"/>
      <c r="R77" s="258"/>
      <c r="S77" s="260"/>
      <c r="T77" s="260"/>
      <c r="U77" s="258"/>
      <c r="V77" s="258"/>
      <c r="W77" s="258"/>
      <c r="X77" s="260"/>
      <c r="Y77" s="260"/>
      <c r="Z77" s="260"/>
      <c r="AA77" s="258"/>
      <c r="AB77" s="260"/>
      <c r="AC77" s="260"/>
    </row>
    <row r="78" spans="1:30" s="261" customFormat="1">
      <c r="A78" s="258"/>
      <c r="B78" s="258"/>
      <c r="C78" s="258"/>
      <c r="D78" s="259"/>
      <c r="E78" s="259"/>
      <c r="F78" s="259"/>
      <c r="G78" s="259"/>
      <c r="H78" s="259"/>
      <c r="I78" s="260"/>
      <c r="J78" s="260"/>
      <c r="K78" s="258"/>
      <c r="L78" s="258"/>
      <c r="M78" s="258"/>
      <c r="N78" s="258"/>
      <c r="O78" s="258"/>
      <c r="P78" s="258"/>
      <c r="Q78" s="258"/>
      <c r="R78" s="258"/>
      <c r="S78" s="260"/>
      <c r="T78" s="260"/>
      <c r="U78" s="258"/>
      <c r="V78" s="258"/>
      <c r="W78" s="258"/>
      <c r="X78" s="260"/>
      <c r="Y78" s="260"/>
      <c r="Z78" s="260"/>
      <c r="AA78" s="258"/>
      <c r="AB78" s="260"/>
      <c r="AC78" s="260"/>
    </row>
    <row r="79" spans="1:30">
      <c r="W79" s="260"/>
      <c r="X79" s="258"/>
      <c r="AA79" s="261"/>
      <c r="AB79" s="258"/>
      <c r="AC79" s="258"/>
      <c r="AD79" s="258"/>
    </row>
    <row r="80" spans="1:30">
      <c r="W80" s="260"/>
      <c r="X80" s="258"/>
      <c r="AA80" s="261"/>
      <c r="AB80" s="258"/>
      <c r="AC80" s="258"/>
      <c r="AD80" s="258"/>
    </row>
    <row r="81" spans="23:30">
      <c r="W81" s="260"/>
      <c r="X81" s="258"/>
      <c r="AA81" s="261"/>
      <c r="AB81" s="258"/>
      <c r="AC81" s="258"/>
      <c r="AD81" s="258"/>
    </row>
    <row r="82" spans="23:30">
      <c r="W82" s="260"/>
      <c r="X82" s="258"/>
      <c r="AA82" s="261"/>
      <c r="AB82" s="258"/>
      <c r="AC82" s="258"/>
      <c r="AD82" s="258"/>
    </row>
    <row r="83" spans="23:30">
      <c r="W83" s="260"/>
      <c r="X83" s="258"/>
      <c r="AA83" s="261"/>
      <c r="AB83" s="258"/>
      <c r="AC83" s="258"/>
      <c r="AD83" s="258"/>
    </row>
    <row r="84" spans="23:30">
      <c r="W84" s="260"/>
      <c r="X84" s="258"/>
      <c r="AA84" s="261"/>
      <c r="AB84" s="258"/>
      <c r="AC84" s="258"/>
      <c r="AD84" s="258"/>
    </row>
    <row r="85" spans="23:30">
      <c r="W85" s="260"/>
      <c r="X85" s="258"/>
      <c r="AA85" s="261"/>
      <c r="AB85" s="258"/>
      <c r="AC85" s="258"/>
      <c r="AD85" s="258"/>
    </row>
    <row r="86" spans="23:30">
      <c r="W86" s="260"/>
      <c r="X86" s="258"/>
      <c r="AA86" s="261"/>
      <c r="AB86" s="258"/>
      <c r="AC86" s="258"/>
      <c r="AD86" s="258"/>
    </row>
  </sheetData>
  <sheetProtection algorithmName="SHA-512" hashValue="rn06TBIL64OV+vxW2eFPe0s55zm8qf/pxYKLgsDEGZcVs/vTlPtWAAAMurO1uQlCs64tt1QtjI/8FzycxFnqqQ==" saltValue="A8RXpSTz1Yc9QrKszJ/Zcw==" spinCount="100000" sheet="1" objects="1" scenarios="1" selectLockedCells="1"/>
  <mergeCells count="45">
    <mergeCell ref="L44:R44"/>
    <mergeCell ref="U25:U74"/>
    <mergeCell ref="L28:R28"/>
    <mergeCell ref="L29:R29"/>
    <mergeCell ref="L30:R30"/>
    <mergeCell ref="L31:R31"/>
    <mergeCell ref="L32:R32"/>
    <mergeCell ref="L33:R33"/>
    <mergeCell ref="L34:R34"/>
    <mergeCell ref="L35:R35"/>
    <mergeCell ref="L36:R36"/>
    <mergeCell ref="L37:R37"/>
    <mergeCell ref="L40:R40"/>
    <mergeCell ref="L41:R41"/>
    <mergeCell ref="L42:R42"/>
    <mergeCell ref="L43:R43"/>
    <mergeCell ref="L58:R58"/>
    <mergeCell ref="L45:R45"/>
    <mergeCell ref="L48:R48"/>
    <mergeCell ref="L49:R49"/>
    <mergeCell ref="L50:R50"/>
    <mergeCell ref="L51:R51"/>
    <mergeCell ref="L52:R52"/>
    <mergeCell ref="L53:R53"/>
    <mergeCell ref="L54:R54"/>
    <mergeCell ref="L55:R55"/>
    <mergeCell ref="L56:R56"/>
    <mergeCell ref="L57:R57"/>
    <mergeCell ref="L70:R70"/>
    <mergeCell ref="L59:R59"/>
    <mergeCell ref="L60:R60"/>
    <mergeCell ref="L61:R61"/>
    <mergeCell ref="L62:R62"/>
    <mergeCell ref="L63:R63"/>
    <mergeCell ref="L64:R64"/>
    <mergeCell ref="L65:R65"/>
    <mergeCell ref="L66:R66"/>
    <mergeCell ref="L67:R67"/>
    <mergeCell ref="L68:R68"/>
    <mergeCell ref="L69:R69"/>
    <mergeCell ref="L71:R71"/>
    <mergeCell ref="L72:R72"/>
    <mergeCell ref="L73:R73"/>
    <mergeCell ref="L74:R74"/>
    <mergeCell ref="L75:R75"/>
  </mergeCells>
  <conditionalFormatting sqref="T1:W1">
    <cfRule type="expression" dxfId="14" priority="2">
      <formula>LEFT($U$1,7)="Junior_"</formula>
    </cfRule>
  </conditionalFormatting>
  <conditionalFormatting sqref="C1">
    <cfRule type="expression" dxfId="13" priority="1">
      <formula>LEFT($U$1,7)&lt;&gt;"Junior_"</formula>
    </cfRule>
  </conditionalFormatting>
  <conditionalFormatting sqref="L48:L75 W54:W75 AA4:AA75">
    <cfRule type="duplicateValues" dxfId="12" priority="3"/>
  </conditionalFormatting>
  <pageMargins left="0.5" right="0.3" top="0.3" bottom="0.3" header="0.3" footer="0.3"/>
  <pageSetup scale="75" fitToWidth="2" fitToHeight="0" orientation="portrait" r:id="rId1"/>
  <colBreaks count="1" manualBreakCount="1">
    <brk id="21" max="74" man="1"/>
  </col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446FBD-334C-450E-B73B-4AE49D01676D}">
  <sheetPr>
    <tabColor rgb="FF7030A0"/>
  </sheetPr>
  <dimension ref="A1:AD86"/>
  <sheetViews>
    <sheetView showGridLines="0" zoomScaleNormal="100" zoomScaleSheetLayoutView="100" workbookViewId="0">
      <selection activeCell="L48" sqref="L48:R48"/>
    </sheetView>
  </sheetViews>
  <sheetFormatPr defaultColWidth="9.140625" defaultRowHeight="12.75"/>
  <cols>
    <col min="1" max="1" width="0.85546875" style="258" customWidth="1"/>
    <col min="2" max="2" width="18.42578125" style="258" customWidth="1"/>
    <col min="3" max="3" width="24.42578125" style="258" customWidth="1"/>
    <col min="4" max="8" width="0.85546875" style="259" customWidth="1"/>
    <col min="9" max="10" width="7" style="260" customWidth="1"/>
    <col min="11" max="11" width="1.7109375" style="258" customWidth="1"/>
    <col min="12" max="12" width="18.42578125" style="258" customWidth="1"/>
    <col min="13" max="13" width="24.42578125" style="258" customWidth="1"/>
    <col min="14" max="18" width="0.85546875" style="258" customWidth="1"/>
    <col min="19" max="20" width="7" style="260" customWidth="1"/>
    <col min="21" max="21" width="2.7109375" style="258" customWidth="1"/>
    <col min="22" max="22" width="0.85546875" style="258" customWidth="1"/>
    <col min="23" max="23" width="45.7109375" style="258" customWidth="1"/>
    <col min="24" max="25" width="8.42578125" style="260" customWidth="1"/>
    <col min="26" max="26" width="1.7109375" style="260" customWidth="1"/>
    <col min="27" max="27" width="45.7109375" style="258" customWidth="1"/>
    <col min="28" max="29" width="8.42578125" style="260" customWidth="1"/>
    <col min="30" max="30" width="2.7109375" style="261" customWidth="1"/>
    <col min="31" max="16384" width="9.140625" style="258"/>
  </cols>
  <sheetData>
    <row r="1" spans="2:30" s="253" customFormat="1" ht="29.25" customHeight="1" thickBot="1">
      <c r="C1" s="254" t="s">
        <v>946</v>
      </c>
      <c r="D1" s="374"/>
      <c r="E1" s="374"/>
      <c r="F1" s="374"/>
      <c r="G1" s="374"/>
      <c r="H1" s="374"/>
      <c r="I1" s="375"/>
      <c r="J1" s="375"/>
      <c r="K1" s="376"/>
      <c r="L1" s="377"/>
      <c r="M1" s="377"/>
      <c r="N1" s="377"/>
      <c r="O1" s="377"/>
      <c r="P1" s="377"/>
      <c r="Q1" s="377"/>
      <c r="R1" s="377"/>
      <c r="S1" s="377"/>
      <c r="T1" s="378" t="str">
        <f ca="1">MID(CELL("filename",A1),FIND(IF(ISERROR(FIND("]",CELL("filename",A1))),"$","]"),CELL("filename",A1))+1,256)</f>
        <v>Junior_27</v>
      </c>
      <c r="U1" s="255" t="str">
        <f ca="1">MID(CELL("filename",A1),FIND(IF(ISERROR(FIND("]",CELL("filename",A1))),"$","]"),CELL("filename",A1))+1,256)</f>
        <v>Junior_27</v>
      </c>
      <c r="W1" s="256" t="str">
        <f ca="1">IF(T1&lt;&gt;"",T1,"")</f>
        <v>Junior_27</v>
      </c>
      <c r="X1" s="257"/>
      <c r="Y1" s="257"/>
      <c r="Z1" s="257"/>
      <c r="AB1" s="257"/>
      <c r="AC1" s="257"/>
      <c r="AD1" s="256"/>
    </row>
    <row r="2" spans="2:30" ht="12.95" customHeight="1">
      <c r="N2" s="259"/>
      <c r="O2" s="259"/>
      <c r="P2" s="259"/>
      <c r="Q2" s="259"/>
      <c r="R2" s="259"/>
    </row>
    <row r="3" spans="2:30" ht="12.95" customHeight="1" thickBot="1">
      <c r="N3" s="259"/>
      <c r="O3" s="259"/>
      <c r="P3" s="259"/>
      <c r="Q3" s="259"/>
      <c r="R3" s="259"/>
    </row>
    <row r="4" spans="2:30" ht="12.95" customHeight="1">
      <c r="B4" s="262"/>
      <c r="C4" s="300" t="s">
        <v>1076</v>
      </c>
      <c r="D4" s="309" t="str">
        <f>IF(Badges!$AD33="A","/","")</f>
        <v/>
      </c>
      <c r="E4" s="309" t="str">
        <f>IF(Badges!$AD37="A","/","")</f>
        <v/>
      </c>
      <c r="F4" s="309" t="str">
        <f>IF(Badges!$AD41="A","/","")</f>
        <v/>
      </c>
      <c r="G4" s="309" t="str">
        <f>IF(Badges!$AD45="A","/","")</f>
        <v/>
      </c>
      <c r="H4" s="309" t="str">
        <f>IF(Badges!$AD49="A","/","")</f>
        <v/>
      </c>
      <c r="I4" s="325" t="str">
        <f>IF(Summary!$BB5="E","E","")</f>
        <v/>
      </c>
      <c r="J4" s="325" t="str">
        <f>IF(Summary!$BC5="Y","R","")</f>
        <v/>
      </c>
      <c r="L4" s="262"/>
      <c r="M4" s="267" t="s">
        <v>97</v>
      </c>
      <c r="N4" s="268"/>
      <c r="O4" s="268"/>
      <c r="P4" s="268"/>
      <c r="Q4" s="268"/>
      <c r="R4" s="268"/>
      <c r="S4" s="269"/>
      <c r="T4" s="269"/>
      <c r="W4" s="336" t="str">
        <f>'Fun Patches'!C5</f>
        <v>&lt;LIST PATCH HERE&gt;</v>
      </c>
      <c r="X4" s="337" t="str">
        <f>IF(Summary!$BB113="E","E","")</f>
        <v/>
      </c>
      <c r="Y4" s="337" t="str">
        <f>IF(Summary!$BC113="Y","R","")</f>
        <v/>
      </c>
      <c r="AA4" s="270"/>
      <c r="AB4" s="264"/>
      <c r="AC4" s="265"/>
    </row>
    <row r="5" spans="2:30" ht="12.95" customHeight="1">
      <c r="B5" s="262"/>
      <c r="C5" s="295" t="s">
        <v>1057</v>
      </c>
      <c r="D5" s="311" t="str">
        <f>IF(Badges!$AD151="A","/","")</f>
        <v/>
      </c>
      <c r="E5" s="311" t="str">
        <f>IF(Badges!$AD155="A","/","")</f>
        <v/>
      </c>
      <c r="F5" s="311" t="str">
        <f>IF(Badges!$AD159="A","/","")</f>
        <v/>
      </c>
      <c r="G5" s="311" t="str">
        <f>IF(Badges!$AD163="A","/","")</f>
        <v/>
      </c>
      <c r="H5" s="311" t="str">
        <f>IF(Badges!$AD167="A","/","")</f>
        <v/>
      </c>
      <c r="I5" s="223" t="str">
        <f>IF(Summary!$BB11="E","E","")</f>
        <v/>
      </c>
      <c r="J5" s="223" t="str">
        <f>IF(Summary!$BC11="Y","R","")</f>
        <v/>
      </c>
      <c r="L5" s="262"/>
      <c r="M5" s="271" t="s">
        <v>947</v>
      </c>
      <c r="N5" s="268"/>
      <c r="O5" s="268"/>
      <c r="P5" s="268"/>
      <c r="Q5" s="268"/>
      <c r="R5" s="272"/>
      <c r="S5" s="224" t="str">
        <f>IF(Summary!$BB63="E","E","")</f>
        <v/>
      </c>
      <c r="T5" s="224" t="str">
        <f>IF(Summary!$BC63="Y","R","")</f>
        <v/>
      </c>
      <c r="W5" s="338" t="str">
        <f>'Fun Patches'!C6</f>
        <v>&lt;LIST PATCH HERE&gt;</v>
      </c>
      <c r="X5" s="339" t="str">
        <f>IF(Summary!$BB114="E","E","")</f>
        <v/>
      </c>
      <c r="Y5" s="339" t="str">
        <f>IF(Summary!$BC114="Y","R","")</f>
        <v/>
      </c>
      <c r="AA5" s="275"/>
      <c r="AB5" s="273"/>
      <c r="AC5" s="274"/>
    </row>
    <row r="6" spans="2:30" ht="12.95" customHeight="1" thickBot="1">
      <c r="B6" s="262"/>
      <c r="C6" s="299" t="s">
        <v>144</v>
      </c>
      <c r="D6" s="311" t="str">
        <f>IF(Badges!$AD174="A","/","")</f>
        <v/>
      </c>
      <c r="E6" s="311" t="str">
        <f>IF(Badges!$AD178="A","/","")</f>
        <v/>
      </c>
      <c r="F6" s="311" t="str">
        <f>IF(Badges!$AD182="A","/","")</f>
        <v/>
      </c>
      <c r="G6" s="311" t="str">
        <f>IF(Badges!$AD186="A","/","")</f>
        <v/>
      </c>
      <c r="H6" s="311" t="str">
        <f>IF(Badges!$AD190="A","/","")</f>
        <v/>
      </c>
      <c r="I6" s="223" t="str">
        <f>IF(Summary!$BB12="E","E","")</f>
        <v/>
      </c>
      <c r="J6" s="223" t="str">
        <f>IF(Summary!$BC12="Y","R","")</f>
        <v/>
      </c>
      <c r="K6" s="266" t="str">
        <f>IF(COUNT(#REF!)=3,MAX(#REF!),"")</f>
        <v/>
      </c>
      <c r="L6" s="262"/>
      <c r="M6" s="279" t="s">
        <v>948</v>
      </c>
      <c r="N6" s="280"/>
      <c r="O6" s="280"/>
      <c r="P6" s="280"/>
      <c r="Q6" s="280"/>
      <c r="R6" s="281"/>
      <c r="S6" s="224" t="str">
        <f>IF(Summary!$BB64="E","E","")</f>
        <v/>
      </c>
      <c r="T6" s="224" t="str">
        <f>IF(Summary!$BC64="Y","R","")</f>
        <v/>
      </c>
      <c r="W6" s="338" t="str">
        <f>'Fun Patches'!C7</f>
        <v>&lt;LIST PATCH HERE&gt;</v>
      </c>
      <c r="X6" s="339" t="str">
        <f>IF(Summary!$BB115="E","E","")</f>
        <v/>
      </c>
      <c r="Y6" s="339" t="str">
        <f>IF(Summary!$BC115="Y","R","")</f>
        <v/>
      </c>
      <c r="AA6" s="275"/>
      <c r="AB6" s="273"/>
      <c r="AC6" s="274"/>
    </row>
    <row r="7" spans="2:30" ht="12.95" customHeight="1" thickBot="1">
      <c r="B7" s="262"/>
      <c r="C7" s="294" t="s">
        <v>139</v>
      </c>
      <c r="D7" s="309" t="str">
        <f>IF(Badges!$AD197="A","/","")</f>
        <v/>
      </c>
      <c r="E7" s="309" t="str">
        <f>IF(Badges!$AD201="A","/","")</f>
        <v/>
      </c>
      <c r="F7" s="309" t="str">
        <f>IF(Badges!$AD205="A","/","")</f>
        <v/>
      </c>
      <c r="G7" s="309" t="str">
        <f>IF(Badges!$AD209="A","/","")</f>
        <v/>
      </c>
      <c r="H7" s="309" t="str">
        <f>IF(Badges!$AD213="A","/","")</f>
        <v/>
      </c>
      <c r="I7" s="325" t="str">
        <f>IF(Summary!$BB13="E","E","")</f>
        <v/>
      </c>
      <c r="J7" s="325" t="str">
        <f>IF(Summary!$BC13="Y","R","")</f>
        <v/>
      </c>
      <c r="K7" s="266"/>
      <c r="L7" s="262"/>
      <c r="M7" s="283" t="s">
        <v>949</v>
      </c>
      <c r="N7" s="284"/>
      <c r="O7" s="284"/>
      <c r="P7" s="284"/>
      <c r="Q7" s="284"/>
      <c r="R7" s="285"/>
      <c r="S7" s="224" t="str">
        <f>IF(Summary!$BB65="E","E","")</f>
        <v/>
      </c>
      <c r="T7" s="224" t="str">
        <f>IF(Summary!$BC65="Y","R","")</f>
        <v/>
      </c>
      <c r="U7" s="266" t="str">
        <f>IF(COUNTIF(S5:S7,"E")=3,"C"," ")</f>
        <v xml:space="preserve"> </v>
      </c>
      <c r="W7" s="338" t="str">
        <f>'Fun Patches'!C8</f>
        <v>&lt;LIST PATCH HERE&gt;</v>
      </c>
      <c r="X7" s="339" t="str">
        <f>IF(Summary!$BB116="E","E","")</f>
        <v/>
      </c>
      <c r="Y7" s="339" t="str">
        <f>IF(Summary!$BC116="Y","R","")</f>
        <v/>
      </c>
      <c r="AA7" s="275"/>
      <c r="AB7" s="273"/>
      <c r="AC7" s="274"/>
    </row>
    <row r="8" spans="2:30" ht="12.95" customHeight="1">
      <c r="B8" s="262"/>
      <c r="C8" s="295" t="s">
        <v>151</v>
      </c>
      <c r="D8" s="311" t="str">
        <f>IF(Badges!$AD220="A","/","")</f>
        <v/>
      </c>
      <c r="E8" s="311" t="str">
        <f>IF(Badges!$AD224="A","/","")</f>
        <v/>
      </c>
      <c r="F8" s="311" t="str">
        <f>IF(Badges!$AD228="A","/","")</f>
        <v/>
      </c>
      <c r="G8" s="311" t="str">
        <f>IF(Badges!$AD232="A","/","")</f>
        <v/>
      </c>
      <c r="H8" s="311" t="str">
        <f>IF(Badges!$AD236="A","/","")</f>
        <v/>
      </c>
      <c r="I8" s="223" t="str">
        <f>IF(Summary!$BB14="E","E","")</f>
        <v/>
      </c>
      <c r="J8" s="223" t="str">
        <f>IF(Summary!$BC14="Y","R","")</f>
        <v/>
      </c>
      <c r="K8" s="266"/>
      <c r="L8" s="262"/>
      <c r="M8" s="287" t="s">
        <v>951</v>
      </c>
      <c r="N8" s="288"/>
      <c r="O8" s="288"/>
      <c r="P8" s="288"/>
      <c r="Q8" s="288"/>
      <c r="R8" s="288"/>
      <c r="S8" s="289"/>
      <c r="T8" s="289"/>
      <c r="W8" s="338" t="str">
        <f>'Fun Patches'!C9</f>
        <v>&lt;LIST PATCH HERE&gt;</v>
      </c>
      <c r="X8" s="339" t="str">
        <f>IF(Summary!$BB117="E","E","")</f>
        <v/>
      </c>
      <c r="Y8" s="339" t="str">
        <f>IF(Summary!$BC117="Y","R","")</f>
        <v/>
      </c>
      <c r="AA8" s="275"/>
      <c r="AB8" s="273"/>
      <c r="AC8" s="274"/>
    </row>
    <row r="9" spans="2:30" ht="12.95" customHeight="1" thickBot="1">
      <c r="B9" s="262"/>
      <c r="C9" s="298" t="s">
        <v>439</v>
      </c>
      <c r="D9" s="311" t="str">
        <f>IF(Badges!$AD266="A","/","")</f>
        <v/>
      </c>
      <c r="E9" s="311" t="str">
        <f>IF(Badges!$AD270="A","/","")</f>
        <v/>
      </c>
      <c r="F9" s="311" t="str">
        <f>IF(Badges!$AD274="A","/","")</f>
        <v/>
      </c>
      <c r="G9" s="311" t="str">
        <f>IF(Badges!$AD278="A","/","")</f>
        <v/>
      </c>
      <c r="H9" s="311" t="str">
        <f>IF(Badges!$AD282="A","/","")</f>
        <v/>
      </c>
      <c r="I9" s="223" t="str">
        <f>IF(Summary!$BB16="E","E","")</f>
        <v/>
      </c>
      <c r="J9" s="223" t="str">
        <f>IF(Summary!$BC16="Y","R","")</f>
        <v/>
      </c>
      <c r="K9" s="266"/>
      <c r="L9" s="262"/>
      <c r="M9" s="271" t="s">
        <v>22</v>
      </c>
      <c r="N9" s="268"/>
      <c r="O9" s="268"/>
      <c r="P9" s="268"/>
      <c r="Q9" s="268"/>
      <c r="R9" s="272"/>
      <c r="S9" s="224" t="str">
        <f>IF(Summary!$BB67="E","E","")</f>
        <v/>
      </c>
      <c r="T9" s="224" t="str">
        <f>IF(Summary!$BC67="Y","R","")</f>
        <v/>
      </c>
      <c r="W9" s="338" t="str">
        <f>'Fun Patches'!C10</f>
        <v>&lt;LIST PATCH HERE&gt;</v>
      </c>
      <c r="X9" s="339" t="str">
        <f>IF(Summary!$BB118="E","E","")</f>
        <v/>
      </c>
      <c r="Y9" s="339" t="str">
        <f>IF(Summary!$BC118="Y","R","")</f>
        <v/>
      </c>
      <c r="AA9" s="275"/>
      <c r="AB9" s="273"/>
      <c r="AC9" s="274"/>
    </row>
    <row r="10" spans="2:30" ht="12.95" customHeight="1">
      <c r="B10" s="262"/>
      <c r="C10" s="300" t="s">
        <v>950</v>
      </c>
      <c r="D10" s="309" t="str">
        <f>IF(Badges!$AD289="A","/","")</f>
        <v/>
      </c>
      <c r="E10" s="309" t="str">
        <f>IF(Badges!$AD293="A","/","")</f>
        <v/>
      </c>
      <c r="F10" s="309" t="str">
        <f>IF(Badges!$AD297="A","/","")</f>
        <v/>
      </c>
      <c r="G10" s="309" t="str">
        <f>IF(Badges!$AD301="A","/","")</f>
        <v/>
      </c>
      <c r="H10" s="309" t="str">
        <f>IF(Badges!$AD305="A","/","")</f>
        <v/>
      </c>
      <c r="I10" s="325" t="str">
        <f>IF(Summary!$BB17="E","E","")</f>
        <v/>
      </c>
      <c r="J10" s="325" t="str">
        <f>IF(Summary!$BC17="Y","R","")</f>
        <v/>
      </c>
      <c r="K10" s="266" t="str">
        <f>IF(COUNT(#REF!)=3,MAX(#REF!),"")</f>
        <v/>
      </c>
      <c r="L10" s="262"/>
      <c r="M10" s="279" t="s">
        <v>26</v>
      </c>
      <c r="N10" s="280"/>
      <c r="O10" s="280"/>
      <c r="P10" s="280"/>
      <c r="Q10" s="280"/>
      <c r="R10" s="281"/>
      <c r="S10" s="224" t="str">
        <f>IF(Summary!$BB68="E","E","")</f>
        <v/>
      </c>
      <c r="T10" s="224" t="str">
        <f>IF(Summary!$BC68="Y","R","")</f>
        <v/>
      </c>
      <c r="W10" s="338" t="str">
        <f>'Fun Patches'!C11</f>
        <v>&lt;LIST PATCH HERE&gt;</v>
      </c>
      <c r="X10" s="339" t="str">
        <f>IF(Summary!$BB119="E","E","")</f>
        <v/>
      </c>
      <c r="Y10" s="339" t="str">
        <f>IF(Summary!$BC119="Y","R","")</f>
        <v/>
      </c>
      <c r="AA10" s="275"/>
      <c r="AB10" s="273"/>
      <c r="AC10" s="274"/>
    </row>
    <row r="11" spans="2:30" ht="12.95" customHeight="1" thickBot="1">
      <c r="B11" s="262"/>
      <c r="C11" s="295" t="s">
        <v>155</v>
      </c>
      <c r="D11" s="311" t="str">
        <f>IF(Badges!$AD312="A","/","")</f>
        <v/>
      </c>
      <c r="E11" s="311" t="str">
        <f>IF(Badges!$AD316="A","/","")</f>
        <v/>
      </c>
      <c r="F11" s="311" t="str">
        <f>IF(Badges!$AD320="A","/","")</f>
        <v/>
      </c>
      <c r="G11" s="311" t="str">
        <f>IF(Badges!$AD324="A","/","")</f>
        <v/>
      </c>
      <c r="H11" s="311" t="str">
        <f>IF(Badges!$AD328="A","/","")</f>
        <v/>
      </c>
      <c r="I11" s="223" t="str">
        <f>IF(Summary!$BB18="E","E","")</f>
        <v/>
      </c>
      <c r="J11" s="223" t="str">
        <f>IF(Summary!$BC18="Y","R","")</f>
        <v/>
      </c>
      <c r="K11" s="266"/>
      <c r="L11" s="262"/>
      <c r="M11" s="290" t="s">
        <v>30</v>
      </c>
      <c r="N11" s="291"/>
      <c r="O11" s="291"/>
      <c r="P11" s="291"/>
      <c r="Q11" s="291"/>
      <c r="R11" s="292"/>
      <c r="S11" s="326" t="str">
        <f>IF(Summary!$BB69="E","E","")</f>
        <v/>
      </c>
      <c r="T11" s="326" t="str">
        <f>IF(Summary!$BC69="Y","R","")</f>
        <v/>
      </c>
      <c r="U11" s="266" t="str">
        <f>IF(COUNTIF(S9:S11,"E")=3,"C"," ")</f>
        <v xml:space="preserve"> </v>
      </c>
      <c r="W11" s="338" t="str">
        <f>'Fun Patches'!C12</f>
        <v>&lt;LIST PATCH HERE&gt;</v>
      </c>
      <c r="X11" s="339" t="str">
        <f>IF(Summary!$BB120="E","E","")</f>
        <v/>
      </c>
      <c r="Y11" s="339" t="str">
        <f>IF(Summary!$BC120="Y","R","")</f>
        <v/>
      </c>
      <c r="AA11" s="275"/>
      <c r="AB11" s="273"/>
      <c r="AC11" s="274"/>
    </row>
    <row r="12" spans="2:30" ht="12.95" customHeight="1" thickBot="1">
      <c r="B12" s="262"/>
      <c r="C12" s="295" t="s">
        <v>143</v>
      </c>
      <c r="D12" s="311" t="str">
        <f>IF(Badges!$AD335="A","/","")</f>
        <v/>
      </c>
      <c r="E12" s="311" t="str">
        <f>IF(Badges!$AD339="A","/","")</f>
        <v/>
      </c>
      <c r="F12" s="311" t="str">
        <f>IF(Badges!$AD343="A","/","")</f>
        <v/>
      </c>
      <c r="G12" s="311" t="str">
        <f>IF(Badges!$AD347="A","/","")</f>
        <v/>
      </c>
      <c r="H12" s="311" t="str">
        <f>IF(Badges!$AD351="A","/","")</f>
        <v/>
      </c>
      <c r="I12" s="223" t="str">
        <f>IF(Summary!$BB19="E","E","")</f>
        <v/>
      </c>
      <c r="J12" s="223" t="str">
        <f>IF(Summary!$BC19="Y","R","")</f>
        <v/>
      </c>
      <c r="K12" s="266"/>
      <c r="L12" s="262"/>
      <c r="M12" s="267" t="s">
        <v>121</v>
      </c>
      <c r="N12" s="268"/>
      <c r="O12" s="268"/>
      <c r="P12" s="268"/>
      <c r="Q12" s="268"/>
      <c r="R12" s="268"/>
      <c r="S12" s="269"/>
      <c r="T12" s="269"/>
      <c r="W12" s="338" t="str">
        <f>'Fun Patches'!C13</f>
        <v>&lt;LIST PATCH HERE&gt;</v>
      </c>
      <c r="X12" s="339" t="str">
        <f>IF(Summary!$BB121="E","E","")</f>
        <v/>
      </c>
      <c r="Y12" s="339" t="str">
        <f>IF(Summary!$BC121="Y","R","")</f>
        <v/>
      </c>
      <c r="AA12" s="275"/>
      <c r="AB12" s="273"/>
      <c r="AC12" s="274"/>
    </row>
    <row r="13" spans="2:30" ht="12.95" customHeight="1">
      <c r="B13" s="262"/>
      <c r="C13" s="294" t="s">
        <v>741</v>
      </c>
      <c r="D13" s="309" t="str">
        <f>IF(Badges!$AD358="A","/","")</f>
        <v/>
      </c>
      <c r="E13" s="309" t="str">
        <f>IF(Badges!$AD362="A","/","")</f>
        <v/>
      </c>
      <c r="F13" s="309" t="str">
        <f>IF(Badges!$AD366="A","/","")</f>
        <v/>
      </c>
      <c r="G13" s="309" t="str">
        <f>IF(Badges!$AD370="A","/","")</f>
        <v/>
      </c>
      <c r="H13" s="309" t="str">
        <f>IF(Badges!$AD374="A","/","")</f>
        <v/>
      </c>
      <c r="I13" s="325" t="str">
        <f>IF(Summary!$BB20="E","E","")</f>
        <v/>
      </c>
      <c r="J13" s="325" t="str">
        <f>IF(Summary!$BC20="Y","R","")</f>
        <v/>
      </c>
      <c r="K13" s="266"/>
      <c r="L13" s="262"/>
      <c r="M13" s="279" t="s">
        <v>953</v>
      </c>
      <c r="N13" s="280"/>
      <c r="O13" s="280"/>
      <c r="P13" s="280"/>
      <c r="Q13" s="280"/>
      <c r="R13" s="281"/>
      <c r="S13" s="224" t="str">
        <f>IF(Summary!$BB71="E","E","")</f>
        <v/>
      </c>
      <c r="T13" s="224" t="str">
        <f>IF(Summary!$BC71="Y","R","")</f>
        <v/>
      </c>
      <c r="W13" s="338" t="str">
        <f>'Fun Patches'!C14</f>
        <v>&lt;LIST PATCH HERE&gt;</v>
      </c>
      <c r="X13" s="339" t="str">
        <f>IF(Summary!$BB122="E","E","")</f>
        <v/>
      </c>
      <c r="Y13" s="339" t="str">
        <f>IF(Summary!$BC122="Y","R","")</f>
        <v/>
      </c>
      <c r="AA13" s="275"/>
      <c r="AB13" s="273"/>
      <c r="AC13" s="274"/>
    </row>
    <row r="14" spans="2:30" ht="12.95" customHeight="1">
      <c r="B14" s="262"/>
      <c r="C14" s="295" t="s">
        <v>952</v>
      </c>
      <c r="D14" s="311" t="str">
        <f>IF(Badges!$AD573="A","/","")</f>
        <v/>
      </c>
      <c r="E14" s="311" t="str">
        <f>IF(Badges!$AD385="A","/","")</f>
        <v/>
      </c>
      <c r="F14" s="311" t="str">
        <f>IF(Badges!$AD389="A","/","")</f>
        <v/>
      </c>
      <c r="G14" s="311" t="str">
        <f>IF(Badges!$AD393="A","/","")</f>
        <v/>
      </c>
      <c r="H14" s="311" t="str">
        <f>IF(Badges!$AD397="A","/","")</f>
        <v/>
      </c>
      <c r="I14" s="223" t="str">
        <f>IF(Summary!$BB21="E","E","")</f>
        <v/>
      </c>
      <c r="J14" s="223" t="str">
        <f>IF(Summary!$BC21="Y","R","")</f>
        <v/>
      </c>
      <c r="K14" s="266" t="str">
        <f>IF(COUNT(#REF!)=3,MAX(#REF!),"")</f>
        <v/>
      </c>
      <c r="L14" s="262"/>
      <c r="M14" s="279" t="s">
        <v>954</v>
      </c>
      <c r="N14" s="280"/>
      <c r="O14" s="280"/>
      <c r="P14" s="280"/>
      <c r="Q14" s="280"/>
      <c r="R14" s="281"/>
      <c r="S14" s="224" t="str">
        <f>IF(Summary!$BB72="E","E","")</f>
        <v/>
      </c>
      <c r="T14" s="224" t="str">
        <f>IF(Summary!$BC72="Y","R","")</f>
        <v/>
      </c>
      <c r="W14" s="338" t="str">
        <f>'Fun Patches'!C15</f>
        <v>&lt;LIST PATCH HERE&gt;</v>
      </c>
      <c r="X14" s="339" t="str">
        <f>IF(Summary!$BB123="E","E","")</f>
        <v/>
      </c>
      <c r="Y14" s="339" t="str">
        <f>IF(Summary!$BC123="Y","R","")</f>
        <v/>
      </c>
      <c r="AA14" s="275"/>
      <c r="AB14" s="273"/>
      <c r="AC14" s="274"/>
    </row>
    <row r="15" spans="2:30" ht="12.95" customHeight="1" thickBot="1">
      <c r="B15" s="262"/>
      <c r="C15" s="298" t="s">
        <v>697</v>
      </c>
      <c r="D15" s="311" t="str">
        <f>IF(Badges!$AD404="A","/","")</f>
        <v/>
      </c>
      <c r="E15" s="311" t="str">
        <f>IF(Badges!$AD408="A","/","")</f>
        <v/>
      </c>
      <c r="F15" s="311" t="str">
        <f>IF(Badges!$AD412="A","/","")</f>
        <v/>
      </c>
      <c r="G15" s="311" t="str">
        <f>IF(Badges!$AD416="A","/","")</f>
        <v/>
      </c>
      <c r="H15" s="311" t="str">
        <f>IF(Badges!$AD420="A","/","")</f>
        <v/>
      </c>
      <c r="I15" s="223" t="str">
        <f>IF(Summary!$BB22="E","E","")</f>
        <v/>
      </c>
      <c r="J15" s="223" t="str">
        <f>IF(Summary!$BC22="Y","R","")</f>
        <v/>
      </c>
      <c r="K15" s="266"/>
      <c r="L15" s="262"/>
      <c r="M15" s="283" t="s">
        <v>955</v>
      </c>
      <c r="N15" s="284"/>
      <c r="O15" s="284"/>
      <c r="P15" s="284"/>
      <c r="Q15" s="284"/>
      <c r="R15" s="285"/>
      <c r="S15" s="326" t="str">
        <f>IF(Summary!$BB73="E","E","")</f>
        <v/>
      </c>
      <c r="T15" s="326" t="str">
        <f>IF(Summary!$BC73="Y","R","")</f>
        <v/>
      </c>
      <c r="U15" s="266" t="str">
        <f>IF(COUNTIF(S13:S15,"E")=3,"C"," ")</f>
        <v xml:space="preserve"> </v>
      </c>
      <c r="W15" s="338" t="str">
        <f>'Fun Patches'!C16</f>
        <v>&lt;LIST PATCH HERE&gt;</v>
      </c>
      <c r="X15" s="339" t="str">
        <f>IF(Summary!$BB124="E","E","")</f>
        <v/>
      </c>
      <c r="Y15" s="339" t="str">
        <f>IF(Summary!$BC124="Y","R","")</f>
        <v/>
      </c>
      <c r="AA15" s="275"/>
      <c r="AB15" s="273"/>
      <c r="AC15" s="274"/>
    </row>
    <row r="16" spans="2:30" ht="12.95" customHeight="1">
      <c r="B16" s="262"/>
      <c r="C16" s="295" t="s">
        <v>146</v>
      </c>
      <c r="D16" s="309" t="str">
        <f>IF(Badges!$AD427="A","/","")</f>
        <v/>
      </c>
      <c r="E16" s="309" t="str">
        <f>IF(Badges!$AD431="A","/","")</f>
        <v/>
      </c>
      <c r="F16" s="309" t="str">
        <f>IF(Badges!$AD435="A","/","")</f>
        <v/>
      </c>
      <c r="G16" s="309" t="str">
        <f>IF(Badges!$AD439="A","/","")</f>
        <v/>
      </c>
      <c r="H16" s="309" t="str">
        <f>IF(Badges!$AD443="A","/","")</f>
        <v/>
      </c>
      <c r="I16" s="325" t="str">
        <f>IF(Summary!$BB23="E","E","")</f>
        <v/>
      </c>
      <c r="J16" s="325" t="str">
        <f>IF(Summary!$BC23="Y","R","")</f>
        <v/>
      </c>
      <c r="K16" s="266"/>
      <c r="L16" s="262"/>
      <c r="M16" s="294" t="s">
        <v>956</v>
      </c>
      <c r="N16" s="310" t="str">
        <f>IF(Badges!$AD79="A","/","")</f>
        <v/>
      </c>
      <c r="O16" s="310" t="str">
        <f>IF(Badges!$AD83="A","/","")</f>
        <v/>
      </c>
      <c r="P16" s="310" t="str">
        <f>IF(Badges!$AD87="A","/","")</f>
        <v/>
      </c>
      <c r="Q16" s="310" t="str">
        <f>IF(Badges!$AD91="A","/","")</f>
        <v/>
      </c>
      <c r="R16" s="310" t="str">
        <f>IF(Badges!$AD95="A","/","")</f>
        <v/>
      </c>
      <c r="S16" s="224" t="str">
        <f>IF(Summary!$BB7="E","E","")</f>
        <v/>
      </c>
      <c r="T16" s="224" t="str">
        <f>IF(Summary!$BC7="Y","R","")</f>
        <v/>
      </c>
      <c r="W16" s="338" t="str">
        <f>'Fun Patches'!C17</f>
        <v>&lt;LIST PATCH HERE&gt;</v>
      </c>
      <c r="X16" s="339" t="str">
        <f>IF(Summary!$BB125="E","E","")</f>
        <v/>
      </c>
      <c r="Y16" s="339" t="str">
        <f>IF(Summary!$BC125="Y","R","")</f>
        <v/>
      </c>
      <c r="AA16" s="275"/>
      <c r="AB16" s="273"/>
      <c r="AC16" s="274"/>
    </row>
    <row r="17" spans="2:29" ht="12.95" customHeight="1">
      <c r="B17" s="262"/>
      <c r="C17" s="295" t="s">
        <v>153</v>
      </c>
      <c r="D17" s="311" t="str">
        <f>IF(Badges!$AD450="A","/","")</f>
        <v/>
      </c>
      <c r="E17" s="311" t="str">
        <f>IF(Badges!$AD454="A","/","")</f>
        <v/>
      </c>
      <c r="F17" s="311" t="str">
        <f>IF(Badges!$AD458="A","/","")</f>
        <v/>
      </c>
      <c r="G17" s="311" t="str">
        <f>IF(Badges!$AD462="A","/","")</f>
        <v/>
      </c>
      <c r="H17" s="311" t="str">
        <f>IF(Badges!$AD466="A","/","")</f>
        <v/>
      </c>
      <c r="I17" s="223" t="str">
        <f>IF(Summary!$BB24="E","E","")</f>
        <v/>
      </c>
      <c r="J17" s="223" t="str">
        <f>IF(Summary!$BC24="Y","R","")</f>
        <v/>
      </c>
      <c r="K17" s="266"/>
      <c r="L17" s="262"/>
      <c r="M17" s="295" t="s">
        <v>957</v>
      </c>
      <c r="N17" s="311" t="str">
        <f>IF(Badges!$AD10="A","/","")</f>
        <v/>
      </c>
      <c r="O17" s="311" t="str">
        <f>IF(Badges!$AD14="A","/","")</f>
        <v/>
      </c>
      <c r="P17" s="311" t="str">
        <f>IF(Badges!$AD18="A","/","")</f>
        <v/>
      </c>
      <c r="Q17" s="311" t="str">
        <f>IF(Badges!$AD22="A","/","")</f>
        <v/>
      </c>
      <c r="R17" s="311" t="str">
        <f>IF(Badges!$AD26="A","/","")</f>
        <v/>
      </c>
      <c r="S17" s="224" t="str">
        <f>IF(Summary!$BB4="E","E","")</f>
        <v/>
      </c>
      <c r="T17" s="224" t="str">
        <f>IF(Summary!$BC4="Y","R","")</f>
        <v/>
      </c>
      <c r="W17" s="338" t="str">
        <f>'Fun Patches'!C18</f>
        <v>&lt;LIST PATCH HERE&gt;</v>
      </c>
      <c r="X17" s="339" t="str">
        <f>IF(Summary!$BB126="E","E","")</f>
        <v/>
      </c>
      <c r="Y17" s="339" t="str">
        <f>IF(Summary!$BC126="Y","R","")</f>
        <v/>
      </c>
      <c r="AA17" s="275"/>
      <c r="AB17" s="273"/>
      <c r="AC17" s="274"/>
    </row>
    <row r="18" spans="2:29" ht="12.95" customHeight="1" thickBot="1">
      <c r="B18" s="262"/>
      <c r="C18" s="295" t="s">
        <v>94</v>
      </c>
      <c r="D18" s="311" t="str">
        <f>IF(Badges!$AD473="A","/","")</f>
        <v/>
      </c>
      <c r="E18" s="311" t="str">
        <f>IF(Badges!$AD477="A","/","")</f>
        <v/>
      </c>
      <c r="F18" s="311" t="str">
        <f>IF(Badges!$AD481="A","/","")</f>
        <v/>
      </c>
      <c r="G18" s="311" t="str">
        <f>IF(Badges!$AD485="A","/","")</f>
        <v/>
      </c>
      <c r="H18" s="311" t="str">
        <f>IF(Badges!$AD489="A","/","")</f>
        <v/>
      </c>
      <c r="I18" s="223" t="str">
        <f>IF(Summary!$BB25="E","E","")</f>
        <v/>
      </c>
      <c r="J18" s="223" t="str">
        <f>IF(Summary!$BC25="Y","R","")</f>
        <v/>
      </c>
      <c r="K18" s="266" t="str">
        <f>IF(COUNT(#REF!)=4,MAX(#REF!),"")</f>
        <v/>
      </c>
      <c r="L18" s="262"/>
      <c r="M18" s="295" t="s">
        <v>958</v>
      </c>
      <c r="N18" s="308" t="str">
        <f>IF(Badges!$AD243="A","/","")</f>
        <v/>
      </c>
      <c r="O18" s="308" t="str">
        <f>IF(Badges!$AD247="A","/","")</f>
        <v/>
      </c>
      <c r="P18" s="308" t="str">
        <f>IF(Badges!$AD251="A","/","")</f>
        <v/>
      </c>
      <c r="Q18" s="308" t="str">
        <f>IF(Badges!$AD255="A","/","")</f>
        <v/>
      </c>
      <c r="R18" s="308" t="str">
        <f>IF(Badges!$AD259="A","/","")</f>
        <v/>
      </c>
      <c r="S18" s="224" t="str">
        <f>IF(Summary!$BB15="E","E","")</f>
        <v/>
      </c>
      <c r="T18" s="224" t="str">
        <f>IF(Summary!$BC15="Y","R","")</f>
        <v/>
      </c>
      <c r="W18" s="338" t="str">
        <f>'Fun Patches'!C19</f>
        <v>&lt;LIST PATCH HERE&gt;</v>
      </c>
      <c r="X18" s="339" t="str">
        <f>IF(Summary!$BB127="E","E","")</f>
        <v/>
      </c>
      <c r="Y18" s="339" t="str">
        <f>IF(Summary!$BC127="Y","R","")</f>
        <v/>
      </c>
      <c r="AA18" s="275"/>
      <c r="AB18" s="273"/>
      <c r="AC18" s="274"/>
    </row>
    <row r="19" spans="2:29" ht="12.95" customHeight="1" thickBot="1">
      <c r="B19" s="262"/>
      <c r="C19" s="294" t="s">
        <v>141</v>
      </c>
      <c r="D19" s="309" t="str">
        <f>IF(Badges!$AD496="A","/","")</f>
        <v/>
      </c>
      <c r="E19" s="309" t="str">
        <f>IF(Badges!$AD500="A","/","")</f>
        <v/>
      </c>
      <c r="F19" s="309" t="str">
        <f>IF(Badges!$AD504="A","/","")</f>
        <v/>
      </c>
      <c r="G19" s="309" t="str">
        <f>IF(Badges!$AD508="A","/","")</f>
        <v/>
      </c>
      <c r="H19" s="309" t="str">
        <f>IF(Badges!$AD512="A","/","")</f>
        <v/>
      </c>
      <c r="I19" s="325" t="str">
        <f>IF(Summary!$BB26="E","E","")</f>
        <v/>
      </c>
      <c r="J19" s="325" t="str">
        <f>IF(Summary!$BC26="Y","R","")</f>
        <v/>
      </c>
      <c r="K19" s="266"/>
      <c r="L19" s="262"/>
      <c r="M19" s="296" t="s">
        <v>959</v>
      </c>
      <c r="N19" s="291"/>
      <c r="O19" s="291"/>
      <c r="P19" s="291"/>
      <c r="Q19" s="291"/>
      <c r="R19" s="292"/>
      <c r="S19" s="326" t="str">
        <f>IF(Summary!$BB74="E","E","")</f>
        <v/>
      </c>
      <c r="T19" s="326" t="str">
        <f>IF(Summary!$BC74="Y","R","")</f>
        <v/>
      </c>
      <c r="U19" s="266" t="str">
        <f>IF(COUNTIF(S16:S19,"E")=4,"C"," ")</f>
        <v xml:space="preserve"> </v>
      </c>
      <c r="W19" s="338" t="str">
        <f>'Fun Patches'!C20</f>
        <v>&lt;LIST PATCH HERE&gt;</v>
      </c>
      <c r="X19" s="339" t="str">
        <f>IF(Summary!$BB128="E","E","")</f>
        <v/>
      </c>
      <c r="Y19" s="339" t="str">
        <f>IF(Summary!$BC128="Y","R","")</f>
        <v/>
      </c>
      <c r="AA19" s="275"/>
      <c r="AB19" s="273"/>
      <c r="AC19" s="274"/>
    </row>
    <row r="20" spans="2:29" ht="12.95" customHeight="1">
      <c r="B20" s="262"/>
      <c r="C20" s="295" t="s">
        <v>718</v>
      </c>
      <c r="D20" s="311" t="str">
        <f>IF(Badges!$AD519="A","/","")</f>
        <v/>
      </c>
      <c r="E20" s="311" t="str">
        <f>IF(Badges!$AD523="A","/","")</f>
        <v/>
      </c>
      <c r="F20" s="311" t="str">
        <f>IF(Badges!$AD527="A","/","")</f>
        <v/>
      </c>
      <c r="G20" s="311" t="str">
        <f>IF(Badges!$AD531="A","/","")</f>
        <v/>
      </c>
      <c r="H20" s="311" t="str">
        <f>IF(Badges!$AD535="A","/","")</f>
        <v/>
      </c>
      <c r="I20" s="223" t="str">
        <f>IF(Summary!$BB27="E","E","")</f>
        <v/>
      </c>
      <c r="J20" s="223" t="str">
        <f>IF(Summary!$BC27="Y","R","")</f>
        <v/>
      </c>
      <c r="K20" s="266"/>
      <c r="L20" s="262"/>
      <c r="M20" s="267" t="s">
        <v>764</v>
      </c>
      <c r="N20" s="268"/>
      <c r="O20" s="268"/>
      <c r="P20" s="268"/>
      <c r="Q20" s="268"/>
      <c r="R20" s="272"/>
      <c r="S20" s="325" t="str">
        <f>IF(Summary!$BB75="E","E","")</f>
        <v/>
      </c>
      <c r="T20" s="325" t="str">
        <f>IF(Summary!$BC75="Y","R","")</f>
        <v/>
      </c>
      <c r="W20" s="338" t="str">
        <f>'Fun Patches'!C21</f>
        <v>&lt;LIST PATCH HERE&gt;</v>
      </c>
      <c r="X20" s="339" t="str">
        <f>IF(Summary!$BB129="E","E","")</f>
        <v/>
      </c>
      <c r="Y20" s="339" t="str">
        <f>IF(Summary!$BC129="Y","R","")</f>
        <v/>
      </c>
      <c r="AA20" s="275"/>
      <c r="AB20" s="273"/>
      <c r="AC20" s="274"/>
    </row>
    <row r="21" spans="2:29" ht="12.95" customHeight="1" thickBot="1">
      <c r="B21" s="262"/>
      <c r="C21" s="298" t="s">
        <v>148</v>
      </c>
      <c r="D21" s="311" t="str">
        <f>IF(Badges!$AD542="A","/","")</f>
        <v/>
      </c>
      <c r="E21" s="311" t="str">
        <f>IF(Badges!$AD546="A","/","")</f>
        <v/>
      </c>
      <c r="F21" s="311" t="str">
        <f>IF(Badges!$AD550="A","/","")</f>
        <v/>
      </c>
      <c r="G21" s="311" t="str">
        <f>IF(Badges!$AD554="A","/","")</f>
        <v/>
      </c>
      <c r="H21" s="311" t="str">
        <f>IF(Badges!$AD558="A","/","")</f>
        <v/>
      </c>
      <c r="I21" s="223" t="str">
        <f>IF(Summary!$BB28="E","E","")</f>
        <v/>
      </c>
      <c r="J21" s="223" t="str">
        <f>IF(Summary!$BC28="Y","R","")</f>
        <v/>
      </c>
      <c r="K21" s="266"/>
      <c r="L21" s="262"/>
      <c r="M21" s="283" t="s">
        <v>960</v>
      </c>
      <c r="N21" s="284"/>
      <c r="O21" s="284"/>
      <c r="P21" s="284"/>
      <c r="Q21" s="284"/>
      <c r="R21" s="285"/>
      <c r="S21" s="346" t="str">
        <f>IF(Summary!$BB76="E","E","")</f>
        <v/>
      </c>
      <c r="T21" s="346" t="str">
        <f>IF(Summary!$BC76="Y","R","")</f>
        <v/>
      </c>
      <c r="U21" s="266" t="str">
        <f>IF(COUNTIF(S20:S21,"E")=2,"C"," ")</f>
        <v xml:space="preserve"> </v>
      </c>
      <c r="W21" s="338" t="str">
        <f>'Fun Patches'!C22</f>
        <v>&lt;LIST PATCH HERE&gt;</v>
      </c>
      <c r="X21" s="339" t="str">
        <f>IF(Summary!$BB130="E","E","")</f>
        <v/>
      </c>
      <c r="Y21" s="339" t="str">
        <f>IF(Summary!$BC130="Y","R","")</f>
        <v/>
      </c>
      <c r="AA21" s="275"/>
      <c r="AB21" s="273"/>
      <c r="AC21" s="274"/>
    </row>
    <row r="22" spans="2:29" ht="12.95" customHeight="1">
      <c r="B22" s="262"/>
      <c r="C22" s="295" t="s">
        <v>152</v>
      </c>
      <c r="D22" s="309" t="str">
        <f>IF(Badges!$AD565="A","/","")</f>
        <v/>
      </c>
      <c r="E22" s="309" t="str">
        <f>IF(Badges!$AD569="A","/","")</f>
        <v/>
      </c>
      <c r="F22" s="309" t="str">
        <f>IF(Badges!$AD573="A","/","")</f>
        <v/>
      </c>
      <c r="G22" s="309" t="str">
        <f>IF(Badges!$AD577="A","/","")</f>
        <v/>
      </c>
      <c r="H22" s="309" t="str">
        <f>IF(Badges!$AD581="A","/","")</f>
        <v/>
      </c>
      <c r="I22" s="325" t="str">
        <f>IF(Summary!$BB29="E","E","")</f>
        <v/>
      </c>
      <c r="J22" s="325" t="str">
        <f>IF(Summary!$BC29="Y","R","")</f>
        <v/>
      </c>
      <c r="K22" s="266" t="str">
        <f>IF(COUNT(#REF!)=2,MAX(#REF!),"")</f>
        <v/>
      </c>
      <c r="L22" s="262"/>
      <c r="M22" s="287" t="s">
        <v>766</v>
      </c>
      <c r="N22" s="288"/>
      <c r="O22" s="288"/>
      <c r="P22" s="288"/>
      <c r="Q22" s="288"/>
      <c r="R22" s="297"/>
      <c r="S22" s="325" t="str">
        <f>IF(Summary!$BB77="E","E","")</f>
        <v/>
      </c>
      <c r="T22" s="325" t="str">
        <f>IF(Summary!$BC77="Y","R","")</f>
        <v/>
      </c>
      <c r="W22" s="338" t="str">
        <f>'Fun Patches'!C23</f>
        <v>&lt;LIST PATCH HERE&gt;</v>
      </c>
      <c r="X22" s="339" t="str">
        <f>IF(Summary!$BB131="E","E","")</f>
        <v/>
      </c>
      <c r="Y22" s="339" t="str">
        <f>IF(Summary!$BC131="Y","R","")</f>
        <v/>
      </c>
      <c r="AA22" s="275"/>
      <c r="AB22" s="273"/>
      <c r="AC22" s="274"/>
    </row>
    <row r="23" spans="2:29" ht="12.95" customHeight="1" thickBot="1">
      <c r="B23" s="262"/>
      <c r="C23" s="295" t="s">
        <v>149</v>
      </c>
      <c r="D23" s="311" t="str">
        <f>IF(Badges!$AD588="A","/","")</f>
        <v/>
      </c>
      <c r="E23" s="311" t="str">
        <f>IF(Badges!$AD592="A","/","")</f>
        <v/>
      </c>
      <c r="F23" s="311" t="str">
        <f>IF(Badges!$AD596="A","/","")</f>
        <v/>
      </c>
      <c r="G23" s="311" t="str">
        <f>IF(Badges!$AD600="A","/","")</f>
        <v/>
      </c>
      <c r="H23" s="311" t="str">
        <f>IF(Badges!$AD604="A","/","")</f>
        <v/>
      </c>
      <c r="I23" s="223" t="str">
        <f>IF(Summary!$BB30="E","E","")</f>
        <v/>
      </c>
      <c r="J23" s="223" t="str">
        <f>IF(Summary!$BC30="Y","R","")</f>
        <v/>
      </c>
      <c r="K23" s="266"/>
      <c r="L23" s="262"/>
      <c r="M23" s="290" t="s">
        <v>961</v>
      </c>
      <c r="N23" s="291"/>
      <c r="O23" s="291"/>
      <c r="P23" s="291"/>
      <c r="Q23" s="291"/>
      <c r="R23" s="292"/>
      <c r="S23" s="326" t="str">
        <f>IF(Summary!$BB78="E","E","")</f>
        <v/>
      </c>
      <c r="T23" s="326" t="str">
        <f>IF(Summary!$BC78="Y","R","")</f>
        <v/>
      </c>
      <c r="U23" s="266" t="str">
        <f>IF(COUNTIF(S22:S23,"E")=2,"C"," ")</f>
        <v xml:space="preserve"> </v>
      </c>
      <c r="W23" s="338" t="str">
        <f>'Fun Patches'!C24</f>
        <v>&lt;LIST PATCH HERE&gt;</v>
      </c>
      <c r="X23" s="339" t="str">
        <f>IF(Summary!$BB132="E","E","")</f>
        <v/>
      </c>
      <c r="Y23" s="339" t="str">
        <f>IF(Summary!$BC132="Y","R","")</f>
        <v/>
      </c>
      <c r="AA23" s="275"/>
      <c r="AB23" s="273"/>
      <c r="AC23" s="274"/>
    </row>
    <row r="24" spans="2:29" ht="12.95" customHeight="1" thickBot="1">
      <c r="B24" s="262"/>
      <c r="C24" s="295" t="s">
        <v>142</v>
      </c>
      <c r="D24" s="311" t="str">
        <f>IF(Badges!$AD634="A","/","")</f>
        <v/>
      </c>
      <c r="E24" s="311" t="str">
        <f>IF(Badges!$AD638="A","/","")</f>
        <v/>
      </c>
      <c r="F24" s="311" t="str">
        <f>IF(Badges!$AD642="A","/","")</f>
        <v/>
      </c>
      <c r="G24" s="311" t="str">
        <f>IF(Badges!$AD646="A","/","")</f>
        <v/>
      </c>
      <c r="H24" s="311" t="str">
        <f>IF(Badges!$AD650="A","/","")</f>
        <v/>
      </c>
      <c r="I24" s="223" t="str">
        <f>IF(Summary!$BB32="E","E","")</f>
        <v/>
      </c>
      <c r="J24" s="223" t="str">
        <f>IF(Summary!$BC32="Y","R","")</f>
        <v/>
      </c>
      <c r="K24" s="266" t="str">
        <f>IF(COUNT(#REF!)=2,MAX(#REF!),"")</f>
        <v/>
      </c>
      <c r="L24" s="262"/>
      <c r="M24" s="267" t="s">
        <v>765</v>
      </c>
      <c r="N24" s="268"/>
      <c r="O24" s="268"/>
      <c r="P24" s="268"/>
      <c r="Q24" s="268"/>
      <c r="R24" s="272"/>
      <c r="S24" s="224" t="str">
        <f>IF(Summary!$BB79="E","E","")</f>
        <v/>
      </c>
      <c r="T24" s="224" t="str">
        <f>IF(Summary!$BC79="Y","R","")</f>
        <v/>
      </c>
      <c r="U24" s="266" t="str">
        <f>IF(COUNTIF(S24:S25,"E")=2,"C"," ")</f>
        <v xml:space="preserve"> </v>
      </c>
      <c r="W24" s="338" t="str">
        <f>'Fun Patches'!C25</f>
        <v>&lt;LIST PATCH HERE&gt;</v>
      </c>
      <c r="X24" s="339" t="str">
        <f>IF(Summary!$BB133="E","E","")</f>
        <v/>
      </c>
      <c r="Y24" s="339" t="str">
        <f>IF(Summary!$BC133="Y","R","")</f>
        <v/>
      </c>
      <c r="AA24" s="275"/>
      <c r="AB24" s="273"/>
      <c r="AC24" s="274"/>
    </row>
    <row r="25" spans="2:29" ht="12.95" customHeight="1" thickBot="1">
      <c r="B25" s="262"/>
      <c r="C25" s="294" t="s">
        <v>154</v>
      </c>
      <c r="D25" s="309" t="str">
        <f>IF(Badges!$AD657="A","/","")</f>
        <v/>
      </c>
      <c r="E25" s="309" t="str">
        <f>IF(Badges!$AD661="A","/","")</f>
        <v/>
      </c>
      <c r="F25" s="309" t="str">
        <f>IF(Badges!$AD665="A","/","")</f>
        <v/>
      </c>
      <c r="G25" s="309" t="str">
        <f>IF(Badges!$AD669="A","/","")</f>
        <v/>
      </c>
      <c r="H25" s="309" t="str">
        <f>IF(Badges!$AD673="A","/","")</f>
        <v/>
      </c>
      <c r="I25" s="325" t="str">
        <f>IF(Summary!$BB33="E","E","")</f>
        <v/>
      </c>
      <c r="J25" s="325" t="str">
        <f>IF(Summary!$BC33="Y","R","")</f>
        <v/>
      </c>
      <c r="K25" s="266"/>
      <c r="L25" s="262"/>
      <c r="M25" s="283" t="s">
        <v>964</v>
      </c>
      <c r="N25" s="284"/>
      <c r="O25" s="284"/>
      <c r="P25" s="284"/>
      <c r="Q25" s="284"/>
      <c r="R25" s="285"/>
      <c r="S25" s="326" t="str">
        <f>IF(Summary!$BB80="E","E","")</f>
        <v/>
      </c>
      <c r="T25" s="326" t="str">
        <f>IF(Summary!$BC80="Y","R","")</f>
        <v/>
      </c>
      <c r="U25" s="586" t="s">
        <v>1144</v>
      </c>
      <c r="W25" s="338" t="str">
        <f>'Fun Patches'!C26</f>
        <v>&lt;LIST PATCH HERE&gt;</v>
      </c>
      <c r="X25" s="339" t="str">
        <f>IF(Summary!$BB134="E","E","")</f>
        <v/>
      </c>
      <c r="Y25" s="339" t="str">
        <f>IF(Summary!$BC134="Y","R","")</f>
        <v/>
      </c>
      <c r="AA25" s="275"/>
      <c r="AB25" s="273"/>
      <c r="AC25" s="274"/>
    </row>
    <row r="26" spans="2:29" ht="12.95" customHeight="1">
      <c r="B26" s="262"/>
      <c r="C26" s="295" t="s">
        <v>962</v>
      </c>
      <c r="D26" s="311" t="str">
        <f>IF(Badges!$AD102="A","/","")</f>
        <v/>
      </c>
      <c r="E26" s="311" t="str">
        <f>IF(Badges!$AD106="A","/","")</f>
        <v/>
      </c>
      <c r="F26" s="311" t="str">
        <f>IF(Badges!$AD110="A","/","")</f>
        <v/>
      </c>
      <c r="G26" s="311" t="str">
        <f>IF(Badges!$AD114="A","/","")</f>
        <v/>
      </c>
      <c r="H26" s="311" t="str">
        <f>IF(Badges!$AD118="A","/","")</f>
        <v/>
      </c>
      <c r="I26" s="223" t="str">
        <f>IF(Summary!$BB8="E","E","")</f>
        <v/>
      </c>
      <c r="J26" s="223" t="str">
        <f>IF(Summary!$BC8="Y","R","")</f>
        <v/>
      </c>
      <c r="K26" s="266" t="str">
        <f>IF(COUNT(#REF!)=2,MAX(#REF!),"")</f>
        <v/>
      </c>
      <c r="L26" s="392"/>
      <c r="M26" s="392"/>
      <c r="N26" s="393"/>
      <c r="O26" s="393"/>
      <c r="P26" s="393"/>
      <c r="Q26" s="393"/>
      <c r="R26" s="393"/>
      <c r="S26" s="394"/>
      <c r="T26" s="394"/>
      <c r="U26" s="586"/>
      <c r="W26" s="338" t="str">
        <f>'Fun Patches'!C27</f>
        <v>&lt;LIST PATCH HERE&gt;</v>
      </c>
      <c r="X26" s="339" t="str">
        <f>IF(Summary!$BB135="E","E","")</f>
        <v/>
      </c>
      <c r="Y26" s="339" t="str">
        <f>IF(Summary!$BC135="Y","R","")</f>
        <v/>
      </c>
      <c r="AA26" s="275"/>
      <c r="AB26" s="273"/>
      <c r="AC26" s="274"/>
    </row>
    <row r="27" spans="2:29" ht="12.95" customHeight="1" thickBot="1">
      <c r="B27" s="262"/>
      <c r="C27" s="298" t="s">
        <v>963</v>
      </c>
      <c r="D27" s="311" t="str">
        <f>IF(Badges!$AD680="A","/","")</f>
        <v/>
      </c>
      <c r="E27" s="311" t="str">
        <f>IF(Badges!$AD684="A","/","")</f>
        <v/>
      </c>
      <c r="F27" s="311" t="str">
        <f>IF(Badges!$AD688="A","/","")</f>
        <v/>
      </c>
      <c r="G27" s="311" t="str">
        <f>IF(Badges!$AD692="A","/","")</f>
        <v/>
      </c>
      <c r="H27" s="311" t="str">
        <f>IF(Badges!$AD696="A","/","")</f>
        <v/>
      </c>
      <c r="I27" s="223" t="str">
        <f>IF(Summary!$BB34="E","E","")</f>
        <v/>
      </c>
      <c r="J27" s="223" t="str">
        <f>IF(Summary!$BC34="Y","R","")</f>
        <v/>
      </c>
      <c r="K27" s="266"/>
      <c r="L27" s="392"/>
      <c r="M27" s="392"/>
      <c r="N27" s="393"/>
      <c r="O27" s="393"/>
      <c r="P27" s="393"/>
      <c r="Q27" s="393"/>
      <c r="R27" s="393"/>
      <c r="S27" s="394"/>
      <c r="T27" s="394"/>
      <c r="U27" s="586"/>
      <c r="W27" s="338" t="str">
        <f>'Fun Patches'!C28</f>
        <v>&lt;LIST PATCH HERE&gt;</v>
      </c>
      <c r="X27" s="339" t="str">
        <f>IF(Summary!$BB136="E","E","")</f>
        <v/>
      </c>
      <c r="Y27" s="339" t="str">
        <f>IF(Summary!$BC136="Y","R","")</f>
        <v/>
      </c>
      <c r="AA27" s="275"/>
      <c r="AB27" s="273"/>
      <c r="AC27" s="274"/>
    </row>
    <row r="28" spans="2:29" ht="12.95" customHeight="1">
      <c r="B28" s="262"/>
      <c r="C28" s="294" t="s">
        <v>150</v>
      </c>
      <c r="D28" s="309" t="str">
        <f>IF(Badges!$AD703="A","/","")</f>
        <v/>
      </c>
      <c r="E28" s="309" t="str">
        <f>IF(Badges!$AD707="A","/","")</f>
        <v/>
      </c>
      <c r="F28" s="309" t="str">
        <f>IF(Badges!$AD711="A","/","")</f>
        <v/>
      </c>
      <c r="G28" s="309" t="str">
        <f>IF(Badges!$AD715="A","/","")</f>
        <v/>
      </c>
      <c r="H28" s="309" t="str">
        <f>IF(Badges!$AD719="A","/","")</f>
        <v/>
      </c>
      <c r="I28" s="325" t="str">
        <f>IF(Summary!$BB35="E","E","")</f>
        <v/>
      </c>
      <c r="J28" s="325" t="str">
        <f>IF(Summary!$BC35="Y","R","")</f>
        <v/>
      </c>
      <c r="L28" s="580" t="str">
        <f>'Council Own'!B6</f>
        <v>&lt;&lt;List Badge 1 Here&gt;&gt;</v>
      </c>
      <c r="M28" s="580"/>
      <c r="N28" s="580"/>
      <c r="O28" s="580"/>
      <c r="P28" s="580"/>
      <c r="Q28" s="580"/>
      <c r="R28" s="589"/>
      <c r="S28" s="337" t="str">
        <f>IF(Summary!$BB82="E","E","")</f>
        <v/>
      </c>
      <c r="T28" s="337" t="str">
        <f>IF(Summary!$BC82="Y","R","")</f>
        <v/>
      </c>
      <c r="U28" s="586"/>
      <c r="W28" s="338" t="str">
        <f>'Fun Patches'!C29</f>
        <v>&lt;LIST PATCH HERE&gt;</v>
      </c>
      <c r="X28" s="339" t="str">
        <f>IF(Summary!$BB137="E","E","")</f>
        <v/>
      </c>
      <c r="Y28" s="339" t="str">
        <f>IF(Summary!$BC137="Y","R","")</f>
        <v/>
      </c>
      <c r="AA28" s="275"/>
      <c r="AB28" s="273"/>
      <c r="AC28" s="274"/>
    </row>
    <row r="29" spans="2:29" ht="12.95" customHeight="1">
      <c r="B29" s="262"/>
      <c r="C29" s="295" t="s">
        <v>847</v>
      </c>
      <c r="D29" s="311" t="str">
        <f>IF(Badges!$AD726="A","/","")</f>
        <v/>
      </c>
      <c r="E29" s="311" t="str">
        <f>IF(Badges!$AD730="A","/","")</f>
        <v/>
      </c>
      <c r="F29" s="311" t="str">
        <f>IF(Badges!$AD734="A","/","")</f>
        <v/>
      </c>
      <c r="G29" s="311" t="str">
        <f>IF(Badges!$AD738="A","/","")</f>
        <v/>
      </c>
      <c r="H29" s="311" t="str">
        <f>IF(Badges!$AD742="A","/","")</f>
        <v/>
      </c>
      <c r="I29" s="223" t="str">
        <f>IF(Summary!$BB36="E","E","")</f>
        <v/>
      </c>
      <c r="J29" s="223" t="str">
        <f>IF(Summary!$BC36="Y","R","")</f>
        <v/>
      </c>
      <c r="L29" s="581" t="str">
        <f>'Council Own'!B30</f>
        <v>&lt;&lt;List Badge 2 Here&gt;&gt;</v>
      </c>
      <c r="M29" s="581"/>
      <c r="N29" s="581"/>
      <c r="O29" s="581"/>
      <c r="P29" s="581"/>
      <c r="Q29" s="581"/>
      <c r="R29" s="590"/>
      <c r="S29" s="339" t="str">
        <f>IF(Summary!$BB83="E","E","")</f>
        <v/>
      </c>
      <c r="T29" s="339" t="str">
        <f>IF(Summary!$BC83="Y","R","")</f>
        <v/>
      </c>
      <c r="U29" s="586"/>
      <c r="W29" s="338" t="str">
        <f>'Fun Patches'!C30</f>
        <v>&lt;LIST PATCH HERE&gt;</v>
      </c>
      <c r="X29" s="339" t="str">
        <f>IF(Summary!$BB138="E","E","")</f>
        <v/>
      </c>
      <c r="Y29" s="339" t="str">
        <f>IF(Summary!$BC138="Y","R","")</f>
        <v/>
      </c>
      <c r="AA29" s="275"/>
      <c r="AB29" s="273"/>
      <c r="AC29" s="274"/>
    </row>
    <row r="30" spans="2:29" ht="12.95" customHeight="1" thickBot="1">
      <c r="B30" s="262"/>
      <c r="C30" s="298" t="s">
        <v>140</v>
      </c>
      <c r="D30" s="316" t="str">
        <f>IF(Badges!$AD749="A","/","")</f>
        <v/>
      </c>
      <c r="E30" s="316" t="str">
        <f>IF(Badges!$AD753="A","/","")</f>
        <v/>
      </c>
      <c r="F30" s="316" t="str">
        <f>IF(Badges!$AD757="A","/","")</f>
        <v/>
      </c>
      <c r="G30" s="316" t="str">
        <f>IF(Badges!$AD761="A","/","")</f>
        <v/>
      </c>
      <c r="H30" s="316" t="str">
        <f>IF(Badges!$AD765="A","/","")</f>
        <v/>
      </c>
      <c r="I30" s="326" t="str">
        <f>IF(Summary!$BB37="E","E","")</f>
        <v/>
      </c>
      <c r="J30" s="326" t="str">
        <f>IF(Summary!$BC37="Y","R","")</f>
        <v/>
      </c>
      <c r="L30" s="580" t="str">
        <f>'Council Own'!B54</f>
        <v>&lt;&lt;List Badge 3 Here&gt;&gt;</v>
      </c>
      <c r="M30" s="580"/>
      <c r="N30" s="580"/>
      <c r="O30" s="580"/>
      <c r="P30" s="580"/>
      <c r="Q30" s="580"/>
      <c r="R30" s="589"/>
      <c r="S30" s="339" t="str">
        <f>IF(Summary!$BB84="E","E","")</f>
        <v/>
      </c>
      <c r="T30" s="339" t="str">
        <f>IF(Summary!$BC84="Y","R","")</f>
        <v/>
      </c>
      <c r="U30" s="586"/>
      <c r="W30" s="338" t="str">
        <f>'Fun Patches'!C31</f>
        <v>&lt;LIST PATCH HERE&gt;</v>
      </c>
      <c r="X30" s="339" t="str">
        <f>IF(Summary!$BB139="E","E","")</f>
        <v/>
      </c>
      <c r="Y30" s="339" t="str">
        <f>IF(Summary!$BC139="Y","R","")</f>
        <v/>
      </c>
      <c r="AA30" s="275"/>
      <c r="AB30" s="273"/>
      <c r="AC30" s="274"/>
    </row>
    <row r="31" spans="2:29" ht="12.95" customHeight="1">
      <c r="B31" s="262"/>
      <c r="C31" s="295" t="s">
        <v>1077</v>
      </c>
      <c r="D31" s="308" t="str">
        <f>IF(Badges!D768="C","/","")</f>
        <v/>
      </c>
      <c r="E31" s="308" t="str">
        <f>IF(Badges!E768="C","/","")</f>
        <v/>
      </c>
      <c r="F31" s="308" t="str">
        <f>IF(Badges!F768="C","/","")</f>
        <v/>
      </c>
      <c r="G31" s="308" t="str">
        <f>IF(Badges!G768="C","/","")</f>
        <v/>
      </c>
      <c r="H31" s="308" t="str">
        <f>IF(Badges!H768="C","/","")</f>
        <v/>
      </c>
      <c r="I31" s="224" t="str">
        <f>IF(Summary!$BB38="E","E","")</f>
        <v/>
      </c>
      <c r="J31" s="224" t="str">
        <f>IF(Summary!$BC38="Y","R","")</f>
        <v/>
      </c>
      <c r="L31" s="581" t="str">
        <f>'Council Own'!B78</f>
        <v>&lt;&lt;List Badge 4 Here&gt;&gt;</v>
      </c>
      <c r="M31" s="581"/>
      <c r="N31" s="581"/>
      <c r="O31" s="581"/>
      <c r="P31" s="581"/>
      <c r="Q31" s="581"/>
      <c r="R31" s="590"/>
      <c r="S31" s="339" t="str">
        <f>IF(Summary!$BB85="E","E","")</f>
        <v/>
      </c>
      <c r="T31" s="339" t="str">
        <f>IF(Summary!$BC85="Y","R","")</f>
        <v/>
      </c>
      <c r="U31" s="586"/>
      <c r="W31" s="338" t="str">
        <f>'Fun Patches'!C32</f>
        <v>&lt;LIST PATCH HERE&gt;</v>
      </c>
      <c r="X31" s="339" t="str">
        <f>IF(Summary!$BB140="E","E","")</f>
        <v/>
      </c>
      <c r="Y31" s="339" t="str">
        <f>IF(Summary!$BC140="Y","R","")</f>
        <v/>
      </c>
      <c r="AA31" s="275"/>
      <c r="AB31" s="273"/>
      <c r="AC31" s="274"/>
    </row>
    <row r="32" spans="2:29" ht="12.95" customHeight="1">
      <c r="B32" s="262"/>
      <c r="C32" s="295" t="s">
        <v>965</v>
      </c>
      <c r="D32" s="317" t="str">
        <f>IF(Badges!$AD779="A","/","")</f>
        <v/>
      </c>
      <c r="E32" s="317" t="str">
        <f>IF(Badges!$AD783="A","/","")</f>
        <v/>
      </c>
      <c r="F32" s="317" t="str">
        <f>IF(Badges!$AD787="A","/","")</f>
        <v/>
      </c>
      <c r="G32" s="317" t="str">
        <f>IF(Badges!$AD791="A","/","")</f>
        <v/>
      </c>
      <c r="H32" s="317" t="str">
        <f>IF(Badges!$AD795="A","/","")</f>
        <v/>
      </c>
      <c r="I32" s="224" t="str">
        <f>IF(Summary!$BB39="E","E","")</f>
        <v/>
      </c>
      <c r="J32" s="224" t="str">
        <f>IF(Summary!$BC39="Y","R","")</f>
        <v/>
      </c>
      <c r="L32" s="582" t="str">
        <f>'Council Own'!B102</f>
        <v>&lt;&lt;List Badge 5 Here&gt;&gt;</v>
      </c>
      <c r="M32" s="582"/>
      <c r="N32" s="582"/>
      <c r="O32" s="582"/>
      <c r="P32" s="582"/>
      <c r="Q32" s="582"/>
      <c r="R32" s="591"/>
      <c r="S32" s="341" t="str">
        <f>IF(Summary!$BB86="E","E","")</f>
        <v/>
      </c>
      <c r="T32" s="341" t="str">
        <f>IF(Summary!$BC86="Y","R","")</f>
        <v/>
      </c>
      <c r="U32" s="586"/>
      <c r="W32" s="338" t="str">
        <f>'Fun Patches'!C33</f>
        <v>&lt;LIST PATCH HERE&gt;</v>
      </c>
      <c r="X32" s="339" t="str">
        <f>IF(Summary!$BB141="E","E","")</f>
        <v/>
      </c>
      <c r="Y32" s="339" t="str">
        <f>IF(Summary!$BC141="Y","R","")</f>
        <v/>
      </c>
      <c r="AA32" s="275"/>
      <c r="AB32" s="273"/>
      <c r="AC32" s="274"/>
    </row>
    <row r="33" spans="2:29" ht="12.95" customHeight="1" thickBot="1">
      <c r="B33" s="262"/>
      <c r="C33" s="299" t="s">
        <v>966</v>
      </c>
      <c r="D33" s="316" t="str">
        <f>IF(Badges!$AD802="A","/","")</f>
        <v/>
      </c>
      <c r="E33" s="316" t="str">
        <f>IF(Badges!$AD806="A","/","")</f>
        <v/>
      </c>
      <c r="F33" s="316" t="str">
        <f>IF(Badges!$AD810="A","/","")</f>
        <v/>
      </c>
      <c r="G33" s="316" t="str">
        <f>IF(Badges!$AD814="A","/","")</f>
        <v/>
      </c>
      <c r="H33" s="316" t="str">
        <f>IF(Badges!$AD818="A","/","")</f>
        <v/>
      </c>
      <c r="I33" s="224" t="str">
        <f>IF(Summary!$BB40="E","E","")</f>
        <v/>
      </c>
      <c r="J33" s="224" t="str">
        <f>IF(Summary!$BC40="Y","R","")</f>
        <v/>
      </c>
      <c r="L33" s="582" t="str">
        <f>'Council Own'!B126</f>
        <v>&lt;&lt;List Badge 6 Here&gt;&gt;</v>
      </c>
      <c r="M33" s="582"/>
      <c r="N33" s="582"/>
      <c r="O33" s="582"/>
      <c r="P33" s="582"/>
      <c r="Q33" s="582"/>
      <c r="R33" s="591"/>
      <c r="S33" s="341" t="str">
        <f>IF(Summary!$BB87="E","E","")</f>
        <v/>
      </c>
      <c r="T33" s="341" t="str">
        <f>IF(Summary!$BC87="Y","R","")</f>
        <v/>
      </c>
      <c r="U33" s="586"/>
      <c r="W33" s="338" t="str">
        <f>'Fun Patches'!C34</f>
        <v>&lt;LIST PATCH HERE&gt;</v>
      </c>
      <c r="X33" s="339" t="str">
        <f>IF(Summary!$BB142="E","E","")</f>
        <v/>
      </c>
      <c r="Y33" s="339" t="str">
        <f>IF(Summary!$BC142="Y","R","")</f>
        <v/>
      </c>
      <c r="AA33" s="275"/>
      <c r="AB33" s="273"/>
      <c r="AC33" s="274"/>
    </row>
    <row r="34" spans="2:29" ht="12.95" customHeight="1">
      <c r="L34" s="582" t="str">
        <f>'Council Own'!B150</f>
        <v>&lt;&lt;List Badge 7 Here&gt;&gt;</v>
      </c>
      <c r="M34" s="582"/>
      <c r="N34" s="582"/>
      <c r="O34" s="582"/>
      <c r="P34" s="582"/>
      <c r="Q34" s="582"/>
      <c r="R34" s="591"/>
      <c r="S34" s="341" t="str">
        <f>IF(Summary!$BB88="E","E","")</f>
        <v/>
      </c>
      <c r="T34" s="341" t="str">
        <f>IF(Summary!$BC88="Y","R","")</f>
        <v/>
      </c>
      <c r="U34" s="586"/>
      <c r="W34" s="338" t="str">
        <f>'Fun Patches'!C35</f>
        <v>&lt;LIST PATCH HERE&gt;</v>
      </c>
      <c r="X34" s="339" t="str">
        <f>IF(Summary!$BB143="E","E","")</f>
        <v/>
      </c>
      <c r="Y34" s="339" t="str">
        <f>IF(Summary!$BC143="Y","R","")</f>
        <v/>
      </c>
      <c r="AA34" s="275"/>
      <c r="AB34" s="273"/>
      <c r="AC34" s="274"/>
    </row>
    <row r="35" spans="2:29" ht="12.95" customHeight="1" thickBot="1">
      <c r="L35" s="582" t="str">
        <f>'Council Own'!B174</f>
        <v>&lt;&lt;List Badge 8 Here&gt;&gt;</v>
      </c>
      <c r="M35" s="582"/>
      <c r="N35" s="582"/>
      <c r="O35" s="582"/>
      <c r="P35" s="582"/>
      <c r="Q35" s="582"/>
      <c r="R35" s="591"/>
      <c r="S35" s="341" t="str">
        <f>IF(Summary!$BB89="E","E","")</f>
        <v/>
      </c>
      <c r="T35" s="341" t="str">
        <f>IF(Summary!$BC89="Y","R","")</f>
        <v/>
      </c>
      <c r="U35" s="586"/>
      <c r="W35" s="338" t="str">
        <f>'Fun Patches'!C36</f>
        <v>&lt;LIST PATCH HERE&gt;</v>
      </c>
      <c r="X35" s="339" t="str">
        <f>IF(Summary!$BB144="E","E","")</f>
        <v/>
      </c>
      <c r="Y35" s="339" t="str">
        <f>IF(Summary!$BC144="Y","R","")</f>
        <v/>
      </c>
      <c r="AA35" s="275"/>
      <c r="AB35" s="273"/>
      <c r="AC35" s="274"/>
    </row>
    <row r="36" spans="2:29" ht="12.95" customHeight="1">
      <c r="C36" s="300" t="s">
        <v>156</v>
      </c>
      <c r="D36" s="310" t="str">
        <f>IF(Badges!$AD56="A","/","")</f>
        <v/>
      </c>
      <c r="E36" s="310" t="str">
        <f>IF(Badges!$AD60="A","/","")</f>
        <v/>
      </c>
      <c r="F36" s="310" t="str">
        <f>IF(Badges!$AD64="A","/","")</f>
        <v/>
      </c>
      <c r="G36" s="310" t="str">
        <f>IF(Badges!$AD68="A","/","")</f>
        <v/>
      </c>
      <c r="H36" s="310" t="str">
        <f>IF(Badges!$AD72="A","/","")</f>
        <v/>
      </c>
      <c r="I36" s="224" t="str">
        <f>IF(Summary!$BB6="E","E","")</f>
        <v/>
      </c>
      <c r="J36" s="224" t="str">
        <f>IF(Summary!$BC6="Y","R","")</f>
        <v/>
      </c>
      <c r="L36" s="582" t="str">
        <f>'Council Own'!B198</f>
        <v>&lt;&lt;List Badge 9 Here&gt;&gt;</v>
      </c>
      <c r="M36" s="582"/>
      <c r="N36" s="582"/>
      <c r="O36" s="582"/>
      <c r="P36" s="582"/>
      <c r="Q36" s="582"/>
      <c r="R36" s="591"/>
      <c r="S36" s="341" t="str">
        <f>IF(Summary!$BB90="E","E","")</f>
        <v/>
      </c>
      <c r="T36" s="341" t="str">
        <f>IF(Summary!$BC90="Y","R","")</f>
        <v/>
      </c>
      <c r="U36" s="586"/>
      <c r="W36" s="338" t="str">
        <f>'Fun Patches'!C37</f>
        <v>&lt;LIST PATCH HERE&gt;</v>
      </c>
      <c r="X36" s="339" t="str">
        <f>IF(Summary!$BB145="E","E","")</f>
        <v/>
      </c>
      <c r="Y36" s="339" t="str">
        <f>IF(Summary!$BC145="Y","R","")</f>
        <v/>
      </c>
      <c r="AA36" s="275"/>
      <c r="AB36" s="273"/>
      <c r="AC36" s="274"/>
    </row>
    <row r="37" spans="2:29" ht="12.95" customHeight="1" thickBot="1">
      <c r="C37" s="298" t="s">
        <v>157</v>
      </c>
      <c r="D37" s="316" t="str">
        <f>IF(Badges!$AD611="A","/","")</f>
        <v/>
      </c>
      <c r="E37" s="316" t="str">
        <f>IF(Badges!$AD615="A","/","")</f>
        <v/>
      </c>
      <c r="F37" s="316" t="str">
        <f>IF(Badges!$AD619="A","/","")</f>
        <v/>
      </c>
      <c r="G37" s="316" t="str">
        <f>IF(Badges!$AD623="A","/","")</f>
        <v/>
      </c>
      <c r="H37" s="316" t="str">
        <f>IF(Badges!$AD627="A","/","")</f>
        <v/>
      </c>
      <c r="I37" s="326" t="str">
        <f>IF(Summary!$BB31="E","E","")</f>
        <v/>
      </c>
      <c r="J37" s="326" t="str">
        <f>IF(Summary!$BC31="Y","R","")</f>
        <v/>
      </c>
      <c r="L37" s="582" t="str">
        <f>'Council Own'!B222</f>
        <v>&lt;&lt;List Badge 10 Here&gt;&gt;</v>
      </c>
      <c r="M37" s="582"/>
      <c r="N37" s="582"/>
      <c r="O37" s="582"/>
      <c r="P37" s="582"/>
      <c r="Q37" s="582"/>
      <c r="R37" s="591"/>
      <c r="S37" s="341" t="str">
        <f>IF(Summary!$BB91="E","E","")</f>
        <v/>
      </c>
      <c r="T37" s="341" t="str">
        <f>IF(Summary!$BC91="Y","R","")</f>
        <v/>
      </c>
      <c r="U37" s="586"/>
      <c r="W37" s="338" t="str">
        <f>'Fun Patches'!C38</f>
        <v>&lt;LIST PATCH HERE&gt;</v>
      </c>
      <c r="X37" s="339" t="str">
        <f>IF(Summary!$BB146="E","E","")</f>
        <v/>
      </c>
      <c r="Y37" s="339" t="str">
        <f>IF(Summary!$BC146="Y","R","")</f>
        <v/>
      </c>
      <c r="AA37" s="275"/>
      <c r="AB37" s="273"/>
      <c r="AC37" s="274"/>
    </row>
    <row r="38" spans="2:29" ht="12.95" customHeight="1">
      <c r="C38" s="300" t="s">
        <v>158</v>
      </c>
      <c r="D38" s="309" t="str">
        <f>IF(Badges!$AD123="A","/","")</f>
        <v/>
      </c>
      <c r="E38" s="309" t="str">
        <f>IF(Badges!$AD125="A","/","")</f>
        <v/>
      </c>
      <c r="F38" s="309" t="str">
        <f>IF(Badges!$AD127="A","/","")</f>
        <v/>
      </c>
      <c r="G38" s="309" t="str">
        <f>IF(Badges!$AD129="A","/","")</f>
        <v/>
      </c>
      <c r="H38" s="309" t="str">
        <f>IF(Badges!$AD131="A","/","")</f>
        <v/>
      </c>
      <c r="I38" s="224" t="str">
        <f>IF(Summary!$BB9="E","E","")</f>
        <v/>
      </c>
      <c r="J38" s="224" t="str">
        <f>IF(Summary!$BC9="Y","R","")</f>
        <v/>
      </c>
      <c r="L38" s="391"/>
      <c r="M38" s="391"/>
      <c r="N38" s="391"/>
      <c r="O38" s="391"/>
      <c r="P38" s="391"/>
      <c r="Q38" s="391"/>
      <c r="R38" s="391"/>
      <c r="S38" s="395"/>
      <c r="T38" s="395"/>
      <c r="U38" s="586"/>
      <c r="W38" s="338" t="str">
        <f>'Fun Patches'!C39</f>
        <v>&lt;LIST PATCH HERE&gt;</v>
      </c>
      <c r="X38" s="339" t="str">
        <f>IF(Summary!$BB147="E","E","")</f>
        <v/>
      </c>
      <c r="Y38" s="339" t="str">
        <f>IF(Summary!$BC147="Y","R","")</f>
        <v/>
      </c>
      <c r="AA38" s="275"/>
      <c r="AB38" s="273"/>
      <c r="AC38" s="274"/>
    </row>
    <row r="39" spans="2:29" ht="12.95" customHeight="1">
      <c r="C39" s="299" t="s">
        <v>159</v>
      </c>
      <c r="D39" s="315" t="str">
        <f>IF(Badges!$AD136="A","/","")</f>
        <v/>
      </c>
      <c r="E39" s="315" t="str">
        <f>IF(Badges!$AD138="A","/","")</f>
        <v/>
      </c>
      <c r="F39" s="315" t="str">
        <f>IF(Badges!$AD140="A","/","")</f>
        <v/>
      </c>
      <c r="G39" s="315" t="str">
        <f>IF(Badges!$AD142="A","/","")</f>
        <v/>
      </c>
      <c r="H39" s="315" t="str">
        <f>IF(Badges!$AD144="A","/","")</f>
        <v/>
      </c>
      <c r="I39" s="224" t="str">
        <f>IF(Summary!$BB10="E","E","")</f>
        <v/>
      </c>
      <c r="J39" s="224" t="str">
        <f>IF(Summary!$BC10="Y","R","")</f>
        <v/>
      </c>
      <c r="L39" s="391"/>
      <c r="M39" s="391"/>
      <c r="N39" s="391"/>
      <c r="O39" s="391"/>
      <c r="P39" s="391"/>
      <c r="Q39" s="391"/>
      <c r="R39" s="391"/>
      <c r="S39" s="395"/>
      <c r="T39" s="395"/>
      <c r="U39" s="586"/>
      <c r="W39" s="338" t="str">
        <f>'Fun Patches'!C40</f>
        <v>&lt;LIST PATCH HERE&gt;</v>
      </c>
      <c r="X39" s="339" t="str">
        <f>IF(Summary!$BB148="E","E","")</f>
        <v/>
      </c>
      <c r="Y39" s="339" t="str">
        <f>IF(Summary!$BC148="Y","R","")</f>
        <v/>
      </c>
      <c r="AA39" s="275"/>
      <c r="AB39" s="273"/>
      <c r="AC39" s="274"/>
    </row>
    <row r="40" spans="2:29" ht="12.95" customHeight="1">
      <c r="L40" s="581" t="str">
        <f>'Age-Level'!C122</f>
        <v>Investiture</v>
      </c>
      <c r="M40" s="581"/>
      <c r="N40" s="581"/>
      <c r="O40" s="581"/>
      <c r="P40" s="581"/>
      <c r="Q40" s="581"/>
      <c r="R40" s="590"/>
      <c r="S40" s="224" t="str">
        <f>IF(Summary!$BB106="E","E","")</f>
        <v/>
      </c>
      <c r="T40" s="224" t="str">
        <f>IF(Summary!$BC106="Y","R","")</f>
        <v/>
      </c>
      <c r="U40" s="586"/>
      <c r="W40" s="338" t="str">
        <f>'Fun Patches'!C41</f>
        <v>&lt;LIST PATCH HERE&gt;</v>
      </c>
      <c r="X40" s="339" t="str">
        <f>IF(Summary!$BB149="E","E","")</f>
        <v/>
      </c>
      <c r="Y40" s="339" t="str">
        <f>IF(Summary!$BC149="Y","R","")</f>
        <v/>
      </c>
      <c r="AA40" s="275"/>
      <c r="AB40" s="273"/>
      <c r="AC40" s="274"/>
    </row>
    <row r="41" spans="2:29" ht="12.95" customHeight="1" thickBot="1">
      <c r="L41" s="581" t="str">
        <f>'Age-Level'!C123</f>
        <v>Rededication (1st year)</v>
      </c>
      <c r="M41" s="581"/>
      <c r="N41" s="581"/>
      <c r="O41" s="581"/>
      <c r="P41" s="581"/>
      <c r="Q41" s="581"/>
      <c r="R41" s="590"/>
      <c r="S41" s="224" t="str">
        <f>IF(Summary!$BB107="E","E","")</f>
        <v/>
      </c>
      <c r="T41" s="224" t="str">
        <f>IF(Summary!$BC107="Y","R","")</f>
        <v/>
      </c>
      <c r="U41" s="586"/>
      <c r="W41" s="338" t="str">
        <f>'Fun Patches'!C42</f>
        <v>&lt;LIST PATCH HERE&gt;</v>
      </c>
      <c r="X41" s="339" t="str">
        <f>IF(Summary!$BB150="E","E","")</f>
        <v/>
      </c>
      <c r="Y41" s="339" t="str">
        <f>IF(Summary!$BC150="Y","R","")</f>
        <v/>
      </c>
      <c r="AA41" s="275"/>
      <c r="AB41" s="273"/>
      <c r="AC41" s="274"/>
    </row>
    <row r="42" spans="2:29" ht="12.95" customHeight="1">
      <c r="B42" s="262"/>
      <c r="C42" s="263" t="s">
        <v>1078</v>
      </c>
      <c r="D42" s="309" t="str">
        <f>IF(Badges!$AD823="C","/","")</f>
        <v/>
      </c>
      <c r="E42" s="309" t="str">
        <f>IF(Badges!$AD823="C","/","")</f>
        <v/>
      </c>
      <c r="F42" s="309" t="str">
        <f>IF(Badges!$AD823="C","/","")</f>
        <v/>
      </c>
      <c r="G42" s="309" t="str">
        <f>IF(Badges!$AD823="C","/","")</f>
        <v/>
      </c>
      <c r="H42" s="309" t="str">
        <f>IF(Badges!$AD823="C","/","")</f>
        <v/>
      </c>
      <c r="I42" s="224" t="str">
        <f>IF(Summary!$BB42="E","E","")</f>
        <v/>
      </c>
      <c r="J42" s="224" t="str">
        <f>IF(Summary!$BC42="Y","R","")</f>
        <v/>
      </c>
      <c r="L42" s="581" t="str">
        <f>'Age-Level'!C124</f>
        <v>Rededication (2nd year)</v>
      </c>
      <c r="M42" s="581"/>
      <c r="N42" s="581"/>
      <c r="O42" s="581"/>
      <c r="P42" s="581"/>
      <c r="Q42" s="581"/>
      <c r="R42" s="590"/>
      <c r="S42" s="224" t="str">
        <f>IF(Summary!$BB108="E","E","")</f>
        <v/>
      </c>
      <c r="T42" s="224" t="str">
        <f>IF(Summary!$BC108="Y","R","")</f>
        <v/>
      </c>
      <c r="U42" s="586"/>
      <c r="W42" s="338" t="str">
        <f>'Fun Patches'!C43</f>
        <v>&lt;LIST PATCH HERE&gt;</v>
      </c>
      <c r="X42" s="339" t="str">
        <f>IF(Summary!$BB151="E","E","")</f>
        <v/>
      </c>
      <c r="Y42" s="339" t="str">
        <f>IF(Summary!$BC151="Y","R","")</f>
        <v/>
      </c>
      <c r="AA42" s="275"/>
      <c r="AB42" s="273"/>
      <c r="AC42" s="274"/>
    </row>
    <row r="43" spans="2:29" ht="12.95" customHeight="1">
      <c r="B43" s="262"/>
      <c r="C43" s="286" t="s">
        <v>1079</v>
      </c>
      <c r="D43" s="317" t="str">
        <f>IF(Badges!$AD830="C","/","")</f>
        <v/>
      </c>
      <c r="E43" s="317" t="str">
        <f>IF(Badges!$AD830="C","/","")</f>
        <v/>
      </c>
      <c r="F43" s="317" t="str">
        <f>IF(Badges!$AD830="C","/","")</f>
        <v/>
      </c>
      <c r="G43" s="317" t="str">
        <f>IF(Badges!$AD830="C","/","")</f>
        <v/>
      </c>
      <c r="H43" s="317" t="str">
        <f>IF(Badges!$AD830="C","/","")</f>
        <v/>
      </c>
      <c r="I43" s="224" t="str">
        <f>IF(Summary!$BB43="E","E","")</f>
        <v/>
      </c>
      <c r="J43" s="224" t="str">
        <f>IF(Summary!$BC43="Y","R","")</f>
        <v/>
      </c>
      <c r="L43" s="581" t="str">
        <f>'Age-Level'!C125</f>
        <v>Rededication (3rd year)</v>
      </c>
      <c r="M43" s="581"/>
      <c r="N43" s="581"/>
      <c r="O43" s="581"/>
      <c r="P43" s="581"/>
      <c r="Q43" s="581"/>
      <c r="R43" s="590"/>
      <c r="S43" s="224" t="str">
        <f>IF(Summary!$BB109="E","E","")</f>
        <v/>
      </c>
      <c r="T43" s="224" t="str">
        <f>IF(Summary!$BC109="Y","R","")</f>
        <v/>
      </c>
      <c r="U43" s="586"/>
      <c r="W43" s="338" t="str">
        <f>'Fun Patches'!C44</f>
        <v>&lt;LIST PATCH HERE&gt;</v>
      </c>
      <c r="X43" s="339" t="str">
        <f>IF(Summary!$BB152="E","E","")</f>
        <v/>
      </c>
      <c r="Y43" s="339" t="str">
        <f>IF(Summary!$BC152="Y","R","")</f>
        <v/>
      </c>
      <c r="AA43" s="275"/>
      <c r="AB43" s="273"/>
      <c r="AC43" s="274"/>
    </row>
    <row r="44" spans="2:29" ht="12.95" customHeight="1" thickBot="1">
      <c r="B44" s="262"/>
      <c r="C44" s="293" t="s">
        <v>1080</v>
      </c>
      <c r="D44" s="316" t="str">
        <f>IF(Badges!$AD837="C","/","")</f>
        <v/>
      </c>
      <c r="E44" s="316" t="str">
        <f>IF(Badges!$AD837="C","/","")</f>
        <v/>
      </c>
      <c r="F44" s="316" t="str">
        <f>IF(Badges!$AD837="C","/","")</f>
        <v/>
      </c>
      <c r="G44" s="316" t="str">
        <f>IF(Badges!$AD837="C","/","")</f>
        <v/>
      </c>
      <c r="H44" s="316" t="str">
        <f>IF(Badges!$AD837="C","/","")</f>
        <v/>
      </c>
      <c r="I44" s="326" t="str">
        <f>IF(Summary!$BB44="E","E","")</f>
        <v/>
      </c>
      <c r="J44" s="326" t="str">
        <f>IF(Summary!$BC44="Y","R","")</f>
        <v/>
      </c>
      <c r="L44" s="581" t="str">
        <f>'Age-Level'!C126</f>
        <v>Rededication (4th year)</v>
      </c>
      <c r="M44" s="581"/>
      <c r="N44" s="581"/>
      <c r="O44" s="581"/>
      <c r="P44" s="581"/>
      <c r="Q44" s="581"/>
      <c r="R44" s="590"/>
      <c r="S44" s="342" t="str">
        <f>IF(Summary!$BB110="E","E","")</f>
        <v/>
      </c>
      <c r="T44" s="342" t="str">
        <f>IF(Summary!$BC110="Y","R","")</f>
        <v/>
      </c>
      <c r="U44" s="586"/>
      <c r="W44" s="338" t="str">
        <f>'Fun Patches'!C45</f>
        <v>&lt;LIST PATCH HERE&gt;</v>
      </c>
      <c r="X44" s="339" t="str">
        <f>IF(Summary!$BB153="E","E","")</f>
        <v/>
      </c>
      <c r="Y44" s="339" t="str">
        <f>IF(Summary!$BC153="Y","R","")</f>
        <v/>
      </c>
      <c r="AA44" s="275"/>
      <c r="AB44" s="273"/>
      <c r="AC44" s="274"/>
    </row>
    <row r="45" spans="2:29" ht="12.95" customHeight="1" thickBot="1">
      <c r="B45" s="262"/>
      <c r="C45" s="263" t="s">
        <v>967</v>
      </c>
      <c r="D45" s="309" t="str">
        <f>IF(Badges!$AD845="C","/","")</f>
        <v/>
      </c>
      <c r="E45" s="309" t="str">
        <f>IF(Badges!$AD846="C","/","")</f>
        <v/>
      </c>
      <c r="F45" s="309" t="str">
        <f>IF(Badges!$AD847="C","/","")</f>
        <v/>
      </c>
      <c r="G45" s="309" t="str">
        <f>IF(Badges!$AD848="C","/","")</f>
        <v/>
      </c>
      <c r="H45" s="309" t="str">
        <f>IF(Badges!$AD849="C","/","")</f>
        <v/>
      </c>
      <c r="I45" s="224" t="str">
        <f>IF(Summary!$BB46="E","E","")</f>
        <v/>
      </c>
      <c r="J45" s="224" t="str">
        <f>IF(Summary!$BC46="Y","R","")</f>
        <v/>
      </c>
      <c r="L45" s="584" t="str">
        <f>'Age-Level'!C127</f>
        <v>Rededication (5th year)</v>
      </c>
      <c r="M45" s="584"/>
      <c r="N45" s="584"/>
      <c r="O45" s="584"/>
      <c r="P45" s="584"/>
      <c r="Q45" s="584"/>
      <c r="R45" s="592"/>
      <c r="S45" s="343" t="str">
        <f>IF(Summary!$BB111="E","E","")</f>
        <v/>
      </c>
      <c r="T45" s="343" t="str">
        <f>IF(Summary!$BC111="Y","R","")</f>
        <v/>
      </c>
      <c r="U45" s="586"/>
      <c r="W45" s="338" t="str">
        <f>'Fun Patches'!C46</f>
        <v>&lt;LIST PATCH HERE&gt;</v>
      </c>
      <c r="X45" s="339" t="str">
        <f>IF(Summary!$BB154="E","E","")</f>
        <v/>
      </c>
      <c r="Y45" s="339" t="str">
        <f>IF(Summary!$BC154="Y","R","")</f>
        <v/>
      </c>
      <c r="AA45" s="275"/>
      <c r="AB45" s="273"/>
      <c r="AC45" s="274"/>
    </row>
    <row r="46" spans="2:29" ht="12.95" customHeight="1">
      <c r="B46" s="262"/>
      <c r="C46" s="286" t="s">
        <v>968</v>
      </c>
      <c r="D46" s="317" t="str">
        <f>IF(Badges!$AD852="C","/","")</f>
        <v/>
      </c>
      <c r="E46" s="317" t="str">
        <f>IF(Badges!$AD853="C","/","")</f>
        <v/>
      </c>
      <c r="F46" s="317" t="str">
        <f>IF(Badges!$AD854="C","/","")</f>
        <v/>
      </c>
      <c r="G46" s="317" t="str">
        <f>IF(Badges!$AD855="C","/","")</f>
        <v/>
      </c>
      <c r="H46" s="317" t="str">
        <f>IF(Badges!$AD856="C","/","")</f>
        <v/>
      </c>
      <c r="I46" s="224" t="str">
        <f>IF(Summary!$BB47="E","E","")</f>
        <v/>
      </c>
      <c r="J46" s="224" t="str">
        <f>IF(Summary!$BC47="Y","R","")</f>
        <v/>
      </c>
      <c r="T46" s="394"/>
      <c r="U46" s="586"/>
      <c r="W46" s="338" t="str">
        <f>'Fun Patches'!C47</f>
        <v>&lt;LIST PATCH HERE&gt;</v>
      </c>
      <c r="X46" s="339" t="str">
        <f>IF(Summary!$BB155="E","E","")</f>
        <v/>
      </c>
      <c r="Y46" s="339" t="str">
        <f>IF(Summary!$BC155="Y","R","")</f>
        <v/>
      </c>
      <c r="AA46" s="275"/>
      <c r="AB46" s="273"/>
      <c r="AC46" s="274"/>
    </row>
    <row r="47" spans="2:29" ht="12.95" customHeight="1" thickBot="1">
      <c r="B47" s="262"/>
      <c r="C47" s="293" t="s">
        <v>969</v>
      </c>
      <c r="D47" s="316" t="str">
        <f>IF(Badges!$AD859="C","/","")</f>
        <v/>
      </c>
      <c r="E47" s="316" t="str">
        <f>IF(Badges!$AD860="C","/","")</f>
        <v/>
      </c>
      <c r="F47" s="316" t="str">
        <f>IF(Badges!$AD861="C","/","")</f>
        <v/>
      </c>
      <c r="G47" s="316" t="str">
        <f>IF(Badges!$AD862="C","/","")</f>
        <v/>
      </c>
      <c r="H47" s="316" t="str">
        <f>IF(Badges!$AD863="C","/","")</f>
        <v/>
      </c>
      <c r="I47" s="326" t="str">
        <f>IF(Summary!$BB48="E","E","")</f>
        <v/>
      </c>
      <c r="J47" s="326" t="str">
        <f>IF(Summary!$BC48="Y","R","")</f>
        <v/>
      </c>
      <c r="U47" s="586"/>
      <c r="W47" s="338" t="str">
        <f>'Fun Patches'!C48</f>
        <v>&lt;LIST PATCH HERE&gt;</v>
      </c>
      <c r="X47" s="339" t="str">
        <f>IF(Summary!$BB156="E","E","")</f>
        <v/>
      </c>
      <c r="Y47" s="339" t="str">
        <f>IF(Summary!$BC156="Y","R","")</f>
        <v/>
      </c>
      <c r="AA47" s="275"/>
      <c r="AB47" s="273"/>
      <c r="AC47" s="274"/>
    </row>
    <row r="48" spans="2:29" ht="12.95" customHeight="1">
      <c r="B48" s="262"/>
      <c r="C48" s="294" t="s">
        <v>970</v>
      </c>
      <c r="D48" s="309" t="str">
        <f>IF(Badges!$AD867="C","/","")</f>
        <v/>
      </c>
      <c r="E48" s="309" t="str">
        <f>IF(Badges!$AD868="C","/","")</f>
        <v/>
      </c>
      <c r="F48" s="309" t="str">
        <f>IF(Badges!$AD869="C","/","")</f>
        <v/>
      </c>
      <c r="G48" s="309" t="str">
        <f>IF(Badges!$AD870="C","/","")</f>
        <v/>
      </c>
      <c r="H48" s="309" t="str">
        <f>IF(Badges!$AD871="C","/","")</f>
        <v/>
      </c>
      <c r="I48" s="224" t="str">
        <f>IF(Summary!$BB50="E","E","")</f>
        <v/>
      </c>
      <c r="J48" s="224" t="str">
        <f>IF(Summary!$BC50="Y","R","")</f>
        <v/>
      </c>
      <c r="L48" s="583"/>
      <c r="M48" s="583"/>
      <c r="N48" s="583"/>
      <c r="O48" s="583"/>
      <c r="P48" s="583"/>
      <c r="Q48" s="583"/>
      <c r="R48" s="587"/>
      <c r="S48" s="264"/>
      <c r="T48" s="274"/>
      <c r="U48" s="586"/>
      <c r="W48" s="338" t="str">
        <f>'Fun Patches'!C49</f>
        <v>&lt;LIST PATCH HERE&gt;</v>
      </c>
      <c r="X48" s="339" t="str">
        <f>IF(Summary!$BB157="E","E","")</f>
        <v/>
      </c>
      <c r="Y48" s="339" t="str">
        <f>IF(Summary!$BC157="Y","R","")</f>
        <v/>
      </c>
      <c r="AA48" s="275"/>
      <c r="AB48" s="273"/>
      <c r="AC48" s="274"/>
    </row>
    <row r="49" spans="2:29" ht="12.95" customHeight="1">
      <c r="B49" s="262"/>
      <c r="C49" s="295" t="s">
        <v>971</v>
      </c>
      <c r="D49" s="317" t="str">
        <f>IF(Badges!$AD874="C","/","")</f>
        <v/>
      </c>
      <c r="E49" s="317" t="str">
        <f>IF(Badges!$AD875="C","/","")</f>
        <v/>
      </c>
      <c r="F49" s="317" t="str">
        <f>IF(Badges!$AD876="C","/","")</f>
        <v/>
      </c>
      <c r="G49" s="317" t="str">
        <f>IF(Badges!$AD877="C","/","")</f>
        <v/>
      </c>
      <c r="H49" s="317" t="str">
        <f>IF(Badges!$AD878="C","/","")</f>
        <v/>
      </c>
      <c r="I49" s="224" t="str">
        <f>IF(Summary!$BB51="E","E","")</f>
        <v/>
      </c>
      <c r="J49" s="224" t="str">
        <f>IF(Summary!$BC51="Y","R","")</f>
        <v/>
      </c>
      <c r="L49" s="585"/>
      <c r="M49" s="585"/>
      <c r="N49" s="585"/>
      <c r="O49" s="585"/>
      <c r="P49" s="585"/>
      <c r="Q49" s="585"/>
      <c r="R49" s="588"/>
      <c r="S49" s="273"/>
      <c r="T49" s="274"/>
      <c r="U49" s="586"/>
      <c r="W49" s="338" t="str">
        <f>'Fun Patches'!C50</f>
        <v>&lt;LIST PATCH HERE&gt;</v>
      </c>
      <c r="X49" s="339" t="str">
        <f>IF(Summary!$BB158="E","E","")</f>
        <v/>
      </c>
      <c r="Y49" s="339" t="str">
        <f>IF(Summary!$BC158="Y","R","")</f>
        <v/>
      </c>
      <c r="AA49" s="275"/>
      <c r="AB49" s="273"/>
      <c r="AC49" s="274"/>
    </row>
    <row r="50" spans="2:29" ht="12.95" customHeight="1" thickBot="1">
      <c r="B50" s="262"/>
      <c r="C50" s="298" t="s">
        <v>972</v>
      </c>
      <c r="D50" s="316" t="str">
        <f>IF(Badges!$AD881="C","/","")</f>
        <v/>
      </c>
      <c r="E50" s="316" t="str">
        <f>IF(Badges!$AD882="C","/","")</f>
        <v/>
      </c>
      <c r="F50" s="316" t="str">
        <f>IF(Badges!$AD883="C","/","")</f>
        <v/>
      </c>
      <c r="G50" s="316" t="str">
        <f>IF(Badges!$AD884="C","/","")</f>
        <v/>
      </c>
      <c r="H50" s="316" t="str">
        <f>IF(Badges!$AD885="C","/","")</f>
        <v/>
      </c>
      <c r="I50" s="326" t="str">
        <f>IF(Summary!$BB52="E","E","")</f>
        <v/>
      </c>
      <c r="J50" s="326" t="str">
        <f>IF(Summary!$BC52="Y","R","")</f>
        <v/>
      </c>
      <c r="L50" s="583"/>
      <c r="M50" s="583"/>
      <c r="N50" s="583"/>
      <c r="O50" s="583"/>
      <c r="P50" s="583"/>
      <c r="Q50" s="583"/>
      <c r="R50" s="587"/>
      <c r="S50" s="273"/>
      <c r="T50" s="274"/>
      <c r="U50" s="586"/>
      <c r="W50" s="338" t="str">
        <f>'Fun Patches'!C51</f>
        <v>&lt;LIST PATCH HERE&gt;</v>
      </c>
      <c r="X50" s="339" t="str">
        <f>IF(Summary!$BB159="E","E","")</f>
        <v/>
      </c>
      <c r="Y50" s="339" t="str">
        <f>IF(Summary!$BC159="Y","R","")</f>
        <v/>
      </c>
      <c r="AA50" s="275"/>
      <c r="AB50" s="273"/>
      <c r="AC50" s="274"/>
    </row>
    <row r="51" spans="2:29" ht="12.95" customHeight="1">
      <c r="B51" s="262"/>
      <c r="C51" s="263" t="s">
        <v>1081</v>
      </c>
      <c r="D51" s="309" t="str">
        <f>IF(Badges!$AD889="C","/","")</f>
        <v/>
      </c>
      <c r="E51" s="309" t="str">
        <f>IF(Badges!$AD890="C","/","")</f>
        <v/>
      </c>
      <c r="F51" s="309" t="str">
        <f>IF(Badges!$AD891="C","/","")</f>
        <v/>
      </c>
      <c r="G51" s="309" t="str">
        <f>IF(Badges!$AD892="C","/","")</f>
        <v/>
      </c>
      <c r="H51" s="309" t="str">
        <f>IF(Badges!$AD893="C","/","")</f>
        <v/>
      </c>
      <c r="I51" s="224" t="str">
        <f>IF(Summary!$BB54="E","E","")</f>
        <v/>
      </c>
      <c r="J51" s="224" t="str">
        <f>IF(Summary!$BC54="Y","R","")</f>
        <v/>
      </c>
      <c r="L51" s="585"/>
      <c r="M51" s="585"/>
      <c r="N51" s="585"/>
      <c r="O51" s="585"/>
      <c r="P51" s="585"/>
      <c r="Q51" s="585"/>
      <c r="R51" s="588"/>
      <c r="S51" s="273"/>
      <c r="T51" s="274"/>
      <c r="U51" s="586"/>
      <c r="W51" s="338" t="str">
        <f>'Fun Patches'!C52</f>
        <v>&lt;LIST PATCH HERE&gt;</v>
      </c>
      <c r="X51" s="339" t="str">
        <f>IF(Summary!$BB160="E","E","")</f>
        <v/>
      </c>
      <c r="Y51" s="339" t="str">
        <f>IF(Summary!$BC160="Y","R","")</f>
        <v/>
      </c>
      <c r="AA51" s="275"/>
      <c r="AB51" s="273"/>
      <c r="AC51" s="274"/>
    </row>
    <row r="52" spans="2:29" ht="12.95" customHeight="1">
      <c r="B52" s="262"/>
      <c r="C52" s="286" t="s">
        <v>1082</v>
      </c>
      <c r="D52" s="317" t="str">
        <f>IF(Badges!$AD896="C","/","")</f>
        <v/>
      </c>
      <c r="E52" s="317" t="str">
        <f>IF(Badges!$AD897="C","/","")</f>
        <v/>
      </c>
      <c r="F52" s="317" t="str">
        <f>IF(Badges!$AD898="C","/","")</f>
        <v/>
      </c>
      <c r="G52" s="317" t="str">
        <f>IF(Badges!$AD899="C","/","")</f>
        <v/>
      </c>
      <c r="H52" s="317" t="str">
        <f>IF(Badges!$AD900="C","/","")</f>
        <v/>
      </c>
      <c r="I52" s="224" t="str">
        <f>IF(Summary!$BB55="E","E","")</f>
        <v/>
      </c>
      <c r="J52" s="224" t="str">
        <f>IF(Summary!$BC55="Y","R","")</f>
        <v/>
      </c>
      <c r="L52" s="583"/>
      <c r="M52" s="583"/>
      <c r="N52" s="583"/>
      <c r="O52" s="583"/>
      <c r="P52" s="583"/>
      <c r="Q52" s="583"/>
      <c r="R52" s="587"/>
      <c r="S52" s="273"/>
      <c r="T52" s="274"/>
      <c r="U52" s="586"/>
      <c r="W52" s="338" t="str">
        <f>'Fun Patches'!C53</f>
        <v>&lt;LIST PATCH HERE&gt;</v>
      </c>
      <c r="X52" s="339" t="str">
        <f>IF(Summary!$BB161="E","E","")</f>
        <v/>
      </c>
      <c r="Y52" s="339" t="str">
        <f>IF(Summary!$BC161="Y","R","")</f>
        <v/>
      </c>
      <c r="AA52" s="275"/>
      <c r="AB52" s="273"/>
      <c r="AC52" s="274"/>
    </row>
    <row r="53" spans="2:29" ht="12.95" customHeight="1" thickBot="1">
      <c r="B53" s="262"/>
      <c r="C53" s="293" t="s">
        <v>1083</v>
      </c>
      <c r="D53" s="316" t="str">
        <f>IF(Badges!$AD903="C","/","")</f>
        <v/>
      </c>
      <c r="E53" s="316" t="str">
        <f>IF(Badges!$AD904="C","/","")</f>
        <v/>
      </c>
      <c r="F53" s="316" t="str">
        <f>IF(Badges!$AD905="C","/","")</f>
        <v/>
      </c>
      <c r="G53" s="316" t="str">
        <f>IF(Badges!$AD906="C","/","")</f>
        <v/>
      </c>
      <c r="H53" s="316" t="str">
        <f>IF(Badges!$AD907="C","/","")</f>
        <v/>
      </c>
      <c r="I53" s="326" t="str">
        <f>IF(Summary!$BB56="E","E","")</f>
        <v/>
      </c>
      <c r="J53" s="326" t="str">
        <f>IF(Summary!$BC56="Y","R","")</f>
        <v/>
      </c>
      <c r="L53" s="585"/>
      <c r="M53" s="585"/>
      <c r="N53" s="585"/>
      <c r="O53" s="585"/>
      <c r="P53" s="585"/>
      <c r="Q53" s="585"/>
      <c r="R53" s="588"/>
      <c r="S53" s="273"/>
      <c r="T53" s="274"/>
      <c r="U53" s="586"/>
      <c r="W53" s="340" t="str">
        <f>'Fun Patches'!C54</f>
        <v>&lt;LIST PATCH HERE&gt;</v>
      </c>
      <c r="X53" s="341" t="str">
        <f>IF(Summary!$BB162="E","E","")</f>
        <v/>
      </c>
      <c r="Y53" s="341" t="str">
        <f>IF(Summary!$BC162="Y","R","")</f>
        <v/>
      </c>
      <c r="AA53" s="275"/>
      <c r="AB53" s="273"/>
      <c r="AC53" s="274"/>
    </row>
    <row r="54" spans="2:29" ht="12.95" customHeight="1">
      <c r="B54" s="262"/>
      <c r="C54" s="263" t="s">
        <v>973</v>
      </c>
      <c r="D54" s="309" t="str">
        <f>IF(Badges!$AD911="C","/","")</f>
        <v/>
      </c>
      <c r="E54" s="309" t="str">
        <f>IF(Badges!$AD912="C","/","")</f>
        <v/>
      </c>
      <c r="F54" s="309" t="str">
        <f>IF(Badges!$AD913="C","/","")</f>
        <v/>
      </c>
      <c r="G54" s="309" t="str">
        <f>IF(Badges!$AD914="C","/","")</f>
        <v/>
      </c>
      <c r="H54" s="309" t="str">
        <f>IF(Badges!$AD915="C","/","")</f>
        <v/>
      </c>
      <c r="I54" s="224" t="str">
        <f>IF(Summary!$BB58="E","E","")</f>
        <v/>
      </c>
      <c r="J54" s="224" t="str">
        <f>IF(Summary!$BC58="Y","R","")</f>
        <v/>
      </c>
      <c r="L54" s="583"/>
      <c r="M54" s="583"/>
      <c r="N54" s="583"/>
      <c r="O54" s="583"/>
      <c r="P54" s="583"/>
      <c r="Q54" s="583"/>
      <c r="R54" s="587"/>
      <c r="S54" s="273"/>
      <c r="T54" s="274"/>
      <c r="U54" s="586"/>
      <c r="W54" s="335"/>
      <c r="X54" s="334"/>
      <c r="Y54" s="334"/>
      <c r="AA54" s="275"/>
      <c r="AB54" s="273"/>
      <c r="AC54" s="274"/>
    </row>
    <row r="55" spans="2:29" ht="12.95" customHeight="1">
      <c r="B55" s="262"/>
      <c r="C55" s="286" t="s">
        <v>974</v>
      </c>
      <c r="D55" s="317" t="str">
        <f>IF(Badges!$AD918="C","/","")</f>
        <v/>
      </c>
      <c r="E55" s="317" t="str">
        <f>IF(Badges!$AD919="C","/","")</f>
        <v/>
      </c>
      <c r="F55" s="317" t="str">
        <f>IF(Badges!$AD920="C","/","")</f>
        <v/>
      </c>
      <c r="G55" s="317" t="str">
        <f>IF(Badges!$AD921="C","/","")</f>
        <v/>
      </c>
      <c r="H55" s="317" t="str">
        <f>IF(Badges!$AD922="C","/","")</f>
        <v/>
      </c>
      <c r="I55" s="224" t="str">
        <f>IF(Summary!$BB59="E","E","")</f>
        <v/>
      </c>
      <c r="J55" s="224" t="str">
        <f>IF(Summary!$BC59="Y","R","")</f>
        <v/>
      </c>
      <c r="L55" s="585"/>
      <c r="M55" s="585"/>
      <c r="N55" s="585"/>
      <c r="O55" s="585"/>
      <c r="P55" s="585"/>
      <c r="Q55" s="585"/>
      <c r="R55" s="588"/>
      <c r="S55" s="273"/>
      <c r="T55" s="274"/>
      <c r="U55" s="586"/>
      <c r="W55" s="396"/>
      <c r="X55" s="264"/>
      <c r="Y55" s="265"/>
      <c r="AA55" s="275"/>
      <c r="AB55" s="273"/>
      <c r="AC55" s="274"/>
    </row>
    <row r="56" spans="2:29" ht="12.95" customHeight="1" thickBot="1">
      <c r="B56" s="262"/>
      <c r="C56" s="276" t="s">
        <v>975</v>
      </c>
      <c r="D56" s="316" t="str">
        <f>IF(Badges!$AD928="A","/","")</f>
        <v/>
      </c>
      <c r="E56" s="316" t="str">
        <f>IF(Badges!$AD931="A","/","")</f>
        <v/>
      </c>
      <c r="F56" s="316" t="str">
        <f>IF(Badges!$AD935="A","/","")</f>
        <v/>
      </c>
      <c r="G56" s="316" t="str">
        <f>IF(Badges!$AD939="A","/","")</f>
        <v/>
      </c>
      <c r="H56" s="316" t="str">
        <f>IF(Badges!$AD942="A","/","")</f>
        <v/>
      </c>
      <c r="I56" s="224" t="str">
        <f>IF(Summary!$BB60="E","E","")</f>
        <v/>
      </c>
      <c r="J56" s="224" t="str">
        <f>IF(Summary!$BC60="Y","R","")</f>
        <v/>
      </c>
      <c r="L56" s="583"/>
      <c r="M56" s="583"/>
      <c r="N56" s="583"/>
      <c r="O56" s="583"/>
      <c r="P56" s="583"/>
      <c r="Q56" s="583"/>
      <c r="R56" s="587"/>
      <c r="S56" s="273"/>
      <c r="T56" s="274"/>
      <c r="U56" s="586"/>
      <c r="W56" s="275"/>
      <c r="X56" s="273"/>
      <c r="Y56" s="274"/>
      <c r="AA56" s="275"/>
      <c r="AB56" s="273"/>
      <c r="AC56" s="274"/>
    </row>
    <row r="57" spans="2:29" ht="12.95" customHeight="1">
      <c r="J57" s="301"/>
      <c r="L57" s="585"/>
      <c r="M57" s="585"/>
      <c r="N57" s="585"/>
      <c r="O57" s="585"/>
      <c r="P57" s="585"/>
      <c r="Q57" s="585"/>
      <c r="R57" s="588"/>
      <c r="S57" s="273"/>
      <c r="T57" s="274"/>
      <c r="U57" s="586"/>
      <c r="W57" s="275"/>
      <c r="X57" s="273"/>
      <c r="Y57" s="274"/>
      <c r="AA57" s="275"/>
      <c r="AB57" s="273"/>
      <c r="AC57" s="274"/>
    </row>
    <row r="58" spans="2:29" ht="12.95" customHeight="1" thickBot="1">
      <c r="L58" s="583"/>
      <c r="M58" s="583"/>
      <c r="N58" s="583"/>
      <c r="O58" s="583"/>
      <c r="P58" s="583"/>
      <c r="Q58" s="583"/>
      <c r="R58" s="587"/>
      <c r="S58" s="273"/>
      <c r="T58" s="274"/>
      <c r="U58" s="586"/>
      <c r="W58" s="275"/>
      <c r="X58" s="273"/>
      <c r="Y58" s="274"/>
      <c r="AA58" s="275"/>
      <c r="AB58" s="273"/>
      <c r="AC58" s="274"/>
    </row>
    <row r="59" spans="2:29" ht="12.95" customHeight="1">
      <c r="B59" s="262"/>
      <c r="C59" s="263" t="s">
        <v>976</v>
      </c>
      <c r="D59" s="310" t="str">
        <f>IF('Age-Level'!$AD6="C","/","")</f>
        <v/>
      </c>
      <c r="E59" s="310" t="str">
        <f>IF('Age-Level'!$AD7="C","/","")</f>
        <v/>
      </c>
      <c r="F59" s="310" t="str">
        <f>IF('Age-Level'!$AD8="C","/","")</f>
        <v/>
      </c>
      <c r="G59" s="310" t="str">
        <f>IF('Age-Level'!$AD9="C","/","")</f>
        <v/>
      </c>
      <c r="H59" s="310" t="str">
        <f>IF('Age-Level'!$AD10="C","/","")</f>
        <v/>
      </c>
      <c r="I59" s="224" t="str">
        <f>IF(Summary!$BB95="E","E","")</f>
        <v/>
      </c>
      <c r="J59" s="224" t="str">
        <f>IF(Summary!$BC95="Y","R","")</f>
        <v/>
      </c>
      <c r="L59" s="585"/>
      <c r="M59" s="585"/>
      <c r="N59" s="585"/>
      <c r="O59" s="585"/>
      <c r="P59" s="585"/>
      <c r="Q59" s="585"/>
      <c r="R59" s="588"/>
      <c r="S59" s="273"/>
      <c r="T59" s="274"/>
      <c r="U59" s="586"/>
      <c r="W59" s="275"/>
      <c r="X59" s="273"/>
      <c r="Y59" s="274"/>
      <c r="AA59" s="275"/>
      <c r="AB59" s="273"/>
      <c r="AC59" s="274"/>
    </row>
    <row r="60" spans="2:29" ht="12.95" customHeight="1" thickBot="1">
      <c r="B60" s="262"/>
      <c r="C60" s="276" t="s">
        <v>977</v>
      </c>
      <c r="D60" s="316" t="str">
        <f>IF('Age-Level'!$AD13="C","/","")</f>
        <v/>
      </c>
      <c r="E60" s="316" t="str">
        <f>IF('Age-Level'!$AD14="C","/","")</f>
        <v/>
      </c>
      <c r="F60" s="316" t="str">
        <f>IF('Age-Level'!$AD15="C","/","")</f>
        <v/>
      </c>
      <c r="G60" s="316" t="str">
        <f>IF('Age-Level'!$AD16="C","/","")</f>
        <v/>
      </c>
      <c r="H60" s="316" t="str">
        <f>IF('Age-Level'!$AD17="C","/","")</f>
        <v/>
      </c>
      <c r="I60" s="326" t="str">
        <f>IF(Summary!$BB96="E","E","")</f>
        <v/>
      </c>
      <c r="J60" s="326" t="str">
        <f>IF(Summary!$BC96="Y","R","")</f>
        <v/>
      </c>
      <c r="L60" s="583"/>
      <c r="M60" s="583"/>
      <c r="N60" s="583"/>
      <c r="O60" s="583"/>
      <c r="P60" s="583"/>
      <c r="Q60" s="583"/>
      <c r="R60" s="587"/>
      <c r="S60" s="273"/>
      <c r="T60" s="274"/>
      <c r="U60" s="586"/>
      <c r="W60" s="275"/>
      <c r="X60" s="273"/>
      <c r="Y60" s="274"/>
      <c r="AA60" s="275"/>
      <c r="AB60" s="273"/>
      <c r="AC60" s="274"/>
    </row>
    <row r="61" spans="2:29" ht="12.95" customHeight="1">
      <c r="B61" s="262"/>
      <c r="C61" s="282" t="s">
        <v>978</v>
      </c>
      <c r="D61" s="310" t="str">
        <f>IF('Age-Level'!$AD20="C","/","")</f>
        <v/>
      </c>
      <c r="E61" s="310" t="str">
        <f>IF('Age-Level'!$AD21="C","/","")</f>
        <v/>
      </c>
      <c r="F61" s="310" t="str">
        <f>IF('Age-Level'!$AD22="C","/","")</f>
        <v/>
      </c>
      <c r="G61" s="310" t="str">
        <f>IF('Age-Level'!$AD23="C","/","")</f>
        <v/>
      </c>
      <c r="H61" s="310" t="str">
        <f>IF('Age-Level'!$AD24="C","/","")</f>
        <v/>
      </c>
      <c r="I61" s="224" t="str">
        <f>IF(Summary!$BB97="E","E","")</f>
        <v/>
      </c>
      <c r="J61" s="224" t="str">
        <f>IF(Summary!$BC97="Y","R","")</f>
        <v/>
      </c>
      <c r="L61" s="585"/>
      <c r="M61" s="585"/>
      <c r="N61" s="585"/>
      <c r="O61" s="585"/>
      <c r="P61" s="585"/>
      <c r="Q61" s="585"/>
      <c r="R61" s="588"/>
      <c r="S61" s="273"/>
      <c r="T61" s="274"/>
      <c r="U61" s="586"/>
      <c r="W61" s="275"/>
      <c r="X61" s="273"/>
      <c r="Y61" s="274"/>
      <c r="AA61" s="275"/>
      <c r="AB61" s="273"/>
      <c r="AC61" s="274"/>
    </row>
    <row r="62" spans="2:29" ht="12.95" customHeight="1">
      <c r="B62" s="262"/>
      <c r="C62" s="276" t="s">
        <v>979</v>
      </c>
      <c r="D62" s="315" t="str">
        <f>IF('Age-Level'!$AD27="C","/","")</f>
        <v/>
      </c>
      <c r="E62" s="315" t="str">
        <f>IF('Age-Level'!$AD28="C","/","")</f>
        <v/>
      </c>
      <c r="F62" s="315" t="str">
        <f>IF('Age-Level'!$AD29="C","/","")</f>
        <v/>
      </c>
      <c r="G62" s="315" t="str">
        <f>IF('Age-Level'!$AD30="C","/","")</f>
        <v/>
      </c>
      <c r="H62" s="315" t="str">
        <f>IF('Age-Level'!$AD31="C","/","")</f>
        <v/>
      </c>
      <c r="I62" s="346" t="str">
        <f>IF(Summary!$BB98="E","E","")</f>
        <v/>
      </c>
      <c r="J62" s="346" t="str">
        <f>IF(Summary!$BC98="Y","R","")</f>
        <v/>
      </c>
      <c r="L62" s="583"/>
      <c r="M62" s="583"/>
      <c r="N62" s="583"/>
      <c r="O62" s="583"/>
      <c r="P62" s="583"/>
      <c r="Q62" s="583"/>
      <c r="R62" s="587"/>
      <c r="S62" s="273"/>
      <c r="T62" s="274"/>
      <c r="U62" s="586"/>
      <c r="W62" s="275"/>
      <c r="X62" s="273"/>
      <c r="Y62" s="274"/>
      <c r="AA62" s="275"/>
      <c r="AB62" s="273"/>
      <c r="AC62" s="274"/>
    </row>
    <row r="63" spans="2:29" ht="12.95" customHeight="1" thickBot="1">
      <c r="B63" s="262"/>
      <c r="C63" s="298" t="s">
        <v>542</v>
      </c>
      <c r="D63" s="316" t="str">
        <f>IF('Age-Level'!$AD34="C","/","")</f>
        <v/>
      </c>
      <c r="E63" s="316" t="str">
        <f>IF('Age-Level'!$AD35="C","/","")</f>
        <v/>
      </c>
      <c r="F63" s="316" t="str">
        <f>IF('Age-Level'!$AD36="C","/","")</f>
        <v/>
      </c>
      <c r="G63" s="316" t="str">
        <f>IF('Age-Level'!$AD37="C","/","")</f>
        <v/>
      </c>
      <c r="H63" s="316" t="str">
        <f>IF('Age-Level'!$AD38="C","/","")</f>
        <v/>
      </c>
      <c r="I63" s="326" t="str">
        <f>IF(Summary!$BB99="E","E","")</f>
        <v/>
      </c>
      <c r="J63" s="326" t="str">
        <f>IF(Summary!$BC99="Y","R","")</f>
        <v/>
      </c>
      <c r="L63" s="585"/>
      <c r="M63" s="585"/>
      <c r="N63" s="585"/>
      <c r="O63" s="585"/>
      <c r="P63" s="585"/>
      <c r="Q63" s="585"/>
      <c r="R63" s="588"/>
      <c r="S63" s="273"/>
      <c r="T63" s="274"/>
      <c r="U63" s="586"/>
      <c r="W63" s="275"/>
      <c r="X63" s="273"/>
      <c r="Y63" s="274"/>
      <c r="AA63" s="275"/>
      <c r="AB63" s="273"/>
      <c r="AC63" s="274"/>
    </row>
    <row r="64" spans="2:29" ht="12.95" customHeight="1">
      <c r="B64" s="262"/>
      <c r="C64" s="303" t="s">
        <v>980</v>
      </c>
      <c r="D64" s="397"/>
      <c r="E64" s="398"/>
      <c r="F64" s="399" t="str">
        <f>IF(COUNTIF(U4:U24,"C")&gt;0,"/"," ")</f>
        <v xml:space="preserve"> </v>
      </c>
      <c r="G64" s="399" t="str">
        <f>IF(COUNTIF(U4:U24,"C")&gt;1,"/"," ")</f>
        <v xml:space="preserve"> </v>
      </c>
      <c r="H64" s="399" t="str">
        <f>IF(COUNTIF(U4:U24,"C")&gt;2,"/"," ")</f>
        <v xml:space="preserve"> </v>
      </c>
      <c r="I64" s="224" t="str">
        <f>IF(Summary!$BB100="E","E","")</f>
        <v/>
      </c>
      <c r="J64" s="224" t="str">
        <f>IF(Summary!$BC100="Y","R","")</f>
        <v/>
      </c>
      <c r="L64" s="583"/>
      <c r="M64" s="583"/>
      <c r="N64" s="583"/>
      <c r="O64" s="583"/>
      <c r="P64" s="583"/>
      <c r="Q64" s="583"/>
      <c r="R64" s="587"/>
      <c r="S64" s="273"/>
      <c r="T64" s="274"/>
      <c r="U64" s="586"/>
      <c r="W64" s="275"/>
      <c r="X64" s="273"/>
      <c r="Y64" s="274"/>
      <c r="AA64" s="275"/>
      <c r="AB64" s="273"/>
      <c r="AC64" s="274"/>
    </row>
    <row r="65" spans="1:30" ht="12.95" customHeight="1">
      <c r="B65" s="262"/>
      <c r="C65" s="302" t="s">
        <v>211</v>
      </c>
      <c r="D65" s="379"/>
      <c r="E65" s="379"/>
      <c r="F65" s="379"/>
      <c r="G65" s="379"/>
      <c r="H65" s="380"/>
      <c r="I65" s="224" t="str">
        <f>IF(Summary!$BB92="E","E","")</f>
        <v/>
      </c>
      <c r="J65" s="224" t="str">
        <f>IF(Summary!$BC92="Y","R","")</f>
        <v/>
      </c>
      <c r="L65" s="585"/>
      <c r="M65" s="585"/>
      <c r="N65" s="585"/>
      <c r="O65" s="585"/>
      <c r="P65" s="585"/>
      <c r="Q65" s="585"/>
      <c r="R65" s="588"/>
      <c r="S65" s="273"/>
      <c r="T65" s="274"/>
      <c r="U65" s="586"/>
      <c r="W65" s="275"/>
      <c r="X65" s="273"/>
      <c r="Y65" s="274"/>
      <c r="AA65" s="275"/>
      <c r="AB65" s="273"/>
      <c r="AC65" s="274"/>
    </row>
    <row r="66" spans="1:30" s="261" customFormat="1" ht="12.95" customHeight="1">
      <c r="A66" s="258"/>
      <c r="B66" s="258"/>
      <c r="C66" s="258"/>
      <c r="D66" s="259"/>
      <c r="E66" s="259"/>
      <c r="F66" s="259"/>
      <c r="G66" s="259"/>
      <c r="H66" s="259"/>
      <c r="I66" s="260"/>
      <c r="J66" s="260"/>
      <c r="K66" s="258"/>
      <c r="L66" s="583"/>
      <c r="M66" s="583"/>
      <c r="N66" s="583"/>
      <c r="O66" s="583"/>
      <c r="P66" s="583"/>
      <c r="Q66" s="583"/>
      <c r="R66" s="587"/>
      <c r="S66" s="273"/>
      <c r="T66" s="274"/>
      <c r="U66" s="586"/>
      <c r="V66" s="258"/>
      <c r="W66" s="275"/>
      <c r="X66" s="273"/>
      <c r="Y66" s="274"/>
      <c r="Z66" s="260"/>
      <c r="AA66" s="275"/>
      <c r="AB66" s="273"/>
      <c r="AC66" s="274"/>
    </row>
    <row r="67" spans="1:30" s="261" customFormat="1" ht="12.95" customHeight="1" thickBot="1">
      <c r="A67" s="258"/>
      <c r="B67" s="258"/>
      <c r="C67" s="258"/>
      <c r="D67" s="259"/>
      <c r="E67" s="259"/>
      <c r="F67" s="259"/>
      <c r="G67" s="259"/>
      <c r="H67" s="259"/>
      <c r="I67" s="260"/>
      <c r="J67" s="260"/>
      <c r="K67" s="258"/>
      <c r="L67" s="585"/>
      <c r="M67" s="585"/>
      <c r="N67" s="585"/>
      <c r="O67" s="585"/>
      <c r="P67" s="585"/>
      <c r="Q67" s="585"/>
      <c r="R67" s="588"/>
      <c r="S67" s="273"/>
      <c r="T67" s="274"/>
      <c r="U67" s="586"/>
      <c r="V67" s="258"/>
      <c r="W67" s="275"/>
      <c r="X67" s="273"/>
      <c r="Y67" s="274"/>
      <c r="Z67" s="260"/>
      <c r="AA67" s="275"/>
      <c r="AB67" s="273"/>
      <c r="AC67" s="274"/>
    </row>
    <row r="68" spans="1:30" s="261" customFormat="1">
      <c r="A68" s="258"/>
      <c r="B68" s="262"/>
      <c r="C68" s="303" t="s">
        <v>981</v>
      </c>
      <c r="D68" s="310" t="str">
        <f>IF('Age-Level'!$AD44="A","/","")</f>
        <v/>
      </c>
      <c r="E68" s="310" t="str">
        <f>IF('Age-Level'!$AD48="A","/","")</f>
        <v/>
      </c>
      <c r="F68" s="310" t="str">
        <f>IF('Age-Level'!$AD52="A","/","")</f>
        <v/>
      </c>
      <c r="G68" s="310" t="str">
        <f>IF('Age-Level'!$AD57="A","/","")</f>
        <v/>
      </c>
      <c r="H68" s="310" t="str">
        <f>IF('Age-Level'!$AD59="A","/","")</f>
        <v/>
      </c>
      <c r="I68" s="224" t="str">
        <f>IF(Summary!$BB101="E","E","")</f>
        <v/>
      </c>
      <c r="J68" s="224" t="str">
        <f>IF(Summary!$BC101="Y","R","")</f>
        <v/>
      </c>
      <c r="K68" s="258"/>
      <c r="L68" s="583"/>
      <c r="M68" s="583"/>
      <c r="N68" s="583"/>
      <c r="O68" s="583"/>
      <c r="P68" s="583"/>
      <c r="Q68" s="583"/>
      <c r="R68" s="587"/>
      <c r="S68" s="273"/>
      <c r="T68" s="274"/>
      <c r="U68" s="586"/>
      <c r="V68" s="258"/>
      <c r="W68" s="275"/>
      <c r="X68" s="273"/>
      <c r="Y68" s="274"/>
      <c r="Z68" s="260"/>
      <c r="AA68" s="275"/>
      <c r="AB68" s="273"/>
      <c r="AC68" s="274"/>
    </row>
    <row r="69" spans="1:30" s="261" customFormat="1" ht="13.5" thickBot="1">
      <c r="A69" s="258"/>
      <c r="B69" s="262"/>
      <c r="C69" s="304" t="s">
        <v>982</v>
      </c>
      <c r="D69" s="316" t="str">
        <f>IF('Age-Level'!$AD62="A","/","")</f>
        <v/>
      </c>
      <c r="E69" s="316" t="str">
        <f>IF('Age-Level'!$AD66="A","/","")</f>
        <v/>
      </c>
      <c r="F69" s="316" t="str">
        <f>IF('Age-Level'!$AD70="A","/","")</f>
        <v/>
      </c>
      <c r="G69" s="316" t="str">
        <f>IF('Age-Level'!$AD75="A","/","")</f>
        <v/>
      </c>
      <c r="H69" s="316" t="str">
        <f>IF('Age-Level'!$AD77="A","/","")</f>
        <v/>
      </c>
      <c r="I69" s="326" t="str">
        <f>IF(Summary!$BB102="E","E","")</f>
        <v/>
      </c>
      <c r="J69" s="326" t="str">
        <f>IF(Summary!$BC102="Y","R","")</f>
        <v/>
      </c>
      <c r="K69" s="258"/>
      <c r="L69" s="585"/>
      <c r="M69" s="585"/>
      <c r="N69" s="585"/>
      <c r="O69" s="585"/>
      <c r="P69" s="585"/>
      <c r="Q69" s="585"/>
      <c r="R69" s="588"/>
      <c r="S69" s="273"/>
      <c r="T69" s="274"/>
      <c r="U69" s="586"/>
      <c r="V69" s="258"/>
      <c r="W69" s="275"/>
      <c r="X69" s="273"/>
      <c r="Y69" s="274"/>
      <c r="Z69" s="260"/>
      <c r="AA69" s="275"/>
      <c r="AB69" s="273"/>
      <c r="AC69" s="274"/>
    </row>
    <row r="70" spans="1:30" s="261" customFormat="1">
      <c r="A70" s="258"/>
      <c r="B70" s="262"/>
      <c r="C70" s="303" t="s">
        <v>983</v>
      </c>
      <c r="D70" s="310" t="str">
        <f>IF('Age-Level'!$AD80="A","/","")</f>
        <v/>
      </c>
      <c r="E70" s="310" t="str">
        <f>IF('Age-Level'!$AD84="A","/","")</f>
        <v/>
      </c>
      <c r="F70" s="310" t="str">
        <f>IF('Age-Level'!$AD88="A","/","")</f>
        <v/>
      </c>
      <c r="G70" s="310" t="str">
        <f>IF('Age-Level'!$AD93="A","/","")</f>
        <v/>
      </c>
      <c r="H70" s="310" t="str">
        <f>IF('Age-Level'!$AD95="A","/","")</f>
        <v/>
      </c>
      <c r="I70" s="224" t="str">
        <f>IF(Summary!$BB103="E","E","")</f>
        <v/>
      </c>
      <c r="J70" s="224" t="str">
        <f>IF(Summary!$BC103="Y","R","")</f>
        <v/>
      </c>
      <c r="K70" s="258"/>
      <c r="L70" s="583"/>
      <c r="M70" s="583"/>
      <c r="N70" s="583"/>
      <c r="O70" s="583"/>
      <c r="P70" s="583"/>
      <c r="Q70" s="583"/>
      <c r="R70" s="587"/>
      <c r="S70" s="273"/>
      <c r="T70" s="274"/>
      <c r="U70" s="586"/>
      <c r="V70" s="258"/>
      <c r="W70" s="275"/>
      <c r="X70" s="273"/>
      <c r="Y70" s="274"/>
      <c r="Z70" s="260"/>
      <c r="AA70" s="275"/>
      <c r="AB70" s="273"/>
      <c r="AC70" s="274"/>
    </row>
    <row r="71" spans="1:30" s="261" customFormat="1" ht="13.5" thickBot="1">
      <c r="B71" s="262"/>
      <c r="C71" s="302" t="s">
        <v>984</v>
      </c>
      <c r="D71" s="316" t="str">
        <f>IF('Age-Level'!$AD98="A","/","")</f>
        <v/>
      </c>
      <c r="E71" s="316" t="str">
        <f>IF('Age-Level'!$AD102="A","/","")</f>
        <v/>
      </c>
      <c r="F71" s="316" t="str">
        <f>IF('Age-Level'!$AD106="A","/","")</f>
        <v/>
      </c>
      <c r="G71" s="316" t="str">
        <f>IF('Age-Level'!$AD111="A","/","")</f>
        <v/>
      </c>
      <c r="H71" s="316" t="str">
        <f>IF('Age-Level'!$AD113="A","/","")</f>
        <v/>
      </c>
      <c r="I71" s="326" t="str">
        <f>IF(Summary!$BB104="E","E","")</f>
        <v/>
      </c>
      <c r="J71" s="326" t="str">
        <f>IF(Summary!$BC104="Y","R","")</f>
        <v/>
      </c>
      <c r="K71" s="258"/>
      <c r="L71" s="585"/>
      <c r="M71" s="585"/>
      <c r="N71" s="585"/>
      <c r="O71" s="585"/>
      <c r="P71" s="585"/>
      <c r="Q71" s="585"/>
      <c r="R71" s="588"/>
      <c r="S71" s="273"/>
      <c r="T71" s="274"/>
      <c r="U71" s="586"/>
      <c r="V71" s="258"/>
      <c r="W71" s="275"/>
      <c r="X71" s="273"/>
      <c r="Y71" s="274"/>
      <c r="Z71" s="260"/>
      <c r="AA71" s="275"/>
      <c r="AB71" s="273"/>
      <c r="AC71" s="274"/>
    </row>
    <row r="72" spans="1:30" s="261" customFormat="1">
      <c r="B72" s="262"/>
      <c r="C72" s="305" t="s">
        <v>985</v>
      </c>
      <c r="D72" s="381"/>
      <c r="E72" s="381"/>
      <c r="F72" s="309" t="str">
        <f>IF('Age-Level'!$AD116="C","/","")</f>
        <v/>
      </c>
      <c r="G72" s="309" t="str">
        <f>IF('Age-Level'!$AD117="C","/","")</f>
        <v/>
      </c>
      <c r="H72" s="309" t="str">
        <f>IF('Age-Level'!$AD118="C","/","")</f>
        <v/>
      </c>
      <c r="I72" s="224" t="str">
        <f>IF(Summary!$BB105="E","E","")</f>
        <v/>
      </c>
      <c r="J72" s="224" t="str">
        <f>IF(Summary!$BC105="Y","R","")</f>
        <v/>
      </c>
      <c r="K72" s="258"/>
      <c r="L72" s="583"/>
      <c r="M72" s="583"/>
      <c r="N72" s="583"/>
      <c r="O72" s="583"/>
      <c r="P72" s="583"/>
      <c r="Q72" s="583"/>
      <c r="R72" s="587"/>
      <c r="S72" s="273"/>
      <c r="T72" s="274"/>
      <c r="U72" s="586"/>
      <c r="V72" s="258"/>
      <c r="W72" s="275"/>
      <c r="X72" s="273"/>
      <c r="Y72" s="274"/>
      <c r="Z72" s="260"/>
      <c r="AA72" s="275"/>
      <c r="AB72" s="273"/>
      <c r="AC72" s="274"/>
    </row>
    <row r="73" spans="1:30" s="261" customFormat="1">
      <c r="B73" s="262"/>
      <c r="C73" s="306" t="s">
        <v>792</v>
      </c>
      <c r="D73" s="379"/>
      <c r="E73" s="379"/>
      <c r="F73" s="317" t="str">
        <f>IF(Bridging!$AD10="A","/","")</f>
        <v/>
      </c>
      <c r="G73" s="317" t="str">
        <f>IF(Bridging!$AD14="A","/","")</f>
        <v/>
      </c>
      <c r="H73" s="317" t="str">
        <f>IF(Bridging!$AD16="A","/","")</f>
        <v/>
      </c>
      <c r="I73" s="224" t="str">
        <f>IF(Summary!$BB93="E","E","")</f>
        <v/>
      </c>
      <c r="J73" s="224" t="str">
        <f>IF(Summary!$BC93="Y","R","")</f>
        <v/>
      </c>
      <c r="K73" s="258"/>
      <c r="L73" s="585"/>
      <c r="M73" s="585"/>
      <c r="N73" s="585"/>
      <c r="O73" s="585"/>
      <c r="P73" s="585"/>
      <c r="Q73" s="585"/>
      <c r="R73" s="588"/>
      <c r="S73" s="273"/>
      <c r="T73" s="274"/>
      <c r="U73" s="586"/>
      <c r="V73" s="258"/>
      <c r="W73" s="275"/>
      <c r="X73" s="273"/>
      <c r="Y73" s="274"/>
      <c r="Z73" s="260"/>
      <c r="AA73" s="275"/>
      <c r="AB73" s="273"/>
      <c r="AC73" s="274"/>
    </row>
    <row r="74" spans="1:30" s="261" customFormat="1">
      <c r="B74" s="258"/>
      <c r="C74" s="258"/>
      <c r="D74" s="259"/>
      <c r="E74" s="259"/>
      <c r="F74" s="259"/>
      <c r="G74" s="259"/>
      <c r="H74" s="259"/>
      <c r="I74" s="260"/>
      <c r="J74" s="260"/>
      <c r="K74" s="258"/>
      <c r="L74" s="583"/>
      <c r="M74" s="583"/>
      <c r="N74" s="583"/>
      <c r="O74" s="583"/>
      <c r="P74" s="583"/>
      <c r="Q74" s="583"/>
      <c r="R74" s="587"/>
      <c r="S74" s="273"/>
      <c r="T74" s="274"/>
      <c r="U74" s="586"/>
      <c r="V74" s="258"/>
      <c r="W74" s="275"/>
      <c r="X74" s="273"/>
      <c r="Y74" s="274"/>
      <c r="Z74" s="260"/>
      <c r="AA74" s="275"/>
      <c r="AB74" s="273"/>
      <c r="AC74" s="274"/>
    </row>
    <row r="75" spans="1:30" s="261" customFormat="1">
      <c r="B75" s="258"/>
      <c r="C75" s="258"/>
      <c r="D75" s="259"/>
      <c r="E75" s="259"/>
      <c r="F75" s="259"/>
      <c r="G75" s="259"/>
      <c r="H75" s="259"/>
      <c r="I75" s="260"/>
      <c r="J75" s="260"/>
      <c r="K75" s="258"/>
      <c r="L75" s="585"/>
      <c r="M75" s="585"/>
      <c r="N75" s="585"/>
      <c r="O75" s="585"/>
      <c r="P75" s="585"/>
      <c r="Q75" s="585"/>
      <c r="R75" s="588"/>
      <c r="S75" s="273"/>
      <c r="T75" s="274"/>
      <c r="U75" s="258"/>
      <c r="V75" s="258"/>
      <c r="W75" s="307"/>
      <c r="X75" s="277"/>
      <c r="Y75" s="278"/>
      <c r="Z75" s="260"/>
      <c r="AA75" s="307"/>
      <c r="AB75" s="277"/>
      <c r="AC75" s="278"/>
    </row>
    <row r="76" spans="1:30" s="261" customFormat="1">
      <c r="B76" s="258"/>
      <c r="C76" s="258"/>
      <c r="D76" s="259"/>
      <c r="E76" s="259"/>
      <c r="F76" s="259"/>
      <c r="G76" s="259"/>
      <c r="H76" s="259"/>
      <c r="I76" s="260"/>
      <c r="J76" s="260"/>
      <c r="K76" s="258"/>
      <c r="L76" s="258"/>
      <c r="M76" s="258"/>
      <c r="N76" s="258"/>
      <c r="O76" s="258"/>
      <c r="P76" s="258"/>
      <c r="Q76" s="258"/>
      <c r="R76" s="258"/>
      <c r="S76" s="260"/>
      <c r="T76" s="260"/>
      <c r="U76" s="258"/>
      <c r="V76" s="258"/>
      <c r="W76" s="258"/>
      <c r="X76" s="260"/>
      <c r="Y76" s="260"/>
      <c r="Z76" s="260"/>
      <c r="AA76" s="258"/>
      <c r="AB76" s="260"/>
      <c r="AC76" s="260"/>
    </row>
    <row r="77" spans="1:30" s="261" customFormat="1">
      <c r="B77" s="258"/>
      <c r="C77" s="258"/>
      <c r="D77" s="259"/>
      <c r="E77" s="259"/>
      <c r="F77" s="259"/>
      <c r="G77" s="259"/>
      <c r="H77" s="259"/>
      <c r="I77" s="260"/>
      <c r="J77" s="260"/>
      <c r="K77" s="258"/>
      <c r="L77" s="258"/>
      <c r="M77" s="258"/>
      <c r="N77" s="258"/>
      <c r="O77" s="258"/>
      <c r="P77" s="258"/>
      <c r="Q77" s="258"/>
      <c r="R77" s="258"/>
      <c r="S77" s="260"/>
      <c r="T77" s="260"/>
      <c r="U77" s="258"/>
      <c r="V77" s="258"/>
      <c r="W77" s="258"/>
      <c r="X77" s="260"/>
      <c r="Y77" s="260"/>
      <c r="Z77" s="260"/>
      <c r="AA77" s="258"/>
      <c r="AB77" s="260"/>
      <c r="AC77" s="260"/>
    </row>
    <row r="78" spans="1:30" s="261" customFormat="1">
      <c r="A78" s="258"/>
      <c r="B78" s="258"/>
      <c r="C78" s="258"/>
      <c r="D78" s="259"/>
      <c r="E78" s="259"/>
      <c r="F78" s="259"/>
      <c r="G78" s="259"/>
      <c r="H78" s="259"/>
      <c r="I78" s="260"/>
      <c r="J78" s="260"/>
      <c r="K78" s="258"/>
      <c r="L78" s="258"/>
      <c r="M78" s="258"/>
      <c r="N78" s="258"/>
      <c r="O78" s="258"/>
      <c r="P78" s="258"/>
      <c r="Q78" s="258"/>
      <c r="R78" s="258"/>
      <c r="S78" s="260"/>
      <c r="T78" s="260"/>
      <c r="U78" s="258"/>
      <c r="V78" s="258"/>
      <c r="W78" s="258"/>
      <c r="X78" s="260"/>
      <c r="Y78" s="260"/>
      <c r="Z78" s="260"/>
      <c r="AA78" s="258"/>
      <c r="AB78" s="260"/>
      <c r="AC78" s="260"/>
    </row>
    <row r="79" spans="1:30">
      <c r="W79" s="260"/>
      <c r="X79" s="258"/>
      <c r="AA79" s="261"/>
      <c r="AB79" s="258"/>
      <c r="AC79" s="258"/>
      <c r="AD79" s="258"/>
    </row>
    <row r="80" spans="1:30">
      <c r="W80" s="260"/>
      <c r="X80" s="258"/>
      <c r="AA80" s="261"/>
      <c r="AB80" s="258"/>
      <c r="AC80" s="258"/>
      <c r="AD80" s="258"/>
    </row>
    <row r="81" spans="23:30">
      <c r="W81" s="260"/>
      <c r="X81" s="258"/>
      <c r="AA81" s="261"/>
      <c r="AB81" s="258"/>
      <c r="AC81" s="258"/>
      <c r="AD81" s="258"/>
    </row>
    <row r="82" spans="23:30">
      <c r="W82" s="260"/>
      <c r="X82" s="258"/>
      <c r="AA82" s="261"/>
      <c r="AB82" s="258"/>
      <c r="AC82" s="258"/>
      <c r="AD82" s="258"/>
    </row>
    <row r="83" spans="23:30">
      <c r="W83" s="260"/>
      <c r="X83" s="258"/>
      <c r="AA83" s="261"/>
      <c r="AB83" s="258"/>
      <c r="AC83" s="258"/>
      <c r="AD83" s="258"/>
    </row>
    <row r="84" spans="23:30">
      <c r="W84" s="260"/>
      <c r="X84" s="258"/>
      <c r="AA84" s="261"/>
      <c r="AB84" s="258"/>
      <c r="AC84" s="258"/>
      <c r="AD84" s="258"/>
    </row>
    <row r="85" spans="23:30">
      <c r="W85" s="260"/>
      <c r="X85" s="258"/>
      <c r="AA85" s="261"/>
      <c r="AB85" s="258"/>
      <c r="AC85" s="258"/>
      <c r="AD85" s="258"/>
    </row>
    <row r="86" spans="23:30">
      <c r="W86" s="260"/>
      <c r="X86" s="258"/>
      <c r="AA86" s="261"/>
      <c r="AB86" s="258"/>
      <c r="AC86" s="258"/>
      <c r="AD86" s="258"/>
    </row>
  </sheetData>
  <sheetProtection algorithmName="SHA-512" hashValue="WFOAl+n+V9QlASQviGk3eLLUw484udO//lubb8aEn1VKlwnUQ0p6sbN1AA+2TRY8No9N1opQMBz5t1Nj6pC1jQ==" saltValue="/qU7EIFJV8E6hIONFa+7LA==" spinCount="100000" sheet="1" objects="1" scenarios="1" selectLockedCells="1"/>
  <mergeCells count="45">
    <mergeCell ref="L44:R44"/>
    <mergeCell ref="U25:U74"/>
    <mergeCell ref="L28:R28"/>
    <mergeCell ref="L29:R29"/>
    <mergeCell ref="L30:R30"/>
    <mergeCell ref="L31:R31"/>
    <mergeCell ref="L32:R32"/>
    <mergeCell ref="L33:R33"/>
    <mergeCell ref="L34:R34"/>
    <mergeCell ref="L35:R35"/>
    <mergeCell ref="L36:R36"/>
    <mergeCell ref="L37:R37"/>
    <mergeCell ref="L40:R40"/>
    <mergeCell ref="L41:R41"/>
    <mergeCell ref="L42:R42"/>
    <mergeCell ref="L43:R43"/>
    <mergeCell ref="L58:R58"/>
    <mergeCell ref="L45:R45"/>
    <mergeCell ref="L48:R48"/>
    <mergeCell ref="L49:R49"/>
    <mergeCell ref="L50:R50"/>
    <mergeCell ref="L51:R51"/>
    <mergeCell ref="L52:R52"/>
    <mergeCell ref="L53:R53"/>
    <mergeCell ref="L54:R54"/>
    <mergeCell ref="L55:R55"/>
    <mergeCell ref="L56:R56"/>
    <mergeCell ref="L57:R57"/>
    <mergeCell ref="L70:R70"/>
    <mergeCell ref="L59:R59"/>
    <mergeCell ref="L60:R60"/>
    <mergeCell ref="L61:R61"/>
    <mergeCell ref="L62:R62"/>
    <mergeCell ref="L63:R63"/>
    <mergeCell ref="L64:R64"/>
    <mergeCell ref="L65:R65"/>
    <mergeCell ref="L66:R66"/>
    <mergeCell ref="L67:R67"/>
    <mergeCell ref="L68:R68"/>
    <mergeCell ref="L69:R69"/>
    <mergeCell ref="L71:R71"/>
    <mergeCell ref="L72:R72"/>
    <mergeCell ref="L73:R73"/>
    <mergeCell ref="L74:R74"/>
    <mergeCell ref="L75:R75"/>
  </mergeCells>
  <conditionalFormatting sqref="T1:W1">
    <cfRule type="expression" dxfId="11" priority="2">
      <formula>LEFT($U$1,7)="Junior_"</formula>
    </cfRule>
  </conditionalFormatting>
  <conditionalFormatting sqref="C1">
    <cfRule type="expression" dxfId="10" priority="1">
      <formula>LEFT($U$1,7)&lt;&gt;"Junior_"</formula>
    </cfRule>
  </conditionalFormatting>
  <conditionalFormatting sqref="L48:L75 W54:W75 AA4:AA75">
    <cfRule type="duplicateValues" dxfId="9" priority="3"/>
  </conditionalFormatting>
  <pageMargins left="0.5" right="0.3" top="0.3" bottom="0.3" header="0.3" footer="0.3"/>
  <pageSetup scale="75" fitToWidth="2" fitToHeight="0" orientation="portrait" r:id="rId1"/>
  <colBreaks count="1" manualBreakCount="1">
    <brk id="21" max="74" man="1"/>
  </col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696DED-F2C0-43B0-968F-2B0C6993C3F1}">
  <sheetPr>
    <tabColor rgb="FF7030A0"/>
  </sheetPr>
  <dimension ref="A1:AD86"/>
  <sheetViews>
    <sheetView showGridLines="0" zoomScaleNormal="100" zoomScaleSheetLayoutView="100" workbookViewId="0">
      <selection activeCell="L48" sqref="L48:R48"/>
    </sheetView>
  </sheetViews>
  <sheetFormatPr defaultColWidth="9.140625" defaultRowHeight="12.75"/>
  <cols>
    <col min="1" max="1" width="0.85546875" style="258" customWidth="1"/>
    <col min="2" max="2" width="18.42578125" style="258" customWidth="1"/>
    <col min="3" max="3" width="24.42578125" style="258" customWidth="1"/>
    <col min="4" max="8" width="0.85546875" style="259" customWidth="1"/>
    <col min="9" max="10" width="7" style="260" customWidth="1"/>
    <col min="11" max="11" width="1.7109375" style="258" customWidth="1"/>
    <col min="12" max="12" width="18.42578125" style="258" customWidth="1"/>
    <col min="13" max="13" width="24.42578125" style="258" customWidth="1"/>
    <col min="14" max="18" width="0.85546875" style="258" customWidth="1"/>
    <col min="19" max="20" width="7" style="260" customWidth="1"/>
    <col min="21" max="21" width="2.7109375" style="258" customWidth="1"/>
    <col min="22" max="22" width="0.85546875" style="258" customWidth="1"/>
    <col min="23" max="23" width="45.7109375" style="258" customWidth="1"/>
    <col min="24" max="25" width="8.42578125" style="260" customWidth="1"/>
    <col min="26" max="26" width="1.7109375" style="260" customWidth="1"/>
    <col min="27" max="27" width="45.7109375" style="258" customWidth="1"/>
    <col min="28" max="29" width="8.42578125" style="260" customWidth="1"/>
    <col min="30" max="30" width="2.7109375" style="261" customWidth="1"/>
    <col min="31" max="16384" width="9.140625" style="258"/>
  </cols>
  <sheetData>
    <row r="1" spans="2:30" s="253" customFormat="1" ht="29.25" customHeight="1" thickBot="1">
      <c r="C1" s="254" t="s">
        <v>946</v>
      </c>
      <c r="D1" s="374"/>
      <c r="E1" s="374"/>
      <c r="F1" s="374"/>
      <c r="G1" s="374"/>
      <c r="H1" s="374"/>
      <c r="I1" s="375"/>
      <c r="J1" s="375"/>
      <c r="K1" s="376"/>
      <c r="L1" s="377"/>
      <c r="M1" s="377"/>
      <c r="N1" s="377"/>
      <c r="O1" s="377"/>
      <c r="P1" s="377"/>
      <c r="Q1" s="377"/>
      <c r="R1" s="377"/>
      <c r="S1" s="377"/>
      <c r="T1" s="378" t="str">
        <f ca="1">MID(CELL("filename",A1),FIND(IF(ISERROR(FIND("]",CELL("filename",A1))),"$","]"),CELL("filename",A1))+1,256)</f>
        <v>Junior_28</v>
      </c>
      <c r="U1" s="255" t="str">
        <f ca="1">MID(CELL("filename",A1),FIND(IF(ISERROR(FIND("]",CELL("filename",A1))),"$","]"),CELL("filename",A1))+1,256)</f>
        <v>Junior_28</v>
      </c>
      <c r="W1" s="256" t="str">
        <f ca="1">IF(T1&lt;&gt;"",T1,"")</f>
        <v>Junior_28</v>
      </c>
      <c r="X1" s="257"/>
      <c r="Y1" s="257"/>
      <c r="Z1" s="257"/>
      <c r="AB1" s="257"/>
      <c r="AC1" s="257"/>
      <c r="AD1" s="256"/>
    </row>
    <row r="2" spans="2:30" ht="12.95" customHeight="1">
      <c r="N2" s="259"/>
      <c r="O2" s="259"/>
      <c r="P2" s="259"/>
      <c r="Q2" s="259"/>
      <c r="R2" s="259"/>
    </row>
    <row r="3" spans="2:30" ht="12.95" customHeight="1" thickBot="1">
      <c r="N3" s="259"/>
      <c r="O3" s="259"/>
      <c r="P3" s="259"/>
      <c r="Q3" s="259"/>
      <c r="R3" s="259"/>
    </row>
    <row r="4" spans="2:30" ht="12.95" customHeight="1">
      <c r="B4" s="262"/>
      <c r="C4" s="300" t="s">
        <v>1076</v>
      </c>
      <c r="D4" s="309" t="str">
        <f>IF(Badges!$AE33="A","/","")</f>
        <v/>
      </c>
      <c r="E4" s="309" t="str">
        <f>IF(Badges!$AE37="A","/","")</f>
        <v/>
      </c>
      <c r="F4" s="309" t="str">
        <f>IF(Badges!$AE41="A","/","")</f>
        <v/>
      </c>
      <c r="G4" s="309" t="str">
        <f>IF(Badges!$AE45="A","/","")</f>
        <v/>
      </c>
      <c r="H4" s="309" t="str">
        <f>IF(Badges!$AE49="A","/","")</f>
        <v/>
      </c>
      <c r="I4" s="325" t="str">
        <f>IF(Summary!$BD5="E","E","")</f>
        <v/>
      </c>
      <c r="J4" s="325" t="str">
        <f>IF(Summary!$BE5="Y","R","")</f>
        <v/>
      </c>
      <c r="L4" s="262"/>
      <c r="M4" s="267" t="s">
        <v>97</v>
      </c>
      <c r="N4" s="268"/>
      <c r="O4" s="268"/>
      <c r="P4" s="268"/>
      <c r="Q4" s="268"/>
      <c r="R4" s="268"/>
      <c r="S4" s="269"/>
      <c r="T4" s="269"/>
      <c r="W4" s="336" t="str">
        <f>'Fun Patches'!C5</f>
        <v>&lt;LIST PATCH HERE&gt;</v>
      </c>
      <c r="X4" s="337" t="str">
        <f>IF(Summary!$BD113="E","E","")</f>
        <v/>
      </c>
      <c r="Y4" s="337" t="str">
        <f>IF(Summary!$BE113="Y","R","")</f>
        <v/>
      </c>
      <c r="AA4" s="270"/>
      <c r="AB4" s="264"/>
      <c r="AC4" s="265"/>
    </row>
    <row r="5" spans="2:30" ht="12.95" customHeight="1">
      <c r="B5" s="262"/>
      <c r="C5" s="295" t="s">
        <v>1057</v>
      </c>
      <c r="D5" s="311" t="str">
        <f>IF(Badges!$AE151="A","/","")</f>
        <v/>
      </c>
      <c r="E5" s="311" t="str">
        <f>IF(Badges!$AE155="A","/","")</f>
        <v/>
      </c>
      <c r="F5" s="311" t="str">
        <f>IF(Badges!$AE159="A","/","")</f>
        <v/>
      </c>
      <c r="G5" s="311" t="str">
        <f>IF(Badges!$AE163="A","/","")</f>
        <v/>
      </c>
      <c r="H5" s="311" t="str">
        <f>IF(Badges!$AE167="A","/","")</f>
        <v/>
      </c>
      <c r="I5" s="223" t="str">
        <f>IF(Summary!$BD11="E","E","")</f>
        <v/>
      </c>
      <c r="J5" s="223" t="str">
        <f>IF(Summary!$BE11="Y","R","")</f>
        <v/>
      </c>
      <c r="L5" s="262"/>
      <c r="M5" s="271" t="s">
        <v>947</v>
      </c>
      <c r="N5" s="268"/>
      <c r="O5" s="268"/>
      <c r="P5" s="268"/>
      <c r="Q5" s="268"/>
      <c r="R5" s="272"/>
      <c r="S5" s="224" t="str">
        <f>IF(Summary!$BD63="E","E","")</f>
        <v/>
      </c>
      <c r="T5" s="224" t="str">
        <f>IF(Summary!$BE63="Y","R","")</f>
        <v/>
      </c>
      <c r="W5" s="338" t="str">
        <f>'Fun Patches'!C6</f>
        <v>&lt;LIST PATCH HERE&gt;</v>
      </c>
      <c r="X5" s="339" t="str">
        <f>IF(Summary!$BD114="E","E","")</f>
        <v/>
      </c>
      <c r="Y5" s="339" t="str">
        <f>IF(Summary!$BE114="Y","R","")</f>
        <v/>
      </c>
      <c r="AA5" s="275"/>
      <c r="AB5" s="273"/>
      <c r="AC5" s="274"/>
    </row>
    <row r="6" spans="2:30" ht="12.95" customHeight="1" thickBot="1">
      <c r="B6" s="262"/>
      <c r="C6" s="299" t="s">
        <v>144</v>
      </c>
      <c r="D6" s="311" t="str">
        <f>IF(Badges!$AE174="A","/","")</f>
        <v/>
      </c>
      <c r="E6" s="311" t="str">
        <f>IF(Badges!$AE178="A","/","")</f>
        <v/>
      </c>
      <c r="F6" s="311" t="str">
        <f>IF(Badges!$AE182="A","/","")</f>
        <v/>
      </c>
      <c r="G6" s="311" t="str">
        <f>IF(Badges!$AE186="A","/","")</f>
        <v/>
      </c>
      <c r="H6" s="311" t="str">
        <f>IF(Badges!$AE190="A","/","")</f>
        <v/>
      </c>
      <c r="I6" s="223" t="str">
        <f>IF(Summary!$BD12="E","E","")</f>
        <v/>
      </c>
      <c r="J6" s="223" t="str">
        <f>IF(Summary!$BE12="Y","R","")</f>
        <v/>
      </c>
      <c r="K6" s="266" t="str">
        <f>IF(COUNT(#REF!)=3,MAX(#REF!),"")</f>
        <v/>
      </c>
      <c r="L6" s="262"/>
      <c r="M6" s="279" t="s">
        <v>948</v>
      </c>
      <c r="N6" s="280"/>
      <c r="O6" s="280"/>
      <c r="P6" s="280"/>
      <c r="Q6" s="280"/>
      <c r="R6" s="281"/>
      <c r="S6" s="224" t="str">
        <f>IF(Summary!$BD64="E","E","")</f>
        <v/>
      </c>
      <c r="T6" s="224" t="str">
        <f>IF(Summary!$BE64="Y","R","")</f>
        <v/>
      </c>
      <c r="W6" s="338" t="str">
        <f>'Fun Patches'!C7</f>
        <v>&lt;LIST PATCH HERE&gt;</v>
      </c>
      <c r="X6" s="339" t="str">
        <f>IF(Summary!$BD115="E","E","")</f>
        <v/>
      </c>
      <c r="Y6" s="339" t="str">
        <f>IF(Summary!$BE115="Y","R","")</f>
        <v/>
      </c>
      <c r="AA6" s="275"/>
      <c r="AB6" s="273"/>
      <c r="AC6" s="274"/>
    </row>
    <row r="7" spans="2:30" ht="12.95" customHeight="1" thickBot="1">
      <c r="B7" s="262"/>
      <c r="C7" s="294" t="s">
        <v>139</v>
      </c>
      <c r="D7" s="309" t="str">
        <f>IF(Badges!$AE197="A","/","")</f>
        <v/>
      </c>
      <c r="E7" s="309" t="str">
        <f>IF(Badges!$AE201="A","/","")</f>
        <v/>
      </c>
      <c r="F7" s="309" t="str">
        <f>IF(Badges!$AE205="A","/","")</f>
        <v/>
      </c>
      <c r="G7" s="309" t="str">
        <f>IF(Badges!$AE209="A","/","")</f>
        <v/>
      </c>
      <c r="H7" s="309" t="str">
        <f>IF(Badges!$AE213="A","/","")</f>
        <v/>
      </c>
      <c r="I7" s="325" t="str">
        <f>IF(Summary!$BD13="E","E","")</f>
        <v/>
      </c>
      <c r="J7" s="325" t="str">
        <f>IF(Summary!$BE13="Y","R","")</f>
        <v/>
      </c>
      <c r="K7" s="266"/>
      <c r="L7" s="262"/>
      <c r="M7" s="283" t="s">
        <v>949</v>
      </c>
      <c r="N7" s="284"/>
      <c r="O7" s="284"/>
      <c r="P7" s="284"/>
      <c r="Q7" s="284"/>
      <c r="R7" s="285"/>
      <c r="S7" s="224" t="str">
        <f>IF(Summary!$BD65="E","E","")</f>
        <v/>
      </c>
      <c r="T7" s="224" t="str">
        <f>IF(Summary!$BE65="Y","R","")</f>
        <v/>
      </c>
      <c r="U7" s="266" t="str">
        <f>IF(COUNTIF(S5:S7,"E")=3,"C"," ")</f>
        <v xml:space="preserve"> </v>
      </c>
      <c r="W7" s="338" t="str">
        <f>'Fun Patches'!C8</f>
        <v>&lt;LIST PATCH HERE&gt;</v>
      </c>
      <c r="X7" s="339" t="str">
        <f>IF(Summary!$BD116="E","E","")</f>
        <v/>
      </c>
      <c r="Y7" s="339" t="str">
        <f>IF(Summary!$BE116="Y","R","")</f>
        <v/>
      </c>
      <c r="AA7" s="275"/>
      <c r="AB7" s="273"/>
      <c r="AC7" s="274"/>
    </row>
    <row r="8" spans="2:30" ht="12.95" customHeight="1">
      <c r="B8" s="262"/>
      <c r="C8" s="295" t="s">
        <v>151</v>
      </c>
      <c r="D8" s="311" t="str">
        <f>IF(Badges!$AE220="A","/","")</f>
        <v/>
      </c>
      <c r="E8" s="311" t="str">
        <f>IF(Badges!$AE224="A","/","")</f>
        <v/>
      </c>
      <c r="F8" s="311" t="str">
        <f>IF(Badges!$AE228="A","/","")</f>
        <v/>
      </c>
      <c r="G8" s="311" t="str">
        <f>IF(Badges!$AE232="A","/","")</f>
        <v/>
      </c>
      <c r="H8" s="311" t="str">
        <f>IF(Badges!$AE236="A","/","")</f>
        <v/>
      </c>
      <c r="I8" s="223" t="str">
        <f>IF(Summary!$BD14="E","E","")</f>
        <v/>
      </c>
      <c r="J8" s="223" t="str">
        <f>IF(Summary!$BE14="Y","R","")</f>
        <v/>
      </c>
      <c r="K8" s="266"/>
      <c r="L8" s="262"/>
      <c r="M8" s="287" t="s">
        <v>951</v>
      </c>
      <c r="N8" s="288"/>
      <c r="O8" s="288"/>
      <c r="P8" s="288"/>
      <c r="Q8" s="288"/>
      <c r="R8" s="288"/>
      <c r="S8" s="289"/>
      <c r="T8" s="289"/>
      <c r="W8" s="338" t="str">
        <f>'Fun Patches'!C9</f>
        <v>&lt;LIST PATCH HERE&gt;</v>
      </c>
      <c r="X8" s="339" t="str">
        <f>IF(Summary!$BD117="E","E","")</f>
        <v/>
      </c>
      <c r="Y8" s="339" t="str">
        <f>IF(Summary!$BE117="Y","R","")</f>
        <v/>
      </c>
      <c r="AA8" s="275"/>
      <c r="AB8" s="273"/>
      <c r="AC8" s="274"/>
    </row>
    <row r="9" spans="2:30" ht="12.95" customHeight="1" thickBot="1">
      <c r="B9" s="262"/>
      <c r="C9" s="298" t="s">
        <v>439</v>
      </c>
      <c r="D9" s="311" t="str">
        <f>IF(Badges!$AE266="A","/","")</f>
        <v/>
      </c>
      <c r="E9" s="311" t="str">
        <f>IF(Badges!$AE270="A","/","")</f>
        <v/>
      </c>
      <c r="F9" s="311" t="str">
        <f>IF(Badges!$AE274="A","/","")</f>
        <v/>
      </c>
      <c r="G9" s="311" t="str">
        <f>IF(Badges!$AE278="A","/","")</f>
        <v/>
      </c>
      <c r="H9" s="311" t="str">
        <f>IF(Badges!$AE282="A","/","")</f>
        <v/>
      </c>
      <c r="I9" s="223" t="str">
        <f>IF(Summary!$BD16="E","E","")</f>
        <v/>
      </c>
      <c r="J9" s="223" t="str">
        <f>IF(Summary!$BE16="Y","R","")</f>
        <v/>
      </c>
      <c r="K9" s="266"/>
      <c r="L9" s="262"/>
      <c r="M9" s="271" t="s">
        <v>22</v>
      </c>
      <c r="N9" s="268"/>
      <c r="O9" s="268"/>
      <c r="P9" s="268"/>
      <c r="Q9" s="268"/>
      <c r="R9" s="272"/>
      <c r="S9" s="224" t="str">
        <f>IF(Summary!$BD67="E","E","")</f>
        <v/>
      </c>
      <c r="T9" s="224" t="str">
        <f>IF(Summary!$BE67="Y","R","")</f>
        <v/>
      </c>
      <c r="W9" s="338" t="str">
        <f>'Fun Patches'!C10</f>
        <v>&lt;LIST PATCH HERE&gt;</v>
      </c>
      <c r="X9" s="339" t="str">
        <f>IF(Summary!$BD118="E","E","")</f>
        <v/>
      </c>
      <c r="Y9" s="339" t="str">
        <f>IF(Summary!$BE118="Y","R","")</f>
        <v/>
      </c>
      <c r="AA9" s="275"/>
      <c r="AB9" s="273"/>
      <c r="AC9" s="274"/>
    </row>
    <row r="10" spans="2:30" ht="12.95" customHeight="1">
      <c r="B10" s="262"/>
      <c r="C10" s="300" t="s">
        <v>950</v>
      </c>
      <c r="D10" s="309" t="str">
        <f>IF(Badges!$AE289="A","/","")</f>
        <v/>
      </c>
      <c r="E10" s="309" t="str">
        <f>IF(Badges!$AE293="A","/","")</f>
        <v/>
      </c>
      <c r="F10" s="309" t="str">
        <f>IF(Badges!$AE297="A","/","")</f>
        <v/>
      </c>
      <c r="G10" s="309" t="str">
        <f>IF(Badges!$AE301="A","/","")</f>
        <v/>
      </c>
      <c r="H10" s="309" t="str">
        <f>IF(Badges!$AE305="A","/","")</f>
        <v/>
      </c>
      <c r="I10" s="325" t="str">
        <f>IF(Summary!$BD17="E","E","")</f>
        <v/>
      </c>
      <c r="J10" s="325" t="str">
        <f>IF(Summary!$BE17="Y","R","")</f>
        <v/>
      </c>
      <c r="K10" s="266" t="str">
        <f>IF(COUNT(#REF!)=3,MAX(#REF!),"")</f>
        <v/>
      </c>
      <c r="L10" s="262"/>
      <c r="M10" s="279" t="s">
        <v>26</v>
      </c>
      <c r="N10" s="280"/>
      <c r="O10" s="280"/>
      <c r="P10" s="280"/>
      <c r="Q10" s="280"/>
      <c r="R10" s="281"/>
      <c r="S10" s="224" t="str">
        <f>IF(Summary!$BD68="E","E","")</f>
        <v/>
      </c>
      <c r="T10" s="224" t="str">
        <f>IF(Summary!$BE68="Y","R","")</f>
        <v/>
      </c>
      <c r="W10" s="338" t="str">
        <f>'Fun Patches'!C11</f>
        <v>&lt;LIST PATCH HERE&gt;</v>
      </c>
      <c r="X10" s="339" t="str">
        <f>IF(Summary!$BD119="E","E","")</f>
        <v/>
      </c>
      <c r="Y10" s="339" t="str">
        <f>IF(Summary!$BE119="Y","R","")</f>
        <v/>
      </c>
      <c r="AA10" s="275"/>
      <c r="AB10" s="273"/>
      <c r="AC10" s="274"/>
    </row>
    <row r="11" spans="2:30" ht="12.95" customHeight="1" thickBot="1">
      <c r="B11" s="262"/>
      <c r="C11" s="295" t="s">
        <v>155</v>
      </c>
      <c r="D11" s="311" t="str">
        <f>IF(Badges!$AE312="A","/","")</f>
        <v/>
      </c>
      <c r="E11" s="311" t="str">
        <f>IF(Badges!$AE316="A","/","")</f>
        <v/>
      </c>
      <c r="F11" s="311" t="str">
        <f>IF(Badges!$AE320="A","/","")</f>
        <v/>
      </c>
      <c r="G11" s="311" t="str">
        <f>IF(Badges!$AE324="A","/","")</f>
        <v/>
      </c>
      <c r="H11" s="311" t="str">
        <f>IF(Badges!$AE328="A","/","")</f>
        <v/>
      </c>
      <c r="I11" s="223" t="str">
        <f>IF(Summary!$BD18="E","E","")</f>
        <v/>
      </c>
      <c r="J11" s="223" t="str">
        <f>IF(Summary!$BE18="Y","R","")</f>
        <v/>
      </c>
      <c r="K11" s="266"/>
      <c r="L11" s="262"/>
      <c r="M11" s="290" t="s">
        <v>30</v>
      </c>
      <c r="N11" s="291"/>
      <c r="O11" s="291"/>
      <c r="P11" s="291"/>
      <c r="Q11" s="291"/>
      <c r="R11" s="292"/>
      <c r="S11" s="326" t="str">
        <f>IF(Summary!$BD69="E","E","")</f>
        <v/>
      </c>
      <c r="T11" s="326" t="str">
        <f>IF(Summary!$BE69="Y","R","")</f>
        <v/>
      </c>
      <c r="U11" s="266" t="str">
        <f>IF(COUNTIF(S9:S11,"E")=3,"C"," ")</f>
        <v xml:space="preserve"> </v>
      </c>
      <c r="W11" s="338" t="str">
        <f>'Fun Patches'!C12</f>
        <v>&lt;LIST PATCH HERE&gt;</v>
      </c>
      <c r="X11" s="339" t="str">
        <f>IF(Summary!$BD120="E","E","")</f>
        <v/>
      </c>
      <c r="Y11" s="339" t="str">
        <f>IF(Summary!$BE120="Y","R","")</f>
        <v/>
      </c>
      <c r="AA11" s="275"/>
      <c r="AB11" s="273"/>
      <c r="AC11" s="274"/>
    </row>
    <row r="12" spans="2:30" ht="12.95" customHeight="1" thickBot="1">
      <c r="B12" s="262"/>
      <c r="C12" s="295" t="s">
        <v>143</v>
      </c>
      <c r="D12" s="311" t="str">
        <f>IF(Badges!$AE335="A","/","")</f>
        <v/>
      </c>
      <c r="E12" s="311" t="str">
        <f>IF(Badges!$AE339="A","/","")</f>
        <v/>
      </c>
      <c r="F12" s="311" t="str">
        <f>IF(Badges!$AE343="A","/","")</f>
        <v/>
      </c>
      <c r="G12" s="311" t="str">
        <f>IF(Badges!$AE347="A","/","")</f>
        <v/>
      </c>
      <c r="H12" s="311" t="str">
        <f>IF(Badges!$AE351="A","/","")</f>
        <v/>
      </c>
      <c r="I12" s="223" t="str">
        <f>IF(Summary!$BD19="E","E","")</f>
        <v/>
      </c>
      <c r="J12" s="223" t="str">
        <f>IF(Summary!$BE19="Y","R","")</f>
        <v/>
      </c>
      <c r="K12" s="266"/>
      <c r="L12" s="262"/>
      <c r="M12" s="267" t="s">
        <v>121</v>
      </c>
      <c r="N12" s="268"/>
      <c r="O12" s="268"/>
      <c r="P12" s="268"/>
      <c r="Q12" s="268"/>
      <c r="R12" s="268"/>
      <c r="S12" s="269"/>
      <c r="T12" s="269"/>
      <c r="W12" s="338" t="str">
        <f>'Fun Patches'!C13</f>
        <v>&lt;LIST PATCH HERE&gt;</v>
      </c>
      <c r="X12" s="339" t="str">
        <f>IF(Summary!$BD121="E","E","")</f>
        <v/>
      </c>
      <c r="Y12" s="339" t="str">
        <f>IF(Summary!$BE121="Y","R","")</f>
        <v/>
      </c>
      <c r="AA12" s="275"/>
      <c r="AB12" s="273"/>
      <c r="AC12" s="274"/>
    </row>
    <row r="13" spans="2:30" ht="12.95" customHeight="1">
      <c r="B13" s="262"/>
      <c r="C13" s="294" t="s">
        <v>741</v>
      </c>
      <c r="D13" s="309" t="str">
        <f>IF(Badges!$AE358="A","/","")</f>
        <v/>
      </c>
      <c r="E13" s="309" t="str">
        <f>IF(Badges!$AE362="A","/","")</f>
        <v/>
      </c>
      <c r="F13" s="309" t="str">
        <f>IF(Badges!$AE366="A","/","")</f>
        <v/>
      </c>
      <c r="G13" s="309" t="str">
        <f>IF(Badges!$AE370="A","/","")</f>
        <v/>
      </c>
      <c r="H13" s="309" t="str">
        <f>IF(Badges!$AE374="A","/","")</f>
        <v/>
      </c>
      <c r="I13" s="325" t="str">
        <f>IF(Summary!$BD20="E","E","")</f>
        <v/>
      </c>
      <c r="J13" s="325" t="str">
        <f>IF(Summary!$BE20="Y","R","")</f>
        <v/>
      </c>
      <c r="K13" s="266"/>
      <c r="L13" s="262"/>
      <c r="M13" s="279" t="s">
        <v>953</v>
      </c>
      <c r="N13" s="280"/>
      <c r="O13" s="280"/>
      <c r="P13" s="280"/>
      <c r="Q13" s="280"/>
      <c r="R13" s="281"/>
      <c r="S13" s="224" t="str">
        <f>IF(Summary!$BD71="E","E","")</f>
        <v/>
      </c>
      <c r="T13" s="224" t="str">
        <f>IF(Summary!$BE71="Y","R","")</f>
        <v/>
      </c>
      <c r="W13" s="338" t="str">
        <f>'Fun Patches'!C14</f>
        <v>&lt;LIST PATCH HERE&gt;</v>
      </c>
      <c r="X13" s="339" t="str">
        <f>IF(Summary!$BD122="E","E","")</f>
        <v/>
      </c>
      <c r="Y13" s="339" t="str">
        <f>IF(Summary!$BE122="Y","R","")</f>
        <v/>
      </c>
      <c r="AA13" s="275"/>
      <c r="AB13" s="273"/>
      <c r="AC13" s="274"/>
    </row>
    <row r="14" spans="2:30" ht="12.95" customHeight="1">
      <c r="B14" s="262"/>
      <c r="C14" s="295" t="s">
        <v>952</v>
      </c>
      <c r="D14" s="311" t="str">
        <f>IF(Badges!$AE573="A","/","")</f>
        <v/>
      </c>
      <c r="E14" s="311" t="str">
        <f>IF(Badges!$AE385="A","/","")</f>
        <v/>
      </c>
      <c r="F14" s="311" t="str">
        <f>IF(Badges!$AE389="A","/","")</f>
        <v/>
      </c>
      <c r="G14" s="311" t="str">
        <f>IF(Badges!$AE393="A","/","")</f>
        <v/>
      </c>
      <c r="H14" s="311" t="str">
        <f>IF(Badges!$AE397="A","/","")</f>
        <v/>
      </c>
      <c r="I14" s="223" t="str">
        <f>IF(Summary!$BD21="E","E","")</f>
        <v/>
      </c>
      <c r="J14" s="223" t="str">
        <f>IF(Summary!$BE21="Y","R","")</f>
        <v/>
      </c>
      <c r="K14" s="266" t="str">
        <f>IF(COUNT(#REF!)=3,MAX(#REF!),"")</f>
        <v/>
      </c>
      <c r="L14" s="262"/>
      <c r="M14" s="279" t="s">
        <v>954</v>
      </c>
      <c r="N14" s="280"/>
      <c r="O14" s="280"/>
      <c r="P14" s="280"/>
      <c r="Q14" s="280"/>
      <c r="R14" s="281"/>
      <c r="S14" s="224" t="str">
        <f>IF(Summary!$BD72="E","E","")</f>
        <v/>
      </c>
      <c r="T14" s="224" t="str">
        <f>IF(Summary!$BE72="Y","R","")</f>
        <v/>
      </c>
      <c r="W14" s="338" t="str">
        <f>'Fun Patches'!C15</f>
        <v>&lt;LIST PATCH HERE&gt;</v>
      </c>
      <c r="X14" s="339" t="str">
        <f>IF(Summary!$BD123="E","E","")</f>
        <v/>
      </c>
      <c r="Y14" s="339" t="str">
        <f>IF(Summary!$BE123="Y","R","")</f>
        <v/>
      </c>
      <c r="AA14" s="275"/>
      <c r="AB14" s="273"/>
      <c r="AC14" s="274"/>
    </row>
    <row r="15" spans="2:30" ht="12.95" customHeight="1" thickBot="1">
      <c r="B15" s="262"/>
      <c r="C15" s="298" t="s">
        <v>697</v>
      </c>
      <c r="D15" s="311" t="str">
        <f>IF(Badges!$AE404="A","/","")</f>
        <v/>
      </c>
      <c r="E15" s="311" t="str">
        <f>IF(Badges!$AE408="A","/","")</f>
        <v/>
      </c>
      <c r="F15" s="311" t="str">
        <f>IF(Badges!$AE412="A","/","")</f>
        <v/>
      </c>
      <c r="G15" s="311" t="str">
        <f>IF(Badges!$AE416="A","/","")</f>
        <v/>
      </c>
      <c r="H15" s="311" t="str">
        <f>IF(Badges!$AE420="A","/","")</f>
        <v/>
      </c>
      <c r="I15" s="223" t="str">
        <f>IF(Summary!$BD22="E","E","")</f>
        <v/>
      </c>
      <c r="J15" s="223" t="str">
        <f>IF(Summary!$BE22="Y","R","")</f>
        <v/>
      </c>
      <c r="K15" s="266"/>
      <c r="L15" s="262"/>
      <c r="M15" s="283" t="s">
        <v>955</v>
      </c>
      <c r="N15" s="284"/>
      <c r="O15" s="284"/>
      <c r="P15" s="284"/>
      <c r="Q15" s="284"/>
      <c r="R15" s="285"/>
      <c r="S15" s="326" t="str">
        <f>IF(Summary!$BD73="E","E","")</f>
        <v/>
      </c>
      <c r="T15" s="326" t="str">
        <f>IF(Summary!$BE73="Y","R","")</f>
        <v/>
      </c>
      <c r="U15" s="266" t="str">
        <f>IF(COUNTIF(S13:S15,"E")=3,"C"," ")</f>
        <v xml:space="preserve"> </v>
      </c>
      <c r="W15" s="338" t="str">
        <f>'Fun Patches'!C16</f>
        <v>&lt;LIST PATCH HERE&gt;</v>
      </c>
      <c r="X15" s="339" t="str">
        <f>IF(Summary!$BD124="E","E","")</f>
        <v/>
      </c>
      <c r="Y15" s="339" t="str">
        <f>IF(Summary!$BE124="Y","R","")</f>
        <v/>
      </c>
      <c r="AA15" s="275"/>
      <c r="AB15" s="273"/>
      <c r="AC15" s="274"/>
    </row>
    <row r="16" spans="2:30" ht="12.95" customHeight="1">
      <c r="B16" s="262"/>
      <c r="C16" s="295" t="s">
        <v>146</v>
      </c>
      <c r="D16" s="309" t="str">
        <f>IF(Badges!$AE427="A","/","")</f>
        <v/>
      </c>
      <c r="E16" s="309" t="str">
        <f>IF(Badges!$AE431="A","/","")</f>
        <v/>
      </c>
      <c r="F16" s="309" t="str">
        <f>IF(Badges!$AE435="A","/","")</f>
        <v/>
      </c>
      <c r="G16" s="309" t="str">
        <f>IF(Badges!$AE439="A","/","")</f>
        <v/>
      </c>
      <c r="H16" s="309" t="str">
        <f>IF(Badges!$AE443="A","/","")</f>
        <v/>
      </c>
      <c r="I16" s="325" t="str">
        <f>IF(Summary!$BD23="E","E","")</f>
        <v/>
      </c>
      <c r="J16" s="325" t="str">
        <f>IF(Summary!$BE23="Y","R","")</f>
        <v/>
      </c>
      <c r="K16" s="266"/>
      <c r="L16" s="262"/>
      <c r="M16" s="294" t="s">
        <v>956</v>
      </c>
      <c r="N16" s="310" t="str">
        <f>IF(Badges!$AE79="A","/","")</f>
        <v/>
      </c>
      <c r="O16" s="310" t="str">
        <f>IF(Badges!$AE83="A","/","")</f>
        <v/>
      </c>
      <c r="P16" s="310" t="str">
        <f>IF(Badges!$AE87="A","/","")</f>
        <v/>
      </c>
      <c r="Q16" s="310" t="str">
        <f>IF(Badges!$AE91="A","/","")</f>
        <v/>
      </c>
      <c r="R16" s="310" t="str">
        <f>IF(Badges!$AE95="A","/","")</f>
        <v/>
      </c>
      <c r="S16" s="224" t="str">
        <f>IF(Summary!$BD7="E","E","")</f>
        <v/>
      </c>
      <c r="T16" s="224" t="str">
        <f>IF(Summary!$BE7="Y","R","")</f>
        <v/>
      </c>
      <c r="W16" s="338" t="str">
        <f>'Fun Patches'!C17</f>
        <v>&lt;LIST PATCH HERE&gt;</v>
      </c>
      <c r="X16" s="339" t="str">
        <f>IF(Summary!$BD125="E","E","")</f>
        <v/>
      </c>
      <c r="Y16" s="339" t="str">
        <f>IF(Summary!$BE125="Y","R","")</f>
        <v/>
      </c>
      <c r="AA16" s="275"/>
      <c r="AB16" s="273"/>
      <c r="AC16" s="274"/>
    </row>
    <row r="17" spans="2:29" ht="12.95" customHeight="1">
      <c r="B17" s="262"/>
      <c r="C17" s="295" t="s">
        <v>153</v>
      </c>
      <c r="D17" s="311" t="str">
        <f>IF(Badges!$AE450="A","/","")</f>
        <v/>
      </c>
      <c r="E17" s="311" t="str">
        <f>IF(Badges!$AE454="A","/","")</f>
        <v/>
      </c>
      <c r="F17" s="311" t="str">
        <f>IF(Badges!$AE458="A","/","")</f>
        <v/>
      </c>
      <c r="G17" s="311" t="str">
        <f>IF(Badges!$AE462="A","/","")</f>
        <v/>
      </c>
      <c r="H17" s="311" t="str">
        <f>IF(Badges!$AE466="A","/","")</f>
        <v/>
      </c>
      <c r="I17" s="223" t="str">
        <f>IF(Summary!$BD24="E","E","")</f>
        <v/>
      </c>
      <c r="J17" s="223" t="str">
        <f>IF(Summary!$BE24="Y","R","")</f>
        <v/>
      </c>
      <c r="K17" s="266"/>
      <c r="L17" s="262"/>
      <c r="M17" s="295" t="s">
        <v>957</v>
      </c>
      <c r="N17" s="311" t="str">
        <f>IF(Badges!$AE10="A","/","")</f>
        <v/>
      </c>
      <c r="O17" s="311" t="str">
        <f>IF(Badges!$AE14="A","/","")</f>
        <v/>
      </c>
      <c r="P17" s="311" t="str">
        <f>IF(Badges!$AE18="A","/","")</f>
        <v/>
      </c>
      <c r="Q17" s="311" t="str">
        <f>IF(Badges!$AE22="A","/","")</f>
        <v/>
      </c>
      <c r="R17" s="311" t="str">
        <f>IF(Badges!$AE26="A","/","")</f>
        <v/>
      </c>
      <c r="S17" s="224" t="str">
        <f>IF(Summary!$BD4="E","E","")</f>
        <v/>
      </c>
      <c r="T17" s="224" t="str">
        <f>IF(Summary!$BE4="Y","R","")</f>
        <v/>
      </c>
      <c r="W17" s="338" t="str">
        <f>'Fun Patches'!C18</f>
        <v>&lt;LIST PATCH HERE&gt;</v>
      </c>
      <c r="X17" s="339" t="str">
        <f>IF(Summary!$BD126="E","E","")</f>
        <v/>
      </c>
      <c r="Y17" s="339" t="str">
        <f>IF(Summary!$BE126="Y","R","")</f>
        <v/>
      </c>
      <c r="AA17" s="275"/>
      <c r="AB17" s="273"/>
      <c r="AC17" s="274"/>
    </row>
    <row r="18" spans="2:29" ht="12.95" customHeight="1" thickBot="1">
      <c r="B18" s="262"/>
      <c r="C18" s="295" t="s">
        <v>94</v>
      </c>
      <c r="D18" s="311" t="str">
        <f>IF(Badges!$AE473="A","/","")</f>
        <v/>
      </c>
      <c r="E18" s="311" t="str">
        <f>IF(Badges!$AE477="A","/","")</f>
        <v/>
      </c>
      <c r="F18" s="311" t="str">
        <f>IF(Badges!$AE481="A","/","")</f>
        <v/>
      </c>
      <c r="G18" s="311" t="str">
        <f>IF(Badges!$AE485="A","/","")</f>
        <v/>
      </c>
      <c r="H18" s="311" t="str">
        <f>IF(Badges!$AE489="A","/","")</f>
        <v/>
      </c>
      <c r="I18" s="223" t="str">
        <f>IF(Summary!$BD25="E","E","")</f>
        <v/>
      </c>
      <c r="J18" s="223" t="str">
        <f>IF(Summary!$BE25="Y","R","")</f>
        <v/>
      </c>
      <c r="K18" s="266" t="str">
        <f>IF(COUNT(#REF!)=4,MAX(#REF!),"")</f>
        <v/>
      </c>
      <c r="L18" s="262"/>
      <c r="M18" s="295" t="s">
        <v>958</v>
      </c>
      <c r="N18" s="308" t="str">
        <f>IF(Badges!$AE243="A","/","")</f>
        <v/>
      </c>
      <c r="O18" s="308" t="str">
        <f>IF(Badges!$AE247="A","/","")</f>
        <v/>
      </c>
      <c r="P18" s="308" t="str">
        <f>IF(Badges!$AE251="A","/","")</f>
        <v/>
      </c>
      <c r="Q18" s="308" t="str">
        <f>IF(Badges!$AE255="A","/","")</f>
        <v/>
      </c>
      <c r="R18" s="308" t="str">
        <f>IF(Badges!$AE259="A","/","")</f>
        <v/>
      </c>
      <c r="S18" s="224" t="str">
        <f>IF(Summary!$BD15="E","E","")</f>
        <v/>
      </c>
      <c r="T18" s="224" t="str">
        <f>IF(Summary!$BE15="Y","R","")</f>
        <v/>
      </c>
      <c r="W18" s="338" t="str">
        <f>'Fun Patches'!C19</f>
        <v>&lt;LIST PATCH HERE&gt;</v>
      </c>
      <c r="X18" s="339" t="str">
        <f>IF(Summary!$BD127="E","E","")</f>
        <v/>
      </c>
      <c r="Y18" s="339" t="str">
        <f>IF(Summary!$BE127="Y","R","")</f>
        <v/>
      </c>
      <c r="AA18" s="275"/>
      <c r="AB18" s="273"/>
      <c r="AC18" s="274"/>
    </row>
    <row r="19" spans="2:29" ht="12.95" customHeight="1" thickBot="1">
      <c r="B19" s="262"/>
      <c r="C19" s="294" t="s">
        <v>141</v>
      </c>
      <c r="D19" s="309" t="str">
        <f>IF(Badges!$AE496="A","/","")</f>
        <v/>
      </c>
      <c r="E19" s="309" t="str">
        <f>IF(Badges!$AE500="A","/","")</f>
        <v/>
      </c>
      <c r="F19" s="309" t="str">
        <f>IF(Badges!$AE504="A","/","")</f>
        <v/>
      </c>
      <c r="G19" s="309" t="str">
        <f>IF(Badges!$AE508="A","/","")</f>
        <v/>
      </c>
      <c r="H19" s="309" t="str">
        <f>IF(Badges!$AE512="A","/","")</f>
        <v/>
      </c>
      <c r="I19" s="325" t="str">
        <f>IF(Summary!$BD26="E","E","")</f>
        <v/>
      </c>
      <c r="J19" s="325" t="str">
        <f>IF(Summary!$BE26="Y","R","")</f>
        <v/>
      </c>
      <c r="K19" s="266"/>
      <c r="L19" s="262"/>
      <c r="M19" s="296" t="s">
        <v>959</v>
      </c>
      <c r="N19" s="291"/>
      <c r="O19" s="291"/>
      <c r="P19" s="291"/>
      <c r="Q19" s="291"/>
      <c r="R19" s="292"/>
      <c r="S19" s="326" t="str">
        <f>IF(Summary!$BD74="E","E","")</f>
        <v/>
      </c>
      <c r="T19" s="326" t="str">
        <f>IF(Summary!$BE74="Y","R","")</f>
        <v/>
      </c>
      <c r="U19" s="266" t="str">
        <f>IF(COUNTIF(S16:S19,"E")=4,"C"," ")</f>
        <v xml:space="preserve"> </v>
      </c>
      <c r="W19" s="338" t="str">
        <f>'Fun Patches'!C20</f>
        <v>&lt;LIST PATCH HERE&gt;</v>
      </c>
      <c r="X19" s="339" t="str">
        <f>IF(Summary!$BD128="E","E","")</f>
        <v/>
      </c>
      <c r="Y19" s="339" t="str">
        <f>IF(Summary!$BE128="Y","R","")</f>
        <v/>
      </c>
      <c r="AA19" s="275"/>
      <c r="AB19" s="273"/>
      <c r="AC19" s="274"/>
    </row>
    <row r="20" spans="2:29" ht="12.95" customHeight="1">
      <c r="B20" s="262"/>
      <c r="C20" s="295" t="s">
        <v>718</v>
      </c>
      <c r="D20" s="311" t="str">
        <f>IF(Badges!$AE519="A","/","")</f>
        <v/>
      </c>
      <c r="E20" s="311" t="str">
        <f>IF(Badges!$AE523="A","/","")</f>
        <v/>
      </c>
      <c r="F20" s="311" t="str">
        <f>IF(Badges!$AE527="A","/","")</f>
        <v/>
      </c>
      <c r="G20" s="311" t="str">
        <f>IF(Badges!$AE531="A","/","")</f>
        <v/>
      </c>
      <c r="H20" s="311" t="str">
        <f>IF(Badges!$AE535="A","/","")</f>
        <v/>
      </c>
      <c r="I20" s="223" t="str">
        <f>IF(Summary!$BD27="E","E","")</f>
        <v/>
      </c>
      <c r="J20" s="223" t="str">
        <f>IF(Summary!$BE27="Y","R","")</f>
        <v/>
      </c>
      <c r="K20" s="266"/>
      <c r="L20" s="262"/>
      <c r="M20" s="267" t="s">
        <v>764</v>
      </c>
      <c r="N20" s="268"/>
      <c r="O20" s="268"/>
      <c r="P20" s="268"/>
      <c r="Q20" s="268"/>
      <c r="R20" s="272"/>
      <c r="S20" s="325" t="str">
        <f>IF(Summary!$BD75="E","E","")</f>
        <v/>
      </c>
      <c r="T20" s="325" t="str">
        <f>IF(Summary!$BE75="Y","R","")</f>
        <v/>
      </c>
      <c r="W20" s="338" t="str">
        <f>'Fun Patches'!C21</f>
        <v>&lt;LIST PATCH HERE&gt;</v>
      </c>
      <c r="X20" s="339" t="str">
        <f>IF(Summary!$BD129="E","E","")</f>
        <v/>
      </c>
      <c r="Y20" s="339" t="str">
        <f>IF(Summary!$BE129="Y","R","")</f>
        <v/>
      </c>
      <c r="AA20" s="275"/>
      <c r="AB20" s="273"/>
      <c r="AC20" s="274"/>
    </row>
    <row r="21" spans="2:29" ht="12.95" customHeight="1" thickBot="1">
      <c r="B21" s="262"/>
      <c r="C21" s="298" t="s">
        <v>148</v>
      </c>
      <c r="D21" s="311" t="str">
        <f>IF(Badges!$AE542="A","/","")</f>
        <v/>
      </c>
      <c r="E21" s="311" t="str">
        <f>IF(Badges!$AE546="A","/","")</f>
        <v/>
      </c>
      <c r="F21" s="311" t="str">
        <f>IF(Badges!$AE550="A","/","")</f>
        <v/>
      </c>
      <c r="G21" s="311" t="str">
        <f>IF(Badges!$AE554="A","/","")</f>
        <v/>
      </c>
      <c r="H21" s="311" t="str">
        <f>IF(Badges!$AE558="A","/","")</f>
        <v/>
      </c>
      <c r="I21" s="223" t="str">
        <f>IF(Summary!$BD28="E","E","")</f>
        <v/>
      </c>
      <c r="J21" s="223" t="str">
        <f>IF(Summary!$BE28="Y","R","")</f>
        <v/>
      </c>
      <c r="K21" s="266"/>
      <c r="L21" s="262"/>
      <c r="M21" s="283" t="s">
        <v>960</v>
      </c>
      <c r="N21" s="284"/>
      <c r="O21" s="284"/>
      <c r="P21" s="284"/>
      <c r="Q21" s="284"/>
      <c r="R21" s="285"/>
      <c r="S21" s="346" t="str">
        <f>IF(Summary!$BD76="E","E","")</f>
        <v/>
      </c>
      <c r="T21" s="346" t="str">
        <f>IF(Summary!$BE76="Y","R","")</f>
        <v/>
      </c>
      <c r="U21" s="266" t="str">
        <f>IF(COUNTIF(S20:S21,"E")=2,"C"," ")</f>
        <v xml:space="preserve"> </v>
      </c>
      <c r="W21" s="338" t="str">
        <f>'Fun Patches'!C22</f>
        <v>&lt;LIST PATCH HERE&gt;</v>
      </c>
      <c r="X21" s="339" t="str">
        <f>IF(Summary!$BD130="E","E","")</f>
        <v/>
      </c>
      <c r="Y21" s="339" t="str">
        <f>IF(Summary!$BE130="Y","R","")</f>
        <v/>
      </c>
      <c r="AA21" s="275"/>
      <c r="AB21" s="273"/>
      <c r="AC21" s="274"/>
    </row>
    <row r="22" spans="2:29" ht="12.95" customHeight="1">
      <c r="B22" s="262"/>
      <c r="C22" s="295" t="s">
        <v>152</v>
      </c>
      <c r="D22" s="309" t="str">
        <f>IF(Badges!$AE565="A","/","")</f>
        <v/>
      </c>
      <c r="E22" s="309" t="str">
        <f>IF(Badges!$AE569="A","/","")</f>
        <v/>
      </c>
      <c r="F22" s="309" t="str">
        <f>IF(Badges!$AE573="A","/","")</f>
        <v/>
      </c>
      <c r="G22" s="309" t="str">
        <f>IF(Badges!$AE577="A","/","")</f>
        <v/>
      </c>
      <c r="H22" s="309" t="str">
        <f>IF(Badges!$AE581="A","/","")</f>
        <v/>
      </c>
      <c r="I22" s="325" t="str">
        <f>IF(Summary!$BD29="E","E","")</f>
        <v/>
      </c>
      <c r="J22" s="325" t="str">
        <f>IF(Summary!$BE29="Y","R","")</f>
        <v/>
      </c>
      <c r="K22" s="266" t="str">
        <f>IF(COUNT(#REF!)=2,MAX(#REF!),"")</f>
        <v/>
      </c>
      <c r="L22" s="262"/>
      <c r="M22" s="287" t="s">
        <v>766</v>
      </c>
      <c r="N22" s="288"/>
      <c r="O22" s="288"/>
      <c r="P22" s="288"/>
      <c r="Q22" s="288"/>
      <c r="R22" s="297"/>
      <c r="S22" s="325" t="str">
        <f>IF(Summary!$BD77="E","E","")</f>
        <v/>
      </c>
      <c r="T22" s="325" t="str">
        <f>IF(Summary!$BE77="Y","R","")</f>
        <v/>
      </c>
      <c r="W22" s="338" t="str">
        <f>'Fun Patches'!C23</f>
        <v>&lt;LIST PATCH HERE&gt;</v>
      </c>
      <c r="X22" s="339" t="str">
        <f>IF(Summary!$BD131="E","E","")</f>
        <v/>
      </c>
      <c r="Y22" s="339" t="str">
        <f>IF(Summary!$BE131="Y","R","")</f>
        <v/>
      </c>
      <c r="AA22" s="275"/>
      <c r="AB22" s="273"/>
      <c r="AC22" s="274"/>
    </row>
    <row r="23" spans="2:29" ht="12.95" customHeight="1" thickBot="1">
      <c r="B23" s="262"/>
      <c r="C23" s="295" t="s">
        <v>149</v>
      </c>
      <c r="D23" s="311" t="str">
        <f>IF(Badges!$AE588="A","/","")</f>
        <v/>
      </c>
      <c r="E23" s="311" t="str">
        <f>IF(Badges!$AE592="A","/","")</f>
        <v/>
      </c>
      <c r="F23" s="311" t="str">
        <f>IF(Badges!$AE596="A","/","")</f>
        <v/>
      </c>
      <c r="G23" s="311" t="str">
        <f>IF(Badges!$AE600="A","/","")</f>
        <v/>
      </c>
      <c r="H23" s="311" t="str">
        <f>IF(Badges!$AE604="A","/","")</f>
        <v/>
      </c>
      <c r="I23" s="223" t="str">
        <f>IF(Summary!$BD30="E","E","")</f>
        <v/>
      </c>
      <c r="J23" s="223" t="str">
        <f>IF(Summary!$BE30="Y","R","")</f>
        <v/>
      </c>
      <c r="K23" s="266"/>
      <c r="L23" s="262"/>
      <c r="M23" s="290" t="s">
        <v>961</v>
      </c>
      <c r="N23" s="291"/>
      <c r="O23" s="291"/>
      <c r="P23" s="291"/>
      <c r="Q23" s="291"/>
      <c r="R23" s="292"/>
      <c r="S23" s="326" t="str">
        <f>IF(Summary!$BD78="E","E","")</f>
        <v/>
      </c>
      <c r="T23" s="326" t="str">
        <f>IF(Summary!$BE78="Y","R","")</f>
        <v/>
      </c>
      <c r="U23" s="266" t="str">
        <f>IF(COUNTIF(S22:S23,"E")=2,"C"," ")</f>
        <v xml:space="preserve"> </v>
      </c>
      <c r="W23" s="338" t="str">
        <f>'Fun Patches'!C24</f>
        <v>&lt;LIST PATCH HERE&gt;</v>
      </c>
      <c r="X23" s="339" t="str">
        <f>IF(Summary!$BD132="E","E","")</f>
        <v/>
      </c>
      <c r="Y23" s="339" t="str">
        <f>IF(Summary!$BE132="Y","R","")</f>
        <v/>
      </c>
      <c r="AA23" s="275"/>
      <c r="AB23" s="273"/>
      <c r="AC23" s="274"/>
    </row>
    <row r="24" spans="2:29" ht="12.95" customHeight="1" thickBot="1">
      <c r="B24" s="262"/>
      <c r="C24" s="295" t="s">
        <v>142</v>
      </c>
      <c r="D24" s="311" t="str">
        <f>IF(Badges!$AE634="A","/","")</f>
        <v/>
      </c>
      <c r="E24" s="311" t="str">
        <f>IF(Badges!$AE638="A","/","")</f>
        <v/>
      </c>
      <c r="F24" s="311" t="str">
        <f>IF(Badges!$AE642="A","/","")</f>
        <v/>
      </c>
      <c r="G24" s="311" t="str">
        <f>IF(Badges!$AE646="A","/","")</f>
        <v/>
      </c>
      <c r="H24" s="311" t="str">
        <f>IF(Badges!$AE650="A","/","")</f>
        <v/>
      </c>
      <c r="I24" s="223" t="str">
        <f>IF(Summary!$BD32="E","E","")</f>
        <v/>
      </c>
      <c r="J24" s="223" t="str">
        <f>IF(Summary!$BE32="Y","R","")</f>
        <v/>
      </c>
      <c r="K24" s="266" t="str">
        <f>IF(COUNT(#REF!)=2,MAX(#REF!),"")</f>
        <v/>
      </c>
      <c r="L24" s="262"/>
      <c r="M24" s="267" t="s">
        <v>765</v>
      </c>
      <c r="N24" s="268"/>
      <c r="O24" s="268"/>
      <c r="P24" s="268"/>
      <c r="Q24" s="268"/>
      <c r="R24" s="272"/>
      <c r="S24" s="224" t="str">
        <f>IF(Summary!$BD79="E","E","")</f>
        <v/>
      </c>
      <c r="T24" s="224" t="str">
        <f>IF(Summary!$BE79="Y","R","")</f>
        <v/>
      </c>
      <c r="U24" s="266" t="str">
        <f>IF(COUNTIF(S24:S25,"E")=2,"C"," ")</f>
        <v xml:space="preserve"> </v>
      </c>
      <c r="W24" s="338" t="str">
        <f>'Fun Patches'!C25</f>
        <v>&lt;LIST PATCH HERE&gt;</v>
      </c>
      <c r="X24" s="339" t="str">
        <f>IF(Summary!$BD133="E","E","")</f>
        <v/>
      </c>
      <c r="Y24" s="339" t="str">
        <f>IF(Summary!$BE133="Y","R","")</f>
        <v/>
      </c>
      <c r="AA24" s="275"/>
      <c r="AB24" s="273"/>
      <c r="AC24" s="274"/>
    </row>
    <row r="25" spans="2:29" ht="12.95" customHeight="1" thickBot="1">
      <c r="B25" s="262"/>
      <c r="C25" s="294" t="s">
        <v>154</v>
      </c>
      <c r="D25" s="309" t="str">
        <f>IF(Badges!$AE657="A","/","")</f>
        <v/>
      </c>
      <c r="E25" s="309" t="str">
        <f>IF(Badges!$AE661="A","/","")</f>
        <v/>
      </c>
      <c r="F25" s="309" t="str">
        <f>IF(Badges!$AE665="A","/","")</f>
        <v/>
      </c>
      <c r="G25" s="309" t="str">
        <f>IF(Badges!$AE669="A","/","")</f>
        <v/>
      </c>
      <c r="H25" s="309" t="str">
        <f>IF(Badges!$AE673="A","/","")</f>
        <v/>
      </c>
      <c r="I25" s="325" t="str">
        <f>IF(Summary!$BD33="E","E","")</f>
        <v/>
      </c>
      <c r="J25" s="325" t="str">
        <f>IF(Summary!$BE33="Y","R","")</f>
        <v/>
      </c>
      <c r="K25" s="266"/>
      <c r="L25" s="262"/>
      <c r="M25" s="283" t="s">
        <v>964</v>
      </c>
      <c r="N25" s="284"/>
      <c r="O25" s="284"/>
      <c r="P25" s="284"/>
      <c r="Q25" s="284"/>
      <c r="R25" s="285"/>
      <c r="S25" s="326" t="str">
        <f>IF(Summary!$BD80="E","E","")</f>
        <v/>
      </c>
      <c r="T25" s="326" t="str">
        <f>IF(Summary!$BE80="Y","R","")</f>
        <v/>
      </c>
      <c r="U25" s="586" t="s">
        <v>1144</v>
      </c>
      <c r="W25" s="338" t="str">
        <f>'Fun Patches'!C26</f>
        <v>&lt;LIST PATCH HERE&gt;</v>
      </c>
      <c r="X25" s="339" t="str">
        <f>IF(Summary!$BD134="E","E","")</f>
        <v/>
      </c>
      <c r="Y25" s="339" t="str">
        <f>IF(Summary!$BE134="Y","R","")</f>
        <v/>
      </c>
      <c r="AA25" s="275"/>
      <c r="AB25" s="273"/>
      <c r="AC25" s="274"/>
    </row>
    <row r="26" spans="2:29" ht="12.95" customHeight="1">
      <c r="B26" s="262"/>
      <c r="C26" s="295" t="s">
        <v>962</v>
      </c>
      <c r="D26" s="311" t="str">
        <f>IF(Badges!$AE102="A","/","")</f>
        <v/>
      </c>
      <c r="E26" s="311" t="str">
        <f>IF(Badges!$AE106="A","/","")</f>
        <v/>
      </c>
      <c r="F26" s="311" t="str">
        <f>IF(Badges!$AE110="A","/","")</f>
        <v/>
      </c>
      <c r="G26" s="311" t="str">
        <f>IF(Badges!$AE114="A","/","")</f>
        <v/>
      </c>
      <c r="H26" s="311" t="str">
        <f>IF(Badges!$AE118="A","/","")</f>
        <v/>
      </c>
      <c r="I26" s="223" t="str">
        <f>IF(Summary!$BD8="E","E","")</f>
        <v/>
      </c>
      <c r="J26" s="223" t="str">
        <f>IF(Summary!$BE8="Y","R","")</f>
        <v/>
      </c>
      <c r="K26" s="266" t="str">
        <f>IF(COUNT(#REF!)=2,MAX(#REF!),"")</f>
        <v/>
      </c>
      <c r="L26" s="392"/>
      <c r="M26" s="392"/>
      <c r="N26" s="393"/>
      <c r="O26" s="393"/>
      <c r="P26" s="393"/>
      <c r="Q26" s="393"/>
      <c r="R26" s="393"/>
      <c r="S26" s="394"/>
      <c r="T26" s="394"/>
      <c r="U26" s="586"/>
      <c r="W26" s="338" t="str">
        <f>'Fun Patches'!C27</f>
        <v>&lt;LIST PATCH HERE&gt;</v>
      </c>
      <c r="X26" s="339" t="str">
        <f>IF(Summary!$BD135="E","E","")</f>
        <v/>
      </c>
      <c r="Y26" s="339" t="str">
        <f>IF(Summary!$BE135="Y","R","")</f>
        <v/>
      </c>
      <c r="AA26" s="275"/>
      <c r="AB26" s="273"/>
      <c r="AC26" s="274"/>
    </row>
    <row r="27" spans="2:29" ht="12.95" customHeight="1" thickBot="1">
      <c r="B27" s="262"/>
      <c r="C27" s="298" t="s">
        <v>963</v>
      </c>
      <c r="D27" s="311" t="str">
        <f>IF(Badges!$AE680="A","/","")</f>
        <v/>
      </c>
      <c r="E27" s="311" t="str">
        <f>IF(Badges!$AE684="A","/","")</f>
        <v/>
      </c>
      <c r="F27" s="311" t="str">
        <f>IF(Badges!$AE688="A","/","")</f>
        <v/>
      </c>
      <c r="G27" s="311" t="str">
        <f>IF(Badges!$AE692="A","/","")</f>
        <v/>
      </c>
      <c r="H27" s="311" t="str">
        <f>IF(Badges!$AE696="A","/","")</f>
        <v/>
      </c>
      <c r="I27" s="223" t="str">
        <f>IF(Summary!$BD34="E","E","")</f>
        <v/>
      </c>
      <c r="J27" s="223" t="str">
        <f>IF(Summary!$BE34="Y","R","")</f>
        <v/>
      </c>
      <c r="K27" s="266"/>
      <c r="L27" s="392"/>
      <c r="M27" s="392"/>
      <c r="N27" s="393"/>
      <c r="O27" s="393"/>
      <c r="P27" s="393"/>
      <c r="Q27" s="393"/>
      <c r="R27" s="393"/>
      <c r="S27" s="394"/>
      <c r="T27" s="394"/>
      <c r="U27" s="586"/>
      <c r="W27" s="338" t="str">
        <f>'Fun Patches'!C28</f>
        <v>&lt;LIST PATCH HERE&gt;</v>
      </c>
      <c r="X27" s="339" t="str">
        <f>IF(Summary!$BD136="E","E","")</f>
        <v/>
      </c>
      <c r="Y27" s="339" t="str">
        <f>IF(Summary!$BE136="Y","R","")</f>
        <v/>
      </c>
      <c r="AA27" s="275"/>
      <c r="AB27" s="273"/>
      <c r="AC27" s="274"/>
    </row>
    <row r="28" spans="2:29" ht="12.95" customHeight="1">
      <c r="B28" s="262"/>
      <c r="C28" s="294" t="s">
        <v>150</v>
      </c>
      <c r="D28" s="309" t="str">
        <f>IF(Badges!$AE703="A","/","")</f>
        <v/>
      </c>
      <c r="E28" s="309" t="str">
        <f>IF(Badges!$AE707="A","/","")</f>
        <v/>
      </c>
      <c r="F28" s="309" t="str">
        <f>IF(Badges!$AE711="A","/","")</f>
        <v/>
      </c>
      <c r="G28" s="309" t="str">
        <f>IF(Badges!$AE715="A","/","")</f>
        <v/>
      </c>
      <c r="H28" s="309" t="str">
        <f>IF(Badges!$AE719="A","/","")</f>
        <v/>
      </c>
      <c r="I28" s="325" t="str">
        <f>IF(Summary!$BD35="E","E","")</f>
        <v/>
      </c>
      <c r="J28" s="325" t="str">
        <f>IF(Summary!$BE35="Y","R","")</f>
        <v/>
      </c>
      <c r="L28" s="580" t="str">
        <f>'Council Own'!B6</f>
        <v>&lt;&lt;List Badge 1 Here&gt;&gt;</v>
      </c>
      <c r="M28" s="580"/>
      <c r="N28" s="580"/>
      <c r="O28" s="580"/>
      <c r="P28" s="580"/>
      <c r="Q28" s="580"/>
      <c r="R28" s="589"/>
      <c r="S28" s="337" t="str">
        <f>IF(Summary!$BD82="E","E","")</f>
        <v/>
      </c>
      <c r="T28" s="337" t="str">
        <f>IF(Summary!$BE82="Y","R","")</f>
        <v/>
      </c>
      <c r="U28" s="586"/>
      <c r="W28" s="338" t="str">
        <f>'Fun Patches'!C29</f>
        <v>&lt;LIST PATCH HERE&gt;</v>
      </c>
      <c r="X28" s="339" t="str">
        <f>IF(Summary!$BD137="E","E","")</f>
        <v/>
      </c>
      <c r="Y28" s="339" t="str">
        <f>IF(Summary!$BE137="Y","R","")</f>
        <v/>
      </c>
      <c r="AA28" s="275"/>
      <c r="AB28" s="273"/>
      <c r="AC28" s="274"/>
    </row>
    <row r="29" spans="2:29" ht="12.95" customHeight="1">
      <c r="B29" s="262"/>
      <c r="C29" s="295" t="s">
        <v>847</v>
      </c>
      <c r="D29" s="311" t="str">
        <f>IF(Badges!$AE726="A","/","")</f>
        <v/>
      </c>
      <c r="E29" s="311" t="str">
        <f>IF(Badges!$AE730="A","/","")</f>
        <v/>
      </c>
      <c r="F29" s="311" t="str">
        <f>IF(Badges!$AE734="A","/","")</f>
        <v/>
      </c>
      <c r="G29" s="311" t="str">
        <f>IF(Badges!$AE738="A","/","")</f>
        <v/>
      </c>
      <c r="H29" s="311" t="str">
        <f>IF(Badges!$AE742="A","/","")</f>
        <v/>
      </c>
      <c r="I29" s="223" t="str">
        <f>IF(Summary!$BD36="E","E","")</f>
        <v/>
      </c>
      <c r="J29" s="223" t="str">
        <f>IF(Summary!$BE36="Y","R","")</f>
        <v/>
      </c>
      <c r="L29" s="581" t="str">
        <f>'Council Own'!B30</f>
        <v>&lt;&lt;List Badge 2 Here&gt;&gt;</v>
      </c>
      <c r="M29" s="581"/>
      <c r="N29" s="581"/>
      <c r="O29" s="581"/>
      <c r="P29" s="581"/>
      <c r="Q29" s="581"/>
      <c r="R29" s="590"/>
      <c r="S29" s="339" t="str">
        <f>IF(Summary!$BD83="E","E","")</f>
        <v/>
      </c>
      <c r="T29" s="339" t="str">
        <f>IF(Summary!$BE83="Y","R","")</f>
        <v/>
      </c>
      <c r="U29" s="586"/>
      <c r="W29" s="338" t="str">
        <f>'Fun Patches'!C30</f>
        <v>&lt;LIST PATCH HERE&gt;</v>
      </c>
      <c r="X29" s="339" t="str">
        <f>IF(Summary!$BD138="E","E","")</f>
        <v/>
      </c>
      <c r="Y29" s="339" t="str">
        <f>IF(Summary!$BE138="Y","R","")</f>
        <v/>
      </c>
      <c r="AA29" s="275"/>
      <c r="AB29" s="273"/>
      <c r="AC29" s="274"/>
    </row>
    <row r="30" spans="2:29" ht="12.95" customHeight="1" thickBot="1">
      <c r="B30" s="262"/>
      <c r="C30" s="298" t="s">
        <v>140</v>
      </c>
      <c r="D30" s="316" t="str">
        <f>IF(Badges!$AE749="A","/","")</f>
        <v/>
      </c>
      <c r="E30" s="316" t="str">
        <f>IF(Badges!$AE753="A","/","")</f>
        <v/>
      </c>
      <c r="F30" s="316" t="str">
        <f>IF(Badges!$AE757="A","/","")</f>
        <v/>
      </c>
      <c r="G30" s="316" t="str">
        <f>IF(Badges!$AE761="A","/","")</f>
        <v/>
      </c>
      <c r="H30" s="316" t="str">
        <f>IF(Badges!$AE765="A","/","")</f>
        <v/>
      </c>
      <c r="I30" s="326" t="str">
        <f>IF(Summary!$BD37="E","E","")</f>
        <v/>
      </c>
      <c r="J30" s="326" t="str">
        <f>IF(Summary!$BE37="Y","R","")</f>
        <v/>
      </c>
      <c r="L30" s="580" t="str">
        <f>'Council Own'!B54</f>
        <v>&lt;&lt;List Badge 3 Here&gt;&gt;</v>
      </c>
      <c r="M30" s="580"/>
      <c r="N30" s="580"/>
      <c r="O30" s="580"/>
      <c r="P30" s="580"/>
      <c r="Q30" s="580"/>
      <c r="R30" s="589"/>
      <c r="S30" s="339" t="str">
        <f>IF(Summary!$BD84="E","E","")</f>
        <v/>
      </c>
      <c r="T30" s="339" t="str">
        <f>IF(Summary!$BE84="Y","R","")</f>
        <v/>
      </c>
      <c r="U30" s="586"/>
      <c r="W30" s="338" t="str">
        <f>'Fun Patches'!C31</f>
        <v>&lt;LIST PATCH HERE&gt;</v>
      </c>
      <c r="X30" s="339" t="str">
        <f>IF(Summary!$BD139="E","E","")</f>
        <v/>
      </c>
      <c r="Y30" s="339" t="str">
        <f>IF(Summary!$BE139="Y","R","")</f>
        <v/>
      </c>
      <c r="AA30" s="275"/>
      <c r="AB30" s="273"/>
      <c r="AC30" s="274"/>
    </row>
    <row r="31" spans="2:29" ht="12.95" customHeight="1">
      <c r="B31" s="262"/>
      <c r="C31" s="295" t="s">
        <v>1077</v>
      </c>
      <c r="D31" s="308" t="str">
        <f>IF(Badges!D768="C","/","")</f>
        <v/>
      </c>
      <c r="E31" s="308" t="str">
        <f>IF(Badges!E768="C","/","")</f>
        <v/>
      </c>
      <c r="F31" s="308" t="str">
        <f>IF(Badges!F768="C","/","")</f>
        <v/>
      </c>
      <c r="G31" s="308" t="str">
        <f>IF(Badges!G768="C","/","")</f>
        <v/>
      </c>
      <c r="H31" s="308" t="str">
        <f>IF(Badges!H768="C","/","")</f>
        <v/>
      </c>
      <c r="I31" s="224" t="str">
        <f>IF(Summary!$BD38="E","E","")</f>
        <v/>
      </c>
      <c r="J31" s="224" t="str">
        <f>IF(Summary!$BE38="Y","R","")</f>
        <v/>
      </c>
      <c r="L31" s="581" t="str">
        <f>'Council Own'!B78</f>
        <v>&lt;&lt;List Badge 4 Here&gt;&gt;</v>
      </c>
      <c r="M31" s="581"/>
      <c r="N31" s="581"/>
      <c r="O31" s="581"/>
      <c r="P31" s="581"/>
      <c r="Q31" s="581"/>
      <c r="R31" s="590"/>
      <c r="S31" s="339" t="str">
        <f>IF(Summary!$BD85="E","E","")</f>
        <v/>
      </c>
      <c r="T31" s="339" t="str">
        <f>IF(Summary!$BE85="Y","R","")</f>
        <v/>
      </c>
      <c r="U31" s="586"/>
      <c r="W31" s="338" t="str">
        <f>'Fun Patches'!C32</f>
        <v>&lt;LIST PATCH HERE&gt;</v>
      </c>
      <c r="X31" s="339" t="str">
        <f>IF(Summary!$BD140="E","E","")</f>
        <v/>
      </c>
      <c r="Y31" s="339" t="str">
        <f>IF(Summary!$BE140="Y","R","")</f>
        <v/>
      </c>
      <c r="AA31" s="275"/>
      <c r="AB31" s="273"/>
      <c r="AC31" s="274"/>
    </row>
    <row r="32" spans="2:29" ht="12.95" customHeight="1">
      <c r="B32" s="262"/>
      <c r="C32" s="295" t="s">
        <v>965</v>
      </c>
      <c r="D32" s="317" t="str">
        <f>IF(Badges!$AE779="A","/","")</f>
        <v/>
      </c>
      <c r="E32" s="317" t="str">
        <f>IF(Badges!$AE783="A","/","")</f>
        <v/>
      </c>
      <c r="F32" s="317" t="str">
        <f>IF(Badges!$AE787="A","/","")</f>
        <v/>
      </c>
      <c r="G32" s="317" t="str">
        <f>IF(Badges!$AE791="A","/","")</f>
        <v/>
      </c>
      <c r="H32" s="317" t="str">
        <f>IF(Badges!$AE795="A","/","")</f>
        <v/>
      </c>
      <c r="I32" s="224" t="str">
        <f>IF(Summary!$BD39="E","E","")</f>
        <v/>
      </c>
      <c r="J32" s="224" t="str">
        <f>IF(Summary!$BE39="Y","R","")</f>
        <v/>
      </c>
      <c r="L32" s="582" t="str">
        <f>'Council Own'!B102</f>
        <v>&lt;&lt;List Badge 5 Here&gt;&gt;</v>
      </c>
      <c r="M32" s="582"/>
      <c r="N32" s="582"/>
      <c r="O32" s="582"/>
      <c r="P32" s="582"/>
      <c r="Q32" s="582"/>
      <c r="R32" s="591"/>
      <c r="S32" s="341" t="str">
        <f>IF(Summary!$BD86="E","E","")</f>
        <v/>
      </c>
      <c r="T32" s="341" t="str">
        <f>IF(Summary!$BE86="Y","R","")</f>
        <v/>
      </c>
      <c r="U32" s="586"/>
      <c r="W32" s="338" t="str">
        <f>'Fun Patches'!C33</f>
        <v>&lt;LIST PATCH HERE&gt;</v>
      </c>
      <c r="X32" s="339" t="str">
        <f>IF(Summary!$BD141="E","E","")</f>
        <v/>
      </c>
      <c r="Y32" s="339" t="str">
        <f>IF(Summary!$BE141="Y","R","")</f>
        <v/>
      </c>
      <c r="AA32" s="275"/>
      <c r="AB32" s="273"/>
      <c r="AC32" s="274"/>
    </row>
    <row r="33" spans="2:29" ht="12.95" customHeight="1" thickBot="1">
      <c r="B33" s="262"/>
      <c r="C33" s="299" t="s">
        <v>966</v>
      </c>
      <c r="D33" s="316" t="str">
        <f>IF(Badges!$AE802="A","/","")</f>
        <v/>
      </c>
      <c r="E33" s="316" t="str">
        <f>IF(Badges!$AE806="A","/","")</f>
        <v/>
      </c>
      <c r="F33" s="316" t="str">
        <f>IF(Badges!$AE810="A","/","")</f>
        <v/>
      </c>
      <c r="G33" s="316" t="str">
        <f>IF(Badges!$AE814="A","/","")</f>
        <v/>
      </c>
      <c r="H33" s="316" t="str">
        <f>IF(Badges!$AE818="A","/","")</f>
        <v/>
      </c>
      <c r="I33" s="224" t="str">
        <f>IF(Summary!$BD40="E","E","")</f>
        <v/>
      </c>
      <c r="J33" s="224" t="str">
        <f>IF(Summary!$BE40="Y","R","")</f>
        <v/>
      </c>
      <c r="L33" s="582" t="str">
        <f>'Council Own'!B126</f>
        <v>&lt;&lt;List Badge 6 Here&gt;&gt;</v>
      </c>
      <c r="M33" s="582"/>
      <c r="N33" s="582"/>
      <c r="O33" s="582"/>
      <c r="P33" s="582"/>
      <c r="Q33" s="582"/>
      <c r="R33" s="591"/>
      <c r="S33" s="341" t="str">
        <f>IF(Summary!$BD87="E","E","")</f>
        <v/>
      </c>
      <c r="T33" s="341" t="str">
        <f>IF(Summary!$BE87="Y","R","")</f>
        <v/>
      </c>
      <c r="U33" s="586"/>
      <c r="W33" s="338" t="str">
        <f>'Fun Patches'!C34</f>
        <v>&lt;LIST PATCH HERE&gt;</v>
      </c>
      <c r="X33" s="339" t="str">
        <f>IF(Summary!$BD142="E","E","")</f>
        <v/>
      </c>
      <c r="Y33" s="339" t="str">
        <f>IF(Summary!$BE142="Y","R","")</f>
        <v/>
      </c>
      <c r="AA33" s="275"/>
      <c r="AB33" s="273"/>
      <c r="AC33" s="274"/>
    </row>
    <row r="34" spans="2:29" ht="12.95" customHeight="1">
      <c r="L34" s="582" t="str">
        <f>'Council Own'!B150</f>
        <v>&lt;&lt;List Badge 7 Here&gt;&gt;</v>
      </c>
      <c r="M34" s="582"/>
      <c r="N34" s="582"/>
      <c r="O34" s="582"/>
      <c r="P34" s="582"/>
      <c r="Q34" s="582"/>
      <c r="R34" s="591"/>
      <c r="S34" s="341" t="str">
        <f>IF(Summary!$BD88="E","E","")</f>
        <v/>
      </c>
      <c r="T34" s="341" t="str">
        <f>IF(Summary!$BE88="Y","R","")</f>
        <v/>
      </c>
      <c r="U34" s="586"/>
      <c r="W34" s="338" t="str">
        <f>'Fun Patches'!C35</f>
        <v>&lt;LIST PATCH HERE&gt;</v>
      </c>
      <c r="X34" s="339" t="str">
        <f>IF(Summary!$BD143="E","E","")</f>
        <v/>
      </c>
      <c r="Y34" s="339" t="str">
        <f>IF(Summary!$BE143="Y","R","")</f>
        <v/>
      </c>
      <c r="AA34" s="275"/>
      <c r="AB34" s="273"/>
      <c r="AC34" s="274"/>
    </row>
    <row r="35" spans="2:29" ht="12.95" customHeight="1" thickBot="1">
      <c r="L35" s="582" t="str">
        <f>'Council Own'!B174</f>
        <v>&lt;&lt;List Badge 8 Here&gt;&gt;</v>
      </c>
      <c r="M35" s="582"/>
      <c r="N35" s="582"/>
      <c r="O35" s="582"/>
      <c r="P35" s="582"/>
      <c r="Q35" s="582"/>
      <c r="R35" s="591"/>
      <c r="S35" s="341" t="str">
        <f>IF(Summary!$BD89="E","E","")</f>
        <v/>
      </c>
      <c r="T35" s="341" t="str">
        <f>IF(Summary!$BE89="Y","R","")</f>
        <v/>
      </c>
      <c r="U35" s="586"/>
      <c r="W35" s="338" t="str">
        <f>'Fun Patches'!C36</f>
        <v>&lt;LIST PATCH HERE&gt;</v>
      </c>
      <c r="X35" s="339" t="str">
        <f>IF(Summary!$BD144="E","E","")</f>
        <v/>
      </c>
      <c r="Y35" s="339" t="str">
        <f>IF(Summary!$BE144="Y","R","")</f>
        <v/>
      </c>
      <c r="AA35" s="275"/>
      <c r="AB35" s="273"/>
      <c r="AC35" s="274"/>
    </row>
    <row r="36" spans="2:29" ht="12.95" customHeight="1">
      <c r="C36" s="300" t="s">
        <v>156</v>
      </c>
      <c r="D36" s="310" t="str">
        <f>IF(Badges!$AE56="A","/","")</f>
        <v/>
      </c>
      <c r="E36" s="310" t="str">
        <f>IF(Badges!$AE60="A","/","")</f>
        <v/>
      </c>
      <c r="F36" s="310" t="str">
        <f>IF(Badges!$AE64="A","/","")</f>
        <v/>
      </c>
      <c r="G36" s="310" t="str">
        <f>IF(Badges!$AE68="A","/","")</f>
        <v/>
      </c>
      <c r="H36" s="310" t="str">
        <f>IF(Badges!$AE72="A","/","")</f>
        <v/>
      </c>
      <c r="I36" s="224" t="str">
        <f>IF(Summary!$BD6="E","E","")</f>
        <v/>
      </c>
      <c r="J36" s="224" t="str">
        <f>IF(Summary!$BE6="Y","R","")</f>
        <v/>
      </c>
      <c r="L36" s="582" t="str">
        <f>'Council Own'!B198</f>
        <v>&lt;&lt;List Badge 9 Here&gt;&gt;</v>
      </c>
      <c r="M36" s="582"/>
      <c r="N36" s="582"/>
      <c r="O36" s="582"/>
      <c r="P36" s="582"/>
      <c r="Q36" s="582"/>
      <c r="R36" s="591"/>
      <c r="S36" s="341" t="str">
        <f>IF(Summary!$BD90="E","E","")</f>
        <v/>
      </c>
      <c r="T36" s="341" t="str">
        <f>IF(Summary!$BE90="Y","R","")</f>
        <v/>
      </c>
      <c r="U36" s="586"/>
      <c r="W36" s="338" t="str">
        <f>'Fun Patches'!C37</f>
        <v>&lt;LIST PATCH HERE&gt;</v>
      </c>
      <c r="X36" s="339" t="str">
        <f>IF(Summary!$BD145="E","E","")</f>
        <v/>
      </c>
      <c r="Y36" s="339" t="str">
        <f>IF(Summary!$BE145="Y","R","")</f>
        <v/>
      </c>
      <c r="AA36" s="275"/>
      <c r="AB36" s="273"/>
      <c r="AC36" s="274"/>
    </row>
    <row r="37" spans="2:29" ht="12.95" customHeight="1" thickBot="1">
      <c r="C37" s="298" t="s">
        <v>157</v>
      </c>
      <c r="D37" s="316" t="str">
        <f>IF(Badges!$AE611="A","/","")</f>
        <v/>
      </c>
      <c r="E37" s="316" t="str">
        <f>IF(Badges!$AE615="A","/","")</f>
        <v/>
      </c>
      <c r="F37" s="316" t="str">
        <f>IF(Badges!$AE619="A","/","")</f>
        <v/>
      </c>
      <c r="G37" s="316" t="str">
        <f>IF(Badges!$AE623="A","/","")</f>
        <v/>
      </c>
      <c r="H37" s="316" t="str">
        <f>IF(Badges!$AE627="A","/","")</f>
        <v/>
      </c>
      <c r="I37" s="326" t="str">
        <f>IF(Summary!$BD31="E","E","")</f>
        <v/>
      </c>
      <c r="J37" s="326" t="str">
        <f>IF(Summary!$BE31="Y","R","")</f>
        <v/>
      </c>
      <c r="L37" s="582" t="str">
        <f>'Council Own'!B222</f>
        <v>&lt;&lt;List Badge 10 Here&gt;&gt;</v>
      </c>
      <c r="M37" s="582"/>
      <c r="N37" s="582"/>
      <c r="O37" s="582"/>
      <c r="P37" s="582"/>
      <c r="Q37" s="582"/>
      <c r="R37" s="591"/>
      <c r="S37" s="341" t="str">
        <f>IF(Summary!$BD91="E","E","")</f>
        <v/>
      </c>
      <c r="T37" s="341" t="str">
        <f>IF(Summary!$BE91="Y","R","")</f>
        <v/>
      </c>
      <c r="U37" s="586"/>
      <c r="W37" s="338" t="str">
        <f>'Fun Patches'!C38</f>
        <v>&lt;LIST PATCH HERE&gt;</v>
      </c>
      <c r="X37" s="339" t="str">
        <f>IF(Summary!$BD146="E","E","")</f>
        <v/>
      </c>
      <c r="Y37" s="339" t="str">
        <f>IF(Summary!$BE146="Y","R","")</f>
        <v/>
      </c>
      <c r="AA37" s="275"/>
      <c r="AB37" s="273"/>
      <c r="AC37" s="274"/>
    </row>
    <row r="38" spans="2:29" ht="12.95" customHeight="1">
      <c r="C38" s="300" t="s">
        <v>158</v>
      </c>
      <c r="D38" s="309" t="str">
        <f>IF(Badges!$AE123="A","/","")</f>
        <v/>
      </c>
      <c r="E38" s="309" t="str">
        <f>IF(Badges!$AE125="A","/","")</f>
        <v/>
      </c>
      <c r="F38" s="309" t="str">
        <f>IF(Badges!$AE127="A","/","")</f>
        <v/>
      </c>
      <c r="G38" s="309" t="str">
        <f>IF(Badges!$AE129="A","/","")</f>
        <v/>
      </c>
      <c r="H38" s="309" t="str">
        <f>IF(Badges!$AE131="A","/","")</f>
        <v/>
      </c>
      <c r="I38" s="224" t="str">
        <f>IF(Summary!$BD9="E","E","")</f>
        <v/>
      </c>
      <c r="J38" s="224" t="str">
        <f>IF(Summary!$BE9="Y","R","")</f>
        <v/>
      </c>
      <c r="L38" s="391"/>
      <c r="M38" s="391"/>
      <c r="N38" s="391"/>
      <c r="O38" s="391"/>
      <c r="P38" s="391"/>
      <c r="Q38" s="391"/>
      <c r="R38" s="391"/>
      <c r="S38" s="395"/>
      <c r="T38" s="395"/>
      <c r="U38" s="586"/>
      <c r="W38" s="338" t="str">
        <f>'Fun Patches'!C39</f>
        <v>&lt;LIST PATCH HERE&gt;</v>
      </c>
      <c r="X38" s="339" t="str">
        <f>IF(Summary!$BD147="E","E","")</f>
        <v/>
      </c>
      <c r="Y38" s="339" t="str">
        <f>IF(Summary!$BE147="Y","R","")</f>
        <v/>
      </c>
      <c r="AA38" s="275"/>
      <c r="AB38" s="273"/>
      <c r="AC38" s="274"/>
    </row>
    <row r="39" spans="2:29" ht="12.95" customHeight="1">
      <c r="C39" s="299" t="s">
        <v>159</v>
      </c>
      <c r="D39" s="315" t="str">
        <f>IF(Badges!$AE136="A","/","")</f>
        <v/>
      </c>
      <c r="E39" s="315" t="str">
        <f>IF(Badges!$AE138="A","/","")</f>
        <v/>
      </c>
      <c r="F39" s="315" t="str">
        <f>IF(Badges!$AE140="A","/","")</f>
        <v/>
      </c>
      <c r="G39" s="315" t="str">
        <f>IF(Badges!$AE142="A","/","")</f>
        <v/>
      </c>
      <c r="H39" s="315" t="str">
        <f>IF(Badges!$AE144="A","/","")</f>
        <v/>
      </c>
      <c r="I39" s="224" t="str">
        <f>IF(Summary!$BD10="E","E","")</f>
        <v/>
      </c>
      <c r="J39" s="224" t="str">
        <f>IF(Summary!$BE10="Y","R","")</f>
        <v/>
      </c>
      <c r="L39" s="391"/>
      <c r="M39" s="391"/>
      <c r="N39" s="391"/>
      <c r="O39" s="391"/>
      <c r="P39" s="391"/>
      <c r="Q39" s="391"/>
      <c r="R39" s="391"/>
      <c r="S39" s="395"/>
      <c r="T39" s="395"/>
      <c r="U39" s="586"/>
      <c r="W39" s="338" t="str">
        <f>'Fun Patches'!C40</f>
        <v>&lt;LIST PATCH HERE&gt;</v>
      </c>
      <c r="X39" s="339" t="str">
        <f>IF(Summary!$BD148="E","E","")</f>
        <v/>
      </c>
      <c r="Y39" s="339" t="str">
        <f>IF(Summary!$BE148="Y","R","")</f>
        <v/>
      </c>
      <c r="AA39" s="275"/>
      <c r="AB39" s="273"/>
      <c r="AC39" s="274"/>
    </row>
    <row r="40" spans="2:29" ht="12.95" customHeight="1">
      <c r="L40" s="581" t="str">
        <f>'Age-Level'!C122</f>
        <v>Investiture</v>
      </c>
      <c r="M40" s="581"/>
      <c r="N40" s="581"/>
      <c r="O40" s="581"/>
      <c r="P40" s="581"/>
      <c r="Q40" s="581"/>
      <c r="R40" s="590"/>
      <c r="S40" s="224" t="str">
        <f>IF(Summary!$BD106="E","E","")</f>
        <v/>
      </c>
      <c r="T40" s="224" t="str">
        <f>IF(Summary!$BE106="Y","R","")</f>
        <v/>
      </c>
      <c r="U40" s="586"/>
      <c r="W40" s="338" t="str">
        <f>'Fun Patches'!C41</f>
        <v>&lt;LIST PATCH HERE&gt;</v>
      </c>
      <c r="X40" s="339" t="str">
        <f>IF(Summary!$BD149="E","E","")</f>
        <v/>
      </c>
      <c r="Y40" s="339" t="str">
        <f>IF(Summary!$BE149="Y","R","")</f>
        <v/>
      </c>
      <c r="AA40" s="275"/>
      <c r="AB40" s="273"/>
      <c r="AC40" s="274"/>
    </row>
    <row r="41" spans="2:29" ht="12.95" customHeight="1" thickBot="1">
      <c r="L41" s="581" t="str">
        <f>'Age-Level'!C123</f>
        <v>Rededication (1st year)</v>
      </c>
      <c r="M41" s="581"/>
      <c r="N41" s="581"/>
      <c r="O41" s="581"/>
      <c r="P41" s="581"/>
      <c r="Q41" s="581"/>
      <c r="R41" s="590"/>
      <c r="S41" s="224" t="str">
        <f>IF(Summary!$BD107="E","E","")</f>
        <v/>
      </c>
      <c r="T41" s="224" t="str">
        <f>IF(Summary!$BE107="Y","R","")</f>
        <v/>
      </c>
      <c r="U41" s="586"/>
      <c r="W41" s="338" t="str">
        <f>'Fun Patches'!C42</f>
        <v>&lt;LIST PATCH HERE&gt;</v>
      </c>
      <c r="X41" s="339" t="str">
        <f>IF(Summary!$BD150="E","E","")</f>
        <v/>
      </c>
      <c r="Y41" s="339" t="str">
        <f>IF(Summary!$BE150="Y","R","")</f>
        <v/>
      </c>
      <c r="AA41" s="275"/>
      <c r="AB41" s="273"/>
      <c r="AC41" s="274"/>
    </row>
    <row r="42" spans="2:29" ht="12.95" customHeight="1">
      <c r="B42" s="262"/>
      <c r="C42" s="263" t="s">
        <v>1078</v>
      </c>
      <c r="D42" s="309" t="str">
        <f>IF(Badges!$AE823="C","/","")</f>
        <v/>
      </c>
      <c r="E42" s="309" t="str">
        <f>IF(Badges!$AE823="C","/","")</f>
        <v/>
      </c>
      <c r="F42" s="309" t="str">
        <f>IF(Badges!$AE823="C","/","")</f>
        <v/>
      </c>
      <c r="G42" s="309" t="str">
        <f>IF(Badges!$AE823="C","/","")</f>
        <v/>
      </c>
      <c r="H42" s="309" t="str">
        <f>IF(Badges!$AE823="C","/","")</f>
        <v/>
      </c>
      <c r="I42" s="224" t="str">
        <f>IF(Summary!$BD42="E","E","")</f>
        <v/>
      </c>
      <c r="J42" s="224" t="str">
        <f>IF(Summary!$BE42="Y","R","")</f>
        <v/>
      </c>
      <c r="L42" s="581" t="str">
        <f>'Age-Level'!C124</f>
        <v>Rededication (2nd year)</v>
      </c>
      <c r="M42" s="581"/>
      <c r="N42" s="581"/>
      <c r="O42" s="581"/>
      <c r="P42" s="581"/>
      <c r="Q42" s="581"/>
      <c r="R42" s="590"/>
      <c r="S42" s="224" t="str">
        <f>IF(Summary!$BD108="E","E","")</f>
        <v/>
      </c>
      <c r="T42" s="224" t="str">
        <f>IF(Summary!$BE108="Y","R","")</f>
        <v/>
      </c>
      <c r="U42" s="586"/>
      <c r="W42" s="338" t="str">
        <f>'Fun Patches'!C43</f>
        <v>&lt;LIST PATCH HERE&gt;</v>
      </c>
      <c r="X42" s="339" t="str">
        <f>IF(Summary!$BD151="E","E","")</f>
        <v/>
      </c>
      <c r="Y42" s="339" t="str">
        <f>IF(Summary!$BE151="Y","R","")</f>
        <v/>
      </c>
      <c r="AA42" s="275"/>
      <c r="AB42" s="273"/>
      <c r="AC42" s="274"/>
    </row>
    <row r="43" spans="2:29" ht="12.95" customHeight="1">
      <c r="B43" s="262"/>
      <c r="C43" s="286" t="s">
        <v>1079</v>
      </c>
      <c r="D43" s="317" t="str">
        <f>IF(Badges!$AE830="C","/","")</f>
        <v/>
      </c>
      <c r="E43" s="317" t="str">
        <f>IF(Badges!$AE830="C","/","")</f>
        <v/>
      </c>
      <c r="F43" s="317" t="str">
        <f>IF(Badges!$AE830="C","/","")</f>
        <v/>
      </c>
      <c r="G43" s="317" t="str">
        <f>IF(Badges!$AE830="C","/","")</f>
        <v/>
      </c>
      <c r="H43" s="317" t="str">
        <f>IF(Badges!$AE830="C","/","")</f>
        <v/>
      </c>
      <c r="I43" s="224" t="str">
        <f>IF(Summary!$BD43="E","E","")</f>
        <v/>
      </c>
      <c r="J43" s="224" t="str">
        <f>IF(Summary!$BE43="Y","R","")</f>
        <v/>
      </c>
      <c r="L43" s="581" t="str">
        <f>'Age-Level'!C125</f>
        <v>Rededication (3rd year)</v>
      </c>
      <c r="M43" s="581"/>
      <c r="N43" s="581"/>
      <c r="O43" s="581"/>
      <c r="P43" s="581"/>
      <c r="Q43" s="581"/>
      <c r="R43" s="590"/>
      <c r="S43" s="224" t="str">
        <f>IF(Summary!$BD109="E","E","")</f>
        <v/>
      </c>
      <c r="T43" s="224" t="str">
        <f>IF(Summary!$BE109="Y","R","")</f>
        <v/>
      </c>
      <c r="U43" s="586"/>
      <c r="W43" s="338" t="str">
        <f>'Fun Patches'!C44</f>
        <v>&lt;LIST PATCH HERE&gt;</v>
      </c>
      <c r="X43" s="339" t="str">
        <f>IF(Summary!$BD152="E","E","")</f>
        <v/>
      </c>
      <c r="Y43" s="339" t="str">
        <f>IF(Summary!$BE152="Y","R","")</f>
        <v/>
      </c>
      <c r="AA43" s="275"/>
      <c r="AB43" s="273"/>
      <c r="AC43" s="274"/>
    </row>
    <row r="44" spans="2:29" ht="12.95" customHeight="1" thickBot="1">
      <c r="B44" s="262"/>
      <c r="C44" s="293" t="s">
        <v>1080</v>
      </c>
      <c r="D44" s="316" t="str">
        <f>IF(Badges!$AE837="C","/","")</f>
        <v/>
      </c>
      <c r="E44" s="316" t="str">
        <f>IF(Badges!$AE837="C","/","")</f>
        <v/>
      </c>
      <c r="F44" s="316" t="str">
        <f>IF(Badges!$AE837="C","/","")</f>
        <v/>
      </c>
      <c r="G44" s="316" t="str">
        <f>IF(Badges!$AE837="C","/","")</f>
        <v/>
      </c>
      <c r="H44" s="316" t="str">
        <f>IF(Badges!$AE837="C","/","")</f>
        <v/>
      </c>
      <c r="I44" s="326" t="str">
        <f>IF(Summary!$BD44="E","E","")</f>
        <v/>
      </c>
      <c r="J44" s="326" t="str">
        <f>IF(Summary!$BE44="Y","R","")</f>
        <v/>
      </c>
      <c r="L44" s="581" t="str">
        <f>'Age-Level'!C126</f>
        <v>Rededication (4th year)</v>
      </c>
      <c r="M44" s="581"/>
      <c r="N44" s="581"/>
      <c r="O44" s="581"/>
      <c r="P44" s="581"/>
      <c r="Q44" s="581"/>
      <c r="R44" s="590"/>
      <c r="S44" s="342" t="str">
        <f>IF(Summary!$BD110="E","E","")</f>
        <v/>
      </c>
      <c r="T44" s="342" t="str">
        <f>IF(Summary!$BE110="Y","R","")</f>
        <v/>
      </c>
      <c r="U44" s="586"/>
      <c r="W44" s="338" t="str">
        <f>'Fun Patches'!C45</f>
        <v>&lt;LIST PATCH HERE&gt;</v>
      </c>
      <c r="X44" s="339" t="str">
        <f>IF(Summary!$BD153="E","E","")</f>
        <v/>
      </c>
      <c r="Y44" s="339" t="str">
        <f>IF(Summary!$BE153="Y","R","")</f>
        <v/>
      </c>
      <c r="AA44" s="275"/>
      <c r="AB44" s="273"/>
      <c r="AC44" s="274"/>
    </row>
    <row r="45" spans="2:29" ht="12.95" customHeight="1" thickBot="1">
      <c r="B45" s="262"/>
      <c r="C45" s="263" t="s">
        <v>967</v>
      </c>
      <c r="D45" s="309" t="str">
        <f>IF(Badges!$AE845="C","/","")</f>
        <v/>
      </c>
      <c r="E45" s="309" t="str">
        <f>IF(Badges!$AE846="C","/","")</f>
        <v/>
      </c>
      <c r="F45" s="309" t="str">
        <f>IF(Badges!$AE847="C","/","")</f>
        <v/>
      </c>
      <c r="G45" s="309" t="str">
        <f>IF(Badges!$AE848="C","/","")</f>
        <v/>
      </c>
      <c r="H45" s="309" t="str">
        <f>IF(Badges!$AE849="C","/","")</f>
        <v/>
      </c>
      <c r="I45" s="224" t="str">
        <f>IF(Summary!$BD46="E","E","")</f>
        <v/>
      </c>
      <c r="J45" s="224" t="str">
        <f>IF(Summary!$BE46="Y","R","")</f>
        <v/>
      </c>
      <c r="L45" s="584" t="str">
        <f>'Age-Level'!C127</f>
        <v>Rededication (5th year)</v>
      </c>
      <c r="M45" s="584"/>
      <c r="N45" s="584"/>
      <c r="O45" s="584"/>
      <c r="P45" s="584"/>
      <c r="Q45" s="584"/>
      <c r="R45" s="592"/>
      <c r="S45" s="343" t="str">
        <f>IF(Summary!$BD111="E","E","")</f>
        <v/>
      </c>
      <c r="T45" s="343" t="str">
        <f>IF(Summary!$BE111="Y","R","")</f>
        <v/>
      </c>
      <c r="U45" s="586"/>
      <c r="W45" s="338" t="str">
        <f>'Fun Patches'!C46</f>
        <v>&lt;LIST PATCH HERE&gt;</v>
      </c>
      <c r="X45" s="339" t="str">
        <f>IF(Summary!$BD154="E","E","")</f>
        <v/>
      </c>
      <c r="Y45" s="339" t="str">
        <f>IF(Summary!$BE154="Y","R","")</f>
        <v/>
      </c>
      <c r="AA45" s="275"/>
      <c r="AB45" s="273"/>
      <c r="AC45" s="274"/>
    </row>
    <row r="46" spans="2:29" ht="12.95" customHeight="1">
      <c r="B46" s="262"/>
      <c r="C46" s="286" t="s">
        <v>968</v>
      </c>
      <c r="D46" s="317" t="str">
        <f>IF(Badges!$AE852="C","/","")</f>
        <v/>
      </c>
      <c r="E46" s="317" t="str">
        <f>IF(Badges!$AE853="C","/","")</f>
        <v/>
      </c>
      <c r="F46" s="317" t="str">
        <f>IF(Badges!$AE854="C","/","")</f>
        <v/>
      </c>
      <c r="G46" s="317" t="str">
        <f>IF(Badges!$AE855="C","/","")</f>
        <v/>
      </c>
      <c r="H46" s="317" t="str">
        <f>IF(Badges!$AE856="C","/","")</f>
        <v/>
      </c>
      <c r="I46" s="224" t="str">
        <f>IF(Summary!$BD47="E","E","")</f>
        <v/>
      </c>
      <c r="J46" s="224" t="str">
        <f>IF(Summary!$BE47="Y","R","")</f>
        <v/>
      </c>
      <c r="T46" s="394"/>
      <c r="U46" s="586"/>
      <c r="W46" s="338" t="str">
        <f>'Fun Patches'!C47</f>
        <v>&lt;LIST PATCH HERE&gt;</v>
      </c>
      <c r="X46" s="339" t="str">
        <f>IF(Summary!$BD155="E","E","")</f>
        <v/>
      </c>
      <c r="Y46" s="339" t="str">
        <f>IF(Summary!$BE155="Y","R","")</f>
        <v/>
      </c>
      <c r="AA46" s="275"/>
      <c r="AB46" s="273"/>
      <c r="AC46" s="274"/>
    </row>
    <row r="47" spans="2:29" ht="12.95" customHeight="1" thickBot="1">
      <c r="B47" s="262"/>
      <c r="C47" s="293" t="s">
        <v>969</v>
      </c>
      <c r="D47" s="316" t="str">
        <f>IF(Badges!$AE859="C","/","")</f>
        <v/>
      </c>
      <c r="E47" s="316" t="str">
        <f>IF(Badges!$AE860="C","/","")</f>
        <v/>
      </c>
      <c r="F47" s="316" t="str">
        <f>IF(Badges!$AE861="C","/","")</f>
        <v/>
      </c>
      <c r="G47" s="316" t="str">
        <f>IF(Badges!$AE862="C","/","")</f>
        <v/>
      </c>
      <c r="H47" s="316" t="str">
        <f>IF(Badges!$AE863="C","/","")</f>
        <v/>
      </c>
      <c r="I47" s="326" t="str">
        <f>IF(Summary!$BD48="E","E","")</f>
        <v/>
      </c>
      <c r="J47" s="326" t="str">
        <f>IF(Summary!$BE48="Y","R","")</f>
        <v/>
      </c>
      <c r="U47" s="586"/>
      <c r="W47" s="338" t="str">
        <f>'Fun Patches'!C48</f>
        <v>&lt;LIST PATCH HERE&gt;</v>
      </c>
      <c r="X47" s="339" t="str">
        <f>IF(Summary!$BD156="E","E","")</f>
        <v/>
      </c>
      <c r="Y47" s="339" t="str">
        <f>IF(Summary!$BE156="Y","R","")</f>
        <v/>
      </c>
      <c r="AA47" s="275"/>
      <c r="AB47" s="273"/>
      <c r="AC47" s="274"/>
    </row>
    <row r="48" spans="2:29" ht="12.95" customHeight="1">
      <c r="B48" s="262"/>
      <c r="C48" s="294" t="s">
        <v>970</v>
      </c>
      <c r="D48" s="309" t="str">
        <f>IF(Badges!$AE867="C","/","")</f>
        <v/>
      </c>
      <c r="E48" s="309" t="str">
        <f>IF(Badges!$AE868="C","/","")</f>
        <v/>
      </c>
      <c r="F48" s="309" t="str">
        <f>IF(Badges!$AE869="C","/","")</f>
        <v/>
      </c>
      <c r="G48" s="309" t="str">
        <f>IF(Badges!$AE870="C","/","")</f>
        <v/>
      </c>
      <c r="H48" s="309" t="str">
        <f>IF(Badges!$AE871="C","/","")</f>
        <v/>
      </c>
      <c r="I48" s="224" t="str">
        <f>IF(Summary!$BD50="E","E","")</f>
        <v/>
      </c>
      <c r="J48" s="224" t="str">
        <f>IF(Summary!$BE50="Y","R","")</f>
        <v/>
      </c>
      <c r="L48" s="583"/>
      <c r="M48" s="583"/>
      <c r="N48" s="583"/>
      <c r="O48" s="583"/>
      <c r="P48" s="583"/>
      <c r="Q48" s="583"/>
      <c r="R48" s="587"/>
      <c r="S48" s="264"/>
      <c r="T48" s="274"/>
      <c r="U48" s="586"/>
      <c r="W48" s="338" t="str">
        <f>'Fun Patches'!C49</f>
        <v>&lt;LIST PATCH HERE&gt;</v>
      </c>
      <c r="X48" s="339" t="str">
        <f>IF(Summary!$BD157="E","E","")</f>
        <v/>
      </c>
      <c r="Y48" s="339" t="str">
        <f>IF(Summary!$BE157="Y","R","")</f>
        <v/>
      </c>
      <c r="AA48" s="275"/>
      <c r="AB48" s="273"/>
      <c r="AC48" s="274"/>
    </row>
    <row r="49" spans="2:29" ht="12.95" customHeight="1">
      <c r="B49" s="262"/>
      <c r="C49" s="295" t="s">
        <v>971</v>
      </c>
      <c r="D49" s="317" t="str">
        <f>IF(Badges!$AE874="C","/","")</f>
        <v/>
      </c>
      <c r="E49" s="317" t="str">
        <f>IF(Badges!$AE875="C","/","")</f>
        <v/>
      </c>
      <c r="F49" s="317" t="str">
        <f>IF(Badges!$AE876="C","/","")</f>
        <v/>
      </c>
      <c r="G49" s="317" t="str">
        <f>IF(Badges!$AE877="C","/","")</f>
        <v/>
      </c>
      <c r="H49" s="317" t="str">
        <f>IF(Badges!$AE878="C","/","")</f>
        <v/>
      </c>
      <c r="I49" s="224" t="str">
        <f>IF(Summary!$BD51="E","E","")</f>
        <v/>
      </c>
      <c r="J49" s="224" t="str">
        <f>IF(Summary!$BE51="Y","R","")</f>
        <v/>
      </c>
      <c r="L49" s="585"/>
      <c r="M49" s="585"/>
      <c r="N49" s="585"/>
      <c r="O49" s="585"/>
      <c r="P49" s="585"/>
      <c r="Q49" s="585"/>
      <c r="R49" s="588"/>
      <c r="S49" s="273"/>
      <c r="T49" s="274"/>
      <c r="U49" s="586"/>
      <c r="W49" s="338" t="str">
        <f>'Fun Patches'!C50</f>
        <v>&lt;LIST PATCH HERE&gt;</v>
      </c>
      <c r="X49" s="339" t="str">
        <f>IF(Summary!$BD158="E","E","")</f>
        <v/>
      </c>
      <c r="Y49" s="339" t="str">
        <f>IF(Summary!$BE158="Y","R","")</f>
        <v/>
      </c>
      <c r="AA49" s="275"/>
      <c r="AB49" s="273"/>
      <c r="AC49" s="274"/>
    </row>
    <row r="50" spans="2:29" ht="12.95" customHeight="1" thickBot="1">
      <c r="B50" s="262"/>
      <c r="C50" s="298" t="s">
        <v>972</v>
      </c>
      <c r="D50" s="316" t="str">
        <f>IF(Badges!$AE881="C","/","")</f>
        <v/>
      </c>
      <c r="E50" s="316" t="str">
        <f>IF(Badges!$AE882="C","/","")</f>
        <v/>
      </c>
      <c r="F50" s="316" t="str">
        <f>IF(Badges!$AE883="C","/","")</f>
        <v/>
      </c>
      <c r="G50" s="316" t="str">
        <f>IF(Badges!$AE884="C","/","")</f>
        <v/>
      </c>
      <c r="H50" s="316" t="str">
        <f>IF(Badges!$AE885="C","/","")</f>
        <v/>
      </c>
      <c r="I50" s="326" t="str">
        <f>IF(Summary!$BD52="E","E","")</f>
        <v/>
      </c>
      <c r="J50" s="326" t="str">
        <f>IF(Summary!$BE52="Y","R","")</f>
        <v/>
      </c>
      <c r="L50" s="583"/>
      <c r="M50" s="583"/>
      <c r="N50" s="583"/>
      <c r="O50" s="583"/>
      <c r="P50" s="583"/>
      <c r="Q50" s="583"/>
      <c r="R50" s="587"/>
      <c r="S50" s="273"/>
      <c r="T50" s="274"/>
      <c r="U50" s="586"/>
      <c r="W50" s="338" t="str">
        <f>'Fun Patches'!C51</f>
        <v>&lt;LIST PATCH HERE&gt;</v>
      </c>
      <c r="X50" s="339" t="str">
        <f>IF(Summary!$BD159="E","E","")</f>
        <v/>
      </c>
      <c r="Y50" s="339" t="str">
        <f>IF(Summary!$BE159="Y","R","")</f>
        <v/>
      </c>
      <c r="AA50" s="275"/>
      <c r="AB50" s="273"/>
      <c r="AC50" s="274"/>
    </row>
    <row r="51" spans="2:29" ht="12.95" customHeight="1">
      <c r="B51" s="262"/>
      <c r="C51" s="263" t="s">
        <v>1081</v>
      </c>
      <c r="D51" s="309" t="str">
        <f>IF(Badges!$AE889="C","/","")</f>
        <v/>
      </c>
      <c r="E51" s="309" t="str">
        <f>IF(Badges!$AE890="C","/","")</f>
        <v/>
      </c>
      <c r="F51" s="309" t="str">
        <f>IF(Badges!$AE891="C","/","")</f>
        <v/>
      </c>
      <c r="G51" s="309" t="str">
        <f>IF(Badges!$AE892="C","/","")</f>
        <v/>
      </c>
      <c r="H51" s="309" t="str">
        <f>IF(Badges!$AE893="C","/","")</f>
        <v/>
      </c>
      <c r="I51" s="224" t="str">
        <f>IF(Summary!$BD54="E","E","")</f>
        <v/>
      </c>
      <c r="J51" s="224" t="str">
        <f>IF(Summary!$BE54="Y","R","")</f>
        <v/>
      </c>
      <c r="L51" s="585"/>
      <c r="M51" s="585"/>
      <c r="N51" s="585"/>
      <c r="O51" s="585"/>
      <c r="P51" s="585"/>
      <c r="Q51" s="585"/>
      <c r="R51" s="588"/>
      <c r="S51" s="273"/>
      <c r="T51" s="274"/>
      <c r="U51" s="586"/>
      <c r="W51" s="338" t="str">
        <f>'Fun Patches'!C52</f>
        <v>&lt;LIST PATCH HERE&gt;</v>
      </c>
      <c r="X51" s="339" t="str">
        <f>IF(Summary!$BD160="E","E","")</f>
        <v/>
      </c>
      <c r="Y51" s="339" t="str">
        <f>IF(Summary!$BE160="Y","R","")</f>
        <v/>
      </c>
      <c r="AA51" s="275"/>
      <c r="AB51" s="273"/>
      <c r="AC51" s="274"/>
    </row>
    <row r="52" spans="2:29" ht="12.95" customHeight="1">
      <c r="B52" s="262"/>
      <c r="C52" s="286" t="s">
        <v>1082</v>
      </c>
      <c r="D52" s="317" t="str">
        <f>IF(Badges!$AE896="C","/","")</f>
        <v/>
      </c>
      <c r="E52" s="317" t="str">
        <f>IF(Badges!$AE897="C","/","")</f>
        <v/>
      </c>
      <c r="F52" s="317" t="str">
        <f>IF(Badges!$AE898="C","/","")</f>
        <v/>
      </c>
      <c r="G52" s="317" t="str">
        <f>IF(Badges!$AE899="C","/","")</f>
        <v/>
      </c>
      <c r="H52" s="317" t="str">
        <f>IF(Badges!$AE900="C","/","")</f>
        <v/>
      </c>
      <c r="I52" s="224" t="str">
        <f>IF(Summary!$BD55="E","E","")</f>
        <v/>
      </c>
      <c r="J52" s="224" t="str">
        <f>IF(Summary!$BE55="Y","R","")</f>
        <v/>
      </c>
      <c r="L52" s="583"/>
      <c r="M52" s="583"/>
      <c r="N52" s="583"/>
      <c r="O52" s="583"/>
      <c r="P52" s="583"/>
      <c r="Q52" s="583"/>
      <c r="R52" s="587"/>
      <c r="S52" s="273"/>
      <c r="T52" s="274"/>
      <c r="U52" s="586"/>
      <c r="W52" s="338" t="str">
        <f>'Fun Patches'!C53</f>
        <v>&lt;LIST PATCH HERE&gt;</v>
      </c>
      <c r="X52" s="339" t="str">
        <f>IF(Summary!$BD161="E","E","")</f>
        <v/>
      </c>
      <c r="Y52" s="339" t="str">
        <f>IF(Summary!$BE161="Y","R","")</f>
        <v/>
      </c>
      <c r="AA52" s="275"/>
      <c r="AB52" s="273"/>
      <c r="AC52" s="274"/>
    </row>
    <row r="53" spans="2:29" ht="12.95" customHeight="1" thickBot="1">
      <c r="B53" s="262"/>
      <c r="C53" s="293" t="s">
        <v>1083</v>
      </c>
      <c r="D53" s="316" t="str">
        <f>IF(Badges!$AE903="C","/","")</f>
        <v/>
      </c>
      <c r="E53" s="316" t="str">
        <f>IF(Badges!$AE904="C","/","")</f>
        <v/>
      </c>
      <c r="F53" s="316" t="str">
        <f>IF(Badges!$AE905="C","/","")</f>
        <v/>
      </c>
      <c r="G53" s="316" t="str">
        <f>IF(Badges!$AE906="C","/","")</f>
        <v/>
      </c>
      <c r="H53" s="316" t="str">
        <f>IF(Badges!$AE907="C","/","")</f>
        <v/>
      </c>
      <c r="I53" s="326" t="str">
        <f>IF(Summary!$BD56="E","E","")</f>
        <v/>
      </c>
      <c r="J53" s="326" t="str">
        <f>IF(Summary!$BE56="Y","R","")</f>
        <v/>
      </c>
      <c r="L53" s="585"/>
      <c r="M53" s="585"/>
      <c r="N53" s="585"/>
      <c r="O53" s="585"/>
      <c r="P53" s="585"/>
      <c r="Q53" s="585"/>
      <c r="R53" s="588"/>
      <c r="S53" s="273"/>
      <c r="T53" s="274"/>
      <c r="U53" s="586"/>
      <c r="W53" s="340" t="str">
        <f>'Fun Patches'!C54</f>
        <v>&lt;LIST PATCH HERE&gt;</v>
      </c>
      <c r="X53" s="341" t="str">
        <f>IF(Summary!$BD162="E","E","")</f>
        <v/>
      </c>
      <c r="Y53" s="341" t="str">
        <f>IF(Summary!$BE162="Y","R","")</f>
        <v/>
      </c>
      <c r="AA53" s="275"/>
      <c r="AB53" s="273"/>
      <c r="AC53" s="274"/>
    </row>
    <row r="54" spans="2:29" ht="12.95" customHeight="1">
      <c r="B54" s="262"/>
      <c r="C54" s="263" t="s">
        <v>973</v>
      </c>
      <c r="D54" s="309" t="str">
        <f>IF(Badges!$AE911="C","/","")</f>
        <v/>
      </c>
      <c r="E54" s="309" t="str">
        <f>IF(Badges!$AE912="C","/","")</f>
        <v/>
      </c>
      <c r="F54" s="309" t="str">
        <f>IF(Badges!$AE913="C","/","")</f>
        <v/>
      </c>
      <c r="G54" s="309" t="str">
        <f>IF(Badges!$AE914="C","/","")</f>
        <v/>
      </c>
      <c r="H54" s="309" t="str">
        <f>IF(Badges!$AE915="C","/","")</f>
        <v/>
      </c>
      <c r="I54" s="224" t="str">
        <f>IF(Summary!$BD58="E","E","")</f>
        <v/>
      </c>
      <c r="J54" s="224" t="str">
        <f>IF(Summary!$BE58="Y","R","")</f>
        <v/>
      </c>
      <c r="L54" s="583"/>
      <c r="M54" s="583"/>
      <c r="N54" s="583"/>
      <c r="O54" s="583"/>
      <c r="P54" s="583"/>
      <c r="Q54" s="583"/>
      <c r="R54" s="587"/>
      <c r="S54" s="273"/>
      <c r="T54" s="274"/>
      <c r="U54" s="586"/>
      <c r="W54" s="335"/>
      <c r="X54" s="334"/>
      <c r="Y54" s="334"/>
      <c r="AA54" s="275"/>
      <c r="AB54" s="273"/>
      <c r="AC54" s="274"/>
    </row>
    <row r="55" spans="2:29" ht="12.95" customHeight="1">
      <c r="B55" s="262"/>
      <c r="C55" s="286" t="s">
        <v>974</v>
      </c>
      <c r="D55" s="317" t="str">
        <f>IF(Badges!$AE918="C","/","")</f>
        <v/>
      </c>
      <c r="E55" s="317" t="str">
        <f>IF(Badges!$AE919="C","/","")</f>
        <v/>
      </c>
      <c r="F55" s="317" t="str">
        <f>IF(Badges!$AE920="C","/","")</f>
        <v/>
      </c>
      <c r="G55" s="317" t="str">
        <f>IF(Badges!$AE921="C","/","")</f>
        <v/>
      </c>
      <c r="H55" s="317" t="str">
        <f>IF(Badges!$AE922="C","/","")</f>
        <v/>
      </c>
      <c r="I55" s="224" t="str">
        <f>IF(Summary!$BD59="E","E","")</f>
        <v/>
      </c>
      <c r="J55" s="224" t="str">
        <f>IF(Summary!$BE59="Y","R","")</f>
        <v/>
      </c>
      <c r="L55" s="585"/>
      <c r="M55" s="585"/>
      <c r="N55" s="585"/>
      <c r="O55" s="585"/>
      <c r="P55" s="585"/>
      <c r="Q55" s="585"/>
      <c r="R55" s="588"/>
      <c r="S55" s="273"/>
      <c r="T55" s="274"/>
      <c r="U55" s="586"/>
      <c r="W55" s="396"/>
      <c r="X55" s="264"/>
      <c r="Y55" s="265"/>
      <c r="AA55" s="275"/>
      <c r="AB55" s="273"/>
      <c r="AC55" s="274"/>
    </row>
    <row r="56" spans="2:29" ht="12.95" customHeight="1" thickBot="1">
      <c r="B56" s="262"/>
      <c r="C56" s="276" t="s">
        <v>975</v>
      </c>
      <c r="D56" s="316" t="str">
        <f>IF(Badges!$AE928="A","/","")</f>
        <v/>
      </c>
      <c r="E56" s="316" t="str">
        <f>IF(Badges!$AE931="A","/","")</f>
        <v/>
      </c>
      <c r="F56" s="316" t="str">
        <f>IF(Badges!$AE935="A","/","")</f>
        <v/>
      </c>
      <c r="G56" s="316" t="str">
        <f>IF(Badges!$AE939="A","/","")</f>
        <v/>
      </c>
      <c r="H56" s="316" t="str">
        <f>IF(Badges!$AE942="A","/","")</f>
        <v/>
      </c>
      <c r="I56" s="224" t="str">
        <f>IF(Summary!$BD60="E","E","")</f>
        <v/>
      </c>
      <c r="J56" s="224" t="str">
        <f>IF(Summary!$BE60="Y","R","")</f>
        <v/>
      </c>
      <c r="L56" s="583"/>
      <c r="M56" s="583"/>
      <c r="N56" s="583"/>
      <c r="O56" s="583"/>
      <c r="P56" s="583"/>
      <c r="Q56" s="583"/>
      <c r="R56" s="587"/>
      <c r="S56" s="273"/>
      <c r="T56" s="274"/>
      <c r="U56" s="586"/>
      <c r="W56" s="275"/>
      <c r="X56" s="273"/>
      <c r="Y56" s="274"/>
      <c r="AA56" s="275"/>
      <c r="AB56" s="273"/>
      <c r="AC56" s="274"/>
    </row>
    <row r="57" spans="2:29" ht="12.95" customHeight="1">
      <c r="J57" s="301"/>
      <c r="L57" s="585"/>
      <c r="M57" s="585"/>
      <c r="N57" s="585"/>
      <c r="O57" s="585"/>
      <c r="P57" s="585"/>
      <c r="Q57" s="585"/>
      <c r="R57" s="588"/>
      <c r="S57" s="273"/>
      <c r="T57" s="274"/>
      <c r="U57" s="586"/>
      <c r="W57" s="275"/>
      <c r="X57" s="273"/>
      <c r="Y57" s="274"/>
      <c r="AA57" s="275"/>
      <c r="AB57" s="273"/>
      <c r="AC57" s="274"/>
    </row>
    <row r="58" spans="2:29" ht="12.95" customHeight="1" thickBot="1">
      <c r="L58" s="583"/>
      <c r="M58" s="583"/>
      <c r="N58" s="583"/>
      <c r="O58" s="583"/>
      <c r="P58" s="583"/>
      <c r="Q58" s="583"/>
      <c r="R58" s="587"/>
      <c r="S58" s="273"/>
      <c r="T58" s="274"/>
      <c r="U58" s="586"/>
      <c r="W58" s="275"/>
      <c r="X58" s="273"/>
      <c r="Y58" s="274"/>
      <c r="AA58" s="275"/>
      <c r="AB58" s="273"/>
      <c r="AC58" s="274"/>
    </row>
    <row r="59" spans="2:29" ht="12.95" customHeight="1">
      <c r="B59" s="262"/>
      <c r="C59" s="263" t="s">
        <v>976</v>
      </c>
      <c r="D59" s="310" t="str">
        <f>IF('Age-Level'!$AE6="C","/","")</f>
        <v/>
      </c>
      <c r="E59" s="310" t="str">
        <f>IF('Age-Level'!$AE7="C","/","")</f>
        <v/>
      </c>
      <c r="F59" s="310" t="str">
        <f>IF('Age-Level'!$AE8="C","/","")</f>
        <v/>
      </c>
      <c r="G59" s="310" t="str">
        <f>IF('Age-Level'!$AE9="C","/","")</f>
        <v/>
      </c>
      <c r="H59" s="310" t="str">
        <f>IF('Age-Level'!$AE10="C","/","")</f>
        <v/>
      </c>
      <c r="I59" s="224" t="str">
        <f>IF(Summary!$BD95="E","E","")</f>
        <v/>
      </c>
      <c r="J59" s="224" t="str">
        <f>IF(Summary!$BE95="Y","R","")</f>
        <v/>
      </c>
      <c r="L59" s="585"/>
      <c r="M59" s="585"/>
      <c r="N59" s="585"/>
      <c r="O59" s="585"/>
      <c r="P59" s="585"/>
      <c r="Q59" s="585"/>
      <c r="R59" s="588"/>
      <c r="S59" s="273"/>
      <c r="T59" s="274"/>
      <c r="U59" s="586"/>
      <c r="W59" s="275"/>
      <c r="X59" s="273"/>
      <c r="Y59" s="274"/>
      <c r="AA59" s="275"/>
      <c r="AB59" s="273"/>
      <c r="AC59" s="274"/>
    </row>
    <row r="60" spans="2:29" ht="12.95" customHeight="1" thickBot="1">
      <c r="B60" s="262"/>
      <c r="C60" s="276" t="s">
        <v>977</v>
      </c>
      <c r="D60" s="316" t="str">
        <f>IF('Age-Level'!$AE13="C","/","")</f>
        <v/>
      </c>
      <c r="E60" s="316" t="str">
        <f>IF('Age-Level'!$AE14="C","/","")</f>
        <v/>
      </c>
      <c r="F60" s="316" t="str">
        <f>IF('Age-Level'!$AE15="C","/","")</f>
        <v/>
      </c>
      <c r="G60" s="316" t="str">
        <f>IF('Age-Level'!$AE16="C","/","")</f>
        <v/>
      </c>
      <c r="H60" s="316" t="str">
        <f>IF('Age-Level'!$AE17="C","/","")</f>
        <v/>
      </c>
      <c r="I60" s="326" t="str">
        <f>IF(Summary!$BD96="E","E","")</f>
        <v/>
      </c>
      <c r="J60" s="326" t="str">
        <f>IF(Summary!$BE96="Y","R","")</f>
        <v/>
      </c>
      <c r="L60" s="583"/>
      <c r="M60" s="583"/>
      <c r="N60" s="583"/>
      <c r="O60" s="583"/>
      <c r="P60" s="583"/>
      <c r="Q60" s="583"/>
      <c r="R60" s="587"/>
      <c r="S60" s="273"/>
      <c r="T60" s="274"/>
      <c r="U60" s="586"/>
      <c r="W60" s="275"/>
      <c r="X60" s="273"/>
      <c r="Y60" s="274"/>
      <c r="AA60" s="275"/>
      <c r="AB60" s="273"/>
      <c r="AC60" s="274"/>
    </row>
    <row r="61" spans="2:29" ht="12.95" customHeight="1">
      <c r="B61" s="262"/>
      <c r="C61" s="282" t="s">
        <v>978</v>
      </c>
      <c r="D61" s="310" t="str">
        <f>IF('Age-Level'!$AE20="C","/","")</f>
        <v/>
      </c>
      <c r="E61" s="310" t="str">
        <f>IF('Age-Level'!$AE21="C","/","")</f>
        <v/>
      </c>
      <c r="F61" s="310" t="str">
        <f>IF('Age-Level'!$AE22="C","/","")</f>
        <v/>
      </c>
      <c r="G61" s="310" t="str">
        <f>IF('Age-Level'!$AE23="C","/","")</f>
        <v/>
      </c>
      <c r="H61" s="310" t="str">
        <f>IF('Age-Level'!$AE24="C","/","")</f>
        <v/>
      </c>
      <c r="I61" s="224" t="str">
        <f>IF(Summary!$BD97="E","E","")</f>
        <v/>
      </c>
      <c r="J61" s="224" t="str">
        <f>IF(Summary!$BE97="Y","R","")</f>
        <v/>
      </c>
      <c r="L61" s="585"/>
      <c r="M61" s="585"/>
      <c r="N61" s="585"/>
      <c r="O61" s="585"/>
      <c r="P61" s="585"/>
      <c r="Q61" s="585"/>
      <c r="R61" s="588"/>
      <c r="S61" s="273"/>
      <c r="T61" s="274"/>
      <c r="U61" s="586"/>
      <c r="W61" s="275"/>
      <c r="X61" s="273"/>
      <c r="Y61" s="274"/>
      <c r="AA61" s="275"/>
      <c r="AB61" s="273"/>
      <c r="AC61" s="274"/>
    </row>
    <row r="62" spans="2:29" ht="12.95" customHeight="1">
      <c r="B62" s="262"/>
      <c r="C62" s="276" t="s">
        <v>979</v>
      </c>
      <c r="D62" s="315" t="str">
        <f>IF('Age-Level'!$AE27="C","/","")</f>
        <v/>
      </c>
      <c r="E62" s="315" t="str">
        <f>IF('Age-Level'!$AE28="C","/","")</f>
        <v/>
      </c>
      <c r="F62" s="315" t="str">
        <f>IF('Age-Level'!$AE29="C","/","")</f>
        <v/>
      </c>
      <c r="G62" s="315" t="str">
        <f>IF('Age-Level'!$AE30="C","/","")</f>
        <v/>
      </c>
      <c r="H62" s="315" t="str">
        <f>IF('Age-Level'!$AE31="C","/","")</f>
        <v/>
      </c>
      <c r="I62" s="346" t="str">
        <f>IF(Summary!$BD98="E","E","")</f>
        <v/>
      </c>
      <c r="J62" s="346" t="str">
        <f>IF(Summary!$BE98="Y","R","")</f>
        <v/>
      </c>
      <c r="L62" s="583"/>
      <c r="M62" s="583"/>
      <c r="N62" s="583"/>
      <c r="O62" s="583"/>
      <c r="P62" s="583"/>
      <c r="Q62" s="583"/>
      <c r="R62" s="587"/>
      <c r="S62" s="273"/>
      <c r="T62" s="274"/>
      <c r="U62" s="586"/>
      <c r="W62" s="275"/>
      <c r="X62" s="273"/>
      <c r="Y62" s="274"/>
      <c r="AA62" s="275"/>
      <c r="AB62" s="273"/>
      <c r="AC62" s="274"/>
    </row>
    <row r="63" spans="2:29" ht="12.95" customHeight="1" thickBot="1">
      <c r="B63" s="262"/>
      <c r="C63" s="298" t="s">
        <v>542</v>
      </c>
      <c r="D63" s="316" t="str">
        <f>IF('Age-Level'!$AE34="C","/","")</f>
        <v/>
      </c>
      <c r="E63" s="316" t="str">
        <f>IF('Age-Level'!$AE35="C","/","")</f>
        <v/>
      </c>
      <c r="F63" s="316" t="str">
        <f>IF('Age-Level'!$AE36="C","/","")</f>
        <v/>
      </c>
      <c r="G63" s="316" t="str">
        <f>IF('Age-Level'!$AE37="C","/","")</f>
        <v/>
      </c>
      <c r="H63" s="316" t="str">
        <f>IF('Age-Level'!$AE38="C","/","")</f>
        <v/>
      </c>
      <c r="I63" s="326" t="str">
        <f>IF(Summary!$BD99="E","E","")</f>
        <v/>
      </c>
      <c r="J63" s="326" t="str">
        <f>IF(Summary!$BE99="Y","R","")</f>
        <v/>
      </c>
      <c r="L63" s="585"/>
      <c r="M63" s="585"/>
      <c r="N63" s="585"/>
      <c r="O63" s="585"/>
      <c r="P63" s="585"/>
      <c r="Q63" s="585"/>
      <c r="R63" s="588"/>
      <c r="S63" s="273"/>
      <c r="T63" s="274"/>
      <c r="U63" s="586"/>
      <c r="W63" s="275"/>
      <c r="X63" s="273"/>
      <c r="Y63" s="274"/>
      <c r="AA63" s="275"/>
      <c r="AB63" s="273"/>
      <c r="AC63" s="274"/>
    </row>
    <row r="64" spans="2:29" ht="12.95" customHeight="1">
      <c r="B64" s="262"/>
      <c r="C64" s="303" t="s">
        <v>980</v>
      </c>
      <c r="D64" s="397"/>
      <c r="E64" s="398"/>
      <c r="F64" s="399" t="str">
        <f>IF(COUNTIF(U4:U24,"C")&gt;0,"/"," ")</f>
        <v xml:space="preserve"> </v>
      </c>
      <c r="G64" s="399" t="str">
        <f>IF(COUNTIF(U4:U24,"C")&gt;1,"/"," ")</f>
        <v xml:space="preserve"> </v>
      </c>
      <c r="H64" s="399" t="str">
        <f>IF(COUNTIF(U4:U24,"C")&gt;2,"/"," ")</f>
        <v xml:space="preserve"> </v>
      </c>
      <c r="I64" s="224" t="str">
        <f>IF(Summary!$BD100="E","E","")</f>
        <v/>
      </c>
      <c r="J64" s="224" t="str">
        <f>IF(Summary!$BE100="Y","R","")</f>
        <v/>
      </c>
      <c r="L64" s="583"/>
      <c r="M64" s="583"/>
      <c r="N64" s="583"/>
      <c r="O64" s="583"/>
      <c r="P64" s="583"/>
      <c r="Q64" s="583"/>
      <c r="R64" s="587"/>
      <c r="S64" s="273"/>
      <c r="T64" s="274"/>
      <c r="U64" s="586"/>
      <c r="W64" s="275"/>
      <c r="X64" s="273"/>
      <c r="Y64" s="274"/>
      <c r="AA64" s="275"/>
      <c r="AB64" s="273"/>
      <c r="AC64" s="274"/>
    </row>
    <row r="65" spans="1:30" ht="12.95" customHeight="1">
      <c r="B65" s="262"/>
      <c r="C65" s="302" t="s">
        <v>211</v>
      </c>
      <c r="D65" s="379"/>
      <c r="E65" s="379"/>
      <c r="F65" s="379"/>
      <c r="G65" s="379"/>
      <c r="H65" s="380"/>
      <c r="I65" s="224" t="str">
        <f>IF(Summary!$BD92="E","E","")</f>
        <v/>
      </c>
      <c r="J65" s="224" t="str">
        <f>IF(Summary!$BE92="Y","R","")</f>
        <v/>
      </c>
      <c r="L65" s="585"/>
      <c r="M65" s="585"/>
      <c r="N65" s="585"/>
      <c r="O65" s="585"/>
      <c r="P65" s="585"/>
      <c r="Q65" s="585"/>
      <c r="R65" s="588"/>
      <c r="S65" s="273"/>
      <c r="T65" s="274"/>
      <c r="U65" s="586"/>
      <c r="W65" s="275"/>
      <c r="X65" s="273"/>
      <c r="Y65" s="274"/>
      <c r="AA65" s="275"/>
      <c r="AB65" s="273"/>
      <c r="AC65" s="274"/>
    </row>
    <row r="66" spans="1:30" s="261" customFormat="1" ht="12.95" customHeight="1">
      <c r="A66" s="258"/>
      <c r="B66" s="258"/>
      <c r="C66" s="258"/>
      <c r="D66" s="259"/>
      <c r="E66" s="259"/>
      <c r="F66" s="259"/>
      <c r="G66" s="259"/>
      <c r="H66" s="259"/>
      <c r="I66" s="260"/>
      <c r="J66" s="260"/>
      <c r="K66" s="258"/>
      <c r="L66" s="583"/>
      <c r="M66" s="583"/>
      <c r="N66" s="583"/>
      <c r="O66" s="583"/>
      <c r="P66" s="583"/>
      <c r="Q66" s="583"/>
      <c r="R66" s="587"/>
      <c r="S66" s="273"/>
      <c r="T66" s="274"/>
      <c r="U66" s="586"/>
      <c r="V66" s="258"/>
      <c r="W66" s="275"/>
      <c r="X66" s="273"/>
      <c r="Y66" s="274"/>
      <c r="Z66" s="260"/>
      <c r="AA66" s="275"/>
      <c r="AB66" s="273"/>
      <c r="AC66" s="274"/>
    </row>
    <row r="67" spans="1:30" s="261" customFormat="1" ht="12.95" customHeight="1" thickBot="1">
      <c r="A67" s="258"/>
      <c r="B67" s="258"/>
      <c r="C67" s="258"/>
      <c r="D67" s="259"/>
      <c r="E67" s="259"/>
      <c r="F67" s="259"/>
      <c r="G67" s="259"/>
      <c r="H67" s="259"/>
      <c r="I67" s="260"/>
      <c r="J67" s="260"/>
      <c r="K67" s="258"/>
      <c r="L67" s="585"/>
      <c r="M67" s="585"/>
      <c r="N67" s="585"/>
      <c r="O67" s="585"/>
      <c r="P67" s="585"/>
      <c r="Q67" s="585"/>
      <c r="R67" s="588"/>
      <c r="S67" s="273"/>
      <c r="T67" s="274"/>
      <c r="U67" s="586"/>
      <c r="V67" s="258"/>
      <c r="W67" s="275"/>
      <c r="X67" s="273"/>
      <c r="Y67" s="274"/>
      <c r="Z67" s="260"/>
      <c r="AA67" s="275"/>
      <c r="AB67" s="273"/>
      <c r="AC67" s="274"/>
    </row>
    <row r="68" spans="1:30" s="261" customFormat="1">
      <c r="A68" s="258"/>
      <c r="B68" s="262"/>
      <c r="C68" s="303" t="s">
        <v>981</v>
      </c>
      <c r="D68" s="310" t="str">
        <f>IF('Age-Level'!$AE44="A","/","")</f>
        <v/>
      </c>
      <c r="E68" s="310" t="str">
        <f>IF('Age-Level'!$AE48="A","/","")</f>
        <v/>
      </c>
      <c r="F68" s="310" t="str">
        <f>IF('Age-Level'!$AE52="A","/","")</f>
        <v/>
      </c>
      <c r="G68" s="310" t="str">
        <f>IF('Age-Level'!$AE57="A","/","")</f>
        <v/>
      </c>
      <c r="H68" s="310" t="str">
        <f>IF('Age-Level'!$AE59="A","/","")</f>
        <v/>
      </c>
      <c r="I68" s="224" t="str">
        <f>IF(Summary!$BD101="E","E","")</f>
        <v/>
      </c>
      <c r="J68" s="224" t="str">
        <f>IF(Summary!$BE101="Y","R","")</f>
        <v/>
      </c>
      <c r="K68" s="258"/>
      <c r="L68" s="583"/>
      <c r="M68" s="583"/>
      <c r="N68" s="583"/>
      <c r="O68" s="583"/>
      <c r="P68" s="583"/>
      <c r="Q68" s="583"/>
      <c r="R68" s="587"/>
      <c r="S68" s="273"/>
      <c r="T68" s="274"/>
      <c r="U68" s="586"/>
      <c r="V68" s="258"/>
      <c r="W68" s="275"/>
      <c r="X68" s="273"/>
      <c r="Y68" s="274"/>
      <c r="Z68" s="260"/>
      <c r="AA68" s="275"/>
      <c r="AB68" s="273"/>
      <c r="AC68" s="274"/>
    </row>
    <row r="69" spans="1:30" s="261" customFormat="1" ht="13.5" thickBot="1">
      <c r="A69" s="258"/>
      <c r="B69" s="262"/>
      <c r="C69" s="304" t="s">
        <v>982</v>
      </c>
      <c r="D69" s="316" t="str">
        <f>IF('Age-Level'!$AE62="A","/","")</f>
        <v/>
      </c>
      <c r="E69" s="316" t="str">
        <f>IF('Age-Level'!$AE66="A","/","")</f>
        <v/>
      </c>
      <c r="F69" s="316" t="str">
        <f>IF('Age-Level'!$AE70="A","/","")</f>
        <v/>
      </c>
      <c r="G69" s="316" t="str">
        <f>IF('Age-Level'!$AE75="A","/","")</f>
        <v/>
      </c>
      <c r="H69" s="316" t="str">
        <f>IF('Age-Level'!$AE77="A","/","")</f>
        <v/>
      </c>
      <c r="I69" s="326" t="str">
        <f>IF(Summary!$BD102="E","E","")</f>
        <v/>
      </c>
      <c r="J69" s="326" t="str">
        <f>IF(Summary!$BE102="Y","R","")</f>
        <v/>
      </c>
      <c r="K69" s="258"/>
      <c r="L69" s="585"/>
      <c r="M69" s="585"/>
      <c r="N69" s="585"/>
      <c r="O69" s="585"/>
      <c r="P69" s="585"/>
      <c r="Q69" s="585"/>
      <c r="R69" s="588"/>
      <c r="S69" s="273"/>
      <c r="T69" s="274"/>
      <c r="U69" s="586"/>
      <c r="V69" s="258"/>
      <c r="W69" s="275"/>
      <c r="X69" s="273"/>
      <c r="Y69" s="274"/>
      <c r="Z69" s="260"/>
      <c r="AA69" s="275"/>
      <c r="AB69" s="273"/>
      <c r="AC69" s="274"/>
    </row>
    <row r="70" spans="1:30" s="261" customFormat="1">
      <c r="A70" s="258"/>
      <c r="B70" s="262"/>
      <c r="C70" s="303" t="s">
        <v>983</v>
      </c>
      <c r="D70" s="310" t="str">
        <f>IF('Age-Level'!$AE80="A","/","")</f>
        <v/>
      </c>
      <c r="E70" s="310" t="str">
        <f>IF('Age-Level'!$AE84="A","/","")</f>
        <v/>
      </c>
      <c r="F70" s="310" t="str">
        <f>IF('Age-Level'!$AE88="A","/","")</f>
        <v/>
      </c>
      <c r="G70" s="310" t="str">
        <f>IF('Age-Level'!$AE93="A","/","")</f>
        <v/>
      </c>
      <c r="H70" s="310" t="str">
        <f>IF('Age-Level'!$AE95="A","/","")</f>
        <v/>
      </c>
      <c r="I70" s="224" t="str">
        <f>IF(Summary!$BD103="E","E","")</f>
        <v/>
      </c>
      <c r="J70" s="224" t="str">
        <f>IF(Summary!$BE103="Y","R","")</f>
        <v/>
      </c>
      <c r="K70" s="258"/>
      <c r="L70" s="583"/>
      <c r="M70" s="583"/>
      <c r="N70" s="583"/>
      <c r="O70" s="583"/>
      <c r="P70" s="583"/>
      <c r="Q70" s="583"/>
      <c r="R70" s="587"/>
      <c r="S70" s="273"/>
      <c r="T70" s="274"/>
      <c r="U70" s="586"/>
      <c r="V70" s="258"/>
      <c r="W70" s="275"/>
      <c r="X70" s="273"/>
      <c r="Y70" s="274"/>
      <c r="Z70" s="260"/>
      <c r="AA70" s="275"/>
      <c r="AB70" s="273"/>
      <c r="AC70" s="274"/>
    </row>
    <row r="71" spans="1:30" s="261" customFormat="1" ht="13.5" thickBot="1">
      <c r="B71" s="262"/>
      <c r="C71" s="302" t="s">
        <v>984</v>
      </c>
      <c r="D71" s="316" t="str">
        <f>IF('Age-Level'!$AE98="A","/","")</f>
        <v/>
      </c>
      <c r="E71" s="316" t="str">
        <f>IF('Age-Level'!$AE102="A","/","")</f>
        <v/>
      </c>
      <c r="F71" s="316" t="str">
        <f>IF('Age-Level'!$AE106="A","/","")</f>
        <v/>
      </c>
      <c r="G71" s="316" t="str">
        <f>IF('Age-Level'!$AE111="A","/","")</f>
        <v/>
      </c>
      <c r="H71" s="316" t="str">
        <f>IF('Age-Level'!$AE113="A","/","")</f>
        <v/>
      </c>
      <c r="I71" s="326" t="str">
        <f>IF(Summary!$BD104="E","E","")</f>
        <v/>
      </c>
      <c r="J71" s="326" t="str">
        <f>IF(Summary!$BE104="Y","R","")</f>
        <v/>
      </c>
      <c r="K71" s="258"/>
      <c r="L71" s="585"/>
      <c r="M71" s="585"/>
      <c r="N71" s="585"/>
      <c r="O71" s="585"/>
      <c r="P71" s="585"/>
      <c r="Q71" s="585"/>
      <c r="R71" s="588"/>
      <c r="S71" s="273"/>
      <c r="T71" s="274"/>
      <c r="U71" s="586"/>
      <c r="V71" s="258"/>
      <c r="W71" s="275"/>
      <c r="X71" s="273"/>
      <c r="Y71" s="274"/>
      <c r="Z71" s="260"/>
      <c r="AA71" s="275"/>
      <c r="AB71" s="273"/>
      <c r="AC71" s="274"/>
    </row>
    <row r="72" spans="1:30" s="261" customFormat="1">
      <c r="B72" s="262"/>
      <c r="C72" s="305" t="s">
        <v>985</v>
      </c>
      <c r="D72" s="381"/>
      <c r="E72" s="381"/>
      <c r="F72" s="309" t="str">
        <f>IF('Age-Level'!$AE116="C","/","")</f>
        <v/>
      </c>
      <c r="G72" s="309" t="str">
        <f>IF('Age-Level'!$AE117="C","/","")</f>
        <v/>
      </c>
      <c r="H72" s="309" t="str">
        <f>IF('Age-Level'!$AE118="C","/","")</f>
        <v/>
      </c>
      <c r="I72" s="224" t="str">
        <f>IF(Summary!$BD105="E","E","")</f>
        <v/>
      </c>
      <c r="J72" s="224" t="str">
        <f>IF(Summary!$BE105="Y","R","")</f>
        <v/>
      </c>
      <c r="K72" s="258"/>
      <c r="L72" s="583"/>
      <c r="M72" s="583"/>
      <c r="N72" s="583"/>
      <c r="O72" s="583"/>
      <c r="P72" s="583"/>
      <c r="Q72" s="583"/>
      <c r="R72" s="587"/>
      <c r="S72" s="273"/>
      <c r="T72" s="274"/>
      <c r="U72" s="586"/>
      <c r="V72" s="258"/>
      <c r="W72" s="275"/>
      <c r="X72" s="273"/>
      <c r="Y72" s="274"/>
      <c r="Z72" s="260"/>
      <c r="AA72" s="275"/>
      <c r="AB72" s="273"/>
      <c r="AC72" s="274"/>
    </row>
    <row r="73" spans="1:30" s="261" customFormat="1">
      <c r="B73" s="262"/>
      <c r="C73" s="306" t="s">
        <v>792</v>
      </c>
      <c r="D73" s="379"/>
      <c r="E73" s="379"/>
      <c r="F73" s="317" t="str">
        <f>IF(Bridging!$AE10="A","/","")</f>
        <v/>
      </c>
      <c r="G73" s="317" t="str">
        <f>IF(Bridging!$AE14="A","/","")</f>
        <v/>
      </c>
      <c r="H73" s="317" t="str">
        <f>IF(Bridging!$AE16="A","/","")</f>
        <v/>
      </c>
      <c r="I73" s="224" t="str">
        <f>IF(Summary!$BD93="E","E","")</f>
        <v/>
      </c>
      <c r="J73" s="224" t="str">
        <f>IF(Summary!$BE93="Y","R","")</f>
        <v/>
      </c>
      <c r="K73" s="258"/>
      <c r="L73" s="585"/>
      <c r="M73" s="585"/>
      <c r="N73" s="585"/>
      <c r="O73" s="585"/>
      <c r="P73" s="585"/>
      <c r="Q73" s="585"/>
      <c r="R73" s="588"/>
      <c r="S73" s="273"/>
      <c r="T73" s="274"/>
      <c r="U73" s="586"/>
      <c r="V73" s="258"/>
      <c r="W73" s="275"/>
      <c r="X73" s="273"/>
      <c r="Y73" s="274"/>
      <c r="Z73" s="260"/>
      <c r="AA73" s="275"/>
      <c r="AB73" s="273"/>
      <c r="AC73" s="274"/>
    </row>
    <row r="74" spans="1:30" s="261" customFormat="1">
      <c r="B74" s="258"/>
      <c r="C74" s="258"/>
      <c r="D74" s="259"/>
      <c r="E74" s="259"/>
      <c r="F74" s="259"/>
      <c r="G74" s="259"/>
      <c r="H74" s="259"/>
      <c r="I74" s="260"/>
      <c r="J74" s="260"/>
      <c r="K74" s="258"/>
      <c r="L74" s="583"/>
      <c r="M74" s="583"/>
      <c r="N74" s="583"/>
      <c r="O74" s="583"/>
      <c r="P74" s="583"/>
      <c r="Q74" s="583"/>
      <c r="R74" s="587"/>
      <c r="S74" s="273"/>
      <c r="T74" s="274"/>
      <c r="U74" s="586"/>
      <c r="V74" s="258"/>
      <c r="W74" s="275"/>
      <c r="X74" s="273"/>
      <c r="Y74" s="274"/>
      <c r="Z74" s="260"/>
      <c r="AA74" s="275"/>
      <c r="AB74" s="273"/>
      <c r="AC74" s="274"/>
    </row>
    <row r="75" spans="1:30" s="261" customFormat="1">
      <c r="B75" s="258"/>
      <c r="C75" s="258"/>
      <c r="D75" s="259"/>
      <c r="E75" s="259"/>
      <c r="F75" s="259"/>
      <c r="G75" s="259"/>
      <c r="H75" s="259"/>
      <c r="I75" s="260"/>
      <c r="J75" s="260"/>
      <c r="K75" s="258"/>
      <c r="L75" s="585"/>
      <c r="M75" s="585"/>
      <c r="N75" s="585"/>
      <c r="O75" s="585"/>
      <c r="P75" s="585"/>
      <c r="Q75" s="585"/>
      <c r="R75" s="588"/>
      <c r="S75" s="273"/>
      <c r="T75" s="274"/>
      <c r="U75" s="258"/>
      <c r="V75" s="258"/>
      <c r="W75" s="307"/>
      <c r="X75" s="277"/>
      <c r="Y75" s="278"/>
      <c r="Z75" s="260"/>
      <c r="AA75" s="307"/>
      <c r="AB75" s="277"/>
      <c r="AC75" s="278"/>
    </row>
    <row r="76" spans="1:30" s="261" customFormat="1">
      <c r="B76" s="258"/>
      <c r="C76" s="258"/>
      <c r="D76" s="259"/>
      <c r="E76" s="259"/>
      <c r="F76" s="259"/>
      <c r="G76" s="259"/>
      <c r="H76" s="259"/>
      <c r="I76" s="260"/>
      <c r="J76" s="260"/>
      <c r="K76" s="258"/>
      <c r="L76" s="258"/>
      <c r="M76" s="258"/>
      <c r="N76" s="258"/>
      <c r="O76" s="258"/>
      <c r="P76" s="258"/>
      <c r="Q76" s="258"/>
      <c r="R76" s="258"/>
      <c r="S76" s="260"/>
      <c r="T76" s="260"/>
      <c r="U76" s="258"/>
      <c r="V76" s="258"/>
      <c r="W76" s="258"/>
      <c r="X76" s="260"/>
      <c r="Y76" s="260"/>
      <c r="Z76" s="260"/>
      <c r="AA76" s="258"/>
      <c r="AB76" s="260"/>
      <c r="AC76" s="260"/>
    </row>
    <row r="77" spans="1:30" s="261" customFormat="1">
      <c r="B77" s="258"/>
      <c r="C77" s="258"/>
      <c r="D77" s="259"/>
      <c r="E77" s="259"/>
      <c r="F77" s="259"/>
      <c r="G77" s="259"/>
      <c r="H77" s="259"/>
      <c r="I77" s="260"/>
      <c r="J77" s="260"/>
      <c r="K77" s="258"/>
      <c r="L77" s="258"/>
      <c r="M77" s="258"/>
      <c r="N77" s="258"/>
      <c r="O77" s="258"/>
      <c r="P77" s="258"/>
      <c r="Q77" s="258"/>
      <c r="R77" s="258"/>
      <c r="S77" s="260"/>
      <c r="T77" s="260"/>
      <c r="U77" s="258"/>
      <c r="V77" s="258"/>
      <c r="W77" s="258"/>
      <c r="X77" s="260"/>
      <c r="Y77" s="260"/>
      <c r="Z77" s="260"/>
      <c r="AA77" s="258"/>
      <c r="AB77" s="260"/>
      <c r="AC77" s="260"/>
    </row>
    <row r="78" spans="1:30" s="261" customFormat="1">
      <c r="A78" s="258"/>
      <c r="B78" s="258"/>
      <c r="C78" s="258"/>
      <c r="D78" s="259"/>
      <c r="E78" s="259"/>
      <c r="F78" s="259"/>
      <c r="G78" s="259"/>
      <c r="H78" s="259"/>
      <c r="I78" s="260"/>
      <c r="J78" s="260"/>
      <c r="K78" s="258"/>
      <c r="L78" s="258"/>
      <c r="M78" s="258"/>
      <c r="N78" s="258"/>
      <c r="O78" s="258"/>
      <c r="P78" s="258"/>
      <c r="Q78" s="258"/>
      <c r="R78" s="258"/>
      <c r="S78" s="260"/>
      <c r="T78" s="260"/>
      <c r="U78" s="258"/>
      <c r="V78" s="258"/>
      <c r="W78" s="258"/>
      <c r="X78" s="260"/>
      <c r="Y78" s="260"/>
      <c r="Z78" s="260"/>
      <c r="AA78" s="258"/>
      <c r="AB78" s="260"/>
      <c r="AC78" s="260"/>
    </row>
    <row r="79" spans="1:30">
      <c r="W79" s="260"/>
      <c r="X79" s="258"/>
      <c r="AA79" s="261"/>
      <c r="AB79" s="258"/>
      <c r="AC79" s="258"/>
      <c r="AD79" s="258"/>
    </row>
    <row r="80" spans="1:30">
      <c r="W80" s="260"/>
      <c r="X80" s="258"/>
      <c r="AA80" s="261"/>
      <c r="AB80" s="258"/>
      <c r="AC80" s="258"/>
      <c r="AD80" s="258"/>
    </row>
    <row r="81" spans="23:30">
      <c r="W81" s="260"/>
      <c r="X81" s="258"/>
      <c r="AA81" s="261"/>
      <c r="AB81" s="258"/>
      <c r="AC81" s="258"/>
      <c r="AD81" s="258"/>
    </row>
    <row r="82" spans="23:30">
      <c r="W82" s="260"/>
      <c r="X82" s="258"/>
      <c r="AA82" s="261"/>
      <c r="AB82" s="258"/>
      <c r="AC82" s="258"/>
      <c r="AD82" s="258"/>
    </row>
    <row r="83" spans="23:30">
      <c r="W83" s="260"/>
      <c r="X83" s="258"/>
      <c r="AA83" s="261"/>
      <c r="AB83" s="258"/>
      <c r="AC83" s="258"/>
      <c r="AD83" s="258"/>
    </row>
    <row r="84" spans="23:30">
      <c r="W84" s="260"/>
      <c r="X84" s="258"/>
      <c r="AA84" s="261"/>
      <c r="AB84" s="258"/>
      <c r="AC84" s="258"/>
      <c r="AD84" s="258"/>
    </row>
    <row r="85" spans="23:30">
      <c r="W85" s="260"/>
      <c r="X85" s="258"/>
      <c r="AA85" s="261"/>
      <c r="AB85" s="258"/>
      <c r="AC85" s="258"/>
      <c r="AD85" s="258"/>
    </row>
    <row r="86" spans="23:30">
      <c r="W86" s="260"/>
      <c r="X86" s="258"/>
      <c r="AA86" s="261"/>
      <c r="AB86" s="258"/>
      <c r="AC86" s="258"/>
      <c r="AD86" s="258"/>
    </row>
  </sheetData>
  <sheetProtection algorithmName="SHA-512" hashValue="dYLcdAxGpMZiYqmtl1xnDf20FDPCbu4UwGZyNmRavG5MpC4s7qQ8k3r7VOoccVoQgXUd44YIPNw3JufaB/uvMg==" saltValue="QXHPlK+EeB8viM64/1Rlnw==" spinCount="100000" sheet="1" objects="1" scenarios="1" selectLockedCells="1"/>
  <mergeCells count="45">
    <mergeCell ref="L44:R44"/>
    <mergeCell ref="U25:U74"/>
    <mergeCell ref="L28:R28"/>
    <mergeCell ref="L29:R29"/>
    <mergeCell ref="L30:R30"/>
    <mergeCell ref="L31:R31"/>
    <mergeCell ref="L32:R32"/>
    <mergeCell ref="L33:R33"/>
    <mergeCell ref="L34:R34"/>
    <mergeCell ref="L35:R35"/>
    <mergeCell ref="L36:R36"/>
    <mergeCell ref="L37:R37"/>
    <mergeCell ref="L40:R40"/>
    <mergeCell ref="L41:R41"/>
    <mergeCell ref="L42:R42"/>
    <mergeCell ref="L43:R43"/>
    <mergeCell ref="L58:R58"/>
    <mergeCell ref="L45:R45"/>
    <mergeCell ref="L48:R48"/>
    <mergeCell ref="L49:R49"/>
    <mergeCell ref="L50:R50"/>
    <mergeCell ref="L51:R51"/>
    <mergeCell ref="L52:R52"/>
    <mergeCell ref="L53:R53"/>
    <mergeCell ref="L54:R54"/>
    <mergeCell ref="L55:R55"/>
    <mergeCell ref="L56:R56"/>
    <mergeCell ref="L57:R57"/>
    <mergeCell ref="L70:R70"/>
    <mergeCell ref="L59:R59"/>
    <mergeCell ref="L60:R60"/>
    <mergeCell ref="L61:R61"/>
    <mergeCell ref="L62:R62"/>
    <mergeCell ref="L63:R63"/>
    <mergeCell ref="L64:R64"/>
    <mergeCell ref="L65:R65"/>
    <mergeCell ref="L66:R66"/>
    <mergeCell ref="L67:R67"/>
    <mergeCell ref="L68:R68"/>
    <mergeCell ref="L69:R69"/>
    <mergeCell ref="L71:R71"/>
    <mergeCell ref="L72:R72"/>
    <mergeCell ref="L73:R73"/>
    <mergeCell ref="L74:R74"/>
    <mergeCell ref="L75:R75"/>
  </mergeCells>
  <conditionalFormatting sqref="T1:W1">
    <cfRule type="expression" dxfId="8" priority="2">
      <formula>LEFT($U$1,7)="Junior_"</formula>
    </cfRule>
  </conditionalFormatting>
  <conditionalFormatting sqref="C1">
    <cfRule type="expression" dxfId="7" priority="1">
      <formula>LEFT($U$1,7)&lt;&gt;"Junior_"</formula>
    </cfRule>
  </conditionalFormatting>
  <conditionalFormatting sqref="L48:L75 W54:W75 AA4:AA75">
    <cfRule type="duplicateValues" dxfId="6" priority="3"/>
  </conditionalFormatting>
  <pageMargins left="0.5" right="0.3" top="0.3" bottom="0.3" header="0.3" footer="0.3"/>
  <pageSetup scale="75" fitToWidth="2" fitToHeight="0" orientation="portrait" r:id="rId1"/>
  <colBreaks count="1" manualBreakCount="1">
    <brk id="21" max="74" man="1"/>
  </col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C80C60-9FF2-4AC2-8677-0CD355CAB38B}">
  <sheetPr>
    <tabColor rgb="FF7030A0"/>
  </sheetPr>
  <dimension ref="A1:AD86"/>
  <sheetViews>
    <sheetView showGridLines="0" zoomScaleNormal="100" zoomScaleSheetLayoutView="100" workbookViewId="0">
      <selection activeCell="L48" sqref="L48:R48"/>
    </sheetView>
  </sheetViews>
  <sheetFormatPr defaultColWidth="9.140625" defaultRowHeight="12.75"/>
  <cols>
    <col min="1" max="1" width="0.85546875" style="258" customWidth="1"/>
    <col min="2" max="2" width="18.42578125" style="258" customWidth="1"/>
    <col min="3" max="3" width="24.42578125" style="258" customWidth="1"/>
    <col min="4" max="8" width="0.85546875" style="259" customWidth="1"/>
    <col min="9" max="10" width="7" style="260" customWidth="1"/>
    <col min="11" max="11" width="1.7109375" style="258" customWidth="1"/>
    <col min="12" max="12" width="18.42578125" style="258" customWidth="1"/>
    <col min="13" max="13" width="24.42578125" style="258" customWidth="1"/>
    <col min="14" max="18" width="0.85546875" style="258" customWidth="1"/>
    <col min="19" max="20" width="7" style="260" customWidth="1"/>
    <col min="21" max="21" width="2.7109375" style="258" customWidth="1"/>
    <col min="22" max="22" width="0.85546875" style="258" customWidth="1"/>
    <col min="23" max="23" width="45.7109375" style="258" customWidth="1"/>
    <col min="24" max="25" width="8.42578125" style="260" customWidth="1"/>
    <col min="26" max="26" width="1.7109375" style="260" customWidth="1"/>
    <col min="27" max="27" width="45.7109375" style="258" customWidth="1"/>
    <col min="28" max="29" width="8.42578125" style="260" customWidth="1"/>
    <col min="30" max="30" width="2.7109375" style="261" customWidth="1"/>
    <col min="31" max="16384" width="9.140625" style="258"/>
  </cols>
  <sheetData>
    <row r="1" spans="2:30" s="253" customFormat="1" ht="29.25" customHeight="1" thickBot="1">
      <c r="C1" s="254" t="s">
        <v>946</v>
      </c>
      <c r="D1" s="374"/>
      <c r="E1" s="374"/>
      <c r="F1" s="374"/>
      <c r="G1" s="374"/>
      <c r="H1" s="374"/>
      <c r="I1" s="375"/>
      <c r="J1" s="375"/>
      <c r="K1" s="376"/>
      <c r="L1" s="377"/>
      <c r="M1" s="377"/>
      <c r="N1" s="377"/>
      <c r="O1" s="377"/>
      <c r="P1" s="377"/>
      <c r="Q1" s="377"/>
      <c r="R1" s="377"/>
      <c r="S1" s="377"/>
      <c r="T1" s="378" t="str">
        <f ca="1">MID(CELL("filename",A1),FIND(IF(ISERROR(FIND("]",CELL("filename",A1))),"$","]"),CELL("filename",A1))+1,256)</f>
        <v>Junior_29</v>
      </c>
      <c r="U1" s="255" t="str">
        <f ca="1">MID(CELL("filename",A1),FIND(IF(ISERROR(FIND("]",CELL("filename",A1))),"$","]"),CELL("filename",A1))+1,256)</f>
        <v>Junior_29</v>
      </c>
      <c r="W1" s="256" t="str">
        <f ca="1">IF(T1&lt;&gt;"",T1,"")</f>
        <v>Junior_29</v>
      </c>
      <c r="X1" s="257"/>
      <c r="Y1" s="257"/>
      <c r="Z1" s="257"/>
      <c r="AB1" s="257"/>
      <c r="AC1" s="257"/>
      <c r="AD1" s="256"/>
    </row>
    <row r="2" spans="2:30" ht="12.95" customHeight="1">
      <c r="N2" s="259"/>
      <c r="O2" s="259"/>
      <c r="P2" s="259"/>
      <c r="Q2" s="259"/>
      <c r="R2" s="259"/>
    </row>
    <row r="3" spans="2:30" ht="12.95" customHeight="1" thickBot="1">
      <c r="N3" s="259"/>
      <c r="O3" s="259"/>
      <c r="P3" s="259"/>
      <c r="Q3" s="259"/>
      <c r="R3" s="259"/>
    </row>
    <row r="4" spans="2:30" ht="12.95" customHeight="1">
      <c r="B4" s="262"/>
      <c r="C4" s="300" t="s">
        <v>1076</v>
      </c>
      <c r="D4" s="309" t="str">
        <f>IF(Badges!$AF33="A","/","")</f>
        <v/>
      </c>
      <c r="E4" s="309" t="str">
        <f>IF(Badges!$AF37="A","/","")</f>
        <v/>
      </c>
      <c r="F4" s="309" t="str">
        <f>IF(Badges!$AF41="A","/","")</f>
        <v/>
      </c>
      <c r="G4" s="309" t="str">
        <f>IF(Badges!$AF45="A","/","")</f>
        <v/>
      </c>
      <c r="H4" s="309" t="str">
        <f>IF(Badges!$AF49="A","/","")</f>
        <v/>
      </c>
      <c r="I4" s="325" t="str">
        <f>IF(Summary!$BF5="E","E","")</f>
        <v/>
      </c>
      <c r="J4" s="325" t="str">
        <f>IF(Summary!$BG5="Y","R","")</f>
        <v/>
      </c>
      <c r="L4" s="262"/>
      <c r="M4" s="267" t="s">
        <v>97</v>
      </c>
      <c r="N4" s="268"/>
      <c r="O4" s="268"/>
      <c r="P4" s="268"/>
      <c r="Q4" s="268"/>
      <c r="R4" s="268"/>
      <c r="S4" s="269"/>
      <c r="T4" s="269"/>
      <c r="W4" s="336" t="str">
        <f>'Fun Patches'!C5</f>
        <v>&lt;LIST PATCH HERE&gt;</v>
      </c>
      <c r="X4" s="337" t="str">
        <f>IF(Summary!$BF113="E","E","")</f>
        <v/>
      </c>
      <c r="Y4" s="337" t="str">
        <f>IF(Summary!$BG113="Y","R","")</f>
        <v/>
      </c>
      <c r="AA4" s="270"/>
      <c r="AB4" s="264"/>
      <c r="AC4" s="265"/>
    </row>
    <row r="5" spans="2:30" ht="12.95" customHeight="1">
      <c r="B5" s="262"/>
      <c r="C5" s="295" t="s">
        <v>1057</v>
      </c>
      <c r="D5" s="311" t="str">
        <f>IF(Badges!$AF151="A","/","")</f>
        <v/>
      </c>
      <c r="E5" s="311" t="str">
        <f>IF(Badges!$AF155="A","/","")</f>
        <v/>
      </c>
      <c r="F5" s="311" t="str">
        <f>IF(Badges!$AF159="A","/","")</f>
        <v/>
      </c>
      <c r="G5" s="311" t="str">
        <f>IF(Badges!$AF163="A","/","")</f>
        <v/>
      </c>
      <c r="H5" s="311" t="str">
        <f>IF(Badges!$AF167="A","/","")</f>
        <v/>
      </c>
      <c r="I5" s="223" t="str">
        <f>IF(Summary!$BF11="E","E","")</f>
        <v/>
      </c>
      <c r="J5" s="223" t="str">
        <f>IF(Summary!$BG11="Y","R","")</f>
        <v/>
      </c>
      <c r="L5" s="262"/>
      <c r="M5" s="271" t="s">
        <v>947</v>
      </c>
      <c r="N5" s="268"/>
      <c r="O5" s="268"/>
      <c r="P5" s="268"/>
      <c r="Q5" s="268"/>
      <c r="R5" s="272"/>
      <c r="S5" s="224" t="str">
        <f>IF(Summary!$BF63="E","E","")</f>
        <v/>
      </c>
      <c r="T5" s="224" t="str">
        <f>IF(Summary!$BG63="Y","R","")</f>
        <v/>
      </c>
      <c r="W5" s="338" t="str">
        <f>'Fun Patches'!C6</f>
        <v>&lt;LIST PATCH HERE&gt;</v>
      </c>
      <c r="X5" s="339" t="str">
        <f>IF(Summary!$BF114="E","E","")</f>
        <v/>
      </c>
      <c r="Y5" s="339" t="str">
        <f>IF(Summary!$BG114="Y","R","")</f>
        <v/>
      </c>
      <c r="AA5" s="275"/>
      <c r="AB5" s="273"/>
      <c r="AC5" s="274"/>
    </row>
    <row r="6" spans="2:30" ht="12.95" customHeight="1" thickBot="1">
      <c r="B6" s="262"/>
      <c r="C6" s="299" t="s">
        <v>144</v>
      </c>
      <c r="D6" s="311" t="str">
        <f>IF(Badges!$AF174="A","/","")</f>
        <v/>
      </c>
      <c r="E6" s="311" t="str">
        <f>IF(Badges!$AF178="A","/","")</f>
        <v/>
      </c>
      <c r="F6" s="311" t="str">
        <f>IF(Badges!$AF182="A","/","")</f>
        <v/>
      </c>
      <c r="G6" s="311" t="str">
        <f>IF(Badges!$AF186="A","/","")</f>
        <v/>
      </c>
      <c r="H6" s="311" t="str">
        <f>IF(Badges!$AF190="A","/","")</f>
        <v/>
      </c>
      <c r="I6" s="223" t="str">
        <f>IF(Summary!$BF12="E","E","")</f>
        <v/>
      </c>
      <c r="J6" s="223" t="str">
        <f>IF(Summary!$BG12="Y","R","")</f>
        <v/>
      </c>
      <c r="K6" s="266" t="str">
        <f>IF(COUNT(#REF!)=3,MAX(#REF!),"")</f>
        <v/>
      </c>
      <c r="L6" s="262"/>
      <c r="M6" s="279" t="s">
        <v>948</v>
      </c>
      <c r="N6" s="280"/>
      <c r="O6" s="280"/>
      <c r="P6" s="280"/>
      <c r="Q6" s="280"/>
      <c r="R6" s="281"/>
      <c r="S6" s="224" t="str">
        <f>IF(Summary!$BF64="E","E","")</f>
        <v/>
      </c>
      <c r="T6" s="224" t="str">
        <f>IF(Summary!$BG64="Y","R","")</f>
        <v/>
      </c>
      <c r="W6" s="338" t="str">
        <f>'Fun Patches'!C7</f>
        <v>&lt;LIST PATCH HERE&gt;</v>
      </c>
      <c r="X6" s="339" t="str">
        <f>IF(Summary!$BF115="E","E","")</f>
        <v/>
      </c>
      <c r="Y6" s="339" t="str">
        <f>IF(Summary!$BG115="Y","R","")</f>
        <v/>
      </c>
      <c r="AA6" s="275"/>
      <c r="AB6" s="273"/>
      <c r="AC6" s="274"/>
    </row>
    <row r="7" spans="2:30" ht="12.95" customHeight="1" thickBot="1">
      <c r="B7" s="262"/>
      <c r="C7" s="294" t="s">
        <v>139</v>
      </c>
      <c r="D7" s="309" t="str">
        <f>IF(Badges!$AF197="A","/","")</f>
        <v/>
      </c>
      <c r="E7" s="309" t="str">
        <f>IF(Badges!$AF201="A","/","")</f>
        <v/>
      </c>
      <c r="F7" s="309" t="str">
        <f>IF(Badges!$AF205="A","/","")</f>
        <v/>
      </c>
      <c r="G7" s="309" t="str">
        <f>IF(Badges!$AF209="A","/","")</f>
        <v/>
      </c>
      <c r="H7" s="309" t="str">
        <f>IF(Badges!$AF213="A","/","")</f>
        <v/>
      </c>
      <c r="I7" s="325" t="str">
        <f>IF(Summary!$BF13="E","E","")</f>
        <v/>
      </c>
      <c r="J7" s="325" t="str">
        <f>IF(Summary!$BG13="Y","R","")</f>
        <v/>
      </c>
      <c r="K7" s="266"/>
      <c r="L7" s="262"/>
      <c r="M7" s="283" t="s">
        <v>949</v>
      </c>
      <c r="N7" s="284"/>
      <c r="O7" s="284"/>
      <c r="P7" s="284"/>
      <c r="Q7" s="284"/>
      <c r="R7" s="285"/>
      <c r="S7" s="224" t="str">
        <f>IF(Summary!$BF65="E","E","")</f>
        <v/>
      </c>
      <c r="T7" s="224" t="str">
        <f>IF(Summary!$BG65="Y","R","")</f>
        <v/>
      </c>
      <c r="U7" s="266" t="str">
        <f>IF(COUNTIF(S5:S7,"E")=3,"C"," ")</f>
        <v xml:space="preserve"> </v>
      </c>
      <c r="W7" s="338" t="str">
        <f>'Fun Patches'!C8</f>
        <v>&lt;LIST PATCH HERE&gt;</v>
      </c>
      <c r="X7" s="339" t="str">
        <f>IF(Summary!$BF116="E","E","")</f>
        <v/>
      </c>
      <c r="Y7" s="339" t="str">
        <f>IF(Summary!$BG116="Y","R","")</f>
        <v/>
      </c>
      <c r="AA7" s="275"/>
      <c r="AB7" s="273"/>
      <c r="AC7" s="274"/>
    </row>
    <row r="8" spans="2:30" ht="12.95" customHeight="1">
      <c r="B8" s="262"/>
      <c r="C8" s="295" t="s">
        <v>151</v>
      </c>
      <c r="D8" s="311" t="str">
        <f>IF(Badges!$AF220="A","/","")</f>
        <v/>
      </c>
      <c r="E8" s="311" t="str">
        <f>IF(Badges!$AF224="A","/","")</f>
        <v/>
      </c>
      <c r="F8" s="311" t="str">
        <f>IF(Badges!$AF228="A","/","")</f>
        <v/>
      </c>
      <c r="G8" s="311" t="str">
        <f>IF(Badges!$AF232="A","/","")</f>
        <v/>
      </c>
      <c r="H8" s="311" t="str">
        <f>IF(Badges!$AF236="A","/","")</f>
        <v/>
      </c>
      <c r="I8" s="223" t="str">
        <f>IF(Summary!$BF14="E","E","")</f>
        <v/>
      </c>
      <c r="J8" s="223" t="str">
        <f>IF(Summary!$BG14="Y","R","")</f>
        <v/>
      </c>
      <c r="K8" s="266"/>
      <c r="L8" s="262"/>
      <c r="M8" s="287" t="s">
        <v>951</v>
      </c>
      <c r="N8" s="288"/>
      <c r="O8" s="288"/>
      <c r="P8" s="288"/>
      <c r="Q8" s="288"/>
      <c r="R8" s="288"/>
      <c r="S8" s="289"/>
      <c r="T8" s="289"/>
      <c r="W8" s="338" t="str">
        <f>'Fun Patches'!C9</f>
        <v>&lt;LIST PATCH HERE&gt;</v>
      </c>
      <c r="X8" s="339" t="str">
        <f>IF(Summary!$BF117="E","E","")</f>
        <v/>
      </c>
      <c r="Y8" s="339" t="str">
        <f>IF(Summary!$BG117="Y","R","")</f>
        <v/>
      </c>
      <c r="AA8" s="275"/>
      <c r="AB8" s="273"/>
      <c r="AC8" s="274"/>
    </row>
    <row r="9" spans="2:30" ht="12.95" customHeight="1" thickBot="1">
      <c r="B9" s="262"/>
      <c r="C9" s="298" t="s">
        <v>439</v>
      </c>
      <c r="D9" s="311" t="str">
        <f>IF(Badges!$AF266="A","/","")</f>
        <v/>
      </c>
      <c r="E9" s="311" t="str">
        <f>IF(Badges!$AF270="A","/","")</f>
        <v/>
      </c>
      <c r="F9" s="311" t="str">
        <f>IF(Badges!$AF274="A","/","")</f>
        <v/>
      </c>
      <c r="G9" s="311" t="str">
        <f>IF(Badges!$AF278="A","/","")</f>
        <v/>
      </c>
      <c r="H9" s="311" t="str">
        <f>IF(Badges!$AF282="A","/","")</f>
        <v/>
      </c>
      <c r="I9" s="223" t="str">
        <f>IF(Summary!$BF16="E","E","")</f>
        <v/>
      </c>
      <c r="J9" s="223" t="str">
        <f>IF(Summary!$BG16="Y","R","")</f>
        <v/>
      </c>
      <c r="K9" s="266"/>
      <c r="L9" s="262"/>
      <c r="M9" s="271" t="s">
        <v>22</v>
      </c>
      <c r="N9" s="268"/>
      <c r="O9" s="268"/>
      <c r="P9" s="268"/>
      <c r="Q9" s="268"/>
      <c r="R9" s="272"/>
      <c r="S9" s="224" t="str">
        <f>IF(Summary!$BF67="E","E","")</f>
        <v/>
      </c>
      <c r="T9" s="224" t="str">
        <f>IF(Summary!$BG67="Y","R","")</f>
        <v/>
      </c>
      <c r="W9" s="338" t="str">
        <f>'Fun Patches'!C10</f>
        <v>&lt;LIST PATCH HERE&gt;</v>
      </c>
      <c r="X9" s="339" t="str">
        <f>IF(Summary!$BF118="E","E","")</f>
        <v/>
      </c>
      <c r="Y9" s="339" t="str">
        <f>IF(Summary!$BG118="Y","R","")</f>
        <v/>
      </c>
      <c r="AA9" s="275"/>
      <c r="AB9" s="273"/>
      <c r="AC9" s="274"/>
    </row>
    <row r="10" spans="2:30" ht="12.95" customHeight="1">
      <c r="B10" s="262"/>
      <c r="C10" s="300" t="s">
        <v>950</v>
      </c>
      <c r="D10" s="309" t="str">
        <f>IF(Badges!$AF289="A","/","")</f>
        <v/>
      </c>
      <c r="E10" s="309" t="str">
        <f>IF(Badges!$AF293="A","/","")</f>
        <v/>
      </c>
      <c r="F10" s="309" t="str">
        <f>IF(Badges!$AF297="A","/","")</f>
        <v/>
      </c>
      <c r="G10" s="309" t="str">
        <f>IF(Badges!$AF301="A","/","")</f>
        <v/>
      </c>
      <c r="H10" s="309" t="str">
        <f>IF(Badges!$AF305="A","/","")</f>
        <v/>
      </c>
      <c r="I10" s="325" t="str">
        <f>IF(Summary!$BF17="E","E","")</f>
        <v/>
      </c>
      <c r="J10" s="325" t="str">
        <f>IF(Summary!$BG17="Y","R","")</f>
        <v/>
      </c>
      <c r="K10" s="266" t="str">
        <f>IF(COUNT(#REF!)=3,MAX(#REF!),"")</f>
        <v/>
      </c>
      <c r="L10" s="262"/>
      <c r="M10" s="279" t="s">
        <v>26</v>
      </c>
      <c r="N10" s="280"/>
      <c r="O10" s="280"/>
      <c r="P10" s="280"/>
      <c r="Q10" s="280"/>
      <c r="R10" s="281"/>
      <c r="S10" s="224" t="str">
        <f>IF(Summary!$BF68="E","E","")</f>
        <v/>
      </c>
      <c r="T10" s="224" t="str">
        <f>IF(Summary!$BG68="Y","R","")</f>
        <v/>
      </c>
      <c r="W10" s="338" t="str">
        <f>'Fun Patches'!C11</f>
        <v>&lt;LIST PATCH HERE&gt;</v>
      </c>
      <c r="X10" s="339" t="str">
        <f>IF(Summary!$BF119="E","E","")</f>
        <v/>
      </c>
      <c r="Y10" s="339" t="str">
        <f>IF(Summary!$BG119="Y","R","")</f>
        <v/>
      </c>
      <c r="AA10" s="275"/>
      <c r="AB10" s="273"/>
      <c r="AC10" s="274"/>
    </row>
    <row r="11" spans="2:30" ht="12.95" customHeight="1" thickBot="1">
      <c r="B11" s="262"/>
      <c r="C11" s="295" t="s">
        <v>155</v>
      </c>
      <c r="D11" s="311" t="str">
        <f>IF(Badges!$AF312="A","/","")</f>
        <v/>
      </c>
      <c r="E11" s="311" t="str">
        <f>IF(Badges!$AF316="A","/","")</f>
        <v/>
      </c>
      <c r="F11" s="311" t="str">
        <f>IF(Badges!$AF320="A","/","")</f>
        <v/>
      </c>
      <c r="G11" s="311" t="str">
        <f>IF(Badges!$AF324="A","/","")</f>
        <v/>
      </c>
      <c r="H11" s="311" t="str">
        <f>IF(Badges!$AF328="A","/","")</f>
        <v/>
      </c>
      <c r="I11" s="223" t="str">
        <f>IF(Summary!$BF18="E","E","")</f>
        <v/>
      </c>
      <c r="J11" s="223" t="str">
        <f>IF(Summary!$BG18="Y","R","")</f>
        <v/>
      </c>
      <c r="K11" s="266"/>
      <c r="L11" s="262"/>
      <c r="M11" s="290" t="s">
        <v>30</v>
      </c>
      <c r="N11" s="291"/>
      <c r="O11" s="291"/>
      <c r="P11" s="291"/>
      <c r="Q11" s="291"/>
      <c r="R11" s="292"/>
      <c r="S11" s="326" t="str">
        <f>IF(Summary!$BF69="E","E","")</f>
        <v/>
      </c>
      <c r="T11" s="326" t="str">
        <f>IF(Summary!$BG69="Y","R","")</f>
        <v/>
      </c>
      <c r="U11" s="266" t="str">
        <f>IF(COUNTIF(S9:S11,"E")=3,"C"," ")</f>
        <v xml:space="preserve"> </v>
      </c>
      <c r="W11" s="338" t="str">
        <f>'Fun Patches'!C12</f>
        <v>&lt;LIST PATCH HERE&gt;</v>
      </c>
      <c r="X11" s="339" t="str">
        <f>IF(Summary!$BF120="E","E","")</f>
        <v/>
      </c>
      <c r="Y11" s="339" t="str">
        <f>IF(Summary!$BG120="Y","R","")</f>
        <v/>
      </c>
      <c r="AA11" s="275"/>
      <c r="AB11" s="273"/>
      <c r="AC11" s="274"/>
    </row>
    <row r="12" spans="2:30" ht="12.95" customHeight="1" thickBot="1">
      <c r="B12" s="262"/>
      <c r="C12" s="295" t="s">
        <v>143</v>
      </c>
      <c r="D12" s="311" t="str">
        <f>IF(Badges!$AF335="A","/","")</f>
        <v/>
      </c>
      <c r="E12" s="311" t="str">
        <f>IF(Badges!$AF339="A","/","")</f>
        <v/>
      </c>
      <c r="F12" s="311" t="str">
        <f>IF(Badges!$AF343="A","/","")</f>
        <v/>
      </c>
      <c r="G12" s="311" t="str">
        <f>IF(Badges!$AF347="A","/","")</f>
        <v/>
      </c>
      <c r="H12" s="311" t="str">
        <f>IF(Badges!$AF351="A","/","")</f>
        <v/>
      </c>
      <c r="I12" s="223" t="str">
        <f>IF(Summary!$BF19="E","E","")</f>
        <v/>
      </c>
      <c r="J12" s="223" t="str">
        <f>IF(Summary!$BG19="Y","R","")</f>
        <v/>
      </c>
      <c r="K12" s="266"/>
      <c r="L12" s="262"/>
      <c r="M12" s="267" t="s">
        <v>121</v>
      </c>
      <c r="N12" s="268"/>
      <c r="O12" s="268"/>
      <c r="P12" s="268"/>
      <c r="Q12" s="268"/>
      <c r="R12" s="268"/>
      <c r="S12" s="269"/>
      <c r="T12" s="269"/>
      <c r="W12" s="338" t="str">
        <f>'Fun Patches'!C13</f>
        <v>&lt;LIST PATCH HERE&gt;</v>
      </c>
      <c r="X12" s="339" t="str">
        <f>IF(Summary!$BF121="E","E","")</f>
        <v/>
      </c>
      <c r="Y12" s="339" t="str">
        <f>IF(Summary!$BG121="Y","R","")</f>
        <v/>
      </c>
      <c r="AA12" s="275"/>
      <c r="AB12" s="273"/>
      <c r="AC12" s="274"/>
    </row>
    <row r="13" spans="2:30" ht="12.95" customHeight="1">
      <c r="B13" s="262"/>
      <c r="C13" s="294" t="s">
        <v>741</v>
      </c>
      <c r="D13" s="309" t="str">
        <f>IF(Badges!$AF358="A","/","")</f>
        <v/>
      </c>
      <c r="E13" s="309" t="str">
        <f>IF(Badges!$AF362="A","/","")</f>
        <v/>
      </c>
      <c r="F13" s="309" t="str">
        <f>IF(Badges!$AF366="A","/","")</f>
        <v/>
      </c>
      <c r="G13" s="309" t="str">
        <f>IF(Badges!$AF370="A","/","")</f>
        <v/>
      </c>
      <c r="H13" s="309" t="str">
        <f>IF(Badges!$AF374="A","/","")</f>
        <v/>
      </c>
      <c r="I13" s="325" t="str">
        <f>IF(Summary!$BF20="E","E","")</f>
        <v/>
      </c>
      <c r="J13" s="325" t="str">
        <f>IF(Summary!$BG20="Y","R","")</f>
        <v/>
      </c>
      <c r="K13" s="266"/>
      <c r="L13" s="262"/>
      <c r="M13" s="279" t="s">
        <v>953</v>
      </c>
      <c r="N13" s="280"/>
      <c r="O13" s="280"/>
      <c r="P13" s="280"/>
      <c r="Q13" s="280"/>
      <c r="R13" s="281"/>
      <c r="S13" s="224" t="str">
        <f>IF(Summary!$BF71="E","E","")</f>
        <v/>
      </c>
      <c r="T13" s="224" t="str">
        <f>IF(Summary!$BG71="Y","R","")</f>
        <v/>
      </c>
      <c r="W13" s="338" t="str">
        <f>'Fun Patches'!C14</f>
        <v>&lt;LIST PATCH HERE&gt;</v>
      </c>
      <c r="X13" s="339" t="str">
        <f>IF(Summary!$BF122="E","E","")</f>
        <v/>
      </c>
      <c r="Y13" s="339" t="str">
        <f>IF(Summary!$BG122="Y","R","")</f>
        <v/>
      </c>
      <c r="AA13" s="275"/>
      <c r="AB13" s="273"/>
      <c r="AC13" s="274"/>
    </row>
    <row r="14" spans="2:30" ht="12.95" customHeight="1">
      <c r="B14" s="262"/>
      <c r="C14" s="295" t="s">
        <v>952</v>
      </c>
      <c r="D14" s="311" t="str">
        <f>IF(Badges!$AF573="A","/","")</f>
        <v/>
      </c>
      <c r="E14" s="311" t="str">
        <f>IF(Badges!$AF385="A","/","")</f>
        <v/>
      </c>
      <c r="F14" s="311" t="str">
        <f>IF(Badges!$AF389="A","/","")</f>
        <v/>
      </c>
      <c r="G14" s="311" t="str">
        <f>IF(Badges!$AF393="A","/","")</f>
        <v/>
      </c>
      <c r="H14" s="311" t="str">
        <f>IF(Badges!$AF397="A","/","")</f>
        <v/>
      </c>
      <c r="I14" s="223" t="str">
        <f>IF(Summary!$BF21="E","E","")</f>
        <v/>
      </c>
      <c r="J14" s="223" t="str">
        <f>IF(Summary!$BG21="Y","R","")</f>
        <v/>
      </c>
      <c r="K14" s="266" t="str">
        <f>IF(COUNT(#REF!)=3,MAX(#REF!),"")</f>
        <v/>
      </c>
      <c r="L14" s="262"/>
      <c r="M14" s="279" t="s">
        <v>954</v>
      </c>
      <c r="N14" s="280"/>
      <c r="O14" s="280"/>
      <c r="P14" s="280"/>
      <c r="Q14" s="280"/>
      <c r="R14" s="281"/>
      <c r="S14" s="224" t="str">
        <f>IF(Summary!$BF72="E","E","")</f>
        <v/>
      </c>
      <c r="T14" s="224" t="str">
        <f>IF(Summary!$BG72="Y","R","")</f>
        <v/>
      </c>
      <c r="W14" s="338" t="str">
        <f>'Fun Patches'!C15</f>
        <v>&lt;LIST PATCH HERE&gt;</v>
      </c>
      <c r="X14" s="339" t="str">
        <f>IF(Summary!$BF123="E","E","")</f>
        <v/>
      </c>
      <c r="Y14" s="339" t="str">
        <f>IF(Summary!$BG123="Y","R","")</f>
        <v/>
      </c>
      <c r="AA14" s="275"/>
      <c r="AB14" s="273"/>
      <c r="AC14" s="274"/>
    </row>
    <row r="15" spans="2:30" ht="12.95" customHeight="1" thickBot="1">
      <c r="B15" s="262"/>
      <c r="C15" s="298" t="s">
        <v>697</v>
      </c>
      <c r="D15" s="311" t="str">
        <f>IF(Badges!$AF404="A","/","")</f>
        <v/>
      </c>
      <c r="E15" s="311" t="str">
        <f>IF(Badges!$AF408="A","/","")</f>
        <v/>
      </c>
      <c r="F15" s="311" t="str">
        <f>IF(Badges!$AF412="A","/","")</f>
        <v/>
      </c>
      <c r="G15" s="311" t="str">
        <f>IF(Badges!$AF416="A","/","")</f>
        <v/>
      </c>
      <c r="H15" s="311" t="str">
        <f>IF(Badges!$AF420="A","/","")</f>
        <v/>
      </c>
      <c r="I15" s="223" t="str">
        <f>IF(Summary!$BF22="E","E","")</f>
        <v/>
      </c>
      <c r="J15" s="223" t="str">
        <f>IF(Summary!$BG22="Y","R","")</f>
        <v/>
      </c>
      <c r="K15" s="266"/>
      <c r="L15" s="262"/>
      <c r="M15" s="283" t="s">
        <v>955</v>
      </c>
      <c r="N15" s="284"/>
      <c r="O15" s="284"/>
      <c r="P15" s="284"/>
      <c r="Q15" s="284"/>
      <c r="R15" s="285"/>
      <c r="S15" s="326" t="str">
        <f>IF(Summary!$BF73="E","E","")</f>
        <v/>
      </c>
      <c r="T15" s="326" t="str">
        <f>IF(Summary!$BG73="Y","R","")</f>
        <v/>
      </c>
      <c r="U15" s="266" t="str">
        <f>IF(COUNTIF(S13:S15,"E")=3,"C"," ")</f>
        <v xml:space="preserve"> </v>
      </c>
      <c r="W15" s="338" t="str">
        <f>'Fun Patches'!C16</f>
        <v>&lt;LIST PATCH HERE&gt;</v>
      </c>
      <c r="X15" s="339" t="str">
        <f>IF(Summary!$BF124="E","E","")</f>
        <v/>
      </c>
      <c r="Y15" s="339" t="str">
        <f>IF(Summary!$BG124="Y","R","")</f>
        <v/>
      </c>
      <c r="AA15" s="275"/>
      <c r="AB15" s="273"/>
      <c r="AC15" s="274"/>
    </row>
    <row r="16" spans="2:30" ht="12.95" customHeight="1">
      <c r="B16" s="262"/>
      <c r="C16" s="295" t="s">
        <v>146</v>
      </c>
      <c r="D16" s="309" t="str">
        <f>IF(Badges!$AF427="A","/","")</f>
        <v/>
      </c>
      <c r="E16" s="309" t="str">
        <f>IF(Badges!$AF431="A","/","")</f>
        <v/>
      </c>
      <c r="F16" s="309" t="str">
        <f>IF(Badges!$AF435="A","/","")</f>
        <v/>
      </c>
      <c r="G16" s="309" t="str">
        <f>IF(Badges!$AF439="A","/","")</f>
        <v/>
      </c>
      <c r="H16" s="309" t="str">
        <f>IF(Badges!$AF443="A","/","")</f>
        <v/>
      </c>
      <c r="I16" s="325" t="str">
        <f>IF(Summary!$BF23="E","E","")</f>
        <v/>
      </c>
      <c r="J16" s="325" t="str">
        <f>IF(Summary!$BG23="Y","R","")</f>
        <v/>
      </c>
      <c r="K16" s="266"/>
      <c r="L16" s="262"/>
      <c r="M16" s="294" t="s">
        <v>956</v>
      </c>
      <c r="N16" s="310" t="str">
        <f>IF(Badges!$AF79="A","/","")</f>
        <v/>
      </c>
      <c r="O16" s="310" t="str">
        <f>IF(Badges!$AF83="A","/","")</f>
        <v/>
      </c>
      <c r="P16" s="310" t="str">
        <f>IF(Badges!$AF87="A","/","")</f>
        <v/>
      </c>
      <c r="Q16" s="310" t="str">
        <f>IF(Badges!$AF91="A","/","")</f>
        <v/>
      </c>
      <c r="R16" s="310" t="str">
        <f>IF(Badges!$AF95="A","/","")</f>
        <v/>
      </c>
      <c r="S16" s="224" t="str">
        <f>IF(Summary!$BF7="E","E","")</f>
        <v/>
      </c>
      <c r="T16" s="224" t="str">
        <f>IF(Summary!$BG7="Y","R","")</f>
        <v/>
      </c>
      <c r="W16" s="338" t="str">
        <f>'Fun Patches'!C17</f>
        <v>&lt;LIST PATCH HERE&gt;</v>
      </c>
      <c r="X16" s="339" t="str">
        <f>IF(Summary!$BF125="E","E","")</f>
        <v/>
      </c>
      <c r="Y16" s="339" t="str">
        <f>IF(Summary!$BG125="Y","R","")</f>
        <v/>
      </c>
      <c r="AA16" s="275"/>
      <c r="AB16" s="273"/>
      <c r="AC16" s="274"/>
    </row>
    <row r="17" spans="2:29" ht="12.95" customHeight="1">
      <c r="B17" s="262"/>
      <c r="C17" s="295" t="s">
        <v>153</v>
      </c>
      <c r="D17" s="311" t="str">
        <f>IF(Badges!$AF450="A","/","")</f>
        <v/>
      </c>
      <c r="E17" s="311" t="str">
        <f>IF(Badges!$AF454="A","/","")</f>
        <v/>
      </c>
      <c r="F17" s="311" t="str">
        <f>IF(Badges!$AF458="A","/","")</f>
        <v/>
      </c>
      <c r="G17" s="311" t="str">
        <f>IF(Badges!$AF462="A","/","")</f>
        <v/>
      </c>
      <c r="H17" s="311" t="str">
        <f>IF(Badges!$AF466="A","/","")</f>
        <v/>
      </c>
      <c r="I17" s="223" t="str">
        <f>IF(Summary!$BF24="E","E","")</f>
        <v/>
      </c>
      <c r="J17" s="223" t="str">
        <f>IF(Summary!$BG24="Y","R","")</f>
        <v/>
      </c>
      <c r="K17" s="266"/>
      <c r="L17" s="262"/>
      <c r="M17" s="295" t="s">
        <v>957</v>
      </c>
      <c r="N17" s="311" t="str">
        <f>IF(Badges!$AF10="A","/","")</f>
        <v/>
      </c>
      <c r="O17" s="311" t="str">
        <f>IF(Badges!$AF14="A","/","")</f>
        <v/>
      </c>
      <c r="P17" s="311" t="str">
        <f>IF(Badges!$AF18="A","/","")</f>
        <v/>
      </c>
      <c r="Q17" s="311" t="str">
        <f>IF(Badges!$AF22="A","/","")</f>
        <v/>
      </c>
      <c r="R17" s="311" t="str">
        <f>IF(Badges!$AF26="A","/","")</f>
        <v/>
      </c>
      <c r="S17" s="224" t="str">
        <f>IF(Summary!$BF4="E","E","")</f>
        <v/>
      </c>
      <c r="T17" s="224" t="str">
        <f>IF(Summary!$BG4="Y","R","")</f>
        <v/>
      </c>
      <c r="W17" s="338" t="str">
        <f>'Fun Patches'!C18</f>
        <v>&lt;LIST PATCH HERE&gt;</v>
      </c>
      <c r="X17" s="339" t="str">
        <f>IF(Summary!$BF126="E","E","")</f>
        <v/>
      </c>
      <c r="Y17" s="339" t="str">
        <f>IF(Summary!$BG126="Y","R","")</f>
        <v/>
      </c>
      <c r="AA17" s="275"/>
      <c r="AB17" s="273"/>
      <c r="AC17" s="274"/>
    </row>
    <row r="18" spans="2:29" ht="12.95" customHeight="1" thickBot="1">
      <c r="B18" s="262"/>
      <c r="C18" s="295" t="s">
        <v>94</v>
      </c>
      <c r="D18" s="311" t="str">
        <f>IF(Badges!$AF473="A","/","")</f>
        <v/>
      </c>
      <c r="E18" s="311" t="str">
        <f>IF(Badges!$AF477="A","/","")</f>
        <v/>
      </c>
      <c r="F18" s="311" t="str">
        <f>IF(Badges!$AF481="A","/","")</f>
        <v/>
      </c>
      <c r="G18" s="311" t="str">
        <f>IF(Badges!$AF485="A","/","")</f>
        <v/>
      </c>
      <c r="H18" s="311" t="str">
        <f>IF(Badges!$AF489="A","/","")</f>
        <v/>
      </c>
      <c r="I18" s="223" t="str">
        <f>IF(Summary!$BF25="E","E","")</f>
        <v/>
      </c>
      <c r="J18" s="223" t="str">
        <f>IF(Summary!$BG25="Y","R","")</f>
        <v/>
      </c>
      <c r="K18" s="266" t="str">
        <f>IF(COUNT(#REF!)=4,MAX(#REF!),"")</f>
        <v/>
      </c>
      <c r="L18" s="262"/>
      <c r="M18" s="295" t="s">
        <v>958</v>
      </c>
      <c r="N18" s="308" t="str">
        <f>IF(Badges!$AF243="A","/","")</f>
        <v/>
      </c>
      <c r="O18" s="308" t="str">
        <f>IF(Badges!$AF247="A","/","")</f>
        <v/>
      </c>
      <c r="P18" s="308" t="str">
        <f>IF(Badges!$AF251="A","/","")</f>
        <v/>
      </c>
      <c r="Q18" s="308" t="str">
        <f>IF(Badges!$AF255="A","/","")</f>
        <v/>
      </c>
      <c r="R18" s="308" t="str">
        <f>IF(Badges!$AF259="A","/","")</f>
        <v/>
      </c>
      <c r="S18" s="224" t="str">
        <f>IF(Summary!$BF15="E","E","")</f>
        <v/>
      </c>
      <c r="T18" s="224" t="str">
        <f>IF(Summary!$BG15="Y","R","")</f>
        <v/>
      </c>
      <c r="W18" s="338" t="str">
        <f>'Fun Patches'!C19</f>
        <v>&lt;LIST PATCH HERE&gt;</v>
      </c>
      <c r="X18" s="339" t="str">
        <f>IF(Summary!$BF127="E","E","")</f>
        <v/>
      </c>
      <c r="Y18" s="339" t="str">
        <f>IF(Summary!$BG127="Y","R","")</f>
        <v/>
      </c>
      <c r="AA18" s="275"/>
      <c r="AB18" s="273"/>
      <c r="AC18" s="274"/>
    </row>
    <row r="19" spans="2:29" ht="12.95" customHeight="1" thickBot="1">
      <c r="B19" s="262"/>
      <c r="C19" s="294" t="s">
        <v>141</v>
      </c>
      <c r="D19" s="309" t="str">
        <f>IF(Badges!$AF496="A","/","")</f>
        <v/>
      </c>
      <c r="E19" s="309" t="str">
        <f>IF(Badges!$AF500="A","/","")</f>
        <v/>
      </c>
      <c r="F19" s="309" t="str">
        <f>IF(Badges!$AF504="A","/","")</f>
        <v/>
      </c>
      <c r="G19" s="309" t="str">
        <f>IF(Badges!$AF508="A","/","")</f>
        <v/>
      </c>
      <c r="H19" s="309" t="str">
        <f>IF(Badges!$AF512="A","/","")</f>
        <v/>
      </c>
      <c r="I19" s="325" t="str">
        <f>IF(Summary!$BF26="E","E","")</f>
        <v/>
      </c>
      <c r="J19" s="325" t="str">
        <f>IF(Summary!$BG26="Y","R","")</f>
        <v/>
      </c>
      <c r="K19" s="266"/>
      <c r="L19" s="262"/>
      <c r="M19" s="296" t="s">
        <v>959</v>
      </c>
      <c r="N19" s="291"/>
      <c r="O19" s="291"/>
      <c r="P19" s="291"/>
      <c r="Q19" s="291"/>
      <c r="R19" s="292"/>
      <c r="S19" s="326" t="str">
        <f>IF(Summary!$BF74="E","E","")</f>
        <v/>
      </c>
      <c r="T19" s="326" t="str">
        <f>IF(Summary!$BG74="Y","R","")</f>
        <v/>
      </c>
      <c r="U19" s="266" t="str">
        <f>IF(COUNTIF(S16:S19,"E")=4,"C"," ")</f>
        <v xml:space="preserve"> </v>
      </c>
      <c r="W19" s="338" t="str">
        <f>'Fun Patches'!C20</f>
        <v>&lt;LIST PATCH HERE&gt;</v>
      </c>
      <c r="X19" s="339" t="str">
        <f>IF(Summary!$BF128="E","E","")</f>
        <v/>
      </c>
      <c r="Y19" s="339" t="str">
        <f>IF(Summary!$BG128="Y","R","")</f>
        <v/>
      </c>
      <c r="AA19" s="275"/>
      <c r="AB19" s="273"/>
      <c r="AC19" s="274"/>
    </row>
    <row r="20" spans="2:29" ht="12.95" customHeight="1">
      <c r="B20" s="262"/>
      <c r="C20" s="295" t="s">
        <v>718</v>
      </c>
      <c r="D20" s="311" t="str">
        <f>IF(Badges!$AF519="A","/","")</f>
        <v/>
      </c>
      <c r="E20" s="311" t="str">
        <f>IF(Badges!$AF523="A","/","")</f>
        <v/>
      </c>
      <c r="F20" s="311" t="str">
        <f>IF(Badges!$AF527="A","/","")</f>
        <v/>
      </c>
      <c r="G20" s="311" t="str">
        <f>IF(Badges!$AF531="A","/","")</f>
        <v/>
      </c>
      <c r="H20" s="311" t="str">
        <f>IF(Badges!$AF535="A","/","")</f>
        <v/>
      </c>
      <c r="I20" s="223" t="str">
        <f>IF(Summary!$BF27="E","E","")</f>
        <v/>
      </c>
      <c r="J20" s="223" t="str">
        <f>IF(Summary!$BG27="Y","R","")</f>
        <v/>
      </c>
      <c r="K20" s="266"/>
      <c r="L20" s="262"/>
      <c r="M20" s="267" t="s">
        <v>764</v>
      </c>
      <c r="N20" s="268"/>
      <c r="O20" s="268"/>
      <c r="P20" s="268"/>
      <c r="Q20" s="268"/>
      <c r="R20" s="272"/>
      <c r="S20" s="325" t="str">
        <f>IF(Summary!$BF75="E","E","")</f>
        <v/>
      </c>
      <c r="T20" s="325" t="str">
        <f>IF(Summary!$BG75="Y","R","")</f>
        <v/>
      </c>
      <c r="W20" s="338" t="str">
        <f>'Fun Patches'!C21</f>
        <v>&lt;LIST PATCH HERE&gt;</v>
      </c>
      <c r="X20" s="339" t="str">
        <f>IF(Summary!$BF129="E","E","")</f>
        <v/>
      </c>
      <c r="Y20" s="339" t="str">
        <f>IF(Summary!$BG129="Y","R","")</f>
        <v/>
      </c>
      <c r="AA20" s="275"/>
      <c r="AB20" s="273"/>
      <c r="AC20" s="274"/>
    </row>
    <row r="21" spans="2:29" ht="12.95" customHeight="1" thickBot="1">
      <c r="B21" s="262"/>
      <c r="C21" s="298" t="s">
        <v>148</v>
      </c>
      <c r="D21" s="311" t="str">
        <f>IF(Badges!$AF542="A","/","")</f>
        <v/>
      </c>
      <c r="E21" s="311" t="str">
        <f>IF(Badges!$AF546="A","/","")</f>
        <v/>
      </c>
      <c r="F21" s="311" t="str">
        <f>IF(Badges!$AF550="A","/","")</f>
        <v/>
      </c>
      <c r="G21" s="311" t="str">
        <f>IF(Badges!$AF554="A","/","")</f>
        <v/>
      </c>
      <c r="H21" s="311" t="str">
        <f>IF(Badges!$AF558="A","/","")</f>
        <v/>
      </c>
      <c r="I21" s="223" t="str">
        <f>IF(Summary!$BF28="E","E","")</f>
        <v/>
      </c>
      <c r="J21" s="223" t="str">
        <f>IF(Summary!$BG28="Y","R","")</f>
        <v/>
      </c>
      <c r="K21" s="266"/>
      <c r="L21" s="262"/>
      <c r="M21" s="283" t="s">
        <v>960</v>
      </c>
      <c r="N21" s="284"/>
      <c r="O21" s="284"/>
      <c r="P21" s="284"/>
      <c r="Q21" s="284"/>
      <c r="R21" s="285"/>
      <c r="S21" s="346" t="str">
        <f>IF(Summary!$BF76="E","E","")</f>
        <v/>
      </c>
      <c r="T21" s="346" t="str">
        <f>IF(Summary!$BG76="Y","R","")</f>
        <v/>
      </c>
      <c r="U21" s="266" t="str">
        <f>IF(COUNTIF(S20:S21,"E")=2,"C"," ")</f>
        <v xml:space="preserve"> </v>
      </c>
      <c r="W21" s="338" t="str">
        <f>'Fun Patches'!C22</f>
        <v>&lt;LIST PATCH HERE&gt;</v>
      </c>
      <c r="X21" s="339" t="str">
        <f>IF(Summary!$BF130="E","E","")</f>
        <v/>
      </c>
      <c r="Y21" s="339" t="str">
        <f>IF(Summary!$BG130="Y","R","")</f>
        <v/>
      </c>
      <c r="AA21" s="275"/>
      <c r="AB21" s="273"/>
      <c r="AC21" s="274"/>
    </row>
    <row r="22" spans="2:29" ht="12.95" customHeight="1">
      <c r="B22" s="262"/>
      <c r="C22" s="295" t="s">
        <v>152</v>
      </c>
      <c r="D22" s="309" t="str">
        <f>IF(Badges!$AF565="A","/","")</f>
        <v/>
      </c>
      <c r="E22" s="309" t="str">
        <f>IF(Badges!$AF569="A","/","")</f>
        <v/>
      </c>
      <c r="F22" s="309" t="str">
        <f>IF(Badges!$AF573="A","/","")</f>
        <v/>
      </c>
      <c r="G22" s="309" t="str">
        <f>IF(Badges!$AF577="A","/","")</f>
        <v/>
      </c>
      <c r="H22" s="309" t="str">
        <f>IF(Badges!$AF581="A","/","")</f>
        <v/>
      </c>
      <c r="I22" s="325" t="str">
        <f>IF(Summary!$BF29="E","E","")</f>
        <v/>
      </c>
      <c r="J22" s="325" t="str">
        <f>IF(Summary!$BG29="Y","R","")</f>
        <v/>
      </c>
      <c r="K22" s="266" t="str">
        <f>IF(COUNT(#REF!)=2,MAX(#REF!),"")</f>
        <v/>
      </c>
      <c r="L22" s="262"/>
      <c r="M22" s="287" t="s">
        <v>766</v>
      </c>
      <c r="N22" s="288"/>
      <c r="O22" s="288"/>
      <c r="P22" s="288"/>
      <c r="Q22" s="288"/>
      <c r="R22" s="297"/>
      <c r="S22" s="325" t="str">
        <f>IF(Summary!$BF77="E","E","")</f>
        <v/>
      </c>
      <c r="T22" s="325" t="str">
        <f>IF(Summary!$BG77="Y","R","")</f>
        <v/>
      </c>
      <c r="W22" s="338" t="str">
        <f>'Fun Patches'!C23</f>
        <v>&lt;LIST PATCH HERE&gt;</v>
      </c>
      <c r="X22" s="339" t="str">
        <f>IF(Summary!$BF131="E","E","")</f>
        <v/>
      </c>
      <c r="Y22" s="339" t="str">
        <f>IF(Summary!$BG131="Y","R","")</f>
        <v/>
      </c>
      <c r="AA22" s="275"/>
      <c r="AB22" s="273"/>
      <c r="AC22" s="274"/>
    </row>
    <row r="23" spans="2:29" ht="12.95" customHeight="1" thickBot="1">
      <c r="B23" s="262"/>
      <c r="C23" s="295" t="s">
        <v>149</v>
      </c>
      <c r="D23" s="311" t="str">
        <f>IF(Badges!$AF588="A","/","")</f>
        <v/>
      </c>
      <c r="E23" s="311" t="str">
        <f>IF(Badges!$AF592="A","/","")</f>
        <v/>
      </c>
      <c r="F23" s="311" t="str">
        <f>IF(Badges!$AF596="A","/","")</f>
        <v/>
      </c>
      <c r="G23" s="311" t="str">
        <f>IF(Badges!$AF600="A","/","")</f>
        <v/>
      </c>
      <c r="H23" s="311" t="str">
        <f>IF(Badges!$AF604="A","/","")</f>
        <v/>
      </c>
      <c r="I23" s="223" t="str">
        <f>IF(Summary!$BF30="E","E","")</f>
        <v/>
      </c>
      <c r="J23" s="223" t="str">
        <f>IF(Summary!$BG30="Y","R","")</f>
        <v/>
      </c>
      <c r="K23" s="266"/>
      <c r="L23" s="262"/>
      <c r="M23" s="290" t="s">
        <v>961</v>
      </c>
      <c r="N23" s="291"/>
      <c r="O23" s="291"/>
      <c r="P23" s="291"/>
      <c r="Q23" s="291"/>
      <c r="R23" s="292"/>
      <c r="S23" s="326" t="str">
        <f>IF(Summary!$BF78="E","E","")</f>
        <v/>
      </c>
      <c r="T23" s="326" t="str">
        <f>IF(Summary!$BG78="Y","R","")</f>
        <v/>
      </c>
      <c r="U23" s="266" t="str">
        <f>IF(COUNTIF(S22:S23,"E")=2,"C"," ")</f>
        <v xml:space="preserve"> </v>
      </c>
      <c r="W23" s="338" t="str">
        <f>'Fun Patches'!C24</f>
        <v>&lt;LIST PATCH HERE&gt;</v>
      </c>
      <c r="X23" s="339" t="str">
        <f>IF(Summary!$BF132="E","E","")</f>
        <v/>
      </c>
      <c r="Y23" s="339" t="str">
        <f>IF(Summary!$BG132="Y","R","")</f>
        <v/>
      </c>
      <c r="AA23" s="275"/>
      <c r="AB23" s="273"/>
      <c r="AC23" s="274"/>
    </row>
    <row r="24" spans="2:29" ht="12.95" customHeight="1" thickBot="1">
      <c r="B24" s="262"/>
      <c r="C24" s="295" t="s">
        <v>142</v>
      </c>
      <c r="D24" s="311" t="str">
        <f>IF(Badges!$AF634="A","/","")</f>
        <v/>
      </c>
      <c r="E24" s="311" t="str">
        <f>IF(Badges!$AF638="A","/","")</f>
        <v/>
      </c>
      <c r="F24" s="311" t="str">
        <f>IF(Badges!$AF642="A","/","")</f>
        <v/>
      </c>
      <c r="G24" s="311" t="str">
        <f>IF(Badges!$AF646="A","/","")</f>
        <v/>
      </c>
      <c r="H24" s="311" t="str">
        <f>IF(Badges!$AF650="A","/","")</f>
        <v/>
      </c>
      <c r="I24" s="223" t="str">
        <f>IF(Summary!$BF32="E","E","")</f>
        <v/>
      </c>
      <c r="J24" s="223" t="str">
        <f>IF(Summary!$BG32="Y","R","")</f>
        <v/>
      </c>
      <c r="K24" s="266" t="str">
        <f>IF(COUNT(#REF!)=2,MAX(#REF!),"")</f>
        <v/>
      </c>
      <c r="L24" s="262"/>
      <c r="M24" s="267" t="s">
        <v>765</v>
      </c>
      <c r="N24" s="268"/>
      <c r="O24" s="268"/>
      <c r="P24" s="268"/>
      <c r="Q24" s="268"/>
      <c r="R24" s="272"/>
      <c r="S24" s="224" t="str">
        <f>IF(Summary!$BF79="E","E","")</f>
        <v/>
      </c>
      <c r="T24" s="224" t="str">
        <f>IF(Summary!$BG79="Y","R","")</f>
        <v/>
      </c>
      <c r="U24" s="266" t="str">
        <f>IF(COUNTIF(S24:S25,"E")=2,"C"," ")</f>
        <v xml:space="preserve"> </v>
      </c>
      <c r="W24" s="338" t="str">
        <f>'Fun Patches'!C25</f>
        <v>&lt;LIST PATCH HERE&gt;</v>
      </c>
      <c r="X24" s="339" t="str">
        <f>IF(Summary!$BF133="E","E","")</f>
        <v/>
      </c>
      <c r="Y24" s="339" t="str">
        <f>IF(Summary!$BG133="Y","R","")</f>
        <v/>
      </c>
      <c r="AA24" s="275"/>
      <c r="AB24" s="273"/>
      <c r="AC24" s="274"/>
    </row>
    <row r="25" spans="2:29" ht="12.95" customHeight="1" thickBot="1">
      <c r="B25" s="262"/>
      <c r="C25" s="294" t="s">
        <v>154</v>
      </c>
      <c r="D25" s="309" t="str">
        <f>IF(Badges!$AF657="A","/","")</f>
        <v/>
      </c>
      <c r="E25" s="309" t="str">
        <f>IF(Badges!$AF661="A","/","")</f>
        <v/>
      </c>
      <c r="F25" s="309" t="str">
        <f>IF(Badges!$AF665="A","/","")</f>
        <v/>
      </c>
      <c r="G25" s="309" t="str">
        <f>IF(Badges!$AF669="A","/","")</f>
        <v/>
      </c>
      <c r="H25" s="309" t="str">
        <f>IF(Badges!$AF673="A","/","")</f>
        <v/>
      </c>
      <c r="I25" s="325" t="str">
        <f>IF(Summary!$BF33="E","E","")</f>
        <v/>
      </c>
      <c r="J25" s="325" t="str">
        <f>IF(Summary!$BG33="Y","R","")</f>
        <v/>
      </c>
      <c r="K25" s="266"/>
      <c r="L25" s="262"/>
      <c r="M25" s="283" t="s">
        <v>964</v>
      </c>
      <c r="N25" s="284"/>
      <c r="O25" s="284"/>
      <c r="P25" s="284"/>
      <c r="Q25" s="284"/>
      <c r="R25" s="285"/>
      <c r="S25" s="326" t="str">
        <f>IF(Summary!$BF80="E","E","")</f>
        <v/>
      </c>
      <c r="T25" s="326" t="str">
        <f>IF(Summary!$BG80="Y","R","")</f>
        <v/>
      </c>
      <c r="U25" s="586" t="s">
        <v>1144</v>
      </c>
      <c r="W25" s="338" t="str">
        <f>'Fun Patches'!C26</f>
        <v>&lt;LIST PATCH HERE&gt;</v>
      </c>
      <c r="X25" s="339" t="str">
        <f>IF(Summary!$BF134="E","E","")</f>
        <v/>
      </c>
      <c r="Y25" s="339" t="str">
        <f>IF(Summary!$BG134="Y","R","")</f>
        <v/>
      </c>
      <c r="AA25" s="275"/>
      <c r="AB25" s="273"/>
      <c r="AC25" s="274"/>
    </row>
    <row r="26" spans="2:29" ht="12.95" customHeight="1">
      <c r="B26" s="262"/>
      <c r="C26" s="295" t="s">
        <v>962</v>
      </c>
      <c r="D26" s="311" t="str">
        <f>IF(Badges!$AF102="A","/","")</f>
        <v/>
      </c>
      <c r="E26" s="311" t="str">
        <f>IF(Badges!$AF106="A","/","")</f>
        <v/>
      </c>
      <c r="F26" s="311" t="str">
        <f>IF(Badges!$AF110="A","/","")</f>
        <v/>
      </c>
      <c r="G26" s="311" t="str">
        <f>IF(Badges!$AF114="A","/","")</f>
        <v/>
      </c>
      <c r="H26" s="311" t="str">
        <f>IF(Badges!$AF118="A","/","")</f>
        <v/>
      </c>
      <c r="I26" s="223" t="str">
        <f>IF(Summary!$BF8="E","E","")</f>
        <v/>
      </c>
      <c r="J26" s="223" t="str">
        <f>IF(Summary!$BG8="Y","R","")</f>
        <v/>
      </c>
      <c r="K26" s="266" t="str">
        <f>IF(COUNT(#REF!)=2,MAX(#REF!),"")</f>
        <v/>
      </c>
      <c r="L26" s="392"/>
      <c r="M26" s="392"/>
      <c r="N26" s="393"/>
      <c r="O26" s="393"/>
      <c r="P26" s="393"/>
      <c r="Q26" s="393"/>
      <c r="R26" s="393"/>
      <c r="S26" s="394"/>
      <c r="T26" s="394"/>
      <c r="U26" s="586"/>
      <c r="W26" s="338" t="str">
        <f>'Fun Patches'!C27</f>
        <v>&lt;LIST PATCH HERE&gt;</v>
      </c>
      <c r="X26" s="339" t="str">
        <f>IF(Summary!$BF135="E","E","")</f>
        <v/>
      </c>
      <c r="Y26" s="339" t="str">
        <f>IF(Summary!$BG135="Y","R","")</f>
        <v/>
      </c>
      <c r="AA26" s="275"/>
      <c r="AB26" s="273"/>
      <c r="AC26" s="274"/>
    </row>
    <row r="27" spans="2:29" ht="12.95" customHeight="1" thickBot="1">
      <c r="B27" s="262"/>
      <c r="C27" s="298" t="s">
        <v>963</v>
      </c>
      <c r="D27" s="311" t="str">
        <f>IF(Badges!$AF680="A","/","")</f>
        <v/>
      </c>
      <c r="E27" s="311" t="str">
        <f>IF(Badges!$AF684="A","/","")</f>
        <v/>
      </c>
      <c r="F27" s="311" t="str">
        <f>IF(Badges!$AF688="A","/","")</f>
        <v/>
      </c>
      <c r="G27" s="311" t="str">
        <f>IF(Badges!$AF692="A","/","")</f>
        <v/>
      </c>
      <c r="H27" s="311" t="str">
        <f>IF(Badges!$AF696="A","/","")</f>
        <v/>
      </c>
      <c r="I27" s="223" t="str">
        <f>IF(Summary!$BF34="E","E","")</f>
        <v/>
      </c>
      <c r="J27" s="223" t="str">
        <f>IF(Summary!$BG34="Y","R","")</f>
        <v/>
      </c>
      <c r="K27" s="266"/>
      <c r="L27" s="392"/>
      <c r="M27" s="392"/>
      <c r="N27" s="393"/>
      <c r="O27" s="393"/>
      <c r="P27" s="393"/>
      <c r="Q27" s="393"/>
      <c r="R27" s="393"/>
      <c r="S27" s="394"/>
      <c r="T27" s="394"/>
      <c r="U27" s="586"/>
      <c r="W27" s="338" t="str">
        <f>'Fun Patches'!C28</f>
        <v>&lt;LIST PATCH HERE&gt;</v>
      </c>
      <c r="X27" s="339" t="str">
        <f>IF(Summary!$BF136="E","E","")</f>
        <v/>
      </c>
      <c r="Y27" s="339" t="str">
        <f>IF(Summary!$BG136="Y","R","")</f>
        <v/>
      </c>
      <c r="AA27" s="275"/>
      <c r="AB27" s="273"/>
      <c r="AC27" s="274"/>
    </row>
    <row r="28" spans="2:29" ht="12.95" customHeight="1">
      <c r="B28" s="262"/>
      <c r="C28" s="294" t="s">
        <v>150</v>
      </c>
      <c r="D28" s="309" t="str">
        <f>IF(Badges!$AF703="A","/","")</f>
        <v/>
      </c>
      <c r="E28" s="309" t="str">
        <f>IF(Badges!$AF707="A","/","")</f>
        <v/>
      </c>
      <c r="F28" s="309" t="str">
        <f>IF(Badges!$AF711="A","/","")</f>
        <v/>
      </c>
      <c r="G28" s="309" t="str">
        <f>IF(Badges!$AF715="A","/","")</f>
        <v/>
      </c>
      <c r="H28" s="309" t="str">
        <f>IF(Badges!$AF719="A","/","")</f>
        <v/>
      </c>
      <c r="I28" s="325" t="str">
        <f>IF(Summary!$BF35="E","E","")</f>
        <v/>
      </c>
      <c r="J28" s="325" t="str">
        <f>IF(Summary!$BG35="Y","R","")</f>
        <v/>
      </c>
      <c r="L28" s="580" t="str">
        <f>'Council Own'!B6</f>
        <v>&lt;&lt;List Badge 1 Here&gt;&gt;</v>
      </c>
      <c r="M28" s="580"/>
      <c r="N28" s="580"/>
      <c r="O28" s="580"/>
      <c r="P28" s="580"/>
      <c r="Q28" s="580"/>
      <c r="R28" s="589"/>
      <c r="S28" s="337" t="str">
        <f>IF(Summary!$BF82="E","E","")</f>
        <v/>
      </c>
      <c r="T28" s="337" t="str">
        <f>IF(Summary!$BG82="Y","R","")</f>
        <v/>
      </c>
      <c r="U28" s="586"/>
      <c r="W28" s="338" t="str">
        <f>'Fun Patches'!C29</f>
        <v>&lt;LIST PATCH HERE&gt;</v>
      </c>
      <c r="X28" s="339" t="str">
        <f>IF(Summary!$BF137="E","E","")</f>
        <v/>
      </c>
      <c r="Y28" s="339" t="str">
        <f>IF(Summary!$BG137="Y","R","")</f>
        <v/>
      </c>
      <c r="AA28" s="275"/>
      <c r="AB28" s="273"/>
      <c r="AC28" s="274"/>
    </row>
    <row r="29" spans="2:29" ht="12.95" customHeight="1">
      <c r="B29" s="262"/>
      <c r="C29" s="295" t="s">
        <v>847</v>
      </c>
      <c r="D29" s="311" t="str">
        <f>IF(Badges!$AF726="A","/","")</f>
        <v/>
      </c>
      <c r="E29" s="311" t="str">
        <f>IF(Badges!$AF730="A","/","")</f>
        <v/>
      </c>
      <c r="F29" s="311" t="str">
        <f>IF(Badges!$AF734="A","/","")</f>
        <v/>
      </c>
      <c r="G29" s="311" t="str">
        <f>IF(Badges!$AF738="A","/","")</f>
        <v/>
      </c>
      <c r="H29" s="311" t="str">
        <f>IF(Badges!$AF742="A","/","")</f>
        <v/>
      </c>
      <c r="I29" s="223" t="str">
        <f>IF(Summary!$BF36="E","E","")</f>
        <v/>
      </c>
      <c r="J29" s="223" t="str">
        <f>IF(Summary!$BG36="Y","R","")</f>
        <v/>
      </c>
      <c r="L29" s="581" t="str">
        <f>'Council Own'!B30</f>
        <v>&lt;&lt;List Badge 2 Here&gt;&gt;</v>
      </c>
      <c r="M29" s="581"/>
      <c r="N29" s="581"/>
      <c r="O29" s="581"/>
      <c r="P29" s="581"/>
      <c r="Q29" s="581"/>
      <c r="R29" s="590"/>
      <c r="S29" s="339" t="str">
        <f>IF(Summary!$BF83="E","E","")</f>
        <v/>
      </c>
      <c r="T29" s="339" t="str">
        <f>IF(Summary!$BG83="Y","R","")</f>
        <v/>
      </c>
      <c r="U29" s="586"/>
      <c r="W29" s="338" t="str">
        <f>'Fun Patches'!C30</f>
        <v>&lt;LIST PATCH HERE&gt;</v>
      </c>
      <c r="X29" s="339" t="str">
        <f>IF(Summary!$BF138="E","E","")</f>
        <v/>
      </c>
      <c r="Y29" s="339" t="str">
        <f>IF(Summary!$BG138="Y","R","")</f>
        <v/>
      </c>
      <c r="AA29" s="275"/>
      <c r="AB29" s="273"/>
      <c r="AC29" s="274"/>
    </row>
    <row r="30" spans="2:29" ht="12.95" customHeight="1" thickBot="1">
      <c r="B30" s="262"/>
      <c r="C30" s="298" t="s">
        <v>140</v>
      </c>
      <c r="D30" s="316" t="str">
        <f>IF(Badges!$AF749="A","/","")</f>
        <v/>
      </c>
      <c r="E30" s="316" t="str">
        <f>IF(Badges!$AF753="A","/","")</f>
        <v/>
      </c>
      <c r="F30" s="316" t="str">
        <f>IF(Badges!$AF757="A","/","")</f>
        <v/>
      </c>
      <c r="G30" s="316" t="str">
        <f>IF(Badges!$AF761="A","/","")</f>
        <v/>
      </c>
      <c r="H30" s="316" t="str">
        <f>IF(Badges!$AF765="A","/","")</f>
        <v/>
      </c>
      <c r="I30" s="326" t="str">
        <f>IF(Summary!$BF37="E","E","")</f>
        <v/>
      </c>
      <c r="J30" s="326" t="str">
        <f>IF(Summary!$BG37="Y","R","")</f>
        <v/>
      </c>
      <c r="L30" s="580" t="str">
        <f>'Council Own'!B54</f>
        <v>&lt;&lt;List Badge 3 Here&gt;&gt;</v>
      </c>
      <c r="M30" s="580"/>
      <c r="N30" s="580"/>
      <c r="O30" s="580"/>
      <c r="P30" s="580"/>
      <c r="Q30" s="580"/>
      <c r="R30" s="589"/>
      <c r="S30" s="339" t="str">
        <f>IF(Summary!$BF84="E","E","")</f>
        <v/>
      </c>
      <c r="T30" s="339" t="str">
        <f>IF(Summary!$BG84="Y","R","")</f>
        <v/>
      </c>
      <c r="U30" s="586"/>
      <c r="W30" s="338" t="str">
        <f>'Fun Patches'!C31</f>
        <v>&lt;LIST PATCH HERE&gt;</v>
      </c>
      <c r="X30" s="339" t="str">
        <f>IF(Summary!$BF139="E","E","")</f>
        <v/>
      </c>
      <c r="Y30" s="339" t="str">
        <f>IF(Summary!$BG139="Y","R","")</f>
        <v/>
      </c>
      <c r="AA30" s="275"/>
      <c r="AB30" s="273"/>
      <c r="AC30" s="274"/>
    </row>
    <row r="31" spans="2:29" ht="12.95" customHeight="1">
      <c r="B31" s="262"/>
      <c r="C31" s="295" t="s">
        <v>1077</v>
      </c>
      <c r="D31" s="308" t="str">
        <f>IF(Badges!D768="C","/","")</f>
        <v/>
      </c>
      <c r="E31" s="308" t="str">
        <f>IF(Badges!E768="C","/","")</f>
        <v/>
      </c>
      <c r="F31" s="308" t="str">
        <f>IF(Badges!F768="C","/","")</f>
        <v/>
      </c>
      <c r="G31" s="308" t="str">
        <f>IF(Badges!G768="C","/","")</f>
        <v/>
      </c>
      <c r="H31" s="308" t="str">
        <f>IF(Badges!H768="C","/","")</f>
        <v/>
      </c>
      <c r="I31" s="224" t="str">
        <f>IF(Summary!$BF38="E","E","")</f>
        <v/>
      </c>
      <c r="J31" s="224" t="str">
        <f>IF(Summary!$BG38="Y","R","")</f>
        <v/>
      </c>
      <c r="L31" s="581" t="str">
        <f>'Council Own'!B78</f>
        <v>&lt;&lt;List Badge 4 Here&gt;&gt;</v>
      </c>
      <c r="M31" s="581"/>
      <c r="N31" s="581"/>
      <c r="O31" s="581"/>
      <c r="P31" s="581"/>
      <c r="Q31" s="581"/>
      <c r="R31" s="590"/>
      <c r="S31" s="339" t="str">
        <f>IF(Summary!$BF85="E","E","")</f>
        <v/>
      </c>
      <c r="T31" s="339" t="str">
        <f>IF(Summary!$BG85="Y","R","")</f>
        <v/>
      </c>
      <c r="U31" s="586"/>
      <c r="W31" s="338" t="str">
        <f>'Fun Patches'!C32</f>
        <v>&lt;LIST PATCH HERE&gt;</v>
      </c>
      <c r="X31" s="339" t="str">
        <f>IF(Summary!$BF140="E","E","")</f>
        <v/>
      </c>
      <c r="Y31" s="339" t="str">
        <f>IF(Summary!$BG140="Y","R","")</f>
        <v/>
      </c>
      <c r="AA31" s="275"/>
      <c r="AB31" s="273"/>
      <c r="AC31" s="274"/>
    </row>
    <row r="32" spans="2:29" ht="12.95" customHeight="1">
      <c r="B32" s="262"/>
      <c r="C32" s="295" t="s">
        <v>965</v>
      </c>
      <c r="D32" s="317" t="str">
        <f>IF(Badges!$AF779="A","/","")</f>
        <v/>
      </c>
      <c r="E32" s="317" t="str">
        <f>IF(Badges!$AF783="A","/","")</f>
        <v/>
      </c>
      <c r="F32" s="317" t="str">
        <f>IF(Badges!$AF787="A","/","")</f>
        <v/>
      </c>
      <c r="G32" s="317" t="str">
        <f>IF(Badges!$AF791="A","/","")</f>
        <v/>
      </c>
      <c r="H32" s="317" t="str">
        <f>IF(Badges!$AF795="A","/","")</f>
        <v/>
      </c>
      <c r="I32" s="224" t="str">
        <f>IF(Summary!$BF39="E","E","")</f>
        <v/>
      </c>
      <c r="J32" s="224" t="str">
        <f>IF(Summary!$BG39="Y","R","")</f>
        <v/>
      </c>
      <c r="L32" s="582" t="str">
        <f>'Council Own'!B102</f>
        <v>&lt;&lt;List Badge 5 Here&gt;&gt;</v>
      </c>
      <c r="M32" s="582"/>
      <c r="N32" s="582"/>
      <c r="O32" s="582"/>
      <c r="P32" s="582"/>
      <c r="Q32" s="582"/>
      <c r="R32" s="591"/>
      <c r="S32" s="341" t="str">
        <f>IF(Summary!$BF86="E","E","")</f>
        <v/>
      </c>
      <c r="T32" s="341" t="str">
        <f>IF(Summary!$BG86="Y","R","")</f>
        <v/>
      </c>
      <c r="U32" s="586"/>
      <c r="W32" s="338" t="str">
        <f>'Fun Patches'!C33</f>
        <v>&lt;LIST PATCH HERE&gt;</v>
      </c>
      <c r="X32" s="339" t="str">
        <f>IF(Summary!$BF141="E","E","")</f>
        <v/>
      </c>
      <c r="Y32" s="339" t="str">
        <f>IF(Summary!$BG141="Y","R","")</f>
        <v/>
      </c>
      <c r="AA32" s="275"/>
      <c r="AB32" s="273"/>
      <c r="AC32" s="274"/>
    </row>
    <row r="33" spans="2:29" ht="12.95" customHeight="1" thickBot="1">
      <c r="B33" s="262"/>
      <c r="C33" s="299" t="s">
        <v>966</v>
      </c>
      <c r="D33" s="316" t="str">
        <f>IF(Badges!$AF802="A","/","")</f>
        <v/>
      </c>
      <c r="E33" s="316" t="str">
        <f>IF(Badges!$AF806="A","/","")</f>
        <v/>
      </c>
      <c r="F33" s="316" t="str">
        <f>IF(Badges!$AF810="A","/","")</f>
        <v/>
      </c>
      <c r="G33" s="316" t="str">
        <f>IF(Badges!$AF814="A","/","")</f>
        <v/>
      </c>
      <c r="H33" s="316" t="str">
        <f>IF(Badges!$AF818="A","/","")</f>
        <v/>
      </c>
      <c r="I33" s="224" t="str">
        <f>IF(Summary!$BF40="E","E","")</f>
        <v/>
      </c>
      <c r="J33" s="224" t="str">
        <f>IF(Summary!$BG40="Y","R","")</f>
        <v/>
      </c>
      <c r="L33" s="582" t="str">
        <f>'Council Own'!B126</f>
        <v>&lt;&lt;List Badge 6 Here&gt;&gt;</v>
      </c>
      <c r="M33" s="582"/>
      <c r="N33" s="582"/>
      <c r="O33" s="582"/>
      <c r="P33" s="582"/>
      <c r="Q33" s="582"/>
      <c r="R33" s="591"/>
      <c r="S33" s="341" t="str">
        <f>IF(Summary!$BF87="E","E","")</f>
        <v/>
      </c>
      <c r="T33" s="341" t="str">
        <f>IF(Summary!$BG87="Y","R","")</f>
        <v/>
      </c>
      <c r="U33" s="586"/>
      <c r="W33" s="338" t="str">
        <f>'Fun Patches'!C34</f>
        <v>&lt;LIST PATCH HERE&gt;</v>
      </c>
      <c r="X33" s="339" t="str">
        <f>IF(Summary!$BF142="E","E","")</f>
        <v/>
      </c>
      <c r="Y33" s="339" t="str">
        <f>IF(Summary!$BG142="Y","R","")</f>
        <v/>
      </c>
      <c r="AA33" s="275"/>
      <c r="AB33" s="273"/>
      <c r="AC33" s="274"/>
    </row>
    <row r="34" spans="2:29" ht="12.95" customHeight="1">
      <c r="L34" s="582" t="str">
        <f>'Council Own'!B150</f>
        <v>&lt;&lt;List Badge 7 Here&gt;&gt;</v>
      </c>
      <c r="M34" s="582"/>
      <c r="N34" s="582"/>
      <c r="O34" s="582"/>
      <c r="P34" s="582"/>
      <c r="Q34" s="582"/>
      <c r="R34" s="591"/>
      <c r="S34" s="341" t="str">
        <f>IF(Summary!$BF88="E","E","")</f>
        <v/>
      </c>
      <c r="T34" s="341" t="str">
        <f>IF(Summary!$BG88="Y","R","")</f>
        <v/>
      </c>
      <c r="U34" s="586"/>
      <c r="W34" s="338" t="str">
        <f>'Fun Patches'!C35</f>
        <v>&lt;LIST PATCH HERE&gt;</v>
      </c>
      <c r="X34" s="339" t="str">
        <f>IF(Summary!$BF143="E","E","")</f>
        <v/>
      </c>
      <c r="Y34" s="339" t="str">
        <f>IF(Summary!$BG143="Y","R","")</f>
        <v/>
      </c>
      <c r="AA34" s="275"/>
      <c r="AB34" s="273"/>
      <c r="AC34" s="274"/>
    </row>
    <row r="35" spans="2:29" ht="12.95" customHeight="1" thickBot="1">
      <c r="L35" s="582" t="str">
        <f>'Council Own'!B174</f>
        <v>&lt;&lt;List Badge 8 Here&gt;&gt;</v>
      </c>
      <c r="M35" s="582"/>
      <c r="N35" s="582"/>
      <c r="O35" s="582"/>
      <c r="P35" s="582"/>
      <c r="Q35" s="582"/>
      <c r="R35" s="591"/>
      <c r="S35" s="341" t="str">
        <f>IF(Summary!$BF89="E","E","")</f>
        <v/>
      </c>
      <c r="T35" s="341" t="str">
        <f>IF(Summary!$BG89="Y","R","")</f>
        <v/>
      </c>
      <c r="U35" s="586"/>
      <c r="W35" s="338" t="str">
        <f>'Fun Patches'!C36</f>
        <v>&lt;LIST PATCH HERE&gt;</v>
      </c>
      <c r="X35" s="339" t="str">
        <f>IF(Summary!$BF144="E","E","")</f>
        <v/>
      </c>
      <c r="Y35" s="339" t="str">
        <f>IF(Summary!$BG144="Y","R","")</f>
        <v/>
      </c>
      <c r="AA35" s="275"/>
      <c r="AB35" s="273"/>
      <c r="AC35" s="274"/>
    </row>
    <row r="36" spans="2:29" ht="12.95" customHeight="1">
      <c r="C36" s="300" t="s">
        <v>156</v>
      </c>
      <c r="D36" s="310" t="str">
        <f>IF(Badges!$AF56="A","/","")</f>
        <v/>
      </c>
      <c r="E36" s="310" t="str">
        <f>IF(Badges!$AF60="A","/","")</f>
        <v/>
      </c>
      <c r="F36" s="310" t="str">
        <f>IF(Badges!$AF64="A","/","")</f>
        <v/>
      </c>
      <c r="G36" s="310" t="str">
        <f>IF(Badges!$AF68="A","/","")</f>
        <v/>
      </c>
      <c r="H36" s="310" t="str">
        <f>IF(Badges!$AF72="A","/","")</f>
        <v/>
      </c>
      <c r="I36" s="224" t="str">
        <f>IF(Summary!$BF6="E","E","")</f>
        <v/>
      </c>
      <c r="J36" s="224" t="str">
        <f>IF(Summary!$BG6="Y","R","")</f>
        <v/>
      </c>
      <c r="L36" s="582" t="str">
        <f>'Council Own'!B198</f>
        <v>&lt;&lt;List Badge 9 Here&gt;&gt;</v>
      </c>
      <c r="M36" s="582"/>
      <c r="N36" s="582"/>
      <c r="O36" s="582"/>
      <c r="P36" s="582"/>
      <c r="Q36" s="582"/>
      <c r="R36" s="591"/>
      <c r="S36" s="341" t="str">
        <f>IF(Summary!$BF90="E","E","")</f>
        <v/>
      </c>
      <c r="T36" s="341" t="str">
        <f>IF(Summary!$BG90="Y","R","")</f>
        <v/>
      </c>
      <c r="U36" s="586"/>
      <c r="W36" s="338" t="str">
        <f>'Fun Patches'!C37</f>
        <v>&lt;LIST PATCH HERE&gt;</v>
      </c>
      <c r="X36" s="339" t="str">
        <f>IF(Summary!$BF145="E","E","")</f>
        <v/>
      </c>
      <c r="Y36" s="339" t="str">
        <f>IF(Summary!$BG145="Y","R","")</f>
        <v/>
      </c>
      <c r="AA36" s="275"/>
      <c r="AB36" s="273"/>
      <c r="AC36" s="274"/>
    </row>
    <row r="37" spans="2:29" ht="12.95" customHeight="1" thickBot="1">
      <c r="C37" s="298" t="s">
        <v>157</v>
      </c>
      <c r="D37" s="316" t="str">
        <f>IF(Badges!$AF611="A","/","")</f>
        <v/>
      </c>
      <c r="E37" s="316" t="str">
        <f>IF(Badges!$AF615="A","/","")</f>
        <v/>
      </c>
      <c r="F37" s="316" t="str">
        <f>IF(Badges!$AF619="A","/","")</f>
        <v/>
      </c>
      <c r="G37" s="316" t="str">
        <f>IF(Badges!$AF623="A","/","")</f>
        <v/>
      </c>
      <c r="H37" s="316" t="str">
        <f>IF(Badges!$AF627="A","/","")</f>
        <v/>
      </c>
      <c r="I37" s="326" t="str">
        <f>IF(Summary!$BF31="E","E","")</f>
        <v/>
      </c>
      <c r="J37" s="326" t="str">
        <f>IF(Summary!$BG31="Y","R","")</f>
        <v/>
      </c>
      <c r="L37" s="582" t="str">
        <f>'Council Own'!B222</f>
        <v>&lt;&lt;List Badge 10 Here&gt;&gt;</v>
      </c>
      <c r="M37" s="582"/>
      <c r="N37" s="582"/>
      <c r="O37" s="582"/>
      <c r="P37" s="582"/>
      <c r="Q37" s="582"/>
      <c r="R37" s="591"/>
      <c r="S37" s="341" t="str">
        <f>IF(Summary!$BF91="E","E","")</f>
        <v/>
      </c>
      <c r="T37" s="341" t="str">
        <f>IF(Summary!$BG91="Y","R","")</f>
        <v/>
      </c>
      <c r="U37" s="586"/>
      <c r="W37" s="338" t="str">
        <f>'Fun Patches'!C38</f>
        <v>&lt;LIST PATCH HERE&gt;</v>
      </c>
      <c r="X37" s="339" t="str">
        <f>IF(Summary!$BF146="E","E","")</f>
        <v/>
      </c>
      <c r="Y37" s="339" t="str">
        <f>IF(Summary!$BG146="Y","R","")</f>
        <v/>
      </c>
      <c r="AA37" s="275"/>
      <c r="AB37" s="273"/>
      <c r="AC37" s="274"/>
    </row>
    <row r="38" spans="2:29" ht="12.95" customHeight="1">
      <c r="C38" s="300" t="s">
        <v>158</v>
      </c>
      <c r="D38" s="309" t="str">
        <f>IF(Badges!$AF123="A","/","")</f>
        <v/>
      </c>
      <c r="E38" s="309" t="str">
        <f>IF(Badges!$AF125="A","/","")</f>
        <v/>
      </c>
      <c r="F38" s="309" t="str">
        <f>IF(Badges!$AF127="A","/","")</f>
        <v/>
      </c>
      <c r="G38" s="309" t="str">
        <f>IF(Badges!$AF129="A","/","")</f>
        <v/>
      </c>
      <c r="H38" s="309" t="str">
        <f>IF(Badges!$AF131="A","/","")</f>
        <v/>
      </c>
      <c r="I38" s="224" t="str">
        <f>IF(Summary!$BF9="E","E","")</f>
        <v/>
      </c>
      <c r="J38" s="224" t="str">
        <f>IF(Summary!$BG9="Y","R","")</f>
        <v/>
      </c>
      <c r="L38" s="391"/>
      <c r="M38" s="391"/>
      <c r="N38" s="391"/>
      <c r="O38" s="391"/>
      <c r="P38" s="391"/>
      <c r="Q38" s="391"/>
      <c r="R38" s="391"/>
      <c r="S38" s="395"/>
      <c r="T38" s="395"/>
      <c r="U38" s="586"/>
      <c r="W38" s="338" t="str">
        <f>'Fun Patches'!C39</f>
        <v>&lt;LIST PATCH HERE&gt;</v>
      </c>
      <c r="X38" s="339" t="str">
        <f>IF(Summary!$BF147="E","E","")</f>
        <v/>
      </c>
      <c r="Y38" s="339" t="str">
        <f>IF(Summary!$BG147="Y","R","")</f>
        <v/>
      </c>
      <c r="AA38" s="275"/>
      <c r="AB38" s="273"/>
      <c r="AC38" s="274"/>
    </row>
    <row r="39" spans="2:29" ht="12.95" customHeight="1">
      <c r="C39" s="299" t="s">
        <v>159</v>
      </c>
      <c r="D39" s="315" t="str">
        <f>IF(Badges!$AF136="A","/","")</f>
        <v/>
      </c>
      <c r="E39" s="315" t="str">
        <f>IF(Badges!$AF138="A","/","")</f>
        <v/>
      </c>
      <c r="F39" s="315" t="str">
        <f>IF(Badges!$AF140="A","/","")</f>
        <v/>
      </c>
      <c r="G39" s="315" t="str">
        <f>IF(Badges!$AF142="A","/","")</f>
        <v/>
      </c>
      <c r="H39" s="315" t="str">
        <f>IF(Badges!$AF144="A","/","")</f>
        <v/>
      </c>
      <c r="I39" s="224" t="str">
        <f>IF(Summary!$BF10="E","E","")</f>
        <v/>
      </c>
      <c r="J39" s="224" t="str">
        <f>IF(Summary!$BG10="Y","R","")</f>
        <v/>
      </c>
      <c r="L39" s="391"/>
      <c r="M39" s="391"/>
      <c r="N39" s="391"/>
      <c r="O39" s="391"/>
      <c r="P39" s="391"/>
      <c r="Q39" s="391"/>
      <c r="R39" s="391"/>
      <c r="S39" s="395"/>
      <c r="T39" s="395"/>
      <c r="U39" s="586"/>
      <c r="W39" s="338" t="str">
        <f>'Fun Patches'!C40</f>
        <v>&lt;LIST PATCH HERE&gt;</v>
      </c>
      <c r="X39" s="339" t="str">
        <f>IF(Summary!$BF148="E","E","")</f>
        <v/>
      </c>
      <c r="Y39" s="339" t="str">
        <f>IF(Summary!$BG148="Y","R","")</f>
        <v/>
      </c>
      <c r="AA39" s="275"/>
      <c r="AB39" s="273"/>
      <c r="AC39" s="274"/>
    </row>
    <row r="40" spans="2:29" ht="12.95" customHeight="1">
      <c r="L40" s="581" t="str">
        <f>'Age-Level'!C122</f>
        <v>Investiture</v>
      </c>
      <c r="M40" s="581"/>
      <c r="N40" s="581"/>
      <c r="O40" s="581"/>
      <c r="P40" s="581"/>
      <c r="Q40" s="581"/>
      <c r="R40" s="590"/>
      <c r="S40" s="224" t="str">
        <f>IF(Summary!$BF106="E","E","")</f>
        <v/>
      </c>
      <c r="T40" s="224" t="str">
        <f>IF(Summary!$BG106="Y","R","")</f>
        <v/>
      </c>
      <c r="U40" s="586"/>
      <c r="W40" s="338" t="str">
        <f>'Fun Patches'!C41</f>
        <v>&lt;LIST PATCH HERE&gt;</v>
      </c>
      <c r="X40" s="339" t="str">
        <f>IF(Summary!$BF149="E","E","")</f>
        <v/>
      </c>
      <c r="Y40" s="339" t="str">
        <f>IF(Summary!$BG149="Y","R","")</f>
        <v/>
      </c>
      <c r="AA40" s="275"/>
      <c r="AB40" s="273"/>
      <c r="AC40" s="274"/>
    </row>
    <row r="41" spans="2:29" ht="12.95" customHeight="1" thickBot="1">
      <c r="L41" s="581" t="str">
        <f>'Age-Level'!C123</f>
        <v>Rededication (1st year)</v>
      </c>
      <c r="M41" s="581"/>
      <c r="N41" s="581"/>
      <c r="O41" s="581"/>
      <c r="P41" s="581"/>
      <c r="Q41" s="581"/>
      <c r="R41" s="590"/>
      <c r="S41" s="224" t="str">
        <f>IF(Summary!$BF107="E","E","")</f>
        <v/>
      </c>
      <c r="T41" s="224" t="str">
        <f>IF(Summary!$BG107="Y","R","")</f>
        <v/>
      </c>
      <c r="U41" s="586"/>
      <c r="W41" s="338" t="str">
        <f>'Fun Patches'!C42</f>
        <v>&lt;LIST PATCH HERE&gt;</v>
      </c>
      <c r="X41" s="339" t="str">
        <f>IF(Summary!$BF150="E","E","")</f>
        <v/>
      </c>
      <c r="Y41" s="339" t="str">
        <f>IF(Summary!$BG150="Y","R","")</f>
        <v/>
      </c>
      <c r="AA41" s="275"/>
      <c r="AB41" s="273"/>
      <c r="AC41" s="274"/>
    </row>
    <row r="42" spans="2:29" ht="12.95" customHeight="1">
      <c r="B42" s="262"/>
      <c r="C42" s="263" t="s">
        <v>1078</v>
      </c>
      <c r="D42" s="309" t="str">
        <f>IF(Badges!$AF823="C","/","")</f>
        <v/>
      </c>
      <c r="E42" s="309" t="str">
        <f>IF(Badges!$AF823="C","/","")</f>
        <v/>
      </c>
      <c r="F42" s="309" t="str">
        <f>IF(Badges!$AF823="C","/","")</f>
        <v/>
      </c>
      <c r="G42" s="309" t="str">
        <f>IF(Badges!$AF823="C","/","")</f>
        <v/>
      </c>
      <c r="H42" s="309" t="str">
        <f>IF(Badges!$AF823="C","/","")</f>
        <v/>
      </c>
      <c r="I42" s="224" t="str">
        <f>IF(Summary!$BF42="E","E","")</f>
        <v/>
      </c>
      <c r="J42" s="224" t="str">
        <f>IF(Summary!$BG42="Y","R","")</f>
        <v/>
      </c>
      <c r="L42" s="581" t="str">
        <f>'Age-Level'!C124</f>
        <v>Rededication (2nd year)</v>
      </c>
      <c r="M42" s="581"/>
      <c r="N42" s="581"/>
      <c r="O42" s="581"/>
      <c r="P42" s="581"/>
      <c r="Q42" s="581"/>
      <c r="R42" s="590"/>
      <c r="S42" s="224" t="str">
        <f>IF(Summary!$BF108="E","E","")</f>
        <v/>
      </c>
      <c r="T42" s="224" t="str">
        <f>IF(Summary!$BG108="Y","R","")</f>
        <v/>
      </c>
      <c r="U42" s="586"/>
      <c r="W42" s="338" t="str">
        <f>'Fun Patches'!C43</f>
        <v>&lt;LIST PATCH HERE&gt;</v>
      </c>
      <c r="X42" s="339" t="str">
        <f>IF(Summary!$BF151="E","E","")</f>
        <v/>
      </c>
      <c r="Y42" s="339" t="str">
        <f>IF(Summary!$BG151="Y","R","")</f>
        <v/>
      </c>
      <c r="AA42" s="275"/>
      <c r="AB42" s="273"/>
      <c r="AC42" s="274"/>
    </row>
    <row r="43" spans="2:29" ht="12.95" customHeight="1">
      <c r="B43" s="262"/>
      <c r="C43" s="286" t="s">
        <v>1079</v>
      </c>
      <c r="D43" s="317" t="str">
        <f>IF(Badges!$AF830="C","/","")</f>
        <v/>
      </c>
      <c r="E43" s="317" t="str">
        <f>IF(Badges!$AF830="C","/","")</f>
        <v/>
      </c>
      <c r="F43" s="317" t="str">
        <f>IF(Badges!$AF830="C","/","")</f>
        <v/>
      </c>
      <c r="G43" s="317" t="str">
        <f>IF(Badges!$AF830="C","/","")</f>
        <v/>
      </c>
      <c r="H43" s="317" t="str">
        <f>IF(Badges!$AF830="C","/","")</f>
        <v/>
      </c>
      <c r="I43" s="224" t="str">
        <f>IF(Summary!$BF43="E","E","")</f>
        <v/>
      </c>
      <c r="J43" s="224" t="str">
        <f>IF(Summary!$BG43="Y","R","")</f>
        <v/>
      </c>
      <c r="L43" s="581" t="str">
        <f>'Age-Level'!C125</f>
        <v>Rededication (3rd year)</v>
      </c>
      <c r="M43" s="581"/>
      <c r="N43" s="581"/>
      <c r="O43" s="581"/>
      <c r="P43" s="581"/>
      <c r="Q43" s="581"/>
      <c r="R43" s="590"/>
      <c r="S43" s="224" t="str">
        <f>IF(Summary!$BF109="E","E","")</f>
        <v/>
      </c>
      <c r="T43" s="224" t="str">
        <f>IF(Summary!$BG109="Y","R","")</f>
        <v/>
      </c>
      <c r="U43" s="586"/>
      <c r="W43" s="338" t="str">
        <f>'Fun Patches'!C44</f>
        <v>&lt;LIST PATCH HERE&gt;</v>
      </c>
      <c r="X43" s="339" t="str">
        <f>IF(Summary!$BF152="E","E","")</f>
        <v/>
      </c>
      <c r="Y43" s="339" t="str">
        <f>IF(Summary!$BG152="Y","R","")</f>
        <v/>
      </c>
      <c r="AA43" s="275"/>
      <c r="AB43" s="273"/>
      <c r="AC43" s="274"/>
    </row>
    <row r="44" spans="2:29" ht="12.95" customHeight="1" thickBot="1">
      <c r="B44" s="262"/>
      <c r="C44" s="293" t="s">
        <v>1080</v>
      </c>
      <c r="D44" s="316" t="str">
        <f>IF(Badges!$AF837="C","/","")</f>
        <v/>
      </c>
      <c r="E44" s="316" t="str">
        <f>IF(Badges!$AF837="C","/","")</f>
        <v/>
      </c>
      <c r="F44" s="316" t="str">
        <f>IF(Badges!$AF837="C","/","")</f>
        <v/>
      </c>
      <c r="G44" s="316" t="str">
        <f>IF(Badges!$AF837="C","/","")</f>
        <v/>
      </c>
      <c r="H44" s="316" t="str">
        <f>IF(Badges!$AF837="C","/","")</f>
        <v/>
      </c>
      <c r="I44" s="326" t="str">
        <f>IF(Summary!$BF44="E","E","")</f>
        <v/>
      </c>
      <c r="J44" s="326" t="str">
        <f>IF(Summary!$BG44="Y","R","")</f>
        <v/>
      </c>
      <c r="L44" s="581" t="str">
        <f>'Age-Level'!C126</f>
        <v>Rededication (4th year)</v>
      </c>
      <c r="M44" s="581"/>
      <c r="N44" s="581"/>
      <c r="O44" s="581"/>
      <c r="P44" s="581"/>
      <c r="Q44" s="581"/>
      <c r="R44" s="590"/>
      <c r="S44" s="342" t="str">
        <f>IF(Summary!$BF110="E","E","")</f>
        <v/>
      </c>
      <c r="T44" s="342" t="str">
        <f>IF(Summary!$BG110="Y","R","")</f>
        <v/>
      </c>
      <c r="U44" s="586"/>
      <c r="W44" s="338" t="str">
        <f>'Fun Patches'!C45</f>
        <v>&lt;LIST PATCH HERE&gt;</v>
      </c>
      <c r="X44" s="339" t="str">
        <f>IF(Summary!$BF153="E","E","")</f>
        <v/>
      </c>
      <c r="Y44" s="339" t="str">
        <f>IF(Summary!$BG153="Y","R","")</f>
        <v/>
      </c>
      <c r="AA44" s="275"/>
      <c r="AB44" s="273"/>
      <c r="AC44" s="274"/>
    </row>
    <row r="45" spans="2:29" ht="12.95" customHeight="1" thickBot="1">
      <c r="B45" s="262"/>
      <c r="C45" s="263" t="s">
        <v>967</v>
      </c>
      <c r="D45" s="309" t="str">
        <f>IF(Badges!$AF845="C","/","")</f>
        <v/>
      </c>
      <c r="E45" s="309" t="str">
        <f>IF(Badges!$AF846="C","/","")</f>
        <v/>
      </c>
      <c r="F45" s="309" t="str">
        <f>IF(Badges!$AF847="C","/","")</f>
        <v/>
      </c>
      <c r="G45" s="309" t="str">
        <f>IF(Badges!$AF848="C","/","")</f>
        <v/>
      </c>
      <c r="H45" s="309" t="str">
        <f>IF(Badges!$AF849="C","/","")</f>
        <v/>
      </c>
      <c r="I45" s="224" t="str">
        <f>IF(Summary!$BF46="E","E","")</f>
        <v/>
      </c>
      <c r="J45" s="224" t="str">
        <f>IF(Summary!$BG46="Y","R","")</f>
        <v/>
      </c>
      <c r="L45" s="584" t="str">
        <f>'Age-Level'!C127</f>
        <v>Rededication (5th year)</v>
      </c>
      <c r="M45" s="584"/>
      <c r="N45" s="584"/>
      <c r="O45" s="584"/>
      <c r="P45" s="584"/>
      <c r="Q45" s="584"/>
      <c r="R45" s="592"/>
      <c r="S45" s="343" t="str">
        <f>IF(Summary!$BF111="E","E","")</f>
        <v/>
      </c>
      <c r="T45" s="343" t="str">
        <f>IF(Summary!$BG111="Y","R","")</f>
        <v/>
      </c>
      <c r="U45" s="586"/>
      <c r="W45" s="338" t="str">
        <f>'Fun Patches'!C46</f>
        <v>&lt;LIST PATCH HERE&gt;</v>
      </c>
      <c r="X45" s="339" t="str">
        <f>IF(Summary!$BF154="E","E","")</f>
        <v/>
      </c>
      <c r="Y45" s="339" t="str">
        <f>IF(Summary!$BG154="Y","R","")</f>
        <v/>
      </c>
      <c r="AA45" s="275"/>
      <c r="AB45" s="273"/>
      <c r="AC45" s="274"/>
    </row>
    <row r="46" spans="2:29" ht="12.95" customHeight="1">
      <c r="B46" s="262"/>
      <c r="C46" s="286" t="s">
        <v>968</v>
      </c>
      <c r="D46" s="317" t="str">
        <f>IF(Badges!$AF852="C","/","")</f>
        <v/>
      </c>
      <c r="E46" s="317" t="str">
        <f>IF(Badges!$AF853="C","/","")</f>
        <v/>
      </c>
      <c r="F46" s="317" t="str">
        <f>IF(Badges!$AF854="C","/","")</f>
        <v/>
      </c>
      <c r="G46" s="317" t="str">
        <f>IF(Badges!$AF855="C","/","")</f>
        <v/>
      </c>
      <c r="H46" s="317" t="str">
        <f>IF(Badges!$AF856="C","/","")</f>
        <v/>
      </c>
      <c r="I46" s="224" t="str">
        <f>IF(Summary!$BF47="E","E","")</f>
        <v/>
      </c>
      <c r="J46" s="224" t="str">
        <f>IF(Summary!$BG47="Y","R","")</f>
        <v/>
      </c>
      <c r="T46" s="394"/>
      <c r="U46" s="586"/>
      <c r="W46" s="338" t="str">
        <f>'Fun Patches'!C47</f>
        <v>&lt;LIST PATCH HERE&gt;</v>
      </c>
      <c r="X46" s="339" t="str">
        <f>IF(Summary!$BF155="E","E","")</f>
        <v/>
      </c>
      <c r="Y46" s="339" t="str">
        <f>IF(Summary!$BG155="Y","R","")</f>
        <v/>
      </c>
      <c r="AA46" s="275"/>
      <c r="AB46" s="273"/>
      <c r="AC46" s="274"/>
    </row>
    <row r="47" spans="2:29" ht="12.95" customHeight="1" thickBot="1">
      <c r="B47" s="262"/>
      <c r="C47" s="293" t="s">
        <v>969</v>
      </c>
      <c r="D47" s="316" t="str">
        <f>IF(Badges!$AF859="C","/","")</f>
        <v/>
      </c>
      <c r="E47" s="316" t="str">
        <f>IF(Badges!$AF860="C","/","")</f>
        <v/>
      </c>
      <c r="F47" s="316" t="str">
        <f>IF(Badges!$AF861="C","/","")</f>
        <v/>
      </c>
      <c r="G47" s="316" t="str">
        <f>IF(Badges!$AF862="C","/","")</f>
        <v/>
      </c>
      <c r="H47" s="316" t="str">
        <f>IF(Badges!$AF863="C","/","")</f>
        <v/>
      </c>
      <c r="I47" s="326" t="str">
        <f>IF(Summary!$BF48="E","E","")</f>
        <v/>
      </c>
      <c r="J47" s="326" t="str">
        <f>IF(Summary!$BG48="Y","R","")</f>
        <v/>
      </c>
      <c r="U47" s="586"/>
      <c r="W47" s="338" t="str">
        <f>'Fun Patches'!C48</f>
        <v>&lt;LIST PATCH HERE&gt;</v>
      </c>
      <c r="X47" s="339" t="str">
        <f>IF(Summary!$BF156="E","E","")</f>
        <v/>
      </c>
      <c r="Y47" s="339" t="str">
        <f>IF(Summary!$BG156="Y","R","")</f>
        <v/>
      </c>
      <c r="AA47" s="275"/>
      <c r="AB47" s="273"/>
      <c r="AC47" s="274"/>
    </row>
    <row r="48" spans="2:29" ht="12.95" customHeight="1">
      <c r="B48" s="262"/>
      <c r="C48" s="294" t="s">
        <v>970</v>
      </c>
      <c r="D48" s="309" t="str">
        <f>IF(Badges!$AF867="C","/","")</f>
        <v/>
      </c>
      <c r="E48" s="309" t="str">
        <f>IF(Badges!$AF868="C","/","")</f>
        <v/>
      </c>
      <c r="F48" s="309" t="str">
        <f>IF(Badges!$AF869="C","/","")</f>
        <v/>
      </c>
      <c r="G48" s="309" t="str">
        <f>IF(Badges!$AF870="C","/","")</f>
        <v/>
      </c>
      <c r="H48" s="309" t="str">
        <f>IF(Badges!$AF871="C","/","")</f>
        <v/>
      </c>
      <c r="I48" s="224" t="str">
        <f>IF(Summary!$BF50="E","E","")</f>
        <v/>
      </c>
      <c r="J48" s="224" t="str">
        <f>IF(Summary!$BG50="Y","R","")</f>
        <v/>
      </c>
      <c r="L48" s="583"/>
      <c r="M48" s="583"/>
      <c r="N48" s="583"/>
      <c r="O48" s="583"/>
      <c r="P48" s="583"/>
      <c r="Q48" s="583"/>
      <c r="R48" s="587"/>
      <c r="S48" s="264"/>
      <c r="T48" s="274"/>
      <c r="U48" s="586"/>
      <c r="W48" s="338" t="str">
        <f>'Fun Patches'!C49</f>
        <v>&lt;LIST PATCH HERE&gt;</v>
      </c>
      <c r="X48" s="339" t="str">
        <f>IF(Summary!$BF157="E","E","")</f>
        <v/>
      </c>
      <c r="Y48" s="339" t="str">
        <f>IF(Summary!$BG157="Y","R","")</f>
        <v/>
      </c>
      <c r="AA48" s="275"/>
      <c r="AB48" s="273"/>
      <c r="AC48" s="274"/>
    </row>
    <row r="49" spans="2:29" ht="12.95" customHeight="1">
      <c r="B49" s="262"/>
      <c r="C49" s="295" t="s">
        <v>971</v>
      </c>
      <c r="D49" s="317" t="str">
        <f>IF(Badges!$AF874="C","/","")</f>
        <v/>
      </c>
      <c r="E49" s="317" t="str">
        <f>IF(Badges!$AF875="C","/","")</f>
        <v/>
      </c>
      <c r="F49" s="317" t="str">
        <f>IF(Badges!$AF876="C","/","")</f>
        <v/>
      </c>
      <c r="G49" s="317" t="str">
        <f>IF(Badges!$AF877="C","/","")</f>
        <v/>
      </c>
      <c r="H49" s="317" t="str">
        <f>IF(Badges!$AF878="C","/","")</f>
        <v/>
      </c>
      <c r="I49" s="224" t="str">
        <f>IF(Summary!$BF51="E","E","")</f>
        <v/>
      </c>
      <c r="J49" s="224" t="str">
        <f>IF(Summary!$BG51="Y","R","")</f>
        <v/>
      </c>
      <c r="L49" s="585"/>
      <c r="M49" s="585"/>
      <c r="N49" s="585"/>
      <c r="O49" s="585"/>
      <c r="P49" s="585"/>
      <c r="Q49" s="585"/>
      <c r="R49" s="588"/>
      <c r="S49" s="273"/>
      <c r="T49" s="274"/>
      <c r="U49" s="586"/>
      <c r="W49" s="338" t="str">
        <f>'Fun Patches'!C50</f>
        <v>&lt;LIST PATCH HERE&gt;</v>
      </c>
      <c r="X49" s="339" t="str">
        <f>IF(Summary!$BF158="E","E","")</f>
        <v/>
      </c>
      <c r="Y49" s="339" t="str">
        <f>IF(Summary!$BG158="Y","R","")</f>
        <v/>
      </c>
      <c r="AA49" s="275"/>
      <c r="AB49" s="273"/>
      <c r="AC49" s="274"/>
    </row>
    <row r="50" spans="2:29" ht="12.95" customHeight="1" thickBot="1">
      <c r="B50" s="262"/>
      <c r="C50" s="298" t="s">
        <v>972</v>
      </c>
      <c r="D50" s="316" t="str">
        <f>IF(Badges!$AF881="C","/","")</f>
        <v/>
      </c>
      <c r="E50" s="316" t="str">
        <f>IF(Badges!$AF882="C","/","")</f>
        <v/>
      </c>
      <c r="F50" s="316" t="str">
        <f>IF(Badges!$AF883="C","/","")</f>
        <v/>
      </c>
      <c r="G50" s="316" t="str">
        <f>IF(Badges!$AF884="C","/","")</f>
        <v/>
      </c>
      <c r="H50" s="316" t="str">
        <f>IF(Badges!$AF885="C","/","")</f>
        <v/>
      </c>
      <c r="I50" s="326" t="str">
        <f>IF(Summary!$BF52="E","E","")</f>
        <v/>
      </c>
      <c r="J50" s="326" t="str">
        <f>IF(Summary!$BG52="Y","R","")</f>
        <v/>
      </c>
      <c r="L50" s="583"/>
      <c r="M50" s="583"/>
      <c r="N50" s="583"/>
      <c r="O50" s="583"/>
      <c r="P50" s="583"/>
      <c r="Q50" s="583"/>
      <c r="R50" s="587"/>
      <c r="S50" s="273"/>
      <c r="T50" s="274"/>
      <c r="U50" s="586"/>
      <c r="W50" s="338" t="str">
        <f>'Fun Patches'!C51</f>
        <v>&lt;LIST PATCH HERE&gt;</v>
      </c>
      <c r="X50" s="339" t="str">
        <f>IF(Summary!$BF159="E","E","")</f>
        <v/>
      </c>
      <c r="Y50" s="339" t="str">
        <f>IF(Summary!$BG159="Y","R","")</f>
        <v/>
      </c>
      <c r="AA50" s="275"/>
      <c r="AB50" s="273"/>
      <c r="AC50" s="274"/>
    </row>
    <row r="51" spans="2:29" ht="12.95" customHeight="1">
      <c r="B51" s="262"/>
      <c r="C51" s="263" t="s">
        <v>1081</v>
      </c>
      <c r="D51" s="309" t="str">
        <f>IF(Badges!$AF889="C","/","")</f>
        <v/>
      </c>
      <c r="E51" s="309" t="str">
        <f>IF(Badges!$AF890="C","/","")</f>
        <v/>
      </c>
      <c r="F51" s="309" t="str">
        <f>IF(Badges!$AF891="C","/","")</f>
        <v/>
      </c>
      <c r="G51" s="309" t="str">
        <f>IF(Badges!$AF892="C","/","")</f>
        <v/>
      </c>
      <c r="H51" s="309" t="str">
        <f>IF(Badges!$AF893="C","/","")</f>
        <v/>
      </c>
      <c r="I51" s="224" t="str">
        <f>IF(Summary!$BF54="E","E","")</f>
        <v/>
      </c>
      <c r="J51" s="224" t="str">
        <f>IF(Summary!$BG54="Y","R","")</f>
        <v/>
      </c>
      <c r="L51" s="585"/>
      <c r="M51" s="585"/>
      <c r="N51" s="585"/>
      <c r="O51" s="585"/>
      <c r="P51" s="585"/>
      <c r="Q51" s="585"/>
      <c r="R51" s="588"/>
      <c r="S51" s="273"/>
      <c r="T51" s="274"/>
      <c r="U51" s="586"/>
      <c r="W51" s="338" t="str">
        <f>'Fun Patches'!C52</f>
        <v>&lt;LIST PATCH HERE&gt;</v>
      </c>
      <c r="X51" s="339" t="str">
        <f>IF(Summary!$BF160="E","E","")</f>
        <v/>
      </c>
      <c r="Y51" s="339" t="str">
        <f>IF(Summary!$BG160="Y","R","")</f>
        <v/>
      </c>
      <c r="AA51" s="275"/>
      <c r="AB51" s="273"/>
      <c r="AC51" s="274"/>
    </row>
    <row r="52" spans="2:29" ht="12.95" customHeight="1">
      <c r="B52" s="262"/>
      <c r="C52" s="286" t="s">
        <v>1082</v>
      </c>
      <c r="D52" s="317" t="str">
        <f>IF(Badges!$AF896="C","/","")</f>
        <v/>
      </c>
      <c r="E52" s="317" t="str">
        <f>IF(Badges!$AF897="C","/","")</f>
        <v/>
      </c>
      <c r="F52" s="317" t="str">
        <f>IF(Badges!$AF898="C","/","")</f>
        <v/>
      </c>
      <c r="G52" s="317" t="str">
        <f>IF(Badges!$AF899="C","/","")</f>
        <v/>
      </c>
      <c r="H52" s="317" t="str">
        <f>IF(Badges!$AF900="C","/","")</f>
        <v/>
      </c>
      <c r="I52" s="224" t="str">
        <f>IF(Summary!$BF55="E","E","")</f>
        <v/>
      </c>
      <c r="J52" s="224" t="str">
        <f>IF(Summary!$BG55="Y","R","")</f>
        <v/>
      </c>
      <c r="L52" s="583"/>
      <c r="M52" s="583"/>
      <c r="N52" s="583"/>
      <c r="O52" s="583"/>
      <c r="P52" s="583"/>
      <c r="Q52" s="583"/>
      <c r="R52" s="587"/>
      <c r="S52" s="273"/>
      <c r="T52" s="274"/>
      <c r="U52" s="586"/>
      <c r="W52" s="338" t="str">
        <f>'Fun Patches'!C53</f>
        <v>&lt;LIST PATCH HERE&gt;</v>
      </c>
      <c r="X52" s="339" t="str">
        <f>IF(Summary!$BF161="E","E","")</f>
        <v/>
      </c>
      <c r="Y52" s="339" t="str">
        <f>IF(Summary!$BG161="Y","R","")</f>
        <v/>
      </c>
      <c r="AA52" s="275"/>
      <c r="AB52" s="273"/>
      <c r="AC52" s="274"/>
    </row>
    <row r="53" spans="2:29" ht="12.95" customHeight="1" thickBot="1">
      <c r="B53" s="262"/>
      <c r="C53" s="293" t="s">
        <v>1083</v>
      </c>
      <c r="D53" s="316" t="str">
        <f>IF(Badges!$AF903="C","/","")</f>
        <v/>
      </c>
      <c r="E53" s="316" t="str">
        <f>IF(Badges!$AF904="C","/","")</f>
        <v/>
      </c>
      <c r="F53" s="316" t="str">
        <f>IF(Badges!$AF905="C","/","")</f>
        <v/>
      </c>
      <c r="G53" s="316" t="str">
        <f>IF(Badges!$AF906="C","/","")</f>
        <v/>
      </c>
      <c r="H53" s="316" t="str">
        <f>IF(Badges!$AF907="C","/","")</f>
        <v/>
      </c>
      <c r="I53" s="326" t="str">
        <f>IF(Summary!$BF56="E","E","")</f>
        <v/>
      </c>
      <c r="J53" s="326" t="str">
        <f>IF(Summary!$BG56="Y","R","")</f>
        <v/>
      </c>
      <c r="L53" s="585"/>
      <c r="M53" s="585"/>
      <c r="N53" s="585"/>
      <c r="O53" s="585"/>
      <c r="P53" s="585"/>
      <c r="Q53" s="585"/>
      <c r="R53" s="588"/>
      <c r="S53" s="273"/>
      <c r="T53" s="274"/>
      <c r="U53" s="586"/>
      <c r="W53" s="340" t="str">
        <f>'Fun Patches'!C54</f>
        <v>&lt;LIST PATCH HERE&gt;</v>
      </c>
      <c r="X53" s="341" t="str">
        <f>IF(Summary!$BF162="E","E","")</f>
        <v/>
      </c>
      <c r="Y53" s="341" t="str">
        <f>IF(Summary!$BG162="Y","R","")</f>
        <v/>
      </c>
      <c r="AA53" s="275"/>
      <c r="AB53" s="273"/>
      <c r="AC53" s="274"/>
    </row>
    <row r="54" spans="2:29" ht="12.95" customHeight="1">
      <c r="B54" s="262"/>
      <c r="C54" s="263" t="s">
        <v>973</v>
      </c>
      <c r="D54" s="309" t="str">
        <f>IF(Badges!$AF911="C","/","")</f>
        <v/>
      </c>
      <c r="E54" s="309" t="str">
        <f>IF(Badges!$AF912="C","/","")</f>
        <v/>
      </c>
      <c r="F54" s="309" t="str">
        <f>IF(Badges!$AF913="C","/","")</f>
        <v/>
      </c>
      <c r="G54" s="309" t="str">
        <f>IF(Badges!$AF914="C","/","")</f>
        <v/>
      </c>
      <c r="H54" s="309" t="str">
        <f>IF(Badges!$AF915="C","/","")</f>
        <v/>
      </c>
      <c r="I54" s="224" t="str">
        <f>IF(Summary!$BF58="E","E","")</f>
        <v/>
      </c>
      <c r="J54" s="224" t="str">
        <f>IF(Summary!$BG58="Y","R","")</f>
        <v/>
      </c>
      <c r="L54" s="583"/>
      <c r="M54" s="583"/>
      <c r="N54" s="583"/>
      <c r="O54" s="583"/>
      <c r="P54" s="583"/>
      <c r="Q54" s="583"/>
      <c r="R54" s="587"/>
      <c r="S54" s="273"/>
      <c r="T54" s="274"/>
      <c r="U54" s="586"/>
      <c r="W54" s="335"/>
      <c r="X54" s="334"/>
      <c r="Y54" s="334"/>
      <c r="AA54" s="275"/>
      <c r="AB54" s="273"/>
      <c r="AC54" s="274"/>
    </row>
    <row r="55" spans="2:29" ht="12.95" customHeight="1">
      <c r="B55" s="262"/>
      <c r="C55" s="286" t="s">
        <v>974</v>
      </c>
      <c r="D55" s="317" t="str">
        <f>IF(Badges!$AF918="C","/","")</f>
        <v/>
      </c>
      <c r="E55" s="317" t="str">
        <f>IF(Badges!$AF919="C","/","")</f>
        <v/>
      </c>
      <c r="F55" s="317" t="str">
        <f>IF(Badges!$AF920="C","/","")</f>
        <v/>
      </c>
      <c r="G55" s="317" t="str">
        <f>IF(Badges!$AF921="C","/","")</f>
        <v/>
      </c>
      <c r="H55" s="317" t="str">
        <f>IF(Badges!$AF922="C","/","")</f>
        <v/>
      </c>
      <c r="I55" s="224" t="str">
        <f>IF(Summary!$BF59="E","E","")</f>
        <v/>
      </c>
      <c r="J55" s="224" t="str">
        <f>IF(Summary!$BG59="Y","R","")</f>
        <v/>
      </c>
      <c r="L55" s="585"/>
      <c r="M55" s="585"/>
      <c r="N55" s="585"/>
      <c r="O55" s="585"/>
      <c r="P55" s="585"/>
      <c r="Q55" s="585"/>
      <c r="R55" s="588"/>
      <c r="S55" s="273"/>
      <c r="T55" s="274"/>
      <c r="U55" s="586"/>
      <c r="W55" s="396"/>
      <c r="X55" s="264"/>
      <c r="Y55" s="265"/>
      <c r="AA55" s="275"/>
      <c r="AB55" s="273"/>
      <c r="AC55" s="274"/>
    </row>
    <row r="56" spans="2:29" ht="12.95" customHeight="1" thickBot="1">
      <c r="B56" s="262"/>
      <c r="C56" s="276" t="s">
        <v>975</v>
      </c>
      <c r="D56" s="316" t="str">
        <f>IF(Badges!$AF928="A","/","")</f>
        <v/>
      </c>
      <c r="E56" s="316" t="str">
        <f>IF(Badges!$AF931="A","/","")</f>
        <v/>
      </c>
      <c r="F56" s="316" t="str">
        <f>IF(Badges!$AF935="A","/","")</f>
        <v/>
      </c>
      <c r="G56" s="316" t="str">
        <f>IF(Badges!$AF939="A","/","")</f>
        <v/>
      </c>
      <c r="H56" s="316" t="str">
        <f>IF(Badges!$AF942="A","/","")</f>
        <v/>
      </c>
      <c r="I56" s="224" t="str">
        <f>IF(Summary!$BF60="E","E","")</f>
        <v/>
      </c>
      <c r="J56" s="224" t="str">
        <f>IF(Summary!$BG60="Y","R","")</f>
        <v/>
      </c>
      <c r="L56" s="583"/>
      <c r="M56" s="583"/>
      <c r="N56" s="583"/>
      <c r="O56" s="583"/>
      <c r="P56" s="583"/>
      <c r="Q56" s="583"/>
      <c r="R56" s="587"/>
      <c r="S56" s="273"/>
      <c r="T56" s="274"/>
      <c r="U56" s="586"/>
      <c r="W56" s="275"/>
      <c r="X56" s="273"/>
      <c r="Y56" s="274"/>
      <c r="AA56" s="275"/>
      <c r="AB56" s="273"/>
      <c r="AC56" s="274"/>
    </row>
    <row r="57" spans="2:29" ht="12.95" customHeight="1">
      <c r="J57" s="301"/>
      <c r="L57" s="585"/>
      <c r="M57" s="585"/>
      <c r="N57" s="585"/>
      <c r="O57" s="585"/>
      <c r="P57" s="585"/>
      <c r="Q57" s="585"/>
      <c r="R57" s="588"/>
      <c r="S57" s="273"/>
      <c r="T57" s="274"/>
      <c r="U57" s="586"/>
      <c r="W57" s="275"/>
      <c r="X57" s="273"/>
      <c r="Y57" s="274"/>
      <c r="AA57" s="275"/>
      <c r="AB57" s="273"/>
      <c r="AC57" s="274"/>
    </row>
    <row r="58" spans="2:29" ht="12.95" customHeight="1" thickBot="1">
      <c r="L58" s="583"/>
      <c r="M58" s="583"/>
      <c r="N58" s="583"/>
      <c r="O58" s="583"/>
      <c r="P58" s="583"/>
      <c r="Q58" s="583"/>
      <c r="R58" s="587"/>
      <c r="S58" s="273"/>
      <c r="T58" s="274"/>
      <c r="U58" s="586"/>
      <c r="W58" s="275"/>
      <c r="X58" s="273"/>
      <c r="Y58" s="274"/>
      <c r="AA58" s="275"/>
      <c r="AB58" s="273"/>
      <c r="AC58" s="274"/>
    </row>
    <row r="59" spans="2:29" ht="12.95" customHeight="1">
      <c r="B59" s="262"/>
      <c r="C59" s="263" t="s">
        <v>976</v>
      </c>
      <c r="D59" s="310" t="str">
        <f>IF('Age-Level'!$AF6="C","/","")</f>
        <v/>
      </c>
      <c r="E59" s="310" t="str">
        <f>IF('Age-Level'!$AF7="C","/","")</f>
        <v/>
      </c>
      <c r="F59" s="310" t="str">
        <f>IF('Age-Level'!$AF8="C","/","")</f>
        <v/>
      </c>
      <c r="G59" s="310" t="str">
        <f>IF('Age-Level'!$AF9="C","/","")</f>
        <v/>
      </c>
      <c r="H59" s="310" t="str">
        <f>IF('Age-Level'!$AF10="C","/","")</f>
        <v/>
      </c>
      <c r="I59" s="224" t="str">
        <f>IF(Summary!$BF95="E","E","")</f>
        <v/>
      </c>
      <c r="J59" s="224" t="str">
        <f>IF(Summary!$BG95="Y","R","")</f>
        <v/>
      </c>
      <c r="L59" s="585"/>
      <c r="M59" s="585"/>
      <c r="N59" s="585"/>
      <c r="O59" s="585"/>
      <c r="P59" s="585"/>
      <c r="Q59" s="585"/>
      <c r="R59" s="588"/>
      <c r="S59" s="273"/>
      <c r="T59" s="274"/>
      <c r="U59" s="586"/>
      <c r="W59" s="275"/>
      <c r="X59" s="273"/>
      <c r="Y59" s="274"/>
      <c r="AA59" s="275"/>
      <c r="AB59" s="273"/>
      <c r="AC59" s="274"/>
    </row>
    <row r="60" spans="2:29" ht="12.95" customHeight="1" thickBot="1">
      <c r="B60" s="262"/>
      <c r="C60" s="276" t="s">
        <v>977</v>
      </c>
      <c r="D60" s="316" t="str">
        <f>IF('Age-Level'!$AF13="C","/","")</f>
        <v/>
      </c>
      <c r="E60" s="316" t="str">
        <f>IF('Age-Level'!$AF14="C","/","")</f>
        <v/>
      </c>
      <c r="F60" s="316" t="str">
        <f>IF('Age-Level'!$AF15="C","/","")</f>
        <v/>
      </c>
      <c r="G60" s="316" t="str">
        <f>IF('Age-Level'!$AF16="C","/","")</f>
        <v/>
      </c>
      <c r="H60" s="316" t="str">
        <f>IF('Age-Level'!$AF17="C","/","")</f>
        <v/>
      </c>
      <c r="I60" s="326" t="str">
        <f>IF(Summary!$BF96="E","E","")</f>
        <v/>
      </c>
      <c r="J60" s="326" t="str">
        <f>IF(Summary!$BG96="Y","R","")</f>
        <v/>
      </c>
      <c r="L60" s="583"/>
      <c r="M60" s="583"/>
      <c r="N60" s="583"/>
      <c r="O60" s="583"/>
      <c r="P60" s="583"/>
      <c r="Q60" s="583"/>
      <c r="R60" s="587"/>
      <c r="S60" s="273"/>
      <c r="T60" s="274"/>
      <c r="U60" s="586"/>
      <c r="W60" s="275"/>
      <c r="X60" s="273"/>
      <c r="Y60" s="274"/>
      <c r="AA60" s="275"/>
      <c r="AB60" s="273"/>
      <c r="AC60" s="274"/>
    </row>
    <row r="61" spans="2:29" ht="12.95" customHeight="1">
      <c r="B61" s="262"/>
      <c r="C61" s="282" t="s">
        <v>978</v>
      </c>
      <c r="D61" s="310" t="str">
        <f>IF('Age-Level'!$AF20="C","/","")</f>
        <v/>
      </c>
      <c r="E61" s="310" t="str">
        <f>IF('Age-Level'!$AF21="C","/","")</f>
        <v/>
      </c>
      <c r="F61" s="310" t="str">
        <f>IF('Age-Level'!$AF22="C","/","")</f>
        <v/>
      </c>
      <c r="G61" s="310" t="str">
        <f>IF('Age-Level'!$AF23="C","/","")</f>
        <v/>
      </c>
      <c r="H61" s="310" t="str">
        <f>IF('Age-Level'!$AF24="C","/","")</f>
        <v/>
      </c>
      <c r="I61" s="224" t="str">
        <f>IF(Summary!$BF97="E","E","")</f>
        <v/>
      </c>
      <c r="J61" s="224" t="str">
        <f>IF(Summary!$BG97="Y","R","")</f>
        <v/>
      </c>
      <c r="L61" s="585"/>
      <c r="M61" s="585"/>
      <c r="N61" s="585"/>
      <c r="O61" s="585"/>
      <c r="P61" s="585"/>
      <c r="Q61" s="585"/>
      <c r="R61" s="588"/>
      <c r="S61" s="273"/>
      <c r="T61" s="274"/>
      <c r="U61" s="586"/>
      <c r="W61" s="275"/>
      <c r="X61" s="273"/>
      <c r="Y61" s="274"/>
      <c r="AA61" s="275"/>
      <c r="AB61" s="273"/>
      <c r="AC61" s="274"/>
    </row>
    <row r="62" spans="2:29" ht="12.95" customHeight="1">
      <c r="B62" s="262"/>
      <c r="C62" s="276" t="s">
        <v>979</v>
      </c>
      <c r="D62" s="315" t="str">
        <f>IF('Age-Level'!$AF27="C","/","")</f>
        <v/>
      </c>
      <c r="E62" s="315" t="str">
        <f>IF('Age-Level'!$AF28="C","/","")</f>
        <v/>
      </c>
      <c r="F62" s="315" t="str">
        <f>IF('Age-Level'!$AF29="C","/","")</f>
        <v/>
      </c>
      <c r="G62" s="315" t="str">
        <f>IF('Age-Level'!$AF30="C","/","")</f>
        <v/>
      </c>
      <c r="H62" s="315" t="str">
        <f>IF('Age-Level'!$AF31="C","/","")</f>
        <v/>
      </c>
      <c r="I62" s="346" t="str">
        <f>IF(Summary!$BF98="E","E","")</f>
        <v/>
      </c>
      <c r="J62" s="346" t="str">
        <f>IF(Summary!$BG98="Y","R","")</f>
        <v/>
      </c>
      <c r="L62" s="583"/>
      <c r="M62" s="583"/>
      <c r="N62" s="583"/>
      <c r="O62" s="583"/>
      <c r="P62" s="583"/>
      <c r="Q62" s="583"/>
      <c r="R62" s="587"/>
      <c r="S62" s="273"/>
      <c r="T62" s="274"/>
      <c r="U62" s="586"/>
      <c r="W62" s="275"/>
      <c r="X62" s="273"/>
      <c r="Y62" s="274"/>
      <c r="AA62" s="275"/>
      <c r="AB62" s="273"/>
      <c r="AC62" s="274"/>
    </row>
    <row r="63" spans="2:29" ht="12.95" customHeight="1" thickBot="1">
      <c r="B63" s="262"/>
      <c r="C63" s="298" t="s">
        <v>542</v>
      </c>
      <c r="D63" s="316" t="str">
        <f>IF('Age-Level'!$AF34="C","/","")</f>
        <v/>
      </c>
      <c r="E63" s="316" t="str">
        <f>IF('Age-Level'!$AF35="C","/","")</f>
        <v/>
      </c>
      <c r="F63" s="316" t="str">
        <f>IF('Age-Level'!$AF36="C","/","")</f>
        <v/>
      </c>
      <c r="G63" s="316" t="str">
        <f>IF('Age-Level'!$AF37="C","/","")</f>
        <v/>
      </c>
      <c r="H63" s="316" t="str">
        <f>IF('Age-Level'!$AF38="C","/","")</f>
        <v/>
      </c>
      <c r="I63" s="326" t="str">
        <f>IF(Summary!$BF99="E","E","")</f>
        <v/>
      </c>
      <c r="J63" s="326" t="str">
        <f>IF(Summary!$BG99="Y","R","")</f>
        <v/>
      </c>
      <c r="L63" s="585"/>
      <c r="M63" s="585"/>
      <c r="N63" s="585"/>
      <c r="O63" s="585"/>
      <c r="P63" s="585"/>
      <c r="Q63" s="585"/>
      <c r="R63" s="588"/>
      <c r="S63" s="273"/>
      <c r="T63" s="274"/>
      <c r="U63" s="586"/>
      <c r="W63" s="275"/>
      <c r="X63" s="273"/>
      <c r="Y63" s="274"/>
      <c r="AA63" s="275"/>
      <c r="AB63" s="273"/>
      <c r="AC63" s="274"/>
    </row>
    <row r="64" spans="2:29" ht="12.95" customHeight="1">
      <c r="B64" s="262"/>
      <c r="C64" s="303" t="s">
        <v>980</v>
      </c>
      <c r="D64" s="397"/>
      <c r="E64" s="398"/>
      <c r="F64" s="399" t="str">
        <f>IF(COUNTIF(U4:U24,"C")&gt;0,"/"," ")</f>
        <v xml:space="preserve"> </v>
      </c>
      <c r="G64" s="399" t="str">
        <f>IF(COUNTIF(U4:U24,"C")&gt;1,"/"," ")</f>
        <v xml:space="preserve"> </v>
      </c>
      <c r="H64" s="399" t="str">
        <f>IF(COUNTIF(U4:U24,"C")&gt;2,"/"," ")</f>
        <v xml:space="preserve"> </v>
      </c>
      <c r="I64" s="224" t="str">
        <f>IF(Summary!$BF100="E","E","")</f>
        <v/>
      </c>
      <c r="J64" s="224" t="str">
        <f>IF(Summary!$BG100="Y","R","")</f>
        <v/>
      </c>
      <c r="L64" s="583"/>
      <c r="M64" s="583"/>
      <c r="N64" s="583"/>
      <c r="O64" s="583"/>
      <c r="P64" s="583"/>
      <c r="Q64" s="583"/>
      <c r="R64" s="587"/>
      <c r="S64" s="273"/>
      <c r="T64" s="274"/>
      <c r="U64" s="586"/>
      <c r="W64" s="275"/>
      <c r="X64" s="273"/>
      <c r="Y64" s="274"/>
      <c r="AA64" s="275"/>
      <c r="AB64" s="273"/>
      <c r="AC64" s="274"/>
    </row>
    <row r="65" spans="1:30" ht="12.95" customHeight="1">
      <c r="B65" s="262"/>
      <c r="C65" s="302" t="s">
        <v>211</v>
      </c>
      <c r="D65" s="379"/>
      <c r="E65" s="379"/>
      <c r="F65" s="379"/>
      <c r="G65" s="379"/>
      <c r="H65" s="380"/>
      <c r="I65" s="224" t="str">
        <f>IF(Summary!$BF92="E","E","")</f>
        <v/>
      </c>
      <c r="J65" s="224" t="str">
        <f>IF(Summary!$BG92="Y","R","")</f>
        <v/>
      </c>
      <c r="L65" s="585"/>
      <c r="M65" s="585"/>
      <c r="N65" s="585"/>
      <c r="O65" s="585"/>
      <c r="P65" s="585"/>
      <c r="Q65" s="585"/>
      <c r="R65" s="588"/>
      <c r="S65" s="273"/>
      <c r="T65" s="274"/>
      <c r="U65" s="586"/>
      <c r="W65" s="275"/>
      <c r="X65" s="273"/>
      <c r="Y65" s="274"/>
      <c r="AA65" s="275"/>
      <c r="AB65" s="273"/>
      <c r="AC65" s="274"/>
    </row>
    <row r="66" spans="1:30" s="261" customFormat="1" ht="12.95" customHeight="1">
      <c r="A66" s="258"/>
      <c r="B66" s="258"/>
      <c r="C66" s="258"/>
      <c r="D66" s="259"/>
      <c r="E66" s="259"/>
      <c r="F66" s="259"/>
      <c r="G66" s="259"/>
      <c r="H66" s="259"/>
      <c r="I66" s="260"/>
      <c r="J66" s="260"/>
      <c r="K66" s="258"/>
      <c r="L66" s="583"/>
      <c r="M66" s="583"/>
      <c r="N66" s="583"/>
      <c r="O66" s="583"/>
      <c r="P66" s="583"/>
      <c r="Q66" s="583"/>
      <c r="R66" s="587"/>
      <c r="S66" s="273"/>
      <c r="T66" s="274"/>
      <c r="U66" s="586"/>
      <c r="V66" s="258"/>
      <c r="W66" s="275"/>
      <c r="X66" s="273"/>
      <c r="Y66" s="274"/>
      <c r="Z66" s="260"/>
      <c r="AA66" s="275"/>
      <c r="AB66" s="273"/>
      <c r="AC66" s="274"/>
    </row>
    <row r="67" spans="1:30" s="261" customFormat="1" ht="12.95" customHeight="1" thickBot="1">
      <c r="A67" s="258"/>
      <c r="B67" s="258"/>
      <c r="C67" s="258"/>
      <c r="D67" s="259"/>
      <c r="E67" s="259"/>
      <c r="F67" s="259"/>
      <c r="G67" s="259"/>
      <c r="H67" s="259"/>
      <c r="I67" s="260"/>
      <c r="J67" s="260"/>
      <c r="K67" s="258"/>
      <c r="L67" s="585"/>
      <c r="M67" s="585"/>
      <c r="N67" s="585"/>
      <c r="O67" s="585"/>
      <c r="P67" s="585"/>
      <c r="Q67" s="585"/>
      <c r="R67" s="588"/>
      <c r="S67" s="273"/>
      <c r="T67" s="274"/>
      <c r="U67" s="586"/>
      <c r="V67" s="258"/>
      <c r="W67" s="275"/>
      <c r="X67" s="273"/>
      <c r="Y67" s="274"/>
      <c r="Z67" s="260"/>
      <c r="AA67" s="275"/>
      <c r="AB67" s="273"/>
      <c r="AC67" s="274"/>
    </row>
    <row r="68" spans="1:30" s="261" customFormat="1">
      <c r="A68" s="258"/>
      <c r="B68" s="262"/>
      <c r="C68" s="303" t="s">
        <v>981</v>
      </c>
      <c r="D68" s="310" t="str">
        <f>IF('Age-Level'!$AF44="A","/","")</f>
        <v/>
      </c>
      <c r="E68" s="310" t="str">
        <f>IF('Age-Level'!$AF48="A","/","")</f>
        <v/>
      </c>
      <c r="F68" s="310" t="str">
        <f>IF('Age-Level'!$AF52="A","/","")</f>
        <v/>
      </c>
      <c r="G68" s="310" t="str">
        <f>IF('Age-Level'!$AF57="A","/","")</f>
        <v/>
      </c>
      <c r="H68" s="310" t="str">
        <f>IF('Age-Level'!$AF59="A","/","")</f>
        <v/>
      </c>
      <c r="I68" s="224" t="str">
        <f>IF(Summary!$BF101="E","E","")</f>
        <v/>
      </c>
      <c r="J68" s="224" t="str">
        <f>IF(Summary!$BG101="Y","R","")</f>
        <v/>
      </c>
      <c r="K68" s="258"/>
      <c r="L68" s="583"/>
      <c r="M68" s="583"/>
      <c r="N68" s="583"/>
      <c r="O68" s="583"/>
      <c r="P68" s="583"/>
      <c r="Q68" s="583"/>
      <c r="R68" s="587"/>
      <c r="S68" s="273"/>
      <c r="T68" s="274"/>
      <c r="U68" s="586"/>
      <c r="V68" s="258"/>
      <c r="W68" s="275"/>
      <c r="X68" s="273"/>
      <c r="Y68" s="274"/>
      <c r="Z68" s="260"/>
      <c r="AA68" s="275"/>
      <c r="AB68" s="273"/>
      <c r="AC68" s="274"/>
    </row>
    <row r="69" spans="1:30" s="261" customFormat="1" ht="13.5" thickBot="1">
      <c r="A69" s="258"/>
      <c r="B69" s="262"/>
      <c r="C69" s="304" t="s">
        <v>982</v>
      </c>
      <c r="D69" s="316" t="str">
        <f>IF('Age-Level'!$AF62="A","/","")</f>
        <v/>
      </c>
      <c r="E69" s="316" t="str">
        <f>IF('Age-Level'!$AF66="A","/","")</f>
        <v/>
      </c>
      <c r="F69" s="316" t="str">
        <f>IF('Age-Level'!$AF70="A","/","")</f>
        <v/>
      </c>
      <c r="G69" s="316" t="str">
        <f>IF('Age-Level'!$AF75="A","/","")</f>
        <v/>
      </c>
      <c r="H69" s="316" t="str">
        <f>IF('Age-Level'!$AF77="A","/","")</f>
        <v/>
      </c>
      <c r="I69" s="326" t="str">
        <f>IF(Summary!$BF102="E","E","")</f>
        <v/>
      </c>
      <c r="J69" s="326" t="str">
        <f>IF(Summary!$BG102="Y","R","")</f>
        <v/>
      </c>
      <c r="K69" s="258"/>
      <c r="L69" s="585"/>
      <c r="M69" s="585"/>
      <c r="N69" s="585"/>
      <c r="O69" s="585"/>
      <c r="P69" s="585"/>
      <c r="Q69" s="585"/>
      <c r="R69" s="588"/>
      <c r="S69" s="273"/>
      <c r="T69" s="274"/>
      <c r="U69" s="586"/>
      <c r="V69" s="258"/>
      <c r="W69" s="275"/>
      <c r="X69" s="273"/>
      <c r="Y69" s="274"/>
      <c r="Z69" s="260"/>
      <c r="AA69" s="275"/>
      <c r="AB69" s="273"/>
      <c r="AC69" s="274"/>
    </row>
    <row r="70" spans="1:30" s="261" customFormat="1">
      <c r="A70" s="258"/>
      <c r="B70" s="262"/>
      <c r="C70" s="303" t="s">
        <v>983</v>
      </c>
      <c r="D70" s="310" t="str">
        <f>IF('Age-Level'!$AF80="A","/","")</f>
        <v/>
      </c>
      <c r="E70" s="310" t="str">
        <f>IF('Age-Level'!$AF84="A","/","")</f>
        <v/>
      </c>
      <c r="F70" s="310" t="str">
        <f>IF('Age-Level'!$AF88="A","/","")</f>
        <v/>
      </c>
      <c r="G70" s="310" t="str">
        <f>IF('Age-Level'!$AF93="A","/","")</f>
        <v/>
      </c>
      <c r="H70" s="310" t="str">
        <f>IF('Age-Level'!$AF95="A","/","")</f>
        <v/>
      </c>
      <c r="I70" s="224" t="str">
        <f>IF(Summary!$BF103="E","E","")</f>
        <v/>
      </c>
      <c r="J70" s="224" t="str">
        <f>IF(Summary!$BG103="Y","R","")</f>
        <v/>
      </c>
      <c r="K70" s="258"/>
      <c r="L70" s="583"/>
      <c r="M70" s="583"/>
      <c r="N70" s="583"/>
      <c r="O70" s="583"/>
      <c r="P70" s="583"/>
      <c r="Q70" s="583"/>
      <c r="R70" s="587"/>
      <c r="S70" s="273"/>
      <c r="T70" s="274"/>
      <c r="U70" s="586"/>
      <c r="V70" s="258"/>
      <c r="W70" s="275"/>
      <c r="X70" s="273"/>
      <c r="Y70" s="274"/>
      <c r="Z70" s="260"/>
      <c r="AA70" s="275"/>
      <c r="AB70" s="273"/>
      <c r="AC70" s="274"/>
    </row>
    <row r="71" spans="1:30" s="261" customFormat="1" ht="13.5" thickBot="1">
      <c r="B71" s="262"/>
      <c r="C71" s="302" t="s">
        <v>984</v>
      </c>
      <c r="D71" s="316" t="str">
        <f>IF('Age-Level'!$AF98="A","/","")</f>
        <v/>
      </c>
      <c r="E71" s="316" t="str">
        <f>IF('Age-Level'!$AF102="A","/","")</f>
        <v/>
      </c>
      <c r="F71" s="316" t="str">
        <f>IF('Age-Level'!$AF106="A","/","")</f>
        <v/>
      </c>
      <c r="G71" s="316" t="str">
        <f>IF('Age-Level'!$AF111="A","/","")</f>
        <v/>
      </c>
      <c r="H71" s="316" t="str">
        <f>IF('Age-Level'!$AF113="A","/","")</f>
        <v/>
      </c>
      <c r="I71" s="326" t="str">
        <f>IF(Summary!$BF104="E","E","")</f>
        <v/>
      </c>
      <c r="J71" s="326" t="str">
        <f>IF(Summary!$BG104="Y","R","")</f>
        <v/>
      </c>
      <c r="K71" s="258"/>
      <c r="L71" s="585"/>
      <c r="M71" s="585"/>
      <c r="N71" s="585"/>
      <c r="O71" s="585"/>
      <c r="P71" s="585"/>
      <c r="Q71" s="585"/>
      <c r="R71" s="588"/>
      <c r="S71" s="273"/>
      <c r="T71" s="274"/>
      <c r="U71" s="586"/>
      <c r="V71" s="258"/>
      <c r="W71" s="275"/>
      <c r="X71" s="273"/>
      <c r="Y71" s="274"/>
      <c r="Z71" s="260"/>
      <c r="AA71" s="275"/>
      <c r="AB71" s="273"/>
      <c r="AC71" s="274"/>
    </row>
    <row r="72" spans="1:30" s="261" customFormat="1">
      <c r="B72" s="262"/>
      <c r="C72" s="305" t="s">
        <v>985</v>
      </c>
      <c r="D72" s="381"/>
      <c r="E72" s="381"/>
      <c r="F72" s="309" t="str">
        <f>IF('Age-Level'!$AF116="C","/","")</f>
        <v/>
      </c>
      <c r="G72" s="309" t="str">
        <f>IF('Age-Level'!$AF117="C","/","")</f>
        <v/>
      </c>
      <c r="H72" s="309" t="str">
        <f>IF('Age-Level'!$AF118="C","/","")</f>
        <v/>
      </c>
      <c r="I72" s="224" t="str">
        <f>IF(Summary!$BF105="E","E","")</f>
        <v/>
      </c>
      <c r="J72" s="224" t="str">
        <f>IF(Summary!$BG105="Y","R","")</f>
        <v/>
      </c>
      <c r="K72" s="258"/>
      <c r="L72" s="583"/>
      <c r="M72" s="583"/>
      <c r="N72" s="583"/>
      <c r="O72" s="583"/>
      <c r="P72" s="583"/>
      <c r="Q72" s="583"/>
      <c r="R72" s="587"/>
      <c r="S72" s="273"/>
      <c r="T72" s="274"/>
      <c r="U72" s="586"/>
      <c r="V72" s="258"/>
      <c r="W72" s="275"/>
      <c r="X72" s="273"/>
      <c r="Y72" s="274"/>
      <c r="Z72" s="260"/>
      <c r="AA72" s="275"/>
      <c r="AB72" s="273"/>
      <c r="AC72" s="274"/>
    </row>
    <row r="73" spans="1:30" s="261" customFormat="1">
      <c r="B73" s="262"/>
      <c r="C73" s="306" t="s">
        <v>792</v>
      </c>
      <c r="D73" s="379"/>
      <c r="E73" s="379"/>
      <c r="F73" s="317" t="str">
        <f>IF(Bridging!$AF10="A","/","")</f>
        <v/>
      </c>
      <c r="G73" s="317" t="str">
        <f>IF(Bridging!$AF14="A","/","")</f>
        <v/>
      </c>
      <c r="H73" s="317" t="str">
        <f>IF(Bridging!$AF16="A","/","")</f>
        <v/>
      </c>
      <c r="I73" s="224" t="str">
        <f>IF(Summary!$BF93="E","E","")</f>
        <v/>
      </c>
      <c r="J73" s="224" t="str">
        <f>IF(Summary!$BG93="Y","R","")</f>
        <v/>
      </c>
      <c r="K73" s="258"/>
      <c r="L73" s="585"/>
      <c r="M73" s="585"/>
      <c r="N73" s="585"/>
      <c r="O73" s="585"/>
      <c r="P73" s="585"/>
      <c r="Q73" s="585"/>
      <c r="R73" s="588"/>
      <c r="S73" s="273"/>
      <c r="T73" s="274"/>
      <c r="U73" s="586"/>
      <c r="V73" s="258"/>
      <c r="W73" s="275"/>
      <c r="X73" s="273"/>
      <c r="Y73" s="274"/>
      <c r="Z73" s="260"/>
      <c r="AA73" s="275"/>
      <c r="AB73" s="273"/>
      <c r="AC73" s="274"/>
    </row>
    <row r="74" spans="1:30" s="261" customFormat="1">
      <c r="B74" s="258"/>
      <c r="C74" s="258"/>
      <c r="D74" s="259"/>
      <c r="E74" s="259"/>
      <c r="F74" s="259"/>
      <c r="G74" s="259"/>
      <c r="H74" s="259"/>
      <c r="I74" s="260"/>
      <c r="J74" s="260"/>
      <c r="K74" s="258"/>
      <c r="L74" s="583"/>
      <c r="M74" s="583"/>
      <c r="N74" s="583"/>
      <c r="O74" s="583"/>
      <c r="P74" s="583"/>
      <c r="Q74" s="583"/>
      <c r="R74" s="587"/>
      <c r="S74" s="273"/>
      <c r="T74" s="274"/>
      <c r="U74" s="586"/>
      <c r="V74" s="258"/>
      <c r="W74" s="275"/>
      <c r="X74" s="273"/>
      <c r="Y74" s="274"/>
      <c r="Z74" s="260"/>
      <c r="AA74" s="275"/>
      <c r="AB74" s="273"/>
      <c r="AC74" s="274"/>
    </row>
    <row r="75" spans="1:30" s="261" customFormat="1">
      <c r="B75" s="258"/>
      <c r="C75" s="258"/>
      <c r="D75" s="259"/>
      <c r="E75" s="259"/>
      <c r="F75" s="259"/>
      <c r="G75" s="259"/>
      <c r="H75" s="259"/>
      <c r="I75" s="260"/>
      <c r="J75" s="260"/>
      <c r="K75" s="258"/>
      <c r="L75" s="585"/>
      <c r="M75" s="585"/>
      <c r="N75" s="585"/>
      <c r="O75" s="585"/>
      <c r="P75" s="585"/>
      <c r="Q75" s="585"/>
      <c r="R75" s="588"/>
      <c r="S75" s="273"/>
      <c r="T75" s="274"/>
      <c r="U75" s="258"/>
      <c r="V75" s="258"/>
      <c r="W75" s="307"/>
      <c r="X75" s="277"/>
      <c r="Y75" s="278"/>
      <c r="Z75" s="260"/>
      <c r="AA75" s="307"/>
      <c r="AB75" s="277"/>
      <c r="AC75" s="278"/>
    </row>
    <row r="76" spans="1:30" s="261" customFormat="1">
      <c r="B76" s="258"/>
      <c r="C76" s="258"/>
      <c r="D76" s="259"/>
      <c r="E76" s="259"/>
      <c r="F76" s="259"/>
      <c r="G76" s="259"/>
      <c r="H76" s="259"/>
      <c r="I76" s="260"/>
      <c r="J76" s="260"/>
      <c r="K76" s="258"/>
      <c r="L76" s="258"/>
      <c r="M76" s="258"/>
      <c r="N76" s="258"/>
      <c r="O76" s="258"/>
      <c r="P76" s="258"/>
      <c r="Q76" s="258"/>
      <c r="R76" s="258"/>
      <c r="S76" s="260"/>
      <c r="T76" s="260"/>
      <c r="U76" s="258"/>
      <c r="V76" s="258"/>
      <c r="W76" s="258"/>
      <c r="X76" s="260"/>
      <c r="Y76" s="260"/>
      <c r="Z76" s="260"/>
      <c r="AA76" s="258"/>
      <c r="AB76" s="260"/>
      <c r="AC76" s="260"/>
    </row>
    <row r="77" spans="1:30" s="261" customFormat="1">
      <c r="B77" s="258"/>
      <c r="C77" s="258"/>
      <c r="D77" s="259"/>
      <c r="E77" s="259"/>
      <c r="F77" s="259"/>
      <c r="G77" s="259"/>
      <c r="H77" s="259"/>
      <c r="I77" s="260"/>
      <c r="J77" s="260"/>
      <c r="K77" s="258"/>
      <c r="L77" s="258"/>
      <c r="M77" s="258"/>
      <c r="N77" s="258"/>
      <c r="O77" s="258"/>
      <c r="P77" s="258"/>
      <c r="Q77" s="258"/>
      <c r="R77" s="258"/>
      <c r="S77" s="260"/>
      <c r="T77" s="260"/>
      <c r="U77" s="258"/>
      <c r="V77" s="258"/>
      <c r="W77" s="258"/>
      <c r="X77" s="260"/>
      <c r="Y77" s="260"/>
      <c r="Z77" s="260"/>
      <c r="AA77" s="258"/>
      <c r="AB77" s="260"/>
      <c r="AC77" s="260"/>
    </row>
    <row r="78" spans="1:30" s="261" customFormat="1">
      <c r="A78" s="258"/>
      <c r="B78" s="258"/>
      <c r="C78" s="258"/>
      <c r="D78" s="259"/>
      <c r="E78" s="259"/>
      <c r="F78" s="259"/>
      <c r="G78" s="259"/>
      <c r="H78" s="259"/>
      <c r="I78" s="260"/>
      <c r="J78" s="260"/>
      <c r="K78" s="258"/>
      <c r="L78" s="258"/>
      <c r="M78" s="258"/>
      <c r="N78" s="258"/>
      <c r="O78" s="258"/>
      <c r="P78" s="258"/>
      <c r="Q78" s="258"/>
      <c r="R78" s="258"/>
      <c r="S78" s="260"/>
      <c r="T78" s="260"/>
      <c r="U78" s="258"/>
      <c r="V78" s="258"/>
      <c r="W78" s="258"/>
      <c r="X78" s="260"/>
      <c r="Y78" s="260"/>
      <c r="Z78" s="260"/>
      <c r="AA78" s="258"/>
      <c r="AB78" s="260"/>
      <c r="AC78" s="260"/>
    </row>
    <row r="79" spans="1:30">
      <c r="W79" s="260"/>
      <c r="X79" s="258"/>
      <c r="AA79" s="261"/>
      <c r="AB79" s="258"/>
      <c r="AC79" s="258"/>
      <c r="AD79" s="258"/>
    </row>
    <row r="80" spans="1:30">
      <c r="W80" s="260"/>
      <c r="X80" s="258"/>
      <c r="AA80" s="261"/>
      <c r="AB80" s="258"/>
      <c r="AC80" s="258"/>
      <c r="AD80" s="258"/>
    </row>
    <row r="81" spans="23:30">
      <c r="W81" s="260"/>
      <c r="X81" s="258"/>
      <c r="AA81" s="261"/>
      <c r="AB81" s="258"/>
      <c r="AC81" s="258"/>
      <c r="AD81" s="258"/>
    </row>
    <row r="82" spans="23:30">
      <c r="W82" s="260"/>
      <c r="X82" s="258"/>
      <c r="AA82" s="261"/>
      <c r="AB82" s="258"/>
      <c r="AC82" s="258"/>
      <c r="AD82" s="258"/>
    </row>
    <row r="83" spans="23:30">
      <c r="W83" s="260"/>
      <c r="X83" s="258"/>
      <c r="AA83" s="261"/>
      <c r="AB83" s="258"/>
      <c r="AC83" s="258"/>
      <c r="AD83" s="258"/>
    </row>
    <row r="84" spans="23:30">
      <c r="W84" s="260"/>
      <c r="X84" s="258"/>
      <c r="AA84" s="261"/>
      <c r="AB84" s="258"/>
      <c r="AC84" s="258"/>
      <c r="AD84" s="258"/>
    </row>
    <row r="85" spans="23:30">
      <c r="W85" s="260"/>
      <c r="X85" s="258"/>
      <c r="AA85" s="261"/>
      <c r="AB85" s="258"/>
      <c r="AC85" s="258"/>
      <c r="AD85" s="258"/>
    </row>
    <row r="86" spans="23:30">
      <c r="W86" s="260"/>
      <c r="X86" s="258"/>
      <c r="AA86" s="261"/>
      <c r="AB86" s="258"/>
      <c r="AC86" s="258"/>
      <c r="AD86" s="258"/>
    </row>
  </sheetData>
  <sheetProtection algorithmName="SHA-512" hashValue="nsj2sn+eyCsqb7L5FVaQLflmsg1c6+8xko40ml1npKxw5wJFbk6XIpcquflX4bkMWOmVjXoKEIaIEjhCNSCB0w==" saltValue="krFnQIMYbtmTo7rRN6mpRw==" spinCount="100000" sheet="1" objects="1" scenarios="1" selectLockedCells="1"/>
  <mergeCells count="45">
    <mergeCell ref="L44:R44"/>
    <mergeCell ref="U25:U74"/>
    <mergeCell ref="L28:R28"/>
    <mergeCell ref="L29:R29"/>
    <mergeCell ref="L30:R30"/>
    <mergeCell ref="L31:R31"/>
    <mergeCell ref="L32:R32"/>
    <mergeCell ref="L33:R33"/>
    <mergeCell ref="L34:R34"/>
    <mergeCell ref="L35:R35"/>
    <mergeCell ref="L36:R36"/>
    <mergeCell ref="L37:R37"/>
    <mergeCell ref="L40:R40"/>
    <mergeCell ref="L41:R41"/>
    <mergeCell ref="L42:R42"/>
    <mergeCell ref="L43:R43"/>
    <mergeCell ref="L58:R58"/>
    <mergeCell ref="L45:R45"/>
    <mergeCell ref="L48:R48"/>
    <mergeCell ref="L49:R49"/>
    <mergeCell ref="L50:R50"/>
    <mergeCell ref="L51:R51"/>
    <mergeCell ref="L52:R52"/>
    <mergeCell ref="L53:R53"/>
    <mergeCell ref="L54:R54"/>
    <mergeCell ref="L55:R55"/>
    <mergeCell ref="L56:R56"/>
    <mergeCell ref="L57:R57"/>
    <mergeCell ref="L70:R70"/>
    <mergeCell ref="L59:R59"/>
    <mergeCell ref="L60:R60"/>
    <mergeCell ref="L61:R61"/>
    <mergeCell ref="L62:R62"/>
    <mergeCell ref="L63:R63"/>
    <mergeCell ref="L64:R64"/>
    <mergeCell ref="L65:R65"/>
    <mergeCell ref="L66:R66"/>
    <mergeCell ref="L67:R67"/>
    <mergeCell ref="L68:R68"/>
    <mergeCell ref="L69:R69"/>
    <mergeCell ref="L71:R71"/>
    <mergeCell ref="L72:R72"/>
    <mergeCell ref="L73:R73"/>
    <mergeCell ref="L74:R74"/>
    <mergeCell ref="L75:R75"/>
  </mergeCells>
  <conditionalFormatting sqref="T1:W1">
    <cfRule type="expression" dxfId="5" priority="2">
      <formula>LEFT($U$1,7)="Junior_"</formula>
    </cfRule>
  </conditionalFormatting>
  <conditionalFormatting sqref="C1">
    <cfRule type="expression" dxfId="4" priority="1">
      <formula>LEFT($U$1,7)&lt;&gt;"Junior_"</formula>
    </cfRule>
  </conditionalFormatting>
  <conditionalFormatting sqref="L48:L75 W54:W75 AA4:AA75">
    <cfRule type="duplicateValues" dxfId="3" priority="3"/>
  </conditionalFormatting>
  <pageMargins left="0.5" right="0.3" top="0.3" bottom="0.3" header="0.3" footer="0.3"/>
  <pageSetup scale="75" fitToWidth="2" fitToHeight="0" orientation="portrait" r:id="rId1"/>
  <colBreaks count="1" manualBreakCount="1">
    <brk id="21" max="74" man="1"/>
  </colBreak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15999F-91BF-4FDD-9114-12F4A76772B6}">
  <sheetPr>
    <tabColor rgb="FF7030A0"/>
  </sheetPr>
  <dimension ref="A1:AD86"/>
  <sheetViews>
    <sheetView showGridLines="0" zoomScaleNormal="100" zoomScaleSheetLayoutView="100" workbookViewId="0">
      <selection activeCell="L48" sqref="L48:R48"/>
    </sheetView>
  </sheetViews>
  <sheetFormatPr defaultColWidth="9.140625" defaultRowHeight="12.75"/>
  <cols>
    <col min="1" max="1" width="0.85546875" style="258" customWidth="1"/>
    <col min="2" max="2" width="18.42578125" style="258" customWidth="1"/>
    <col min="3" max="3" width="24.42578125" style="258" customWidth="1"/>
    <col min="4" max="8" width="0.85546875" style="259" customWidth="1"/>
    <col min="9" max="10" width="7" style="260" customWidth="1"/>
    <col min="11" max="11" width="1.7109375" style="258" customWidth="1"/>
    <col min="12" max="12" width="18.42578125" style="258" customWidth="1"/>
    <col min="13" max="13" width="24.42578125" style="258" customWidth="1"/>
    <col min="14" max="18" width="0.85546875" style="258" customWidth="1"/>
    <col min="19" max="20" width="7" style="260" customWidth="1"/>
    <col min="21" max="21" width="2.7109375" style="258" customWidth="1"/>
    <col min="22" max="22" width="0.85546875" style="258" customWidth="1"/>
    <col min="23" max="23" width="45.7109375" style="258" customWidth="1"/>
    <col min="24" max="25" width="8.42578125" style="260" customWidth="1"/>
    <col min="26" max="26" width="1.7109375" style="260" customWidth="1"/>
    <col min="27" max="27" width="45.7109375" style="258" customWidth="1"/>
    <col min="28" max="29" width="8.42578125" style="260" customWidth="1"/>
    <col min="30" max="30" width="2.7109375" style="261" customWidth="1"/>
    <col min="31" max="16384" width="9.140625" style="258"/>
  </cols>
  <sheetData>
    <row r="1" spans="2:30" s="253" customFormat="1" ht="29.25" customHeight="1" thickBot="1">
      <c r="C1" s="254" t="s">
        <v>946</v>
      </c>
      <c r="D1" s="374"/>
      <c r="E1" s="374"/>
      <c r="F1" s="374"/>
      <c r="G1" s="374"/>
      <c r="H1" s="374"/>
      <c r="I1" s="375"/>
      <c r="J1" s="375"/>
      <c r="K1" s="376"/>
      <c r="L1" s="377"/>
      <c r="M1" s="377"/>
      <c r="N1" s="377"/>
      <c r="O1" s="377"/>
      <c r="P1" s="377"/>
      <c r="Q1" s="377"/>
      <c r="R1" s="377"/>
      <c r="S1" s="377"/>
      <c r="T1" s="378" t="str">
        <f ca="1">MID(CELL("filename",A1),FIND(IF(ISERROR(FIND("]",CELL("filename",A1))),"$","]"),CELL("filename",A1))+1,256)</f>
        <v>Junior_30</v>
      </c>
      <c r="U1" s="255" t="str">
        <f ca="1">MID(CELL("filename",A1),FIND(IF(ISERROR(FIND("]",CELL("filename",A1))),"$","]"),CELL("filename",A1))+1,256)</f>
        <v>Junior_30</v>
      </c>
      <c r="W1" s="256" t="str">
        <f ca="1">IF(T1&lt;&gt;"",T1,"")</f>
        <v>Junior_30</v>
      </c>
      <c r="X1" s="257"/>
      <c r="Y1" s="257"/>
      <c r="Z1" s="257"/>
      <c r="AB1" s="257"/>
      <c r="AC1" s="257"/>
      <c r="AD1" s="256"/>
    </row>
    <row r="2" spans="2:30" ht="12.95" customHeight="1">
      <c r="N2" s="259"/>
      <c r="O2" s="259"/>
      <c r="P2" s="259"/>
      <c r="Q2" s="259"/>
      <c r="R2" s="259"/>
    </row>
    <row r="3" spans="2:30" ht="12.95" customHeight="1" thickBot="1">
      <c r="N3" s="259"/>
      <c r="O3" s="259"/>
      <c r="P3" s="259"/>
      <c r="Q3" s="259"/>
      <c r="R3" s="259"/>
    </row>
    <row r="4" spans="2:30" ht="12.95" customHeight="1">
      <c r="B4" s="262"/>
      <c r="C4" s="300" t="s">
        <v>1076</v>
      </c>
      <c r="D4" s="309" t="str">
        <f>IF(Badges!$AG33="A","/","")</f>
        <v/>
      </c>
      <c r="E4" s="309" t="str">
        <f>IF(Badges!$AG37="A","/","")</f>
        <v/>
      </c>
      <c r="F4" s="309" t="str">
        <f>IF(Badges!$AG41="A","/","")</f>
        <v/>
      </c>
      <c r="G4" s="309" t="str">
        <f>IF(Badges!$AG45="A","/","")</f>
        <v/>
      </c>
      <c r="H4" s="309" t="str">
        <f>IF(Badges!$AG49="A","/","")</f>
        <v/>
      </c>
      <c r="I4" s="325" t="str">
        <f>IF(Summary!$BH5="E","E","")</f>
        <v/>
      </c>
      <c r="J4" s="325" t="str">
        <f>IF(Summary!$BI5="Y","R","")</f>
        <v/>
      </c>
      <c r="L4" s="262"/>
      <c r="M4" s="267" t="s">
        <v>97</v>
      </c>
      <c r="N4" s="268"/>
      <c r="O4" s="268"/>
      <c r="P4" s="268"/>
      <c r="Q4" s="268"/>
      <c r="R4" s="268"/>
      <c r="S4" s="269"/>
      <c r="T4" s="269"/>
      <c r="W4" s="336" t="str">
        <f>'Fun Patches'!C5</f>
        <v>&lt;LIST PATCH HERE&gt;</v>
      </c>
      <c r="X4" s="337" t="str">
        <f>IF(Summary!$BH113="E","E","")</f>
        <v/>
      </c>
      <c r="Y4" s="337" t="str">
        <f>IF(Summary!$BI113="Y","R","")</f>
        <v/>
      </c>
      <c r="AA4" s="270"/>
      <c r="AB4" s="264"/>
      <c r="AC4" s="265"/>
    </row>
    <row r="5" spans="2:30" ht="12.95" customHeight="1">
      <c r="B5" s="262"/>
      <c r="C5" s="295" t="s">
        <v>1057</v>
      </c>
      <c r="D5" s="311" t="str">
        <f>IF(Badges!$AG151="A","/","")</f>
        <v/>
      </c>
      <c r="E5" s="311" t="str">
        <f>IF(Badges!$AG155="A","/","")</f>
        <v/>
      </c>
      <c r="F5" s="311" t="str">
        <f>IF(Badges!$AG159="A","/","")</f>
        <v/>
      </c>
      <c r="G5" s="311" t="str">
        <f>IF(Badges!$AG163="A","/","")</f>
        <v/>
      </c>
      <c r="H5" s="311" t="str">
        <f>IF(Badges!$AG167="A","/","")</f>
        <v/>
      </c>
      <c r="I5" s="223" t="str">
        <f>IF(Summary!$BH11="E","E","")</f>
        <v/>
      </c>
      <c r="J5" s="223" t="str">
        <f>IF(Summary!$BI11="Y","R","")</f>
        <v/>
      </c>
      <c r="L5" s="262"/>
      <c r="M5" s="271" t="s">
        <v>947</v>
      </c>
      <c r="N5" s="268"/>
      <c r="O5" s="268"/>
      <c r="P5" s="268"/>
      <c r="Q5" s="268"/>
      <c r="R5" s="272"/>
      <c r="S5" s="224" t="str">
        <f>IF(Summary!$BH63="E","E","")</f>
        <v/>
      </c>
      <c r="T5" s="224" t="str">
        <f>IF(Summary!$BI63="Y","R","")</f>
        <v/>
      </c>
      <c r="W5" s="338" t="str">
        <f>'Fun Patches'!C6</f>
        <v>&lt;LIST PATCH HERE&gt;</v>
      </c>
      <c r="X5" s="339" t="str">
        <f>IF(Summary!$BH114="E","E","")</f>
        <v/>
      </c>
      <c r="Y5" s="339" t="str">
        <f>IF(Summary!$BI114="Y","R","")</f>
        <v/>
      </c>
      <c r="AA5" s="275"/>
      <c r="AB5" s="273"/>
      <c r="AC5" s="274"/>
    </row>
    <row r="6" spans="2:30" ht="12.95" customHeight="1" thickBot="1">
      <c r="B6" s="262"/>
      <c r="C6" s="299" t="s">
        <v>144</v>
      </c>
      <c r="D6" s="311" t="str">
        <f>IF(Badges!$AG174="A","/","")</f>
        <v/>
      </c>
      <c r="E6" s="311" t="str">
        <f>IF(Badges!$AG178="A","/","")</f>
        <v/>
      </c>
      <c r="F6" s="311" t="str">
        <f>IF(Badges!$AG182="A","/","")</f>
        <v/>
      </c>
      <c r="G6" s="311" t="str">
        <f>IF(Badges!$AG186="A","/","")</f>
        <v/>
      </c>
      <c r="H6" s="311" t="str">
        <f>IF(Badges!$AG190="A","/","")</f>
        <v/>
      </c>
      <c r="I6" s="223" t="str">
        <f>IF(Summary!$BH12="E","E","")</f>
        <v/>
      </c>
      <c r="J6" s="223" t="str">
        <f>IF(Summary!$BI12="Y","R","")</f>
        <v/>
      </c>
      <c r="K6" s="266" t="str">
        <f>IF(COUNT(#REF!)=3,MAX(#REF!),"")</f>
        <v/>
      </c>
      <c r="L6" s="262"/>
      <c r="M6" s="279" t="s">
        <v>948</v>
      </c>
      <c r="N6" s="280"/>
      <c r="O6" s="280"/>
      <c r="P6" s="280"/>
      <c r="Q6" s="280"/>
      <c r="R6" s="281"/>
      <c r="S6" s="224" t="str">
        <f>IF(Summary!$BH64="E","E","")</f>
        <v/>
      </c>
      <c r="T6" s="224" t="str">
        <f>IF(Summary!$BI64="Y","R","")</f>
        <v/>
      </c>
      <c r="W6" s="338" t="str">
        <f>'Fun Patches'!C7</f>
        <v>&lt;LIST PATCH HERE&gt;</v>
      </c>
      <c r="X6" s="339" t="str">
        <f>IF(Summary!$BH115="E","E","")</f>
        <v/>
      </c>
      <c r="Y6" s="339" t="str">
        <f>IF(Summary!$BI115="Y","R","")</f>
        <v/>
      </c>
      <c r="AA6" s="275"/>
      <c r="AB6" s="273"/>
      <c r="AC6" s="274"/>
    </row>
    <row r="7" spans="2:30" ht="12.95" customHeight="1" thickBot="1">
      <c r="B7" s="262"/>
      <c r="C7" s="294" t="s">
        <v>139</v>
      </c>
      <c r="D7" s="309" t="str">
        <f>IF(Badges!$AG197="A","/","")</f>
        <v/>
      </c>
      <c r="E7" s="309" t="str">
        <f>IF(Badges!$AG201="A","/","")</f>
        <v/>
      </c>
      <c r="F7" s="309" t="str">
        <f>IF(Badges!$AG205="A","/","")</f>
        <v/>
      </c>
      <c r="G7" s="309" t="str">
        <f>IF(Badges!$AG209="A","/","")</f>
        <v/>
      </c>
      <c r="H7" s="309" t="str">
        <f>IF(Badges!$AG213="A","/","")</f>
        <v/>
      </c>
      <c r="I7" s="325" t="str">
        <f>IF(Summary!$BH13="E","E","")</f>
        <v/>
      </c>
      <c r="J7" s="325" t="str">
        <f>IF(Summary!$BI13="Y","R","")</f>
        <v/>
      </c>
      <c r="K7" s="266"/>
      <c r="L7" s="262"/>
      <c r="M7" s="283" t="s">
        <v>949</v>
      </c>
      <c r="N7" s="284"/>
      <c r="O7" s="284"/>
      <c r="P7" s="284"/>
      <c r="Q7" s="284"/>
      <c r="R7" s="285"/>
      <c r="S7" s="224" t="str">
        <f>IF(Summary!$BH65="E","E","")</f>
        <v/>
      </c>
      <c r="T7" s="224" t="str">
        <f>IF(Summary!$BI65="Y","R","")</f>
        <v/>
      </c>
      <c r="U7" s="266" t="str">
        <f>IF(COUNTIF(S5:S7,"E")=3,"C"," ")</f>
        <v xml:space="preserve"> </v>
      </c>
      <c r="W7" s="338" t="str">
        <f>'Fun Patches'!C8</f>
        <v>&lt;LIST PATCH HERE&gt;</v>
      </c>
      <c r="X7" s="339" t="str">
        <f>IF(Summary!$BH116="E","E","")</f>
        <v/>
      </c>
      <c r="Y7" s="339" t="str">
        <f>IF(Summary!$BI116="Y","R","")</f>
        <v/>
      </c>
      <c r="AA7" s="275"/>
      <c r="AB7" s="273"/>
      <c r="AC7" s="274"/>
    </row>
    <row r="8" spans="2:30" ht="12.95" customHeight="1">
      <c r="B8" s="262"/>
      <c r="C8" s="295" t="s">
        <v>151</v>
      </c>
      <c r="D8" s="311" t="str">
        <f>IF(Badges!$AG220="A","/","")</f>
        <v/>
      </c>
      <c r="E8" s="311" t="str">
        <f>IF(Badges!$AG224="A","/","")</f>
        <v/>
      </c>
      <c r="F8" s="311" t="str">
        <f>IF(Badges!$AG228="A","/","")</f>
        <v/>
      </c>
      <c r="G8" s="311" t="str">
        <f>IF(Badges!$AG232="A","/","")</f>
        <v/>
      </c>
      <c r="H8" s="311" t="str">
        <f>IF(Badges!$AG236="A","/","")</f>
        <v/>
      </c>
      <c r="I8" s="223" t="str">
        <f>IF(Summary!$BH14="E","E","")</f>
        <v/>
      </c>
      <c r="J8" s="223" t="str">
        <f>IF(Summary!$BI14="Y","R","")</f>
        <v/>
      </c>
      <c r="K8" s="266"/>
      <c r="L8" s="262"/>
      <c r="M8" s="287" t="s">
        <v>951</v>
      </c>
      <c r="N8" s="288"/>
      <c r="O8" s="288"/>
      <c r="P8" s="288"/>
      <c r="Q8" s="288"/>
      <c r="R8" s="288"/>
      <c r="S8" s="289"/>
      <c r="T8" s="289"/>
      <c r="W8" s="338" t="str">
        <f>'Fun Patches'!C9</f>
        <v>&lt;LIST PATCH HERE&gt;</v>
      </c>
      <c r="X8" s="339" t="str">
        <f>IF(Summary!$BH117="E","E","")</f>
        <v/>
      </c>
      <c r="Y8" s="339" t="str">
        <f>IF(Summary!$BI117="Y","R","")</f>
        <v/>
      </c>
      <c r="AA8" s="275"/>
      <c r="AB8" s="273"/>
      <c r="AC8" s="274"/>
    </row>
    <row r="9" spans="2:30" ht="12.95" customHeight="1" thickBot="1">
      <c r="B9" s="262"/>
      <c r="C9" s="298" t="s">
        <v>439</v>
      </c>
      <c r="D9" s="311" t="str">
        <f>IF(Badges!$AG266="A","/","")</f>
        <v/>
      </c>
      <c r="E9" s="311" t="str">
        <f>IF(Badges!$AG270="A","/","")</f>
        <v/>
      </c>
      <c r="F9" s="311" t="str">
        <f>IF(Badges!$AG274="A","/","")</f>
        <v/>
      </c>
      <c r="G9" s="311" t="str">
        <f>IF(Badges!$AG278="A","/","")</f>
        <v/>
      </c>
      <c r="H9" s="311" t="str">
        <f>IF(Badges!$AG282="A","/","")</f>
        <v/>
      </c>
      <c r="I9" s="223" t="str">
        <f>IF(Summary!$BH16="E","E","")</f>
        <v/>
      </c>
      <c r="J9" s="223" t="str">
        <f>IF(Summary!$BI16="Y","R","")</f>
        <v/>
      </c>
      <c r="K9" s="266"/>
      <c r="L9" s="262"/>
      <c r="M9" s="271" t="s">
        <v>22</v>
      </c>
      <c r="N9" s="268"/>
      <c r="O9" s="268"/>
      <c r="P9" s="268"/>
      <c r="Q9" s="268"/>
      <c r="R9" s="272"/>
      <c r="S9" s="224" t="str">
        <f>IF(Summary!$BH67="E","E","")</f>
        <v/>
      </c>
      <c r="T9" s="224" t="str">
        <f>IF(Summary!$BI67="Y","R","")</f>
        <v/>
      </c>
      <c r="W9" s="338" t="str">
        <f>'Fun Patches'!C10</f>
        <v>&lt;LIST PATCH HERE&gt;</v>
      </c>
      <c r="X9" s="339" t="str">
        <f>IF(Summary!$BH118="E","E","")</f>
        <v/>
      </c>
      <c r="Y9" s="339" t="str">
        <f>IF(Summary!$BI118="Y","R","")</f>
        <v/>
      </c>
      <c r="AA9" s="275"/>
      <c r="AB9" s="273"/>
      <c r="AC9" s="274"/>
    </row>
    <row r="10" spans="2:30" ht="12.95" customHeight="1">
      <c r="B10" s="262"/>
      <c r="C10" s="300" t="s">
        <v>950</v>
      </c>
      <c r="D10" s="309" t="str">
        <f>IF(Badges!$AG289="A","/","")</f>
        <v/>
      </c>
      <c r="E10" s="309" t="str">
        <f>IF(Badges!$AG293="A","/","")</f>
        <v/>
      </c>
      <c r="F10" s="309" t="str">
        <f>IF(Badges!$AG297="A","/","")</f>
        <v/>
      </c>
      <c r="G10" s="309" t="str">
        <f>IF(Badges!$AG301="A","/","")</f>
        <v/>
      </c>
      <c r="H10" s="309" t="str">
        <f>IF(Badges!$AG305="A","/","")</f>
        <v/>
      </c>
      <c r="I10" s="325" t="str">
        <f>IF(Summary!$BH17="E","E","")</f>
        <v/>
      </c>
      <c r="J10" s="325" t="str">
        <f>IF(Summary!$BI17="Y","R","")</f>
        <v/>
      </c>
      <c r="K10" s="266" t="str">
        <f>IF(COUNT(#REF!)=3,MAX(#REF!),"")</f>
        <v/>
      </c>
      <c r="L10" s="262"/>
      <c r="M10" s="279" t="s">
        <v>26</v>
      </c>
      <c r="N10" s="280"/>
      <c r="O10" s="280"/>
      <c r="P10" s="280"/>
      <c r="Q10" s="280"/>
      <c r="R10" s="281"/>
      <c r="S10" s="224" t="str">
        <f>IF(Summary!$BH68="E","E","")</f>
        <v/>
      </c>
      <c r="T10" s="224" t="str">
        <f>IF(Summary!$BI68="Y","R","")</f>
        <v/>
      </c>
      <c r="W10" s="338" t="str">
        <f>'Fun Patches'!C11</f>
        <v>&lt;LIST PATCH HERE&gt;</v>
      </c>
      <c r="X10" s="339" t="str">
        <f>IF(Summary!$BH119="E","E","")</f>
        <v/>
      </c>
      <c r="Y10" s="339" t="str">
        <f>IF(Summary!$BI119="Y","R","")</f>
        <v/>
      </c>
      <c r="AA10" s="275"/>
      <c r="AB10" s="273"/>
      <c r="AC10" s="274"/>
    </row>
    <row r="11" spans="2:30" ht="12.95" customHeight="1" thickBot="1">
      <c r="B11" s="262"/>
      <c r="C11" s="295" t="s">
        <v>155</v>
      </c>
      <c r="D11" s="311" t="str">
        <f>IF(Badges!$AG312="A","/","")</f>
        <v/>
      </c>
      <c r="E11" s="311" t="str">
        <f>IF(Badges!$AG316="A","/","")</f>
        <v/>
      </c>
      <c r="F11" s="311" t="str">
        <f>IF(Badges!$AG320="A","/","")</f>
        <v/>
      </c>
      <c r="G11" s="311" t="str">
        <f>IF(Badges!$AG324="A","/","")</f>
        <v/>
      </c>
      <c r="H11" s="311" t="str">
        <f>IF(Badges!$AG328="A","/","")</f>
        <v/>
      </c>
      <c r="I11" s="223" t="str">
        <f>IF(Summary!$BH18="E","E","")</f>
        <v/>
      </c>
      <c r="J11" s="223" t="str">
        <f>IF(Summary!$BI18="Y","R","")</f>
        <v/>
      </c>
      <c r="K11" s="266"/>
      <c r="L11" s="262"/>
      <c r="M11" s="290" t="s">
        <v>30</v>
      </c>
      <c r="N11" s="291"/>
      <c r="O11" s="291"/>
      <c r="P11" s="291"/>
      <c r="Q11" s="291"/>
      <c r="R11" s="292"/>
      <c r="S11" s="326" t="str">
        <f>IF(Summary!$BH69="E","E","")</f>
        <v/>
      </c>
      <c r="T11" s="326" t="str">
        <f>IF(Summary!$BI69="Y","R","")</f>
        <v/>
      </c>
      <c r="U11" s="266" t="str">
        <f>IF(COUNTIF(S9:S11,"E")=3,"C"," ")</f>
        <v xml:space="preserve"> </v>
      </c>
      <c r="W11" s="338" t="str">
        <f>'Fun Patches'!C12</f>
        <v>&lt;LIST PATCH HERE&gt;</v>
      </c>
      <c r="X11" s="339" t="str">
        <f>IF(Summary!$BH120="E","E","")</f>
        <v/>
      </c>
      <c r="Y11" s="339" t="str">
        <f>IF(Summary!$BI120="Y","R","")</f>
        <v/>
      </c>
      <c r="AA11" s="275"/>
      <c r="AB11" s="273"/>
      <c r="AC11" s="274"/>
    </row>
    <row r="12" spans="2:30" ht="12.95" customHeight="1" thickBot="1">
      <c r="B12" s="262"/>
      <c r="C12" s="295" t="s">
        <v>143</v>
      </c>
      <c r="D12" s="311" t="str">
        <f>IF(Badges!$AG335="A","/","")</f>
        <v/>
      </c>
      <c r="E12" s="311" t="str">
        <f>IF(Badges!$AG339="A","/","")</f>
        <v/>
      </c>
      <c r="F12" s="311" t="str">
        <f>IF(Badges!$AG343="A","/","")</f>
        <v/>
      </c>
      <c r="G12" s="311" t="str">
        <f>IF(Badges!$AG347="A","/","")</f>
        <v/>
      </c>
      <c r="H12" s="311" t="str">
        <f>IF(Badges!$AG351="A","/","")</f>
        <v/>
      </c>
      <c r="I12" s="223" t="str">
        <f>IF(Summary!$BH19="E","E","")</f>
        <v/>
      </c>
      <c r="J12" s="223" t="str">
        <f>IF(Summary!$BI19="Y","R","")</f>
        <v/>
      </c>
      <c r="K12" s="266"/>
      <c r="L12" s="262"/>
      <c r="M12" s="267" t="s">
        <v>121</v>
      </c>
      <c r="N12" s="268"/>
      <c r="O12" s="268"/>
      <c r="P12" s="268"/>
      <c r="Q12" s="268"/>
      <c r="R12" s="268"/>
      <c r="S12" s="269"/>
      <c r="T12" s="269"/>
      <c r="W12" s="338" t="str">
        <f>'Fun Patches'!C13</f>
        <v>&lt;LIST PATCH HERE&gt;</v>
      </c>
      <c r="X12" s="339" t="str">
        <f>IF(Summary!$BH121="E","E","")</f>
        <v/>
      </c>
      <c r="Y12" s="339" t="str">
        <f>IF(Summary!$BI121="Y","R","")</f>
        <v/>
      </c>
      <c r="AA12" s="275"/>
      <c r="AB12" s="273"/>
      <c r="AC12" s="274"/>
    </row>
    <row r="13" spans="2:30" ht="12.95" customHeight="1">
      <c r="B13" s="262"/>
      <c r="C13" s="294" t="s">
        <v>741</v>
      </c>
      <c r="D13" s="309" t="str">
        <f>IF(Badges!$AG358="A","/","")</f>
        <v/>
      </c>
      <c r="E13" s="309" t="str">
        <f>IF(Badges!$AG362="A","/","")</f>
        <v/>
      </c>
      <c r="F13" s="309" t="str">
        <f>IF(Badges!$AG366="A","/","")</f>
        <v/>
      </c>
      <c r="G13" s="309" t="str">
        <f>IF(Badges!$AG370="A","/","")</f>
        <v/>
      </c>
      <c r="H13" s="309" t="str">
        <f>IF(Badges!$AG374="A","/","")</f>
        <v/>
      </c>
      <c r="I13" s="325" t="str">
        <f>IF(Summary!$BH20="E","E","")</f>
        <v/>
      </c>
      <c r="J13" s="325" t="str">
        <f>IF(Summary!$BI20="Y","R","")</f>
        <v/>
      </c>
      <c r="K13" s="266"/>
      <c r="L13" s="262"/>
      <c r="M13" s="279" t="s">
        <v>953</v>
      </c>
      <c r="N13" s="280"/>
      <c r="O13" s="280"/>
      <c r="P13" s="280"/>
      <c r="Q13" s="280"/>
      <c r="R13" s="281"/>
      <c r="S13" s="224" t="str">
        <f>IF(Summary!$BH71="E","E","")</f>
        <v/>
      </c>
      <c r="T13" s="224" t="str">
        <f>IF(Summary!$BI71="Y","R","")</f>
        <v/>
      </c>
      <c r="W13" s="338" t="str">
        <f>'Fun Patches'!C14</f>
        <v>&lt;LIST PATCH HERE&gt;</v>
      </c>
      <c r="X13" s="339" t="str">
        <f>IF(Summary!$BH122="E","E","")</f>
        <v/>
      </c>
      <c r="Y13" s="339" t="str">
        <f>IF(Summary!$BI122="Y","R","")</f>
        <v/>
      </c>
      <c r="AA13" s="275"/>
      <c r="AB13" s="273"/>
      <c r="AC13" s="274"/>
    </row>
    <row r="14" spans="2:30" ht="12.95" customHeight="1">
      <c r="B14" s="262"/>
      <c r="C14" s="295" t="s">
        <v>952</v>
      </c>
      <c r="D14" s="311" t="str">
        <f>IF(Badges!$AG573="A","/","")</f>
        <v/>
      </c>
      <c r="E14" s="311" t="str">
        <f>IF(Badges!$AG385="A","/","")</f>
        <v/>
      </c>
      <c r="F14" s="311" t="str">
        <f>IF(Badges!$AG389="A","/","")</f>
        <v/>
      </c>
      <c r="G14" s="311" t="str">
        <f>IF(Badges!$AG393="A","/","")</f>
        <v/>
      </c>
      <c r="H14" s="311" t="str">
        <f>IF(Badges!$AG397="A","/","")</f>
        <v/>
      </c>
      <c r="I14" s="223" t="str">
        <f>IF(Summary!$BH21="E","E","")</f>
        <v/>
      </c>
      <c r="J14" s="223" t="str">
        <f>IF(Summary!$BI21="Y","R","")</f>
        <v/>
      </c>
      <c r="K14" s="266" t="str">
        <f>IF(COUNT(#REF!)=3,MAX(#REF!),"")</f>
        <v/>
      </c>
      <c r="L14" s="262"/>
      <c r="M14" s="279" t="s">
        <v>954</v>
      </c>
      <c r="N14" s="280"/>
      <c r="O14" s="280"/>
      <c r="P14" s="280"/>
      <c r="Q14" s="280"/>
      <c r="R14" s="281"/>
      <c r="S14" s="224" t="str">
        <f>IF(Summary!$BH72="E","E","")</f>
        <v/>
      </c>
      <c r="T14" s="224" t="str">
        <f>IF(Summary!$BI72="Y","R","")</f>
        <v/>
      </c>
      <c r="W14" s="338" t="str">
        <f>'Fun Patches'!C15</f>
        <v>&lt;LIST PATCH HERE&gt;</v>
      </c>
      <c r="X14" s="339" t="str">
        <f>IF(Summary!$BH123="E","E","")</f>
        <v/>
      </c>
      <c r="Y14" s="339" t="str">
        <f>IF(Summary!$BI123="Y","R","")</f>
        <v/>
      </c>
      <c r="AA14" s="275"/>
      <c r="AB14" s="273"/>
      <c r="AC14" s="274"/>
    </row>
    <row r="15" spans="2:30" ht="12.95" customHeight="1" thickBot="1">
      <c r="B15" s="262"/>
      <c r="C15" s="298" t="s">
        <v>697</v>
      </c>
      <c r="D15" s="311" t="str">
        <f>IF(Badges!$AG404="A","/","")</f>
        <v/>
      </c>
      <c r="E15" s="311" t="str">
        <f>IF(Badges!$AG408="A","/","")</f>
        <v/>
      </c>
      <c r="F15" s="311" t="str">
        <f>IF(Badges!$AG412="A","/","")</f>
        <v/>
      </c>
      <c r="G15" s="311" t="str">
        <f>IF(Badges!$AG416="A","/","")</f>
        <v/>
      </c>
      <c r="H15" s="311" t="str">
        <f>IF(Badges!$AG420="A","/","")</f>
        <v/>
      </c>
      <c r="I15" s="223" t="str">
        <f>IF(Summary!$BH22="E","E","")</f>
        <v/>
      </c>
      <c r="J15" s="223" t="str">
        <f>IF(Summary!$BI22="Y","R","")</f>
        <v/>
      </c>
      <c r="K15" s="266"/>
      <c r="L15" s="262"/>
      <c r="M15" s="283" t="s">
        <v>955</v>
      </c>
      <c r="N15" s="284"/>
      <c r="O15" s="284"/>
      <c r="P15" s="284"/>
      <c r="Q15" s="284"/>
      <c r="R15" s="285"/>
      <c r="S15" s="326" t="str">
        <f>IF(Summary!$BH73="E","E","")</f>
        <v/>
      </c>
      <c r="T15" s="326" t="str">
        <f>IF(Summary!$BI73="Y","R","")</f>
        <v/>
      </c>
      <c r="U15" s="266" t="str">
        <f>IF(COUNTIF(S13:S15,"E")=3,"C"," ")</f>
        <v xml:space="preserve"> </v>
      </c>
      <c r="W15" s="338" t="str">
        <f>'Fun Patches'!C16</f>
        <v>&lt;LIST PATCH HERE&gt;</v>
      </c>
      <c r="X15" s="339" t="str">
        <f>IF(Summary!$BH124="E","E","")</f>
        <v/>
      </c>
      <c r="Y15" s="339" t="str">
        <f>IF(Summary!$BI124="Y","R","")</f>
        <v/>
      </c>
      <c r="AA15" s="275"/>
      <c r="AB15" s="273"/>
      <c r="AC15" s="274"/>
    </row>
    <row r="16" spans="2:30" ht="12.95" customHeight="1">
      <c r="B16" s="262"/>
      <c r="C16" s="295" t="s">
        <v>146</v>
      </c>
      <c r="D16" s="309" t="str">
        <f>IF(Badges!$AG427="A","/","")</f>
        <v/>
      </c>
      <c r="E16" s="309" t="str">
        <f>IF(Badges!$AG431="A","/","")</f>
        <v/>
      </c>
      <c r="F16" s="309" t="str">
        <f>IF(Badges!$AG435="A","/","")</f>
        <v/>
      </c>
      <c r="G16" s="309" t="str">
        <f>IF(Badges!$AG439="A","/","")</f>
        <v/>
      </c>
      <c r="H16" s="309" t="str">
        <f>IF(Badges!$AG443="A","/","")</f>
        <v/>
      </c>
      <c r="I16" s="325" t="str">
        <f>IF(Summary!$BH23="E","E","")</f>
        <v/>
      </c>
      <c r="J16" s="325" t="str">
        <f>IF(Summary!$BI23="Y","R","")</f>
        <v/>
      </c>
      <c r="K16" s="266"/>
      <c r="L16" s="262"/>
      <c r="M16" s="294" t="s">
        <v>956</v>
      </c>
      <c r="N16" s="310" t="str">
        <f>IF(Badges!$AG79="A","/","")</f>
        <v/>
      </c>
      <c r="O16" s="310" t="str">
        <f>IF(Badges!$AG83="A","/","")</f>
        <v/>
      </c>
      <c r="P16" s="310" t="str">
        <f>IF(Badges!$AG87="A","/","")</f>
        <v/>
      </c>
      <c r="Q16" s="310" t="str">
        <f>IF(Badges!$AG91="A","/","")</f>
        <v/>
      </c>
      <c r="R16" s="310" t="str">
        <f>IF(Badges!$AG95="A","/","")</f>
        <v/>
      </c>
      <c r="S16" s="224" t="str">
        <f>IF(Summary!$BH7="E","E","")</f>
        <v/>
      </c>
      <c r="T16" s="224" t="str">
        <f>IF(Summary!$BI7="Y","R","")</f>
        <v/>
      </c>
      <c r="W16" s="338" t="str">
        <f>'Fun Patches'!C17</f>
        <v>&lt;LIST PATCH HERE&gt;</v>
      </c>
      <c r="X16" s="339" t="str">
        <f>IF(Summary!$BH125="E","E","")</f>
        <v/>
      </c>
      <c r="Y16" s="339" t="str">
        <f>IF(Summary!$BI125="Y","R","")</f>
        <v/>
      </c>
      <c r="AA16" s="275"/>
      <c r="AB16" s="273"/>
      <c r="AC16" s="274"/>
    </row>
    <row r="17" spans="2:29" ht="12.95" customHeight="1">
      <c r="B17" s="262"/>
      <c r="C17" s="295" t="s">
        <v>153</v>
      </c>
      <c r="D17" s="311" t="str">
        <f>IF(Badges!$AG450="A","/","")</f>
        <v/>
      </c>
      <c r="E17" s="311" t="str">
        <f>IF(Badges!$AG454="A","/","")</f>
        <v/>
      </c>
      <c r="F17" s="311" t="str">
        <f>IF(Badges!$AG458="A","/","")</f>
        <v/>
      </c>
      <c r="G17" s="311" t="str">
        <f>IF(Badges!$AG462="A","/","")</f>
        <v/>
      </c>
      <c r="H17" s="311" t="str">
        <f>IF(Badges!$AG466="A","/","")</f>
        <v/>
      </c>
      <c r="I17" s="223" t="str">
        <f>IF(Summary!$BH24="E","E","")</f>
        <v/>
      </c>
      <c r="J17" s="223" t="str">
        <f>IF(Summary!$BI24="Y","R","")</f>
        <v/>
      </c>
      <c r="K17" s="266"/>
      <c r="L17" s="262"/>
      <c r="M17" s="295" t="s">
        <v>957</v>
      </c>
      <c r="N17" s="311" t="str">
        <f>IF(Badges!$AG10="A","/","")</f>
        <v/>
      </c>
      <c r="O17" s="311" t="str">
        <f>IF(Badges!$AG14="A","/","")</f>
        <v/>
      </c>
      <c r="P17" s="311" t="str">
        <f>IF(Badges!$AG18="A","/","")</f>
        <v/>
      </c>
      <c r="Q17" s="311" t="str">
        <f>IF(Badges!$AG22="A","/","")</f>
        <v/>
      </c>
      <c r="R17" s="311" t="str">
        <f>IF(Badges!$AG26="A","/","")</f>
        <v/>
      </c>
      <c r="S17" s="224" t="str">
        <f>IF(Summary!$BH4="E","E","")</f>
        <v/>
      </c>
      <c r="T17" s="224" t="str">
        <f>IF(Summary!$BI4="Y","R","")</f>
        <v/>
      </c>
      <c r="W17" s="338" t="str">
        <f>'Fun Patches'!C18</f>
        <v>&lt;LIST PATCH HERE&gt;</v>
      </c>
      <c r="X17" s="339" t="str">
        <f>IF(Summary!$BH126="E","E","")</f>
        <v/>
      </c>
      <c r="Y17" s="339" t="str">
        <f>IF(Summary!$BI126="Y","R","")</f>
        <v/>
      </c>
      <c r="AA17" s="275"/>
      <c r="AB17" s="273"/>
      <c r="AC17" s="274"/>
    </row>
    <row r="18" spans="2:29" ht="12.95" customHeight="1" thickBot="1">
      <c r="B18" s="262"/>
      <c r="C18" s="295" t="s">
        <v>94</v>
      </c>
      <c r="D18" s="311" t="str">
        <f>IF(Badges!$AG473="A","/","")</f>
        <v/>
      </c>
      <c r="E18" s="311" t="str">
        <f>IF(Badges!$AG477="A","/","")</f>
        <v/>
      </c>
      <c r="F18" s="311" t="str">
        <f>IF(Badges!$AG481="A","/","")</f>
        <v/>
      </c>
      <c r="G18" s="311" t="str">
        <f>IF(Badges!$AG485="A","/","")</f>
        <v/>
      </c>
      <c r="H18" s="311" t="str">
        <f>IF(Badges!$AG489="A","/","")</f>
        <v/>
      </c>
      <c r="I18" s="223" t="str">
        <f>IF(Summary!$BH25="E","E","")</f>
        <v/>
      </c>
      <c r="J18" s="223" t="str">
        <f>IF(Summary!$BI25="Y","R","")</f>
        <v/>
      </c>
      <c r="K18" s="266" t="str">
        <f>IF(COUNT(#REF!)=4,MAX(#REF!),"")</f>
        <v/>
      </c>
      <c r="L18" s="262"/>
      <c r="M18" s="295" t="s">
        <v>958</v>
      </c>
      <c r="N18" s="308" t="str">
        <f>IF(Badges!$AG243="A","/","")</f>
        <v/>
      </c>
      <c r="O18" s="308" t="str">
        <f>IF(Badges!$AG247="A","/","")</f>
        <v/>
      </c>
      <c r="P18" s="308" t="str">
        <f>IF(Badges!$AG251="A","/","")</f>
        <v/>
      </c>
      <c r="Q18" s="308" t="str">
        <f>IF(Badges!$AG255="A","/","")</f>
        <v/>
      </c>
      <c r="R18" s="308" t="str">
        <f>IF(Badges!$AG259="A","/","")</f>
        <v/>
      </c>
      <c r="S18" s="224" t="str">
        <f>IF(Summary!$BH15="E","E","")</f>
        <v/>
      </c>
      <c r="T18" s="224" t="str">
        <f>IF(Summary!$BI15="Y","R","")</f>
        <v/>
      </c>
      <c r="W18" s="338" t="str">
        <f>'Fun Patches'!C19</f>
        <v>&lt;LIST PATCH HERE&gt;</v>
      </c>
      <c r="X18" s="339" t="str">
        <f>IF(Summary!$BH127="E","E","")</f>
        <v/>
      </c>
      <c r="Y18" s="339" t="str">
        <f>IF(Summary!$BI127="Y","R","")</f>
        <v/>
      </c>
      <c r="AA18" s="275"/>
      <c r="AB18" s="273"/>
      <c r="AC18" s="274"/>
    </row>
    <row r="19" spans="2:29" ht="12.95" customHeight="1" thickBot="1">
      <c r="B19" s="262"/>
      <c r="C19" s="294" t="s">
        <v>141</v>
      </c>
      <c r="D19" s="309" t="str">
        <f>IF(Badges!$AG496="A","/","")</f>
        <v/>
      </c>
      <c r="E19" s="309" t="str">
        <f>IF(Badges!$AG500="A","/","")</f>
        <v/>
      </c>
      <c r="F19" s="309" t="str">
        <f>IF(Badges!$AG504="A","/","")</f>
        <v/>
      </c>
      <c r="G19" s="309" t="str">
        <f>IF(Badges!$AG508="A","/","")</f>
        <v/>
      </c>
      <c r="H19" s="309" t="str">
        <f>IF(Badges!$AG512="A","/","")</f>
        <v/>
      </c>
      <c r="I19" s="325" t="str">
        <f>IF(Summary!$BH26="E","E","")</f>
        <v/>
      </c>
      <c r="J19" s="325" t="str">
        <f>IF(Summary!$BI26="Y","R","")</f>
        <v/>
      </c>
      <c r="K19" s="266"/>
      <c r="L19" s="262"/>
      <c r="M19" s="296" t="s">
        <v>959</v>
      </c>
      <c r="N19" s="291"/>
      <c r="O19" s="291"/>
      <c r="P19" s="291"/>
      <c r="Q19" s="291"/>
      <c r="R19" s="292"/>
      <c r="S19" s="326" t="str">
        <f>IF(Summary!$BH74="E","E","")</f>
        <v/>
      </c>
      <c r="T19" s="326" t="str">
        <f>IF(Summary!$BI74="Y","R","")</f>
        <v/>
      </c>
      <c r="U19" s="266" t="str">
        <f>IF(COUNTIF(S16:S19,"E")=4,"C"," ")</f>
        <v xml:space="preserve"> </v>
      </c>
      <c r="W19" s="338" t="str">
        <f>'Fun Patches'!C20</f>
        <v>&lt;LIST PATCH HERE&gt;</v>
      </c>
      <c r="X19" s="339" t="str">
        <f>IF(Summary!$BH128="E","E","")</f>
        <v/>
      </c>
      <c r="Y19" s="339" t="str">
        <f>IF(Summary!$BI128="Y","R","")</f>
        <v/>
      </c>
      <c r="AA19" s="275"/>
      <c r="AB19" s="273"/>
      <c r="AC19" s="274"/>
    </row>
    <row r="20" spans="2:29" ht="12.95" customHeight="1">
      <c r="B20" s="262"/>
      <c r="C20" s="295" t="s">
        <v>718</v>
      </c>
      <c r="D20" s="311" t="str">
        <f>IF(Badges!$AG519="A","/","")</f>
        <v/>
      </c>
      <c r="E20" s="311" t="str">
        <f>IF(Badges!$AG523="A","/","")</f>
        <v/>
      </c>
      <c r="F20" s="311" t="str">
        <f>IF(Badges!$AG527="A","/","")</f>
        <v/>
      </c>
      <c r="G20" s="311" t="str">
        <f>IF(Badges!$AG531="A","/","")</f>
        <v/>
      </c>
      <c r="H20" s="311" t="str">
        <f>IF(Badges!$AG535="A","/","")</f>
        <v/>
      </c>
      <c r="I20" s="223" t="str">
        <f>IF(Summary!$BH27="E","E","")</f>
        <v/>
      </c>
      <c r="J20" s="223" t="str">
        <f>IF(Summary!$BI27="Y","R","")</f>
        <v/>
      </c>
      <c r="K20" s="266"/>
      <c r="L20" s="262"/>
      <c r="M20" s="267" t="s">
        <v>764</v>
      </c>
      <c r="N20" s="268"/>
      <c r="O20" s="268"/>
      <c r="P20" s="268"/>
      <c r="Q20" s="268"/>
      <c r="R20" s="272"/>
      <c r="S20" s="325" t="str">
        <f>IF(Summary!$BH75="E","E","")</f>
        <v/>
      </c>
      <c r="T20" s="325" t="str">
        <f>IF(Summary!$BI75="Y","R","")</f>
        <v/>
      </c>
      <c r="W20" s="338" t="str">
        <f>'Fun Patches'!C21</f>
        <v>&lt;LIST PATCH HERE&gt;</v>
      </c>
      <c r="X20" s="339" t="str">
        <f>IF(Summary!$BH129="E","E","")</f>
        <v/>
      </c>
      <c r="Y20" s="339" t="str">
        <f>IF(Summary!$BI129="Y","R","")</f>
        <v/>
      </c>
      <c r="AA20" s="275"/>
      <c r="AB20" s="273"/>
      <c r="AC20" s="274"/>
    </row>
    <row r="21" spans="2:29" ht="12.95" customHeight="1" thickBot="1">
      <c r="B21" s="262"/>
      <c r="C21" s="298" t="s">
        <v>148</v>
      </c>
      <c r="D21" s="311" t="str">
        <f>IF(Badges!$AG542="A","/","")</f>
        <v/>
      </c>
      <c r="E21" s="311" t="str">
        <f>IF(Badges!$AG546="A","/","")</f>
        <v/>
      </c>
      <c r="F21" s="311" t="str">
        <f>IF(Badges!$AG550="A","/","")</f>
        <v/>
      </c>
      <c r="G21" s="311" t="str">
        <f>IF(Badges!$AG554="A","/","")</f>
        <v/>
      </c>
      <c r="H21" s="311" t="str">
        <f>IF(Badges!$AG558="A","/","")</f>
        <v/>
      </c>
      <c r="I21" s="223" t="str">
        <f>IF(Summary!$BH28="E","E","")</f>
        <v/>
      </c>
      <c r="J21" s="223" t="str">
        <f>IF(Summary!$BI28="Y","R","")</f>
        <v/>
      </c>
      <c r="K21" s="266"/>
      <c r="L21" s="262"/>
      <c r="M21" s="283" t="s">
        <v>960</v>
      </c>
      <c r="N21" s="284"/>
      <c r="O21" s="284"/>
      <c r="P21" s="284"/>
      <c r="Q21" s="284"/>
      <c r="R21" s="285"/>
      <c r="S21" s="346" t="str">
        <f>IF(Summary!$BH76="E","E","")</f>
        <v/>
      </c>
      <c r="T21" s="346" t="str">
        <f>IF(Summary!$BI76="Y","R","")</f>
        <v/>
      </c>
      <c r="U21" s="266" t="str">
        <f>IF(COUNTIF(S20:S21,"E")=2,"C"," ")</f>
        <v xml:space="preserve"> </v>
      </c>
      <c r="W21" s="338" t="str">
        <f>'Fun Patches'!C22</f>
        <v>&lt;LIST PATCH HERE&gt;</v>
      </c>
      <c r="X21" s="339" t="str">
        <f>IF(Summary!$BH130="E","E","")</f>
        <v/>
      </c>
      <c r="Y21" s="339" t="str">
        <f>IF(Summary!$BI130="Y","R","")</f>
        <v/>
      </c>
      <c r="AA21" s="275"/>
      <c r="AB21" s="273"/>
      <c r="AC21" s="274"/>
    </row>
    <row r="22" spans="2:29" ht="12.95" customHeight="1">
      <c r="B22" s="262"/>
      <c r="C22" s="295" t="s">
        <v>152</v>
      </c>
      <c r="D22" s="309" t="str">
        <f>IF(Badges!$AG565="A","/","")</f>
        <v/>
      </c>
      <c r="E22" s="309" t="str">
        <f>IF(Badges!$AG569="A","/","")</f>
        <v/>
      </c>
      <c r="F22" s="309" t="str">
        <f>IF(Badges!$AG573="A","/","")</f>
        <v/>
      </c>
      <c r="G22" s="309" t="str">
        <f>IF(Badges!$AG577="A","/","")</f>
        <v/>
      </c>
      <c r="H22" s="309" t="str">
        <f>IF(Badges!$AG581="A","/","")</f>
        <v/>
      </c>
      <c r="I22" s="325" t="str">
        <f>IF(Summary!$BH29="E","E","")</f>
        <v/>
      </c>
      <c r="J22" s="325" t="str">
        <f>IF(Summary!$BI29="Y","R","")</f>
        <v/>
      </c>
      <c r="K22" s="266" t="str">
        <f>IF(COUNT(#REF!)=2,MAX(#REF!),"")</f>
        <v/>
      </c>
      <c r="L22" s="262"/>
      <c r="M22" s="287" t="s">
        <v>766</v>
      </c>
      <c r="N22" s="288"/>
      <c r="O22" s="288"/>
      <c r="P22" s="288"/>
      <c r="Q22" s="288"/>
      <c r="R22" s="297"/>
      <c r="S22" s="325" t="str">
        <f>IF(Summary!$BH77="E","E","")</f>
        <v/>
      </c>
      <c r="T22" s="325" t="str">
        <f>IF(Summary!$BI77="Y","R","")</f>
        <v/>
      </c>
      <c r="W22" s="338" t="str">
        <f>'Fun Patches'!C23</f>
        <v>&lt;LIST PATCH HERE&gt;</v>
      </c>
      <c r="X22" s="339" t="str">
        <f>IF(Summary!$BH131="E","E","")</f>
        <v/>
      </c>
      <c r="Y22" s="339" t="str">
        <f>IF(Summary!$BI131="Y","R","")</f>
        <v/>
      </c>
      <c r="AA22" s="275"/>
      <c r="AB22" s="273"/>
      <c r="AC22" s="274"/>
    </row>
    <row r="23" spans="2:29" ht="12.95" customHeight="1" thickBot="1">
      <c r="B23" s="262"/>
      <c r="C23" s="295" t="s">
        <v>149</v>
      </c>
      <c r="D23" s="311" t="str">
        <f>IF(Badges!$AG588="A","/","")</f>
        <v/>
      </c>
      <c r="E23" s="311" t="str">
        <f>IF(Badges!$AG592="A","/","")</f>
        <v/>
      </c>
      <c r="F23" s="311" t="str">
        <f>IF(Badges!$AG596="A","/","")</f>
        <v/>
      </c>
      <c r="G23" s="311" t="str">
        <f>IF(Badges!$AG600="A","/","")</f>
        <v/>
      </c>
      <c r="H23" s="311" t="str">
        <f>IF(Badges!$AG604="A","/","")</f>
        <v/>
      </c>
      <c r="I23" s="223" t="str">
        <f>IF(Summary!$BH30="E","E","")</f>
        <v/>
      </c>
      <c r="J23" s="223" t="str">
        <f>IF(Summary!$BI30="Y","R","")</f>
        <v/>
      </c>
      <c r="K23" s="266"/>
      <c r="L23" s="262"/>
      <c r="M23" s="290" t="s">
        <v>961</v>
      </c>
      <c r="N23" s="291"/>
      <c r="O23" s="291"/>
      <c r="P23" s="291"/>
      <c r="Q23" s="291"/>
      <c r="R23" s="292"/>
      <c r="S23" s="326" t="str">
        <f>IF(Summary!$BH78="E","E","")</f>
        <v/>
      </c>
      <c r="T23" s="326" t="str">
        <f>IF(Summary!$BI78="Y","R","")</f>
        <v/>
      </c>
      <c r="U23" s="266" t="str">
        <f>IF(COUNTIF(S22:S23,"E")=2,"C"," ")</f>
        <v xml:space="preserve"> </v>
      </c>
      <c r="W23" s="338" t="str">
        <f>'Fun Patches'!C24</f>
        <v>&lt;LIST PATCH HERE&gt;</v>
      </c>
      <c r="X23" s="339" t="str">
        <f>IF(Summary!$BH132="E","E","")</f>
        <v/>
      </c>
      <c r="Y23" s="339" t="str">
        <f>IF(Summary!$BI132="Y","R","")</f>
        <v/>
      </c>
      <c r="AA23" s="275"/>
      <c r="AB23" s="273"/>
      <c r="AC23" s="274"/>
    </row>
    <row r="24" spans="2:29" ht="12.95" customHeight="1" thickBot="1">
      <c r="B24" s="262"/>
      <c r="C24" s="295" t="s">
        <v>142</v>
      </c>
      <c r="D24" s="311" t="str">
        <f>IF(Badges!$AG634="A","/","")</f>
        <v/>
      </c>
      <c r="E24" s="311" t="str">
        <f>IF(Badges!$AG638="A","/","")</f>
        <v/>
      </c>
      <c r="F24" s="311" t="str">
        <f>IF(Badges!$AG642="A","/","")</f>
        <v/>
      </c>
      <c r="G24" s="311" t="str">
        <f>IF(Badges!$AG646="A","/","")</f>
        <v/>
      </c>
      <c r="H24" s="311" t="str">
        <f>IF(Badges!$AG650="A","/","")</f>
        <v/>
      </c>
      <c r="I24" s="223" t="str">
        <f>IF(Summary!$BH32="E","E","")</f>
        <v/>
      </c>
      <c r="J24" s="223" t="str">
        <f>IF(Summary!$BI32="Y","R","")</f>
        <v/>
      </c>
      <c r="K24" s="266" t="str">
        <f>IF(COUNT(#REF!)=2,MAX(#REF!),"")</f>
        <v/>
      </c>
      <c r="L24" s="262"/>
      <c r="M24" s="267" t="s">
        <v>765</v>
      </c>
      <c r="N24" s="268"/>
      <c r="O24" s="268"/>
      <c r="P24" s="268"/>
      <c r="Q24" s="268"/>
      <c r="R24" s="272"/>
      <c r="S24" s="224" t="str">
        <f>IF(Summary!$BH79="E","E","")</f>
        <v/>
      </c>
      <c r="T24" s="224" t="str">
        <f>IF(Summary!$BI79="Y","R","")</f>
        <v/>
      </c>
      <c r="U24" s="266" t="str">
        <f>IF(COUNTIF(S24:S25,"E")=2,"C"," ")</f>
        <v xml:space="preserve"> </v>
      </c>
      <c r="W24" s="338" t="str">
        <f>'Fun Patches'!C25</f>
        <v>&lt;LIST PATCH HERE&gt;</v>
      </c>
      <c r="X24" s="339" t="str">
        <f>IF(Summary!$BH133="E","E","")</f>
        <v/>
      </c>
      <c r="Y24" s="339" t="str">
        <f>IF(Summary!$BI133="Y","R","")</f>
        <v/>
      </c>
      <c r="AA24" s="275"/>
      <c r="AB24" s="273"/>
      <c r="AC24" s="274"/>
    </row>
    <row r="25" spans="2:29" ht="12.95" customHeight="1" thickBot="1">
      <c r="B25" s="262"/>
      <c r="C25" s="294" t="s">
        <v>154</v>
      </c>
      <c r="D25" s="309" t="str">
        <f>IF(Badges!$AG657="A","/","")</f>
        <v/>
      </c>
      <c r="E25" s="309" t="str">
        <f>IF(Badges!$AG661="A","/","")</f>
        <v/>
      </c>
      <c r="F25" s="309" t="str">
        <f>IF(Badges!$AG665="A","/","")</f>
        <v/>
      </c>
      <c r="G25" s="309" t="str">
        <f>IF(Badges!$AG669="A","/","")</f>
        <v/>
      </c>
      <c r="H25" s="309" t="str">
        <f>IF(Badges!$AG673="A","/","")</f>
        <v/>
      </c>
      <c r="I25" s="325" t="str">
        <f>IF(Summary!$BH33="E","E","")</f>
        <v/>
      </c>
      <c r="J25" s="325" t="str">
        <f>IF(Summary!$BI33="Y","R","")</f>
        <v/>
      </c>
      <c r="K25" s="266"/>
      <c r="L25" s="262"/>
      <c r="M25" s="283" t="s">
        <v>964</v>
      </c>
      <c r="N25" s="284"/>
      <c r="O25" s="284"/>
      <c r="P25" s="284"/>
      <c r="Q25" s="284"/>
      <c r="R25" s="285"/>
      <c r="S25" s="326" t="str">
        <f>IF(Summary!$BH80="E","E","")</f>
        <v/>
      </c>
      <c r="T25" s="326" t="str">
        <f>IF(Summary!$BI80="Y","R","")</f>
        <v/>
      </c>
      <c r="U25" s="586" t="s">
        <v>1144</v>
      </c>
      <c r="W25" s="338" t="str">
        <f>'Fun Patches'!C26</f>
        <v>&lt;LIST PATCH HERE&gt;</v>
      </c>
      <c r="X25" s="339" t="str">
        <f>IF(Summary!$BH134="E","E","")</f>
        <v/>
      </c>
      <c r="Y25" s="339" t="str">
        <f>IF(Summary!$BI134="Y","R","")</f>
        <v/>
      </c>
      <c r="AA25" s="275"/>
      <c r="AB25" s="273"/>
      <c r="AC25" s="274"/>
    </row>
    <row r="26" spans="2:29" ht="12.95" customHeight="1">
      <c r="B26" s="262"/>
      <c r="C26" s="295" t="s">
        <v>962</v>
      </c>
      <c r="D26" s="311" t="str">
        <f>IF(Badges!$AG102="A","/","")</f>
        <v/>
      </c>
      <c r="E26" s="311" t="str">
        <f>IF(Badges!$AG106="A","/","")</f>
        <v/>
      </c>
      <c r="F26" s="311" t="str">
        <f>IF(Badges!$AG110="A","/","")</f>
        <v/>
      </c>
      <c r="G26" s="311" t="str">
        <f>IF(Badges!$AG114="A","/","")</f>
        <v/>
      </c>
      <c r="H26" s="311" t="str">
        <f>IF(Badges!$AG118="A","/","")</f>
        <v/>
      </c>
      <c r="I26" s="223" t="str">
        <f>IF(Summary!$BH8="E","E","")</f>
        <v/>
      </c>
      <c r="J26" s="223" t="str">
        <f>IF(Summary!$BI8="Y","R","")</f>
        <v/>
      </c>
      <c r="K26" s="266" t="str">
        <f>IF(COUNT(#REF!)=2,MAX(#REF!),"")</f>
        <v/>
      </c>
      <c r="L26" s="392"/>
      <c r="M26" s="392"/>
      <c r="N26" s="393"/>
      <c r="O26" s="393"/>
      <c r="P26" s="393"/>
      <c r="Q26" s="393"/>
      <c r="R26" s="393"/>
      <c r="S26" s="394"/>
      <c r="T26" s="394"/>
      <c r="U26" s="586"/>
      <c r="W26" s="338" t="str">
        <f>'Fun Patches'!C27</f>
        <v>&lt;LIST PATCH HERE&gt;</v>
      </c>
      <c r="X26" s="339" t="str">
        <f>IF(Summary!$BH135="E","E","")</f>
        <v/>
      </c>
      <c r="Y26" s="339" t="str">
        <f>IF(Summary!$BI135="Y","R","")</f>
        <v/>
      </c>
      <c r="AA26" s="275"/>
      <c r="AB26" s="273"/>
      <c r="AC26" s="274"/>
    </row>
    <row r="27" spans="2:29" ht="12.95" customHeight="1" thickBot="1">
      <c r="B27" s="262"/>
      <c r="C27" s="298" t="s">
        <v>963</v>
      </c>
      <c r="D27" s="311" t="str">
        <f>IF(Badges!$AG680="A","/","")</f>
        <v/>
      </c>
      <c r="E27" s="311" t="str">
        <f>IF(Badges!$AG684="A","/","")</f>
        <v/>
      </c>
      <c r="F27" s="311" t="str">
        <f>IF(Badges!$AG688="A","/","")</f>
        <v/>
      </c>
      <c r="G27" s="311" t="str">
        <f>IF(Badges!$AG692="A","/","")</f>
        <v/>
      </c>
      <c r="H27" s="311" t="str">
        <f>IF(Badges!$AG696="A","/","")</f>
        <v/>
      </c>
      <c r="I27" s="223" t="str">
        <f>IF(Summary!$BH34="E","E","")</f>
        <v/>
      </c>
      <c r="J27" s="223" t="str">
        <f>IF(Summary!$BI34="Y","R","")</f>
        <v/>
      </c>
      <c r="K27" s="266"/>
      <c r="L27" s="392"/>
      <c r="M27" s="392"/>
      <c r="N27" s="393"/>
      <c r="O27" s="393"/>
      <c r="P27" s="393"/>
      <c r="Q27" s="393"/>
      <c r="R27" s="393"/>
      <c r="S27" s="394"/>
      <c r="T27" s="394"/>
      <c r="U27" s="586"/>
      <c r="W27" s="338" t="str">
        <f>'Fun Patches'!C28</f>
        <v>&lt;LIST PATCH HERE&gt;</v>
      </c>
      <c r="X27" s="339" t="str">
        <f>IF(Summary!$BH136="E","E","")</f>
        <v/>
      </c>
      <c r="Y27" s="339" t="str">
        <f>IF(Summary!$BI136="Y","R","")</f>
        <v/>
      </c>
      <c r="AA27" s="275"/>
      <c r="AB27" s="273"/>
      <c r="AC27" s="274"/>
    </row>
    <row r="28" spans="2:29" ht="12.95" customHeight="1">
      <c r="B28" s="262"/>
      <c r="C28" s="294" t="s">
        <v>150</v>
      </c>
      <c r="D28" s="309" t="str">
        <f>IF(Badges!$AG703="A","/","")</f>
        <v/>
      </c>
      <c r="E28" s="309" t="str">
        <f>IF(Badges!$AG707="A","/","")</f>
        <v/>
      </c>
      <c r="F28" s="309" t="str">
        <f>IF(Badges!$AG711="A","/","")</f>
        <v/>
      </c>
      <c r="G28" s="309" t="str">
        <f>IF(Badges!$AG715="A","/","")</f>
        <v/>
      </c>
      <c r="H28" s="309" t="str">
        <f>IF(Badges!$AG719="A","/","")</f>
        <v/>
      </c>
      <c r="I28" s="325" t="str">
        <f>IF(Summary!$BH35="E","E","")</f>
        <v/>
      </c>
      <c r="J28" s="325" t="str">
        <f>IF(Summary!$BI35="Y","R","")</f>
        <v/>
      </c>
      <c r="L28" s="580" t="str">
        <f>'Council Own'!B6</f>
        <v>&lt;&lt;List Badge 1 Here&gt;&gt;</v>
      </c>
      <c r="M28" s="580"/>
      <c r="N28" s="580"/>
      <c r="O28" s="580"/>
      <c r="P28" s="580"/>
      <c r="Q28" s="580"/>
      <c r="R28" s="589"/>
      <c r="S28" s="337" t="str">
        <f>IF(Summary!$BH82="E","E","")</f>
        <v/>
      </c>
      <c r="T28" s="337" t="str">
        <f>IF(Summary!$BI82="Y","R","")</f>
        <v/>
      </c>
      <c r="U28" s="586"/>
      <c r="W28" s="338" t="str">
        <f>'Fun Patches'!C29</f>
        <v>&lt;LIST PATCH HERE&gt;</v>
      </c>
      <c r="X28" s="339" t="str">
        <f>IF(Summary!$BH137="E","E","")</f>
        <v/>
      </c>
      <c r="Y28" s="339" t="str">
        <f>IF(Summary!$BI137="Y","R","")</f>
        <v/>
      </c>
      <c r="AA28" s="275"/>
      <c r="AB28" s="273"/>
      <c r="AC28" s="274"/>
    </row>
    <row r="29" spans="2:29" ht="12.95" customHeight="1">
      <c r="B29" s="262"/>
      <c r="C29" s="295" t="s">
        <v>847</v>
      </c>
      <c r="D29" s="311" t="str">
        <f>IF(Badges!$AG726="A","/","")</f>
        <v/>
      </c>
      <c r="E29" s="311" t="str">
        <f>IF(Badges!$AG730="A","/","")</f>
        <v/>
      </c>
      <c r="F29" s="311" t="str">
        <f>IF(Badges!$AG734="A","/","")</f>
        <v/>
      </c>
      <c r="G29" s="311" t="str">
        <f>IF(Badges!$AG738="A","/","")</f>
        <v/>
      </c>
      <c r="H29" s="311" t="str">
        <f>IF(Badges!$AG742="A","/","")</f>
        <v/>
      </c>
      <c r="I29" s="223" t="str">
        <f>IF(Summary!$BH36="E","E","")</f>
        <v/>
      </c>
      <c r="J29" s="223" t="str">
        <f>IF(Summary!$BI36="Y","R","")</f>
        <v/>
      </c>
      <c r="L29" s="581" t="str">
        <f>'Council Own'!B30</f>
        <v>&lt;&lt;List Badge 2 Here&gt;&gt;</v>
      </c>
      <c r="M29" s="581"/>
      <c r="N29" s="581"/>
      <c r="O29" s="581"/>
      <c r="P29" s="581"/>
      <c r="Q29" s="581"/>
      <c r="R29" s="590"/>
      <c r="S29" s="339" t="str">
        <f>IF(Summary!$BH83="E","E","")</f>
        <v/>
      </c>
      <c r="T29" s="339" t="str">
        <f>IF(Summary!$BI83="Y","R","")</f>
        <v/>
      </c>
      <c r="U29" s="586"/>
      <c r="W29" s="338" t="str">
        <f>'Fun Patches'!C30</f>
        <v>&lt;LIST PATCH HERE&gt;</v>
      </c>
      <c r="X29" s="339" t="str">
        <f>IF(Summary!$BH138="E","E","")</f>
        <v/>
      </c>
      <c r="Y29" s="339" t="str">
        <f>IF(Summary!$BI138="Y","R","")</f>
        <v/>
      </c>
      <c r="AA29" s="275"/>
      <c r="AB29" s="273"/>
      <c r="AC29" s="274"/>
    </row>
    <row r="30" spans="2:29" ht="12.95" customHeight="1" thickBot="1">
      <c r="B30" s="262"/>
      <c r="C30" s="298" t="s">
        <v>140</v>
      </c>
      <c r="D30" s="316" t="str">
        <f>IF(Badges!$AG749="A","/","")</f>
        <v/>
      </c>
      <c r="E30" s="316" t="str">
        <f>IF(Badges!$AG753="A","/","")</f>
        <v/>
      </c>
      <c r="F30" s="316" t="str">
        <f>IF(Badges!$AG757="A","/","")</f>
        <v/>
      </c>
      <c r="G30" s="316" t="str">
        <f>IF(Badges!$AG761="A","/","")</f>
        <v/>
      </c>
      <c r="H30" s="316" t="str">
        <f>IF(Badges!$AG765="A","/","")</f>
        <v/>
      </c>
      <c r="I30" s="326" t="str">
        <f>IF(Summary!$BH37="E","E","")</f>
        <v/>
      </c>
      <c r="J30" s="326" t="str">
        <f>IF(Summary!$BI37="Y","R","")</f>
        <v/>
      </c>
      <c r="L30" s="580" t="str">
        <f>'Council Own'!B54</f>
        <v>&lt;&lt;List Badge 3 Here&gt;&gt;</v>
      </c>
      <c r="M30" s="580"/>
      <c r="N30" s="580"/>
      <c r="O30" s="580"/>
      <c r="P30" s="580"/>
      <c r="Q30" s="580"/>
      <c r="R30" s="589"/>
      <c r="S30" s="339" t="str">
        <f>IF(Summary!$BH84="E","E","")</f>
        <v/>
      </c>
      <c r="T30" s="339" t="str">
        <f>IF(Summary!$BI84="Y","R","")</f>
        <v/>
      </c>
      <c r="U30" s="586"/>
      <c r="W30" s="338" t="str">
        <f>'Fun Patches'!C31</f>
        <v>&lt;LIST PATCH HERE&gt;</v>
      </c>
      <c r="X30" s="339" t="str">
        <f>IF(Summary!$BH139="E","E","")</f>
        <v/>
      </c>
      <c r="Y30" s="339" t="str">
        <f>IF(Summary!$BI139="Y","R","")</f>
        <v/>
      </c>
      <c r="AA30" s="275"/>
      <c r="AB30" s="273"/>
      <c r="AC30" s="274"/>
    </row>
    <row r="31" spans="2:29" ht="12.95" customHeight="1">
      <c r="B31" s="262"/>
      <c r="C31" s="295" t="s">
        <v>1077</v>
      </c>
      <c r="D31" s="308" t="str">
        <f>IF(Badges!D768="C","/","")</f>
        <v/>
      </c>
      <c r="E31" s="308" t="str">
        <f>IF(Badges!E768="C","/","")</f>
        <v/>
      </c>
      <c r="F31" s="308" t="str">
        <f>IF(Badges!F768="C","/","")</f>
        <v/>
      </c>
      <c r="G31" s="308" t="str">
        <f>IF(Badges!G768="C","/","")</f>
        <v/>
      </c>
      <c r="H31" s="308" t="str">
        <f>IF(Badges!H768="C","/","")</f>
        <v/>
      </c>
      <c r="I31" s="224" t="str">
        <f>IF(Summary!$BH38="E","E","")</f>
        <v/>
      </c>
      <c r="J31" s="224" t="str">
        <f>IF(Summary!$BI38="Y","R","")</f>
        <v/>
      </c>
      <c r="L31" s="581" t="str">
        <f>'Council Own'!B78</f>
        <v>&lt;&lt;List Badge 4 Here&gt;&gt;</v>
      </c>
      <c r="M31" s="581"/>
      <c r="N31" s="581"/>
      <c r="O31" s="581"/>
      <c r="P31" s="581"/>
      <c r="Q31" s="581"/>
      <c r="R31" s="590"/>
      <c r="S31" s="339" t="str">
        <f>IF(Summary!$BH85="E","E","")</f>
        <v/>
      </c>
      <c r="T31" s="339" t="str">
        <f>IF(Summary!$BI85="Y","R","")</f>
        <v/>
      </c>
      <c r="U31" s="586"/>
      <c r="W31" s="338" t="str">
        <f>'Fun Patches'!C32</f>
        <v>&lt;LIST PATCH HERE&gt;</v>
      </c>
      <c r="X31" s="339" t="str">
        <f>IF(Summary!$BH140="E","E","")</f>
        <v/>
      </c>
      <c r="Y31" s="339" t="str">
        <f>IF(Summary!$BI140="Y","R","")</f>
        <v/>
      </c>
      <c r="AA31" s="275"/>
      <c r="AB31" s="273"/>
      <c r="AC31" s="274"/>
    </row>
    <row r="32" spans="2:29" ht="12.95" customHeight="1">
      <c r="B32" s="262"/>
      <c r="C32" s="295" t="s">
        <v>965</v>
      </c>
      <c r="D32" s="317" t="str">
        <f>IF(Badges!$AG779="A","/","")</f>
        <v/>
      </c>
      <c r="E32" s="317" t="str">
        <f>IF(Badges!$AG783="A","/","")</f>
        <v/>
      </c>
      <c r="F32" s="317" t="str">
        <f>IF(Badges!$AG787="A","/","")</f>
        <v/>
      </c>
      <c r="G32" s="317" t="str">
        <f>IF(Badges!$AG791="A","/","")</f>
        <v/>
      </c>
      <c r="H32" s="317" t="str">
        <f>IF(Badges!$AG795="A","/","")</f>
        <v/>
      </c>
      <c r="I32" s="224" t="str">
        <f>IF(Summary!$BH39="E","E","")</f>
        <v/>
      </c>
      <c r="J32" s="224" t="str">
        <f>IF(Summary!$BI39="Y","R","")</f>
        <v/>
      </c>
      <c r="L32" s="582" t="str">
        <f>'Council Own'!B102</f>
        <v>&lt;&lt;List Badge 5 Here&gt;&gt;</v>
      </c>
      <c r="M32" s="582"/>
      <c r="N32" s="582"/>
      <c r="O32" s="582"/>
      <c r="P32" s="582"/>
      <c r="Q32" s="582"/>
      <c r="R32" s="591"/>
      <c r="S32" s="341" t="str">
        <f>IF(Summary!$BH86="E","E","")</f>
        <v/>
      </c>
      <c r="T32" s="341" t="str">
        <f>IF(Summary!$BI86="Y","R","")</f>
        <v/>
      </c>
      <c r="U32" s="586"/>
      <c r="W32" s="338" t="str">
        <f>'Fun Patches'!C33</f>
        <v>&lt;LIST PATCH HERE&gt;</v>
      </c>
      <c r="X32" s="339" t="str">
        <f>IF(Summary!$BH141="E","E","")</f>
        <v/>
      </c>
      <c r="Y32" s="339" t="str">
        <f>IF(Summary!$BI141="Y","R","")</f>
        <v/>
      </c>
      <c r="AA32" s="275"/>
      <c r="AB32" s="273"/>
      <c r="AC32" s="274"/>
    </row>
    <row r="33" spans="2:29" ht="12.95" customHeight="1" thickBot="1">
      <c r="B33" s="262"/>
      <c r="C33" s="299" t="s">
        <v>966</v>
      </c>
      <c r="D33" s="316" t="str">
        <f>IF(Badges!$AG802="A","/","")</f>
        <v/>
      </c>
      <c r="E33" s="316" t="str">
        <f>IF(Badges!$AG806="A","/","")</f>
        <v/>
      </c>
      <c r="F33" s="316" t="str">
        <f>IF(Badges!$AG810="A","/","")</f>
        <v/>
      </c>
      <c r="G33" s="316" t="str">
        <f>IF(Badges!$AG814="A","/","")</f>
        <v/>
      </c>
      <c r="H33" s="316" t="str">
        <f>IF(Badges!$AG818="A","/","")</f>
        <v/>
      </c>
      <c r="I33" s="224" t="str">
        <f>IF(Summary!$BH40="E","E","")</f>
        <v/>
      </c>
      <c r="J33" s="224" t="str">
        <f>IF(Summary!$BI40="Y","R","")</f>
        <v/>
      </c>
      <c r="L33" s="582" t="str">
        <f>'Council Own'!B126</f>
        <v>&lt;&lt;List Badge 6 Here&gt;&gt;</v>
      </c>
      <c r="M33" s="582"/>
      <c r="N33" s="582"/>
      <c r="O33" s="582"/>
      <c r="P33" s="582"/>
      <c r="Q33" s="582"/>
      <c r="R33" s="591"/>
      <c r="S33" s="341" t="str">
        <f>IF(Summary!$BH87="E","E","")</f>
        <v/>
      </c>
      <c r="T33" s="341" t="str">
        <f>IF(Summary!$BI87="Y","R","")</f>
        <v/>
      </c>
      <c r="U33" s="586"/>
      <c r="W33" s="338" t="str">
        <f>'Fun Patches'!C34</f>
        <v>&lt;LIST PATCH HERE&gt;</v>
      </c>
      <c r="X33" s="339" t="str">
        <f>IF(Summary!$BH142="E","E","")</f>
        <v/>
      </c>
      <c r="Y33" s="339" t="str">
        <f>IF(Summary!$BI142="Y","R","")</f>
        <v/>
      </c>
      <c r="AA33" s="275"/>
      <c r="AB33" s="273"/>
      <c r="AC33" s="274"/>
    </row>
    <row r="34" spans="2:29" ht="12.95" customHeight="1">
      <c r="L34" s="582" t="str">
        <f>'Council Own'!B150</f>
        <v>&lt;&lt;List Badge 7 Here&gt;&gt;</v>
      </c>
      <c r="M34" s="582"/>
      <c r="N34" s="582"/>
      <c r="O34" s="582"/>
      <c r="P34" s="582"/>
      <c r="Q34" s="582"/>
      <c r="R34" s="591"/>
      <c r="S34" s="341" t="str">
        <f>IF(Summary!$BH88="E","E","")</f>
        <v/>
      </c>
      <c r="T34" s="341" t="str">
        <f>IF(Summary!$BI88="Y","R","")</f>
        <v/>
      </c>
      <c r="U34" s="586"/>
      <c r="W34" s="338" t="str">
        <f>'Fun Patches'!C35</f>
        <v>&lt;LIST PATCH HERE&gt;</v>
      </c>
      <c r="X34" s="339" t="str">
        <f>IF(Summary!$BH143="E","E","")</f>
        <v/>
      </c>
      <c r="Y34" s="339" t="str">
        <f>IF(Summary!$BI143="Y","R","")</f>
        <v/>
      </c>
      <c r="AA34" s="275"/>
      <c r="AB34" s="273"/>
      <c r="AC34" s="274"/>
    </row>
    <row r="35" spans="2:29" ht="12.95" customHeight="1" thickBot="1">
      <c r="L35" s="582" t="str">
        <f>'Council Own'!B174</f>
        <v>&lt;&lt;List Badge 8 Here&gt;&gt;</v>
      </c>
      <c r="M35" s="582"/>
      <c r="N35" s="582"/>
      <c r="O35" s="582"/>
      <c r="P35" s="582"/>
      <c r="Q35" s="582"/>
      <c r="R35" s="591"/>
      <c r="S35" s="341" t="str">
        <f>IF(Summary!$BH89="E","E","")</f>
        <v/>
      </c>
      <c r="T35" s="341" t="str">
        <f>IF(Summary!$BI89="Y","R","")</f>
        <v/>
      </c>
      <c r="U35" s="586"/>
      <c r="W35" s="338" t="str">
        <f>'Fun Patches'!C36</f>
        <v>&lt;LIST PATCH HERE&gt;</v>
      </c>
      <c r="X35" s="339" t="str">
        <f>IF(Summary!$BH144="E","E","")</f>
        <v/>
      </c>
      <c r="Y35" s="339" t="str">
        <f>IF(Summary!$BI144="Y","R","")</f>
        <v/>
      </c>
      <c r="AA35" s="275"/>
      <c r="AB35" s="273"/>
      <c r="AC35" s="274"/>
    </row>
    <row r="36" spans="2:29" ht="12.95" customHeight="1">
      <c r="C36" s="300" t="s">
        <v>156</v>
      </c>
      <c r="D36" s="310" t="str">
        <f>IF(Badges!$AG56="A","/","")</f>
        <v/>
      </c>
      <c r="E36" s="310" t="str">
        <f>IF(Badges!$AG60="A","/","")</f>
        <v/>
      </c>
      <c r="F36" s="310" t="str">
        <f>IF(Badges!$AG64="A","/","")</f>
        <v/>
      </c>
      <c r="G36" s="310" t="str">
        <f>IF(Badges!$AG68="A","/","")</f>
        <v/>
      </c>
      <c r="H36" s="310" t="str">
        <f>IF(Badges!$AG72="A","/","")</f>
        <v/>
      </c>
      <c r="I36" s="224" t="str">
        <f>IF(Summary!$BH6="E","E","")</f>
        <v/>
      </c>
      <c r="J36" s="224" t="str">
        <f>IF(Summary!$BI6="Y","R","")</f>
        <v/>
      </c>
      <c r="L36" s="582" t="str">
        <f>'Council Own'!B198</f>
        <v>&lt;&lt;List Badge 9 Here&gt;&gt;</v>
      </c>
      <c r="M36" s="582"/>
      <c r="N36" s="582"/>
      <c r="O36" s="582"/>
      <c r="P36" s="582"/>
      <c r="Q36" s="582"/>
      <c r="R36" s="591"/>
      <c r="S36" s="341" t="str">
        <f>IF(Summary!$BH90="E","E","")</f>
        <v/>
      </c>
      <c r="T36" s="341" t="str">
        <f>IF(Summary!$BI90="Y","R","")</f>
        <v/>
      </c>
      <c r="U36" s="586"/>
      <c r="W36" s="338" t="str">
        <f>'Fun Patches'!C37</f>
        <v>&lt;LIST PATCH HERE&gt;</v>
      </c>
      <c r="X36" s="339" t="str">
        <f>IF(Summary!$BH145="E","E","")</f>
        <v/>
      </c>
      <c r="Y36" s="339" t="str">
        <f>IF(Summary!$BI145="Y","R","")</f>
        <v/>
      </c>
      <c r="AA36" s="275"/>
      <c r="AB36" s="273"/>
      <c r="AC36" s="274"/>
    </row>
    <row r="37" spans="2:29" ht="12.95" customHeight="1" thickBot="1">
      <c r="C37" s="298" t="s">
        <v>157</v>
      </c>
      <c r="D37" s="316" t="str">
        <f>IF(Badges!$AG611="A","/","")</f>
        <v/>
      </c>
      <c r="E37" s="316" t="str">
        <f>IF(Badges!$AG615="A","/","")</f>
        <v/>
      </c>
      <c r="F37" s="316" t="str">
        <f>IF(Badges!$AG619="A","/","")</f>
        <v/>
      </c>
      <c r="G37" s="316" t="str">
        <f>IF(Badges!$AG623="A","/","")</f>
        <v/>
      </c>
      <c r="H37" s="316" t="str">
        <f>IF(Badges!$AG627="A","/","")</f>
        <v/>
      </c>
      <c r="I37" s="326" t="str">
        <f>IF(Summary!$BH31="E","E","")</f>
        <v/>
      </c>
      <c r="J37" s="326" t="str">
        <f>IF(Summary!$BI31="Y","R","")</f>
        <v/>
      </c>
      <c r="L37" s="582" t="str">
        <f>'Council Own'!B222</f>
        <v>&lt;&lt;List Badge 10 Here&gt;&gt;</v>
      </c>
      <c r="M37" s="582"/>
      <c r="N37" s="582"/>
      <c r="O37" s="582"/>
      <c r="P37" s="582"/>
      <c r="Q37" s="582"/>
      <c r="R37" s="591"/>
      <c r="S37" s="341" t="str">
        <f>IF(Summary!$BH91="E","E","")</f>
        <v/>
      </c>
      <c r="T37" s="341" t="str">
        <f>IF(Summary!$BI91="Y","R","")</f>
        <v/>
      </c>
      <c r="U37" s="586"/>
      <c r="W37" s="338" t="str">
        <f>'Fun Patches'!C38</f>
        <v>&lt;LIST PATCH HERE&gt;</v>
      </c>
      <c r="X37" s="339" t="str">
        <f>IF(Summary!$BH146="E","E","")</f>
        <v/>
      </c>
      <c r="Y37" s="339" t="str">
        <f>IF(Summary!$BI146="Y","R","")</f>
        <v/>
      </c>
      <c r="AA37" s="275"/>
      <c r="AB37" s="273"/>
      <c r="AC37" s="274"/>
    </row>
    <row r="38" spans="2:29" ht="12.95" customHeight="1">
      <c r="C38" s="300" t="s">
        <v>158</v>
      </c>
      <c r="D38" s="309" t="str">
        <f>IF(Badges!$AG123="A","/","")</f>
        <v/>
      </c>
      <c r="E38" s="309" t="str">
        <f>IF(Badges!$AG125="A","/","")</f>
        <v/>
      </c>
      <c r="F38" s="309" t="str">
        <f>IF(Badges!$AG127="A","/","")</f>
        <v/>
      </c>
      <c r="G38" s="309" t="str">
        <f>IF(Badges!$AG129="A","/","")</f>
        <v/>
      </c>
      <c r="H38" s="309" t="str">
        <f>IF(Badges!$AG131="A","/","")</f>
        <v/>
      </c>
      <c r="I38" s="224" t="str">
        <f>IF(Summary!$BH9="E","E","")</f>
        <v/>
      </c>
      <c r="J38" s="224" t="str">
        <f>IF(Summary!$BI9="Y","R","")</f>
        <v/>
      </c>
      <c r="L38" s="391"/>
      <c r="M38" s="391"/>
      <c r="N38" s="391"/>
      <c r="O38" s="391"/>
      <c r="P38" s="391"/>
      <c r="Q38" s="391"/>
      <c r="R38" s="391"/>
      <c r="S38" s="395"/>
      <c r="T38" s="395"/>
      <c r="U38" s="586"/>
      <c r="W38" s="338" t="str">
        <f>'Fun Patches'!C39</f>
        <v>&lt;LIST PATCH HERE&gt;</v>
      </c>
      <c r="X38" s="339" t="str">
        <f>IF(Summary!$BH147="E","E","")</f>
        <v/>
      </c>
      <c r="Y38" s="339" t="str">
        <f>IF(Summary!$BI147="Y","R","")</f>
        <v/>
      </c>
      <c r="AA38" s="275"/>
      <c r="AB38" s="273"/>
      <c r="AC38" s="274"/>
    </row>
    <row r="39" spans="2:29" ht="12.95" customHeight="1">
      <c r="C39" s="299" t="s">
        <v>159</v>
      </c>
      <c r="D39" s="315" t="str">
        <f>IF(Badges!$AG136="A","/","")</f>
        <v/>
      </c>
      <c r="E39" s="315" t="str">
        <f>IF(Badges!$AG138="A","/","")</f>
        <v/>
      </c>
      <c r="F39" s="315" t="str">
        <f>IF(Badges!$AG140="A","/","")</f>
        <v/>
      </c>
      <c r="G39" s="315" t="str">
        <f>IF(Badges!$AG142="A","/","")</f>
        <v/>
      </c>
      <c r="H39" s="315" t="str">
        <f>IF(Badges!$AG144="A","/","")</f>
        <v/>
      </c>
      <c r="I39" s="224" t="str">
        <f>IF(Summary!$BH10="E","E","")</f>
        <v/>
      </c>
      <c r="J39" s="224" t="str">
        <f>IF(Summary!$BI10="Y","R","")</f>
        <v/>
      </c>
      <c r="L39" s="391"/>
      <c r="M39" s="391"/>
      <c r="N39" s="391"/>
      <c r="O39" s="391"/>
      <c r="P39" s="391"/>
      <c r="Q39" s="391"/>
      <c r="R39" s="391"/>
      <c r="S39" s="395"/>
      <c r="T39" s="395"/>
      <c r="U39" s="586"/>
      <c r="W39" s="338" t="str">
        <f>'Fun Patches'!C40</f>
        <v>&lt;LIST PATCH HERE&gt;</v>
      </c>
      <c r="X39" s="339" t="str">
        <f>IF(Summary!$BH148="E","E","")</f>
        <v/>
      </c>
      <c r="Y39" s="339" t="str">
        <f>IF(Summary!$BI148="Y","R","")</f>
        <v/>
      </c>
      <c r="AA39" s="275"/>
      <c r="AB39" s="273"/>
      <c r="AC39" s="274"/>
    </row>
    <row r="40" spans="2:29" ht="12.95" customHeight="1">
      <c r="L40" s="581" t="str">
        <f>'Age-Level'!C122</f>
        <v>Investiture</v>
      </c>
      <c r="M40" s="581"/>
      <c r="N40" s="581"/>
      <c r="O40" s="581"/>
      <c r="P40" s="581"/>
      <c r="Q40" s="581"/>
      <c r="R40" s="590"/>
      <c r="S40" s="224" t="str">
        <f>IF(Summary!$BH106="E","E","")</f>
        <v/>
      </c>
      <c r="T40" s="224" t="str">
        <f>IF(Summary!$BI106="Y","R","")</f>
        <v/>
      </c>
      <c r="U40" s="586"/>
      <c r="W40" s="338" t="str">
        <f>'Fun Patches'!C41</f>
        <v>&lt;LIST PATCH HERE&gt;</v>
      </c>
      <c r="X40" s="339" t="str">
        <f>IF(Summary!$BH149="E","E","")</f>
        <v/>
      </c>
      <c r="Y40" s="339" t="str">
        <f>IF(Summary!$BI149="Y","R","")</f>
        <v/>
      </c>
      <c r="AA40" s="275"/>
      <c r="AB40" s="273"/>
      <c r="AC40" s="274"/>
    </row>
    <row r="41" spans="2:29" ht="12.95" customHeight="1" thickBot="1">
      <c r="L41" s="581" t="str">
        <f>'Age-Level'!C123</f>
        <v>Rededication (1st year)</v>
      </c>
      <c r="M41" s="581"/>
      <c r="N41" s="581"/>
      <c r="O41" s="581"/>
      <c r="P41" s="581"/>
      <c r="Q41" s="581"/>
      <c r="R41" s="590"/>
      <c r="S41" s="224" t="str">
        <f>IF(Summary!$BH107="E","E","")</f>
        <v/>
      </c>
      <c r="T41" s="224" t="str">
        <f>IF(Summary!$BI107="Y","R","")</f>
        <v/>
      </c>
      <c r="U41" s="586"/>
      <c r="W41" s="338" t="str">
        <f>'Fun Patches'!C42</f>
        <v>&lt;LIST PATCH HERE&gt;</v>
      </c>
      <c r="X41" s="339" t="str">
        <f>IF(Summary!$BH150="E","E","")</f>
        <v/>
      </c>
      <c r="Y41" s="339" t="str">
        <f>IF(Summary!$BI150="Y","R","")</f>
        <v/>
      </c>
      <c r="AA41" s="275"/>
      <c r="AB41" s="273"/>
      <c r="AC41" s="274"/>
    </row>
    <row r="42" spans="2:29" ht="12.95" customHeight="1">
      <c r="B42" s="262"/>
      <c r="C42" s="263" t="s">
        <v>1078</v>
      </c>
      <c r="D42" s="309" t="str">
        <f>IF(Badges!$AG823="C","/","")</f>
        <v/>
      </c>
      <c r="E42" s="309" t="str">
        <f>IF(Badges!$AG823="C","/","")</f>
        <v/>
      </c>
      <c r="F42" s="309" t="str">
        <f>IF(Badges!$AG823="C","/","")</f>
        <v/>
      </c>
      <c r="G42" s="309" t="str">
        <f>IF(Badges!$AG823="C","/","")</f>
        <v/>
      </c>
      <c r="H42" s="309" t="str">
        <f>IF(Badges!$AG823="C","/","")</f>
        <v/>
      </c>
      <c r="I42" s="224" t="str">
        <f>IF(Summary!$BH42="E","E","")</f>
        <v/>
      </c>
      <c r="J42" s="224" t="str">
        <f>IF(Summary!$BI42="Y","R","")</f>
        <v/>
      </c>
      <c r="L42" s="581" t="str">
        <f>'Age-Level'!C124</f>
        <v>Rededication (2nd year)</v>
      </c>
      <c r="M42" s="581"/>
      <c r="N42" s="581"/>
      <c r="O42" s="581"/>
      <c r="P42" s="581"/>
      <c r="Q42" s="581"/>
      <c r="R42" s="590"/>
      <c r="S42" s="224" t="str">
        <f>IF(Summary!$BH108="E","E","")</f>
        <v/>
      </c>
      <c r="T42" s="224" t="str">
        <f>IF(Summary!$BI108="Y","R","")</f>
        <v/>
      </c>
      <c r="U42" s="586"/>
      <c r="W42" s="338" t="str">
        <f>'Fun Patches'!C43</f>
        <v>&lt;LIST PATCH HERE&gt;</v>
      </c>
      <c r="X42" s="339" t="str">
        <f>IF(Summary!$BH151="E","E","")</f>
        <v/>
      </c>
      <c r="Y42" s="339" t="str">
        <f>IF(Summary!$BI151="Y","R","")</f>
        <v/>
      </c>
      <c r="AA42" s="275"/>
      <c r="AB42" s="273"/>
      <c r="AC42" s="274"/>
    </row>
    <row r="43" spans="2:29" ht="12.95" customHeight="1">
      <c r="B43" s="262"/>
      <c r="C43" s="286" t="s">
        <v>1079</v>
      </c>
      <c r="D43" s="317" t="str">
        <f>IF(Badges!$AG830="C","/","")</f>
        <v/>
      </c>
      <c r="E43" s="317" t="str">
        <f>IF(Badges!$AG830="C","/","")</f>
        <v/>
      </c>
      <c r="F43" s="317" t="str">
        <f>IF(Badges!$AG830="C","/","")</f>
        <v/>
      </c>
      <c r="G43" s="317" t="str">
        <f>IF(Badges!$AG830="C","/","")</f>
        <v/>
      </c>
      <c r="H43" s="317" t="str">
        <f>IF(Badges!$AG830="C","/","")</f>
        <v/>
      </c>
      <c r="I43" s="224" t="str">
        <f>IF(Summary!$BH43="E","E","")</f>
        <v/>
      </c>
      <c r="J43" s="224" t="str">
        <f>IF(Summary!$BI43="Y","R","")</f>
        <v/>
      </c>
      <c r="L43" s="581" t="str">
        <f>'Age-Level'!C125</f>
        <v>Rededication (3rd year)</v>
      </c>
      <c r="M43" s="581"/>
      <c r="N43" s="581"/>
      <c r="O43" s="581"/>
      <c r="P43" s="581"/>
      <c r="Q43" s="581"/>
      <c r="R43" s="590"/>
      <c r="S43" s="224" t="str">
        <f>IF(Summary!$BH109="E","E","")</f>
        <v/>
      </c>
      <c r="T43" s="224" t="str">
        <f>IF(Summary!$BI109="Y","R","")</f>
        <v/>
      </c>
      <c r="U43" s="586"/>
      <c r="W43" s="338" t="str">
        <f>'Fun Patches'!C44</f>
        <v>&lt;LIST PATCH HERE&gt;</v>
      </c>
      <c r="X43" s="339" t="str">
        <f>IF(Summary!$BH152="E","E","")</f>
        <v/>
      </c>
      <c r="Y43" s="339" t="str">
        <f>IF(Summary!$BI152="Y","R","")</f>
        <v/>
      </c>
      <c r="AA43" s="275"/>
      <c r="AB43" s="273"/>
      <c r="AC43" s="274"/>
    </row>
    <row r="44" spans="2:29" ht="12.95" customHeight="1" thickBot="1">
      <c r="B44" s="262"/>
      <c r="C44" s="293" t="s">
        <v>1080</v>
      </c>
      <c r="D44" s="316" t="str">
        <f>IF(Badges!$AG837="C","/","")</f>
        <v/>
      </c>
      <c r="E44" s="316" t="str">
        <f>IF(Badges!$AG837="C","/","")</f>
        <v/>
      </c>
      <c r="F44" s="316" t="str">
        <f>IF(Badges!$AG837="C","/","")</f>
        <v/>
      </c>
      <c r="G44" s="316" t="str">
        <f>IF(Badges!$AG837="C","/","")</f>
        <v/>
      </c>
      <c r="H44" s="316" t="str">
        <f>IF(Badges!$AG837="C","/","")</f>
        <v/>
      </c>
      <c r="I44" s="326" t="str">
        <f>IF(Summary!$BH44="E","E","")</f>
        <v/>
      </c>
      <c r="J44" s="326" t="str">
        <f>IF(Summary!$BI44="Y","R","")</f>
        <v/>
      </c>
      <c r="L44" s="581" t="str">
        <f>'Age-Level'!C126</f>
        <v>Rededication (4th year)</v>
      </c>
      <c r="M44" s="581"/>
      <c r="N44" s="581"/>
      <c r="O44" s="581"/>
      <c r="P44" s="581"/>
      <c r="Q44" s="581"/>
      <c r="R44" s="590"/>
      <c r="S44" s="342" t="str">
        <f>IF(Summary!$BH110="E","E","")</f>
        <v/>
      </c>
      <c r="T44" s="342" t="str">
        <f>IF(Summary!$BI110="Y","R","")</f>
        <v/>
      </c>
      <c r="U44" s="586"/>
      <c r="W44" s="338" t="str">
        <f>'Fun Patches'!C45</f>
        <v>&lt;LIST PATCH HERE&gt;</v>
      </c>
      <c r="X44" s="339" t="str">
        <f>IF(Summary!$BH153="E","E","")</f>
        <v/>
      </c>
      <c r="Y44" s="339" t="str">
        <f>IF(Summary!$BI153="Y","R","")</f>
        <v/>
      </c>
      <c r="AA44" s="275"/>
      <c r="AB44" s="273"/>
      <c r="AC44" s="274"/>
    </row>
    <row r="45" spans="2:29" ht="12.95" customHeight="1" thickBot="1">
      <c r="B45" s="262"/>
      <c r="C45" s="263" t="s">
        <v>967</v>
      </c>
      <c r="D45" s="309" t="str">
        <f>IF(Badges!$AG845="C","/","")</f>
        <v/>
      </c>
      <c r="E45" s="309" t="str">
        <f>IF(Badges!$AG846="C","/","")</f>
        <v/>
      </c>
      <c r="F45" s="309" t="str">
        <f>IF(Badges!$AG847="C","/","")</f>
        <v/>
      </c>
      <c r="G45" s="309" t="str">
        <f>IF(Badges!$AG848="C","/","")</f>
        <v/>
      </c>
      <c r="H45" s="309" t="str">
        <f>IF(Badges!$AG849="C","/","")</f>
        <v/>
      </c>
      <c r="I45" s="224" t="str">
        <f>IF(Summary!$BH46="E","E","")</f>
        <v/>
      </c>
      <c r="J45" s="224" t="str">
        <f>IF(Summary!$BI46="Y","R","")</f>
        <v/>
      </c>
      <c r="L45" s="584" t="str">
        <f>'Age-Level'!C127</f>
        <v>Rededication (5th year)</v>
      </c>
      <c r="M45" s="584"/>
      <c r="N45" s="584"/>
      <c r="O45" s="584"/>
      <c r="P45" s="584"/>
      <c r="Q45" s="584"/>
      <c r="R45" s="592"/>
      <c r="S45" s="343" t="str">
        <f>IF(Summary!$BH111="E","E","")</f>
        <v/>
      </c>
      <c r="T45" s="343" t="str">
        <f>IF(Summary!$BI111="Y","R","")</f>
        <v/>
      </c>
      <c r="U45" s="586"/>
      <c r="W45" s="338" t="str">
        <f>'Fun Patches'!C46</f>
        <v>&lt;LIST PATCH HERE&gt;</v>
      </c>
      <c r="X45" s="339" t="str">
        <f>IF(Summary!$BH154="E","E","")</f>
        <v/>
      </c>
      <c r="Y45" s="339" t="str">
        <f>IF(Summary!$BI154="Y","R","")</f>
        <v/>
      </c>
      <c r="AA45" s="275"/>
      <c r="AB45" s="273"/>
      <c r="AC45" s="274"/>
    </row>
    <row r="46" spans="2:29" ht="12.95" customHeight="1">
      <c r="B46" s="262"/>
      <c r="C46" s="286" t="s">
        <v>968</v>
      </c>
      <c r="D46" s="317" t="str">
        <f>IF(Badges!$AG852="C","/","")</f>
        <v/>
      </c>
      <c r="E46" s="317" t="str">
        <f>IF(Badges!$AG853="C","/","")</f>
        <v/>
      </c>
      <c r="F46" s="317" t="str">
        <f>IF(Badges!$AG854="C","/","")</f>
        <v/>
      </c>
      <c r="G46" s="317" t="str">
        <f>IF(Badges!$AG855="C","/","")</f>
        <v/>
      </c>
      <c r="H46" s="317" t="str">
        <f>IF(Badges!$AG856="C","/","")</f>
        <v/>
      </c>
      <c r="I46" s="224" t="str">
        <f>IF(Summary!$BH47="E","E","")</f>
        <v/>
      </c>
      <c r="J46" s="224" t="str">
        <f>IF(Summary!$BI47="Y","R","")</f>
        <v/>
      </c>
      <c r="T46" s="394"/>
      <c r="U46" s="586"/>
      <c r="W46" s="338" t="str">
        <f>'Fun Patches'!C47</f>
        <v>&lt;LIST PATCH HERE&gt;</v>
      </c>
      <c r="X46" s="339" t="str">
        <f>IF(Summary!$BH155="E","E","")</f>
        <v/>
      </c>
      <c r="Y46" s="339" t="str">
        <f>IF(Summary!$BI155="Y","R","")</f>
        <v/>
      </c>
      <c r="AA46" s="275"/>
      <c r="AB46" s="273"/>
      <c r="AC46" s="274"/>
    </row>
    <row r="47" spans="2:29" ht="12.95" customHeight="1" thickBot="1">
      <c r="B47" s="262"/>
      <c r="C47" s="293" t="s">
        <v>969</v>
      </c>
      <c r="D47" s="316" t="str">
        <f>IF(Badges!$AG859="C","/","")</f>
        <v/>
      </c>
      <c r="E47" s="316" t="str">
        <f>IF(Badges!$AG860="C","/","")</f>
        <v/>
      </c>
      <c r="F47" s="316" t="str">
        <f>IF(Badges!$AG861="C","/","")</f>
        <v/>
      </c>
      <c r="G47" s="316" t="str">
        <f>IF(Badges!$AG862="C","/","")</f>
        <v/>
      </c>
      <c r="H47" s="316" t="str">
        <f>IF(Badges!$AG863="C","/","")</f>
        <v/>
      </c>
      <c r="I47" s="326" t="str">
        <f>IF(Summary!$BH48="E","E","")</f>
        <v/>
      </c>
      <c r="J47" s="326" t="str">
        <f>IF(Summary!$BI48="Y","R","")</f>
        <v/>
      </c>
      <c r="U47" s="586"/>
      <c r="W47" s="338" t="str">
        <f>'Fun Patches'!C48</f>
        <v>&lt;LIST PATCH HERE&gt;</v>
      </c>
      <c r="X47" s="339" t="str">
        <f>IF(Summary!$BH156="E","E","")</f>
        <v/>
      </c>
      <c r="Y47" s="339" t="str">
        <f>IF(Summary!$BI156="Y","R","")</f>
        <v/>
      </c>
      <c r="AA47" s="275"/>
      <c r="AB47" s="273"/>
      <c r="AC47" s="274"/>
    </row>
    <row r="48" spans="2:29" ht="12.95" customHeight="1">
      <c r="B48" s="262"/>
      <c r="C48" s="294" t="s">
        <v>970</v>
      </c>
      <c r="D48" s="309" t="str">
        <f>IF(Badges!$AG867="C","/","")</f>
        <v/>
      </c>
      <c r="E48" s="309" t="str">
        <f>IF(Badges!$AG868="C","/","")</f>
        <v/>
      </c>
      <c r="F48" s="309" t="str">
        <f>IF(Badges!$AG869="C","/","")</f>
        <v/>
      </c>
      <c r="G48" s="309" t="str">
        <f>IF(Badges!$AG870="C","/","")</f>
        <v/>
      </c>
      <c r="H48" s="309" t="str">
        <f>IF(Badges!$AG871="C","/","")</f>
        <v/>
      </c>
      <c r="I48" s="224" t="str">
        <f>IF(Summary!$BH50="E","E","")</f>
        <v/>
      </c>
      <c r="J48" s="224" t="str">
        <f>IF(Summary!$BI50="Y","R","")</f>
        <v/>
      </c>
      <c r="L48" s="583"/>
      <c r="M48" s="583"/>
      <c r="N48" s="583"/>
      <c r="O48" s="583"/>
      <c r="P48" s="583"/>
      <c r="Q48" s="583"/>
      <c r="R48" s="587"/>
      <c r="S48" s="264"/>
      <c r="T48" s="274"/>
      <c r="U48" s="586"/>
      <c r="W48" s="338" t="str">
        <f>'Fun Patches'!C49</f>
        <v>&lt;LIST PATCH HERE&gt;</v>
      </c>
      <c r="X48" s="339" t="str">
        <f>IF(Summary!$BH157="E","E","")</f>
        <v/>
      </c>
      <c r="Y48" s="339" t="str">
        <f>IF(Summary!$BI157="Y","R","")</f>
        <v/>
      </c>
      <c r="AA48" s="275"/>
      <c r="AB48" s="273"/>
      <c r="AC48" s="274"/>
    </row>
    <row r="49" spans="2:29" ht="12.95" customHeight="1">
      <c r="B49" s="262"/>
      <c r="C49" s="295" t="s">
        <v>971</v>
      </c>
      <c r="D49" s="317" t="str">
        <f>IF(Badges!$AG874="C","/","")</f>
        <v/>
      </c>
      <c r="E49" s="317" t="str">
        <f>IF(Badges!$AG875="C","/","")</f>
        <v/>
      </c>
      <c r="F49" s="317" t="str">
        <f>IF(Badges!$AG876="C","/","")</f>
        <v/>
      </c>
      <c r="G49" s="317" t="str">
        <f>IF(Badges!$AG877="C","/","")</f>
        <v/>
      </c>
      <c r="H49" s="317" t="str">
        <f>IF(Badges!$AG878="C","/","")</f>
        <v/>
      </c>
      <c r="I49" s="224" t="str">
        <f>IF(Summary!$BH51="E","E","")</f>
        <v/>
      </c>
      <c r="J49" s="224" t="str">
        <f>IF(Summary!$BI51="Y","R","")</f>
        <v/>
      </c>
      <c r="L49" s="585"/>
      <c r="M49" s="585"/>
      <c r="N49" s="585"/>
      <c r="O49" s="585"/>
      <c r="P49" s="585"/>
      <c r="Q49" s="585"/>
      <c r="R49" s="588"/>
      <c r="S49" s="273"/>
      <c r="T49" s="274"/>
      <c r="U49" s="586"/>
      <c r="W49" s="338" t="str">
        <f>'Fun Patches'!C50</f>
        <v>&lt;LIST PATCH HERE&gt;</v>
      </c>
      <c r="X49" s="339" t="str">
        <f>IF(Summary!$BH158="E","E","")</f>
        <v/>
      </c>
      <c r="Y49" s="339" t="str">
        <f>IF(Summary!$BI158="Y","R","")</f>
        <v/>
      </c>
      <c r="AA49" s="275"/>
      <c r="AB49" s="273"/>
      <c r="AC49" s="274"/>
    </row>
    <row r="50" spans="2:29" ht="12.95" customHeight="1" thickBot="1">
      <c r="B50" s="262"/>
      <c r="C50" s="298" t="s">
        <v>972</v>
      </c>
      <c r="D50" s="316" t="str">
        <f>IF(Badges!$AG881="C","/","")</f>
        <v/>
      </c>
      <c r="E50" s="316" t="str">
        <f>IF(Badges!$AG882="C","/","")</f>
        <v/>
      </c>
      <c r="F50" s="316" t="str">
        <f>IF(Badges!$AG883="C","/","")</f>
        <v/>
      </c>
      <c r="G50" s="316" t="str">
        <f>IF(Badges!$AG884="C","/","")</f>
        <v/>
      </c>
      <c r="H50" s="316" t="str">
        <f>IF(Badges!$AG885="C","/","")</f>
        <v/>
      </c>
      <c r="I50" s="326" t="str">
        <f>IF(Summary!$BH52="E","E","")</f>
        <v/>
      </c>
      <c r="J50" s="326" t="str">
        <f>IF(Summary!$BI52="Y","R","")</f>
        <v/>
      </c>
      <c r="L50" s="583"/>
      <c r="M50" s="583"/>
      <c r="N50" s="583"/>
      <c r="O50" s="583"/>
      <c r="P50" s="583"/>
      <c r="Q50" s="583"/>
      <c r="R50" s="587"/>
      <c r="S50" s="273"/>
      <c r="T50" s="274"/>
      <c r="U50" s="586"/>
      <c r="W50" s="338" t="str">
        <f>'Fun Patches'!C51</f>
        <v>&lt;LIST PATCH HERE&gt;</v>
      </c>
      <c r="X50" s="339" t="str">
        <f>IF(Summary!$BH159="E","E","")</f>
        <v/>
      </c>
      <c r="Y50" s="339" t="str">
        <f>IF(Summary!$BI159="Y","R","")</f>
        <v/>
      </c>
      <c r="AA50" s="275"/>
      <c r="AB50" s="273"/>
      <c r="AC50" s="274"/>
    </row>
    <row r="51" spans="2:29" ht="12.95" customHeight="1">
      <c r="B51" s="262"/>
      <c r="C51" s="263" t="s">
        <v>1081</v>
      </c>
      <c r="D51" s="309" t="str">
        <f>IF(Badges!$AG889="C","/","")</f>
        <v/>
      </c>
      <c r="E51" s="309" t="str">
        <f>IF(Badges!$AG890="C","/","")</f>
        <v/>
      </c>
      <c r="F51" s="309" t="str">
        <f>IF(Badges!$AG891="C","/","")</f>
        <v/>
      </c>
      <c r="G51" s="309" t="str">
        <f>IF(Badges!$AG892="C","/","")</f>
        <v/>
      </c>
      <c r="H51" s="309" t="str">
        <f>IF(Badges!$AG893="C","/","")</f>
        <v/>
      </c>
      <c r="I51" s="224" t="str">
        <f>IF(Summary!$BH54="E","E","")</f>
        <v/>
      </c>
      <c r="J51" s="224" t="str">
        <f>IF(Summary!$BI54="Y","R","")</f>
        <v/>
      </c>
      <c r="L51" s="585"/>
      <c r="M51" s="585"/>
      <c r="N51" s="585"/>
      <c r="O51" s="585"/>
      <c r="P51" s="585"/>
      <c r="Q51" s="585"/>
      <c r="R51" s="588"/>
      <c r="S51" s="273"/>
      <c r="T51" s="274"/>
      <c r="U51" s="586"/>
      <c r="W51" s="338" t="str">
        <f>'Fun Patches'!C52</f>
        <v>&lt;LIST PATCH HERE&gt;</v>
      </c>
      <c r="X51" s="339" t="str">
        <f>IF(Summary!$BH160="E","E","")</f>
        <v/>
      </c>
      <c r="Y51" s="339" t="str">
        <f>IF(Summary!$BI160="Y","R","")</f>
        <v/>
      </c>
      <c r="AA51" s="275"/>
      <c r="AB51" s="273"/>
      <c r="AC51" s="274"/>
    </row>
    <row r="52" spans="2:29" ht="12.95" customHeight="1">
      <c r="B52" s="262"/>
      <c r="C52" s="286" t="s">
        <v>1082</v>
      </c>
      <c r="D52" s="317" t="str">
        <f>IF(Badges!$AG896="C","/","")</f>
        <v/>
      </c>
      <c r="E52" s="317" t="str">
        <f>IF(Badges!$AG897="C","/","")</f>
        <v/>
      </c>
      <c r="F52" s="317" t="str">
        <f>IF(Badges!$AG898="C","/","")</f>
        <v/>
      </c>
      <c r="G52" s="317" t="str">
        <f>IF(Badges!$AG899="C","/","")</f>
        <v/>
      </c>
      <c r="H52" s="317" t="str">
        <f>IF(Badges!$AG900="C","/","")</f>
        <v/>
      </c>
      <c r="I52" s="224" t="str">
        <f>IF(Summary!$BH55="E","E","")</f>
        <v/>
      </c>
      <c r="J52" s="224" t="str">
        <f>IF(Summary!$BI55="Y","R","")</f>
        <v/>
      </c>
      <c r="L52" s="583"/>
      <c r="M52" s="583"/>
      <c r="N52" s="583"/>
      <c r="O52" s="583"/>
      <c r="P52" s="583"/>
      <c r="Q52" s="583"/>
      <c r="R52" s="587"/>
      <c r="S52" s="273"/>
      <c r="T52" s="274"/>
      <c r="U52" s="586"/>
      <c r="W52" s="338" t="str">
        <f>'Fun Patches'!C53</f>
        <v>&lt;LIST PATCH HERE&gt;</v>
      </c>
      <c r="X52" s="339" t="str">
        <f>IF(Summary!$BH161="E","E","")</f>
        <v/>
      </c>
      <c r="Y52" s="339" t="str">
        <f>IF(Summary!$BI161="Y","R","")</f>
        <v/>
      </c>
      <c r="AA52" s="275"/>
      <c r="AB52" s="273"/>
      <c r="AC52" s="274"/>
    </row>
    <row r="53" spans="2:29" ht="12.95" customHeight="1" thickBot="1">
      <c r="B53" s="262"/>
      <c r="C53" s="293" t="s">
        <v>1083</v>
      </c>
      <c r="D53" s="316" t="str">
        <f>IF(Badges!$AG903="C","/","")</f>
        <v/>
      </c>
      <c r="E53" s="316" t="str">
        <f>IF(Badges!$AG904="C","/","")</f>
        <v/>
      </c>
      <c r="F53" s="316" t="str">
        <f>IF(Badges!$AG905="C","/","")</f>
        <v/>
      </c>
      <c r="G53" s="316" t="str">
        <f>IF(Badges!$AG906="C","/","")</f>
        <v/>
      </c>
      <c r="H53" s="316" t="str">
        <f>IF(Badges!$AG907="C","/","")</f>
        <v/>
      </c>
      <c r="I53" s="326" t="str">
        <f>IF(Summary!$BH56="E","E","")</f>
        <v/>
      </c>
      <c r="J53" s="326" t="str">
        <f>IF(Summary!$BI56="Y","R","")</f>
        <v/>
      </c>
      <c r="L53" s="585"/>
      <c r="M53" s="585"/>
      <c r="N53" s="585"/>
      <c r="O53" s="585"/>
      <c r="P53" s="585"/>
      <c r="Q53" s="585"/>
      <c r="R53" s="588"/>
      <c r="S53" s="273"/>
      <c r="T53" s="274"/>
      <c r="U53" s="586"/>
      <c r="W53" s="340" t="str">
        <f>'Fun Patches'!C54</f>
        <v>&lt;LIST PATCH HERE&gt;</v>
      </c>
      <c r="X53" s="341" t="str">
        <f>IF(Summary!$BH162="E","E","")</f>
        <v/>
      </c>
      <c r="Y53" s="341" t="str">
        <f>IF(Summary!$BI162="Y","R","")</f>
        <v/>
      </c>
      <c r="AA53" s="275"/>
      <c r="AB53" s="273"/>
      <c r="AC53" s="274"/>
    </row>
    <row r="54" spans="2:29" ht="12.95" customHeight="1">
      <c r="B54" s="262"/>
      <c r="C54" s="263" t="s">
        <v>973</v>
      </c>
      <c r="D54" s="309" t="str">
        <f>IF(Badges!$AG911="C","/","")</f>
        <v/>
      </c>
      <c r="E54" s="309" t="str">
        <f>IF(Badges!$AG912="C","/","")</f>
        <v/>
      </c>
      <c r="F54" s="309" t="str">
        <f>IF(Badges!$AG913="C","/","")</f>
        <v/>
      </c>
      <c r="G54" s="309" t="str">
        <f>IF(Badges!$AG914="C","/","")</f>
        <v/>
      </c>
      <c r="H54" s="309" t="str">
        <f>IF(Badges!$AG915="C","/","")</f>
        <v/>
      </c>
      <c r="I54" s="224" t="str">
        <f>IF(Summary!$BH58="E","E","")</f>
        <v/>
      </c>
      <c r="J54" s="224" t="str">
        <f>IF(Summary!$BI58="Y","R","")</f>
        <v/>
      </c>
      <c r="L54" s="583"/>
      <c r="M54" s="583"/>
      <c r="N54" s="583"/>
      <c r="O54" s="583"/>
      <c r="P54" s="583"/>
      <c r="Q54" s="583"/>
      <c r="R54" s="587"/>
      <c r="S54" s="273"/>
      <c r="T54" s="274"/>
      <c r="U54" s="586"/>
      <c r="W54" s="335"/>
      <c r="X54" s="334"/>
      <c r="Y54" s="334"/>
      <c r="AA54" s="275"/>
      <c r="AB54" s="273"/>
      <c r="AC54" s="274"/>
    </row>
    <row r="55" spans="2:29" ht="12.95" customHeight="1">
      <c r="B55" s="262"/>
      <c r="C55" s="286" t="s">
        <v>974</v>
      </c>
      <c r="D55" s="317" t="str">
        <f>IF(Badges!$AG918="C","/","")</f>
        <v/>
      </c>
      <c r="E55" s="317" t="str">
        <f>IF(Badges!$AG919="C","/","")</f>
        <v/>
      </c>
      <c r="F55" s="317" t="str">
        <f>IF(Badges!$AG920="C","/","")</f>
        <v/>
      </c>
      <c r="G55" s="317" t="str">
        <f>IF(Badges!$AG921="C","/","")</f>
        <v/>
      </c>
      <c r="H55" s="317" t="str">
        <f>IF(Badges!$AG922="C","/","")</f>
        <v/>
      </c>
      <c r="I55" s="224" t="str">
        <f>IF(Summary!$BH59="E","E","")</f>
        <v/>
      </c>
      <c r="J55" s="224" t="str">
        <f>IF(Summary!$BI59="Y","R","")</f>
        <v/>
      </c>
      <c r="L55" s="585"/>
      <c r="M55" s="585"/>
      <c r="N55" s="585"/>
      <c r="O55" s="585"/>
      <c r="P55" s="585"/>
      <c r="Q55" s="585"/>
      <c r="R55" s="588"/>
      <c r="S55" s="273"/>
      <c r="T55" s="274"/>
      <c r="U55" s="586"/>
      <c r="W55" s="396"/>
      <c r="X55" s="264"/>
      <c r="Y55" s="265"/>
      <c r="AA55" s="275"/>
      <c r="AB55" s="273"/>
      <c r="AC55" s="274"/>
    </row>
    <row r="56" spans="2:29" ht="12.95" customHeight="1" thickBot="1">
      <c r="B56" s="262"/>
      <c r="C56" s="276" t="s">
        <v>975</v>
      </c>
      <c r="D56" s="316" t="str">
        <f>IF(Badges!$AG928="A","/","")</f>
        <v/>
      </c>
      <c r="E56" s="316" t="str">
        <f>IF(Badges!$AG931="A","/","")</f>
        <v/>
      </c>
      <c r="F56" s="316" t="str">
        <f>IF(Badges!$AG935="A","/","")</f>
        <v/>
      </c>
      <c r="G56" s="316" t="str">
        <f>IF(Badges!$AG939="A","/","")</f>
        <v/>
      </c>
      <c r="H56" s="316" t="str">
        <f>IF(Badges!$AG942="A","/","")</f>
        <v/>
      </c>
      <c r="I56" s="224" t="str">
        <f>IF(Summary!$BH60="E","E","")</f>
        <v/>
      </c>
      <c r="J56" s="224" t="str">
        <f>IF(Summary!$BI60="Y","R","")</f>
        <v/>
      </c>
      <c r="L56" s="583"/>
      <c r="M56" s="583"/>
      <c r="N56" s="583"/>
      <c r="O56" s="583"/>
      <c r="P56" s="583"/>
      <c r="Q56" s="583"/>
      <c r="R56" s="587"/>
      <c r="S56" s="273"/>
      <c r="T56" s="274"/>
      <c r="U56" s="586"/>
      <c r="W56" s="275"/>
      <c r="X56" s="273"/>
      <c r="Y56" s="274"/>
      <c r="AA56" s="275"/>
      <c r="AB56" s="273"/>
      <c r="AC56" s="274"/>
    </row>
    <row r="57" spans="2:29" ht="12.95" customHeight="1">
      <c r="J57" s="301"/>
      <c r="L57" s="585"/>
      <c r="M57" s="585"/>
      <c r="N57" s="585"/>
      <c r="O57" s="585"/>
      <c r="P57" s="585"/>
      <c r="Q57" s="585"/>
      <c r="R57" s="588"/>
      <c r="S57" s="273"/>
      <c r="T57" s="274"/>
      <c r="U57" s="586"/>
      <c r="W57" s="275"/>
      <c r="X57" s="273"/>
      <c r="Y57" s="274"/>
      <c r="AA57" s="275"/>
      <c r="AB57" s="273"/>
      <c r="AC57" s="274"/>
    </row>
    <row r="58" spans="2:29" ht="12.95" customHeight="1" thickBot="1">
      <c r="L58" s="583"/>
      <c r="M58" s="583"/>
      <c r="N58" s="583"/>
      <c r="O58" s="583"/>
      <c r="P58" s="583"/>
      <c r="Q58" s="583"/>
      <c r="R58" s="587"/>
      <c r="S58" s="273"/>
      <c r="T58" s="274"/>
      <c r="U58" s="586"/>
      <c r="W58" s="275"/>
      <c r="X58" s="273"/>
      <c r="Y58" s="274"/>
      <c r="AA58" s="275"/>
      <c r="AB58" s="273"/>
      <c r="AC58" s="274"/>
    </row>
    <row r="59" spans="2:29" ht="12.95" customHeight="1">
      <c r="B59" s="262"/>
      <c r="C59" s="263" t="s">
        <v>976</v>
      </c>
      <c r="D59" s="310" t="str">
        <f>IF('Age-Level'!$AG6="C","/","")</f>
        <v/>
      </c>
      <c r="E59" s="310" t="str">
        <f>IF('Age-Level'!$AG7="C","/","")</f>
        <v/>
      </c>
      <c r="F59" s="310" t="str">
        <f>IF('Age-Level'!$AG8="C","/","")</f>
        <v/>
      </c>
      <c r="G59" s="310" t="str">
        <f>IF('Age-Level'!$AG9="C","/","")</f>
        <v/>
      </c>
      <c r="H59" s="310" t="str">
        <f>IF('Age-Level'!$AG10="C","/","")</f>
        <v/>
      </c>
      <c r="I59" s="224" t="str">
        <f>IF(Summary!$BH95="E","E","")</f>
        <v/>
      </c>
      <c r="J59" s="224" t="str">
        <f>IF(Summary!$BI95="Y","R","")</f>
        <v/>
      </c>
      <c r="L59" s="585"/>
      <c r="M59" s="585"/>
      <c r="N59" s="585"/>
      <c r="O59" s="585"/>
      <c r="P59" s="585"/>
      <c r="Q59" s="585"/>
      <c r="R59" s="588"/>
      <c r="S59" s="273"/>
      <c r="T59" s="274"/>
      <c r="U59" s="586"/>
      <c r="W59" s="275"/>
      <c r="X59" s="273"/>
      <c r="Y59" s="274"/>
      <c r="AA59" s="275"/>
      <c r="AB59" s="273"/>
      <c r="AC59" s="274"/>
    </row>
    <row r="60" spans="2:29" ht="12.95" customHeight="1" thickBot="1">
      <c r="B60" s="262"/>
      <c r="C60" s="276" t="s">
        <v>977</v>
      </c>
      <c r="D60" s="316" t="str">
        <f>IF('Age-Level'!$AG13="C","/","")</f>
        <v/>
      </c>
      <c r="E60" s="316" t="str">
        <f>IF('Age-Level'!$AG14="C","/","")</f>
        <v/>
      </c>
      <c r="F60" s="316" t="str">
        <f>IF('Age-Level'!$AG15="C","/","")</f>
        <v/>
      </c>
      <c r="G60" s="316" t="str">
        <f>IF('Age-Level'!$AG16="C","/","")</f>
        <v/>
      </c>
      <c r="H60" s="316" t="str">
        <f>IF('Age-Level'!$AG17="C","/","")</f>
        <v/>
      </c>
      <c r="I60" s="326" t="str">
        <f>IF(Summary!$BH96="E","E","")</f>
        <v/>
      </c>
      <c r="J60" s="326" t="str">
        <f>IF(Summary!$BI96="Y","R","")</f>
        <v/>
      </c>
      <c r="L60" s="583"/>
      <c r="M60" s="583"/>
      <c r="N60" s="583"/>
      <c r="O60" s="583"/>
      <c r="P60" s="583"/>
      <c r="Q60" s="583"/>
      <c r="R60" s="587"/>
      <c r="S60" s="273"/>
      <c r="T60" s="274"/>
      <c r="U60" s="586"/>
      <c r="W60" s="275"/>
      <c r="X60" s="273"/>
      <c r="Y60" s="274"/>
      <c r="AA60" s="275"/>
      <c r="AB60" s="273"/>
      <c r="AC60" s="274"/>
    </row>
    <row r="61" spans="2:29" ht="12.95" customHeight="1">
      <c r="B61" s="262"/>
      <c r="C61" s="282" t="s">
        <v>978</v>
      </c>
      <c r="D61" s="310" t="str">
        <f>IF('Age-Level'!$AG20="C","/","")</f>
        <v/>
      </c>
      <c r="E61" s="310" t="str">
        <f>IF('Age-Level'!$AG21="C","/","")</f>
        <v/>
      </c>
      <c r="F61" s="310" t="str">
        <f>IF('Age-Level'!$AG22="C","/","")</f>
        <v/>
      </c>
      <c r="G61" s="310" t="str">
        <f>IF('Age-Level'!$AG23="C","/","")</f>
        <v/>
      </c>
      <c r="H61" s="310" t="str">
        <f>IF('Age-Level'!$AG24="C","/","")</f>
        <v/>
      </c>
      <c r="I61" s="224" t="str">
        <f>IF(Summary!$BH97="E","E","")</f>
        <v/>
      </c>
      <c r="J61" s="224" t="str">
        <f>IF(Summary!$BI97="Y","R","")</f>
        <v/>
      </c>
      <c r="L61" s="585"/>
      <c r="M61" s="585"/>
      <c r="N61" s="585"/>
      <c r="O61" s="585"/>
      <c r="P61" s="585"/>
      <c r="Q61" s="585"/>
      <c r="R61" s="588"/>
      <c r="S61" s="273"/>
      <c r="T61" s="274"/>
      <c r="U61" s="586"/>
      <c r="W61" s="275"/>
      <c r="X61" s="273"/>
      <c r="Y61" s="274"/>
      <c r="AA61" s="275"/>
      <c r="AB61" s="273"/>
      <c r="AC61" s="274"/>
    </row>
    <row r="62" spans="2:29" ht="12.95" customHeight="1">
      <c r="B62" s="262"/>
      <c r="C62" s="276" t="s">
        <v>979</v>
      </c>
      <c r="D62" s="315" t="str">
        <f>IF('Age-Level'!$AG27="C","/","")</f>
        <v/>
      </c>
      <c r="E62" s="315" t="str">
        <f>IF('Age-Level'!$AG28="C","/","")</f>
        <v/>
      </c>
      <c r="F62" s="315" t="str">
        <f>IF('Age-Level'!$AG29="C","/","")</f>
        <v/>
      </c>
      <c r="G62" s="315" t="str">
        <f>IF('Age-Level'!$AG30="C","/","")</f>
        <v/>
      </c>
      <c r="H62" s="315" t="str">
        <f>IF('Age-Level'!$AG31="C","/","")</f>
        <v/>
      </c>
      <c r="I62" s="346" t="str">
        <f>IF(Summary!$BH98="E","E","")</f>
        <v/>
      </c>
      <c r="J62" s="346" t="str">
        <f>IF(Summary!$BI98="Y","R","")</f>
        <v/>
      </c>
      <c r="L62" s="583"/>
      <c r="M62" s="583"/>
      <c r="N62" s="583"/>
      <c r="O62" s="583"/>
      <c r="P62" s="583"/>
      <c r="Q62" s="583"/>
      <c r="R62" s="587"/>
      <c r="S62" s="273"/>
      <c r="T62" s="274"/>
      <c r="U62" s="586"/>
      <c r="W62" s="275"/>
      <c r="X62" s="273"/>
      <c r="Y62" s="274"/>
      <c r="AA62" s="275"/>
      <c r="AB62" s="273"/>
      <c r="AC62" s="274"/>
    </row>
    <row r="63" spans="2:29" ht="12.95" customHeight="1" thickBot="1">
      <c r="B63" s="262"/>
      <c r="C63" s="298" t="s">
        <v>542</v>
      </c>
      <c r="D63" s="316" t="str">
        <f>IF('Age-Level'!$AG34="C","/","")</f>
        <v/>
      </c>
      <c r="E63" s="316" t="str">
        <f>IF('Age-Level'!$AG35="C","/","")</f>
        <v/>
      </c>
      <c r="F63" s="316" t="str">
        <f>IF('Age-Level'!$AG36="C","/","")</f>
        <v/>
      </c>
      <c r="G63" s="316" t="str">
        <f>IF('Age-Level'!$AG37="C","/","")</f>
        <v/>
      </c>
      <c r="H63" s="316" t="str">
        <f>IF('Age-Level'!$AG38="C","/","")</f>
        <v/>
      </c>
      <c r="I63" s="326" t="str">
        <f>IF(Summary!$BH99="E","E","")</f>
        <v/>
      </c>
      <c r="J63" s="326" t="str">
        <f>IF(Summary!$BI99="Y","R","")</f>
        <v/>
      </c>
      <c r="L63" s="585"/>
      <c r="M63" s="585"/>
      <c r="N63" s="585"/>
      <c r="O63" s="585"/>
      <c r="P63" s="585"/>
      <c r="Q63" s="585"/>
      <c r="R63" s="588"/>
      <c r="S63" s="273"/>
      <c r="T63" s="274"/>
      <c r="U63" s="586"/>
      <c r="W63" s="275"/>
      <c r="X63" s="273"/>
      <c r="Y63" s="274"/>
      <c r="AA63" s="275"/>
      <c r="AB63" s="273"/>
      <c r="AC63" s="274"/>
    </row>
    <row r="64" spans="2:29" ht="12.95" customHeight="1">
      <c r="B64" s="262"/>
      <c r="C64" s="303" t="s">
        <v>980</v>
      </c>
      <c r="D64" s="397"/>
      <c r="E64" s="398"/>
      <c r="F64" s="399" t="str">
        <f>IF(COUNTIF(U4:U24,"C")&gt;0,"/"," ")</f>
        <v xml:space="preserve"> </v>
      </c>
      <c r="G64" s="399" t="str">
        <f>IF(COUNTIF(U4:U24,"C")&gt;1,"/"," ")</f>
        <v xml:space="preserve"> </v>
      </c>
      <c r="H64" s="399" t="str">
        <f>IF(COUNTIF(U4:U24,"C")&gt;2,"/"," ")</f>
        <v xml:space="preserve"> </v>
      </c>
      <c r="I64" s="224" t="str">
        <f>IF(Summary!$BH100="E","E","")</f>
        <v/>
      </c>
      <c r="J64" s="224" t="str">
        <f>IF(Summary!$BI100="Y","R","")</f>
        <v/>
      </c>
      <c r="L64" s="583"/>
      <c r="M64" s="583"/>
      <c r="N64" s="583"/>
      <c r="O64" s="583"/>
      <c r="P64" s="583"/>
      <c r="Q64" s="583"/>
      <c r="R64" s="587"/>
      <c r="S64" s="273"/>
      <c r="T64" s="274"/>
      <c r="U64" s="586"/>
      <c r="W64" s="275"/>
      <c r="X64" s="273"/>
      <c r="Y64" s="274"/>
      <c r="AA64" s="275"/>
      <c r="AB64" s="273"/>
      <c r="AC64" s="274"/>
    </row>
    <row r="65" spans="1:30" ht="12.95" customHeight="1">
      <c r="B65" s="262"/>
      <c r="C65" s="302" t="s">
        <v>211</v>
      </c>
      <c r="D65" s="379"/>
      <c r="E65" s="379"/>
      <c r="F65" s="379"/>
      <c r="G65" s="379"/>
      <c r="H65" s="380"/>
      <c r="I65" s="224" t="str">
        <f>IF(Summary!$BH92="E","E","")</f>
        <v/>
      </c>
      <c r="J65" s="224" t="str">
        <f>IF(Summary!$BI92="Y","R","")</f>
        <v/>
      </c>
      <c r="L65" s="585"/>
      <c r="M65" s="585"/>
      <c r="N65" s="585"/>
      <c r="O65" s="585"/>
      <c r="P65" s="585"/>
      <c r="Q65" s="585"/>
      <c r="R65" s="588"/>
      <c r="S65" s="273"/>
      <c r="T65" s="274"/>
      <c r="U65" s="586"/>
      <c r="W65" s="275"/>
      <c r="X65" s="273"/>
      <c r="Y65" s="274"/>
      <c r="AA65" s="275"/>
      <c r="AB65" s="273"/>
      <c r="AC65" s="274"/>
    </row>
    <row r="66" spans="1:30" s="261" customFormat="1" ht="12.95" customHeight="1">
      <c r="A66" s="258"/>
      <c r="B66" s="258"/>
      <c r="C66" s="258"/>
      <c r="D66" s="259"/>
      <c r="E66" s="259"/>
      <c r="F66" s="259"/>
      <c r="G66" s="259"/>
      <c r="H66" s="259"/>
      <c r="I66" s="260"/>
      <c r="J66" s="260"/>
      <c r="K66" s="258"/>
      <c r="L66" s="583"/>
      <c r="M66" s="583"/>
      <c r="N66" s="583"/>
      <c r="O66" s="583"/>
      <c r="P66" s="583"/>
      <c r="Q66" s="583"/>
      <c r="R66" s="587"/>
      <c r="S66" s="273"/>
      <c r="T66" s="274"/>
      <c r="U66" s="586"/>
      <c r="V66" s="258"/>
      <c r="W66" s="275"/>
      <c r="X66" s="273"/>
      <c r="Y66" s="274"/>
      <c r="Z66" s="260"/>
      <c r="AA66" s="275"/>
      <c r="AB66" s="273"/>
      <c r="AC66" s="274"/>
    </row>
    <row r="67" spans="1:30" s="261" customFormat="1" ht="12.95" customHeight="1" thickBot="1">
      <c r="A67" s="258"/>
      <c r="B67" s="258"/>
      <c r="C67" s="258"/>
      <c r="D67" s="259"/>
      <c r="E67" s="259"/>
      <c r="F67" s="259"/>
      <c r="G67" s="259"/>
      <c r="H67" s="259"/>
      <c r="I67" s="260"/>
      <c r="J67" s="260"/>
      <c r="K67" s="258"/>
      <c r="L67" s="585"/>
      <c r="M67" s="585"/>
      <c r="N67" s="585"/>
      <c r="O67" s="585"/>
      <c r="P67" s="585"/>
      <c r="Q67" s="585"/>
      <c r="R67" s="588"/>
      <c r="S67" s="273"/>
      <c r="T67" s="274"/>
      <c r="U67" s="586"/>
      <c r="V67" s="258"/>
      <c r="W67" s="275"/>
      <c r="X67" s="273"/>
      <c r="Y67" s="274"/>
      <c r="Z67" s="260"/>
      <c r="AA67" s="275"/>
      <c r="AB67" s="273"/>
      <c r="AC67" s="274"/>
    </row>
    <row r="68" spans="1:30" s="261" customFormat="1">
      <c r="A68" s="258"/>
      <c r="B68" s="262"/>
      <c r="C68" s="303" t="s">
        <v>981</v>
      </c>
      <c r="D68" s="310" t="str">
        <f>IF('Age-Level'!$AG44="A","/","")</f>
        <v/>
      </c>
      <c r="E68" s="310" t="str">
        <f>IF('Age-Level'!$AG48="A","/","")</f>
        <v/>
      </c>
      <c r="F68" s="310" t="str">
        <f>IF('Age-Level'!$AG52="A","/","")</f>
        <v/>
      </c>
      <c r="G68" s="310" t="str">
        <f>IF('Age-Level'!$AG57="A","/","")</f>
        <v/>
      </c>
      <c r="H68" s="310" t="str">
        <f>IF('Age-Level'!$AG59="A","/","")</f>
        <v/>
      </c>
      <c r="I68" s="224" t="str">
        <f>IF(Summary!$BH101="E","E","")</f>
        <v/>
      </c>
      <c r="J68" s="224" t="str">
        <f>IF(Summary!$BI101="Y","R","")</f>
        <v/>
      </c>
      <c r="K68" s="258"/>
      <c r="L68" s="583"/>
      <c r="M68" s="583"/>
      <c r="N68" s="583"/>
      <c r="O68" s="583"/>
      <c r="P68" s="583"/>
      <c r="Q68" s="583"/>
      <c r="R68" s="587"/>
      <c r="S68" s="273"/>
      <c r="T68" s="274"/>
      <c r="U68" s="586"/>
      <c r="V68" s="258"/>
      <c r="W68" s="275"/>
      <c r="X68" s="273"/>
      <c r="Y68" s="274"/>
      <c r="Z68" s="260"/>
      <c r="AA68" s="275"/>
      <c r="AB68" s="273"/>
      <c r="AC68" s="274"/>
    </row>
    <row r="69" spans="1:30" s="261" customFormat="1" ht="13.5" thickBot="1">
      <c r="A69" s="258"/>
      <c r="B69" s="262"/>
      <c r="C69" s="304" t="s">
        <v>982</v>
      </c>
      <c r="D69" s="316" t="str">
        <f>IF('Age-Level'!$AG62="A","/","")</f>
        <v/>
      </c>
      <c r="E69" s="316" t="str">
        <f>IF('Age-Level'!$AG66="A","/","")</f>
        <v/>
      </c>
      <c r="F69" s="316" t="str">
        <f>IF('Age-Level'!$AG70="A","/","")</f>
        <v/>
      </c>
      <c r="G69" s="316" t="str">
        <f>IF('Age-Level'!$AG75="A","/","")</f>
        <v/>
      </c>
      <c r="H69" s="316" t="str">
        <f>IF('Age-Level'!$AG77="A","/","")</f>
        <v/>
      </c>
      <c r="I69" s="326" t="str">
        <f>IF(Summary!$BH102="E","E","")</f>
        <v/>
      </c>
      <c r="J69" s="326" t="str">
        <f>IF(Summary!$BI102="Y","R","")</f>
        <v/>
      </c>
      <c r="K69" s="258"/>
      <c r="L69" s="585"/>
      <c r="M69" s="585"/>
      <c r="N69" s="585"/>
      <c r="O69" s="585"/>
      <c r="P69" s="585"/>
      <c r="Q69" s="585"/>
      <c r="R69" s="588"/>
      <c r="S69" s="273"/>
      <c r="T69" s="274"/>
      <c r="U69" s="586"/>
      <c r="V69" s="258"/>
      <c r="W69" s="275"/>
      <c r="X69" s="273"/>
      <c r="Y69" s="274"/>
      <c r="Z69" s="260"/>
      <c r="AA69" s="275"/>
      <c r="AB69" s="273"/>
      <c r="AC69" s="274"/>
    </row>
    <row r="70" spans="1:30" s="261" customFormat="1">
      <c r="A70" s="258"/>
      <c r="B70" s="262"/>
      <c r="C70" s="303" t="s">
        <v>983</v>
      </c>
      <c r="D70" s="310" t="str">
        <f>IF('Age-Level'!$AG80="A","/","")</f>
        <v/>
      </c>
      <c r="E70" s="310" t="str">
        <f>IF('Age-Level'!$AG84="A","/","")</f>
        <v/>
      </c>
      <c r="F70" s="310" t="str">
        <f>IF('Age-Level'!$AG88="A","/","")</f>
        <v/>
      </c>
      <c r="G70" s="310" t="str">
        <f>IF('Age-Level'!$AG93="A","/","")</f>
        <v/>
      </c>
      <c r="H70" s="310" t="str">
        <f>IF('Age-Level'!$AG95="A","/","")</f>
        <v/>
      </c>
      <c r="I70" s="224" t="str">
        <f>IF(Summary!$BH103="E","E","")</f>
        <v/>
      </c>
      <c r="J70" s="224" t="str">
        <f>IF(Summary!$BI103="Y","R","")</f>
        <v/>
      </c>
      <c r="K70" s="258"/>
      <c r="L70" s="583"/>
      <c r="M70" s="583"/>
      <c r="N70" s="583"/>
      <c r="O70" s="583"/>
      <c r="P70" s="583"/>
      <c r="Q70" s="583"/>
      <c r="R70" s="587"/>
      <c r="S70" s="273"/>
      <c r="T70" s="274"/>
      <c r="U70" s="586"/>
      <c r="V70" s="258"/>
      <c r="W70" s="275"/>
      <c r="X70" s="273"/>
      <c r="Y70" s="274"/>
      <c r="Z70" s="260"/>
      <c r="AA70" s="275"/>
      <c r="AB70" s="273"/>
      <c r="AC70" s="274"/>
    </row>
    <row r="71" spans="1:30" s="261" customFormat="1" ht="13.5" thickBot="1">
      <c r="B71" s="262"/>
      <c r="C71" s="302" t="s">
        <v>984</v>
      </c>
      <c r="D71" s="316" t="str">
        <f>IF('Age-Level'!$AG98="A","/","")</f>
        <v/>
      </c>
      <c r="E71" s="316" t="str">
        <f>IF('Age-Level'!$AG102="A","/","")</f>
        <v/>
      </c>
      <c r="F71" s="316" t="str">
        <f>IF('Age-Level'!$AG106="A","/","")</f>
        <v/>
      </c>
      <c r="G71" s="316" t="str">
        <f>IF('Age-Level'!$AG111="A","/","")</f>
        <v/>
      </c>
      <c r="H71" s="316" t="str">
        <f>IF('Age-Level'!$AG113="A","/","")</f>
        <v/>
      </c>
      <c r="I71" s="326" t="str">
        <f>IF(Summary!$BH104="E","E","")</f>
        <v/>
      </c>
      <c r="J71" s="326" t="str">
        <f>IF(Summary!$BI104="Y","R","")</f>
        <v/>
      </c>
      <c r="K71" s="258"/>
      <c r="L71" s="585"/>
      <c r="M71" s="585"/>
      <c r="N71" s="585"/>
      <c r="O71" s="585"/>
      <c r="P71" s="585"/>
      <c r="Q71" s="585"/>
      <c r="R71" s="588"/>
      <c r="S71" s="273"/>
      <c r="T71" s="274"/>
      <c r="U71" s="586"/>
      <c r="V71" s="258"/>
      <c r="W71" s="275"/>
      <c r="X71" s="273"/>
      <c r="Y71" s="274"/>
      <c r="Z71" s="260"/>
      <c r="AA71" s="275"/>
      <c r="AB71" s="273"/>
      <c r="AC71" s="274"/>
    </row>
    <row r="72" spans="1:30" s="261" customFormat="1">
      <c r="B72" s="262"/>
      <c r="C72" s="305" t="s">
        <v>985</v>
      </c>
      <c r="D72" s="381"/>
      <c r="E72" s="381"/>
      <c r="F72" s="309" t="str">
        <f>IF('Age-Level'!$AG116="C","/","")</f>
        <v/>
      </c>
      <c r="G72" s="309" t="str">
        <f>IF('Age-Level'!$AG117="C","/","")</f>
        <v/>
      </c>
      <c r="H72" s="309" t="str">
        <f>IF('Age-Level'!$AG118="C","/","")</f>
        <v/>
      </c>
      <c r="I72" s="224" t="str">
        <f>IF(Summary!$BH105="E","E","")</f>
        <v/>
      </c>
      <c r="J72" s="224" t="str">
        <f>IF(Summary!$BI105="Y","R","")</f>
        <v/>
      </c>
      <c r="K72" s="258"/>
      <c r="L72" s="583"/>
      <c r="M72" s="583"/>
      <c r="N72" s="583"/>
      <c r="O72" s="583"/>
      <c r="P72" s="583"/>
      <c r="Q72" s="583"/>
      <c r="R72" s="587"/>
      <c r="S72" s="273"/>
      <c r="T72" s="274"/>
      <c r="U72" s="586"/>
      <c r="V72" s="258"/>
      <c r="W72" s="275"/>
      <c r="X72" s="273"/>
      <c r="Y72" s="274"/>
      <c r="Z72" s="260"/>
      <c r="AA72" s="275"/>
      <c r="AB72" s="273"/>
      <c r="AC72" s="274"/>
    </row>
    <row r="73" spans="1:30" s="261" customFormat="1">
      <c r="B73" s="262"/>
      <c r="C73" s="306" t="s">
        <v>792</v>
      </c>
      <c r="D73" s="379"/>
      <c r="E73" s="379"/>
      <c r="F73" s="317" t="str">
        <f>IF(Bridging!$AG10="A","/","")</f>
        <v/>
      </c>
      <c r="G73" s="317" t="str">
        <f>IF(Bridging!$AG14="A","/","")</f>
        <v/>
      </c>
      <c r="H73" s="317" t="str">
        <f>IF(Bridging!$AG16="A","/","")</f>
        <v/>
      </c>
      <c r="I73" s="224" t="str">
        <f>IF(Summary!$BH93="E","E","")</f>
        <v/>
      </c>
      <c r="J73" s="224" t="str">
        <f>IF(Summary!$BI93="Y","R","")</f>
        <v/>
      </c>
      <c r="K73" s="258"/>
      <c r="L73" s="585"/>
      <c r="M73" s="585"/>
      <c r="N73" s="585"/>
      <c r="O73" s="585"/>
      <c r="P73" s="585"/>
      <c r="Q73" s="585"/>
      <c r="R73" s="588"/>
      <c r="S73" s="273"/>
      <c r="T73" s="274"/>
      <c r="U73" s="586"/>
      <c r="V73" s="258"/>
      <c r="W73" s="275"/>
      <c r="X73" s="273"/>
      <c r="Y73" s="274"/>
      <c r="Z73" s="260"/>
      <c r="AA73" s="275"/>
      <c r="AB73" s="273"/>
      <c r="AC73" s="274"/>
    </row>
    <row r="74" spans="1:30" s="261" customFormat="1">
      <c r="B74" s="258"/>
      <c r="C74" s="258"/>
      <c r="D74" s="259"/>
      <c r="E74" s="259"/>
      <c r="F74" s="259"/>
      <c r="G74" s="259"/>
      <c r="H74" s="259"/>
      <c r="I74" s="260"/>
      <c r="J74" s="260"/>
      <c r="K74" s="258"/>
      <c r="L74" s="583"/>
      <c r="M74" s="583"/>
      <c r="N74" s="583"/>
      <c r="O74" s="583"/>
      <c r="P74" s="583"/>
      <c r="Q74" s="583"/>
      <c r="R74" s="587"/>
      <c r="S74" s="273"/>
      <c r="T74" s="274"/>
      <c r="U74" s="586"/>
      <c r="V74" s="258"/>
      <c r="W74" s="275"/>
      <c r="X74" s="273"/>
      <c r="Y74" s="274"/>
      <c r="Z74" s="260"/>
      <c r="AA74" s="275"/>
      <c r="AB74" s="273"/>
      <c r="AC74" s="274"/>
    </row>
    <row r="75" spans="1:30" s="261" customFormat="1">
      <c r="B75" s="258"/>
      <c r="C75" s="258"/>
      <c r="D75" s="259"/>
      <c r="E75" s="259"/>
      <c r="F75" s="259"/>
      <c r="G75" s="259"/>
      <c r="H75" s="259"/>
      <c r="I75" s="260"/>
      <c r="J75" s="260"/>
      <c r="K75" s="258"/>
      <c r="L75" s="585"/>
      <c r="M75" s="585"/>
      <c r="N75" s="585"/>
      <c r="O75" s="585"/>
      <c r="P75" s="585"/>
      <c r="Q75" s="585"/>
      <c r="R75" s="588"/>
      <c r="S75" s="273"/>
      <c r="T75" s="274"/>
      <c r="U75" s="258"/>
      <c r="V75" s="258"/>
      <c r="W75" s="307"/>
      <c r="X75" s="277"/>
      <c r="Y75" s="278"/>
      <c r="Z75" s="260"/>
      <c r="AA75" s="307"/>
      <c r="AB75" s="277"/>
      <c r="AC75" s="278"/>
    </row>
    <row r="76" spans="1:30" s="261" customFormat="1">
      <c r="B76" s="258"/>
      <c r="C76" s="258"/>
      <c r="D76" s="259"/>
      <c r="E76" s="259"/>
      <c r="F76" s="259"/>
      <c r="G76" s="259"/>
      <c r="H76" s="259"/>
      <c r="I76" s="260"/>
      <c r="J76" s="260"/>
      <c r="K76" s="258"/>
      <c r="L76" s="258"/>
      <c r="M76" s="258"/>
      <c r="N76" s="258"/>
      <c r="O76" s="258"/>
      <c r="P76" s="258"/>
      <c r="Q76" s="258"/>
      <c r="R76" s="258"/>
      <c r="S76" s="260"/>
      <c r="T76" s="260"/>
      <c r="U76" s="258"/>
      <c r="V76" s="258"/>
      <c r="W76" s="258"/>
      <c r="X76" s="260"/>
      <c r="Y76" s="260"/>
      <c r="Z76" s="260"/>
      <c r="AA76" s="258"/>
      <c r="AB76" s="260"/>
      <c r="AC76" s="260"/>
    </row>
    <row r="77" spans="1:30" s="261" customFormat="1">
      <c r="B77" s="258"/>
      <c r="C77" s="258"/>
      <c r="D77" s="259"/>
      <c r="E77" s="259"/>
      <c r="F77" s="259"/>
      <c r="G77" s="259"/>
      <c r="H77" s="259"/>
      <c r="I77" s="260"/>
      <c r="J77" s="260"/>
      <c r="K77" s="258"/>
      <c r="L77" s="258"/>
      <c r="M77" s="258"/>
      <c r="N77" s="258"/>
      <c r="O77" s="258"/>
      <c r="P77" s="258"/>
      <c r="Q77" s="258"/>
      <c r="R77" s="258"/>
      <c r="S77" s="260"/>
      <c r="T77" s="260"/>
      <c r="U77" s="258"/>
      <c r="V77" s="258"/>
      <c r="W77" s="258"/>
      <c r="X77" s="260"/>
      <c r="Y77" s="260"/>
      <c r="Z77" s="260"/>
      <c r="AA77" s="258"/>
      <c r="AB77" s="260"/>
      <c r="AC77" s="260"/>
    </row>
    <row r="78" spans="1:30" s="261" customFormat="1">
      <c r="A78" s="258"/>
      <c r="B78" s="258"/>
      <c r="C78" s="258"/>
      <c r="D78" s="259"/>
      <c r="E78" s="259"/>
      <c r="F78" s="259"/>
      <c r="G78" s="259"/>
      <c r="H78" s="259"/>
      <c r="I78" s="260"/>
      <c r="J78" s="260"/>
      <c r="K78" s="258"/>
      <c r="L78" s="258"/>
      <c r="M78" s="258"/>
      <c r="N78" s="258"/>
      <c r="O78" s="258"/>
      <c r="P78" s="258"/>
      <c r="Q78" s="258"/>
      <c r="R78" s="258"/>
      <c r="S78" s="260"/>
      <c r="T78" s="260"/>
      <c r="U78" s="258"/>
      <c r="V78" s="258"/>
      <c r="W78" s="258"/>
      <c r="X78" s="260"/>
      <c r="Y78" s="260"/>
      <c r="Z78" s="260"/>
      <c r="AA78" s="258"/>
      <c r="AB78" s="260"/>
      <c r="AC78" s="260"/>
    </row>
    <row r="79" spans="1:30">
      <c r="W79" s="260"/>
      <c r="X79" s="258"/>
      <c r="AA79" s="261"/>
      <c r="AB79" s="258"/>
      <c r="AC79" s="258"/>
      <c r="AD79" s="258"/>
    </row>
    <row r="80" spans="1:30">
      <c r="W80" s="260"/>
      <c r="X80" s="258"/>
      <c r="AA80" s="261"/>
      <c r="AB80" s="258"/>
      <c r="AC80" s="258"/>
      <c r="AD80" s="258"/>
    </row>
    <row r="81" spans="23:30">
      <c r="W81" s="260"/>
      <c r="X81" s="258"/>
      <c r="AA81" s="261"/>
      <c r="AB81" s="258"/>
      <c r="AC81" s="258"/>
      <c r="AD81" s="258"/>
    </row>
    <row r="82" spans="23:30">
      <c r="W82" s="260"/>
      <c r="X82" s="258"/>
      <c r="AA82" s="261"/>
      <c r="AB82" s="258"/>
      <c r="AC82" s="258"/>
      <c r="AD82" s="258"/>
    </row>
    <row r="83" spans="23:30">
      <c r="W83" s="260"/>
      <c r="X83" s="258"/>
      <c r="AA83" s="261"/>
      <c r="AB83" s="258"/>
      <c r="AC83" s="258"/>
      <c r="AD83" s="258"/>
    </row>
    <row r="84" spans="23:30">
      <c r="W84" s="260"/>
      <c r="X84" s="258"/>
      <c r="AA84" s="261"/>
      <c r="AB84" s="258"/>
      <c r="AC84" s="258"/>
      <c r="AD84" s="258"/>
    </row>
    <row r="85" spans="23:30">
      <c r="W85" s="260"/>
      <c r="X85" s="258"/>
      <c r="AA85" s="261"/>
      <c r="AB85" s="258"/>
      <c r="AC85" s="258"/>
      <c r="AD85" s="258"/>
    </row>
    <row r="86" spans="23:30">
      <c r="W86" s="260"/>
      <c r="X86" s="258"/>
      <c r="AA86" s="261"/>
      <c r="AB86" s="258"/>
      <c r="AC86" s="258"/>
      <c r="AD86" s="258"/>
    </row>
  </sheetData>
  <sheetProtection algorithmName="SHA-512" hashValue="sbeaMei73t6pTJZdFO6bZq5zbIVwV/DvFclzQFInCD8ZGS+r2oOOvWqYqKF+OlThA8w0K6CoAM8WEB3OCQJVxg==" saltValue="AKFRuI0J9biTi2HS/mTzSQ==" spinCount="100000" sheet="1" objects="1" scenarios="1" selectLockedCells="1"/>
  <mergeCells count="45">
    <mergeCell ref="L44:R44"/>
    <mergeCell ref="U25:U74"/>
    <mergeCell ref="L28:R28"/>
    <mergeCell ref="L29:R29"/>
    <mergeCell ref="L30:R30"/>
    <mergeCell ref="L31:R31"/>
    <mergeCell ref="L32:R32"/>
    <mergeCell ref="L33:R33"/>
    <mergeCell ref="L34:R34"/>
    <mergeCell ref="L35:R35"/>
    <mergeCell ref="L36:R36"/>
    <mergeCell ref="L37:R37"/>
    <mergeCell ref="L40:R40"/>
    <mergeCell ref="L41:R41"/>
    <mergeCell ref="L42:R42"/>
    <mergeCell ref="L43:R43"/>
    <mergeCell ref="L58:R58"/>
    <mergeCell ref="L45:R45"/>
    <mergeCell ref="L48:R48"/>
    <mergeCell ref="L49:R49"/>
    <mergeCell ref="L50:R50"/>
    <mergeCell ref="L51:R51"/>
    <mergeCell ref="L52:R52"/>
    <mergeCell ref="L53:R53"/>
    <mergeCell ref="L54:R54"/>
    <mergeCell ref="L55:R55"/>
    <mergeCell ref="L56:R56"/>
    <mergeCell ref="L57:R57"/>
    <mergeCell ref="L70:R70"/>
    <mergeCell ref="L59:R59"/>
    <mergeCell ref="L60:R60"/>
    <mergeCell ref="L61:R61"/>
    <mergeCell ref="L62:R62"/>
    <mergeCell ref="L63:R63"/>
    <mergeCell ref="L64:R64"/>
    <mergeCell ref="L65:R65"/>
    <mergeCell ref="L66:R66"/>
    <mergeCell ref="L67:R67"/>
    <mergeCell ref="L68:R68"/>
    <mergeCell ref="L69:R69"/>
    <mergeCell ref="L71:R71"/>
    <mergeCell ref="L72:R72"/>
    <mergeCell ref="L73:R73"/>
    <mergeCell ref="L74:R74"/>
    <mergeCell ref="L75:R75"/>
  </mergeCells>
  <conditionalFormatting sqref="T1:W1">
    <cfRule type="expression" dxfId="2" priority="2">
      <formula>LEFT($U$1,7)="Junior_"</formula>
    </cfRule>
  </conditionalFormatting>
  <conditionalFormatting sqref="C1">
    <cfRule type="expression" dxfId="1" priority="1">
      <formula>LEFT($U$1,7)&lt;&gt;"Junior_"</formula>
    </cfRule>
  </conditionalFormatting>
  <conditionalFormatting sqref="L48:L75 W54:W75 AA4:AA75">
    <cfRule type="duplicateValues" dxfId="0" priority="3"/>
  </conditionalFormatting>
  <pageMargins left="0.5" right="0.3" top="0.3" bottom="0.3" header="0.3" footer="0.3"/>
  <pageSetup scale="75" fitToWidth="2" fitToHeight="0" orientation="portrait" r:id="rId1"/>
  <colBreaks count="1" manualBreakCount="1">
    <brk id="21" max="74"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rgb="FFFFC000"/>
    <pageSetUpPr fitToPage="1"/>
  </sheetPr>
  <dimension ref="A1:AF102"/>
  <sheetViews>
    <sheetView showGridLines="0" zoomScaleNormal="100" workbookViewId="0">
      <pane ySplit="2" topLeftCell="A3" activePane="bottomLeft" state="frozen"/>
      <selection pane="bottomLeft" activeCell="A3" sqref="A3"/>
    </sheetView>
  </sheetViews>
  <sheetFormatPr defaultColWidth="8.85546875" defaultRowHeight="12.75"/>
  <cols>
    <col min="1" max="1" width="10.7109375" customWidth="1"/>
    <col min="2" max="2" width="41.7109375" customWidth="1"/>
    <col min="3" max="32" width="3.28515625" customWidth="1"/>
  </cols>
  <sheetData>
    <row r="1" spans="1:32" ht="12.75" customHeight="1">
      <c r="A1" s="534" t="s">
        <v>36</v>
      </c>
      <c r="B1" s="535"/>
      <c r="C1" s="508" t="str">
        <f ca="1">Junior_1!$U$1</f>
        <v>Junior_1</v>
      </c>
      <c r="D1" s="508" t="str">
        <f ca="1">Junior_2!$U$1</f>
        <v>Junior_2</v>
      </c>
      <c r="E1" s="508" t="str">
        <f ca="1">Junior_3!$U$1</f>
        <v>Junior_3</v>
      </c>
      <c r="F1" s="508" t="str">
        <f ca="1">Junior_4!$U$1</f>
        <v>Junior_4</v>
      </c>
      <c r="G1" s="508" t="str">
        <f ca="1">Junior_5!$U$1</f>
        <v>Junior_5</v>
      </c>
      <c r="H1" s="508" t="str">
        <f ca="1">Junior_6!$U$1</f>
        <v>Junior_6</v>
      </c>
      <c r="I1" s="508" t="str">
        <f ca="1">Junior_7!$U$1</f>
        <v>Junior_7</v>
      </c>
      <c r="J1" s="508" t="str">
        <f ca="1">Junior_8!$U$1</f>
        <v>Junior_8</v>
      </c>
      <c r="K1" s="508" t="str">
        <f ca="1">Junior_9!$U$1</f>
        <v>Junior_9</v>
      </c>
      <c r="L1" s="508" t="str">
        <f ca="1">Junior_10!$U$1</f>
        <v>Junior_10</v>
      </c>
      <c r="M1" s="508" t="str">
        <f ca="1">Junior_11!$U$1</f>
        <v>Junior_11</v>
      </c>
      <c r="N1" s="508" t="str">
        <f ca="1">Junior_12!$U$1</f>
        <v>Junior_12</v>
      </c>
      <c r="O1" s="508" t="str">
        <f ca="1">Junior_13!$U$1</f>
        <v>Junior_13</v>
      </c>
      <c r="P1" s="508" t="str">
        <f ca="1">Junior_14!$U$1</f>
        <v>Junior_14</v>
      </c>
      <c r="Q1" s="508" t="str">
        <f ca="1">Junior_15!$U$1</f>
        <v>Junior_15</v>
      </c>
      <c r="R1" s="508" t="str">
        <f ca="1">Junior_16!$U$1</f>
        <v>Junior_16</v>
      </c>
      <c r="S1" s="508" t="str">
        <f ca="1">Junior_17!$U$1</f>
        <v>Junior_17</v>
      </c>
      <c r="T1" s="508" t="str">
        <f ca="1">Junior_18!$U$1</f>
        <v>Junior_18</v>
      </c>
      <c r="U1" s="508" t="str">
        <f ca="1">Junior_19!$U$1</f>
        <v>Junior_19</v>
      </c>
      <c r="V1" s="508" t="str">
        <f ca="1">Junior_20!$U$1</f>
        <v>Junior_20</v>
      </c>
      <c r="W1" s="508" t="str">
        <f ca="1">Junior_21!$U$1</f>
        <v>Junior_21</v>
      </c>
      <c r="X1" s="508" t="str">
        <f ca="1">Junior_22!$U$1</f>
        <v>Junior_22</v>
      </c>
      <c r="Y1" s="508" t="str">
        <f ca="1">Junior_23!$U$1</f>
        <v>Junior_23</v>
      </c>
      <c r="Z1" s="508" t="str">
        <f ca="1">Junior_24!$U$1</f>
        <v>Junior_24</v>
      </c>
      <c r="AA1" s="508" t="str">
        <f ca="1">Junior_25!$U$1</f>
        <v>Junior_25</v>
      </c>
      <c r="AB1" s="508" t="str">
        <f ca="1">Junior_26!$U$1</f>
        <v>Junior_26</v>
      </c>
      <c r="AC1" s="508" t="str">
        <f ca="1">Junior_27!$U$1</f>
        <v>Junior_27</v>
      </c>
      <c r="AD1" s="508" t="str">
        <f ca="1">Junior_28!$U$1</f>
        <v>Junior_28</v>
      </c>
      <c r="AE1" s="508" t="str">
        <f ca="1">Junior_29!$U$1</f>
        <v>Junior_29</v>
      </c>
      <c r="AF1" s="508" t="str">
        <f ca="1">Junior_30!$U$1</f>
        <v>Junior_30</v>
      </c>
    </row>
    <row r="2" spans="1:32" ht="39" customHeight="1">
      <c r="A2" s="30" t="s">
        <v>68</v>
      </c>
      <c r="B2" s="353" t="s">
        <v>1075</v>
      </c>
      <c r="C2" s="510"/>
      <c r="D2" s="510"/>
      <c r="E2" s="510"/>
      <c r="F2" s="510"/>
      <c r="G2" s="510"/>
      <c r="H2" s="510"/>
      <c r="I2" s="510"/>
      <c r="J2" s="510"/>
      <c r="K2" s="510"/>
      <c r="L2" s="510"/>
      <c r="M2" s="510"/>
      <c r="N2" s="510"/>
      <c r="O2" s="510"/>
      <c r="P2" s="510"/>
      <c r="Q2" s="510"/>
      <c r="R2" s="510"/>
      <c r="S2" s="510"/>
      <c r="T2" s="510"/>
      <c r="U2" s="510"/>
      <c r="V2" s="510"/>
      <c r="W2" s="510"/>
      <c r="X2" s="510"/>
      <c r="Y2" s="510"/>
      <c r="Z2" s="510"/>
      <c r="AA2" s="510"/>
      <c r="AB2" s="510"/>
      <c r="AC2" s="510"/>
      <c r="AD2" s="510"/>
      <c r="AE2" s="510"/>
      <c r="AF2" s="510"/>
    </row>
    <row r="3" spans="1:32">
      <c r="A3" s="31"/>
      <c r="B3" s="24"/>
      <c r="C3" s="8"/>
      <c r="D3" s="8"/>
      <c r="E3" s="8"/>
      <c r="F3" s="8"/>
      <c r="G3" s="8"/>
      <c r="H3" s="8"/>
      <c r="I3" s="8"/>
      <c r="J3" s="8"/>
      <c r="K3" s="8"/>
      <c r="L3" s="8"/>
      <c r="M3" s="8"/>
      <c r="N3" s="8"/>
      <c r="O3" s="8"/>
      <c r="P3" s="8"/>
      <c r="Q3" s="8"/>
      <c r="R3" s="8"/>
      <c r="S3" s="8"/>
      <c r="T3" s="8"/>
      <c r="U3" s="8"/>
      <c r="V3" s="8"/>
      <c r="W3" s="8"/>
      <c r="X3" s="8"/>
      <c r="Y3" s="8"/>
      <c r="Z3" s="8"/>
      <c r="AA3" s="8"/>
      <c r="AB3" s="8"/>
      <c r="AC3" s="8"/>
      <c r="AD3" s="8"/>
      <c r="AE3" s="8"/>
      <c r="AF3" s="8"/>
    </row>
    <row r="4" spans="1:32">
      <c r="A4" s="31"/>
      <c r="B4" s="24"/>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c r="A5" s="31"/>
      <c r="B5" s="24"/>
      <c r="C5" s="8"/>
      <c r="D5" s="8"/>
      <c r="E5" s="8"/>
      <c r="F5" s="8"/>
      <c r="G5" s="8"/>
      <c r="H5" s="8"/>
      <c r="I5" s="8"/>
      <c r="J5" s="8"/>
      <c r="K5" s="8"/>
      <c r="L5" s="8"/>
      <c r="M5" s="8"/>
      <c r="N5" s="8"/>
      <c r="O5" s="8"/>
      <c r="P5" s="8"/>
      <c r="Q5" s="8"/>
      <c r="R5" s="8"/>
      <c r="S5" s="8"/>
      <c r="T5" s="8"/>
      <c r="U5" s="8"/>
      <c r="V5" s="8"/>
      <c r="W5" s="8"/>
      <c r="X5" s="8"/>
      <c r="Y5" s="8"/>
      <c r="Z5" s="8"/>
      <c r="AA5" s="8"/>
      <c r="AB5" s="8"/>
      <c r="AC5" s="8"/>
      <c r="AD5" s="8"/>
      <c r="AE5" s="8"/>
      <c r="AF5" s="8"/>
    </row>
    <row r="6" spans="1:32">
      <c r="A6" s="31"/>
      <c r="B6" s="25"/>
      <c r="C6" s="8"/>
      <c r="D6" s="8"/>
      <c r="E6" s="8"/>
      <c r="F6" s="8"/>
      <c r="G6" s="8"/>
      <c r="H6" s="8"/>
      <c r="I6" s="8"/>
      <c r="J6" s="8"/>
      <c r="K6" s="8"/>
      <c r="L6" s="8"/>
      <c r="M6" s="8"/>
      <c r="N6" s="8"/>
      <c r="O6" s="8"/>
      <c r="P6" s="8"/>
      <c r="Q6" s="8"/>
      <c r="R6" s="8"/>
      <c r="S6" s="8"/>
      <c r="T6" s="8"/>
      <c r="U6" s="8"/>
      <c r="V6" s="8"/>
      <c r="W6" s="8"/>
      <c r="X6" s="8"/>
      <c r="Y6" s="8"/>
      <c r="Z6" s="8"/>
      <c r="AA6" s="8"/>
      <c r="AB6" s="8"/>
      <c r="AC6" s="8"/>
      <c r="AD6" s="8"/>
      <c r="AE6" s="8"/>
      <c r="AF6" s="8"/>
    </row>
    <row r="7" spans="1:32">
      <c r="A7" s="31"/>
      <c r="B7" s="25"/>
      <c r="C7" s="8"/>
      <c r="D7" s="8"/>
      <c r="E7" s="8"/>
      <c r="F7" s="8"/>
      <c r="G7" s="8"/>
      <c r="H7" s="8"/>
      <c r="I7" s="8"/>
      <c r="J7" s="8"/>
      <c r="K7" s="8"/>
      <c r="L7" s="8"/>
      <c r="M7" s="8"/>
      <c r="N7" s="8"/>
      <c r="O7" s="8"/>
      <c r="P7" s="8"/>
      <c r="Q7" s="8"/>
      <c r="R7" s="8"/>
      <c r="S7" s="8"/>
      <c r="T7" s="8"/>
      <c r="U7" s="8"/>
      <c r="V7" s="8"/>
      <c r="W7" s="8"/>
      <c r="X7" s="8"/>
      <c r="Y7" s="8"/>
      <c r="Z7" s="8"/>
      <c r="AA7" s="8"/>
      <c r="AB7" s="8"/>
      <c r="AC7" s="8"/>
      <c r="AD7" s="8"/>
      <c r="AE7" s="8"/>
      <c r="AF7" s="8"/>
    </row>
    <row r="8" spans="1:32">
      <c r="A8" s="31"/>
      <c r="B8" s="24"/>
      <c r="C8" s="8"/>
      <c r="D8" s="8"/>
      <c r="E8" s="8"/>
      <c r="F8" s="8"/>
      <c r="G8" s="8"/>
      <c r="H8" s="8"/>
      <c r="I8" s="8"/>
      <c r="J8" s="8"/>
      <c r="K8" s="8"/>
      <c r="L8" s="8"/>
      <c r="M8" s="8"/>
      <c r="N8" s="8"/>
      <c r="O8" s="8"/>
      <c r="P8" s="8"/>
      <c r="Q8" s="8"/>
      <c r="R8" s="8"/>
      <c r="S8" s="8"/>
      <c r="T8" s="8"/>
      <c r="U8" s="8"/>
      <c r="V8" s="8"/>
      <c r="W8" s="8"/>
      <c r="X8" s="8"/>
      <c r="Y8" s="8"/>
      <c r="Z8" s="8"/>
      <c r="AA8" s="8"/>
      <c r="AB8" s="8"/>
      <c r="AC8" s="8"/>
      <c r="AD8" s="8"/>
      <c r="AE8" s="8"/>
      <c r="AF8" s="8"/>
    </row>
    <row r="9" spans="1:32">
      <c r="A9" s="31"/>
      <c r="B9" s="25"/>
      <c r="C9" s="8"/>
      <c r="D9" s="8"/>
      <c r="E9" s="8"/>
      <c r="F9" s="8"/>
      <c r="G9" s="8"/>
      <c r="H9" s="8"/>
      <c r="I9" s="8"/>
      <c r="J9" s="8"/>
      <c r="K9" s="8"/>
      <c r="L9" s="8"/>
      <c r="M9" s="8"/>
      <c r="N9" s="8"/>
      <c r="O9" s="8"/>
      <c r="P9" s="8"/>
      <c r="Q9" s="8"/>
      <c r="R9" s="8"/>
      <c r="S9" s="8"/>
      <c r="T9" s="8"/>
      <c r="U9" s="8"/>
      <c r="V9" s="8"/>
      <c r="W9" s="8"/>
      <c r="X9" s="8"/>
      <c r="Y9" s="8"/>
      <c r="Z9" s="8"/>
      <c r="AA9" s="8"/>
      <c r="AB9" s="8"/>
      <c r="AC9" s="8"/>
      <c r="AD9" s="8"/>
      <c r="AE9" s="8"/>
      <c r="AF9" s="8"/>
    </row>
    <row r="10" spans="1:32">
      <c r="A10" s="31"/>
      <c r="B10" s="25"/>
      <c r="C10" s="8"/>
      <c r="D10" s="8"/>
      <c r="E10" s="8"/>
      <c r="F10" s="8"/>
      <c r="G10" s="8"/>
      <c r="H10" s="8"/>
      <c r="I10" s="8"/>
      <c r="J10" s="8"/>
      <c r="K10" s="8"/>
      <c r="L10" s="8"/>
      <c r="M10" s="8"/>
      <c r="N10" s="8"/>
      <c r="O10" s="8"/>
      <c r="P10" s="8"/>
      <c r="Q10" s="8"/>
      <c r="R10" s="8"/>
      <c r="S10" s="8"/>
      <c r="T10" s="8"/>
      <c r="U10" s="8"/>
      <c r="V10" s="8"/>
      <c r="W10" s="8"/>
      <c r="X10" s="8"/>
      <c r="Y10" s="8"/>
      <c r="Z10" s="8"/>
      <c r="AA10" s="8"/>
      <c r="AB10" s="8"/>
      <c r="AC10" s="8"/>
      <c r="AD10" s="8"/>
      <c r="AE10" s="8"/>
      <c r="AF10" s="8"/>
    </row>
    <row r="11" spans="1:32">
      <c r="A11" s="31"/>
      <c r="B11" s="24"/>
      <c r="C11" s="8"/>
      <c r="D11" s="8"/>
      <c r="E11" s="8"/>
      <c r="F11" s="8"/>
      <c r="G11" s="8"/>
      <c r="H11" s="8"/>
      <c r="I11" s="8"/>
      <c r="J11" s="8"/>
      <c r="K11" s="8"/>
      <c r="L11" s="8"/>
      <c r="M11" s="8"/>
      <c r="N11" s="8"/>
      <c r="O11" s="8"/>
      <c r="P11" s="8"/>
      <c r="Q11" s="8"/>
      <c r="R11" s="8"/>
      <c r="S11" s="8"/>
      <c r="T11" s="8"/>
      <c r="U11" s="8"/>
      <c r="V11" s="8"/>
      <c r="W11" s="8"/>
      <c r="X11" s="8"/>
      <c r="Y11" s="8"/>
      <c r="Z11" s="8"/>
      <c r="AA11" s="8"/>
      <c r="AB11" s="8"/>
      <c r="AC11" s="8"/>
      <c r="AD11" s="8"/>
      <c r="AE11" s="8"/>
      <c r="AF11" s="8"/>
    </row>
    <row r="12" spans="1:32">
      <c r="A12" s="31"/>
      <c r="B12" s="25"/>
      <c r="C12" s="8"/>
      <c r="D12" s="8"/>
      <c r="E12" s="8"/>
      <c r="F12" s="8"/>
      <c r="G12" s="8"/>
      <c r="H12" s="8"/>
      <c r="I12" s="8"/>
      <c r="J12" s="8"/>
      <c r="K12" s="8"/>
      <c r="L12" s="8"/>
      <c r="M12" s="8"/>
      <c r="N12" s="8"/>
      <c r="O12" s="8"/>
      <c r="P12" s="8"/>
      <c r="Q12" s="8"/>
      <c r="R12" s="8"/>
      <c r="S12" s="8"/>
      <c r="T12" s="8"/>
      <c r="U12" s="8"/>
      <c r="V12" s="8"/>
      <c r="W12" s="8"/>
      <c r="X12" s="8"/>
      <c r="Y12" s="8"/>
      <c r="Z12" s="8"/>
      <c r="AA12" s="8"/>
      <c r="AB12" s="8"/>
      <c r="AC12" s="8"/>
      <c r="AD12" s="8"/>
      <c r="AE12" s="8"/>
      <c r="AF12" s="8"/>
    </row>
    <row r="13" spans="1:32">
      <c r="A13" s="31"/>
      <c r="B13" s="25"/>
      <c r="C13" s="8"/>
      <c r="D13" s="8"/>
      <c r="E13" s="8"/>
      <c r="F13" s="8"/>
      <c r="G13" s="8"/>
      <c r="H13" s="8"/>
      <c r="I13" s="8"/>
      <c r="J13" s="8"/>
      <c r="K13" s="8"/>
      <c r="L13" s="8"/>
      <c r="M13" s="8"/>
      <c r="N13" s="8"/>
      <c r="O13" s="8"/>
      <c r="P13" s="8"/>
      <c r="Q13" s="8"/>
      <c r="R13" s="8"/>
      <c r="S13" s="8"/>
      <c r="T13" s="8"/>
      <c r="U13" s="8"/>
      <c r="V13" s="8"/>
      <c r="W13" s="8"/>
      <c r="X13" s="8"/>
      <c r="Y13" s="8"/>
      <c r="Z13" s="8"/>
      <c r="AA13" s="8"/>
      <c r="AB13" s="8"/>
      <c r="AC13" s="8"/>
      <c r="AD13" s="8"/>
      <c r="AE13" s="8"/>
      <c r="AF13" s="8"/>
    </row>
    <row r="14" spans="1:32">
      <c r="A14" s="31"/>
      <c r="B14" s="25"/>
      <c r="C14" s="8"/>
      <c r="D14" s="8"/>
      <c r="E14" s="8"/>
      <c r="F14" s="8"/>
      <c r="G14" s="8"/>
      <c r="H14" s="8"/>
      <c r="I14" s="8"/>
      <c r="J14" s="8"/>
      <c r="K14" s="8"/>
      <c r="L14" s="8"/>
      <c r="M14" s="8"/>
      <c r="N14" s="8"/>
      <c r="O14" s="8"/>
      <c r="P14" s="8"/>
      <c r="Q14" s="8"/>
      <c r="R14" s="8"/>
      <c r="S14" s="8"/>
      <c r="T14" s="8"/>
      <c r="U14" s="8"/>
      <c r="V14" s="8"/>
      <c r="W14" s="8"/>
      <c r="X14" s="8"/>
      <c r="Y14" s="8"/>
      <c r="Z14" s="8"/>
      <c r="AA14" s="8"/>
      <c r="AB14" s="8"/>
      <c r="AC14" s="8"/>
      <c r="AD14" s="8"/>
      <c r="AE14" s="8"/>
      <c r="AF14" s="8"/>
    </row>
    <row r="15" spans="1:32">
      <c r="A15" s="31"/>
      <c r="B15" s="25"/>
      <c r="C15" s="8"/>
      <c r="D15" s="8"/>
      <c r="E15" s="8"/>
      <c r="F15" s="8"/>
      <c r="G15" s="8"/>
      <c r="H15" s="8"/>
      <c r="I15" s="8"/>
      <c r="J15" s="8"/>
      <c r="K15" s="8"/>
      <c r="L15" s="8"/>
      <c r="M15" s="8"/>
      <c r="N15" s="8"/>
      <c r="O15" s="8"/>
      <c r="P15" s="8"/>
      <c r="Q15" s="8"/>
      <c r="R15" s="8"/>
      <c r="S15" s="8"/>
      <c r="T15" s="8"/>
      <c r="U15" s="8"/>
      <c r="V15" s="8"/>
      <c r="W15" s="8"/>
      <c r="X15" s="8"/>
      <c r="Y15" s="8"/>
      <c r="Z15" s="8"/>
      <c r="AA15" s="8"/>
      <c r="AB15" s="8"/>
      <c r="AC15" s="8"/>
      <c r="AD15" s="8"/>
      <c r="AE15" s="8"/>
      <c r="AF15" s="8"/>
    </row>
    <row r="16" spans="1:32">
      <c r="A16" s="31"/>
      <c r="B16" s="24"/>
      <c r="C16" s="21"/>
      <c r="D16" s="21"/>
      <c r="E16" s="21"/>
      <c r="F16" s="21"/>
      <c r="G16" s="21"/>
      <c r="H16" s="21"/>
      <c r="I16" s="21"/>
      <c r="J16" s="21"/>
      <c r="K16" s="21"/>
      <c r="L16" s="21"/>
      <c r="M16" s="21"/>
      <c r="N16" s="21"/>
      <c r="O16" s="21"/>
      <c r="P16" s="21"/>
      <c r="Q16" s="21"/>
      <c r="R16" s="21"/>
      <c r="S16" s="21"/>
      <c r="T16" s="21"/>
      <c r="U16" s="21"/>
      <c r="V16" s="21"/>
      <c r="W16" s="21"/>
      <c r="X16" s="21"/>
      <c r="Y16" s="21"/>
      <c r="Z16" s="21"/>
      <c r="AA16" s="21"/>
      <c r="AB16" s="21"/>
      <c r="AC16" s="21"/>
      <c r="AD16" s="21"/>
      <c r="AE16" s="21"/>
      <c r="AF16" s="21"/>
    </row>
    <row r="17" spans="1:32">
      <c r="A17" s="31"/>
      <c r="B17" s="25"/>
      <c r="C17" s="8"/>
      <c r="D17" s="9"/>
      <c r="E17" s="9"/>
      <c r="F17" s="9"/>
      <c r="G17" s="9"/>
      <c r="H17" s="9"/>
      <c r="I17" s="9"/>
      <c r="J17" s="9"/>
      <c r="K17" s="9"/>
      <c r="L17" s="9"/>
      <c r="M17" s="9"/>
      <c r="N17" s="9"/>
      <c r="O17" s="9"/>
      <c r="P17" s="8"/>
      <c r="Q17" s="9"/>
      <c r="R17" s="9"/>
      <c r="S17" s="9"/>
      <c r="T17" s="9"/>
      <c r="U17" s="9"/>
      <c r="V17" s="9"/>
      <c r="W17" s="9"/>
      <c r="X17" s="9"/>
      <c r="Y17" s="9"/>
      <c r="Z17" s="9"/>
      <c r="AA17" s="9"/>
      <c r="AB17" s="9"/>
      <c r="AC17" s="9"/>
      <c r="AD17" s="8"/>
      <c r="AE17" s="9"/>
      <c r="AF17" s="9"/>
    </row>
    <row r="18" spans="1:32">
      <c r="A18" s="31"/>
      <c r="B18" s="25"/>
      <c r="C18" s="22"/>
      <c r="D18" s="22"/>
      <c r="E18" s="22"/>
      <c r="F18" s="22"/>
      <c r="G18" s="22"/>
      <c r="H18" s="22"/>
      <c r="I18" s="22"/>
      <c r="J18" s="22"/>
      <c r="K18" s="22"/>
      <c r="L18" s="22"/>
      <c r="M18" s="22"/>
      <c r="N18" s="22"/>
      <c r="O18" s="22"/>
      <c r="P18" s="22"/>
      <c r="Q18" s="22"/>
      <c r="R18" s="22"/>
      <c r="S18" s="22"/>
      <c r="T18" s="22"/>
      <c r="U18" s="22"/>
      <c r="V18" s="22"/>
      <c r="W18" s="22"/>
      <c r="X18" s="22"/>
      <c r="Y18" s="22"/>
      <c r="Z18" s="22"/>
      <c r="AA18" s="22"/>
      <c r="AB18" s="22"/>
      <c r="AC18" s="22"/>
      <c r="AD18" s="22"/>
      <c r="AE18" s="22"/>
      <c r="AF18" s="22"/>
    </row>
    <row r="19" spans="1:32">
      <c r="A19" s="31"/>
      <c r="B19" s="25"/>
      <c r="C19" s="23"/>
      <c r="D19" s="23"/>
      <c r="E19" s="23"/>
      <c r="F19" s="23"/>
      <c r="G19" s="23"/>
      <c r="H19" s="23"/>
      <c r="I19" s="23"/>
      <c r="J19" s="23"/>
      <c r="K19" s="23"/>
      <c r="L19" s="23"/>
      <c r="M19" s="23"/>
      <c r="N19" s="23"/>
      <c r="O19" s="23"/>
      <c r="P19" s="23"/>
      <c r="Q19" s="23"/>
      <c r="R19" s="23"/>
      <c r="S19" s="23"/>
      <c r="T19" s="23"/>
      <c r="U19" s="23"/>
      <c r="V19" s="23"/>
      <c r="W19" s="23"/>
      <c r="X19" s="23"/>
      <c r="Y19" s="23"/>
      <c r="Z19" s="23"/>
      <c r="AA19" s="23"/>
      <c r="AB19" s="23"/>
      <c r="AC19" s="23"/>
      <c r="AD19" s="23"/>
      <c r="AE19" s="23"/>
      <c r="AF19" s="23"/>
    </row>
    <row r="20" spans="1:32">
      <c r="A20" s="31"/>
      <c r="B20" s="25"/>
      <c r="C20" s="23"/>
      <c r="D20" s="23"/>
      <c r="E20" s="23"/>
      <c r="F20" s="23"/>
      <c r="G20" s="23"/>
      <c r="H20" s="23"/>
      <c r="I20" s="23"/>
      <c r="J20" s="23"/>
      <c r="K20" s="23"/>
      <c r="L20" s="23"/>
      <c r="M20" s="23"/>
      <c r="N20" s="23"/>
      <c r="O20" s="23"/>
      <c r="P20" s="23"/>
      <c r="Q20" s="23"/>
      <c r="R20" s="23"/>
      <c r="S20" s="23"/>
      <c r="T20" s="23"/>
      <c r="U20" s="23"/>
      <c r="V20" s="23"/>
      <c r="W20" s="23"/>
      <c r="X20" s="23"/>
      <c r="Y20" s="23"/>
      <c r="Z20" s="23"/>
      <c r="AA20" s="23"/>
      <c r="AB20" s="23"/>
      <c r="AC20" s="23"/>
      <c r="AD20" s="23"/>
      <c r="AE20" s="23"/>
      <c r="AF20" s="23"/>
    </row>
    <row r="21" spans="1:32">
      <c r="A21" s="31"/>
      <c r="B21" s="26"/>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row>
    <row r="22" spans="1:32">
      <c r="A22" s="31"/>
      <c r="B22" s="25"/>
      <c r="C22" s="8"/>
      <c r="D22" s="8"/>
      <c r="E22" s="8"/>
      <c r="F22" s="8"/>
      <c r="G22" s="8"/>
      <c r="H22" s="8"/>
      <c r="I22" s="8"/>
      <c r="J22" s="8"/>
      <c r="K22" s="8"/>
      <c r="L22" s="8"/>
      <c r="M22" s="8"/>
      <c r="N22" s="8"/>
      <c r="O22" s="8"/>
      <c r="P22" s="8"/>
      <c r="Q22" s="8"/>
      <c r="R22" s="8"/>
      <c r="S22" s="8"/>
      <c r="T22" s="8"/>
      <c r="U22" s="8"/>
      <c r="V22" s="8"/>
      <c r="W22" s="8"/>
      <c r="X22" s="8"/>
      <c r="Y22" s="8"/>
      <c r="Z22" s="8"/>
      <c r="AA22" s="8"/>
      <c r="AB22" s="8"/>
      <c r="AC22" s="8"/>
      <c r="AD22" s="8"/>
      <c r="AE22" s="8"/>
      <c r="AF22" s="8"/>
    </row>
    <row r="23" spans="1:32">
      <c r="A23" s="31"/>
      <c r="B23" s="25"/>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8"/>
      <c r="AE23" s="8"/>
      <c r="AF23" s="8"/>
    </row>
    <row r="24" spans="1:32">
      <c r="A24" s="31"/>
      <c r="B24" s="27"/>
      <c r="C24" s="8"/>
      <c r="D24" s="8"/>
      <c r="E24" s="8"/>
      <c r="F24" s="8"/>
      <c r="G24" s="8"/>
      <c r="H24" s="8"/>
      <c r="I24" s="8"/>
      <c r="J24" s="8"/>
      <c r="K24" s="8"/>
      <c r="L24" s="8"/>
      <c r="M24" s="8"/>
      <c r="N24" s="8"/>
      <c r="O24" s="8"/>
      <c r="P24" s="8"/>
      <c r="Q24" s="8"/>
      <c r="R24" s="8"/>
      <c r="S24" s="8"/>
      <c r="T24" s="8"/>
      <c r="U24" s="8"/>
      <c r="V24" s="8"/>
      <c r="W24" s="8"/>
      <c r="X24" s="8"/>
      <c r="Y24" s="8"/>
      <c r="Z24" s="8"/>
      <c r="AA24" s="8"/>
      <c r="AB24" s="8"/>
      <c r="AC24" s="8"/>
      <c r="AD24" s="8"/>
      <c r="AE24" s="8"/>
      <c r="AF24" s="8"/>
    </row>
    <row r="25" spans="1:32">
      <c r="A25" s="31"/>
      <c r="B25" s="25"/>
      <c r="C25" s="8"/>
      <c r="D25" s="8"/>
      <c r="E25" s="8"/>
      <c r="F25" s="8"/>
      <c r="G25" s="8"/>
      <c r="H25" s="8"/>
      <c r="I25" s="8"/>
      <c r="J25" s="8"/>
      <c r="K25" s="8"/>
      <c r="L25" s="8"/>
      <c r="M25" s="8"/>
      <c r="N25" s="8"/>
      <c r="O25" s="8"/>
      <c r="P25" s="8"/>
      <c r="Q25" s="8"/>
      <c r="R25" s="8"/>
      <c r="S25" s="8"/>
      <c r="T25" s="8"/>
      <c r="U25" s="8"/>
      <c r="V25" s="8"/>
      <c r="W25" s="8"/>
      <c r="X25" s="8"/>
      <c r="Y25" s="8"/>
      <c r="Z25" s="8"/>
      <c r="AA25" s="8"/>
      <c r="AB25" s="8"/>
      <c r="AC25" s="8"/>
      <c r="AD25" s="8"/>
      <c r="AE25" s="8"/>
      <c r="AF25" s="8"/>
    </row>
    <row r="26" spans="1:32">
      <c r="A26" s="31"/>
      <c r="B26" s="27"/>
      <c r="C26" s="8"/>
      <c r="D26" s="8"/>
      <c r="E26" s="8"/>
      <c r="F26" s="8"/>
      <c r="G26" s="8"/>
      <c r="H26" s="8"/>
      <c r="I26" s="8"/>
      <c r="J26" s="8"/>
      <c r="K26" s="8"/>
      <c r="L26" s="8"/>
      <c r="M26" s="8"/>
      <c r="N26" s="8"/>
      <c r="O26" s="8"/>
      <c r="P26" s="8"/>
      <c r="Q26" s="8"/>
      <c r="R26" s="8"/>
      <c r="S26" s="8"/>
      <c r="T26" s="8"/>
      <c r="U26" s="8"/>
      <c r="V26" s="8"/>
      <c r="W26" s="8"/>
      <c r="X26" s="8"/>
      <c r="Y26" s="8"/>
      <c r="Z26" s="8"/>
      <c r="AA26" s="8"/>
      <c r="AB26" s="8"/>
      <c r="AC26" s="8"/>
      <c r="AD26" s="8"/>
      <c r="AE26" s="8"/>
      <c r="AF26" s="8"/>
    </row>
    <row r="27" spans="1:32">
      <c r="A27" s="31"/>
      <c r="B27" s="26"/>
      <c r="C27" s="8"/>
      <c r="D27" s="8"/>
      <c r="E27" s="8"/>
      <c r="F27" s="8"/>
      <c r="G27" s="8"/>
      <c r="H27" s="8"/>
      <c r="I27" s="8"/>
      <c r="J27" s="8"/>
      <c r="K27" s="8"/>
      <c r="L27" s="8"/>
      <c r="M27" s="8"/>
      <c r="N27" s="8"/>
      <c r="O27" s="8"/>
      <c r="P27" s="8"/>
      <c r="Q27" s="8"/>
      <c r="R27" s="8"/>
      <c r="S27" s="8"/>
      <c r="T27" s="8"/>
      <c r="U27" s="8"/>
      <c r="V27" s="8"/>
      <c r="W27" s="8"/>
      <c r="X27" s="8"/>
      <c r="Y27" s="8"/>
      <c r="Z27" s="8"/>
      <c r="AA27" s="8"/>
      <c r="AB27" s="8"/>
      <c r="AC27" s="8"/>
      <c r="AD27" s="8"/>
      <c r="AE27" s="8"/>
      <c r="AF27" s="8"/>
    </row>
    <row r="28" spans="1:32">
      <c r="A28" s="31"/>
      <c r="B28" s="25"/>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row>
    <row r="29" spans="1:32">
      <c r="A29" s="31"/>
      <c r="B29" s="25"/>
      <c r="C29" s="8"/>
      <c r="D29" s="8"/>
      <c r="E29" s="8"/>
      <c r="F29" s="8"/>
      <c r="G29" s="8"/>
      <c r="H29" s="8"/>
      <c r="I29" s="8"/>
      <c r="J29" s="8"/>
      <c r="K29" s="8"/>
      <c r="L29" s="8"/>
      <c r="M29" s="8"/>
      <c r="N29" s="8"/>
      <c r="O29" s="8"/>
      <c r="P29" s="8"/>
      <c r="Q29" s="8"/>
      <c r="R29" s="8"/>
      <c r="S29" s="8"/>
      <c r="T29" s="8"/>
      <c r="U29" s="8"/>
      <c r="V29" s="8"/>
      <c r="W29" s="8"/>
      <c r="X29" s="8"/>
      <c r="Y29" s="8"/>
      <c r="Z29" s="8"/>
      <c r="AA29" s="8"/>
      <c r="AB29" s="8"/>
      <c r="AC29" s="8"/>
      <c r="AD29" s="8"/>
      <c r="AE29" s="8"/>
      <c r="AF29" s="8"/>
    </row>
    <row r="30" spans="1:32">
      <c r="A30" s="31"/>
      <c r="B30" s="25"/>
      <c r="C30" s="8"/>
      <c r="D30" s="8"/>
      <c r="E30" s="8"/>
      <c r="F30" s="8"/>
      <c r="G30" s="8"/>
      <c r="H30" s="8"/>
      <c r="I30" s="8"/>
      <c r="J30" s="8"/>
      <c r="K30" s="8"/>
      <c r="L30" s="8"/>
      <c r="M30" s="8"/>
      <c r="N30" s="8"/>
      <c r="O30" s="8"/>
      <c r="P30" s="8"/>
      <c r="Q30" s="8"/>
      <c r="R30" s="8"/>
      <c r="S30" s="8"/>
      <c r="T30" s="8"/>
      <c r="U30" s="8"/>
      <c r="V30" s="8"/>
      <c r="W30" s="8"/>
      <c r="X30" s="8"/>
      <c r="Y30" s="8"/>
      <c r="Z30" s="8"/>
      <c r="AA30" s="8"/>
      <c r="AB30" s="8"/>
      <c r="AC30" s="8"/>
      <c r="AD30" s="8"/>
      <c r="AE30" s="8"/>
      <c r="AF30" s="8"/>
    </row>
    <row r="31" spans="1:32">
      <c r="A31" s="31"/>
      <c r="B31" s="26"/>
      <c r="C31" s="8"/>
      <c r="D31" s="8"/>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row>
    <row r="32" spans="1:32">
      <c r="A32" s="31"/>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row>
    <row r="33" spans="1:32">
      <c r="A33" s="31"/>
      <c r="B33" s="25"/>
      <c r="C33" s="8"/>
      <c r="D33" s="8"/>
      <c r="E33" s="8"/>
      <c r="F33" s="8"/>
      <c r="G33" s="8"/>
      <c r="H33" s="8"/>
      <c r="I33" s="8"/>
      <c r="J33" s="8"/>
      <c r="K33" s="8"/>
      <c r="L33" s="8"/>
      <c r="M33" s="8"/>
      <c r="N33" s="8"/>
      <c r="O33" s="8"/>
      <c r="P33" s="8"/>
      <c r="Q33" s="8"/>
      <c r="R33" s="8"/>
      <c r="S33" s="8"/>
      <c r="T33" s="8"/>
      <c r="U33" s="8"/>
      <c r="V33" s="8"/>
      <c r="W33" s="8"/>
      <c r="X33" s="8"/>
      <c r="Y33" s="8"/>
      <c r="Z33" s="8"/>
      <c r="AA33" s="8"/>
      <c r="AB33" s="8"/>
      <c r="AC33" s="8"/>
      <c r="AD33" s="8"/>
      <c r="AE33" s="8"/>
      <c r="AF33" s="8"/>
    </row>
    <row r="34" spans="1:32">
      <c r="A34" s="31"/>
      <c r="B34" s="25"/>
      <c r="C34" s="8"/>
      <c r="D34" s="8"/>
      <c r="E34" s="8"/>
      <c r="F34" s="8"/>
      <c r="G34" s="8"/>
      <c r="H34" s="8"/>
      <c r="I34" s="8"/>
      <c r="J34" s="8"/>
      <c r="K34" s="8"/>
      <c r="L34" s="8"/>
      <c r="M34" s="8"/>
      <c r="N34" s="8"/>
      <c r="O34" s="8"/>
      <c r="P34" s="8"/>
      <c r="Q34" s="8"/>
      <c r="R34" s="8"/>
      <c r="S34" s="8"/>
      <c r="T34" s="8"/>
      <c r="U34" s="8"/>
      <c r="V34" s="8"/>
      <c r="W34" s="8"/>
      <c r="X34" s="8"/>
      <c r="Y34" s="8"/>
      <c r="Z34" s="8"/>
      <c r="AA34" s="8"/>
      <c r="AB34" s="8"/>
      <c r="AC34" s="8"/>
      <c r="AD34" s="8"/>
      <c r="AE34" s="8"/>
      <c r="AF34" s="8"/>
    </row>
    <row r="35" spans="1:32">
      <c r="A35" s="31"/>
      <c r="B35" s="25"/>
      <c r="C35" s="8"/>
      <c r="D35" s="8"/>
      <c r="E35" s="8"/>
      <c r="F35" s="8"/>
      <c r="G35" s="8"/>
      <c r="H35" s="8"/>
      <c r="I35" s="8"/>
      <c r="J35" s="8"/>
      <c r="K35" s="8"/>
      <c r="L35" s="8"/>
      <c r="M35" s="8"/>
      <c r="N35" s="8"/>
      <c r="O35" s="8"/>
      <c r="P35" s="8"/>
      <c r="Q35" s="8"/>
      <c r="R35" s="8"/>
      <c r="S35" s="8"/>
      <c r="T35" s="8"/>
      <c r="U35" s="8"/>
      <c r="V35" s="8"/>
      <c r="W35" s="8"/>
      <c r="X35" s="8"/>
      <c r="Y35" s="8"/>
      <c r="Z35" s="8"/>
      <c r="AA35" s="8"/>
      <c r="AB35" s="8"/>
      <c r="AC35" s="8"/>
      <c r="AD35" s="8"/>
      <c r="AE35" s="8"/>
      <c r="AF35" s="8"/>
    </row>
    <row r="36" spans="1:32">
      <c r="A36" s="31"/>
      <c r="B36" s="25"/>
      <c r="C36" s="8"/>
      <c r="D36" s="8"/>
      <c r="E36" s="8"/>
      <c r="F36" s="8"/>
      <c r="G36" s="8"/>
      <c r="H36" s="8"/>
      <c r="I36" s="8"/>
      <c r="J36" s="8"/>
      <c r="K36" s="8"/>
      <c r="L36" s="8"/>
      <c r="M36" s="8"/>
      <c r="N36" s="8"/>
      <c r="O36" s="8"/>
      <c r="P36" s="8"/>
      <c r="Q36" s="8"/>
      <c r="R36" s="8"/>
      <c r="S36" s="8"/>
      <c r="T36" s="8"/>
      <c r="U36" s="8"/>
      <c r="V36" s="8"/>
      <c r="W36" s="8"/>
      <c r="X36" s="8"/>
      <c r="Y36" s="8"/>
      <c r="Z36" s="8"/>
      <c r="AA36" s="8"/>
      <c r="AB36" s="8"/>
      <c r="AC36" s="8"/>
      <c r="AD36" s="8"/>
      <c r="AE36" s="8"/>
      <c r="AF36" s="8"/>
    </row>
    <row r="37" spans="1:32">
      <c r="A37" s="31"/>
      <c r="B37" s="25"/>
      <c r="C37" s="8"/>
      <c r="D37" s="8"/>
      <c r="E37" s="8"/>
      <c r="F37" s="8"/>
      <c r="G37" s="8"/>
      <c r="H37" s="8"/>
      <c r="I37" s="8"/>
      <c r="J37" s="8"/>
      <c r="K37" s="8"/>
      <c r="L37" s="8"/>
      <c r="M37" s="8"/>
      <c r="N37" s="8"/>
      <c r="O37" s="8"/>
      <c r="P37" s="8"/>
      <c r="Q37" s="8"/>
      <c r="R37" s="8"/>
      <c r="S37" s="8"/>
      <c r="T37" s="8"/>
      <c r="U37" s="8"/>
      <c r="V37" s="8"/>
      <c r="W37" s="8"/>
      <c r="X37" s="8"/>
      <c r="Y37" s="8"/>
      <c r="Z37" s="8"/>
      <c r="AA37" s="8"/>
      <c r="AB37" s="8"/>
      <c r="AC37" s="8"/>
      <c r="AD37" s="8"/>
      <c r="AE37" s="8"/>
      <c r="AF37" s="8"/>
    </row>
    <row r="38" spans="1:32">
      <c r="A38" s="31"/>
      <c r="B38" s="25"/>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1:32">
      <c r="A39" s="31"/>
      <c r="B39" s="25"/>
      <c r="C39" s="8"/>
      <c r="D39" s="8"/>
      <c r="E39" s="8"/>
      <c r="F39" s="8"/>
      <c r="G39" s="8"/>
      <c r="H39" s="8"/>
      <c r="I39" s="8"/>
      <c r="J39" s="8"/>
      <c r="K39" s="8"/>
      <c r="L39" s="8"/>
      <c r="M39" s="8"/>
      <c r="N39" s="8"/>
      <c r="O39" s="8"/>
      <c r="P39" s="8"/>
      <c r="Q39" s="8"/>
      <c r="R39" s="8"/>
      <c r="S39" s="8"/>
      <c r="T39" s="8"/>
      <c r="U39" s="8"/>
      <c r="V39" s="8"/>
      <c r="W39" s="8"/>
      <c r="X39" s="8"/>
      <c r="Y39" s="8"/>
      <c r="Z39" s="8"/>
      <c r="AA39" s="8"/>
      <c r="AB39" s="8"/>
      <c r="AC39" s="8"/>
      <c r="AD39" s="8"/>
      <c r="AE39" s="8"/>
      <c r="AF39" s="8"/>
    </row>
    <row r="40" spans="1:32">
      <c r="A40" s="31"/>
      <c r="B40" s="25"/>
      <c r="C40" s="8"/>
      <c r="D40" s="8"/>
      <c r="E40" s="8"/>
      <c r="F40" s="8"/>
      <c r="G40" s="8"/>
      <c r="H40" s="8"/>
      <c r="I40" s="8"/>
      <c r="J40" s="8"/>
      <c r="K40" s="8"/>
      <c r="L40" s="8"/>
      <c r="M40" s="8"/>
      <c r="N40" s="8"/>
      <c r="O40" s="8"/>
      <c r="P40" s="8"/>
      <c r="Q40" s="8"/>
      <c r="R40" s="8"/>
      <c r="S40" s="8"/>
      <c r="T40" s="8"/>
      <c r="U40" s="8"/>
      <c r="V40" s="8"/>
      <c r="W40" s="8"/>
      <c r="X40" s="8"/>
      <c r="Y40" s="8"/>
      <c r="Z40" s="8"/>
      <c r="AA40" s="8"/>
      <c r="AB40" s="8"/>
      <c r="AC40" s="8"/>
      <c r="AD40" s="8"/>
      <c r="AE40" s="8"/>
      <c r="AF40" s="8"/>
    </row>
    <row r="41" spans="1:32">
      <c r="A41" s="31"/>
      <c r="B41" s="25"/>
      <c r="C41" s="8"/>
      <c r="D41" s="8"/>
      <c r="E41" s="8"/>
      <c r="F41" s="8"/>
      <c r="G41" s="8"/>
      <c r="H41" s="8"/>
      <c r="I41" s="8"/>
      <c r="J41" s="8"/>
      <c r="K41" s="8"/>
      <c r="L41" s="8"/>
      <c r="M41" s="8"/>
      <c r="N41" s="8"/>
      <c r="O41" s="8"/>
      <c r="P41" s="8"/>
      <c r="Q41" s="8"/>
      <c r="R41" s="8"/>
      <c r="S41" s="8"/>
      <c r="T41" s="8"/>
      <c r="U41" s="8"/>
      <c r="V41" s="8"/>
      <c r="W41" s="8"/>
      <c r="X41" s="8"/>
      <c r="Y41" s="8"/>
      <c r="Z41" s="8"/>
      <c r="AA41" s="8"/>
      <c r="AB41" s="8"/>
      <c r="AC41" s="8"/>
      <c r="AD41" s="8"/>
      <c r="AE41" s="8"/>
      <c r="AF41" s="8"/>
    </row>
    <row r="42" spans="1:32">
      <c r="A42" s="31"/>
      <c r="B42" s="25"/>
      <c r="C42" s="8"/>
      <c r="D42" s="8"/>
      <c r="E42" s="8"/>
      <c r="F42" s="8"/>
      <c r="G42" s="8"/>
      <c r="H42" s="8"/>
      <c r="I42" s="8"/>
      <c r="J42" s="8"/>
      <c r="K42" s="8"/>
      <c r="L42" s="8"/>
      <c r="M42" s="8"/>
      <c r="N42" s="8"/>
      <c r="O42" s="8"/>
      <c r="P42" s="8"/>
      <c r="Q42" s="8"/>
      <c r="R42" s="8"/>
      <c r="S42" s="8"/>
      <c r="T42" s="8"/>
      <c r="U42" s="8"/>
      <c r="V42" s="8"/>
      <c r="W42" s="8"/>
      <c r="X42" s="8"/>
      <c r="Y42" s="8"/>
      <c r="Z42" s="8"/>
      <c r="AA42" s="8"/>
      <c r="AB42" s="8"/>
      <c r="AC42" s="8"/>
      <c r="AD42" s="8"/>
      <c r="AE42" s="8"/>
      <c r="AF42" s="8"/>
    </row>
    <row r="43" spans="1:32">
      <c r="A43" s="31"/>
      <c r="B43" s="25"/>
      <c r="C43" s="8"/>
      <c r="D43" s="8"/>
      <c r="E43" s="8"/>
      <c r="F43" s="8"/>
      <c r="G43" s="8"/>
      <c r="H43" s="8"/>
      <c r="I43" s="8"/>
      <c r="J43" s="8"/>
      <c r="K43" s="8"/>
      <c r="L43" s="8"/>
      <c r="M43" s="8"/>
      <c r="N43" s="8"/>
      <c r="O43" s="8"/>
      <c r="P43" s="8"/>
      <c r="Q43" s="8"/>
      <c r="R43" s="8"/>
      <c r="S43" s="8"/>
      <c r="T43" s="8"/>
      <c r="U43" s="8"/>
      <c r="V43" s="8"/>
      <c r="W43" s="8"/>
      <c r="X43" s="8"/>
      <c r="Y43" s="8"/>
      <c r="Z43" s="8"/>
      <c r="AA43" s="8"/>
      <c r="AB43" s="8"/>
      <c r="AC43" s="8"/>
      <c r="AD43" s="8"/>
      <c r="AE43" s="8"/>
      <c r="AF43" s="8"/>
    </row>
    <row r="44" spans="1:32">
      <c r="A44" s="31"/>
      <c r="B44" s="25"/>
      <c r="C44" s="8"/>
      <c r="D44" s="8"/>
      <c r="E44" s="8"/>
      <c r="F44" s="8"/>
      <c r="G44" s="8"/>
      <c r="H44" s="8"/>
      <c r="I44" s="8"/>
      <c r="J44" s="8"/>
      <c r="K44" s="8"/>
      <c r="L44" s="8"/>
      <c r="M44" s="8"/>
      <c r="N44" s="8"/>
      <c r="O44" s="8"/>
      <c r="P44" s="8"/>
      <c r="Q44" s="8"/>
      <c r="R44" s="8"/>
      <c r="S44" s="8"/>
      <c r="T44" s="8"/>
      <c r="U44" s="8"/>
      <c r="V44" s="8"/>
      <c r="W44" s="8"/>
      <c r="X44" s="8"/>
      <c r="Y44" s="8"/>
      <c r="Z44" s="8"/>
      <c r="AA44" s="8"/>
      <c r="AB44" s="8"/>
      <c r="AC44" s="8"/>
      <c r="AD44" s="8"/>
      <c r="AE44" s="8"/>
      <c r="AF44" s="8"/>
    </row>
    <row r="45" spans="1:32">
      <c r="A45" s="31"/>
      <c r="B45" s="25"/>
      <c r="C45" s="8"/>
      <c r="D45" s="8"/>
      <c r="E45" s="8"/>
      <c r="F45" s="8"/>
      <c r="G45" s="8"/>
      <c r="H45" s="8"/>
      <c r="I45" s="8"/>
      <c r="J45" s="8"/>
      <c r="K45" s="8"/>
      <c r="L45" s="8"/>
      <c r="M45" s="8"/>
      <c r="N45" s="8"/>
      <c r="O45" s="8"/>
      <c r="P45" s="8"/>
      <c r="Q45" s="8"/>
      <c r="R45" s="8"/>
      <c r="S45" s="8"/>
      <c r="T45" s="8"/>
      <c r="U45" s="8"/>
      <c r="V45" s="8"/>
      <c r="W45" s="8"/>
      <c r="X45" s="8"/>
      <c r="Y45" s="8"/>
      <c r="Z45" s="8"/>
      <c r="AA45" s="8"/>
      <c r="AB45" s="8"/>
      <c r="AC45" s="8"/>
      <c r="AD45" s="8"/>
      <c r="AE45" s="8"/>
      <c r="AF45" s="8"/>
    </row>
    <row r="46" spans="1:32">
      <c r="A46" s="31"/>
      <c r="B46" s="25"/>
      <c r="C46" s="8"/>
      <c r="D46" s="8"/>
      <c r="E46" s="8"/>
      <c r="F46" s="8"/>
      <c r="G46" s="8"/>
      <c r="H46" s="8"/>
      <c r="I46" s="8"/>
      <c r="J46" s="8"/>
      <c r="K46" s="8"/>
      <c r="L46" s="8"/>
      <c r="M46" s="8"/>
      <c r="N46" s="8"/>
      <c r="O46" s="8"/>
      <c r="P46" s="8"/>
      <c r="Q46" s="8"/>
      <c r="R46" s="8"/>
      <c r="S46" s="8"/>
      <c r="T46" s="8"/>
      <c r="U46" s="8"/>
      <c r="V46" s="8"/>
      <c r="W46" s="8"/>
      <c r="X46" s="8"/>
      <c r="Y46" s="8"/>
      <c r="Z46" s="8"/>
      <c r="AA46" s="8"/>
      <c r="AB46" s="8"/>
      <c r="AC46" s="8"/>
      <c r="AD46" s="8"/>
      <c r="AE46" s="8"/>
      <c r="AF46" s="8"/>
    </row>
    <row r="47" spans="1:32">
      <c r="A47" s="31"/>
      <c r="B47" s="25"/>
      <c r="C47" s="8"/>
      <c r="D47" s="8"/>
      <c r="E47" s="8"/>
      <c r="F47" s="8"/>
      <c r="G47" s="8"/>
      <c r="H47" s="8"/>
      <c r="I47" s="8"/>
      <c r="J47" s="8"/>
      <c r="K47" s="8"/>
      <c r="L47" s="8"/>
      <c r="M47" s="8"/>
      <c r="N47" s="8"/>
      <c r="O47" s="8"/>
      <c r="P47" s="8"/>
      <c r="Q47" s="8"/>
      <c r="R47" s="8"/>
      <c r="S47" s="8"/>
      <c r="T47" s="8"/>
      <c r="U47" s="8"/>
      <c r="V47" s="8"/>
      <c r="W47" s="8"/>
      <c r="X47" s="8"/>
      <c r="Y47" s="8"/>
      <c r="Z47" s="8"/>
      <c r="AA47" s="8"/>
      <c r="AB47" s="8"/>
      <c r="AC47" s="8"/>
      <c r="AD47" s="8"/>
      <c r="AE47" s="8"/>
      <c r="AF47" s="8"/>
    </row>
    <row r="48" spans="1:32">
      <c r="A48" s="31"/>
      <c r="B48" s="25"/>
      <c r="C48" s="8"/>
      <c r="D48" s="8"/>
      <c r="E48" s="8"/>
      <c r="F48" s="8"/>
      <c r="G48" s="8"/>
      <c r="H48" s="8"/>
      <c r="I48" s="8"/>
      <c r="J48" s="8"/>
      <c r="K48" s="8"/>
      <c r="L48" s="8"/>
      <c r="M48" s="8"/>
      <c r="N48" s="8"/>
      <c r="O48" s="8"/>
      <c r="P48" s="8"/>
      <c r="Q48" s="8"/>
      <c r="R48" s="8"/>
      <c r="S48" s="8"/>
      <c r="T48" s="8"/>
      <c r="U48" s="8"/>
      <c r="V48" s="8"/>
      <c r="W48" s="8"/>
      <c r="X48" s="8"/>
      <c r="Y48" s="8"/>
      <c r="Z48" s="8"/>
      <c r="AA48" s="8"/>
      <c r="AB48" s="8"/>
      <c r="AC48" s="8"/>
      <c r="AD48" s="8"/>
      <c r="AE48" s="8"/>
      <c r="AF48" s="8"/>
    </row>
    <row r="49" spans="1:32">
      <c r="A49" s="31"/>
      <c r="B49" s="25"/>
      <c r="C49" s="8"/>
      <c r="D49" s="8"/>
      <c r="E49" s="8"/>
      <c r="F49" s="8"/>
      <c r="G49" s="8"/>
      <c r="H49" s="8"/>
      <c r="I49" s="8"/>
      <c r="J49" s="8"/>
      <c r="K49" s="8"/>
      <c r="L49" s="8"/>
      <c r="M49" s="8"/>
      <c r="N49" s="8"/>
      <c r="O49" s="8"/>
      <c r="P49" s="8"/>
      <c r="Q49" s="8"/>
      <c r="R49" s="8"/>
      <c r="S49" s="8"/>
      <c r="T49" s="8"/>
      <c r="U49" s="8"/>
      <c r="V49" s="8"/>
      <c r="W49" s="8"/>
      <c r="X49" s="8"/>
      <c r="Y49" s="8"/>
      <c r="Z49" s="8"/>
      <c r="AA49" s="8"/>
      <c r="AB49" s="8"/>
      <c r="AC49" s="8"/>
      <c r="AD49" s="8"/>
      <c r="AE49" s="8"/>
      <c r="AF49" s="8"/>
    </row>
    <row r="50" spans="1:32">
      <c r="A50" s="31"/>
      <c r="B50" s="25"/>
      <c r="C50" s="8"/>
      <c r="D50" s="8"/>
      <c r="E50" s="8"/>
      <c r="F50" s="8"/>
      <c r="G50" s="8"/>
      <c r="H50" s="8"/>
      <c r="I50" s="8"/>
      <c r="J50" s="8"/>
      <c r="K50" s="8"/>
      <c r="L50" s="8"/>
      <c r="M50" s="8"/>
      <c r="N50" s="8"/>
      <c r="O50" s="8"/>
      <c r="P50" s="8"/>
      <c r="Q50" s="8"/>
      <c r="R50" s="8"/>
      <c r="S50" s="8"/>
      <c r="T50" s="8"/>
      <c r="U50" s="8"/>
      <c r="V50" s="8"/>
      <c r="W50" s="8"/>
      <c r="X50" s="8"/>
      <c r="Y50" s="8"/>
      <c r="Z50" s="8"/>
      <c r="AA50" s="8"/>
      <c r="AB50" s="8"/>
      <c r="AC50" s="8"/>
      <c r="AD50" s="8"/>
      <c r="AE50" s="8"/>
      <c r="AF50" s="8"/>
    </row>
    <row r="51" spans="1:32">
      <c r="A51" s="31"/>
      <c r="B51" s="25"/>
      <c r="C51" s="8"/>
      <c r="D51" s="8"/>
      <c r="E51" s="8"/>
      <c r="F51" s="8"/>
      <c r="G51" s="8"/>
      <c r="H51" s="8"/>
      <c r="I51" s="8"/>
      <c r="J51" s="8"/>
      <c r="K51" s="8"/>
      <c r="L51" s="8"/>
      <c r="M51" s="8"/>
      <c r="N51" s="8"/>
      <c r="O51" s="8"/>
      <c r="P51" s="8"/>
      <c r="Q51" s="8"/>
      <c r="R51" s="8"/>
      <c r="S51" s="8"/>
      <c r="T51" s="8"/>
      <c r="U51" s="8"/>
      <c r="V51" s="8"/>
      <c r="W51" s="8"/>
      <c r="X51" s="8"/>
      <c r="Y51" s="8"/>
      <c r="Z51" s="8"/>
      <c r="AA51" s="8"/>
      <c r="AB51" s="8"/>
      <c r="AC51" s="8"/>
      <c r="AD51" s="8"/>
      <c r="AE51" s="8"/>
      <c r="AF51" s="8"/>
    </row>
    <row r="52" spans="1:32">
      <c r="A52" s="31"/>
      <c r="B52" s="25"/>
      <c r="C52" s="8"/>
      <c r="D52" s="8"/>
      <c r="E52" s="8"/>
      <c r="F52" s="8"/>
      <c r="G52" s="8"/>
      <c r="H52" s="8"/>
      <c r="I52" s="8"/>
      <c r="J52" s="8"/>
      <c r="K52" s="8"/>
      <c r="L52" s="8"/>
      <c r="M52" s="8"/>
      <c r="N52" s="8"/>
      <c r="O52" s="8"/>
      <c r="P52" s="8"/>
      <c r="Q52" s="8"/>
      <c r="R52" s="8"/>
      <c r="S52" s="8"/>
      <c r="T52" s="8"/>
      <c r="U52" s="8"/>
      <c r="V52" s="8"/>
      <c r="W52" s="8"/>
      <c r="X52" s="8"/>
      <c r="Y52" s="8"/>
      <c r="Z52" s="8"/>
      <c r="AA52" s="8"/>
      <c r="AB52" s="8"/>
      <c r="AC52" s="8"/>
      <c r="AD52" s="8"/>
      <c r="AE52" s="8"/>
      <c r="AF52" s="8"/>
    </row>
    <row r="53" spans="1:32">
      <c r="A53" s="31"/>
      <c r="B53" s="25"/>
      <c r="C53" s="8"/>
      <c r="D53" s="8"/>
      <c r="E53" s="8"/>
      <c r="F53" s="8"/>
      <c r="G53" s="8"/>
      <c r="H53" s="8"/>
      <c r="I53" s="8"/>
      <c r="J53" s="8"/>
      <c r="K53" s="8"/>
      <c r="L53" s="8"/>
      <c r="M53" s="8"/>
      <c r="N53" s="8"/>
      <c r="O53" s="8"/>
      <c r="P53" s="8"/>
      <c r="Q53" s="8"/>
      <c r="R53" s="8"/>
      <c r="S53" s="8"/>
      <c r="T53" s="8"/>
      <c r="U53" s="8"/>
      <c r="V53" s="8"/>
      <c r="W53" s="8"/>
      <c r="X53" s="8"/>
      <c r="Y53" s="8"/>
      <c r="Z53" s="8"/>
      <c r="AA53" s="8"/>
      <c r="AB53" s="8"/>
      <c r="AC53" s="8"/>
      <c r="AD53" s="8"/>
      <c r="AE53" s="8"/>
      <c r="AF53" s="8"/>
    </row>
    <row r="54" spans="1:32">
      <c r="A54" s="31"/>
      <c r="B54" s="25"/>
      <c r="C54" s="8"/>
      <c r="D54" s="8"/>
      <c r="E54" s="8"/>
      <c r="F54" s="8"/>
      <c r="G54" s="8"/>
      <c r="H54" s="8"/>
      <c r="I54" s="8"/>
      <c r="J54" s="8"/>
      <c r="K54" s="8"/>
      <c r="L54" s="8"/>
      <c r="M54" s="8"/>
      <c r="N54" s="8"/>
      <c r="O54" s="8"/>
      <c r="P54" s="8"/>
      <c r="Q54" s="8"/>
      <c r="R54" s="8"/>
      <c r="S54" s="8"/>
      <c r="T54" s="8"/>
      <c r="U54" s="8"/>
      <c r="V54" s="8"/>
      <c r="W54" s="8"/>
      <c r="X54" s="8"/>
      <c r="Y54" s="8"/>
      <c r="Z54" s="8"/>
      <c r="AA54" s="8"/>
      <c r="AB54" s="8"/>
      <c r="AC54" s="8"/>
      <c r="AD54" s="8"/>
      <c r="AE54" s="8"/>
      <c r="AF54" s="8"/>
    </row>
    <row r="55" spans="1:32">
      <c r="A55" s="31"/>
      <c r="B55" s="25"/>
      <c r="C55" s="8"/>
      <c r="D55" s="8"/>
      <c r="E55" s="8"/>
      <c r="F55" s="8"/>
      <c r="G55" s="8"/>
      <c r="H55" s="8"/>
      <c r="I55" s="8"/>
      <c r="J55" s="8"/>
      <c r="K55" s="8"/>
      <c r="L55" s="8"/>
      <c r="M55" s="8"/>
      <c r="N55" s="8"/>
      <c r="O55" s="8"/>
      <c r="P55" s="8"/>
      <c r="Q55" s="8"/>
      <c r="R55" s="8"/>
      <c r="S55" s="8"/>
      <c r="T55" s="8"/>
      <c r="U55" s="8"/>
      <c r="V55" s="8"/>
      <c r="W55" s="8"/>
      <c r="X55" s="8"/>
      <c r="Y55" s="8"/>
      <c r="Z55" s="8"/>
      <c r="AA55" s="8"/>
      <c r="AB55" s="8"/>
      <c r="AC55" s="8"/>
      <c r="AD55" s="8"/>
      <c r="AE55" s="8"/>
      <c r="AF55" s="8"/>
    </row>
    <row r="56" spans="1:32">
      <c r="A56" s="31"/>
      <c r="B56" s="25"/>
      <c r="C56" s="8"/>
      <c r="D56" s="8"/>
      <c r="E56" s="8"/>
      <c r="F56" s="8"/>
      <c r="G56" s="8"/>
      <c r="H56" s="8"/>
      <c r="I56" s="8"/>
      <c r="J56" s="8"/>
      <c r="K56" s="8"/>
      <c r="L56" s="8"/>
      <c r="M56" s="8"/>
      <c r="N56" s="8"/>
      <c r="O56" s="8"/>
      <c r="P56" s="8"/>
      <c r="Q56" s="8"/>
      <c r="R56" s="8"/>
      <c r="S56" s="8"/>
      <c r="T56" s="8"/>
      <c r="U56" s="8"/>
      <c r="V56" s="8"/>
      <c r="W56" s="8"/>
      <c r="X56" s="8"/>
      <c r="Y56" s="8"/>
      <c r="Z56" s="8"/>
      <c r="AA56" s="8"/>
      <c r="AB56" s="8"/>
      <c r="AC56" s="8"/>
      <c r="AD56" s="8"/>
      <c r="AE56" s="8"/>
      <c r="AF56" s="8"/>
    </row>
    <row r="57" spans="1:32">
      <c r="A57" s="31"/>
      <c r="B57" s="25"/>
      <c r="C57" s="8"/>
      <c r="D57" s="8"/>
      <c r="E57" s="8"/>
      <c r="F57" s="8"/>
      <c r="G57" s="8"/>
      <c r="H57" s="8"/>
      <c r="I57" s="8"/>
      <c r="J57" s="8"/>
      <c r="K57" s="8"/>
      <c r="L57" s="8"/>
      <c r="M57" s="8"/>
      <c r="N57" s="8"/>
      <c r="O57" s="8"/>
      <c r="P57" s="8"/>
      <c r="Q57" s="8"/>
      <c r="R57" s="8"/>
      <c r="S57" s="8"/>
      <c r="T57" s="8"/>
      <c r="U57" s="8"/>
      <c r="V57" s="8"/>
      <c r="W57" s="8"/>
      <c r="X57" s="8"/>
      <c r="Y57" s="8"/>
      <c r="Z57" s="8"/>
      <c r="AA57" s="8"/>
      <c r="AB57" s="8"/>
      <c r="AC57" s="8"/>
      <c r="AD57" s="8"/>
      <c r="AE57" s="8"/>
      <c r="AF57" s="8"/>
    </row>
    <row r="58" spans="1:32">
      <c r="A58" s="31"/>
      <c r="B58" s="28"/>
      <c r="C58" s="8"/>
      <c r="D58" s="8"/>
      <c r="E58" s="8"/>
      <c r="F58" s="8"/>
      <c r="G58" s="8"/>
      <c r="H58" s="8"/>
      <c r="I58" s="8"/>
      <c r="J58" s="8"/>
      <c r="K58" s="8"/>
      <c r="L58" s="8"/>
      <c r="M58" s="8"/>
      <c r="N58" s="8"/>
      <c r="O58" s="8"/>
      <c r="P58" s="8"/>
      <c r="Q58" s="8"/>
      <c r="R58" s="8"/>
      <c r="S58" s="8"/>
      <c r="T58" s="8"/>
      <c r="U58" s="8"/>
      <c r="V58" s="8"/>
      <c r="W58" s="8"/>
      <c r="X58" s="8"/>
      <c r="Y58" s="8"/>
      <c r="Z58" s="8"/>
      <c r="AA58" s="8"/>
      <c r="AB58" s="8"/>
      <c r="AC58" s="8"/>
      <c r="AD58" s="8"/>
      <c r="AE58" s="8"/>
      <c r="AF58" s="8"/>
    </row>
    <row r="59" spans="1:32">
      <c r="A59" s="31"/>
      <c r="B59" s="29"/>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c r="AD59" s="23"/>
      <c r="AE59" s="23"/>
      <c r="AF59" s="23"/>
    </row>
    <row r="60" spans="1:32">
      <c r="A60" s="31"/>
      <c r="B60" s="29"/>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c r="AD60" s="23"/>
      <c r="AE60" s="23"/>
      <c r="AF60" s="23"/>
    </row>
    <row r="61" spans="1:32">
      <c r="A61" s="31"/>
      <c r="B61" s="29"/>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c r="AD61" s="23"/>
      <c r="AE61" s="23"/>
      <c r="AF61" s="23"/>
    </row>
    <row r="62" spans="1:32">
      <c r="A62" s="31"/>
      <c r="B62" s="29"/>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c r="AD62" s="23"/>
      <c r="AE62" s="23"/>
      <c r="AF62" s="23"/>
    </row>
    <row r="63" spans="1:32">
      <c r="A63" s="31"/>
      <c r="B63" s="29"/>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c r="AD63" s="23"/>
      <c r="AE63" s="23"/>
      <c r="AF63" s="23"/>
    </row>
    <row r="64" spans="1:32">
      <c r="A64" s="31"/>
      <c r="B64" s="29"/>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c r="AD64" s="23"/>
      <c r="AE64" s="23"/>
      <c r="AF64" s="23"/>
    </row>
    <row r="65" spans="1:32">
      <c r="A65" s="31"/>
      <c r="B65" s="29"/>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c r="AD65" s="23"/>
      <c r="AE65" s="23"/>
      <c r="AF65" s="23"/>
    </row>
    <row r="66" spans="1:32">
      <c r="A66" s="31"/>
      <c r="B66" s="29"/>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c r="AD66" s="23"/>
      <c r="AE66" s="23"/>
      <c r="AF66" s="23"/>
    </row>
    <row r="67" spans="1:32">
      <c r="A67" s="31"/>
      <c r="B67" s="29"/>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c r="AD67" s="23"/>
      <c r="AE67" s="23"/>
      <c r="AF67" s="23"/>
    </row>
    <row r="68" spans="1:32">
      <c r="A68" s="31"/>
      <c r="B68" s="29"/>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c r="AD68" s="23"/>
      <c r="AE68" s="23"/>
      <c r="AF68" s="23"/>
    </row>
    <row r="69" spans="1:32">
      <c r="A69" s="31"/>
      <c r="B69" s="29"/>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c r="AD69" s="23"/>
      <c r="AE69" s="23"/>
      <c r="AF69" s="23"/>
    </row>
    <row r="70" spans="1:32">
      <c r="A70" s="31"/>
      <c r="B70" s="29"/>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c r="AD70" s="23"/>
      <c r="AE70" s="23"/>
      <c r="AF70" s="23"/>
    </row>
    <row r="71" spans="1:32">
      <c r="A71" s="31"/>
      <c r="B71" s="29"/>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c r="AD71" s="23"/>
      <c r="AE71" s="23"/>
      <c r="AF71" s="23"/>
    </row>
    <row r="72" spans="1:32">
      <c r="A72" s="31"/>
      <c r="B72" s="29"/>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c r="AD72" s="23"/>
      <c r="AE72" s="23"/>
      <c r="AF72" s="23"/>
    </row>
    <row r="73" spans="1:32">
      <c r="A73" s="31"/>
      <c r="B73" s="29"/>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c r="AD73" s="23"/>
      <c r="AE73" s="23"/>
      <c r="AF73" s="23"/>
    </row>
    <row r="74" spans="1:32">
      <c r="A74" s="31"/>
      <c r="B74" s="29"/>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c r="AD74" s="23"/>
      <c r="AE74" s="23"/>
      <c r="AF74" s="23"/>
    </row>
    <row r="75" spans="1:32">
      <c r="A75" s="31"/>
      <c r="B75" s="29"/>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c r="AD75" s="23"/>
      <c r="AE75" s="23"/>
      <c r="AF75" s="23"/>
    </row>
    <row r="76" spans="1:32">
      <c r="A76" s="31"/>
      <c r="B76" s="29"/>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c r="AD76" s="23"/>
      <c r="AE76" s="23"/>
      <c r="AF76" s="23"/>
    </row>
    <row r="77" spans="1:32">
      <c r="A77" s="31"/>
      <c r="B77" s="29"/>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c r="AD77" s="23"/>
      <c r="AE77" s="23"/>
      <c r="AF77" s="23"/>
    </row>
    <row r="78" spans="1:32">
      <c r="A78" s="31"/>
      <c r="B78" s="29"/>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c r="AD78" s="23"/>
      <c r="AE78" s="23"/>
      <c r="AF78" s="23"/>
    </row>
    <row r="79" spans="1:32">
      <c r="A79" s="31"/>
      <c r="B79" s="29"/>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c r="AD79" s="23"/>
      <c r="AE79" s="23"/>
      <c r="AF79" s="23"/>
    </row>
    <row r="80" spans="1:32">
      <c r="A80" s="31"/>
      <c r="B80" s="29"/>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c r="AC80" s="23"/>
      <c r="AD80" s="23"/>
      <c r="AE80" s="23"/>
      <c r="AF80" s="23"/>
    </row>
    <row r="81" spans="1:32">
      <c r="A81" s="31"/>
      <c r="B81" s="29"/>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c r="AD81" s="23"/>
      <c r="AE81" s="23"/>
      <c r="AF81" s="23"/>
    </row>
    <row r="82" spans="1:32">
      <c r="A82" s="31"/>
      <c r="B82" s="29"/>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c r="AD82" s="23"/>
      <c r="AE82" s="23"/>
      <c r="AF82" s="23"/>
    </row>
    <row r="83" spans="1:32">
      <c r="A83" s="31"/>
      <c r="B83" s="29"/>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c r="AD83" s="23"/>
      <c r="AE83" s="23"/>
      <c r="AF83" s="23"/>
    </row>
    <row r="84" spans="1:32">
      <c r="A84" s="31"/>
      <c r="B84" s="29"/>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c r="AD84" s="23"/>
      <c r="AE84" s="23"/>
      <c r="AF84" s="23"/>
    </row>
    <row r="85" spans="1:32">
      <c r="A85" s="31"/>
      <c r="B85" s="29"/>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c r="AD85" s="23"/>
      <c r="AE85" s="23"/>
      <c r="AF85" s="23"/>
    </row>
    <row r="86" spans="1:32">
      <c r="A86" s="31"/>
      <c r="B86" s="29"/>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c r="AD86" s="23"/>
      <c r="AE86" s="23"/>
      <c r="AF86" s="23"/>
    </row>
    <row r="87" spans="1:32">
      <c r="A87" s="31"/>
      <c r="B87" s="29"/>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c r="AD87" s="23"/>
      <c r="AE87" s="23"/>
      <c r="AF87" s="23"/>
    </row>
    <row r="88" spans="1:32">
      <c r="A88" s="31"/>
      <c r="B88" s="29"/>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c r="AD88" s="23"/>
      <c r="AE88" s="23"/>
      <c r="AF88" s="23"/>
    </row>
    <row r="89" spans="1:32">
      <c r="A89" s="31"/>
      <c r="B89" s="29"/>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c r="AD89" s="23"/>
      <c r="AE89" s="23"/>
      <c r="AF89" s="23"/>
    </row>
    <row r="90" spans="1:32">
      <c r="A90" s="31"/>
      <c r="B90" s="29"/>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c r="AD90" s="23"/>
      <c r="AE90" s="23"/>
      <c r="AF90" s="23"/>
    </row>
    <row r="91" spans="1:32">
      <c r="A91" s="31"/>
      <c r="B91" s="29"/>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c r="AD91" s="23"/>
      <c r="AE91" s="23"/>
      <c r="AF91" s="23"/>
    </row>
    <row r="92" spans="1:32">
      <c r="A92" s="31"/>
      <c r="B92" s="29"/>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c r="AD92" s="23"/>
      <c r="AE92" s="23"/>
      <c r="AF92" s="23"/>
    </row>
    <row r="93" spans="1:32">
      <c r="A93" s="31"/>
      <c r="B93" s="29"/>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c r="AD93" s="23"/>
      <c r="AE93" s="23"/>
      <c r="AF93" s="23"/>
    </row>
    <row r="94" spans="1:32">
      <c r="A94" s="31"/>
      <c r="B94" s="29"/>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c r="AD94" s="23"/>
      <c r="AE94" s="23"/>
      <c r="AF94" s="23"/>
    </row>
    <row r="95" spans="1:32">
      <c r="A95" s="31"/>
      <c r="B95" s="29"/>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c r="AC95" s="23"/>
      <c r="AD95" s="23"/>
      <c r="AE95" s="23"/>
      <c r="AF95" s="23"/>
    </row>
    <row r="96" spans="1:32">
      <c r="A96" s="31"/>
      <c r="B96" s="29"/>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c r="AC96" s="23"/>
      <c r="AD96" s="23"/>
      <c r="AE96" s="23"/>
      <c r="AF96" s="23"/>
    </row>
    <row r="97" spans="1:32">
      <c r="A97" s="31"/>
      <c r="B97" s="29"/>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c r="AC97" s="23"/>
      <c r="AD97" s="23"/>
      <c r="AE97" s="23"/>
      <c r="AF97" s="23"/>
    </row>
    <row r="98" spans="1:32">
      <c r="A98" s="31"/>
      <c r="B98" s="29"/>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c r="AD98" s="23"/>
      <c r="AE98" s="23"/>
      <c r="AF98" s="23"/>
    </row>
    <row r="99" spans="1:32">
      <c r="A99" s="31"/>
      <c r="B99" s="29"/>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c r="AC99" s="23"/>
      <c r="AD99" s="23"/>
      <c r="AE99" s="23"/>
      <c r="AF99" s="23"/>
    </row>
    <row r="100" spans="1:32">
      <c r="A100" s="31"/>
      <c r="B100" s="29"/>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c r="AD100" s="23"/>
      <c r="AE100" s="23"/>
      <c r="AF100" s="23"/>
    </row>
    <row r="101" spans="1:32">
      <c r="A101" s="31"/>
      <c r="B101" s="29"/>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c r="AD101" s="23"/>
      <c r="AE101" s="23"/>
      <c r="AF101" s="23"/>
    </row>
    <row r="102" spans="1:32">
      <c r="A102" s="31"/>
      <c r="B102" s="29"/>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c r="AD102" s="23"/>
      <c r="AE102" s="23"/>
      <c r="AF102" s="23"/>
    </row>
  </sheetData>
  <sheetProtection algorithmName="SHA-512" hashValue="3d8DCh36s8/lM7KXM2OdTDKcUNbt6UVT9UBGmia2xn2mKeSgD/nuITVc8jZTWK/W3EctNF78499TiIYXniiWLg==" saltValue="T/jHwz35IBzODG7tpC/2Yw==" spinCount="100000" sheet="1" objects="1" scenarios="1" selectLockedCells="1"/>
  <mergeCells count="31">
    <mergeCell ref="A1:B1"/>
    <mergeCell ref="S1:S2"/>
    <mergeCell ref="E1:E2"/>
    <mergeCell ref="F1:F2"/>
    <mergeCell ref="G1:G2"/>
    <mergeCell ref="H1:H2"/>
    <mergeCell ref="I1:I2"/>
    <mergeCell ref="C1:C2"/>
    <mergeCell ref="O1:O2"/>
    <mergeCell ref="P1:P2"/>
    <mergeCell ref="Q1:Q2"/>
    <mergeCell ref="R1:R2"/>
    <mergeCell ref="D1:D2"/>
    <mergeCell ref="J1:J2"/>
    <mergeCell ref="K1:K2"/>
    <mergeCell ref="L1:L2"/>
    <mergeCell ref="M1:M2"/>
    <mergeCell ref="N1:N2"/>
    <mergeCell ref="AE1:AE2"/>
    <mergeCell ref="AF1:AF2"/>
    <mergeCell ref="T1:T2"/>
    <mergeCell ref="V1:V2"/>
    <mergeCell ref="X1:X2"/>
    <mergeCell ref="AD1:AD2"/>
    <mergeCell ref="AA1:AA2"/>
    <mergeCell ref="AB1:AB2"/>
    <mergeCell ref="AC1:AC2"/>
    <mergeCell ref="W1:W2"/>
    <mergeCell ref="U1:U2"/>
    <mergeCell ref="Y1:Y2"/>
    <mergeCell ref="Z1:Z2"/>
  </mergeCells>
  <phoneticPr fontId="2" type="noConversion"/>
  <pageMargins left="0.5" right="0.5" top="1" bottom="1" header="0.5" footer="0.5"/>
  <pageSetup scale="86" fitToHeight="0" orientation="portrait" r:id="rId1"/>
  <headerFooter alignWithMargins="0">
    <oddHeader>&amp;C&amp;"Arial,Bold Italic"&amp;UBrownieTrax
&amp;"Arial,Bold"&amp;8&amp;Upage - &amp;D</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D9D66F-E324-4553-8702-B1BBAF6E1482}">
  <sheetPr>
    <tabColor theme="9" tint="0.59999389629810485"/>
  </sheetPr>
  <dimension ref="A1:CN32"/>
  <sheetViews>
    <sheetView showGridLines="0" zoomScaleNormal="100" workbookViewId="0">
      <pane ySplit="2" topLeftCell="A3" activePane="bottomLeft" state="frozen"/>
      <selection pane="bottomLeft" activeCell="A3" sqref="A3"/>
    </sheetView>
  </sheetViews>
  <sheetFormatPr defaultColWidth="9.140625" defaultRowHeight="12.75"/>
  <cols>
    <col min="1" max="1" width="8.140625" style="365" bestFit="1" customWidth="1"/>
    <col min="2" max="2" width="40.7109375" style="130" customWidth="1"/>
    <col min="3" max="34" width="2.42578125" style="352" customWidth="1"/>
    <col min="35" max="92" width="2.42578125" style="130" customWidth="1"/>
    <col min="93" max="16384" width="9.140625" style="130"/>
  </cols>
  <sheetData>
    <row r="1" spans="1:92" ht="54.75" customHeight="1">
      <c r="A1" s="539"/>
      <c r="B1" s="540"/>
      <c r="C1" s="536" t="str">
        <f ca="1">Junior_1!$U$1</f>
        <v>Junior_1</v>
      </c>
      <c r="D1" s="537"/>
      <c r="E1" s="538"/>
      <c r="F1" s="536" t="str">
        <f ca="1">Junior_2!$U$1</f>
        <v>Junior_2</v>
      </c>
      <c r="G1" s="537"/>
      <c r="H1" s="538"/>
      <c r="I1" s="536" t="str">
        <f ca="1">Junior_3!$U$1</f>
        <v>Junior_3</v>
      </c>
      <c r="J1" s="537"/>
      <c r="K1" s="538"/>
      <c r="L1" s="536" t="str">
        <f ca="1">Junior_4!$U$1</f>
        <v>Junior_4</v>
      </c>
      <c r="M1" s="537"/>
      <c r="N1" s="538"/>
      <c r="O1" s="536" t="str">
        <f ca="1">Junior_5!$U$1</f>
        <v>Junior_5</v>
      </c>
      <c r="P1" s="537"/>
      <c r="Q1" s="538"/>
      <c r="R1" s="536" t="str">
        <f ca="1">Junior_6!$U$1</f>
        <v>Junior_6</v>
      </c>
      <c r="S1" s="537"/>
      <c r="T1" s="538"/>
      <c r="U1" s="536" t="str">
        <f ca="1">Junior_7!$U$1</f>
        <v>Junior_7</v>
      </c>
      <c r="V1" s="537"/>
      <c r="W1" s="538"/>
      <c r="X1" s="536" t="str">
        <f ca="1">Junior_8!$U$1</f>
        <v>Junior_8</v>
      </c>
      <c r="Y1" s="537"/>
      <c r="Z1" s="538"/>
      <c r="AA1" s="536" t="str">
        <f ca="1">Junior_9!$U$1</f>
        <v>Junior_9</v>
      </c>
      <c r="AB1" s="537"/>
      <c r="AC1" s="538"/>
      <c r="AD1" s="536" t="str">
        <f ca="1">Junior_10!$U$1</f>
        <v>Junior_10</v>
      </c>
      <c r="AE1" s="537"/>
      <c r="AF1" s="538"/>
      <c r="AG1" s="536" t="str">
        <f ca="1">Junior_11!$U$1</f>
        <v>Junior_11</v>
      </c>
      <c r="AH1" s="537"/>
      <c r="AI1" s="538"/>
      <c r="AJ1" s="536" t="str">
        <f ca="1">Junior_12!$U$1</f>
        <v>Junior_12</v>
      </c>
      <c r="AK1" s="537"/>
      <c r="AL1" s="538"/>
      <c r="AM1" s="536" t="str">
        <f ca="1">Junior_13!$U$1</f>
        <v>Junior_13</v>
      </c>
      <c r="AN1" s="537"/>
      <c r="AO1" s="538"/>
      <c r="AP1" s="536" t="str">
        <f ca="1">Junior_14!$U$1</f>
        <v>Junior_14</v>
      </c>
      <c r="AQ1" s="537"/>
      <c r="AR1" s="538"/>
      <c r="AS1" s="536" t="str">
        <f ca="1">Junior_15!$U$1</f>
        <v>Junior_15</v>
      </c>
      <c r="AT1" s="537"/>
      <c r="AU1" s="538"/>
      <c r="AV1" s="536" t="str">
        <f ca="1">Junior_16!$U$1</f>
        <v>Junior_16</v>
      </c>
      <c r="AW1" s="537"/>
      <c r="AX1" s="538"/>
      <c r="AY1" s="536" t="str">
        <f ca="1">Junior_17!$U$1</f>
        <v>Junior_17</v>
      </c>
      <c r="AZ1" s="537"/>
      <c r="BA1" s="538"/>
      <c r="BB1" s="536" t="str">
        <f ca="1">Junior_18!$U$1</f>
        <v>Junior_18</v>
      </c>
      <c r="BC1" s="537"/>
      <c r="BD1" s="538"/>
      <c r="BE1" s="536" t="str">
        <f ca="1">Junior_19!$U$1</f>
        <v>Junior_19</v>
      </c>
      <c r="BF1" s="537"/>
      <c r="BG1" s="538"/>
      <c r="BH1" s="536" t="str">
        <f ca="1">Junior_20!$U$1</f>
        <v>Junior_20</v>
      </c>
      <c r="BI1" s="537"/>
      <c r="BJ1" s="538"/>
      <c r="BK1" s="536" t="str">
        <f ca="1">Junior_21!$U$1</f>
        <v>Junior_21</v>
      </c>
      <c r="BL1" s="537"/>
      <c r="BM1" s="538"/>
      <c r="BN1" s="536" t="str">
        <f ca="1">Junior_22!$U$1</f>
        <v>Junior_22</v>
      </c>
      <c r="BO1" s="537"/>
      <c r="BP1" s="538"/>
      <c r="BQ1" s="536" t="str">
        <f ca="1">Junior_23!$U$1</f>
        <v>Junior_23</v>
      </c>
      <c r="BR1" s="537"/>
      <c r="BS1" s="538"/>
      <c r="BT1" s="536" t="str">
        <f ca="1">Junior_24!$U$1</f>
        <v>Junior_24</v>
      </c>
      <c r="BU1" s="537"/>
      <c r="BV1" s="538"/>
      <c r="BW1" s="536" t="str">
        <f ca="1">Junior_25!$U$1</f>
        <v>Junior_25</v>
      </c>
      <c r="BX1" s="537"/>
      <c r="BY1" s="538"/>
      <c r="BZ1" s="536" t="str">
        <f ca="1">Junior_26!$U$1</f>
        <v>Junior_26</v>
      </c>
      <c r="CA1" s="537"/>
      <c r="CB1" s="538"/>
      <c r="CC1" s="536" t="str">
        <f ca="1">Junior_27!$U$1</f>
        <v>Junior_27</v>
      </c>
      <c r="CD1" s="537"/>
      <c r="CE1" s="538"/>
      <c r="CF1" s="536" t="str">
        <f ca="1">Junior_28!$U$1</f>
        <v>Junior_28</v>
      </c>
      <c r="CG1" s="537"/>
      <c r="CH1" s="538"/>
      <c r="CI1" s="536" t="str">
        <f ca="1">Junior_29!$U$1</f>
        <v>Junior_29</v>
      </c>
      <c r="CJ1" s="537"/>
      <c r="CK1" s="538"/>
      <c r="CL1" s="536" t="str">
        <f ca="1">Junior_30!$U$1</f>
        <v>Junior_30</v>
      </c>
      <c r="CM1" s="537"/>
      <c r="CN1" s="538"/>
    </row>
    <row r="2" spans="1:92" ht="27">
      <c r="A2" s="357" t="s">
        <v>68</v>
      </c>
      <c r="B2" s="131" t="s">
        <v>1053</v>
      </c>
      <c r="C2" s="408" t="s">
        <v>1054</v>
      </c>
      <c r="D2" s="409" t="s">
        <v>1055</v>
      </c>
      <c r="E2" s="410" t="s">
        <v>1056</v>
      </c>
      <c r="F2" s="358" t="str">
        <f>$C2</f>
        <v>RSVP</v>
      </c>
      <c r="G2" s="359" t="str">
        <f>$D2</f>
        <v>pd</v>
      </c>
      <c r="H2" s="360" t="str">
        <f>$E2</f>
        <v>forms</v>
      </c>
      <c r="I2" s="358" t="str">
        <f t="shared" ref="I2" si="0">$C2</f>
        <v>RSVP</v>
      </c>
      <c r="J2" s="359" t="str">
        <f t="shared" ref="J2" si="1">$D2</f>
        <v>pd</v>
      </c>
      <c r="K2" s="360" t="str">
        <f t="shared" ref="K2" si="2">$E2</f>
        <v>forms</v>
      </c>
      <c r="L2" s="358" t="str">
        <f t="shared" ref="L2" si="3">$C2</f>
        <v>RSVP</v>
      </c>
      <c r="M2" s="359" t="str">
        <f t="shared" ref="M2" si="4">$D2</f>
        <v>pd</v>
      </c>
      <c r="N2" s="360" t="str">
        <f t="shared" ref="N2" si="5">$E2</f>
        <v>forms</v>
      </c>
      <c r="O2" s="358" t="str">
        <f t="shared" ref="O2" si="6">$C2</f>
        <v>RSVP</v>
      </c>
      <c r="P2" s="359" t="str">
        <f t="shared" ref="P2" si="7">$D2</f>
        <v>pd</v>
      </c>
      <c r="Q2" s="360" t="str">
        <f t="shared" ref="Q2" si="8">$E2</f>
        <v>forms</v>
      </c>
      <c r="R2" s="358" t="str">
        <f t="shared" ref="R2" si="9">$C2</f>
        <v>RSVP</v>
      </c>
      <c r="S2" s="359" t="str">
        <f t="shared" ref="S2" si="10">$D2</f>
        <v>pd</v>
      </c>
      <c r="T2" s="360" t="str">
        <f t="shared" ref="T2" si="11">$E2</f>
        <v>forms</v>
      </c>
      <c r="U2" s="358" t="str">
        <f t="shared" ref="U2" si="12">$C2</f>
        <v>RSVP</v>
      </c>
      <c r="V2" s="359" t="str">
        <f t="shared" ref="V2" si="13">$D2</f>
        <v>pd</v>
      </c>
      <c r="W2" s="360" t="str">
        <f t="shared" ref="W2" si="14">$E2</f>
        <v>forms</v>
      </c>
      <c r="X2" s="358" t="str">
        <f t="shared" ref="X2" si="15">$C2</f>
        <v>RSVP</v>
      </c>
      <c r="Y2" s="359" t="str">
        <f t="shared" ref="Y2" si="16">$D2</f>
        <v>pd</v>
      </c>
      <c r="Z2" s="360" t="str">
        <f t="shared" ref="Z2" si="17">$E2</f>
        <v>forms</v>
      </c>
      <c r="AA2" s="358" t="str">
        <f t="shared" ref="AA2" si="18">$C2</f>
        <v>RSVP</v>
      </c>
      <c r="AB2" s="359" t="str">
        <f t="shared" ref="AB2" si="19">$D2</f>
        <v>pd</v>
      </c>
      <c r="AC2" s="360" t="str">
        <f t="shared" ref="AC2" si="20">$E2</f>
        <v>forms</v>
      </c>
      <c r="AD2" s="358" t="str">
        <f t="shared" ref="AD2" si="21">$C2</f>
        <v>RSVP</v>
      </c>
      <c r="AE2" s="359" t="str">
        <f t="shared" ref="AE2" si="22">$D2</f>
        <v>pd</v>
      </c>
      <c r="AF2" s="360" t="str">
        <f t="shared" ref="AF2" si="23">$E2</f>
        <v>forms</v>
      </c>
      <c r="AG2" s="358" t="str">
        <f t="shared" ref="AG2" si="24">$C2</f>
        <v>RSVP</v>
      </c>
      <c r="AH2" s="359" t="str">
        <f t="shared" ref="AH2" si="25">$D2</f>
        <v>pd</v>
      </c>
      <c r="AI2" s="360" t="str">
        <f t="shared" ref="AI2" si="26">$E2</f>
        <v>forms</v>
      </c>
      <c r="AJ2" s="358" t="str">
        <f t="shared" ref="AJ2" si="27">$C2</f>
        <v>RSVP</v>
      </c>
      <c r="AK2" s="359" t="str">
        <f t="shared" ref="AK2" si="28">$D2</f>
        <v>pd</v>
      </c>
      <c r="AL2" s="360" t="str">
        <f t="shared" ref="AL2" si="29">$E2</f>
        <v>forms</v>
      </c>
      <c r="AM2" s="358" t="str">
        <f t="shared" ref="AM2" si="30">$C2</f>
        <v>RSVP</v>
      </c>
      <c r="AN2" s="359" t="str">
        <f t="shared" ref="AN2" si="31">$D2</f>
        <v>pd</v>
      </c>
      <c r="AO2" s="360" t="str">
        <f t="shared" ref="AO2" si="32">$E2</f>
        <v>forms</v>
      </c>
      <c r="AP2" s="358" t="str">
        <f t="shared" ref="AP2" si="33">$C2</f>
        <v>RSVP</v>
      </c>
      <c r="AQ2" s="359" t="str">
        <f t="shared" ref="AQ2" si="34">$D2</f>
        <v>pd</v>
      </c>
      <c r="AR2" s="360" t="str">
        <f t="shared" ref="AR2" si="35">$E2</f>
        <v>forms</v>
      </c>
      <c r="AS2" s="358" t="str">
        <f t="shared" ref="AS2" si="36">$C2</f>
        <v>RSVP</v>
      </c>
      <c r="AT2" s="359" t="str">
        <f t="shared" ref="AT2" si="37">$D2</f>
        <v>pd</v>
      </c>
      <c r="AU2" s="360" t="str">
        <f t="shared" ref="AU2" si="38">$E2</f>
        <v>forms</v>
      </c>
      <c r="AV2" s="358" t="str">
        <f t="shared" ref="AV2" si="39">$C2</f>
        <v>RSVP</v>
      </c>
      <c r="AW2" s="359" t="str">
        <f t="shared" ref="AW2" si="40">$D2</f>
        <v>pd</v>
      </c>
      <c r="AX2" s="360" t="str">
        <f t="shared" ref="AX2" si="41">$E2</f>
        <v>forms</v>
      </c>
      <c r="AY2" s="358" t="str">
        <f t="shared" ref="AY2" si="42">$C2</f>
        <v>RSVP</v>
      </c>
      <c r="AZ2" s="359" t="str">
        <f t="shared" ref="AZ2" si="43">$D2</f>
        <v>pd</v>
      </c>
      <c r="BA2" s="360" t="str">
        <f t="shared" ref="BA2" si="44">$E2</f>
        <v>forms</v>
      </c>
      <c r="BB2" s="358" t="str">
        <f t="shared" ref="BB2" si="45">$C2</f>
        <v>RSVP</v>
      </c>
      <c r="BC2" s="359" t="str">
        <f t="shared" ref="BC2" si="46">$D2</f>
        <v>pd</v>
      </c>
      <c r="BD2" s="360" t="str">
        <f t="shared" ref="BD2" si="47">$E2</f>
        <v>forms</v>
      </c>
      <c r="BE2" s="358" t="str">
        <f t="shared" ref="BE2" si="48">$C2</f>
        <v>RSVP</v>
      </c>
      <c r="BF2" s="359" t="str">
        <f t="shared" ref="BF2" si="49">$D2</f>
        <v>pd</v>
      </c>
      <c r="BG2" s="360" t="str">
        <f t="shared" ref="BG2" si="50">$E2</f>
        <v>forms</v>
      </c>
      <c r="BH2" s="358" t="str">
        <f t="shared" ref="BH2" si="51">$C2</f>
        <v>RSVP</v>
      </c>
      <c r="BI2" s="359" t="str">
        <f t="shared" ref="BI2" si="52">$D2</f>
        <v>pd</v>
      </c>
      <c r="BJ2" s="360" t="str">
        <f t="shared" ref="BJ2" si="53">$E2</f>
        <v>forms</v>
      </c>
      <c r="BK2" s="358" t="str">
        <f t="shared" ref="BK2:CL2" si="54">$C2</f>
        <v>RSVP</v>
      </c>
      <c r="BL2" s="359" t="str">
        <f t="shared" ref="BL2:CM2" si="55">$D2</f>
        <v>pd</v>
      </c>
      <c r="BM2" s="360" t="str">
        <f t="shared" ref="BM2:CN2" si="56">$E2</f>
        <v>forms</v>
      </c>
      <c r="BN2" s="358" t="str">
        <f t="shared" si="54"/>
        <v>RSVP</v>
      </c>
      <c r="BO2" s="359" t="str">
        <f t="shared" si="55"/>
        <v>pd</v>
      </c>
      <c r="BP2" s="360" t="str">
        <f t="shared" si="56"/>
        <v>forms</v>
      </c>
      <c r="BQ2" s="358" t="str">
        <f t="shared" si="54"/>
        <v>RSVP</v>
      </c>
      <c r="BR2" s="359" t="str">
        <f t="shared" si="55"/>
        <v>pd</v>
      </c>
      <c r="BS2" s="360" t="str">
        <f t="shared" si="56"/>
        <v>forms</v>
      </c>
      <c r="BT2" s="358" t="str">
        <f t="shared" si="54"/>
        <v>RSVP</v>
      </c>
      <c r="BU2" s="359" t="str">
        <f t="shared" si="55"/>
        <v>pd</v>
      </c>
      <c r="BV2" s="360" t="str">
        <f t="shared" si="56"/>
        <v>forms</v>
      </c>
      <c r="BW2" s="358" t="str">
        <f t="shared" si="54"/>
        <v>RSVP</v>
      </c>
      <c r="BX2" s="359" t="str">
        <f t="shared" si="55"/>
        <v>pd</v>
      </c>
      <c r="BY2" s="360" t="str">
        <f t="shared" si="56"/>
        <v>forms</v>
      </c>
      <c r="BZ2" s="358" t="str">
        <f t="shared" si="54"/>
        <v>RSVP</v>
      </c>
      <c r="CA2" s="359" t="str">
        <f t="shared" si="55"/>
        <v>pd</v>
      </c>
      <c r="CB2" s="360" t="str">
        <f t="shared" si="56"/>
        <v>forms</v>
      </c>
      <c r="CC2" s="358" t="str">
        <f t="shared" si="54"/>
        <v>RSVP</v>
      </c>
      <c r="CD2" s="359" t="str">
        <f t="shared" si="55"/>
        <v>pd</v>
      </c>
      <c r="CE2" s="360" t="str">
        <f t="shared" si="56"/>
        <v>forms</v>
      </c>
      <c r="CF2" s="358" t="str">
        <f t="shared" si="54"/>
        <v>RSVP</v>
      </c>
      <c r="CG2" s="359" t="str">
        <f t="shared" si="55"/>
        <v>pd</v>
      </c>
      <c r="CH2" s="360" t="str">
        <f t="shared" si="56"/>
        <v>forms</v>
      </c>
      <c r="CI2" s="358" t="str">
        <f t="shared" si="54"/>
        <v>RSVP</v>
      </c>
      <c r="CJ2" s="359" t="str">
        <f t="shared" si="55"/>
        <v>pd</v>
      </c>
      <c r="CK2" s="360" t="str">
        <f t="shared" si="56"/>
        <v>forms</v>
      </c>
      <c r="CL2" s="358" t="str">
        <f t="shared" si="54"/>
        <v>RSVP</v>
      </c>
      <c r="CM2" s="359" t="str">
        <f t="shared" si="55"/>
        <v>pd</v>
      </c>
      <c r="CN2" s="360" t="str">
        <f t="shared" si="56"/>
        <v>forms</v>
      </c>
    </row>
    <row r="3" spans="1:92">
      <c r="A3" s="361"/>
      <c r="B3" s="236"/>
      <c r="C3" s="362"/>
      <c r="D3" s="363"/>
      <c r="E3" s="364"/>
      <c r="F3" s="362"/>
      <c r="G3" s="363"/>
      <c r="H3" s="364"/>
      <c r="I3" s="362"/>
      <c r="J3" s="363"/>
      <c r="K3" s="364"/>
      <c r="L3" s="362"/>
      <c r="M3" s="363"/>
      <c r="N3" s="364"/>
      <c r="O3" s="362"/>
      <c r="P3" s="363"/>
      <c r="Q3" s="364"/>
      <c r="R3" s="362"/>
      <c r="S3" s="363"/>
      <c r="T3" s="364"/>
      <c r="U3" s="362"/>
      <c r="V3" s="363"/>
      <c r="W3" s="364"/>
      <c r="X3" s="362"/>
      <c r="Y3" s="363"/>
      <c r="Z3" s="364"/>
      <c r="AA3" s="362"/>
      <c r="AB3" s="363"/>
      <c r="AC3" s="364"/>
      <c r="AD3" s="362"/>
      <c r="AE3" s="363"/>
      <c r="AF3" s="364"/>
      <c r="AG3" s="362"/>
      <c r="AH3" s="363"/>
      <c r="AI3" s="364"/>
      <c r="AJ3" s="362"/>
      <c r="AK3" s="363"/>
      <c r="AL3" s="364"/>
      <c r="AM3" s="362"/>
      <c r="AN3" s="363"/>
      <c r="AO3" s="364"/>
      <c r="AP3" s="362"/>
      <c r="AQ3" s="363"/>
      <c r="AR3" s="364"/>
      <c r="AS3" s="362"/>
      <c r="AT3" s="363"/>
      <c r="AU3" s="364"/>
      <c r="AV3" s="362"/>
      <c r="AW3" s="363"/>
      <c r="AX3" s="364"/>
      <c r="AY3" s="362"/>
      <c r="AZ3" s="363"/>
      <c r="BA3" s="364"/>
      <c r="BB3" s="362"/>
      <c r="BC3" s="363"/>
      <c r="BD3" s="364"/>
      <c r="BE3" s="362"/>
      <c r="BF3" s="363"/>
      <c r="BG3" s="364"/>
      <c r="BH3" s="362"/>
      <c r="BI3" s="363"/>
      <c r="BJ3" s="364"/>
      <c r="BK3" s="362"/>
      <c r="BL3" s="363"/>
      <c r="BM3" s="364"/>
      <c r="BN3" s="362"/>
      <c r="BO3" s="363"/>
      <c r="BP3" s="364"/>
      <c r="BQ3" s="362"/>
      <c r="BR3" s="363"/>
      <c r="BS3" s="364"/>
      <c r="BT3" s="362"/>
      <c r="BU3" s="363"/>
      <c r="BV3" s="364"/>
      <c r="BW3" s="362"/>
      <c r="BX3" s="363"/>
      <c r="BY3" s="364"/>
      <c r="BZ3" s="362"/>
      <c r="CA3" s="363"/>
      <c r="CB3" s="364"/>
      <c r="CC3" s="362"/>
      <c r="CD3" s="363"/>
      <c r="CE3" s="364"/>
      <c r="CF3" s="362"/>
      <c r="CG3" s="363"/>
      <c r="CH3" s="364"/>
      <c r="CI3" s="362"/>
      <c r="CJ3" s="363"/>
      <c r="CK3" s="364"/>
      <c r="CL3" s="362"/>
      <c r="CM3" s="363"/>
      <c r="CN3" s="364"/>
    </row>
    <row r="4" spans="1:92">
      <c r="A4" s="361"/>
      <c r="B4" s="236"/>
      <c r="C4" s="362"/>
      <c r="D4" s="363"/>
      <c r="E4" s="364"/>
      <c r="F4" s="362"/>
      <c r="G4" s="363"/>
      <c r="H4" s="364"/>
      <c r="I4" s="362"/>
      <c r="J4" s="363"/>
      <c r="K4" s="364"/>
      <c r="L4" s="362"/>
      <c r="M4" s="363"/>
      <c r="N4" s="364"/>
      <c r="O4" s="362"/>
      <c r="P4" s="363"/>
      <c r="Q4" s="364"/>
      <c r="R4" s="362"/>
      <c r="S4" s="363"/>
      <c r="T4" s="364"/>
      <c r="U4" s="362"/>
      <c r="V4" s="363"/>
      <c r="W4" s="364"/>
      <c r="X4" s="362"/>
      <c r="Y4" s="363"/>
      <c r="Z4" s="364"/>
      <c r="AA4" s="362"/>
      <c r="AB4" s="363"/>
      <c r="AC4" s="364"/>
      <c r="AD4" s="362"/>
      <c r="AE4" s="363"/>
      <c r="AF4" s="364"/>
      <c r="AG4" s="362"/>
      <c r="AH4" s="363"/>
      <c r="AI4" s="364"/>
      <c r="AJ4" s="362"/>
      <c r="AK4" s="363"/>
      <c r="AL4" s="364"/>
      <c r="AM4" s="362"/>
      <c r="AN4" s="363"/>
      <c r="AO4" s="364"/>
      <c r="AP4" s="362"/>
      <c r="AQ4" s="363"/>
      <c r="AR4" s="364"/>
      <c r="AS4" s="362"/>
      <c r="AT4" s="363"/>
      <c r="AU4" s="364"/>
      <c r="AV4" s="362"/>
      <c r="AW4" s="363"/>
      <c r="AX4" s="364"/>
      <c r="AY4" s="362"/>
      <c r="AZ4" s="363"/>
      <c r="BA4" s="364"/>
      <c r="BB4" s="362"/>
      <c r="BC4" s="363"/>
      <c r="BD4" s="364"/>
      <c r="BE4" s="362"/>
      <c r="BF4" s="363"/>
      <c r="BG4" s="364"/>
      <c r="BH4" s="362"/>
      <c r="BI4" s="363"/>
      <c r="BJ4" s="364"/>
      <c r="BK4" s="362"/>
      <c r="BL4" s="363"/>
      <c r="BM4" s="364"/>
      <c r="BN4" s="362"/>
      <c r="BO4" s="363"/>
      <c r="BP4" s="364"/>
      <c r="BQ4" s="362"/>
      <c r="BR4" s="363"/>
      <c r="BS4" s="364"/>
      <c r="BT4" s="362"/>
      <c r="BU4" s="363"/>
      <c r="BV4" s="364"/>
      <c r="BW4" s="362"/>
      <c r="BX4" s="363"/>
      <c r="BY4" s="364"/>
      <c r="BZ4" s="362"/>
      <c r="CA4" s="363"/>
      <c r="CB4" s="364"/>
      <c r="CC4" s="362"/>
      <c r="CD4" s="363"/>
      <c r="CE4" s="364"/>
      <c r="CF4" s="362"/>
      <c r="CG4" s="363"/>
      <c r="CH4" s="364"/>
      <c r="CI4" s="362"/>
      <c r="CJ4" s="363"/>
      <c r="CK4" s="364"/>
      <c r="CL4" s="362"/>
      <c r="CM4" s="363"/>
      <c r="CN4" s="364"/>
    </row>
    <row r="5" spans="1:92">
      <c r="A5" s="361"/>
      <c r="B5" s="236"/>
      <c r="C5" s="362"/>
      <c r="D5" s="363"/>
      <c r="E5" s="364"/>
      <c r="F5" s="362"/>
      <c r="G5" s="363"/>
      <c r="H5" s="364"/>
      <c r="I5" s="362"/>
      <c r="J5" s="363"/>
      <c r="K5" s="364"/>
      <c r="L5" s="362"/>
      <c r="M5" s="363"/>
      <c r="N5" s="364"/>
      <c r="O5" s="362"/>
      <c r="P5" s="363"/>
      <c r="Q5" s="364"/>
      <c r="R5" s="362"/>
      <c r="S5" s="363"/>
      <c r="T5" s="364"/>
      <c r="U5" s="362"/>
      <c r="V5" s="363"/>
      <c r="W5" s="364"/>
      <c r="X5" s="362"/>
      <c r="Y5" s="363"/>
      <c r="Z5" s="364"/>
      <c r="AA5" s="362"/>
      <c r="AB5" s="363"/>
      <c r="AC5" s="364"/>
      <c r="AD5" s="362"/>
      <c r="AE5" s="363"/>
      <c r="AF5" s="364"/>
      <c r="AG5" s="362"/>
      <c r="AH5" s="363"/>
      <c r="AI5" s="364"/>
      <c r="AJ5" s="362"/>
      <c r="AK5" s="363"/>
      <c r="AL5" s="364"/>
      <c r="AM5" s="362"/>
      <c r="AN5" s="363"/>
      <c r="AO5" s="364"/>
      <c r="AP5" s="362"/>
      <c r="AQ5" s="363"/>
      <c r="AR5" s="364"/>
      <c r="AS5" s="362"/>
      <c r="AT5" s="363"/>
      <c r="AU5" s="364"/>
      <c r="AV5" s="362"/>
      <c r="AW5" s="363"/>
      <c r="AX5" s="364"/>
      <c r="AY5" s="362"/>
      <c r="AZ5" s="363"/>
      <c r="BA5" s="364"/>
      <c r="BB5" s="362"/>
      <c r="BC5" s="363"/>
      <c r="BD5" s="364"/>
      <c r="BE5" s="362"/>
      <c r="BF5" s="363"/>
      <c r="BG5" s="364"/>
      <c r="BH5" s="362"/>
      <c r="BI5" s="363"/>
      <c r="BJ5" s="364"/>
      <c r="BK5" s="362"/>
      <c r="BL5" s="363"/>
      <c r="BM5" s="364"/>
      <c r="BN5" s="362"/>
      <c r="BO5" s="363"/>
      <c r="BP5" s="364"/>
      <c r="BQ5" s="362"/>
      <c r="BR5" s="363"/>
      <c r="BS5" s="364"/>
      <c r="BT5" s="362"/>
      <c r="BU5" s="363"/>
      <c r="BV5" s="364"/>
      <c r="BW5" s="362"/>
      <c r="BX5" s="363"/>
      <c r="BY5" s="364"/>
      <c r="BZ5" s="362"/>
      <c r="CA5" s="363"/>
      <c r="CB5" s="364"/>
      <c r="CC5" s="362"/>
      <c r="CD5" s="363"/>
      <c r="CE5" s="364"/>
      <c r="CF5" s="362"/>
      <c r="CG5" s="363"/>
      <c r="CH5" s="364"/>
      <c r="CI5" s="362"/>
      <c r="CJ5" s="363"/>
      <c r="CK5" s="364"/>
      <c r="CL5" s="362"/>
      <c r="CM5" s="363"/>
      <c r="CN5" s="364"/>
    </row>
    <row r="6" spans="1:92">
      <c r="A6" s="361"/>
      <c r="B6" s="236"/>
      <c r="C6" s="362"/>
      <c r="D6" s="363"/>
      <c r="E6" s="364"/>
      <c r="F6" s="362"/>
      <c r="G6" s="363"/>
      <c r="H6" s="364"/>
      <c r="I6" s="362"/>
      <c r="J6" s="363"/>
      <c r="K6" s="364"/>
      <c r="L6" s="362"/>
      <c r="M6" s="363"/>
      <c r="N6" s="364"/>
      <c r="O6" s="362"/>
      <c r="P6" s="363"/>
      <c r="Q6" s="364"/>
      <c r="R6" s="362"/>
      <c r="S6" s="363"/>
      <c r="T6" s="364"/>
      <c r="U6" s="362"/>
      <c r="V6" s="363"/>
      <c r="W6" s="364"/>
      <c r="X6" s="362"/>
      <c r="Y6" s="363"/>
      <c r="Z6" s="364"/>
      <c r="AA6" s="362"/>
      <c r="AB6" s="363"/>
      <c r="AC6" s="364"/>
      <c r="AD6" s="362"/>
      <c r="AE6" s="363"/>
      <c r="AF6" s="364"/>
      <c r="AG6" s="362"/>
      <c r="AH6" s="363"/>
      <c r="AI6" s="364"/>
      <c r="AJ6" s="362"/>
      <c r="AK6" s="363"/>
      <c r="AL6" s="364"/>
      <c r="AM6" s="362"/>
      <c r="AN6" s="363"/>
      <c r="AO6" s="364"/>
      <c r="AP6" s="362"/>
      <c r="AQ6" s="363"/>
      <c r="AR6" s="364"/>
      <c r="AS6" s="362"/>
      <c r="AT6" s="363"/>
      <c r="AU6" s="364"/>
      <c r="AV6" s="362"/>
      <c r="AW6" s="363"/>
      <c r="AX6" s="364"/>
      <c r="AY6" s="362"/>
      <c r="AZ6" s="363"/>
      <c r="BA6" s="364"/>
      <c r="BB6" s="362"/>
      <c r="BC6" s="363"/>
      <c r="BD6" s="364"/>
      <c r="BE6" s="362"/>
      <c r="BF6" s="363"/>
      <c r="BG6" s="364"/>
      <c r="BH6" s="362"/>
      <c r="BI6" s="363"/>
      <c r="BJ6" s="364"/>
      <c r="BK6" s="362"/>
      <c r="BL6" s="363"/>
      <c r="BM6" s="364"/>
      <c r="BN6" s="362"/>
      <c r="BO6" s="363"/>
      <c r="BP6" s="364"/>
      <c r="BQ6" s="362"/>
      <c r="BR6" s="363"/>
      <c r="BS6" s="364"/>
      <c r="BT6" s="362"/>
      <c r="BU6" s="363"/>
      <c r="BV6" s="364"/>
      <c r="BW6" s="362"/>
      <c r="BX6" s="363"/>
      <c r="BY6" s="364"/>
      <c r="BZ6" s="362"/>
      <c r="CA6" s="363"/>
      <c r="CB6" s="364"/>
      <c r="CC6" s="362"/>
      <c r="CD6" s="363"/>
      <c r="CE6" s="364"/>
      <c r="CF6" s="362"/>
      <c r="CG6" s="363"/>
      <c r="CH6" s="364"/>
      <c r="CI6" s="362"/>
      <c r="CJ6" s="363"/>
      <c r="CK6" s="364"/>
      <c r="CL6" s="362"/>
      <c r="CM6" s="363"/>
      <c r="CN6" s="364"/>
    </row>
    <row r="7" spans="1:92">
      <c r="A7" s="361"/>
      <c r="B7" s="236"/>
      <c r="C7" s="362"/>
      <c r="D7" s="363"/>
      <c r="E7" s="364"/>
      <c r="F7" s="362"/>
      <c r="G7" s="363"/>
      <c r="H7" s="364"/>
      <c r="I7" s="362"/>
      <c r="J7" s="363"/>
      <c r="K7" s="364"/>
      <c r="L7" s="362"/>
      <c r="M7" s="363"/>
      <c r="N7" s="364"/>
      <c r="O7" s="362"/>
      <c r="P7" s="363"/>
      <c r="Q7" s="364"/>
      <c r="R7" s="362"/>
      <c r="S7" s="363"/>
      <c r="T7" s="364"/>
      <c r="U7" s="362"/>
      <c r="V7" s="363"/>
      <c r="W7" s="364"/>
      <c r="X7" s="362"/>
      <c r="Y7" s="363"/>
      <c r="Z7" s="364"/>
      <c r="AA7" s="362"/>
      <c r="AB7" s="363"/>
      <c r="AC7" s="364"/>
      <c r="AD7" s="362"/>
      <c r="AE7" s="363"/>
      <c r="AF7" s="364"/>
      <c r="AG7" s="362"/>
      <c r="AH7" s="363"/>
      <c r="AI7" s="364"/>
      <c r="AJ7" s="362"/>
      <c r="AK7" s="363"/>
      <c r="AL7" s="364"/>
      <c r="AM7" s="362"/>
      <c r="AN7" s="363"/>
      <c r="AO7" s="364"/>
      <c r="AP7" s="362"/>
      <c r="AQ7" s="363"/>
      <c r="AR7" s="364"/>
      <c r="AS7" s="362"/>
      <c r="AT7" s="363"/>
      <c r="AU7" s="364"/>
      <c r="AV7" s="362"/>
      <c r="AW7" s="363"/>
      <c r="AX7" s="364"/>
      <c r="AY7" s="362"/>
      <c r="AZ7" s="363"/>
      <c r="BA7" s="364"/>
      <c r="BB7" s="362"/>
      <c r="BC7" s="363"/>
      <c r="BD7" s="364"/>
      <c r="BE7" s="362"/>
      <c r="BF7" s="363"/>
      <c r="BG7" s="364"/>
      <c r="BH7" s="362"/>
      <c r="BI7" s="363"/>
      <c r="BJ7" s="364"/>
      <c r="BK7" s="362"/>
      <c r="BL7" s="363"/>
      <c r="BM7" s="364"/>
      <c r="BN7" s="362"/>
      <c r="BO7" s="363"/>
      <c r="BP7" s="364"/>
      <c r="BQ7" s="362"/>
      <c r="BR7" s="363"/>
      <c r="BS7" s="364"/>
      <c r="BT7" s="362"/>
      <c r="BU7" s="363"/>
      <c r="BV7" s="364"/>
      <c r="BW7" s="362"/>
      <c r="BX7" s="363"/>
      <c r="BY7" s="364"/>
      <c r="BZ7" s="362"/>
      <c r="CA7" s="363"/>
      <c r="CB7" s="364"/>
      <c r="CC7" s="362"/>
      <c r="CD7" s="363"/>
      <c r="CE7" s="364"/>
      <c r="CF7" s="362"/>
      <c r="CG7" s="363"/>
      <c r="CH7" s="364"/>
      <c r="CI7" s="362"/>
      <c r="CJ7" s="363"/>
      <c r="CK7" s="364"/>
      <c r="CL7" s="362"/>
      <c r="CM7" s="363"/>
      <c r="CN7" s="364"/>
    </row>
    <row r="8" spans="1:92">
      <c r="A8" s="361"/>
      <c r="B8" s="236"/>
      <c r="C8" s="362"/>
      <c r="D8" s="363"/>
      <c r="E8" s="364"/>
      <c r="F8" s="362"/>
      <c r="G8" s="363"/>
      <c r="H8" s="364"/>
      <c r="I8" s="362"/>
      <c r="J8" s="363"/>
      <c r="K8" s="364"/>
      <c r="L8" s="362"/>
      <c r="M8" s="363"/>
      <c r="N8" s="364"/>
      <c r="O8" s="362"/>
      <c r="P8" s="363"/>
      <c r="Q8" s="364"/>
      <c r="R8" s="362"/>
      <c r="S8" s="363"/>
      <c r="T8" s="364"/>
      <c r="U8" s="362"/>
      <c r="V8" s="363"/>
      <c r="W8" s="364"/>
      <c r="X8" s="362"/>
      <c r="Y8" s="363"/>
      <c r="Z8" s="364"/>
      <c r="AA8" s="362"/>
      <c r="AB8" s="363"/>
      <c r="AC8" s="364"/>
      <c r="AD8" s="362"/>
      <c r="AE8" s="363"/>
      <c r="AF8" s="364"/>
      <c r="AG8" s="362"/>
      <c r="AH8" s="363"/>
      <c r="AI8" s="364"/>
      <c r="AJ8" s="362"/>
      <c r="AK8" s="363"/>
      <c r="AL8" s="364"/>
      <c r="AM8" s="362"/>
      <c r="AN8" s="363"/>
      <c r="AO8" s="364"/>
      <c r="AP8" s="362"/>
      <c r="AQ8" s="363"/>
      <c r="AR8" s="364"/>
      <c r="AS8" s="362"/>
      <c r="AT8" s="363"/>
      <c r="AU8" s="364"/>
      <c r="AV8" s="362"/>
      <c r="AW8" s="363"/>
      <c r="AX8" s="364"/>
      <c r="AY8" s="362"/>
      <c r="AZ8" s="363"/>
      <c r="BA8" s="364"/>
      <c r="BB8" s="362"/>
      <c r="BC8" s="363"/>
      <c r="BD8" s="364"/>
      <c r="BE8" s="362"/>
      <c r="BF8" s="363"/>
      <c r="BG8" s="364"/>
      <c r="BH8" s="362"/>
      <c r="BI8" s="363"/>
      <c r="BJ8" s="364"/>
      <c r="BK8" s="362"/>
      <c r="BL8" s="363"/>
      <c r="BM8" s="364"/>
      <c r="BN8" s="362"/>
      <c r="BO8" s="363"/>
      <c r="BP8" s="364"/>
      <c r="BQ8" s="362"/>
      <c r="BR8" s="363"/>
      <c r="BS8" s="364"/>
      <c r="BT8" s="362"/>
      <c r="BU8" s="363"/>
      <c r="BV8" s="364"/>
      <c r="BW8" s="362"/>
      <c r="BX8" s="363"/>
      <c r="BY8" s="364"/>
      <c r="BZ8" s="362"/>
      <c r="CA8" s="363"/>
      <c r="CB8" s="364"/>
      <c r="CC8" s="362"/>
      <c r="CD8" s="363"/>
      <c r="CE8" s="364"/>
      <c r="CF8" s="362"/>
      <c r="CG8" s="363"/>
      <c r="CH8" s="364"/>
      <c r="CI8" s="362"/>
      <c r="CJ8" s="363"/>
      <c r="CK8" s="364"/>
      <c r="CL8" s="362"/>
      <c r="CM8" s="363"/>
      <c r="CN8" s="364"/>
    </row>
    <row r="9" spans="1:92">
      <c r="A9" s="361"/>
      <c r="B9" s="236"/>
      <c r="C9" s="362"/>
      <c r="D9" s="363"/>
      <c r="E9" s="364"/>
      <c r="F9" s="362"/>
      <c r="G9" s="363"/>
      <c r="H9" s="364"/>
      <c r="I9" s="362"/>
      <c r="J9" s="363"/>
      <c r="K9" s="364"/>
      <c r="L9" s="362"/>
      <c r="M9" s="363"/>
      <c r="N9" s="364"/>
      <c r="O9" s="362"/>
      <c r="P9" s="363"/>
      <c r="Q9" s="364"/>
      <c r="R9" s="362"/>
      <c r="S9" s="363"/>
      <c r="T9" s="364"/>
      <c r="U9" s="362"/>
      <c r="V9" s="363"/>
      <c r="W9" s="364"/>
      <c r="X9" s="362"/>
      <c r="Y9" s="363"/>
      <c r="Z9" s="364"/>
      <c r="AA9" s="362"/>
      <c r="AB9" s="363"/>
      <c r="AC9" s="364"/>
      <c r="AD9" s="362"/>
      <c r="AE9" s="363"/>
      <c r="AF9" s="364"/>
      <c r="AG9" s="362"/>
      <c r="AH9" s="363"/>
      <c r="AI9" s="364"/>
      <c r="AJ9" s="362"/>
      <c r="AK9" s="363"/>
      <c r="AL9" s="364"/>
      <c r="AM9" s="362"/>
      <c r="AN9" s="363"/>
      <c r="AO9" s="364"/>
      <c r="AP9" s="362"/>
      <c r="AQ9" s="363"/>
      <c r="AR9" s="364"/>
      <c r="AS9" s="362"/>
      <c r="AT9" s="363"/>
      <c r="AU9" s="364"/>
      <c r="AV9" s="362"/>
      <c r="AW9" s="363"/>
      <c r="AX9" s="364"/>
      <c r="AY9" s="362"/>
      <c r="AZ9" s="363"/>
      <c r="BA9" s="364"/>
      <c r="BB9" s="362"/>
      <c r="BC9" s="363"/>
      <c r="BD9" s="364"/>
      <c r="BE9" s="362"/>
      <c r="BF9" s="363"/>
      <c r="BG9" s="364"/>
      <c r="BH9" s="362"/>
      <c r="BI9" s="363"/>
      <c r="BJ9" s="364"/>
      <c r="BK9" s="362"/>
      <c r="BL9" s="363"/>
      <c r="BM9" s="364"/>
      <c r="BN9" s="362"/>
      <c r="BO9" s="363"/>
      <c r="BP9" s="364"/>
      <c r="BQ9" s="362"/>
      <c r="BR9" s="363"/>
      <c r="BS9" s="364"/>
      <c r="BT9" s="362"/>
      <c r="BU9" s="363"/>
      <c r="BV9" s="364"/>
      <c r="BW9" s="362"/>
      <c r="BX9" s="363"/>
      <c r="BY9" s="364"/>
      <c r="BZ9" s="362"/>
      <c r="CA9" s="363"/>
      <c r="CB9" s="364"/>
      <c r="CC9" s="362"/>
      <c r="CD9" s="363"/>
      <c r="CE9" s="364"/>
      <c r="CF9" s="362"/>
      <c r="CG9" s="363"/>
      <c r="CH9" s="364"/>
      <c r="CI9" s="362"/>
      <c r="CJ9" s="363"/>
      <c r="CK9" s="364"/>
      <c r="CL9" s="362"/>
      <c r="CM9" s="363"/>
      <c r="CN9" s="364"/>
    </row>
    <row r="10" spans="1:92">
      <c r="A10" s="361"/>
      <c r="B10" s="236"/>
      <c r="C10" s="362"/>
      <c r="D10" s="363"/>
      <c r="E10" s="364"/>
      <c r="F10" s="362"/>
      <c r="G10" s="363"/>
      <c r="H10" s="364"/>
      <c r="I10" s="362"/>
      <c r="J10" s="363"/>
      <c r="K10" s="364"/>
      <c r="L10" s="362"/>
      <c r="M10" s="363"/>
      <c r="N10" s="364"/>
      <c r="O10" s="362"/>
      <c r="P10" s="363"/>
      <c r="Q10" s="364"/>
      <c r="R10" s="362"/>
      <c r="S10" s="363"/>
      <c r="T10" s="364"/>
      <c r="U10" s="362"/>
      <c r="V10" s="363"/>
      <c r="W10" s="364"/>
      <c r="X10" s="362"/>
      <c r="Y10" s="363"/>
      <c r="Z10" s="364"/>
      <c r="AA10" s="362"/>
      <c r="AB10" s="363"/>
      <c r="AC10" s="364"/>
      <c r="AD10" s="362"/>
      <c r="AE10" s="363"/>
      <c r="AF10" s="364"/>
      <c r="AG10" s="362"/>
      <c r="AH10" s="363"/>
      <c r="AI10" s="364"/>
      <c r="AJ10" s="362"/>
      <c r="AK10" s="363"/>
      <c r="AL10" s="364"/>
      <c r="AM10" s="362"/>
      <c r="AN10" s="363"/>
      <c r="AO10" s="364"/>
      <c r="AP10" s="362"/>
      <c r="AQ10" s="363"/>
      <c r="AR10" s="364"/>
      <c r="AS10" s="362"/>
      <c r="AT10" s="363"/>
      <c r="AU10" s="364"/>
      <c r="AV10" s="362"/>
      <c r="AW10" s="363"/>
      <c r="AX10" s="364"/>
      <c r="AY10" s="362"/>
      <c r="AZ10" s="363"/>
      <c r="BA10" s="364"/>
      <c r="BB10" s="362"/>
      <c r="BC10" s="363"/>
      <c r="BD10" s="364"/>
      <c r="BE10" s="362"/>
      <c r="BF10" s="363"/>
      <c r="BG10" s="364"/>
      <c r="BH10" s="362"/>
      <c r="BI10" s="363"/>
      <c r="BJ10" s="364"/>
      <c r="BK10" s="362"/>
      <c r="BL10" s="363"/>
      <c r="BM10" s="364"/>
      <c r="BN10" s="362"/>
      <c r="BO10" s="363"/>
      <c r="BP10" s="364"/>
      <c r="BQ10" s="362"/>
      <c r="BR10" s="363"/>
      <c r="BS10" s="364"/>
      <c r="BT10" s="362"/>
      <c r="BU10" s="363"/>
      <c r="BV10" s="364"/>
      <c r="BW10" s="362"/>
      <c r="BX10" s="363"/>
      <c r="BY10" s="364"/>
      <c r="BZ10" s="362"/>
      <c r="CA10" s="363"/>
      <c r="CB10" s="364"/>
      <c r="CC10" s="362"/>
      <c r="CD10" s="363"/>
      <c r="CE10" s="364"/>
      <c r="CF10" s="362"/>
      <c r="CG10" s="363"/>
      <c r="CH10" s="364"/>
      <c r="CI10" s="362"/>
      <c r="CJ10" s="363"/>
      <c r="CK10" s="364"/>
      <c r="CL10" s="362"/>
      <c r="CM10" s="363"/>
      <c r="CN10" s="364"/>
    </row>
    <row r="11" spans="1:92">
      <c r="A11" s="361"/>
      <c r="B11" s="236"/>
      <c r="C11" s="362"/>
      <c r="D11" s="363"/>
      <c r="E11" s="364"/>
      <c r="F11" s="362"/>
      <c r="G11" s="363"/>
      <c r="H11" s="364"/>
      <c r="I11" s="362"/>
      <c r="J11" s="363"/>
      <c r="K11" s="364"/>
      <c r="L11" s="362"/>
      <c r="M11" s="363"/>
      <c r="N11" s="364"/>
      <c r="O11" s="362"/>
      <c r="P11" s="363"/>
      <c r="Q11" s="364"/>
      <c r="R11" s="362"/>
      <c r="S11" s="363"/>
      <c r="T11" s="364"/>
      <c r="U11" s="362"/>
      <c r="V11" s="363"/>
      <c r="W11" s="364"/>
      <c r="X11" s="362"/>
      <c r="Y11" s="363"/>
      <c r="Z11" s="364"/>
      <c r="AA11" s="362"/>
      <c r="AB11" s="363"/>
      <c r="AC11" s="364"/>
      <c r="AD11" s="362"/>
      <c r="AE11" s="363"/>
      <c r="AF11" s="364"/>
      <c r="AG11" s="362"/>
      <c r="AH11" s="363"/>
      <c r="AI11" s="364"/>
      <c r="AJ11" s="362"/>
      <c r="AK11" s="363"/>
      <c r="AL11" s="364"/>
      <c r="AM11" s="362"/>
      <c r="AN11" s="363"/>
      <c r="AO11" s="364"/>
      <c r="AP11" s="362"/>
      <c r="AQ11" s="363"/>
      <c r="AR11" s="364"/>
      <c r="AS11" s="362"/>
      <c r="AT11" s="363"/>
      <c r="AU11" s="364"/>
      <c r="AV11" s="362"/>
      <c r="AW11" s="363"/>
      <c r="AX11" s="364"/>
      <c r="AY11" s="362"/>
      <c r="AZ11" s="363"/>
      <c r="BA11" s="364"/>
      <c r="BB11" s="362"/>
      <c r="BC11" s="363"/>
      <c r="BD11" s="364"/>
      <c r="BE11" s="362"/>
      <c r="BF11" s="363"/>
      <c r="BG11" s="364"/>
      <c r="BH11" s="362"/>
      <c r="BI11" s="363"/>
      <c r="BJ11" s="364"/>
      <c r="BK11" s="362"/>
      <c r="BL11" s="363"/>
      <c r="BM11" s="364"/>
      <c r="BN11" s="362"/>
      <c r="BO11" s="363"/>
      <c r="BP11" s="364"/>
      <c r="BQ11" s="362"/>
      <c r="BR11" s="363"/>
      <c r="BS11" s="364"/>
      <c r="BT11" s="362"/>
      <c r="BU11" s="363"/>
      <c r="BV11" s="364"/>
      <c r="BW11" s="362"/>
      <c r="BX11" s="363"/>
      <c r="BY11" s="364"/>
      <c r="BZ11" s="362"/>
      <c r="CA11" s="363"/>
      <c r="CB11" s="364"/>
      <c r="CC11" s="362"/>
      <c r="CD11" s="363"/>
      <c r="CE11" s="364"/>
      <c r="CF11" s="362"/>
      <c r="CG11" s="363"/>
      <c r="CH11" s="364"/>
      <c r="CI11" s="362"/>
      <c r="CJ11" s="363"/>
      <c r="CK11" s="364"/>
      <c r="CL11" s="362"/>
      <c r="CM11" s="363"/>
      <c r="CN11" s="364"/>
    </row>
    <row r="12" spans="1:92">
      <c r="A12" s="361"/>
      <c r="B12" s="236"/>
      <c r="C12" s="362"/>
      <c r="D12" s="363"/>
      <c r="E12" s="364"/>
      <c r="F12" s="362"/>
      <c r="G12" s="363"/>
      <c r="H12" s="364"/>
      <c r="I12" s="362"/>
      <c r="J12" s="363"/>
      <c r="K12" s="364"/>
      <c r="L12" s="362"/>
      <c r="M12" s="363"/>
      <c r="N12" s="364"/>
      <c r="O12" s="362"/>
      <c r="P12" s="363"/>
      <c r="Q12" s="364"/>
      <c r="R12" s="362"/>
      <c r="S12" s="363"/>
      <c r="T12" s="364"/>
      <c r="U12" s="362"/>
      <c r="V12" s="363"/>
      <c r="W12" s="364"/>
      <c r="X12" s="362"/>
      <c r="Y12" s="363"/>
      <c r="Z12" s="364"/>
      <c r="AA12" s="362"/>
      <c r="AB12" s="363"/>
      <c r="AC12" s="364"/>
      <c r="AD12" s="362"/>
      <c r="AE12" s="363"/>
      <c r="AF12" s="364"/>
      <c r="AG12" s="362"/>
      <c r="AH12" s="363"/>
      <c r="AI12" s="364"/>
      <c r="AJ12" s="362"/>
      <c r="AK12" s="363"/>
      <c r="AL12" s="364"/>
      <c r="AM12" s="362"/>
      <c r="AN12" s="363"/>
      <c r="AO12" s="364"/>
      <c r="AP12" s="362"/>
      <c r="AQ12" s="363"/>
      <c r="AR12" s="364"/>
      <c r="AS12" s="362"/>
      <c r="AT12" s="363"/>
      <c r="AU12" s="364"/>
      <c r="AV12" s="362"/>
      <c r="AW12" s="363"/>
      <c r="AX12" s="364"/>
      <c r="AY12" s="362"/>
      <c r="AZ12" s="363"/>
      <c r="BA12" s="364"/>
      <c r="BB12" s="362"/>
      <c r="BC12" s="363"/>
      <c r="BD12" s="364"/>
      <c r="BE12" s="362"/>
      <c r="BF12" s="363"/>
      <c r="BG12" s="364"/>
      <c r="BH12" s="362"/>
      <c r="BI12" s="363"/>
      <c r="BJ12" s="364"/>
      <c r="BK12" s="362"/>
      <c r="BL12" s="363"/>
      <c r="BM12" s="364"/>
      <c r="BN12" s="362"/>
      <c r="BO12" s="363"/>
      <c r="BP12" s="364"/>
      <c r="BQ12" s="362"/>
      <c r="BR12" s="363"/>
      <c r="BS12" s="364"/>
      <c r="BT12" s="362"/>
      <c r="BU12" s="363"/>
      <c r="BV12" s="364"/>
      <c r="BW12" s="362"/>
      <c r="BX12" s="363"/>
      <c r="BY12" s="364"/>
      <c r="BZ12" s="362"/>
      <c r="CA12" s="363"/>
      <c r="CB12" s="364"/>
      <c r="CC12" s="362"/>
      <c r="CD12" s="363"/>
      <c r="CE12" s="364"/>
      <c r="CF12" s="362"/>
      <c r="CG12" s="363"/>
      <c r="CH12" s="364"/>
      <c r="CI12" s="362"/>
      <c r="CJ12" s="363"/>
      <c r="CK12" s="364"/>
      <c r="CL12" s="362"/>
      <c r="CM12" s="363"/>
      <c r="CN12" s="364"/>
    </row>
    <row r="13" spans="1:92">
      <c r="A13" s="361"/>
      <c r="B13" s="236"/>
      <c r="C13" s="362"/>
      <c r="D13" s="363"/>
      <c r="E13" s="364"/>
      <c r="F13" s="362"/>
      <c r="G13" s="363"/>
      <c r="H13" s="364"/>
      <c r="I13" s="362"/>
      <c r="J13" s="363"/>
      <c r="K13" s="364"/>
      <c r="L13" s="362"/>
      <c r="M13" s="363"/>
      <c r="N13" s="364"/>
      <c r="O13" s="362"/>
      <c r="P13" s="363"/>
      <c r="Q13" s="364"/>
      <c r="R13" s="362"/>
      <c r="S13" s="363"/>
      <c r="T13" s="364"/>
      <c r="U13" s="362"/>
      <c r="V13" s="363"/>
      <c r="W13" s="364"/>
      <c r="X13" s="362"/>
      <c r="Y13" s="363"/>
      <c r="Z13" s="364"/>
      <c r="AA13" s="362"/>
      <c r="AB13" s="363"/>
      <c r="AC13" s="364"/>
      <c r="AD13" s="362"/>
      <c r="AE13" s="363"/>
      <c r="AF13" s="364"/>
      <c r="AG13" s="362"/>
      <c r="AH13" s="363"/>
      <c r="AI13" s="364"/>
      <c r="AJ13" s="362"/>
      <c r="AK13" s="363"/>
      <c r="AL13" s="364"/>
      <c r="AM13" s="362"/>
      <c r="AN13" s="363"/>
      <c r="AO13" s="364"/>
      <c r="AP13" s="362"/>
      <c r="AQ13" s="363"/>
      <c r="AR13" s="364"/>
      <c r="AS13" s="362"/>
      <c r="AT13" s="363"/>
      <c r="AU13" s="364"/>
      <c r="AV13" s="362"/>
      <c r="AW13" s="363"/>
      <c r="AX13" s="364"/>
      <c r="AY13" s="362"/>
      <c r="AZ13" s="363"/>
      <c r="BA13" s="364"/>
      <c r="BB13" s="362"/>
      <c r="BC13" s="363"/>
      <c r="BD13" s="364"/>
      <c r="BE13" s="362"/>
      <c r="BF13" s="363"/>
      <c r="BG13" s="364"/>
      <c r="BH13" s="362"/>
      <c r="BI13" s="363"/>
      <c r="BJ13" s="364"/>
      <c r="BK13" s="362"/>
      <c r="BL13" s="363"/>
      <c r="BM13" s="364"/>
      <c r="BN13" s="362"/>
      <c r="BO13" s="363"/>
      <c r="BP13" s="364"/>
      <c r="BQ13" s="362"/>
      <c r="BR13" s="363"/>
      <c r="BS13" s="364"/>
      <c r="BT13" s="362"/>
      <c r="BU13" s="363"/>
      <c r="BV13" s="364"/>
      <c r="BW13" s="362"/>
      <c r="BX13" s="363"/>
      <c r="BY13" s="364"/>
      <c r="BZ13" s="362"/>
      <c r="CA13" s="363"/>
      <c r="CB13" s="364"/>
      <c r="CC13" s="362"/>
      <c r="CD13" s="363"/>
      <c r="CE13" s="364"/>
      <c r="CF13" s="362"/>
      <c r="CG13" s="363"/>
      <c r="CH13" s="364"/>
      <c r="CI13" s="362"/>
      <c r="CJ13" s="363"/>
      <c r="CK13" s="364"/>
      <c r="CL13" s="362"/>
      <c r="CM13" s="363"/>
      <c r="CN13" s="364"/>
    </row>
    <row r="14" spans="1:92">
      <c r="A14" s="361"/>
      <c r="B14" s="236"/>
      <c r="C14" s="362"/>
      <c r="D14" s="363"/>
      <c r="E14" s="364"/>
      <c r="F14" s="362"/>
      <c r="G14" s="363"/>
      <c r="H14" s="364"/>
      <c r="I14" s="362"/>
      <c r="J14" s="363"/>
      <c r="K14" s="364"/>
      <c r="L14" s="362"/>
      <c r="M14" s="363"/>
      <c r="N14" s="364"/>
      <c r="O14" s="362"/>
      <c r="P14" s="363"/>
      <c r="Q14" s="364"/>
      <c r="R14" s="362"/>
      <c r="S14" s="363"/>
      <c r="T14" s="364"/>
      <c r="U14" s="362"/>
      <c r="V14" s="363"/>
      <c r="W14" s="364"/>
      <c r="X14" s="362"/>
      <c r="Y14" s="363"/>
      <c r="Z14" s="364"/>
      <c r="AA14" s="362"/>
      <c r="AB14" s="363"/>
      <c r="AC14" s="364"/>
      <c r="AD14" s="362"/>
      <c r="AE14" s="363"/>
      <c r="AF14" s="364"/>
      <c r="AG14" s="362"/>
      <c r="AH14" s="363"/>
      <c r="AI14" s="364"/>
      <c r="AJ14" s="362"/>
      <c r="AK14" s="363"/>
      <c r="AL14" s="364"/>
      <c r="AM14" s="362"/>
      <c r="AN14" s="363"/>
      <c r="AO14" s="364"/>
      <c r="AP14" s="362"/>
      <c r="AQ14" s="363"/>
      <c r="AR14" s="364"/>
      <c r="AS14" s="362"/>
      <c r="AT14" s="363"/>
      <c r="AU14" s="364"/>
      <c r="AV14" s="362"/>
      <c r="AW14" s="363"/>
      <c r="AX14" s="364"/>
      <c r="AY14" s="362"/>
      <c r="AZ14" s="363"/>
      <c r="BA14" s="364"/>
      <c r="BB14" s="362"/>
      <c r="BC14" s="363"/>
      <c r="BD14" s="364"/>
      <c r="BE14" s="362"/>
      <c r="BF14" s="363"/>
      <c r="BG14" s="364"/>
      <c r="BH14" s="362"/>
      <c r="BI14" s="363"/>
      <c r="BJ14" s="364"/>
      <c r="BK14" s="362"/>
      <c r="BL14" s="363"/>
      <c r="BM14" s="364"/>
      <c r="BN14" s="362"/>
      <c r="BO14" s="363"/>
      <c r="BP14" s="364"/>
      <c r="BQ14" s="362"/>
      <c r="BR14" s="363"/>
      <c r="BS14" s="364"/>
      <c r="BT14" s="362"/>
      <c r="BU14" s="363"/>
      <c r="BV14" s="364"/>
      <c r="BW14" s="362"/>
      <c r="BX14" s="363"/>
      <c r="BY14" s="364"/>
      <c r="BZ14" s="362"/>
      <c r="CA14" s="363"/>
      <c r="CB14" s="364"/>
      <c r="CC14" s="362"/>
      <c r="CD14" s="363"/>
      <c r="CE14" s="364"/>
      <c r="CF14" s="362"/>
      <c r="CG14" s="363"/>
      <c r="CH14" s="364"/>
      <c r="CI14" s="362"/>
      <c r="CJ14" s="363"/>
      <c r="CK14" s="364"/>
      <c r="CL14" s="362"/>
      <c r="CM14" s="363"/>
      <c r="CN14" s="364"/>
    </row>
    <row r="15" spans="1:92">
      <c r="A15" s="361"/>
      <c r="B15" s="236"/>
      <c r="C15" s="362"/>
      <c r="D15" s="363"/>
      <c r="E15" s="364"/>
      <c r="F15" s="362"/>
      <c r="G15" s="363"/>
      <c r="H15" s="364"/>
      <c r="I15" s="362"/>
      <c r="J15" s="363"/>
      <c r="K15" s="364"/>
      <c r="L15" s="362"/>
      <c r="M15" s="363"/>
      <c r="N15" s="364"/>
      <c r="O15" s="362"/>
      <c r="P15" s="363"/>
      <c r="Q15" s="364"/>
      <c r="R15" s="362"/>
      <c r="S15" s="363"/>
      <c r="T15" s="364"/>
      <c r="U15" s="362"/>
      <c r="V15" s="363"/>
      <c r="W15" s="364"/>
      <c r="X15" s="362"/>
      <c r="Y15" s="363"/>
      <c r="Z15" s="364"/>
      <c r="AA15" s="362"/>
      <c r="AB15" s="363"/>
      <c r="AC15" s="364"/>
      <c r="AD15" s="362"/>
      <c r="AE15" s="363"/>
      <c r="AF15" s="364"/>
      <c r="AG15" s="362"/>
      <c r="AH15" s="363"/>
      <c r="AI15" s="364"/>
      <c r="AJ15" s="362"/>
      <c r="AK15" s="363"/>
      <c r="AL15" s="364"/>
      <c r="AM15" s="362"/>
      <c r="AN15" s="363"/>
      <c r="AO15" s="364"/>
      <c r="AP15" s="362"/>
      <c r="AQ15" s="363"/>
      <c r="AR15" s="364"/>
      <c r="AS15" s="362"/>
      <c r="AT15" s="363"/>
      <c r="AU15" s="364"/>
      <c r="AV15" s="362"/>
      <c r="AW15" s="363"/>
      <c r="AX15" s="364"/>
      <c r="AY15" s="362"/>
      <c r="AZ15" s="363"/>
      <c r="BA15" s="364"/>
      <c r="BB15" s="362"/>
      <c r="BC15" s="363"/>
      <c r="BD15" s="364"/>
      <c r="BE15" s="362"/>
      <c r="BF15" s="363"/>
      <c r="BG15" s="364"/>
      <c r="BH15" s="362"/>
      <c r="BI15" s="363"/>
      <c r="BJ15" s="364"/>
      <c r="BK15" s="362"/>
      <c r="BL15" s="363"/>
      <c r="BM15" s="364"/>
      <c r="BN15" s="362"/>
      <c r="BO15" s="363"/>
      <c r="BP15" s="364"/>
      <c r="BQ15" s="362"/>
      <c r="BR15" s="363"/>
      <c r="BS15" s="364"/>
      <c r="BT15" s="362"/>
      <c r="BU15" s="363"/>
      <c r="BV15" s="364"/>
      <c r="BW15" s="362"/>
      <c r="BX15" s="363"/>
      <c r="BY15" s="364"/>
      <c r="BZ15" s="362"/>
      <c r="CA15" s="363"/>
      <c r="CB15" s="364"/>
      <c r="CC15" s="362"/>
      <c r="CD15" s="363"/>
      <c r="CE15" s="364"/>
      <c r="CF15" s="362"/>
      <c r="CG15" s="363"/>
      <c r="CH15" s="364"/>
      <c r="CI15" s="362"/>
      <c r="CJ15" s="363"/>
      <c r="CK15" s="364"/>
      <c r="CL15" s="362"/>
      <c r="CM15" s="363"/>
      <c r="CN15" s="364"/>
    </row>
    <row r="16" spans="1:92">
      <c r="A16" s="361"/>
      <c r="B16" s="236"/>
      <c r="C16" s="362"/>
      <c r="D16" s="363"/>
      <c r="E16" s="364"/>
      <c r="F16" s="362"/>
      <c r="G16" s="363"/>
      <c r="H16" s="364"/>
      <c r="I16" s="362"/>
      <c r="J16" s="363"/>
      <c r="K16" s="364"/>
      <c r="L16" s="362"/>
      <c r="M16" s="363"/>
      <c r="N16" s="364"/>
      <c r="O16" s="362"/>
      <c r="P16" s="363"/>
      <c r="Q16" s="364"/>
      <c r="R16" s="362"/>
      <c r="S16" s="363"/>
      <c r="T16" s="364"/>
      <c r="U16" s="362"/>
      <c r="V16" s="363"/>
      <c r="W16" s="364"/>
      <c r="X16" s="362"/>
      <c r="Y16" s="363"/>
      <c r="Z16" s="364"/>
      <c r="AA16" s="362"/>
      <c r="AB16" s="363"/>
      <c r="AC16" s="364"/>
      <c r="AD16" s="362"/>
      <c r="AE16" s="363"/>
      <c r="AF16" s="364"/>
      <c r="AG16" s="362"/>
      <c r="AH16" s="363"/>
      <c r="AI16" s="364"/>
      <c r="AJ16" s="362"/>
      <c r="AK16" s="363"/>
      <c r="AL16" s="364"/>
      <c r="AM16" s="362"/>
      <c r="AN16" s="363"/>
      <c r="AO16" s="364"/>
      <c r="AP16" s="362"/>
      <c r="AQ16" s="363"/>
      <c r="AR16" s="364"/>
      <c r="AS16" s="362"/>
      <c r="AT16" s="363"/>
      <c r="AU16" s="364"/>
      <c r="AV16" s="362"/>
      <c r="AW16" s="363"/>
      <c r="AX16" s="364"/>
      <c r="AY16" s="362"/>
      <c r="AZ16" s="363"/>
      <c r="BA16" s="364"/>
      <c r="BB16" s="362"/>
      <c r="BC16" s="363"/>
      <c r="BD16" s="364"/>
      <c r="BE16" s="362"/>
      <c r="BF16" s="363"/>
      <c r="BG16" s="364"/>
      <c r="BH16" s="362"/>
      <c r="BI16" s="363"/>
      <c r="BJ16" s="364"/>
      <c r="BK16" s="362"/>
      <c r="BL16" s="363"/>
      <c r="BM16" s="364"/>
      <c r="BN16" s="362"/>
      <c r="BO16" s="363"/>
      <c r="BP16" s="364"/>
      <c r="BQ16" s="362"/>
      <c r="BR16" s="363"/>
      <c r="BS16" s="364"/>
      <c r="BT16" s="362"/>
      <c r="BU16" s="363"/>
      <c r="BV16" s="364"/>
      <c r="BW16" s="362"/>
      <c r="BX16" s="363"/>
      <c r="BY16" s="364"/>
      <c r="BZ16" s="362"/>
      <c r="CA16" s="363"/>
      <c r="CB16" s="364"/>
      <c r="CC16" s="362"/>
      <c r="CD16" s="363"/>
      <c r="CE16" s="364"/>
      <c r="CF16" s="362"/>
      <c r="CG16" s="363"/>
      <c r="CH16" s="364"/>
      <c r="CI16" s="362"/>
      <c r="CJ16" s="363"/>
      <c r="CK16" s="364"/>
      <c r="CL16" s="362"/>
      <c r="CM16" s="363"/>
      <c r="CN16" s="364"/>
    </row>
    <row r="17" spans="1:92">
      <c r="A17" s="361"/>
      <c r="B17" s="236"/>
      <c r="C17" s="362"/>
      <c r="D17" s="363"/>
      <c r="E17" s="364"/>
      <c r="F17" s="362"/>
      <c r="G17" s="363"/>
      <c r="H17" s="364"/>
      <c r="I17" s="362"/>
      <c r="J17" s="363"/>
      <c r="K17" s="364"/>
      <c r="L17" s="362"/>
      <c r="M17" s="363"/>
      <c r="N17" s="364"/>
      <c r="O17" s="362"/>
      <c r="P17" s="363"/>
      <c r="Q17" s="364"/>
      <c r="R17" s="362"/>
      <c r="S17" s="363"/>
      <c r="T17" s="364"/>
      <c r="U17" s="362"/>
      <c r="V17" s="363"/>
      <c r="W17" s="364"/>
      <c r="X17" s="362"/>
      <c r="Y17" s="363"/>
      <c r="Z17" s="364"/>
      <c r="AA17" s="362"/>
      <c r="AB17" s="363"/>
      <c r="AC17" s="364"/>
      <c r="AD17" s="362"/>
      <c r="AE17" s="363"/>
      <c r="AF17" s="364"/>
      <c r="AG17" s="362"/>
      <c r="AH17" s="363"/>
      <c r="AI17" s="364"/>
      <c r="AJ17" s="362"/>
      <c r="AK17" s="363"/>
      <c r="AL17" s="364"/>
      <c r="AM17" s="362"/>
      <c r="AN17" s="363"/>
      <c r="AO17" s="364"/>
      <c r="AP17" s="362"/>
      <c r="AQ17" s="363"/>
      <c r="AR17" s="364"/>
      <c r="AS17" s="362"/>
      <c r="AT17" s="363"/>
      <c r="AU17" s="364"/>
      <c r="AV17" s="362"/>
      <c r="AW17" s="363"/>
      <c r="AX17" s="364"/>
      <c r="AY17" s="362"/>
      <c r="AZ17" s="363"/>
      <c r="BA17" s="364"/>
      <c r="BB17" s="362"/>
      <c r="BC17" s="363"/>
      <c r="BD17" s="364"/>
      <c r="BE17" s="362"/>
      <c r="BF17" s="363"/>
      <c r="BG17" s="364"/>
      <c r="BH17" s="362"/>
      <c r="BI17" s="363"/>
      <c r="BJ17" s="364"/>
      <c r="BK17" s="362"/>
      <c r="BL17" s="363"/>
      <c r="BM17" s="364"/>
      <c r="BN17" s="362"/>
      <c r="BO17" s="363"/>
      <c r="BP17" s="364"/>
      <c r="BQ17" s="362"/>
      <c r="BR17" s="363"/>
      <c r="BS17" s="364"/>
      <c r="BT17" s="362"/>
      <c r="BU17" s="363"/>
      <c r="BV17" s="364"/>
      <c r="BW17" s="362"/>
      <c r="BX17" s="363"/>
      <c r="BY17" s="364"/>
      <c r="BZ17" s="362"/>
      <c r="CA17" s="363"/>
      <c r="CB17" s="364"/>
      <c r="CC17" s="362"/>
      <c r="CD17" s="363"/>
      <c r="CE17" s="364"/>
      <c r="CF17" s="362"/>
      <c r="CG17" s="363"/>
      <c r="CH17" s="364"/>
      <c r="CI17" s="362"/>
      <c r="CJ17" s="363"/>
      <c r="CK17" s="364"/>
      <c r="CL17" s="362"/>
      <c r="CM17" s="363"/>
      <c r="CN17" s="364"/>
    </row>
    <row r="18" spans="1:92">
      <c r="A18" s="361"/>
      <c r="B18" s="236"/>
      <c r="C18" s="362"/>
      <c r="D18" s="363"/>
      <c r="E18" s="364"/>
      <c r="F18" s="362"/>
      <c r="G18" s="363"/>
      <c r="H18" s="364"/>
      <c r="I18" s="362"/>
      <c r="J18" s="363"/>
      <c r="K18" s="364"/>
      <c r="L18" s="362"/>
      <c r="M18" s="363"/>
      <c r="N18" s="364"/>
      <c r="O18" s="362"/>
      <c r="P18" s="363"/>
      <c r="Q18" s="364"/>
      <c r="R18" s="362"/>
      <c r="S18" s="363"/>
      <c r="T18" s="364"/>
      <c r="U18" s="362"/>
      <c r="V18" s="363"/>
      <c r="W18" s="364"/>
      <c r="X18" s="362"/>
      <c r="Y18" s="363"/>
      <c r="Z18" s="364"/>
      <c r="AA18" s="362"/>
      <c r="AB18" s="363"/>
      <c r="AC18" s="364"/>
      <c r="AD18" s="362"/>
      <c r="AE18" s="363"/>
      <c r="AF18" s="364"/>
      <c r="AG18" s="362"/>
      <c r="AH18" s="363"/>
      <c r="AI18" s="364"/>
      <c r="AJ18" s="362"/>
      <c r="AK18" s="363"/>
      <c r="AL18" s="364"/>
      <c r="AM18" s="362"/>
      <c r="AN18" s="363"/>
      <c r="AO18" s="364"/>
      <c r="AP18" s="362"/>
      <c r="AQ18" s="363"/>
      <c r="AR18" s="364"/>
      <c r="AS18" s="362"/>
      <c r="AT18" s="363"/>
      <c r="AU18" s="364"/>
      <c r="AV18" s="362"/>
      <c r="AW18" s="363"/>
      <c r="AX18" s="364"/>
      <c r="AY18" s="362"/>
      <c r="AZ18" s="363"/>
      <c r="BA18" s="364"/>
      <c r="BB18" s="362"/>
      <c r="BC18" s="363"/>
      <c r="BD18" s="364"/>
      <c r="BE18" s="362"/>
      <c r="BF18" s="363"/>
      <c r="BG18" s="364"/>
      <c r="BH18" s="362"/>
      <c r="BI18" s="363"/>
      <c r="BJ18" s="364"/>
      <c r="BK18" s="362"/>
      <c r="BL18" s="363"/>
      <c r="BM18" s="364"/>
      <c r="BN18" s="362"/>
      <c r="BO18" s="363"/>
      <c r="BP18" s="364"/>
      <c r="BQ18" s="362"/>
      <c r="BR18" s="363"/>
      <c r="BS18" s="364"/>
      <c r="BT18" s="362"/>
      <c r="BU18" s="363"/>
      <c r="BV18" s="364"/>
      <c r="BW18" s="362"/>
      <c r="BX18" s="363"/>
      <c r="BY18" s="364"/>
      <c r="BZ18" s="362"/>
      <c r="CA18" s="363"/>
      <c r="CB18" s="364"/>
      <c r="CC18" s="362"/>
      <c r="CD18" s="363"/>
      <c r="CE18" s="364"/>
      <c r="CF18" s="362"/>
      <c r="CG18" s="363"/>
      <c r="CH18" s="364"/>
      <c r="CI18" s="362"/>
      <c r="CJ18" s="363"/>
      <c r="CK18" s="364"/>
      <c r="CL18" s="362"/>
      <c r="CM18" s="363"/>
      <c r="CN18" s="364"/>
    </row>
    <row r="19" spans="1:92">
      <c r="A19" s="361"/>
      <c r="B19" s="236"/>
      <c r="C19" s="362"/>
      <c r="D19" s="363"/>
      <c r="E19" s="364"/>
      <c r="F19" s="362"/>
      <c r="G19" s="363"/>
      <c r="H19" s="364"/>
      <c r="I19" s="362"/>
      <c r="J19" s="363"/>
      <c r="K19" s="364"/>
      <c r="L19" s="362"/>
      <c r="M19" s="363"/>
      <c r="N19" s="364"/>
      <c r="O19" s="362"/>
      <c r="P19" s="363"/>
      <c r="Q19" s="364"/>
      <c r="R19" s="362"/>
      <c r="S19" s="363"/>
      <c r="T19" s="364"/>
      <c r="U19" s="362"/>
      <c r="V19" s="363"/>
      <c r="W19" s="364"/>
      <c r="X19" s="362"/>
      <c r="Y19" s="363"/>
      <c r="Z19" s="364"/>
      <c r="AA19" s="362"/>
      <c r="AB19" s="363"/>
      <c r="AC19" s="364"/>
      <c r="AD19" s="362"/>
      <c r="AE19" s="363"/>
      <c r="AF19" s="364"/>
      <c r="AG19" s="362"/>
      <c r="AH19" s="363"/>
      <c r="AI19" s="364"/>
      <c r="AJ19" s="362"/>
      <c r="AK19" s="363"/>
      <c r="AL19" s="364"/>
      <c r="AM19" s="362"/>
      <c r="AN19" s="363"/>
      <c r="AO19" s="364"/>
      <c r="AP19" s="362"/>
      <c r="AQ19" s="363"/>
      <c r="AR19" s="364"/>
      <c r="AS19" s="362"/>
      <c r="AT19" s="363"/>
      <c r="AU19" s="364"/>
      <c r="AV19" s="362"/>
      <c r="AW19" s="363"/>
      <c r="AX19" s="364"/>
      <c r="AY19" s="362"/>
      <c r="AZ19" s="363"/>
      <c r="BA19" s="364"/>
      <c r="BB19" s="362"/>
      <c r="BC19" s="363"/>
      <c r="BD19" s="364"/>
      <c r="BE19" s="362"/>
      <c r="BF19" s="363"/>
      <c r="BG19" s="364"/>
      <c r="BH19" s="362"/>
      <c r="BI19" s="363"/>
      <c r="BJ19" s="364"/>
      <c r="BK19" s="362"/>
      <c r="BL19" s="363"/>
      <c r="BM19" s="364"/>
      <c r="BN19" s="362"/>
      <c r="BO19" s="363"/>
      <c r="BP19" s="364"/>
      <c r="BQ19" s="362"/>
      <c r="BR19" s="363"/>
      <c r="BS19" s="364"/>
      <c r="BT19" s="362"/>
      <c r="BU19" s="363"/>
      <c r="BV19" s="364"/>
      <c r="BW19" s="362"/>
      <c r="BX19" s="363"/>
      <c r="BY19" s="364"/>
      <c r="BZ19" s="362"/>
      <c r="CA19" s="363"/>
      <c r="CB19" s="364"/>
      <c r="CC19" s="362"/>
      <c r="CD19" s="363"/>
      <c r="CE19" s="364"/>
      <c r="CF19" s="362"/>
      <c r="CG19" s="363"/>
      <c r="CH19" s="364"/>
      <c r="CI19" s="362"/>
      <c r="CJ19" s="363"/>
      <c r="CK19" s="364"/>
      <c r="CL19" s="362"/>
      <c r="CM19" s="363"/>
      <c r="CN19" s="364"/>
    </row>
    <row r="20" spans="1:92">
      <c r="A20" s="361"/>
      <c r="B20" s="236"/>
      <c r="C20" s="362"/>
      <c r="D20" s="363"/>
      <c r="E20" s="364"/>
      <c r="F20" s="362"/>
      <c r="G20" s="363"/>
      <c r="H20" s="364"/>
      <c r="I20" s="362"/>
      <c r="J20" s="363"/>
      <c r="K20" s="364"/>
      <c r="L20" s="362"/>
      <c r="M20" s="363"/>
      <c r="N20" s="364"/>
      <c r="O20" s="362"/>
      <c r="P20" s="363"/>
      <c r="Q20" s="364"/>
      <c r="R20" s="362"/>
      <c r="S20" s="363"/>
      <c r="T20" s="364"/>
      <c r="U20" s="362"/>
      <c r="V20" s="363"/>
      <c r="W20" s="364"/>
      <c r="X20" s="362"/>
      <c r="Y20" s="363"/>
      <c r="Z20" s="364"/>
      <c r="AA20" s="362"/>
      <c r="AB20" s="363"/>
      <c r="AC20" s="364"/>
      <c r="AD20" s="362"/>
      <c r="AE20" s="363"/>
      <c r="AF20" s="364"/>
      <c r="AG20" s="362"/>
      <c r="AH20" s="363"/>
      <c r="AI20" s="364"/>
      <c r="AJ20" s="362"/>
      <c r="AK20" s="363"/>
      <c r="AL20" s="364"/>
      <c r="AM20" s="362"/>
      <c r="AN20" s="363"/>
      <c r="AO20" s="364"/>
      <c r="AP20" s="362"/>
      <c r="AQ20" s="363"/>
      <c r="AR20" s="364"/>
      <c r="AS20" s="362"/>
      <c r="AT20" s="363"/>
      <c r="AU20" s="364"/>
      <c r="AV20" s="362"/>
      <c r="AW20" s="363"/>
      <c r="AX20" s="364"/>
      <c r="AY20" s="362"/>
      <c r="AZ20" s="363"/>
      <c r="BA20" s="364"/>
      <c r="BB20" s="362"/>
      <c r="BC20" s="363"/>
      <c r="BD20" s="364"/>
      <c r="BE20" s="362"/>
      <c r="BF20" s="363"/>
      <c r="BG20" s="364"/>
      <c r="BH20" s="362"/>
      <c r="BI20" s="363"/>
      <c r="BJ20" s="364"/>
      <c r="BK20" s="362"/>
      <c r="BL20" s="363"/>
      <c r="BM20" s="364"/>
      <c r="BN20" s="362"/>
      <c r="BO20" s="363"/>
      <c r="BP20" s="364"/>
      <c r="BQ20" s="362"/>
      <c r="BR20" s="363"/>
      <c r="BS20" s="364"/>
      <c r="BT20" s="362"/>
      <c r="BU20" s="363"/>
      <c r="BV20" s="364"/>
      <c r="BW20" s="362"/>
      <c r="BX20" s="363"/>
      <c r="BY20" s="364"/>
      <c r="BZ20" s="362"/>
      <c r="CA20" s="363"/>
      <c r="CB20" s="364"/>
      <c r="CC20" s="362"/>
      <c r="CD20" s="363"/>
      <c r="CE20" s="364"/>
      <c r="CF20" s="362"/>
      <c r="CG20" s="363"/>
      <c r="CH20" s="364"/>
      <c r="CI20" s="362"/>
      <c r="CJ20" s="363"/>
      <c r="CK20" s="364"/>
      <c r="CL20" s="362"/>
      <c r="CM20" s="363"/>
      <c r="CN20" s="364"/>
    </row>
    <row r="21" spans="1:92">
      <c r="A21" s="361"/>
      <c r="B21" s="236"/>
      <c r="C21" s="362"/>
      <c r="D21" s="363"/>
      <c r="E21" s="364"/>
      <c r="F21" s="362"/>
      <c r="G21" s="363"/>
      <c r="H21" s="364"/>
      <c r="I21" s="362"/>
      <c r="J21" s="363"/>
      <c r="K21" s="364"/>
      <c r="L21" s="362"/>
      <c r="M21" s="363"/>
      <c r="N21" s="364"/>
      <c r="O21" s="362"/>
      <c r="P21" s="363"/>
      <c r="Q21" s="364"/>
      <c r="R21" s="362"/>
      <c r="S21" s="363"/>
      <c r="T21" s="364"/>
      <c r="U21" s="362"/>
      <c r="V21" s="363"/>
      <c r="W21" s="364"/>
      <c r="X21" s="362"/>
      <c r="Y21" s="363"/>
      <c r="Z21" s="364"/>
      <c r="AA21" s="362"/>
      <c r="AB21" s="363"/>
      <c r="AC21" s="364"/>
      <c r="AD21" s="362"/>
      <c r="AE21" s="363"/>
      <c r="AF21" s="364"/>
      <c r="AG21" s="362"/>
      <c r="AH21" s="363"/>
      <c r="AI21" s="364"/>
      <c r="AJ21" s="362"/>
      <c r="AK21" s="363"/>
      <c r="AL21" s="364"/>
      <c r="AM21" s="362"/>
      <c r="AN21" s="363"/>
      <c r="AO21" s="364"/>
      <c r="AP21" s="362"/>
      <c r="AQ21" s="363"/>
      <c r="AR21" s="364"/>
      <c r="AS21" s="362"/>
      <c r="AT21" s="363"/>
      <c r="AU21" s="364"/>
      <c r="AV21" s="362"/>
      <c r="AW21" s="363"/>
      <c r="AX21" s="364"/>
      <c r="AY21" s="362"/>
      <c r="AZ21" s="363"/>
      <c r="BA21" s="364"/>
      <c r="BB21" s="362"/>
      <c r="BC21" s="363"/>
      <c r="BD21" s="364"/>
      <c r="BE21" s="362"/>
      <c r="BF21" s="363"/>
      <c r="BG21" s="364"/>
      <c r="BH21" s="362"/>
      <c r="BI21" s="363"/>
      <c r="BJ21" s="364"/>
      <c r="BK21" s="362"/>
      <c r="BL21" s="363"/>
      <c r="BM21" s="364"/>
      <c r="BN21" s="362"/>
      <c r="BO21" s="363"/>
      <c r="BP21" s="364"/>
      <c r="BQ21" s="362"/>
      <c r="BR21" s="363"/>
      <c r="BS21" s="364"/>
      <c r="BT21" s="362"/>
      <c r="BU21" s="363"/>
      <c r="BV21" s="364"/>
      <c r="BW21" s="362"/>
      <c r="BX21" s="363"/>
      <c r="BY21" s="364"/>
      <c r="BZ21" s="362"/>
      <c r="CA21" s="363"/>
      <c r="CB21" s="364"/>
      <c r="CC21" s="362"/>
      <c r="CD21" s="363"/>
      <c r="CE21" s="364"/>
      <c r="CF21" s="362"/>
      <c r="CG21" s="363"/>
      <c r="CH21" s="364"/>
      <c r="CI21" s="362"/>
      <c r="CJ21" s="363"/>
      <c r="CK21" s="364"/>
      <c r="CL21" s="362"/>
      <c r="CM21" s="363"/>
      <c r="CN21" s="364"/>
    </row>
    <row r="22" spans="1:92">
      <c r="A22" s="361"/>
      <c r="B22" s="236"/>
      <c r="C22" s="362"/>
      <c r="D22" s="363"/>
      <c r="E22" s="364"/>
      <c r="F22" s="362"/>
      <c r="G22" s="363"/>
      <c r="H22" s="364"/>
      <c r="I22" s="362"/>
      <c r="J22" s="363"/>
      <c r="K22" s="364"/>
      <c r="L22" s="362"/>
      <c r="M22" s="363"/>
      <c r="N22" s="364"/>
      <c r="O22" s="362"/>
      <c r="P22" s="363"/>
      <c r="Q22" s="364"/>
      <c r="R22" s="362"/>
      <c r="S22" s="363"/>
      <c r="T22" s="364"/>
      <c r="U22" s="362"/>
      <c r="V22" s="363"/>
      <c r="W22" s="364"/>
      <c r="X22" s="362"/>
      <c r="Y22" s="363"/>
      <c r="Z22" s="364"/>
      <c r="AA22" s="362"/>
      <c r="AB22" s="363"/>
      <c r="AC22" s="364"/>
      <c r="AD22" s="362"/>
      <c r="AE22" s="363"/>
      <c r="AF22" s="364"/>
      <c r="AG22" s="362"/>
      <c r="AH22" s="363"/>
      <c r="AI22" s="364"/>
      <c r="AJ22" s="362"/>
      <c r="AK22" s="363"/>
      <c r="AL22" s="364"/>
      <c r="AM22" s="362"/>
      <c r="AN22" s="363"/>
      <c r="AO22" s="364"/>
      <c r="AP22" s="362"/>
      <c r="AQ22" s="363"/>
      <c r="AR22" s="364"/>
      <c r="AS22" s="362"/>
      <c r="AT22" s="363"/>
      <c r="AU22" s="364"/>
      <c r="AV22" s="362"/>
      <c r="AW22" s="363"/>
      <c r="AX22" s="364"/>
      <c r="AY22" s="362"/>
      <c r="AZ22" s="363"/>
      <c r="BA22" s="364"/>
      <c r="BB22" s="362"/>
      <c r="BC22" s="363"/>
      <c r="BD22" s="364"/>
      <c r="BE22" s="362"/>
      <c r="BF22" s="363"/>
      <c r="BG22" s="364"/>
      <c r="BH22" s="362"/>
      <c r="BI22" s="363"/>
      <c r="BJ22" s="364"/>
      <c r="BK22" s="362"/>
      <c r="BL22" s="363"/>
      <c r="BM22" s="364"/>
      <c r="BN22" s="362"/>
      <c r="BO22" s="363"/>
      <c r="BP22" s="364"/>
      <c r="BQ22" s="362"/>
      <c r="BR22" s="363"/>
      <c r="BS22" s="364"/>
      <c r="BT22" s="362"/>
      <c r="BU22" s="363"/>
      <c r="BV22" s="364"/>
      <c r="BW22" s="362"/>
      <c r="BX22" s="363"/>
      <c r="BY22" s="364"/>
      <c r="BZ22" s="362"/>
      <c r="CA22" s="363"/>
      <c r="CB22" s="364"/>
      <c r="CC22" s="362"/>
      <c r="CD22" s="363"/>
      <c r="CE22" s="364"/>
      <c r="CF22" s="362"/>
      <c r="CG22" s="363"/>
      <c r="CH22" s="364"/>
      <c r="CI22" s="362"/>
      <c r="CJ22" s="363"/>
      <c r="CK22" s="364"/>
      <c r="CL22" s="362"/>
      <c r="CM22" s="363"/>
      <c r="CN22" s="364"/>
    </row>
    <row r="23" spans="1:92">
      <c r="A23" s="361"/>
      <c r="B23" s="236"/>
      <c r="C23" s="362"/>
      <c r="D23" s="363"/>
      <c r="E23" s="364"/>
      <c r="F23" s="362"/>
      <c r="G23" s="363"/>
      <c r="H23" s="364"/>
      <c r="I23" s="362"/>
      <c r="J23" s="363"/>
      <c r="K23" s="364"/>
      <c r="L23" s="362"/>
      <c r="M23" s="363"/>
      <c r="N23" s="364"/>
      <c r="O23" s="362"/>
      <c r="P23" s="363"/>
      <c r="Q23" s="364"/>
      <c r="R23" s="362"/>
      <c r="S23" s="363"/>
      <c r="T23" s="364"/>
      <c r="U23" s="362"/>
      <c r="V23" s="363"/>
      <c r="W23" s="364"/>
      <c r="X23" s="362"/>
      <c r="Y23" s="363"/>
      <c r="Z23" s="364"/>
      <c r="AA23" s="362"/>
      <c r="AB23" s="363"/>
      <c r="AC23" s="364"/>
      <c r="AD23" s="362"/>
      <c r="AE23" s="363"/>
      <c r="AF23" s="364"/>
      <c r="AG23" s="362"/>
      <c r="AH23" s="363"/>
      <c r="AI23" s="364"/>
      <c r="AJ23" s="362"/>
      <c r="AK23" s="363"/>
      <c r="AL23" s="364"/>
      <c r="AM23" s="362"/>
      <c r="AN23" s="363"/>
      <c r="AO23" s="364"/>
      <c r="AP23" s="362"/>
      <c r="AQ23" s="363"/>
      <c r="AR23" s="364"/>
      <c r="AS23" s="362"/>
      <c r="AT23" s="363"/>
      <c r="AU23" s="364"/>
      <c r="AV23" s="362"/>
      <c r="AW23" s="363"/>
      <c r="AX23" s="364"/>
      <c r="AY23" s="362"/>
      <c r="AZ23" s="363"/>
      <c r="BA23" s="364"/>
      <c r="BB23" s="362"/>
      <c r="BC23" s="363"/>
      <c r="BD23" s="364"/>
      <c r="BE23" s="362"/>
      <c r="BF23" s="363"/>
      <c r="BG23" s="364"/>
      <c r="BH23" s="362"/>
      <c r="BI23" s="363"/>
      <c r="BJ23" s="364"/>
      <c r="BK23" s="362"/>
      <c r="BL23" s="363"/>
      <c r="BM23" s="364"/>
      <c r="BN23" s="362"/>
      <c r="BO23" s="363"/>
      <c r="BP23" s="364"/>
      <c r="BQ23" s="362"/>
      <c r="BR23" s="363"/>
      <c r="BS23" s="364"/>
      <c r="BT23" s="362"/>
      <c r="BU23" s="363"/>
      <c r="BV23" s="364"/>
      <c r="BW23" s="362"/>
      <c r="BX23" s="363"/>
      <c r="BY23" s="364"/>
      <c r="BZ23" s="362"/>
      <c r="CA23" s="363"/>
      <c r="CB23" s="364"/>
      <c r="CC23" s="362"/>
      <c r="CD23" s="363"/>
      <c r="CE23" s="364"/>
      <c r="CF23" s="362"/>
      <c r="CG23" s="363"/>
      <c r="CH23" s="364"/>
      <c r="CI23" s="362"/>
      <c r="CJ23" s="363"/>
      <c r="CK23" s="364"/>
      <c r="CL23" s="362"/>
      <c r="CM23" s="363"/>
      <c r="CN23" s="364"/>
    </row>
    <row r="24" spans="1:92">
      <c r="A24" s="361"/>
      <c r="B24" s="236"/>
      <c r="C24" s="362"/>
      <c r="D24" s="363"/>
      <c r="E24" s="364"/>
      <c r="F24" s="362"/>
      <c r="G24" s="363"/>
      <c r="H24" s="364"/>
      <c r="I24" s="362"/>
      <c r="J24" s="363"/>
      <c r="K24" s="364"/>
      <c r="L24" s="362"/>
      <c r="M24" s="363"/>
      <c r="N24" s="364"/>
      <c r="O24" s="362"/>
      <c r="P24" s="363"/>
      <c r="Q24" s="364"/>
      <c r="R24" s="362"/>
      <c r="S24" s="363"/>
      <c r="T24" s="364"/>
      <c r="U24" s="362"/>
      <c r="V24" s="363"/>
      <c r="W24" s="364"/>
      <c r="X24" s="362"/>
      <c r="Y24" s="363"/>
      <c r="Z24" s="364"/>
      <c r="AA24" s="362"/>
      <c r="AB24" s="363"/>
      <c r="AC24" s="364"/>
      <c r="AD24" s="362"/>
      <c r="AE24" s="363"/>
      <c r="AF24" s="364"/>
      <c r="AG24" s="362"/>
      <c r="AH24" s="363"/>
      <c r="AI24" s="364"/>
      <c r="AJ24" s="362"/>
      <c r="AK24" s="363"/>
      <c r="AL24" s="364"/>
      <c r="AM24" s="362"/>
      <c r="AN24" s="363"/>
      <c r="AO24" s="364"/>
      <c r="AP24" s="362"/>
      <c r="AQ24" s="363"/>
      <c r="AR24" s="364"/>
      <c r="AS24" s="362"/>
      <c r="AT24" s="363"/>
      <c r="AU24" s="364"/>
      <c r="AV24" s="362"/>
      <c r="AW24" s="363"/>
      <c r="AX24" s="364"/>
      <c r="AY24" s="362"/>
      <c r="AZ24" s="363"/>
      <c r="BA24" s="364"/>
      <c r="BB24" s="362"/>
      <c r="BC24" s="363"/>
      <c r="BD24" s="364"/>
      <c r="BE24" s="362"/>
      <c r="BF24" s="363"/>
      <c r="BG24" s="364"/>
      <c r="BH24" s="362"/>
      <c r="BI24" s="363"/>
      <c r="BJ24" s="364"/>
      <c r="BK24" s="362"/>
      <c r="BL24" s="363"/>
      <c r="BM24" s="364"/>
      <c r="BN24" s="362"/>
      <c r="BO24" s="363"/>
      <c r="BP24" s="364"/>
      <c r="BQ24" s="362"/>
      <c r="BR24" s="363"/>
      <c r="BS24" s="364"/>
      <c r="BT24" s="362"/>
      <c r="BU24" s="363"/>
      <c r="BV24" s="364"/>
      <c r="BW24" s="362"/>
      <c r="BX24" s="363"/>
      <c r="BY24" s="364"/>
      <c r="BZ24" s="362"/>
      <c r="CA24" s="363"/>
      <c r="CB24" s="364"/>
      <c r="CC24" s="362"/>
      <c r="CD24" s="363"/>
      <c r="CE24" s="364"/>
      <c r="CF24" s="362"/>
      <c r="CG24" s="363"/>
      <c r="CH24" s="364"/>
      <c r="CI24" s="362"/>
      <c r="CJ24" s="363"/>
      <c r="CK24" s="364"/>
      <c r="CL24" s="362"/>
      <c r="CM24" s="363"/>
      <c r="CN24" s="364"/>
    </row>
    <row r="25" spans="1:92">
      <c r="A25" s="361"/>
      <c r="B25" s="236"/>
      <c r="C25" s="362"/>
      <c r="D25" s="363"/>
      <c r="E25" s="364"/>
      <c r="F25" s="362"/>
      <c r="G25" s="363"/>
      <c r="H25" s="364"/>
      <c r="I25" s="362"/>
      <c r="J25" s="363"/>
      <c r="K25" s="364"/>
      <c r="L25" s="362"/>
      <c r="M25" s="363"/>
      <c r="N25" s="364"/>
      <c r="O25" s="362"/>
      <c r="P25" s="363"/>
      <c r="Q25" s="364"/>
      <c r="R25" s="362"/>
      <c r="S25" s="363"/>
      <c r="T25" s="364"/>
      <c r="U25" s="362"/>
      <c r="V25" s="363"/>
      <c r="W25" s="364"/>
      <c r="X25" s="362"/>
      <c r="Y25" s="363"/>
      <c r="Z25" s="364"/>
      <c r="AA25" s="362"/>
      <c r="AB25" s="363"/>
      <c r="AC25" s="364"/>
      <c r="AD25" s="362"/>
      <c r="AE25" s="363"/>
      <c r="AF25" s="364"/>
      <c r="AG25" s="362"/>
      <c r="AH25" s="363"/>
      <c r="AI25" s="364"/>
      <c r="AJ25" s="362"/>
      <c r="AK25" s="363"/>
      <c r="AL25" s="364"/>
      <c r="AM25" s="362"/>
      <c r="AN25" s="363"/>
      <c r="AO25" s="364"/>
      <c r="AP25" s="362"/>
      <c r="AQ25" s="363"/>
      <c r="AR25" s="364"/>
      <c r="AS25" s="362"/>
      <c r="AT25" s="363"/>
      <c r="AU25" s="364"/>
      <c r="AV25" s="362"/>
      <c r="AW25" s="363"/>
      <c r="AX25" s="364"/>
      <c r="AY25" s="362"/>
      <c r="AZ25" s="363"/>
      <c r="BA25" s="364"/>
      <c r="BB25" s="362"/>
      <c r="BC25" s="363"/>
      <c r="BD25" s="364"/>
      <c r="BE25" s="362"/>
      <c r="BF25" s="363"/>
      <c r="BG25" s="364"/>
      <c r="BH25" s="362"/>
      <c r="BI25" s="363"/>
      <c r="BJ25" s="364"/>
      <c r="BK25" s="362"/>
      <c r="BL25" s="363"/>
      <c r="BM25" s="364"/>
      <c r="BN25" s="362"/>
      <c r="BO25" s="363"/>
      <c r="BP25" s="364"/>
      <c r="BQ25" s="362"/>
      <c r="BR25" s="363"/>
      <c r="BS25" s="364"/>
      <c r="BT25" s="362"/>
      <c r="BU25" s="363"/>
      <c r="BV25" s="364"/>
      <c r="BW25" s="362"/>
      <c r="BX25" s="363"/>
      <c r="BY25" s="364"/>
      <c r="BZ25" s="362"/>
      <c r="CA25" s="363"/>
      <c r="CB25" s="364"/>
      <c r="CC25" s="362"/>
      <c r="CD25" s="363"/>
      <c r="CE25" s="364"/>
      <c r="CF25" s="362"/>
      <c r="CG25" s="363"/>
      <c r="CH25" s="364"/>
      <c r="CI25" s="362"/>
      <c r="CJ25" s="363"/>
      <c r="CK25" s="364"/>
      <c r="CL25" s="362"/>
      <c r="CM25" s="363"/>
      <c r="CN25" s="364"/>
    </row>
    <row r="26" spans="1:92">
      <c r="A26" s="361"/>
      <c r="B26" s="236"/>
      <c r="C26" s="362"/>
      <c r="D26" s="363"/>
      <c r="E26" s="364"/>
      <c r="F26" s="362"/>
      <c r="G26" s="363"/>
      <c r="H26" s="364"/>
      <c r="I26" s="362"/>
      <c r="J26" s="363"/>
      <c r="K26" s="364"/>
      <c r="L26" s="362"/>
      <c r="M26" s="363"/>
      <c r="N26" s="364"/>
      <c r="O26" s="362"/>
      <c r="P26" s="363"/>
      <c r="Q26" s="364"/>
      <c r="R26" s="362"/>
      <c r="S26" s="363"/>
      <c r="T26" s="364"/>
      <c r="U26" s="362"/>
      <c r="V26" s="363"/>
      <c r="W26" s="364"/>
      <c r="X26" s="362"/>
      <c r="Y26" s="363"/>
      <c r="Z26" s="364"/>
      <c r="AA26" s="362"/>
      <c r="AB26" s="363"/>
      <c r="AC26" s="364"/>
      <c r="AD26" s="362"/>
      <c r="AE26" s="363"/>
      <c r="AF26" s="364"/>
      <c r="AG26" s="362"/>
      <c r="AH26" s="363"/>
      <c r="AI26" s="364"/>
      <c r="AJ26" s="362"/>
      <c r="AK26" s="363"/>
      <c r="AL26" s="364"/>
      <c r="AM26" s="362"/>
      <c r="AN26" s="363"/>
      <c r="AO26" s="364"/>
      <c r="AP26" s="362"/>
      <c r="AQ26" s="363"/>
      <c r="AR26" s="364"/>
      <c r="AS26" s="362"/>
      <c r="AT26" s="363"/>
      <c r="AU26" s="364"/>
      <c r="AV26" s="362"/>
      <c r="AW26" s="363"/>
      <c r="AX26" s="364"/>
      <c r="AY26" s="362"/>
      <c r="AZ26" s="363"/>
      <c r="BA26" s="364"/>
      <c r="BB26" s="362"/>
      <c r="BC26" s="363"/>
      <c r="BD26" s="364"/>
      <c r="BE26" s="362"/>
      <c r="BF26" s="363"/>
      <c r="BG26" s="364"/>
      <c r="BH26" s="362"/>
      <c r="BI26" s="363"/>
      <c r="BJ26" s="364"/>
      <c r="BK26" s="362"/>
      <c r="BL26" s="363"/>
      <c r="BM26" s="364"/>
      <c r="BN26" s="362"/>
      <c r="BO26" s="363"/>
      <c r="BP26" s="364"/>
      <c r="BQ26" s="362"/>
      <c r="BR26" s="363"/>
      <c r="BS26" s="364"/>
      <c r="BT26" s="362"/>
      <c r="BU26" s="363"/>
      <c r="BV26" s="364"/>
      <c r="BW26" s="362"/>
      <c r="BX26" s="363"/>
      <c r="BY26" s="364"/>
      <c r="BZ26" s="362"/>
      <c r="CA26" s="363"/>
      <c r="CB26" s="364"/>
      <c r="CC26" s="362"/>
      <c r="CD26" s="363"/>
      <c r="CE26" s="364"/>
      <c r="CF26" s="362"/>
      <c r="CG26" s="363"/>
      <c r="CH26" s="364"/>
      <c r="CI26" s="362"/>
      <c r="CJ26" s="363"/>
      <c r="CK26" s="364"/>
      <c r="CL26" s="362"/>
      <c r="CM26" s="363"/>
      <c r="CN26" s="364"/>
    </row>
    <row r="27" spans="1:92">
      <c r="A27" s="361"/>
      <c r="B27" s="236"/>
      <c r="C27" s="362"/>
      <c r="D27" s="363"/>
      <c r="E27" s="364"/>
      <c r="F27" s="362"/>
      <c r="G27" s="363"/>
      <c r="H27" s="364"/>
      <c r="I27" s="362"/>
      <c r="J27" s="363"/>
      <c r="K27" s="364"/>
      <c r="L27" s="362"/>
      <c r="M27" s="363"/>
      <c r="N27" s="364"/>
      <c r="O27" s="362"/>
      <c r="P27" s="363"/>
      <c r="Q27" s="364"/>
      <c r="R27" s="362"/>
      <c r="S27" s="363"/>
      <c r="T27" s="364"/>
      <c r="U27" s="362"/>
      <c r="V27" s="363"/>
      <c r="W27" s="364"/>
      <c r="X27" s="362"/>
      <c r="Y27" s="363"/>
      <c r="Z27" s="364"/>
      <c r="AA27" s="362"/>
      <c r="AB27" s="363"/>
      <c r="AC27" s="364"/>
      <c r="AD27" s="362"/>
      <c r="AE27" s="363"/>
      <c r="AF27" s="364"/>
      <c r="AG27" s="362"/>
      <c r="AH27" s="363"/>
      <c r="AI27" s="364"/>
      <c r="AJ27" s="362"/>
      <c r="AK27" s="363"/>
      <c r="AL27" s="364"/>
      <c r="AM27" s="362"/>
      <c r="AN27" s="363"/>
      <c r="AO27" s="364"/>
      <c r="AP27" s="362"/>
      <c r="AQ27" s="363"/>
      <c r="AR27" s="364"/>
      <c r="AS27" s="362"/>
      <c r="AT27" s="363"/>
      <c r="AU27" s="364"/>
      <c r="AV27" s="362"/>
      <c r="AW27" s="363"/>
      <c r="AX27" s="364"/>
      <c r="AY27" s="362"/>
      <c r="AZ27" s="363"/>
      <c r="BA27" s="364"/>
      <c r="BB27" s="362"/>
      <c r="BC27" s="363"/>
      <c r="BD27" s="364"/>
      <c r="BE27" s="362"/>
      <c r="BF27" s="363"/>
      <c r="BG27" s="364"/>
      <c r="BH27" s="362"/>
      <c r="BI27" s="363"/>
      <c r="BJ27" s="364"/>
      <c r="BK27" s="362"/>
      <c r="BL27" s="363"/>
      <c r="BM27" s="364"/>
      <c r="BN27" s="362"/>
      <c r="BO27" s="363"/>
      <c r="BP27" s="364"/>
      <c r="BQ27" s="362"/>
      <c r="BR27" s="363"/>
      <c r="BS27" s="364"/>
      <c r="BT27" s="362"/>
      <c r="BU27" s="363"/>
      <c r="BV27" s="364"/>
      <c r="BW27" s="362"/>
      <c r="BX27" s="363"/>
      <c r="BY27" s="364"/>
      <c r="BZ27" s="362"/>
      <c r="CA27" s="363"/>
      <c r="CB27" s="364"/>
      <c r="CC27" s="362"/>
      <c r="CD27" s="363"/>
      <c r="CE27" s="364"/>
      <c r="CF27" s="362"/>
      <c r="CG27" s="363"/>
      <c r="CH27" s="364"/>
      <c r="CI27" s="362"/>
      <c r="CJ27" s="363"/>
      <c r="CK27" s="364"/>
      <c r="CL27" s="362"/>
      <c r="CM27" s="363"/>
      <c r="CN27" s="364"/>
    </row>
    <row r="28" spans="1:92">
      <c r="A28" s="361"/>
      <c r="B28" s="236"/>
      <c r="C28" s="362"/>
      <c r="D28" s="363"/>
      <c r="E28" s="364"/>
      <c r="F28" s="362"/>
      <c r="G28" s="363"/>
      <c r="H28" s="364"/>
      <c r="I28" s="362"/>
      <c r="J28" s="363"/>
      <c r="K28" s="364"/>
      <c r="L28" s="362"/>
      <c r="M28" s="363"/>
      <c r="N28" s="364"/>
      <c r="O28" s="362"/>
      <c r="P28" s="363"/>
      <c r="Q28" s="364"/>
      <c r="R28" s="362"/>
      <c r="S28" s="363"/>
      <c r="T28" s="364"/>
      <c r="U28" s="362"/>
      <c r="V28" s="363"/>
      <c r="W28" s="364"/>
      <c r="X28" s="362"/>
      <c r="Y28" s="363"/>
      <c r="Z28" s="364"/>
      <c r="AA28" s="362"/>
      <c r="AB28" s="363"/>
      <c r="AC28" s="364"/>
      <c r="AD28" s="362"/>
      <c r="AE28" s="363"/>
      <c r="AF28" s="364"/>
      <c r="AG28" s="362"/>
      <c r="AH28" s="363"/>
      <c r="AI28" s="364"/>
      <c r="AJ28" s="362"/>
      <c r="AK28" s="363"/>
      <c r="AL28" s="364"/>
      <c r="AM28" s="362"/>
      <c r="AN28" s="363"/>
      <c r="AO28" s="364"/>
      <c r="AP28" s="362"/>
      <c r="AQ28" s="363"/>
      <c r="AR28" s="364"/>
      <c r="AS28" s="362"/>
      <c r="AT28" s="363"/>
      <c r="AU28" s="364"/>
      <c r="AV28" s="362"/>
      <c r="AW28" s="363"/>
      <c r="AX28" s="364"/>
      <c r="AY28" s="362"/>
      <c r="AZ28" s="363"/>
      <c r="BA28" s="364"/>
      <c r="BB28" s="362"/>
      <c r="BC28" s="363"/>
      <c r="BD28" s="364"/>
      <c r="BE28" s="362"/>
      <c r="BF28" s="363"/>
      <c r="BG28" s="364"/>
      <c r="BH28" s="362"/>
      <c r="BI28" s="363"/>
      <c r="BJ28" s="364"/>
      <c r="BK28" s="362"/>
      <c r="BL28" s="363"/>
      <c r="BM28" s="364"/>
      <c r="BN28" s="362"/>
      <c r="BO28" s="363"/>
      <c r="BP28" s="364"/>
      <c r="BQ28" s="362"/>
      <c r="BR28" s="363"/>
      <c r="BS28" s="364"/>
      <c r="BT28" s="362"/>
      <c r="BU28" s="363"/>
      <c r="BV28" s="364"/>
      <c r="BW28" s="362"/>
      <c r="BX28" s="363"/>
      <c r="BY28" s="364"/>
      <c r="BZ28" s="362"/>
      <c r="CA28" s="363"/>
      <c r="CB28" s="364"/>
      <c r="CC28" s="362"/>
      <c r="CD28" s="363"/>
      <c r="CE28" s="364"/>
      <c r="CF28" s="362"/>
      <c r="CG28" s="363"/>
      <c r="CH28" s="364"/>
      <c r="CI28" s="362"/>
      <c r="CJ28" s="363"/>
      <c r="CK28" s="364"/>
      <c r="CL28" s="362"/>
      <c r="CM28" s="363"/>
      <c r="CN28" s="364"/>
    </row>
    <row r="29" spans="1:92">
      <c r="A29" s="361"/>
      <c r="B29" s="236"/>
      <c r="C29" s="362"/>
      <c r="D29" s="363"/>
      <c r="E29" s="364"/>
      <c r="F29" s="362"/>
      <c r="G29" s="363"/>
      <c r="H29" s="364"/>
      <c r="I29" s="362"/>
      <c r="J29" s="363"/>
      <c r="K29" s="364"/>
      <c r="L29" s="362"/>
      <c r="M29" s="363"/>
      <c r="N29" s="364"/>
      <c r="O29" s="362"/>
      <c r="P29" s="363"/>
      <c r="Q29" s="364"/>
      <c r="R29" s="362"/>
      <c r="S29" s="363"/>
      <c r="T29" s="364"/>
      <c r="U29" s="362"/>
      <c r="V29" s="363"/>
      <c r="W29" s="364"/>
      <c r="X29" s="362"/>
      <c r="Y29" s="363"/>
      <c r="Z29" s="364"/>
      <c r="AA29" s="362"/>
      <c r="AB29" s="363"/>
      <c r="AC29" s="364"/>
      <c r="AD29" s="362"/>
      <c r="AE29" s="363"/>
      <c r="AF29" s="364"/>
      <c r="AG29" s="362"/>
      <c r="AH29" s="363"/>
      <c r="AI29" s="364"/>
      <c r="AJ29" s="362"/>
      <c r="AK29" s="363"/>
      <c r="AL29" s="364"/>
      <c r="AM29" s="362"/>
      <c r="AN29" s="363"/>
      <c r="AO29" s="364"/>
      <c r="AP29" s="362"/>
      <c r="AQ29" s="363"/>
      <c r="AR29" s="364"/>
      <c r="AS29" s="362"/>
      <c r="AT29" s="363"/>
      <c r="AU29" s="364"/>
      <c r="AV29" s="362"/>
      <c r="AW29" s="363"/>
      <c r="AX29" s="364"/>
      <c r="AY29" s="362"/>
      <c r="AZ29" s="363"/>
      <c r="BA29" s="364"/>
      <c r="BB29" s="362"/>
      <c r="BC29" s="363"/>
      <c r="BD29" s="364"/>
      <c r="BE29" s="362"/>
      <c r="BF29" s="363"/>
      <c r="BG29" s="364"/>
      <c r="BH29" s="362"/>
      <c r="BI29" s="363"/>
      <c r="BJ29" s="364"/>
      <c r="BK29" s="362"/>
      <c r="BL29" s="363"/>
      <c r="BM29" s="364"/>
      <c r="BN29" s="362"/>
      <c r="BO29" s="363"/>
      <c r="BP29" s="364"/>
      <c r="BQ29" s="362"/>
      <c r="BR29" s="363"/>
      <c r="BS29" s="364"/>
      <c r="BT29" s="362"/>
      <c r="BU29" s="363"/>
      <c r="BV29" s="364"/>
      <c r="BW29" s="362"/>
      <c r="BX29" s="363"/>
      <c r="BY29" s="364"/>
      <c r="BZ29" s="362"/>
      <c r="CA29" s="363"/>
      <c r="CB29" s="364"/>
      <c r="CC29" s="362"/>
      <c r="CD29" s="363"/>
      <c r="CE29" s="364"/>
      <c r="CF29" s="362"/>
      <c r="CG29" s="363"/>
      <c r="CH29" s="364"/>
      <c r="CI29" s="362"/>
      <c r="CJ29" s="363"/>
      <c r="CK29" s="364"/>
      <c r="CL29" s="362"/>
      <c r="CM29" s="363"/>
      <c r="CN29" s="364"/>
    </row>
    <row r="30" spans="1:92">
      <c r="A30" s="361"/>
      <c r="B30" s="236"/>
      <c r="C30" s="362"/>
      <c r="D30" s="363"/>
      <c r="E30" s="364"/>
      <c r="F30" s="362"/>
      <c r="G30" s="363"/>
      <c r="H30" s="364"/>
      <c r="I30" s="362"/>
      <c r="J30" s="363"/>
      <c r="K30" s="364"/>
      <c r="L30" s="362"/>
      <c r="M30" s="363"/>
      <c r="N30" s="364"/>
      <c r="O30" s="362"/>
      <c r="P30" s="363"/>
      <c r="Q30" s="364"/>
      <c r="R30" s="362"/>
      <c r="S30" s="363"/>
      <c r="T30" s="364"/>
      <c r="U30" s="362"/>
      <c r="V30" s="363"/>
      <c r="W30" s="364"/>
      <c r="X30" s="362"/>
      <c r="Y30" s="363"/>
      <c r="Z30" s="364"/>
      <c r="AA30" s="362"/>
      <c r="AB30" s="363"/>
      <c r="AC30" s="364"/>
      <c r="AD30" s="362"/>
      <c r="AE30" s="363"/>
      <c r="AF30" s="364"/>
      <c r="AG30" s="362"/>
      <c r="AH30" s="363"/>
      <c r="AI30" s="364"/>
      <c r="AJ30" s="362"/>
      <c r="AK30" s="363"/>
      <c r="AL30" s="364"/>
      <c r="AM30" s="362"/>
      <c r="AN30" s="363"/>
      <c r="AO30" s="364"/>
      <c r="AP30" s="362"/>
      <c r="AQ30" s="363"/>
      <c r="AR30" s="364"/>
      <c r="AS30" s="362"/>
      <c r="AT30" s="363"/>
      <c r="AU30" s="364"/>
      <c r="AV30" s="362"/>
      <c r="AW30" s="363"/>
      <c r="AX30" s="364"/>
      <c r="AY30" s="362"/>
      <c r="AZ30" s="363"/>
      <c r="BA30" s="364"/>
      <c r="BB30" s="362"/>
      <c r="BC30" s="363"/>
      <c r="BD30" s="364"/>
      <c r="BE30" s="362"/>
      <c r="BF30" s="363"/>
      <c r="BG30" s="364"/>
      <c r="BH30" s="362"/>
      <c r="BI30" s="363"/>
      <c r="BJ30" s="364"/>
      <c r="BK30" s="362"/>
      <c r="BL30" s="363"/>
      <c r="BM30" s="364"/>
      <c r="BN30" s="362"/>
      <c r="BO30" s="363"/>
      <c r="BP30" s="364"/>
      <c r="BQ30" s="362"/>
      <c r="BR30" s="363"/>
      <c r="BS30" s="364"/>
      <c r="BT30" s="362"/>
      <c r="BU30" s="363"/>
      <c r="BV30" s="364"/>
      <c r="BW30" s="362"/>
      <c r="BX30" s="363"/>
      <c r="BY30" s="364"/>
      <c r="BZ30" s="362"/>
      <c r="CA30" s="363"/>
      <c r="CB30" s="364"/>
      <c r="CC30" s="362"/>
      <c r="CD30" s="363"/>
      <c r="CE30" s="364"/>
      <c r="CF30" s="362"/>
      <c r="CG30" s="363"/>
      <c r="CH30" s="364"/>
      <c r="CI30" s="362"/>
      <c r="CJ30" s="363"/>
      <c r="CK30" s="364"/>
      <c r="CL30" s="362"/>
      <c r="CM30" s="363"/>
      <c r="CN30" s="364"/>
    </row>
    <row r="31" spans="1:92">
      <c r="A31" s="361"/>
      <c r="B31" s="236"/>
      <c r="C31" s="362"/>
      <c r="D31" s="363"/>
      <c r="E31" s="364"/>
      <c r="F31" s="362"/>
      <c r="G31" s="363"/>
      <c r="H31" s="364"/>
      <c r="I31" s="362"/>
      <c r="J31" s="363"/>
      <c r="K31" s="364"/>
      <c r="L31" s="362"/>
      <c r="M31" s="363"/>
      <c r="N31" s="364"/>
      <c r="O31" s="362"/>
      <c r="P31" s="363"/>
      <c r="Q31" s="364"/>
      <c r="R31" s="362"/>
      <c r="S31" s="363"/>
      <c r="T31" s="364"/>
      <c r="U31" s="362"/>
      <c r="V31" s="363"/>
      <c r="W31" s="364"/>
      <c r="X31" s="362"/>
      <c r="Y31" s="363"/>
      <c r="Z31" s="364"/>
      <c r="AA31" s="362"/>
      <c r="AB31" s="363"/>
      <c r="AC31" s="364"/>
      <c r="AD31" s="362"/>
      <c r="AE31" s="363"/>
      <c r="AF31" s="364"/>
      <c r="AG31" s="362"/>
      <c r="AH31" s="363"/>
      <c r="AI31" s="364"/>
      <c r="AJ31" s="362"/>
      <c r="AK31" s="363"/>
      <c r="AL31" s="364"/>
      <c r="AM31" s="362"/>
      <c r="AN31" s="363"/>
      <c r="AO31" s="364"/>
      <c r="AP31" s="362"/>
      <c r="AQ31" s="363"/>
      <c r="AR31" s="364"/>
      <c r="AS31" s="362"/>
      <c r="AT31" s="363"/>
      <c r="AU31" s="364"/>
      <c r="AV31" s="362"/>
      <c r="AW31" s="363"/>
      <c r="AX31" s="364"/>
      <c r="AY31" s="362"/>
      <c r="AZ31" s="363"/>
      <c r="BA31" s="364"/>
      <c r="BB31" s="362"/>
      <c r="BC31" s="363"/>
      <c r="BD31" s="364"/>
      <c r="BE31" s="362"/>
      <c r="BF31" s="363"/>
      <c r="BG31" s="364"/>
      <c r="BH31" s="362"/>
      <c r="BI31" s="363"/>
      <c r="BJ31" s="364"/>
      <c r="BK31" s="362"/>
      <c r="BL31" s="363"/>
      <c r="BM31" s="364"/>
      <c r="BN31" s="362"/>
      <c r="BO31" s="363"/>
      <c r="BP31" s="364"/>
      <c r="BQ31" s="362"/>
      <c r="BR31" s="363"/>
      <c r="BS31" s="364"/>
      <c r="BT31" s="362"/>
      <c r="BU31" s="363"/>
      <c r="BV31" s="364"/>
      <c r="BW31" s="362"/>
      <c r="BX31" s="363"/>
      <c r="BY31" s="364"/>
      <c r="BZ31" s="362"/>
      <c r="CA31" s="363"/>
      <c r="CB31" s="364"/>
      <c r="CC31" s="362"/>
      <c r="CD31" s="363"/>
      <c r="CE31" s="364"/>
      <c r="CF31" s="362"/>
      <c r="CG31" s="363"/>
      <c r="CH31" s="364"/>
      <c r="CI31" s="362"/>
      <c r="CJ31" s="363"/>
      <c r="CK31" s="364"/>
      <c r="CL31" s="362"/>
      <c r="CM31" s="363"/>
      <c r="CN31" s="364"/>
    </row>
    <row r="32" spans="1:92">
      <c r="A32" s="361"/>
      <c r="B32" s="236"/>
      <c r="C32" s="362"/>
      <c r="D32" s="363"/>
      <c r="E32" s="364"/>
      <c r="F32" s="362"/>
      <c r="G32" s="363"/>
      <c r="H32" s="364"/>
      <c r="I32" s="362"/>
      <c r="J32" s="363"/>
      <c r="K32" s="364"/>
      <c r="L32" s="362"/>
      <c r="M32" s="363"/>
      <c r="N32" s="364"/>
      <c r="O32" s="362"/>
      <c r="P32" s="363"/>
      <c r="Q32" s="364"/>
      <c r="R32" s="362"/>
      <c r="S32" s="363"/>
      <c r="T32" s="364"/>
      <c r="U32" s="362"/>
      <c r="V32" s="363"/>
      <c r="W32" s="364"/>
      <c r="X32" s="362"/>
      <c r="Y32" s="363"/>
      <c r="Z32" s="364"/>
      <c r="AA32" s="362"/>
      <c r="AB32" s="363"/>
      <c r="AC32" s="364"/>
      <c r="AD32" s="362"/>
      <c r="AE32" s="363"/>
      <c r="AF32" s="364"/>
      <c r="AG32" s="362"/>
      <c r="AH32" s="363"/>
      <c r="AI32" s="364"/>
      <c r="AJ32" s="362"/>
      <c r="AK32" s="363"/>
      <c r="AL32" s="364"/>
      <c r="AM32" s="362"/>
      <c r="AN32" s="363"/>
      <c r="AO32" s="364"/>
      <c r="AP32" s="362"/>
      <c r="AQ32" s="363"/>
      <c r="AR32" s="364"/>
      <c r="AS32" s="362"/>
      <c r="AT32" s="363"/>
      <c r="AU32" s="364"/>
      <c r="AV32" s="362"/>
      <c r="AW32" s="363"/>
      <c r="AX32" s="364"/>
      <c r="AY32" s="362"/>
      <c r="AZ32" s="363"/>
      <c r="BA32" s="364"/>
      <c r="BB32" s="362"/>
      <c r="BC32" s="363"/>
      <c r="BD32" s="364"/>
      <c r="BE32" s="362"/>
      <c r="BF32" s="363"/>
      <c r="BG32" s="364"/>
      <c r="BH32" s="362"/>
      <c r="BI32" s="363"/>
      <c r="BJ32" s="364"/>
      <c r="BK32" s="362"/>
      <c r="BL32" s="363"/>
      <c r="BM32" s="364"/>
      <c r="BN32" s="362"/>
      <c r="BO32" s="363"/>
      <c r="BP32" s="364"/>
      <c r="BQ32" s="362"/>
      <c r="BR32" s="363"/>
      <c r="BS32" s="364"/>
      <c r="BT32" s="362"/>
      <c r="BU32" s="363"/>
      <c r="BV32" s="364"/>
      <c r="BW32" s="362"/>
      <c r="BX32" s="363"/>
      <c r="BY32" s="364"/>
      <c r="BZ32" s="362"/>
      <c r="CA32" s="363"/>
      <c r="CB32" s="364"/>
      <c r="CC32" s="362"/>
      <c r="CD32" s="363"/>
      <c r="CE32" s="364"/>
      <c r="CF32" s="362"/>
      <c r="CG32" s="363"/>
      <c r="CH32" s="364"/>
      <c r="CI32" s="362"/>
      <c r="CJ32" s="363"/>
      <c r="CK32" s="364"/>
      <c r="CL32" s="362"/>
      <c r="CM32" s="363"/>
      <c r="CN32" s="364"/>
    </row>
  </sheetData>
  <sheetProtection algorithmName="SHA-512" hashValue="ovuonjD2Mi1wQmhCp/nf43wEgkEktgG0N4sr+dZe5ejG4dIPPpXCmxy0tK0f6Y5/Wc3YL913RVyzJy05Z/ROfg==" saltValue="b4tguna2Rap132KeP58CCg==" spinCount="100000" sheet="1" objects="1" scenarios="1" selectLockedCells="1"/>
  <mergeCells count="31">
    <mergeCell ref="CL1:CN1"/>
    <mergeCell ref="BT1:BV1"/>
    <mergeCell ref="BW1:BY1"/>
    <mergeCell ref="BZ1:CB1"/>
    <mergeCell ref="CC1:CE1"/>
    <mergeCell ref="CF1:CH1"/>
    <mergeCell ref="CI1:CK1"/>
    <mergeCell ref="BQ1:BS1"/>
    <mergeCell ref="AJ1:AL1"/>
    <mergeCell ref="AM1:AO1"/>
    <mergeCell ref="AP1:AR1"/>
    <mergeCell ref="AS1:AU1"/>
    <mergeCell ref="AV1:AX1"/>
    <mergeCell ref="AY1:BA1"/>
    <mergeCell ref="BB1:BD1"/>
    <mergeCell ref="BE1:BG1"/>
    <mergeCell ref="BH1:BJ1"/>
    <mergeCell ref="BK1:BM1"/>
    <mergeCell ref="BN1:BP1"/>
    <mergeCell ref="AG1:AI1"/>
    <mergeCell ref="A1:B1"/>
    <mergeCell ref="C1:E1"/>
    <mergeCell ref="F1:H1"/>
    <mergeCell ref="I1:K1"/>
    <mergeCell ref="L1:N1"/>
    <mergeCell ref="O1:Q1"/>
    <mergeCell ref="R1:T1"/>
    <mergeCell ref="U1:W1"/>
    <mergeCell ref="X1:Z1"/>
    <mergeCell ref="AA1:AC1"/>
    <mergeCell ref="AD1:AF1"/>
  </mergeCells>
  <pageMargins left="0.75" right="0.75" top="0.75" bottom="0.5" header="0.25" footer="0.25"/>
  <pageSetup orientation="landscape" horizontalDpi="300" verticalDpi="300" r:id="rId1"/>
  <headerFooter alignWithMargins="0">
    <oddHeader>&amp;C&amp;"Arial,Bold"&amp;14JuniorTrax
&amp;12Field Trip page - &amp;D</oddHeader>
    <oddFooter>&amp;CPage &amp;P</oddFooter>
  </headerFooter>
  <colBreaks count="1" manualBreakCount="1">
    <brk id="23" max="1048575" man="1"/>
  </col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theme="3" tint="0.39997558519241921"/>
  </sheetPr>
  <dimension ref="A1:AG944"/>
  <sheetViews>
    <sheetView showGridLines="0" zoomScaleNormal="100" workbookViewId="0">
      <pane ySplit="4" topLeftCell="A5" activePane="bottomLeft" state="frozen"/>
      <selection pane="bottomLeft" activeCell="D7" sqref="D7"/>
    </sheetView>
  </sheetViews>
  <sheetFormatPr defaultColWidth="8.85546875" defaultRowHeight="12.75"/>
  <cols>
    <col min="1" max="1" width="14.42578125" customWidth="1"/>
    <col min="2" max="2" width="2.7109375" customWidth="1"/>
    <col min="3" max="3" width="30.28515625" customWidth="1"/>
    <col min="4" max="33" width="3.28515625" style="6" customWidth="1"/>
  </cols>
  <sheetData>
    <row r="1" spans="1:33" ht="12.75" customHeight="1">
      <c r="A1" s="32"/>
      <c r="B1" s="136" t="s">
        <v>133</v>
      </c>
      <c r="C1" s="137" t="str">
        <f>Instructions!E4</f>
        <v xml:space="preserve"> </v>
      </c>
      <c r="D1" s="508" t="str">
        <f ca="1">Junior_1!$U$1</f>
        <v>Junior_1</v>
      </c>
      <c r="E1" s="508" t="str">
        <f ca="1">Junior_2!$U$1</f>
        <v>Junior_2</v>
      </c>
      <c r="F1" s="508" t="str">
        <f ca="1">Junior_3!$U$1</f>
        <v>Junior_3</v>
      </c>
      <c r="G1" s="508" t="str">
        <f ca="1">Junior_4!$U$1</f>
        <v>Junior_4</v>
      </c>
      <c r="H1" s="508" t="str">
        <f ca="1">Junior_5!$U$1</f>
        <v>Junior_5</v>
      </c>
      <c r="I1" s="508" t="str">
        <f ca="1">Junior_6!$U$1</f>
        <v>Junior_6</v>
      </c>
      <c r="J1" s="508" t="str">
        <f ca="1">Junior_7!$U$1</f>
        <v>Junior_7</v>
      </c>
      <c r="K1" s="508" t="str">
        <f ca="1">Junior_8!$U$1</f>
        <v>Junior_8</v>
      </c>
      <c r="L1" s="508" t="str">
        <f ca="1">Junior_9!$U$1</f>
        <v>Junior_9</v>
      </c>
      <c r="M1" s="508" t="str">
        <f ca="1">Junior_10!$U$1</f>
        <v>Junior_10</v>
      </c>
      <c r="N1" s="508" t="str">
        <f ca="1">Junior_11!$U$1</f>
        <v>Junior_11</v>
      </c>
      <c r="O1" s="508" t="str">
        <f ca="1">Junior_12!$U$1</f>
        <v>Junior_12</v>
      </c>
      <c r="P1" s="508" t="str">
        <f ca="1">Junior_13!$U$1</f>
        <v>Junior_13</v>
      </c>
      <c r="Q1" s="508" t="str">
        <f ca="1">Junior_14!$U$1</f>
        <v>Junior_14</v>
      </c>
      <c r="R1" s="508" t="str">
        <f ca="1">Junior_15!$U$1</f>
        <v>Junior_15</v>
      </c>
      <c r="S1" s="508" t="str">
        <f ca="1">Junior_16!$U$1</f>
        <v>Junior_16</v>
      </c>
      <c r="T1" s="508" t="str">
        <f ca="1">Junior_17!$U$1</f>
        <v>Junior_17</v>
      </c>
      <c r="U1" s="508" t="str">
        <f ca="1">Junior_18!$U$1</f>
        <v>Junior_18</v>
      </c>
      <c r="V1" s="508" t="str">
        <f ca="1">Junior_19!$U$1</f>
        <v>Junior_19</v>
      </c>
      <c r="W1" s="508" t="str">
        <f ca="1">Junior_20!$U$1</f>
        <v>Junior_20</v>
      </c>
      <c r="X1" s="508" t="str">
        <f ca="1">Junior_21!$U$1</f>
        <v>Junior_21</v>
      </c>
      <c r="Y1" s="508" t="str">
        <f ca="1">Junior_22!$U$1</f>
        <v>Junior_22</v>
      </c>
      <c r="Z1" s="508" t="str">
        <f ca="1">Junior_23!$U$1</f>
        <v>Junior_23</v>
      </c>
      <c r="AA1" s="508" t="str">
        <f ca="1">Junior_24!$U$1</f>
        <v>Junior_24</v>
      </c>
      <c r="AB1" s="508" t="str">
        <f ca="1">Junior_25!$U$1</f>
        <v>Junior_25</v>
      </c>
      <c r="AC1" s="508" t="str">
        <f ca="1">Junior_26!$U$1</f>
        <v>Junior_26</v>
      </c>
      <c r="AD1" s="508" t="str">
        <f ca="1">Junior_27!$U$1</f>
        <v>Junior_27</v>
      </c>
      <c r="AE1" s="508" t="str">
        <f ca="1">Junior_28!$U$1</f>
        <v>Junior_28</v>
      </c>
      <c r="AF1" s="508" t="str">
        <f ca="1">Junior_29!$U$1</f>
        <v>Junior_29</v>
      </c>
      <c r="AG1" s="508" t="str">
        <f ca="1">Junior_30!$U$1</f>
        <v>Junior_30</v>
      </c>
    </row>
    <row r="2" spans="1:33">
      <c r="A2" s="32"/>
      <c r="B2" s="4" t="s">
        <v>134</v>
      </c>
      <c r="C2" s="138">
        <f>Instructions!E6</f>
        <v>0</v>
      </c>
      <c r="D2" s="509"/>
      <c r="E2" s="509"/>
      <c r="F2" s="509"/>
      <c r="G2" s="509"/>
      <c r="H2" s="509"/>
      <c r="I2" s="509"/>
      <c r="J2" s="509"/>
      <c r="K2" s="509"/>
      <c r="L2" s="509"/>
      <c r="M2" s="509"/>
      <c r="N2" s="509"/>
      <c r="O2" s="509"/>
      <c r="P2" s="509"/>
      <c r="Q2" s="509"/>
      <c r="R2" s="509"/>
      <c r="S2" s="509"/>
      <c r="T2" s="509"/>
      <c r="U2" s="509"/>
      <c r="V2" s="509"/>
      <c r="W2" s="509"/>
      <c r="X2" s="509"/>
      <c r="Y2" s="509"/>
      <c r="Z2" s="509"/>
      <c r="AA2" s="509"/>
      <c r="AB2" s="509"/>
      <c r="AC2" s="509"/>
      <c r="AD2" s="509"/>
      <c r="AE2" s="509"/>
      <c r="AF2" s="509"/>
      <c r="AG2" s="509"/>
    </row>
    <row r="3" spans="1:33">
      <c r="A3" s="545" t="s">
        <v>790</v>
      </c>
      <c r="B3" s="546"/>
      <c r="C3" s="547"/>
      <c r="D3" s="509"/>
      <c r="E3" s="509"/>
      <c r="F3" s="509"/>
      <c r="G3" s="509"/>
      <c r="H3" s="509"/>
      <c r="I3" s="509"/>
      <c r="J3" s="509"/>
      <c r="K3" s="509"/>
      <c r="L3" s="509"/>
      <c r="M3" s="509"/>
      <c r="N3" s="509"/>
      <c r="O3" s="509"/>
      <c r="P3" s="509"/>
      <c r="Q3" s="509"/>
      <c r="R3" s="509"/>
      <c r="S3" s="509"/>
      <c r="T3" s="509"/>
      <c r="U3" s="509"/>
      <c r="V3" s="509"/>
      <c r="W3" s="509"/>
      <c r="X3" s="509"/>
      <c r="Y3" s="509"/>
      <c r="Z3" s="509"/>
      <c r="AA3" s="509"/>
      <c r="AB3" s="509"/>
      <c r="AC3" s="509"/>
      <c r="AD3" s="509"/>
      <c r="AE3" s="509"/>
      <c r="AF3" s="509"/>
      <c r="AG3" s="509"/>
    </row>
    <row r="4" spans="1:33">
      <c r="D4" s="510"/>
      <c r="E4" s="510"/>
      <c r="F4" s="510"/>
      <c r="G4" s="510"/>
      <c r="H4" s="510"/>
      <c r="I4" s="510"/>
      <c r="J4" s="510"/>
      <c r="K4" s="510"/>
      <c r="L4" s="510"/>
      <c r="M4" s="510"/>
      <c r="N4" s="510"/>
      <c r="O4" s="510"/>
      <c r="P4" s="510"/>
      <c r="Q4" s="510"/>
      <c r="R4" s="510"/>
      <c r="S4" s="510"/>
      <c r="T4" s="510"/>
      <c r="U4" s="510"/>
      <c r="V4" s="510"/>
      <c r="W4" s="510"/>
      <c r="X4" s="510"/>
      <c r="Y4" s="510"/>
      <c r="Z4" s="510"/>
      <c r="AA4" s="510"/>
      <c r="AB4" s="510"/>
      <c r="AC4" s="510"/>
      <c r="AD4" s="510"/>
      <c r="AE4" s="510"/>
      <c r="AF4" s="510"/>
      <c r="AG4" s="510"/>
    </row>
    <row r="5" spans="1:33" ht="15">
      <c r="B5" s="139" t="s">
        <v>147</v>
      </c>
      <c r="D5" s="550" t="s">
        <v>378</v>
      </c>
      <c r="E5" s="550"/>
      <c r="F5" s="550"/>
      <c r="G5" s="550"/>
      <c r="H5" s="550"/>
      <c r="I5" s="550"/>
      <c r="J5" s="550"/>
      <c r="K5" s="550"/>
      <c r="L5" s="550"/>
      <c r="M5" s="550"/>
      <c r="N5" s="550"/>
      <c r="O5" s="550"/>
      <c r="P5" s="550"/>
      <c r="Q5" s="550"/>
      <c r="R5" s="550"/>
      <c r="S5" s="550"/>
      <c r="T5" s="529"/>
      <c r="U5" s="529"/>
      <c r="V5" s="529"/>
      <c r="W5" s="529"/>
      <c r="X5" s="529"/>
      <c r="Y5" s="529"/>
      <c r="Z5" s="529"/>
      <c r="AA5" s="529"/>
      <c r="AB5" s="529"/>
      <c r="AC5" s="529"/>
      <c r="AD5" s="529"/>
      <c r="AE5" s="529"/>
      <c r="AF5" s="529"/>
      <c r="AG5" s="529"/>
    </row>
    <row r="6" spans="1:33">
      <c r="B6">
        <v>1</v>
      </c>
      <c r="C6" t="s">
        <v>609</v>
      </c>
    </row>
    <row r="7" spans="1:33">
      <c r="B7" s="140"/>
      <c r="C7" s="59" t="s">
        <v>610</v>
      </c>
      <c r="D7" s="84"/>
      <c r="E7" s="8"/>
      <c r="F7" s="8"/>
      <c r="G7" s="8"/>
      <c r="H7" s="8"/>
      <c r="I7" s="8"/>
      <c r="J7" s="8"/>
      <c r="K7" s="8"/>
      <c r="L7" s="8"/>
      <c r="M7" s="84"/>
      <c r="N7" s="8"/>
      <c r="O7" s="8"/>
      <c r="P7" s="8"/>
      <c r="Q7" s="8"/>
      <c r="R7" s="8"/>
      <c r="S7" s="8"/>
      <c r="T7" s="8"/>
      <c r="U7" s="8"/>
      <c r="V7" s="8"/>
      <c r="W7" s="8"/>
      <c r="X7" s="8"/>
      <c r="Y7" s="8"/>
      <c r="Z7" s="8"/>
      <c r="AA7" s="8"/>
      <c r="AB7" s="8"/>
      <c r="AC7" s="8"/>
      <c r="AD7" s="8"/>
      <c r="AE7" s="8"/>
      <c r="AF7" s="8"/>
      <c r="AG7" s="8"/>
    </row>
    <row r="8" spans="1:33">
      <c r="B8" s="140"/>
      <c r="C8" s="59" t="s">
        <v>611</v>
      </c>
      <c r="D8" s="8"/>
      <c r="E8" s="8"/>
      <c r="F8" s="8"/>
      <c r="G8" s="8"/>
      <c r="H8" s="8"/>
      <c r="I8" s="8"/>
      <c r="J8" s="8"/>
      <c r="K8" s="8"/>
      <c r="L8" s="8"/>
      <c r="M8" s="84"/>
      <c r="N8" s="8"/>
      <c r="O8" s="8"/>
      <c r="P8" s="8"/>
      <c r="Q8" s="8"/>
      <c r="R8" s="8"/>
      <c r="S8" s="8"/>
      <c r="T8" s="8"/>
      <c r="U8" s="8"/>
      <c r="V8" s="8"/>
      <c r="W8" s="8"/>
      <c r="X8" s="8"/>
      <c r="Y8" s="8"/>
      <c r="Z8" s="8"/>
      <c r="AA8" s="8"/>
      <c r="AB8" s="8"/>
      <c r="AC8" s="8"/>
      <c r="AD8" s="8"/>
      <c r="AE8" s="8"/>
      <c r="AF8" s="8"/>
      <c r="AG8" s="8"/>
    </row>
    <row r="9" spans="1:33">
      <c r="B9" s="140"/>
      <c r="C9" s="59" t="s">
        <v>612</v>
      </c>
      <c r="D9" s="8"/>
      <c r="E9" s="8"/>
      <c r="F9" s="8"/>
      <c r="G9" s="8"/>
      <c r="H9" s="8"/>
      <c r="I9" s="8"/>
      <c r="J9" s="8"/>
      <c r="K9" s="8"/>
      <c r="L9" s="8"/>
      <c r="M9" s="84"/>
      <c r="N9" s="8"/>
      <c r="O9" s="8"/>
      <c r="P9" s="8"/>
      <c r="Q9" s="8"/>
      <c r="R9" s="8"/>
      <c r="S9" s="8"/>
      <c r="T9" s="8"/>
      <c r="U9" s="8"/>
      <c r="V9" s="8"/>
      <c r="W9" s="8"/>
      <c r="X9" s="8"/>
      <c r="Y9" s="8"/>
      <c r="Z9" s="8"/>
      <c r="AA9" s="8"/>
      <c r="AB9" s="8"/>
      <c r="AC9" s="8"/>
      <c r="AD9" s="8"/>
      <c r="AE9" s="8"/>
      <c r="AF9" s="8"/>
      <c r="AG9" s="8"/>
    </row>
    <row r="10" spans="1:33">
      <c r="B10">
        <v>2</v>
      </c>
      <c r="C10" s="141" t="s">
        <v>613</v>
      </c>
      <c r="D10" s="142" t="str">
        <f t="shared" ref="D10:AG10" si="0">IF(COUNTIF(D7:D9,"C")&gt;=1,"A",IF(COUNTIF(D7:D9,"C")&gt;0,"P"," "))</f>
        <v xml:space="preserve"> </v>
      </c>
      <c r="E10" s="142" t="str">
        <f t="shared" ref="E10:S10" si="1">IF(COUNTIF(E7:E9,"C")&gt;=1,"A",IF(COUNTIF(E7:E9,"C")&gt;0,"P"," "))</f>
        <v xml:space="preserve"> </v>
      </c>
      <c r="F10" s="142" t="str">
        <f>IF(COUNTIF(F7:F9,"C")&gt;=1,"A",IF(COUNTIF(F7:F9,"C")&gt;0,"P"," "))</f>
        <v xml:space="preserve"> </v>
      </c>
      <c r="G10" s="142" t="str">
        <f t="shared" si="1"/>
        <v xml:space="preserve"> </v>
      </c>
      <c r="H10" s="142" t="str">
        <f t="shared" si="1"/>
        <v xml:space="preserve"> </v>
      </c>
      <c r="I10" s="142" t="str">
        <f t="shared" si="1"/>
        <v xml:space="preserve"> </v>
      </c>
      <c r="J10" s="142" t="str">
        <f t="shared" si="1"/>
        <v xml:space="preserve"> </v>
      </c>
      <c r="K10" s="142" t="str">
        <f t="shared" si="1"/>
        <v xml:space="preserve"> </v>
      </c>
      <c r="L10" s="142" t="str">
        <f t="shared" si="1"/>
        <v xml:space="preserve"> </v>
      </c>
      <c r="M10" s="142" t="str">
        <f t="shared" si="1"/>
        <v xml:space="preserve"> </v>
      </c>
      <c r="N10" s="142" t="str">
        <f t="shared" si="1"/>
        <v xml:space="preserve"> </v>
      </c>
      <c r="O10" s="142" t="str">
        <f t="shared" si="1"/>
        <v xml:space="preserve"> </v>
      </c>
      <c r="P10" s="142" t="str">
        <f t="shared" si="1"/>
        <v xml:space="preserve"> </v>
      </c>
      <c r="Q10" s="142" t="str">
        <f t="shared" si="1"/>
        <v xml:space="preserve"> </v>
      </c>
      <c r="R10" s="142" t="str">
        <f t="shared" si="1"/>
        <v xml:space="preserve"> </v>
      </c>
      <c r="S10" s="142" t="str">
        <f t="shared" si="1"/>
        <v xml:space="preserve"> </v>
      </c>
      <c r="T10" s="142" t="str">
        <f t="shared" si="0"/>
        <v xml:space="preserve"> </v>
      </c>
      <c r="U10" s="142" t="str">
        <f t="shared" si="0"/>
        <v xml:space="preserve"> </v>
      </c>
      <c r="V10" s="142" t="str">
        <f t="shared" si="0"/>
        <v xml:space="preserve"> </v>
      </c>
      <c r="W10" s="142" t="str">
        <f t="shared" si="0"/>
        <v xml:space="preserve"> </v>
      </c>
      <c r="X10" s="142" t="str">
        <f t="shared" si="0"/>
        <v xml:space="preserve"> </v>
      </c>
      <c r="Y10" s="142" t="str">
        <f t="shared" si="0"/>
        <v xml:space="preserve"> </v>
      </c>
      <c r="Z10" s="142" t="str">
        <f t="shared" si="0"/>
        <v xml:space="preserve"> </v>
      </c>
      <c r="AA10" s="142" t="str">
        <f t="shared" si="0"/>
        <v xml:space="preserve"> </v>
      </c>
      <c r="AB10" s="142" t="str">
        <f t="shared" si="0"/>
        <v xml:space="preserve"> </v>
      </c>
      <c r="AC10" s="142" t="str">
        <f t="shared" si="0"/>
        <v xml:space="preserve"> </v>
      </c>
      <c r="AD10" s="142" t="str">
        <f t="shared" si="0"/>
        <v xml:space="preserve"> </v>
      </c>
      <c r="AE10" s="142" t="str">
        <f t="shared" si="0"/>
        <v xml:space="preserve"> </v>
      </c>
      <c r="AF10" s="142" t="str">
        <f t="shared" si="0"/>
        <v xml:space="preserve"> </v>
      </c>
      <c r="AG10" s="142" t="str">
        <f t="shared" si="0"/>
        <v xml:space="preserve"> </v>
      </c>
    </row>
    <row r="11" spans="1:33">
      <c r="B11" s="140"/>
      <c r="C11" s="59" t="s">
        <v>614</v>
      </c>
      <c r="D11" s="84"/>
      <c r="E11" s="8"/>
      <c r="F11" s="8"/>
      <c r="G11" s="8"/>
      <c r="H11" s="8"/>
      <c r="I11" s="8"/>
      <c r="J11" s="8"/>
      <c r="K11" s="8"/>
      <c r="L11" s="8"/>
      <c r="M11" s="8"/>
      <c r="N11" s="8"/>
      <c r="O11" s="8"/>
      <c r="P11" s="8"/>
      <c r="Q11" s="8"/>
      <c r="R11" s="8"/>
      <c r="S11" s="8"/>
      <c r="T11" s="8"/>
      <c r="U11" s="8"/>
      <c r="V11" s="8"/>
      <c r="W11" s="8"/>
      <c r="X11" s="8"/>
      <c r="Y11" s="8"/>
      <c r="Z11" s="8"/>
      <c r="AA11" s="8"/>
      <c r="AB11" s="8"/>
      <c r="AC11" s="8"/>
      <c r="AD11" s="8"/>
      <c r="AE11" s="8"/>
      <c r="AF11" s="8"/>
      <c r="AG11" s="8"/>
    </row>
    <row r="12" spans="1:33">
      <c r="B12" s="140"/>
      <c r="C12" s="59" t="s">
        <v>615</v>
      </c>
      <c r="D12" s="8"/>
      <c r="E12" s="8"/>
      <c r="F12" s="8"/>
      <c r="G12" s="8"/>
      <c r="H12" s="8"/>
      <c r="I12" s="8"/>
      <c r="J12" s="8"/>
      <c r="K12" s="8"/>
      <c r="L12" s="8"/>
      <c r="M12" s="8"/>
      <c r="N12" s="8"/>
      <c r="O12" s="8"/>
      <c r="P12" s="8"/>
      <c r="Q12" s="8"/>
      <c r="R12" s="8"/>
      <c r="S12" s="8"/>
      <c r="T12" s="8"/>
      <c r="U12" s="8"/>
      <c r="V12" s="8"/>
      <c r="W12" s="8"/>
      <c r="X12" s="8"/>
      <c r="Y12" s="8"/>
      <c r="Z12" s="8"/>
      <c r="AA12" s="8"/>
      <c r="AB12" s="8"/>
      <c r="AC12" s="8"/>
      <c r="AD12" s="8"/>
      <c r="AE12" s="8"/>
      <c r="AF12" s="8"/>
      <c r="AG12" s="8"/>
    </row>
    <row r="13" spans="1:33">
      <c r="B13" s="140"/>
      <c r="C13" s="59" t="s">
        <v>616</v>
      </c>
      <c r="D13" s="8"/>
      <c r="E13" s="8"/>
      <c r="F13" s="8"/>
      <c r="G13" s="8"/>
      <c r="H13" s="8"/>
      <c r="I13" s="8"/>
      <c r="J13" s="8"/>
      <c r="K13" s="8"/>
      <c r="L13" s="8"/>
      <c r="M13" s="8"/>
      <c r="N13" s="8"/>
      <c r="O13" s="8"/>
      <c r="P13" s="8"/>
      <c r="Q13" s="8"/>
      <c r="R13" s="8"/>
      <c r="S13" s="8"/>
      <c r="T13" s="8"/>
      <c r="U13" s="8"/>
      <c r="V13" s="8"/>
      <c r="W13" s="8"/>
      <c r="X13" s="8"/>
      <c r="Y13" s="8"/>
      <c r="Z13" s="8"/>
      <c r="AA13" s="8"/>
      <c r="AB13" s="8"/>
      <c r="AC13" s="8"/>
      <c r="AD13" s="8"/>
      <c r="AE13" s="8"/>
      <c r="AF13" s="8"/>
      <c r="AG13" s="8"/>
    </row>
    <row r="14" spans="1:33">
      <c r="B14">
        <v>3</v>
      </c>
      <c r="C14" s="147" t="s">
        <v>617</v>
      </c>
      <c r="D14" s="142" t="str">
        <f t="shared" ref="D14:AG14" si="2">IF(COUNTIF(D11:D13,"C")&gt;=1,"A",IF(COUNTIF(D11:D13,"C")&gt;0,"P"," "))</f>
        <v xml:space="preserve"> </v>
      </c>
      <c r="E14" s="142" t="str">
        <f t="shared" ref="E14:S14" si="3">IF(COUNTIF(E11:E13,"C")&gt;=1,"A",IF(COUNTIF(E11:E13,"C")&gt;0,"P"," "))</f>
        <v xml:space="preserve"> </v>
      </c>
      <c r="F14" s="142" t="str">
        <f>IF(COUNTIF(F11:F13,"C")&gt;=1,"A",IF(COUNTIF(F11:F13,"C")&gt;0,"P"," "))</f>
        <v xml:space="preserve"> </v>
      </c>
      <c r="G14" s="142" t="str">
        <f t="shared" si="3"/>
        <v xml:space="preserve"> </v>
      </c>
      <c r="H14" s="142" t="str">
        <f t="shared" si="3"/>
        <v xml:space="preserve"> </v>
      </c>
      <c r="I14" s="142" t="str">
        <f t="shared" si="3"/>
        <v xml:space="preserve"> </v>
      </c>
      <c r="J14" s="142" t="str">
        <f t="shared" si="3"/>
        <v xml:space="preserve"> </v>
      </c>
      <c r="K14" s="142" t="str">
        <f t="shared" si="3"/>
        <v xml:space="preserve"> </v>
      </c>
      <c r="L14" s="142" t="str">
        <f t="shared" si="3"/>
        <v xml:space="preserve"> </v>
      </c>
      <c r="M14" s="142" t="str">
        <f t="shared" si="3"/>
        <v xml:space="preserve"> </v>
      </c>
      <c r="N14" s="142" t="str">
        <f t="shared" si="3"/>
        <v xml:space="preserve"> </v>
      </c>
      <c r="O14" s="142" t="str">
        <f t="shared" si="3"/>
        <v xml:space="preserve"> </v>
      </c>
      <c r="P14" s="142" t="str">
        <f t="shared" si="3"/>
        <v xml:space="preserve"> </v>
      </c>
      <c r="Q14" s="142" t="str">
        <f t="shared" si="3"/>
        <v xml:space="preserve"> </v>
      </c>
      <c r="R14" s="142" t="str">
        <f t="shared" si="3"/>
        <v xml:space="preserve"> </v>
      </c>
      <c r="S14" s="142" t="str">
        <f t="shared" si="3"/>
        <v xml:space="preserve"> </v>
      </c>
      <c r="T14" s="142" t="str">
        <f t="shared" si="2"/>
        <v xml:space="preserve"> </v>
      </c>
      <c r="U14" s="142" t="str">
        <f t="shared" si="2"/>
        <v xml:space="preserve"> </v>
      </c>
      <c r="V14" s="142" t="str">
        <f t="shared" si="2"/>
        <v xml:space="preserve"> </v>
      </c>
      <c r="W14" s="142" t="str">
        <f t="shared" si="2"/>
        <v xml:space="preserve"> </v>
      </c>
      <c r="X14" s="142" t="str">
        <f t="shared" si="2"/>
        <v xml:space="preserve"> </v>
      </c>
      <c r="Y14" s="142" t="str">
        <f t="shared" si="2"/>
        <v xml:space="preserve"> </v>
      </c>
      <c r="Z14" s="142" t="str">
        <f t="shared" si="2"/>
        <v xml:space="preserve"> </v>
      </c>
      <c r="AA14" s="142" t="str">
        <f t="shared" si="2"/>
        <v xml:space="preserve"> </v>
      </c>
      <c r="AB14" s="142" t="str">
        <f t="shared" si="2"/>
        <v xml:space="preserve"> </v>
      </c>
      <c r="AC14" s="142" t="str">
        <f t="shared" si="2"/>
        <v xml:space="preserve"> </v>
      </c>
      <c r="AD14" s="142" t="str">
        <f t="shared" si="2"/>
        <v xml:space="preserve"> </v>
      </c>
      <c r="AE14" s="142" t="str">
        <f t="shared" si="2"/>
        <v xml:space="preserve"> </v>
      </c>
      <c r="AF14" s="142" t="str">
        <f t="shared" si="2"/>
        <v xml:space="preserve"> </v>
      </c>
      <c r="AG14" s="142" t="str">
        <f t="shared" si="2"/>
        <v xml:space="preserve"> </v>
      </c>
    </row>
    <row r="15" spans="1:33">
      <c r="B15" s="140"/>
      <c r="C15" s="151" t="s">
        <v>618</v>
      </c>
      <c r="D15" s="8"/>
      <c r="E15" s="8"/>
      <c r="F15" s="8"/>
      <c r="G15" s="8"/>
      <c r="H15" s="8"/>
      <c r="I15" s="8"/>
      <c r="J15" s="8"/>
      <c r="K15" s="8"/>
      <c r="L15" s="8"/>
      <c r="M15" s="8"/>
      <c r="N15" s="8"/>
      <c r="O15" s="8"/>
      <c r="P15" s="8"/>
      <c r="Q15" s="8"/>
      <c r="R15" s="8"/>
      <c r="S15" s="8"/>
      <c r="T15" s="8"/>
      <c r="U15" s="8"/>
      <c r="V15" s="8"/>
      <c r="W15" s="8"/>
      <c r="X15" s="8"/>
      <c r="Y15" s="8"/>
      <c r="Z15" s="8"/>
      <c r="AA15" s="8"/>
      <c r="AB15" s="8"/>
      <c r="AC15" s="8"/>
      <c r="AD15" s="8"/>
      <c r="AE15" s="8"/>
      <c r="AF15" s="8"/>
      <c r="AG15" s="8"/>
    </row>
    <row r="16" spans="1:33">
      <c r="B16" s="140"/>
      <c r="C16" s="151" t="s">
        <v>619</v>
      </c>
      <c r="D16" s="84"/>
      <c r="E16" s="8"/>
      <c r="F16" s="8"/>
      <c r="G16" s="8"/>
      <c r="H16" s="8"/>
      <c r="I16" s="8"/>
      <c r="J16" s="8"/>
      <c r="K16" s="8"/>
      <c r="L16" s="8"/>
      <c r="M16" s="8"/>
      <c r="N16" s="8"/>
      <c r="O16" s="8"/>
      <c r="P16" s="8"/>
      <c r="Q16" s="8"/>
      <c r="R16" s="8"/>
      <c r="S16" s="8"/>
      <c r="T16" s="8"/>
      <c r="U16" s="8"/>
      <c r="V16" s="8"/>
      <c r="W16" s="8"/>
      <c r="X16" s="8"/>
      <c r="Y16" s="8"/>
      <c r="Z16" s="8"/>
      <c r="AA16" s="8"/>
      <c r="AB16" s="8"/>
      <c r="AC16" s="8"/>
      <c r="AD16" s="8"/>
      <c r="AE16" s="8"/>
      <c r="AF16" s="8"/>
      <c r="AG16" s="8"/>
    </row>
    <row r="17" spans="2:33">
      <c r="B17" s="140"/>
      <c r="C17" s="151" t="s">
        <v>620</v>
      </c>
      <c r="D17" s="8"/>
      <c r="E17" s="8"/>
      <c r="F17" s="8"/>
      <c r="G17" s="8"/>
      <c r="H17" s="8"/>
      <c r="I17" s="8"/>
      <c r="J17" s="8"/>
      <c r="K17" s="8"/>
      <c r="L17" s="8"/>
      <c r="M17" s="8"/>
      <c r="N17" s="8"/>
      <c r="O17" s="8"/>
      <c r="P17" s="8"/>
      <c r="Q17" s="8"/>
      <c r="R17" s="8"/>
      <c r="S17" s="8"/>
      <c r="T17" s="8"/>
      <c r="U17" s="8"/>
      <c r="V17" s="8"/>
      <c r="W17" s="8"/>
      <c r="X17" s="8"/>
      <c r="Y17" s="8"/>
      <c r="Z17" s="8"/>
      <c r="AA17" s="8"/>
      <c r="AB17" s="8"/>
      <c r="AC17" s="8"/>
      <c r="AD17" s="8"/>
      <c r="AE17" s="8"/>
      <c r="AF17" s="8"/>
      <c r="AG17" s="8"/>
    </row>
    <row r="18" spans="2:33">
      <c r="B18">
        <v>4</v>
      </c>
      <c r="C18" s="147" t="s">
        <v>621</v>
      </c>
      <c r="D18" s="142" t="str">
        <f t="shared" ref="D18:AG18" si="4">IF(COUNTIF(D15:D17,"C")&gt;=1,"A",IF(COUNTIF(D15:D17,"C")&gt;0,"P"," "))</f>
        <v xml:space="preserve"> </v>
      </c>
      <c r="E18" s="142" t="str">
        <f t="shared" ref="E18:S18" si="5">IF(COUNTIF(E15:E17,"C")&gt;=1,"A",IF(COUNTIF(E15:E17,"C")&gt;0,"P"," "))</f>
        <v xml:space="preserve"> </v>
      </c>
      <c r="F18" s="142" t="str">
        <f>IF(COUNTIF(F15:F17,"C")&gt;=1,"A",IF(COUNTIF(F15:F17,"C")&gt;0,"P"," "))</f>
        <v xml:space="preserve"> </v>
      </c>
      <c r="G18" s="142" t="str">
        <f t="shared" si="5"/>
        <v xml:space="preserve"> </v>
      </c>
      <c r="H18" s="142" t="str">
        <f t="shared" si="5"/>
        <v xml:space="preserve"> </v>
      </c>
      <c r="I18" s="142" t="str">
        <f t="shared" si="5"/>
        <v xml:space="preserve"> </v>
      </c>
      <c r="J18" s="142" t="str">
        <f t="shared" si="5"/>
        <v xml:space="preserve"> </v>
      </c>
      <c r="K18" s="142" t="str">
        <f t="shared" si="5"/>
        <v xml:space="preserve"> </v>
      </c>
      <c r="L18" s="142" t="str">
        <f t="shared" si="5"/>
        <v xml:space="preserve"> </v>
      </c>
      <c r="M18" s="142" t="str">
        <f t="shared" si="5"/>
        <v xml:space="preserve"> </v>
      </c>
      <c r="N18" s="142" t="str">
        <f t="shared" si="5"/>
        <v xml:space="preserve"> </v>
      </c>
      <c r="O18" s="142" t="str">
        <f t="shared" si="5"/>
        <v xml:space="preserve"> </v>
      </c>
      <c r="P18" s="142" t="str">
        <f t="shared" si="5"/>
        <v xml:space="preserve"> </v>
      </c>
      <c r="Q18" s="142" t="str">
        <f t="shared" si="5"/>
        <v xml:space="preserve"> </v>
      </c>
      <c r="R18" s="142" t="str">
        <f t="shared" si="5"/>
        <v xml:space="preserve"> </v>
      </c>
      <c r="S18" s="142" t="str">
        <f t="shared" si="5"/>
        <v xml:space="preserve"> </v>
      </c>
      <c r="T18" s="142" t="str">
        <f t="shared" si="4"/>
        <v xml:space="preserve"> </v>
      </c>
      <c r="U18" s="142" t="str">
        <f t="shared" si="4"/>
        <v xml:space="preserve"> </v>
      </c>
      <c r="V18" s="142" t="str">
        <f t="shared" si="4"/>
        <v xml:space="preserve"> </v>
      </c>
      <c r="W18" s="142" t="str">
        <f t="shared" si="4"/>
        <v xml:space="preserve"> </v>
      </c>
      <c r="X18" s="142" t="str">
        <f t="shared" si="4"/>
        <v xml:space="preserve"> </v>
      </c>
      <c r="Y18" s="142" t="str">
        <f t="shared" si="4"/>
        <v xml:space="preserve"> </v>
      </c>
      <c r="Z18" s="142" t="str">
        <f t="shared" si="4"/>
        <v xml:space="preserve"> </v>
      </c>
      <c r="AA18" s="142" t="str">
        <f t="shared" si="4"/>
        <v xml:space="preserve"> </v>
      </c>
      <c r="AB18" s="142" t="str">
        <f t="shared" si="4"/>
        <v xml:space="preserve"> </v>
      </c>
      <c r="AC18" s="142" t="str">
        <f t="shared" si="4"/>
        <v xml:space="preserve"> </v>
      </c>
      <c r="AD18" s="142" t="str">
        <f t="shared" si="4"/>
        <v xml:space="preserve"> </v>
      </c>
      <c r="AE18" s="142" t="str">
        <f t="shared" si="4"/>
        <v xml:space="preserve"> </v>
      </c>
      <c r="AF18" s="142" t="str">
        <f t="shared" si="4"/>
        <v xml:space="preserve"> </v>
      </c>
      <c r="AG18" s="142" t="str">
        <f t="shared" si="4"/>
        <v xml:space="preserve"> </v>
      </c>
    </row>
    <row r="19" spans="2:33">
      <c r="B19" s="140"/>
      <c r="C19" s="151" t="s">
        <v>622</v>
      </c>
      <c r="D19" s="8"/>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row>
    <row r="20" spans="2:33">
      <c r="B20" s="140"/>
      <c r="C20" s="151" t="s">
        <v>623</v>
      </c>
      <c r="D20" s="84"/>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row>
    <row r="21" spans="2:33">
      <c r="B21" s="140"/>
      <c r="C21" s="151" t="s">
        <v>624</v>
      </c>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row>
    <row r="22" spans="2:33">
      <c r="B22">
        <v>5</v>
      </c>
      <c r="C22" s="147" t="s">
        <v>625</v>
      </c>
      <c r="D22" s="142" t="str">
        <f t="shared" ref="D22:AG22" si="6">IF(COUNTIF(D19:D21,"C")&gt;=1,"A",IF(COUNTIF(D19:D21,"C")&gt;0,"P"," "))</f>
        <v xml:space="preserve"> </v>
      </c>
      <c r="E22" s="142" t="str">
        <f t="shared" ref="E22:S22" si="7">IF(COUNTIF(E19:E21,"C")&gt;=1,"A",IF(COUNTIF(E19:E21,"C")&gt;0,"P"," "))</f>
        <v xml:space="preserve"> </v>
      </c>
      <c r="F22" s="142" t="str">
        <f>IF(COUNTIF(F19:F21,"C")&gt;=1,"A",IF(COUNTIF(F19:F21,"C")&gt;0,"P"," "))</f>
        <v xml:space="preserve"> </v>
      </c>
      <c r="G22" s="142" t="str">
        <f t="shared" si="7"/>
        <v xml:space="preserve"> </v>
      </c>
      <c r="H22" s="142" t="str">
        <f t="shared" si="7"/>
        <v xml:space="preserve"> </v>
      </c>
      <c r="I22" s="142" t="str">
        <f t="shared" si="7"/>
        <v xml:space="preserve"> </v>
      </c>
      <c r="J22" s="142" t="str">
        <f t="shared" si="7"/>
        <v xml:space="preserve"> </v>
      </c>
      <c r="K22" s="142" t="str">
        <f t="shared" si="7"/>
        <v xml:space="preserve"> </v>
      </c>
      <c r="L22" s="142" t="str">
        <f t="shared" si="7"/>
        <v xml:space="preserve"> </v>
      </c>
      <c r="M22" s="142" t="str">
        <f t="shared" si="7"/>
        <v xml:space="preserve"> </v>
      </c>
      <c r="N22" s="142" t="str">
        <f t="shared" si="7"/>
        <v xml:space="preserve"> </v>
      </c>
      <c r="O22" s="142" t="str">
        <f t="shared" si="7"/>
        <v xml:space="preserve"> </v>
      </c>
      <c r="P22" s="142" t="str">
        <f t="shared" si="7"/>
        <v xml:space="preserve"> </v>
      </c>
      <c r="Q22" s="142" t="str">
        <f t="shared" si="7"/>
        <v xml:space="preserve"> </v>
      </c>
      <c r="R22" s="142" t="str">
        <f t="shared" si="7"/>
        <v xml:space="preserve"> </v>
      </c>
      <c r="S22" s="142" t="str">
        <f t="shared" si="7"/>
        <v xml:space="preserve"> </v>
      </c>
      <c r="T22" s="142" t="str">
        <f t="shared" si="6"/>
        <v xml:space="preserve"> </v>
      </c>
      <c r="U22" s="142" t="str">
        <f t="shared" si="6"/>
        <v xml:space="preserve"> </v>
      </c>
      <c r="V22" s="142" t="str">
        <f t="shared" si="6"/>
        <v xml:space="preserve"> </v>
      </c>
      <c r="W22" s="142" t="str">
        <f t="shared" si="6"/>
        <v xml:space="preserve"> </v>
      </c>
      <c r="X22" s="142" t="str">
        <f t="shared" si="6"/>
        <v xml:space="preserve"> </v>
      </c>
      <c r="Y22" s="142" t="str">
        <f t="shared" si="6"/>
        <v xml:space="preserve"> </v>
      </c>
      <c r="Z22" s="142" t="str">
        <f t="shared" si="6"/>
        <v xml:space="preserve"> </v>
      </c>
      <c r="AA22" s="142" t="str">
        <f t="shared" si="6"/>
        <v xml:space="preserve"> </v>
      </c>
      <c r="AB22" s="142" t="str">
        <f t="shared" si="6"/>
        <v xml:space="preserve"> </v>
      </c>
      <c r="AC22" s="142" t="str">
        <f t="shared" si="6"/>
        <v xml:space="preserve"> </v>
      </c>
      <c r="AD22" s="142" t="str">
        <f t="shared" si="6"/>
        <v xml:space="preserve"> </v>
      </c>
      <c r="AE22" s="142" t="str">
        <f t="shared" si="6"/>
        <v xml:space="preserve"> </v>
      </c>
      <c r="AF22" s="142" t="str">
        <f t="shared" si="6"/>
        <v xml:space="preserve"> </v>
      </c>
      <c r="AG22" s="142" t="str">
        <f t="shared" si="6"/>
        <v xml:space="preserve"> </v>
      </c>
    </row>
    <row r="23" spans="2:33">
      <c r="B23" s="140"/>
      <c r="C23" s="151" t="s">
        <v>626</v>
      </c>
      <c r="D23" s="8"/>
      <c r="E23" s="8"/>
      <c r="F23" s="8"/>
      <c r="G23" s="8"/>
      <c r="H23" s="8"/>
      <c r="I23" s="8"/>
      <c r="J23" s="8"/>
      <c r="K23" s="8"/>
      <c r="L23" s="8"/>
      <c r="M23" s="8"/>
      <c r="N23" s="8"/>
      <c r="O23" s="8"/>
      <c r="P23" s="8"/>
      <c r="Q23" s="8"/>
      <c r="R23" s="8"/>
      <c r="S23" s="8"/>
      <c r="T23" s="8"/>
      <c r="U23" s="8"/>
      <c r="V23" s="8"/>
      <c r="W23" s="8"/>
      <c r="X23" s="8"/>
      <c r="Y23" s="8"/>
      <c r="Z23" s="8"/>
      <c r="AA23" s="8"/>
      <c r="AB23" s="8"/>
      <c r="AC23" s="8"/>
      <c r="AD23" s="8"/>
      <c r="AE23" s="8"/>
      <c r="AF23" s="8"/>
      <c r="AG23" s="8"/>
    </row>
    <row r="24" spans="2:33">
      <c r="B24" s="140"/>
      <c r="C24" s="151" t="s">
        <v>627</v>
      </c>
      <c r="D24" s="84"/>
      <c r="E24" s="8"/>
      <c r="F24" s="8"/>
      <c r="G24" s="8"/>
      <c r="H24" s="8"/>
      <c r="I24" s="8"/>
      <c r="J24" s="8"/>
      <c r="K24" s="8"/>
      <c r="L24" s="8"/>
      <c r="M24" s="8"/>
      <c r="N24" s="8"/>
      <c r="O24" s="8"/>
      <c r="P24" s="8"/>
      <c r="Q24" s="8"/>
      <c r="R24" s="8"/>
      <c r="S24" s="8"/>
      <c r="T24" s="8"/>
      <c r="U24" s="8"/>
      <c r="V24" s="8"/>
      <c r="W24" s="8"/>
      <c r="X24" s="8"/>
      <c r="Y24" s="8"/>
      <c r="Z24" s="8"/>
      <c r="AA24" s="8"/>
      <c r="AB24" s="8"/>
      <c r="AC24" s="8"/>
      <c r="AD24" s="8"/>
      <c r="AE24" s="8"/>
      <c r="AF24" s="8"/>
      <c r="AG24" s="8"/>
    </row>
    <row r="25" spans="2:33" ht="13.5" thickBot="1">
      <c r="B25" s="140"/>
      <c r="C25" s="151" t="s">
        <v>628</v>
      </c>
      <c r="D25" s="8"/>
      <c r="E25" s="8"/>
      <c r="F25" s="8"/>
      <c r="G25" s="8"/>
      <c r="H25" s="8"/>
      <c r="I25" s="8"/>
      <c r="J25" s="8"/>
      <c r="K25" s="8"/>
      <c r="L25" s="8"/>
      <c r="M25" s="8"/>
      <c r="N25" s="8"/>
      <c r="O25" s="8"/>
      <c r="P25" s="8"/>
      <c r="Q25" s="8"/>
      <c r="R25" s="8"/>
      <c r="S25" s="8"/>
      <c r="T25" s="8"/>
      <c r="U25" s="8"/>
      <c r="V25" s="8"/>
      <c r="W25" s="8"/>
      <c r="X25" s="8"/>
      <c r="Y25" s="8"/>
      <c r="Z25" s="8"/>
      <c r="AA25" s="8"/>
      <c r="AB25" s="8"/>
      <c r="AC25" s="8"/>
      <c r="AD25" s="8"/>
      <c r="AE25" s="8"/>
      <c r="AF25" s="8"/>
      <c r="AG25" s="8"/>
    </row>
    <row r="26" spans="2:33" ht="13.5" hidden="1" thickBot="1">
      <c r="D26" s="142" t="str">
        <f t="shared" ref="D26:AG26" si="8">IF(COUNTIF(D23:D25,"C")&gt;=1,"A",IF(COUNTIF(D23:D25,"C")&gt;0,"P"," "))</f>
        <v xml:space="preserve"> </v>
      </c>
      <c r="E26" s="142" t="str">
        <f t="shared" ref="E26:S26" si="9">IF(COUNTIF(E23:E25,"C")&gt;=1,"A",IF(COUNTIF(E23:E25,"C")&gt;0,"P"," "))</f>
        <v xml:space="preserve"> </v>
      </c>
      <c r="F26" s="142" t="str">
        <f>IF(COUNTIF(F23:F25,"C")&gt;=1,"A",IF(COUNTIF(F23:F25,"C")&gt;0,"P"," "))</f>
        <v xml:space="preserve"> </v>
      </c>
      <c r="G26" s="142" t="str">
        <f t="shared" si="9"/>
        <v xml:space="preserve"> </v>
      </c>
      <c r="H26" s="142" t="str">
        <f t="shared" si="9"/>
        <v xml:space="preserve"> </v>
      </c>
      <c r="I26" s="142" t="str">
        <f t="shared" si="9"/>
        <v xml:space="preserve"> </v>
      </c>
      <c r="J26" s="142" t="str">
        <f t="shared" si="9"/>
        <v xml:space="preserve"> </v>
      </c>
      <c r="K26" s="142" t="str">
        <f t="shared" si="9"/>
        <v xml:space="preserve"> </v>
      </c>
      <c r="L26" s="142" t="str">
        <f t="shared" si="9"/>
        <v xml:space="preserve"> </v>
      </c>
      <c r="M26" s="142" t="str">
        <f t="shared" si="9"/>
        <v xml:space="preserve"> </v>
      </c>
      <c r="N26" s="142" t="str">
        <f t="shared" si="9"/>
        <v xml:space="preserve"> </v>
      </c>
      <c r="O26" s="142" t="str">
        <f t="shared" si="9"/>
        <v xml:space="preserve"> </v>
      </c>
      <c r="P26" s="142" t="str">
        <f t="shared" si="9"/>
        <v xml:space="preserve"> </v>
      </c>
      <c r="Q26" s="142" t="str">
        <f t="shared" si="9"/>
        <v xml:space="preserve"> </v>
      </c>
      <c r="R26" s="142" t="str">
        <f t="shared" si="9"/>
        <v xml:space="preserve"> </v>
      </c>
      <c r="S26" s="142" t="str">
        <f t="shared" si="9"/>
        <v xml:space="preserve"> </v>
      </c>
      <c r="T26" s="142" t="str">
        <f t="shared" si="8"/>
        <v xml:space="preserve"> </v>
      </c>
      <c r="U26" s="142" t="str">
        <f t="shared" si="8"/>
        <v xml:space="preserve"> </v>
      </c>
      <c r="V26" s="142" t="str">
        <f t="shared" si="8"/>
        <v xml:space="preserve"> </v>
      </c>
      <c r="W26" s="142" t="str">
        <f t="shared" si="8"/>
        <v xml:space="preserve"> </v>
      </c>
      <c r="X26" s="142" t="str">
        <f t="shared" si="8"/>
        <v xml:space="preserve"> </v>
      </c>
      <c r="Y26" s="142" t="str">
        <f t="shared" si="8"/>
        <v xml:space="preserve"> </v>
      </c>
      <c r="Z26" s="142" t="str">
        <f t="shared" si="8"/>
        <v xml:space="preserve"> </v>
      </c>
      <c r="AA26" s="142" t="str">
        <f t="shared" si="8"/>
        <v xml:space="preserve"> </v>
      </c>
      <c r="AB26" s="142" t="str">
        <f t="shared" si="8"/>
        <v xml:space="preserve"> </v>
      </c>
      <c r="AC26" s="142" t="str">
        <f t="shared" si="8"/>
        <v xml:space="preserve"> </v>
      </c>
      <c r="AD26" s="142" t="str">
        <f t="shared" si="8"/>
        <v xml:space="preserve"> </v>
      </c>
      <c r="AE26" s="142" t="str">
        <f t="shared" si="8"/>
        <v xml:space="preserve"> </v>
      </c>
      <c r="AF26" s="142" t="str">
        <f t="shared" si="8"/>
        <v xml:space="preserve"> </v>
      </c>
      <c r="AG26" s="142" t="str">
        <f t="shared" si="8"/>
        <v xml:space="preserve"> </v>
      </c>
    </row>
    <row r="27" spans="2:33" ht="13.5" thickBot="1">
      <c r="C27" s="20" t="s">
        <v>49</v>
      </c>
      <c r="D27" s="108" t="str">
        <f>IF(COUNTIF(D10:D26,"A")&gt;4,"C",IF(COUNTIF(D10:D26,"A")&gt;0,"P"," "))</f>
        <v xml:space="preserve"> </v>
      </c>
      <c r="E27" s="108" t="str">
        <f t="shared" ref="E27:S27" si="10">IF(COUNTIF(E10:E26,"A")&gt;4,"C",IF(COUNTIF(E10:E26,"A")&gt;0,"P"," "))</f>
        <v xml:space="preserve"> </v>
      </c>
      <c r="F27" s="108" t="str">
        <f>IF(COUNTIF(F10:F26,"A")&gt;4,"C",IF(COUNTIF(F10:F26,"A")&gt;0,"P"," "))</f>
        <v xml:space="preserve"> </v>
      </c>
      <c r="G27" s="108" t="str">
        <f t="shared" si="10"/>
        <v xml:space="preserve"> </v>
      </c>
      <c r="H27" s="108" t="str">
        <f t="shared" si="10"/>
        <v xml:space="preserve"> </v>
      </c>
      <c r="I27" s="108" t="str">
        <f t="shared" si="10"/>
        <v xml:space="preserve"> </v>
      </c>
      <c r="J27" s="108" t="str">
        <f t="shared" si="10"/>
        <v xml:space="preserve"> </v>
      </c>
      <c r="K27" s="108" t="str">
        <f t="shared" si="10"/>
        <v xml:space="preserve"> </v>
      </c>
      <c r="L27" s="108" t="str">
        <f t="shared" si="10"/>
        <v xml:space="preserve"> </v>
      </c>
      <c r="M27" s="108" t="str">
        <f t="shared" si="10"/>
        <v xml:space="preserve"> </v>
      </c>
      <c r="N27" s="108" t="str">
        <f t="shared" si="10"/>
        <v xml:space="preserve"> </v>
      </c>
      <c r="O27" s="108" t="str">
        <f t="shared" si="10"/>
        <v xml:space="preserve"> </v>
      </c>
      <c r="P27" s="108" t="str">
        <f t="shared" si="10"/>
        <v xml:space="preserve"> </v>
      </c>
      <c r="Q27" s="108" t="str">
        <f t="shared" si="10"/>
        <v xml:space="preserve"> </v>
      </c>
      <c r="R27" s="108" t="str">
        <f t="shared" si="10"/>
        <v xml:space="preserve"> </v>
      </c>
      <c r="S27" s="108" t="str">
        <f t="shared" si="10"/>
        <v xml:space="preserve"> </v>
      </c>
      <c r="T27" s="108" t="str">
        <f t="shared" ref="T27:AG27" si="11">IF(COUNTIF(T10:T26,"A")&gt;4,"C",IF(COUNTIF(T10:T26,"A")&gt;0,"P"," "))</f>
        <v xml:space="preserve"> </v>
      </c>
      <c r="U27" s="108" t="str">
        <f t="shared" si="11"/>
        <v xml:space="preserve"> </v>
      </c>
      <c r="V27" s="108" t="str">
        <f t="shared" si="11"/>
        <v xml:space="preserve"> </v>
      </c>
      <c r="W27" s="108" t="str">
        <f t="shared" si="11"/>
        <v xml:space="preserve"> </v>
      </c>
      <c r="X27" s="108" t="str">
        <f t="shared" si="11"/>
        <v xml:space="preserve"> </v>
      </c>
      <c r="Y27" s="108" t="str">
        <f t="shared" si="11"/>
        <v xml:space="preserve"> </v>
      </c>
      <c r="Z27" s="108" t="str">
        <f t="shared" si="11"/>
        <v xml:space="preserve"> </v>
      </c>
      <c r="AA27" s="108" t="str">
        <f t="shared" si="11"/>
        <v xml:space="preserve"> </v>
      </c>
      <c r="AB27" s="108" t="str">
        <f t="shared" si="11"/>
        <v xml:space="preserve"> </v>
      </c>
      <c r="AC27" s="108" t="str">
        <f t="shared" si="11"/>
        <v xml:space="preserve"> </v>
      </c>
      <c r="AD27" s="108" t="str">
        <f t="shared" si="11"/>
        <v xml:space="preserve"> </v>
      </c>
      <c r="AE27" s="108" t="str">
        <f t="shared" si="11"/>
        <v xml:space="preserve"> </v>
      </c>
      <c r="AF27" s="108" t="str">
        <f t="shared" si="11"/>
        <v xml:space="preserve"> </v>
      </c>
      <c r="AG27" s="108" t="str">
        <f t="shared" si="11"/>
        <v xml:space="preserve"> </v>
      </c>
    </row>
    <row r="28" spans="2:33" ht="15">
      <c r="B28" s="139" t="s">
        <v>1076</v>
      </c>
    </row>
    <row r="29" spans="2:33">
      <c r="B29">
        <v>1</v>
      </c>
      <c r="C29" s="382" t="s">
        <v>1119</v>
      </c>
    </row>
    <row r="30" spans="2:33">
      <c r="B30" s="140"/>
      <c r="C30" s="151" t="s">
        <v>1096</v>
      </c>
      <c r="D30" s="8"/>
      <c r="E30" s="8"/>
      <c r="F30" s="8"/>
      <c r="G30" s="8"/>
      <c r="H30" s="8"/>
      <c r="I30" s="8"/>
      <c r="J30" s="8"/>
      <c r="K30" s="8"/>
      <c r="L30" s="8"/>
      <c r="M30" s="8"/>
      <c r="N30" s="8"/>
      <c r="O30" s="8"/>
      <c r="P30" s="8"/>
      <c r="Q30" s="8"/>
      <c r="R30" s="8"/>
      <c r="S30" s="8"/>
      <c r="T30" s="8"/>
      <c r="U30" s="8"/>
      <c r="V30" s="8"/>
      <c r="W30" s="8"/>
      <c r="X30" s="8"/>
      <c r="Y30" s="8"/>
      <c r="Z30" s="8"/>
      <c r="AA30" s="8"/>
      <c r="AB30" s="8"/>
      <c r="AC30" s="8"/>
      <c r="AD30" s="8"/>
      <c r="AE30" s="8"/>
      <c r="AF30" s="8"/>
      <c r="AG30" s="8"/>
    </row>
    <row r="31" spans="2:33">
      <c r="B31" s="140"/>
      <c r="C31" s="151" t="s">
        <v>1095</v>
      </c>
      <c r="D31" s="8"/>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row>
    <row r="32" spans="2:33">
      <c r="B32" s="140"/>
      <c r="C32" s="151" t="s">
        <v>1120</v>
      </c>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row>
    <row r="33" spans="2:33">
      <c r="B33">
        <v>2</v>
      </c>
      <c r="C33" s="382" t="s">
        <v>1084</v>
      </c>
      <c r="D33" s="142" t="str">
        <f t="shared" ref="D33:AG33" si="12">IF(COUNTIF(D30:D32,"C")&gt;=1,"A",IF(COUNTIF(D30:D32,"C")&gt;0,"P"," "))</f>
        <v xml:space="preserve"> </v>
      </c>
      <c r="E33" s="142" t="str">
        <f t="shared" si="12"/>
        <v xml:space="preserve"> </v>
      </c>
      <c r="F33" s="142" t="str">
        <f t="shared" si="12"/>
        <v xml:space="preserve"> </v>
      </c>
      <c r="G33" s="142" t="str">
        <f t="shared" si="12"/>
        <v xml:space="preserve"> </v>
      </c>
      <c r="H33" s="142" t="str">
        <f t="shared" si="12"/>
        <v xml:space="preserve"> </v>
      </c>
      <c r="I33" s="142" t="str">
        <f t="shared" si="12"/>
        <v xml:space="preserve"> </v>
      </c>
      <c r="J33" s="142" t="str">
        <f t="shared" si="12"/>
        <v xml:space="preserve"> </v>
      </c>
      <c r="K33" s="142" t="str">
        <f t="shared" si="12"/>
        <v xml:space="preserve"> </v>
      </c>
      <c r="L33" s="142" t="str">
        <f t="shared" si="12"/>
        <v xml:space="preserve"> </v>
      </c>
      <c r="M33" s="142" t="str">
        <f t="shared" si="12"/>
        <v xml:space="preserve"> </v>
      </c>
      <c r="N33" s="142" t="str">
        <f t="shared" si="12"/>
        <v xml:space="preserve"> </v>
      </c>
      <c r="O33" s="142" t="str">
        <f t="shared" si="12"/>
        <v xml:space="preserve"> </v>
      </c>
      <c r="P33" s="142" t="str">
        <f t="shared" si="12"/>
        <v xml:space="preserve"> </v>
      </c>
      <c r="Q33" s="142" t="str">
        <f t="shared" si="12"/>
        <v xml:space="preserve"> </v>
      </c>
      <c r="R33" s="142" t="str">
        <f t="shared" si="12"/>
        <v xml:space="preserve"> </v>
      </c>
      <c r="S33" s="142" t="str">
        <f t="shared" si="12"/>
        <v xml:space="preserve"> </v>
      </c>
      <c r="T33" s="142" t="str">
        <f t="shared" si="12"/>
        <v xml:space="preserve"> </v>
      </c>
      <c r="U33" s="142" t="str">
        <f t="shared" si="12"/>
        <v xml:space="preserve"> </v>
      </c>
      <c r="V33" s="142" t="str">
        <f t="shared" si="12"/>
        <v xml:space="preserve"> </v>
      </c>
      <c r="W33" s="142" t="str">
        <f t="shared" si="12"/>
        <v xml:space="preserve"> </v>
      </c>
      <c r="X33" s="142" t="str">
        <f t="shared" si="12"/>
        <v xml:space="preserve"> </v>
      </c>
      <c r="Y33" s="142" t="str">
        <f t="shared" si="12"/>
        <v xml:space="preserve"> </v>
      </c>
      <c r="Z33" s="142" t="str">
        <f t="shared" si="12"/>
        <v xml:space="preserve"> </v>
      </c>
      <c r="AA33" s="142" t="str">
        <f t="shared" si="12"/>
        <v xml:space="preserve"> </v>
      </c>
      <c r="AB33" s="142" t="str">
        <f t="shared" si="12"/>
        <v xml:space="preserve"> </v>
      </c>
      <c r="AC33" s="142" t="str">
        <f t="shared" si="12"/>
        <v xml:space="preserve"> </v>
      </c>
      <c r="AD33" s="142" t="str">
        <f t="shared" si="12"/>
        <v xml:space="preserve"> </v>
      </c>
      <c r="AE33" s="142" t="str">
        <f t="shared" si="12"/>
        <v xml:space="preserve"> </v>
      </c>
      <c r="AF33" s="142" t="str">
        <f t="shared" si="12"/>
        <v xml:space="preserve"> </v>
      </c>
      <c r="AG33" s="142" t="str">
        <f t="shared" si="12"/>
        <v xml:space="preserve"> </v>
      </c>
    </row>
    <row r="34" spans="2:33">
      <c r="B34" s="140"/>
      <c r="C34" s="151" t="s">
        <v>1088</v>
      </c>
      <c r="D34" s="8"/>
      <c r="E34" s="8"/>
      <c r="F34" s="8"/>
      <c r="G34" s="8"/>
      <c r="H34" s="8"/>
      <c r="I34" s="8"/>
      <c r="J34" s="8"/>
      <c r="K34" s="8"/>
      <c r="L34" s="8"/>
      <c r="M34" s="8"/>
      <c r="N34" s="8"/>
      <c r="O34" s="8"/>
      <c r="P34" s="8"/>
      <c r="Q34" s="8"/>
      <c r="R34" s="8"/>
      <c r="S34" s="8"/>
      <c r="T34" s="8"/>
      <c r="U34" s="8"/>
      <c r="V34" s="8"/>
      <c r="W34" s="8"/>
      <c r="X34" s="8"/>
      <c r="Y34" s="8"/>
      <c r="Z34" s="8"/>
      <c r="AA34" s="8"/>
      <c r="AB34" s="8"/>
      <c r="AC34" s="8"/>
      <c r="AD34" s="8"/>
      <c r="AE34" s="8"/>
      <c r="AF34" s="8"/>
      <c r="AG34" s="8"/>
    </row>
    <row r="35" spans="2:33">
      <c r="B35" s="140"/>
      <c r="C35" s="151" t="s">
        <v>1094</v>
      </c>
      <c r="D35" s="8"/>
      <c r="E35" s="8"/>
      <c r="F35" s="8"/>
      <c r="G35" s="8"/>
      <c r="H35" s="8"/>
      <c r="I35" s="8"/>
      <c r="J35" s="8"/>
      <c r="K35" s="8"/>
      <c r="L35" s="8"/>
      <c r="M35" s="8"/>
      <c r="N35" s="8"/>
      <c r="O35" s="8"/>
      <c r="P35" s="8"/>
      <c r="Q35" s="8"/>
      <c r="R35" s="8"/>
      <c r="S35" s="8"/>
      <c r="T35" s="8"/>
      <c r="U35" s="8"/>
      <c r="V35" s="8"/>
      <c r="W35" s="8"/>
      <c r="X35" s="8"/>
      <c r="Y35" s="8"/>
      <c r="Z35" s="8"/>
      <c r="AA35" s="8"/>
      <c r="AB35" s="8"/>
      <c r="AC35" s="8"/>
      <c r="AD35" s="8"/>
      <c r="AE35" s="8"/>
      <c r="AF35" s="8"/>
      <c r="AG35" s="8"/>
    </row>
    <row r="36" spans="2:33">
      <c r="B36" s="140"/>
      <c r="C36" s="151" t="s">
        <v>1093</v>
      </c>
      <c r="D36" s="8"/>
      <c r="E36" s="8"/>
      <c r="F36" s="8"/>
      <c r="G36" s="8"/>
      <c r="H36" s="8"/>
      <c r="I36" s="8"/>
      <c r="J36" s="8"/>
      <c r="K36" s="8"/>
      <c r="L36" s="8"/>
      <c r="M36" s="8"/>
      <c r="N36" s="8"/>
      <c r="O36" s="8"/>
      <c r="P36" s="8"/>
      <c r="Q36" s="8"/>
      <c r="R36" s="8"/>
      <c r="S36" s="8"/>
      <c r="T36" s="8"/>
      <c r="U36" s="8"/>
      <c r="V36" s="8"/>
      <c r="W36" s="8"/>
      <c r="X36" s="8"/>
      <c r="Y36" s="8"/>
      <c r="Z36" s="8"/>
      <c r="AA36" s="8"/>
      <c r="AB36" s="8"/>
      <c r="AC36" s="8"/>
      <c r="AD36" s="8"/>
      <c r="AE36" s="8"/>
      <c r="AF36" s="8"/>
      <c r="AG36" s="8"/>
    </row>
    <row r="37" spans="2:33">
      <c r="B37">
        <v>3</v>
      </c>
      <c r="C37" s="382" t="s">
        <v>1085</v>
      </c>
      <c r="D37" s="142" t="str">
        <f t="shared" ref="D37:AG37" si="13">IF(COUNTIF(D34:D36,"C")&gt;=1,"A",IF(COUNTIF(D34:D36,"C")&gt;0,"P"," "))</f>
        <v xml:space="preserve"> </v>
      </c>
      <c r="E37" s="142" t="str">
        <f t="shared" si="13"/>
        <v xml:space="preserve"> </v>
      </c>
      <c r="F37" s="142" t="str">
        <f t="shared" si="13"/>
        <v xml:space="preserve"> </v>
      </c>
      <c r="G37" s="142" t="str">
        <f t="shared" si="13"/>
        <v xml:space="preserve"> </v>
      </c>
      <c r="H37" s="142" t="str">
        <f t="shared" si="13"/>
        <v xml:space="preserve"> </v>
      </c>
      <c r="I37" s="142" t="str">
        <f t="shared" si="13"/>
        <v xml:space="preserve"> </v>
      </c>
      <c r="J37" s="142" t="str">
        <f t="shared" si="13"/>
        <v xml:space="preserve"> </v>
      </c>
      <c r="K37" s="142" t="str">
        <f t="shared" si="13"/>
        <v xml:space="preserve"> </v>
      </c>
      <c r="L37" s="142" t="str">
        <f t="shared" si="13"/>
        <v xml:space="preserve"> </v>
      </c>
      <c r="M37" s="142" t="str">
        <f t="shared" si="13"/>
        <v xml:space="preserve"> </v>
      </c>
      <c r="N37" s="142" t="str">
        <f t="shared" si="13"/>
        <v xml:space="preserve"> </v>
      </c>
      <c r="O37" s="142" t="str">
        <f t="shared" si="13"/>
        <v xml:space="preserve"> </v>
      </c>
      <c r="P37" s="142" t="str">
        <f t="shared" si="13"/>
        <v xml:space="preserve"> </v>
      </c>
      <c r="Q37" s="142" t="str">
        <f t="shared" si="13"/>
        <v xml:space="preserve"> </v>
      </c>
      <c r="R37" s="142" t="str">
        <f t="shared" si="13"/>
        <v xml:space="preserve"> </v>
      </c>
      <c r="S37" s="142" t="str">
        <f t="shared" si="13"/>
        <v xml:space="preserve"> </v>
      </c>
      <c r="T37" s="142" t="str">
        <f t="shared" si="13"/>
        <v xml:space="preserve"> </v>
      </c>
      <c r="U37" s="142" t="str">
        <f t="shared" si="13"/>
        <v xml:space="preserve"> </v>
      </c>
      <c r="V37" s="142" t="str">
        <f t="shared" si="13"/>
        <v xml:space="preserve"> </v>
      </c>
      <c r="W37" s="142" t="str">
        <f t="shared" si="13"/>
        <v xml:space="preserve"> </v>
      </c>
      <c r="X37" s="142" t="str">
        <f t="shared" si="13"/>
        <v xml:space="preserve"> </v>
      </c>
      <c r="Y37" s="142" t="str">
        <f t="shared" si="13"/>
        <v xml:space="preserve"> </v>
      </c>
      <c r="Z37" s="142" t="str">
        <f t="shared" si="13"/>
        <v xml:space="preserve"> </v>
      </c>
      <c r="AA37" s="142" t="str">
        <f t="shared" si="13"/>
        <v xml:space="preserve"> </v>
      </c>
      <c r="AB37" s="142" t="str">
        <f t="shared" si="13"/>
        <v xml:space="preserve"> </v>
      </c>
      <c r="AC37" s="142" t="str">
        <f t="shared" si="13"/>
        <v xml:space="preserve"> </v>
      </c>
      <c r="AD37" s="142" t="str">
        <f t="shared" si="13"/>
        <v xml:space="preserve"> </v>
      </c>
      <c r="AE37" s="142" t="str">
        <f t="shared" si="13"/>
        <v xml:space="preserve"> </v>
      </c>
      <c r="AF37" s="142" t="str">
        <f t="shared" si="13"/>
        <v xml:space="preserve"> </v>
      </c>
      <c r="AG37" s="142" t="str">
        <f t="shared" si="13"/>
        <v xml:space="preserve"> </v>
      </c>
    </row>
    <row r="38" spans="2:33">
      <c r="B38" s="140"/>
      <c r="C38" s="151" t="s">
        <v>1121</v>
      </c>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c r="AG38" s="8"/>
    </row>
    <row r="39" spans="2:33">
      <c r="B39" s="140"/>
      <c r="C39" s="151" t="s">
        <v>1122</v>
      </c>
      <c r="D39" s="8"/>
      <c r="E39" s="8"/>
      <c r="F39" s="8"/>
      <c r="G39" s="8"/>
      <c r="H39" s="8"/>
      <c r="I39" s="8"/>
      <c r="J39" s="8"/>
      <c r="K39" s="8"/>
      <c r="L39" s="8"/>
      <c r="M39" s="8"/>
      <c r="N39" s="8"/>
      <c r="O39" s="8"/>
      <c r="P39" s="8"/>
      <c r="Q39" s="8"/>
      <c r="R39" s="8"/>
      <c r="S39" s="8"/>
      <c r="T39" s="8"/>
      <c r="U39" s="8"/>
      <c r="V39" s="8"/>
      <c r="W39" s="8"/>
      <c r="X39" s="8"/>
      <c r="Y39" s="8"/>
      <c r="Z39" s="8"/>
      <c r="AA39" s="8"/>
      <c r="AB39" s="8"/>
      <c r="AC39" s="8"/>
      <c r="AD39" s="8"/>
      <c r="AE39" s="8"/>
      <c r="AF39" s="8"/>
      <c r="AG39" s="8"/>
    </row>
    <row r="40" spans="2:33">
      <c r="B40" s="140"/>
      <c r="C40" s="151" t="s">
        <v>1097</v>
      </c>
      <c r="D40" s="8"/>
      <c r="E40" s="8"/>
      <c r="F40" s="8"/>
      <c r="G40" s="8"/>
      <c r="H40" s="8"/>
      <c r="I40" s="8"/>
      <c r="J40" s="8"/>
      <c r="K40" s="8"/>
      <c r="L40" s="8"/>
      <c r="M40" s="8"/>
      <c r="N40" s="8"/>
      <c r="O40" s="8"/>
      <c r="P40" s="8"/>
      <c r="Q40" s="8"/>
      <c r="R40" s="8"/>
      <c r="S40" s="8"/>
      <c r="T40" s="8"/>
      <c r="U40" s="8"/>
      <c r="V40" s="8"/>
      <c r="W40" s="8"/>
      <c r="X40" s="8"/>
      <c r="Y40" s="8"/>
      <c r="Z40" s="8"/>
      <c r="AA40" s="8"/>
      <c r="AB40" s="8"/>
      <c r="AC40" s="8"/>
      <c r="AD40" s="8"/>
      <c r="AE40" s="8"/>
      <c r="AF40" s="8"/>
      <c r="AG40" s="8"/>
    </row>
    <row r="41" spans="2:33">
      <c r="B41">
        <v>4</v>
      </c>
      <c r="C41" s="382" t="s">
        <v>1086</v>
      </c>
      <c r="D41" s="142" t="str">
        <f t="shared" ref="D41:AG41" si="14">IF(COUNTIF(D38:D40,"C")&gt;=1,"A",IF(COUNTIF(D38:D40,"C")&gt;0,"P"," "))</f>
        <v xml:space="preserve"> </v>
      </c>
      <c r="E41" s="142" t="str">
        <f t="shared" si="14"/>
        <v xml:space="preserve"> </v>
      </c>
      <c r="F41" s="142" t="str">
        <f t="shared" si="14"/>
        <v xml:space="preserve"> </v>
      </c>
      <c r="G41" s="142" t="str">
        <f t="shared" si="14"/>
        <v xml:space="preserve"> </v>
      </c>
      <c r="H41" s="142" t="str">
        <f t="shared" si="14"/>
        <v xml:space="preserve"> </v>
      </c>
      <c r="I41" s="142" t="str">
        <f t="shared" si="14"/>
        <v xml:space="preserve"> </v>
      </c>
      <c r="J41" s="142" t="str">
        <f t="shared" si="14"/>
        <v xml:space="preserve"> </v>
      </c>
      <c r="K41" s="142" t="str">
        <f t="shared" si="14"/>
        <v xml:space="preserve"> </v>
      </c>
      <c r="L41" s="142" t="str">
        <f t="shared" si="14"/>
        <v xml:space="preserve"> </v>
      </c>
      <c r="M41" s="142" t="str">
        <f t="shared" si="14"/>
        <v xml:space="preserve"> </v>
      </c>
      <c r="N41" s="142" t="str">
        <f t="shared" si="14"/>
        <v xml:space="preserve"> </v>
      </c>
      <c r="O41" s="142" t="str">
        <f t="shared" si="14"/>
        <v xml:space="preserve"> </v>
      </c>
      <c r="P41" s="142" t="str">
        <f t="shared" si="14"/>
        <v xml:space="preserve"> </v>
      </c>
      <c r="Q41" s="142" t="str">
        <f t="shared" si="14"/>
        <v xml:space="preserve"> </v>
      </c>
      <c r="R41" s="142" t="str">
        <f t="shared" si="14"/>
        <v xml:space="preserve"> </v>
      </c>
      <c r="S41" s="142" t="str">
        <f t="shared" si="14"/>
        <v xml:space="preserve"> </v>
      </c>
      <c r="T41" s="142" t="str">
        <f t="shared" si="14"/>
        <v xml:space="preserve"> </v>
      </c>
      <c r="U41" s="142" t="str">
        <f t="shared" si="14"/>
        <v xml:space="preserve"> </v>
      </c>
      <c r="V41" s="142" t="str">
        <f t="shared" si="14"/>
        <v xml:space="preserve"> </v>
      </c>
      <c r="W41" s="142" t="str">
        <f t="shared" si="14"/>
        <v xml:space="preserve"> </v>
      </c>
      <c r="X41" s="142" t="str">
        <f t="shared" si="14"/>
        <v xml:space="preserve"> </v>
      </c>
      <c r="Y41" s="142" t="str">
        <f t="shared" si="14"/>
        <v xml:space="preserve"> </v>
      </c>
      <c r="Z41" s="142" t="str">
        <f t="shared" si="14"/>
        <v xml:space="preserve"> </v>
      </c>
      <c r="AA41" s="142" t="str">
        <f t="shared" si="14"/>
        <v xml:space="preserve"> </v>
      </c>
      <c r="AB41" s="142" t="str">
        <f t="shared" si="14"/>
        <v xml:space="preserve"> </v>
      </c>
      <c r="AC41" s="142" t="str">
        <f t="shared" si="14"/>
        <v xml:space="preserve"> </v>
      </c>
      <c r="AD41" s="142" t="str">
        <f t="shared" si="14"/>
        <v xml:space="preserve"> </v>
      </c>
      <c r="AE41" s="142" t="str">
        <f t="shared" si="14"/>
        <v xml:space="preserve"> </v>
      </c>
      <c r="AF41" s="142" t="str">
        <f t="shared" si="14"/>
        <v xml:space="preserve"> </v>
      </c>
      <c r="AG41" s="142" t="str">
        <f t="shared" si="14"/>
        <v xml:space="preserve"> </v>
      </c>
    </row>
    <row r="42" spans="2:33">
      <c r="B42" s="140"/>
      <c r="C42" s="180" t="s">
        <v>1092</v>
      </c>
      <c r="D42" s="8"/>
      <c r="E42" s="8"/>
      <c r="F42" s="8"/>
      <c r="G42" s="8"/>
      <c r="H42" s="8"/>
      <c r="I42" s="8"/>
      <c r="J42" s="8"/>
      <c r="K42" s="8"/>
      <c r="L42" s="8"/>
      <c r="M42" s="8"/>
      <c r="N42" s="8"/>
      <c r="O42" s="8"/>
      <c r="P42" s="8"/>
      <c r="Q42" s="8"/>
      <c r="R42" s="8"/>
      <c r="S42" s="8"/>
      <c r="T42" s="8"/>
      <c r="U42" s="8"/>
      <c r="V42" s="8"/>
      <c r="W42" s="8"/>
      <c r="X42" s="8"/>
      <c r="Y42" s="8"/>
      <c r="Z42" s="8"/>
      <c r="AA42" s="8"/>
      <c r="AB42" s="8"/>
      <c r="AC42" s="8"/>
      <c r="AD42" s="8"/>
      <c r="AE42" s="8"/>
      <c r="AF42" s="8"/>
      <c r="AG42" s="8"/>
    </row>
    <row r="43" spans="2:33">
      <c r="B43" s="140"/>
      <c r="C43" s="180" t="s">
        <v>1123</v>
      </c>
      <c r="D43" s="8"/>
      <c r="E43" s="8"/>
      <c r="F43" s="8"/>
      <c r="G43" s="8"/>
      <c r="H43" s="8"/>
      <c r="I43" s="8"/>
      <c r="J43" s="8"/>
      <c r="K43" s="8"/>
      <c r="L43" s="8"/>
      <c r="M43" s="8"/>
      <c r="N43" s="8"/>
      <c r="O43" s="8"/>
      <c r="P43" s="8"/>
      <c r="Q43" s="8"/>
      <c r="R43" s="8"/>
      <c r="S43" s="8"/>
      <c r="T43" s="8"/>
      <c r="U43" s="8"/>
      <c r="V43" s="8"/>
      <c r="W43" s="8"/>
      <c r="X43" s="8"/>
      <c r="Y43" s="8"/>
      <c r="Z43" s="8"/>
      <c r="AA43" s="8"/>
      <c r="AB43" s="8"/>
      <c r="AC43" s="8"/>
      <c r="AD43" s="8"/>
      <c r="AE43" s="8"/>
      <c r="AF43" s="8"/>
      <c r="AG43" s="8"/>
    </row>
    <row r="44" spans="2:33">
      <c r="B44" s="140"/>
      <c r="C44" s="151" t="s">
        <v>1091</v>
      </c>
      <c r="D44" s="8"/>
      <c r="E44" s="8"/>
      <c r="F44" s="8"/>
      <c r="G44" s="8"/>
      <c r="H44" s="8"/>
      <c r="I44" s="8"/>
      <c r="J44" s="8"/>
      <c r="K44" s="8"/>
      <c r="L44" s="8"/>
      <c r="M44" s="8"/>
      <c r="N44" s="8"/>
      <c r="O44" s="8"/>
      <c r="P44" s="8"/>
      <c r="Q44" s="8"/>
      <c r="R44" s="8"/>
      <c r="S44" s="8"/>
      <c r="T44" s="8"/>
      <c r="U44" s="8"/>
      <c r="V44" s="8"/>
      <c r="W44" s="8"/>
      <c r="X44" s="8"/>
      <c r="Y44" s="8"/>
      <c r="Z44" s="8"/>
      <c r="AA44" s="8"/>
      <c r="AB44" s="8"/>
      <c r="AC44" s="8"/>
      <c r="AD44" s="8"/>
      <c r="AE44" s="8"/>
      <c r="AF44" s="8"/>
      <c r="AG44" s="8"/>
    </row>
    <row r="45" spans="2:33">
      <c r="B45">
        <v>5</v>
      </c>
      <c r="C45" s="382" t="s">
        <v>1087</v>
      </c>
      <c r="D45" s="142" t="str">
        <f t="shared" ref="D45:AG45" si="15">IF(COUNTIF(D42:D44,"C")&gt;=1,"A",IF(COUNTIF(D42:D44,"C")&gt;0,"P"," "))</f>
        <v xml:space="preserve"> </v>
      </c>
      <c r="E45" s="142" t="str">
        <f t="shared" si="15"/>
        <v xml:space="preserve"> </v>
      </c>
      <c r="F45" s="142" t="str">
        <f t="shared" si="15"/>
        <v xml:space="preserve"> </v>
      </c>
      <c r="G45" s="142" t="str">
        <f t="shared" si="15"/>
        <v xml:space="preserve"> </v>
      </c>
      <c r="H45" s="142" t="str">
        <f t="shared" si="15"/>
        <v xml:space="preserve"> </v>
      </c>
      <c r="I45" s="142" t="str">
        <f t="shared" si="15"/>
        <v xml:space="preserve"> </v>
      </c>
      <c r="J45" s="142" t="str">
        <f t="shared" si="15"/>
        <v xml:space="preserve"> </v>
      </c>
      <c r="K45" s="142" t="str">
        <f t="shared" si="15"/>
        <v xml:space="preserve"> </v>
      </c>
      <c r="L45" s="142" t="str">
        <f t="shared" si="15"/>
        <v xml:space="preserve"> </v>
      </c>
      <c r="M45" s="142" t="str">
        <f t="shared" si="15"/>
        <v xml:space="preserve"> </v>
      </c>
      <c r="N45" s="142" t="str">
        <f t="shared" si="15"/>
        <v xml:space="preserve"> </v>
      </c>
      <c r="O45" s="142" t="str">
        <f t="shared" si="15"/>
        <v xml:space="preserve"> </v>
      </c>
      <c r="P45" s="142" t="str">
        <f t="shared" si="15"/>
        <v xml:space="preserve"> </v>
      </c>
      <c r="Q45" s="142" t="str">
        <f t="shared" si="15"/>
        <v xml:space="preserve"> </v>
      </c>
      <c r="R45" s="142" t="str">
        <f t="shared" si="15"/>
        <v xml:space="preserve"> </v>
      </c>
      <c r="S45" s="142" t="str">
        <f t="shared" si="15"/>
        <v xml:space="preserve"> </v>
      </c>
      <c r="T45" s="142" t="str">
        <f t="shared" si="15"/>
        <v xml:space="preserve"> </v>
      </c>
      <c r="U45" s="142" t="str">
        <f t="shared" si="15"/>
        <v xml:space="preserve"> </v>
      </c>
      <c r="V45" s="142" t="str">
        <f t="shared" si="15"/>
        <v xml:space="preserve"> </v>
      </c>
      <c r="W45" s="142" t="str">
        <f t="shared" si="15"/>
        <v xml:space="preserve"> </v>
      </c>
      <c r="X45" s="142" t="str">
        <f t="shared" si="15"/>
        <v xml:space="preserve"> </v>
      </c>
      <c r="Y45" s="142" t="str">
        <f t="shared" si="15"/>
        <v xml:space="preserve"> </v>
      </c>
      <c r="Z45" s="142" t="str">
        <f t="shared" si="15"/>
        <v xml:space="preserve"> </v>
      </c>
      <c r="AA45" s="142" t="str">
        <f t="shared" si="15"/>
        <v xml:space="preserve"> </v>
      </c>
      <c r="AB45" s="142" t="str">
        <f t="shared" si="15"/>
        <v xml:space="preserve"> </v>
      </c>
      <c r="AC45" s="142" t="str">
        <f t="shared" si="15"/>
        <v xml:space="preserve"> </v>
      </c>
      <c r="AD45" s="142" t="str">
        <f t="shared" si="15"/>
        <v xml:space="preserve"> </v>
      </c>
      <c r="AE45" s="142" t="str">
        <f t="shared" si="15"/>
        <v xml:space="preserve"> </v>
      </c>
      <c r="AF45" s="142" t="str">
        <f t="shared" si="15"/>
        <v xml:space="preserve"> </v>
      </c>
      <c r="AG45" s="142" t="str">
        <f t="shared" si="15"/>
        <v xml:space="preserve"> </v>
      </c>
    </row>
    <row r="46" spans="2:33">
      <c r="B46" s="140"/>
      <c r="C46" s="151" t="s">
        <v>1124</v>
      </c>
      <c r="D46" s="8"/>
      <c r="E46" s="8"/>
      <c r="F46" s="8"/>
      <c r="G46" s="8"/>
      <c r="H46" s="8"/>
      <c r="I46" s="8"/>
      <c r="J46" s="8"/>
      <c r="K46" s="8"/>
      <c r="L46" s="8"/>
      <c r="M46" s="8"/>
      <c r="N46" s="8"/>
      <c r="O46" s="8"/>
      <c r="P46" s="8"/>
      <c r="Q46" s="8"/>
      <c r="R46" s="8"/>
      <c r="S46" s="8"/>
      <c r="T46" s="8"/>
      <c r="U46" s="8"/>
      <c r="V46" s="8"/>
      <c r="W46" s="8"/>
      <c r="X46" s="8"/>
      <c r="Y46" s="8"/>
      <c r="Z46" s="8"/>
      <c r="AA46" s="8"/>
      <c r="AB46" s="8"/>
      <c r="AC46" s="8"/>
      <c r="AD46" s="8"/>
      <c r="AE46" s="8"/>
      <c r="AF46" s="8"/>
      <c r="AG46" s="8"/>
    </row>
    <row r="47" spans="2:33">
      <c r="B47" s="140"/>
      <c r="C47" s="151" t="s">
        <v>1089</v>
      </c>
      <c r="D47" s="8"/>
      <c r="E47" s="8"/>
      <c r="F47" s="8"/>
      <c r="G47" s="8"/>
      <c r="H47" s="8"/>
      <c r="I47" s="8"/>
      <c r="J47" s="8"/>
      <c r="K47" s="8"/>
      <c r="L47" s="8"/>
      <c r="M47" s="8"/>
      <c r="N47" s="8"/>
      <c r="O47" s="8"/>
      <c r="P47" s="8"/>
      <c r="Q47" s="8"/>
      <c r="R47" s="8"/>
      <c r="S47" s="8"/>
      <c r="T47" s="8"/>
      <c r="U47" s="8"/>
      <c r="V47" s="8"/>
      <c r="W47" s="8"/>
      <c r="X47" s="8"/>
      <c r="Y47" s="8"/>
      <c r="Z47" s="8"/>
      <c r="AA47" s="8"/>
      <c r="AB47" s="8"/>
      <c r="AC47" s="8"/>
      <c r="AD47" s="8"/>
      <c r="AE47" s="8"/>
      <c r="AF47" s="8"/>
      <c r="AG47" s="8"/>
    </row>
    <row r="48" spans="2:33" ht="13.5" thickBot="1">
      <c r="B48" s="140"/>
      <c r="C48" s="151" t="s">
        <v>1090</v>
      </c>
      <c r="D48" s="8"/>
      <c r="E48" s="8"/>
      <c r="F48" s="8"/>
      <c r="G48" s="8"/>
      <c r="H48" s="8"/>
      <c r="I48" s="8"/>
      <c r="J48" s="8"/>
      <c r="K48" s="8"/>
      <c r="L48" s="8"/>
      <c r="M48" s="8"/>
      <c r="N48" s="8"/>
      <c r="O48" s="8"/>
      <c r="P48" s="8"/>
      <c r="Q48" s="8"/>
      <c r="R48" s="8"/>
      <c r="S48" s="8"/>
      <c r="T48" s="8"/>
      <c r="U48" s="8"/>
      <c r="V48" s="8"/>
      <c r="W48" s="8"/>
      <c r="X48" s="8"/>
      <c r="Y48" s="8"/>
      <c r="Z48" s="8"/>
      <c r="AA48" s="8"/>
      <c r="AB48" s="8"/>
      <c r="AC48" s="8"/>
      <c r="AD48" s="8"/>
      <c r="AE48" s="8"/>
      <c r="AF48" s="8"/>
      <c r="AG48" s="8"/>
    </row>
    <row r="49" spans="2:33" ht="13.5" hidden="1" thickBot="1">
      <c r="D49" s="142" t="str">
        <f t="shared" ref="D49:AG49" si="16">IF(COUNTIF(D46:D48,"C")&gt;=1,"A",IF(COUNTIF(D46:D48,"C")&gt;0,"P"," "))</f>
        <v xml:space="preserve"> </v>
      </c>
      <c r="E49" s="142" t="str">
        <f t="shared" si="16"/>
        <v xml:space="preserve"> </v>
      </c>
      <c r="F49" s="142" t="str">
        <f t="shared" si="16"/>
        <v xml:space="preserve"> </v>
      </c>
      <c r="G49" s="142" t="str">
        <f t="shared" si="16"/>
        <v xml:space="preserve"> </v>
      </c>
      <c r="H49" s="142" t="str">
        <f t="shared" si="16"/>
        <v xml:space="preserve"> </v>
      </c>
      <c r="I49" s="142" t="str">
        <f t="shared" si="16"/>
        <v xml:space="preserve"> </v>
      </c>
      <c r="J49" s="142" t="str">
        <f t="shared" si="16"/>
        <v xml:space="preserve"> </v>
      </c>
      <c r="K49" s="142" t="str">
        <f t="shared" si="16"/>
        <v xml:space="preserve"> </v>
      </c>
      <c r="L49" s="142" t="str">
        <f t="shared" si="16"/>
        <v xml:space="preserve"> </v>
      </c>
      <c r="M49" s="142" t="str">
        <f t="shared" si="16"/>
        <v xml:space="preserve"> </v>
      </c>
      <c r="N49" s="142" t="str">
        <f t="shared" si="16"/>
        <v xml:space="preserve"> </v>
      </c>
      <c r="O49" s="142" t="str">
        <f t="shared" si="16"/>
        <v xml:space="preserve"> </v>
      </c>
      <c r="P49" s="142" t="str">
        <f t="shared" si="16"/>
        <v xml:space="preserve"> </v>
      </c>
      <c r="Q49" s="142" t="str">
        <f t="shared" si="16"/>
        <v xml:space="preserve"> </v>
      </c>
      <c r="R49" s="142" t="str">
        <f t="shared" si="16"/>
        <v xml:space="preserve"> </v>
      </c>
      <c r="S49" s="142" t="str">
        <f t="shared" si="16"/>
        <v xml:space="preserve"> </v>
      </c>
      <c r="T49" s="142" t="str">
        <f t="shared" si="16"/>
        <v xml:space="preserve"> </v>
      </c>
      <c r="U49" s="142" t="str">
        <f t="shared" si="16"/>
        <v xml:space="preserve"> </v>
      </c>
      <c r="V49" s="142" t="str">
        <f t="shared" si="16"/>
        <v xml:space="preserve"> </v>
      </c>
      <c r="W49" s="142" t="str">
        <f t="shared" si="16"/>
        <v xml:space="preserve"> </v>
      </c>
      <c r="X49" s="142" t="str">
        <f t="shared" si="16"/>
        <v xml:space="preserve"> </v>
      </c>
      <c r="Y49" s="142" t="str">
        <f t="shared" si="16"/>
        <v xml:space="preserve"> </v>
      </c>
      <c r="Z49" s="142" t="str">
        <f t="shared" si="16"/>
        <v xml:space="preserve"> </v>
      </c>
      <c r="AA49" s="142" t="str">
        <f t="shared" si="16"/>
        <v xml:space="preserve"> </v>
      </c>
      <c r="AB49" s="142" t="str">
        <f t="shared" si="16"/>
        <v xml:space="preserve"> </v>
      </c>
      <c r="AC49" s="142" t="str">
        <f t="shared" si="16"/>
        <v xml:space="preserve"> </v>
      </c>
      <c r="AD49" s="142" t="str">
        <f t="shared" si="16"/>
        <v xml:space="preserve"> </v>
      </c>
      <c r="AE49" s="142" t="str">
        <f t="shared" si="16"/>
        <v xml:space="preserve"> </v>
      </c>
      <c r="AF49" s="142" t="str">
        <f t="shared" si="16"/>
        <v xml:space="preserve"> </v>
      </c>
      <c r="AG49" s="142" t="str">
        <f t="shared" si="16"/>
        <v xml:space="preserve"> </v>
      </c>
    </row>
    <row r="50" spans="2:33" ht="13.5" thickBot="1">
      <c r="C50" s="366" t="s">
        <v>49</v>
      </c>
      <c r="D50" s="108" t="str">
        <f>IF(COUNTIF(D33:D49,"A")&gt;4,"C",IF(COUNTIF(D33:D49,"A")&gt;0,"P"," "))</f>
        <v xml:space="preserve"> </v>
      </c>
      <c r="E50" s="108" t="str">
        <f t="shared" ref="E50:AG50" si="17">IF(COUNTIF(E33:E49,"A")&gt;4,"C",IF(COUNTIF(E33:E49,"A")&gt;0,"P"," "))</f>
        <v xml:space="preserve"> </v>
      </c>
      <c r="F50" s="108" t="str">
        <f t="shared" si="17"/>
        <v xml:space="preserve"> </v>
      </c>
      <c r="G50" s="108" t="str">
        <f t="shared" si="17"/>
        <v xml:space="preserve"> </v>
      </c>
      <c r="H50" s="108" t="str">
        <f t="shared" si="17"/>
        <v xml:space="preserve"> </v>
      </c>
      <c r="I50" s="108" t="str">
        <f t="shared" si="17"/>
        <v xml:space="preserve"> </v>
      </c>
      <c r="J50" s="108" t="str">
        <f t="shared" si="17"/>
        <v xml:space="preserve"> </v>
      </c>
      <c r="K50" s="108" t="str">
        <f t="shared" si="17"/>
        <v xml:space="preserve"> </v>
      </c>
      <c r="L50" s="108" t="str">
        <f t="shared" si="17"/>
        <v xml:space="preserve"> </v>
      </c>
      <c r="M50" s="108" t="str">
        <f t="shared" si="17"/>
        <v xml:space="preserve"> </v>
      </c>
      <c r="N50" s="108" t="str">
        <f t="shared" si="17"/>
        <v xml:space="preserve"> </v>
      </c>
      <c r="O50" s="108" t="str">
        <f t="shared" si="17"/>
        <v xml:space="preserve"> </v>
      </c>
      <c r="P50" s="108" t="str">
        <f t="shared" si="17"/>
        <v xml:space="preserve"> </v>
      </c>
      <c r="Q50" s="108" t="str">
        <f t="shared" si="17"/>
        <v xml:space="preserve"> </v>
      </c>
      <c r="R50" s="108" t="str">
        <f t="shared" si="17"/>
        <v xml:space="preserve"> </v>
      </c>
      <c r="S50" s="108" t="str">
        <f t="shared" si="17"/>
        <v xml:space="preserve"> </v>
      </c>
      <c r="T50" s="108" t="str">
        <f t="shared" si="17"/>
        <v xml:space="preserve"> </v>
      </c>
      <c r="U50" s="108" t="str">
        <f t="shared" si="17"/>
        <v xml:space="preserve"> </v>
      </c>
      <c r="V50" s="108" t="str">
        <f t="shared" si="17"/>
        <v xml:space="preserve"> </v>
      </c>
      <c r="W50" s="108" t="str">
        <f t="shared" si="17"/>
        <v xml:space="preserve"> </v>
      </c>
      <c r="X50" s="108" t="str">
        <f t="shared" si="17"/>
        <v xml:space="preserve"> </v>
      </c>
      <c r="Y50" s="108" t="str">
        <f t="shared" si="17"/>
        <v xml:space="preserve"> </v>
      </c>
      <c r="Z50" s="108" t="str">
        <f t="shared" si="17"/>
        <v xml:space="preserve"> </v>
      </c>
      <c r="AA50" s="108" t="str">
        <f t="shared" si="17"/>
        <v xml:space="preserve"> </v>
      </c>
      <c r="AB50" s="108" t="str">
        <f t="shared" si="17"/>
        <v xml:space="preserve"> </v>
      </c>
      <c r="AC50" s="108" t="str">
        <f t="shared" si="17"/>
        <v xml:space="preserve"> </v>
      </c>
      <c r="AD50" s="108" t="str">
        <f t="shared" si="17"/>
        <v xml:space="preserve"> </v>
      </c>
      <c r="AE50" s="108" t="str">
        <f t="shared" si="17"/>
        <v xml:space="preserve"> </v>
      </c>
      <c r="AF50" s="108" t="str">
        <f t="shared" si="17"/>
        <v xml:space="preserve"> </v>
      </c>
      <c r="AG50" s="108" t="str">
        <f t="shared" si="17"/>
        <v xml:space="preserve"> </v>
      </c>
    </row>
    <row r="51" spans="2:33" ht="15">
      <c r="B51" s="139" t="s">
        <v>156</v>
      </c>
    </row>
    <row r="52" spans="2:33">
      <c r="B52">
        <v>1</v>
      </c>
      <c r="C52" s="152" t="s">
        <v>322</v>
      </c>
    </row>
    <row r="53" spans="2:33">
      <c r="B53" s="140"/>
      <c r="C53" s="180" t="s">
        <v>327</v>
      </c>
      <c r="D53" s="8"/>
      <c r="E53" s="8"/>
      <c r="F53" s="8"/>
      <c r="G53" s="8"/>
      <c r="H53" s="8"/>
      <c r="I53" s="8"/>
      <c r="J53" s="8"/>
      <c r="K53" s="8"/>
      <c r="L53" s="8"/>
      <c r="M53" s="8"/>
      <c r="N53" s="8"/>
      <c r="O53" s="8"/>
      <c r="P53" s="8"/>
      <c r="Q53" s="8"/>
      <c r="R53" s="8"/>
      <c r="S53" s="8"/>
      <c r="T53" s="8"/>
      <c r="U53" s="8"/>
      <c r="V53" s="8"/>
      <c r="W53" s="8"/>
      <c r="X53" s="8"/>
      <c r="Y53" s="8"/>
      <c r="Z53" s="8"/>
      <c r="AA53" s="8"/>
      <c r="AB53" s="8"/>
      <c r="AC53" s="8"/>
      <c r="AD53" s="8"/>
      <c r="AE53" s="8"/>
      <c r="AF53" s="8"/>
      <c r="AG53" s="8"/>
    </row>
    <row r="54" spans="2:33">
      <c r="B54" s="140"/>
      <c r="C54" s="180" t="s">
        <v>328</v>
      </c>
      <c r="D54" s="8"/>
      <c r="E54" s="8"/>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row>
    <row r="55" spans="2:33">
      <c r="B55" s="140"/>
      <c r="C55" s="180" t="s">
        <v>135</v>
      </c>
      <c r="D55" s="8"/>
      <c r="E55" s="8"/>
      <c r="F55" s="8"/>
      <c r="G55" s="8"/>
      <c r="H55" s="8"/>
      <c r="I55" s="8"/>
      <c r="J55" s="8"/>
      <c r="K55" s="8"/>
      <c r="L55" s="8"/>
      <c r="M55" s="8"/>
      <c r="N55" s="8"/>
      <c r="O55" s="8"/>
      <c r="P55" s="8"/>
      <c r="Q55" s="8"/>
      <c r="R55" s="8"/>
      <c r="S55" s="8"/>
      <c r="T55" s="8"/>
      <c r="U55" s="8"/>
      <c r="V55" s="8"/>
      <c r="W55" s="8"/>
      <c r="X55" s="8"/>
      <c r="Y55" s="8"/>
      <c r="Z55" s="8"/>
      <c r="AA55" s="8"/>
      <c r="AB55" s="8"/>
      <c r="AC55" s="8"/>
      <c r="AD55" s="8"/>
      <c r="AE55" s="8"/>
      <c r="AF55" s="8"/>
      <c r="AG55" s="8"/>
    </row>
    <row r="56" spans="2:33">
      <c r="B56">
        <v>2</v>
      </c>
      <c r="C56" s="147" t="s">
        <v>323</v>
      </c>
      <c r="D56" s="142" t="str">
        <f t="shared" ref="D56:AG56" si="18">IF(COUNTIF(D53:D55,"C")&gt;=1,"A",IF(COUNTIF(D53:D55,"C")&gt;0,"P"," "))</f>
        <v xml:space="preserve"> </v>
      </c>
      <c r="E56" s="142" t="str">
        <f t="shared" ref="E56:S56" si="19">IF(COUNTIF(E53:E55,"C")&gt;=1,"A",IF(COUNTIF(E53:E55,"C")&gt;0,"P"," "))</f>
        <v xml:space="preserve"> </v>
      </c>
      <c r="F56" s="142" t="str">
        <f>IF(COUNTIF(F53:F55,"C")&gt;=1,"A",IF(COUNTIF(F53:F55,"C")&gt;0,"P"," "))</f>
        <v xml:space="preserve"> </v>
      </c>
      <c r="G56" s="142" t="str">
        <f t="shared" si="19"/>
        <v xml:space="preserve"> </v>
      </c>
      <c r="H56" s="142" t="str">
        <f t="shared" si="19"/>
        <v xml:space="preserve"> </v>
      </c>
      <c r="I56" s="142" t="str">
        <f t="shared" si="19"/>
        <v xml:space="preserve"> </v>
      </c>
      <c r="J56" s="142" t="str">
        <f t="shared" si="19"/>
        <v xml:space="preserve"> </v>
      </c>
      <c r="K56" s="142" t="str">
        <f t="shared" si="19"/>
        <v xml:space="preserve"> </v>
      </c>
      <c r="L56" s="142" t="str">
        <f t="shared" si="19"/>
        <v xml:space="preserve"> </v>
      </c>
      <c r="M56" s="142" t="str">
        <f t="shared" si="19"/>
        <v xml:space="preserve"> </v>
      </c>
      <c r="N56" s="142" t="str">
        <f t="shared" si="19"/>
        <v xml:space="preserve"> </v>
      </c>
      <c r="O56" s="142" t="str">
        <f t="shared" si="19"/>
        <v xml:space="preserve"> </v>
      </c>
      <c r="P56" s="142" t="str">
        <f t="shared" si="19"/>
        <v xml:space="preserve"> </v>
      </c>
      <c r="Q56" s="142" t="str">
        <f t="shared" si="19"/>
        <v xml:space="preserve"> </v>
      </c>
      <c r="R56" s="142" t="str">
        <f t="shared" si="19"/>
        <v xml:space="preserve"> </v>
      </c>
      <c r="S56" s="142" t="str">
        <f t="shared" si="19"/>
        <v xml:space="preserve"> </v>
      </c>
      <c r="T56" s="142" t="str">
        <f t="shared" si="18"/>
        <v xml:space="preserve"> </v>
      </c>
      <c r="U56" s="142" t="str">
        <f t="shared" si="18"/>
        <v xml:space="preserve"> </v>
      </c>
      <c r="V56" s="142" t="str">
        <f t="shared" si="18"/>
        <v xml:space="preserve"> </v>
      </c>
      <c r="W56" s="142" t="str">
        <f t="shared" si="18"/>
        <v xml:space="preserve"> </v>
      </c>
      <c r="X56" s="142" t="str">
        <f t="shared" si="18"/>
        <v xml:space="preserve"> </v>
      </c>
      <c r="Y56" s="142" t="str">
        <f t="shared" si="18"/>
        <v xml:space="preserve"> </v>
      </c>
      <c r="Z56" s="142" t="str">
        <f t="shared" si="18"/>
        <v xml:space="preserve"> </v>
      </c>
      <c r="AA56" s="142" t="str">
        <f t="shared" si="18"/>
        <v xml:space="preserve"> </v>
      </c>
      <c r="AB56" s="142" t="str">
        <f t="shared" si="18"/>
        <v xml:space="preserve"> </v>
      </c>
      <c r="AC56" s="142" t="str">
        <f t="shared" si="18"/>
        <v xml:space="preserve"> </v>
      </c>
      <c r="AD56" s="142" t="str">
        <f t="shared" si="18"/>
        <v xml:space="preserve"> </v>
      </c>
      <c r="AE56" s="142" t="str">
        <f t="shared" si="18"/>
        <v xml:space="preserve"> </v>
      </c>
      <c r="AF56" s="142" t="str">
        <f t="shared" si="18"/>
        <v xml:space="preserve"> </v>
      </c>
      <c r="AG56" s="142" t="str">
        <f t="shared" si="18"/>
        <v xml:space="preserve"> </v>
      </c>
    </row>
    <row r="57" spans="2:33">
      <c r="B57" s="140"/>
      <c r="C57" s="180" t="s">
        <v>329</v>
      </c>
      <c r="D57" s="8"/>
      <c r="E57" s="8"/>
      <c r="F57" s="8"/>
      <c r="G57" s="8"/>
      <c r="H57" s="8"/>
      <c r="I57" s="8"/>
      <c r="J57" s="8"/>
      <c r="K57" s="8"/>
      <c r="L57" s="8"/>
      <c r="M57" s="8"/>
      <c r="N57" s="8"/>
      <c r="O57" s="8"/>
      <c r="P57" s="8"/>
      <c r="Q57" s="8"/>
      <c r="R57" s="8"/>
      <c r="S57" s="8"/>
      <c r="T57" s="8"/>
      <c r="U57" s="8"/>
      <c r="V57" s="8"/>
      <c r="W57" s="8"/>
      <c r="X57" s="8"/>
      <c r="Y57" s="8"/>
      <c r="Z57" s="8"/>
      <c r="AA57" s="8"/>
      <c r="AB57" s="8"/>
      <c r="AC57" s="8"/>
      <c r="AD57" s="8"/>
      <c r="AE57" s="8"/>
      <c r="AF57" s="8"/>
      <c r="AG57" s="8"/>
    </row>
    <row r="58" spans="2:33">
      <c r="B58" s="140"/>
      <c r="C58" s="180" t="s">
        <v>330</v>
      </c>
      <c r="D58" s="8"/>
      <c r="E58" s="8"/>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row>
    <row r="59" spans="2:33">
      <c r="B59" s="140"/>
      <c r="C59" s="180" t="s">
        <v>331</v>
      </c>
      <c r="D59" s="8"/>
      <c r="E59" s="8"/>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8"/>
    </row>
    <row r="60" spans="2:33">
      <c r="B60">
        <v>3</v>
      </c>
      <c r="C60" s="147" t="s">
        <v>324</v>
      </c>
      <c r="D60" s="142" t="str">
        <f t="shared" ref="D60:AG60" si="20">IF(COUNTIF(D57:D59,"C")&gt;=1,"A",IF(COUNTIF(D57:D59,"C")&gt;0,"P"," "))</f>
        <v xml:space="preserve"> </v>
      </c>
      <c r="E60" s="142" t="str">
        <f t="shared" ref="E60:S60" si="21">IF(COUNTIF(E57:E59,"C")&gt;=1,"A",IF(COUNTIF(E57:E59,"C")&gt;0,"P"," "))</f>
        <v xml:space="preserve"> </v>
      </c>
      <c r="F60" s="142" t="str">
        <f>IF(COUNTIF(F57:F59,"C")&gt;=1,"A",IF(COUNTIF(F57:F59,"C")&gt;0,"P"," "))</f>
        <v xml:space="preserve"> </v>
      </c>
      <c r="G60" s="142" t="str">
        <f t="shared" si="21"/>
        <v xml:space="preserve"> </v>
      </c>
      <c r="H60" s="142" t="str">
        <f t="shared" si="21"/>
        <v xml:space="preserve"> </v>
      </c>
      <c r="I60" s="142" t="str">
        <f t="shared" si="21"/>
        <v xml:space="preserve"> </v>
      </c>
      <c r="J60" s="142" t="str">
        <f t="shared" si="21"/>
        <v xml:space="preserve"> </v>
      </c>
      <c r="K60" s="142" t="str">
        <f t="shared" si="21"/>
        <v xml:space="preserve"> </v>
      </c>
      <c r="L60" s="142" t="str">
        <f t="shared" si="21"/>
        <v xml:space="preserve"> </v>
      </c>
      <c r="M60" s="142" t="str">
        <f t="shared" si="21"/>
        <v xml:space="preserve"> </v>
      </c>
      <c r="N60" s="142" t="str">
        <f t="shared" si="21"/>
        <v xml:space="preserve"> </v>
      </c>
      <c r="O60" s="142" t="str">
        <f t="shared" si="21"/>
        <v xml:space="preserve"> </v>
      </c>
      <c r="P60" s="142" t="str">
        <f t="shared" si="21"/>
        <v xml:space="preserve"> </v>
      </c>
      <c r="Q60" s="142" t="str">
        <f t="shared" si="21"/>
        <v xml:space="preserve"> </v>
      </c>
      <c r="R60" s="142" t="str">
        <f t="shared" si="21"/>
        <v xml:space="preserve"> </v>
      </c>
      <c r="S60" s="142" t="str">
        <f t="shared" si="21"/>
        <v xml:space="preserve"> </v>
      </c>
      <c r="T60" s="142" t="str">
        <f t="shared" si="20"/>
        <v xml:space="preserve"> </v>
      </c>
      <c r="U60" s="142" t="str">
        <f t="shared" si="20"/>
        <v xml:space="preserve"> </v>
      </c>
      <c r="V60" s="142" t="str">
        <f t="shared" si="20"/>
        <v xml:space="preserve"> </v>
      </c>
      <c r="W60" s="142" t="str">
        <f t="shared" si="20"/>
        <v xml:space="preserve"> </v>
      </c>
      <c r="X60" s="142" t="str">
        <f t="shared" si="20"/>
        <v xml:space="preserve"> </v>
      </c>
      <c r="Y60" s="142" t="str">
        <f t="shared" si="20"/>
        <v xml:space="preserve"> </v>
      </c>
      <c r="Z60" s="142" t="str">
        <f t="shared" si="20"/>
        <v xml:space="preserve"> </v>
      </c>
      <c r="AA60" s="142" t="str">
        <f t="shared" si="20"/>
        <v xml:space="preserve"> </v>
      </c>
      <c r="AB60" s="142" t="str">
        <f t="shared" si="20"/>
        <v xml:space="preserve"> </v>
      </c>
      <c r="AC60" s="142" t="str">
        <f t="shared" si="20"/>
        <v xml:space="preserve"> </v>
      </c>
      <c r="AD60" s="142" t="str">
        <f t="shared" si="20"/>
        <v xml:space="preserve"> </v>
      </c>
      <c r="AE60" s="142" t="str">
        <f t="shared" si="20"/>
        <v xml:space="preserve"> </v>
      </c>
      <c r="AF60" s="142" t="str">
        <f t="shared" si="20"/>
        <v xml:space="preserve"> </v>
      </c>
      <c r="AG60" s="142" t="str">
        <f t="shared" si="20"/>
        <v xml:space="preserve"> </v>
      </c>
    </row>
    <row r="61" spans="2:33">
      <c r="B61" s="140"/>
      <c r="C61" s="180" t="s">
        <v>332</v>
      </c>
      <c r="D61" s="8"/>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row>
    <row r="62" spans="2:33">
      <c r="B62" s="140"/>
      <c r="C62" s="180" t="s">
        <v>333</v>
      </c>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row>
    <row r="63" spans="2:33">
      <c r="B63" s="140"/>
      <c r="C63" s="180" t="s">
        <v>334</v>
      </c>
      <c r="D63" s="8"/>
      <c r="E63" s="8"/>
      <c r="F63" s="8"/>
      <c r="G63" s="8"/>
      <c r="H63" s="8"/>
      <c r="I63" s="8"/>
      <c r="J63" s="8"/>
      <c r="K63" s="8"/>
      <c r="L63" s="8"/>
      <c r="M63" s="8"/>
      <c r="N63" s="8"/>
      <c r="O63" s="8"/>
      <c r="P63" s="8"/>
      <c r="Q63" s="8"/>
      <c r="R63" s="8"/>
      <c r="S63" s="8"/>
      <c r="T63" s="8"/>
      <c r="U63" s="8"/>
      <c r="V63" s="8"/>
      <c r="W63" s="8"/>
      <c r="X63" s="8"/>
      <c r="Y63" s="8"/>
      <c r="Z63" s="8"/>
      <c r="AA63" s="8"/>
      <c r="AB63" s="8"/>
      <c r="AC63" s="8"/>
      <c r="AD63" s="8"/>
      <c r="AE63" s="8"/>
      <c r="AF63" s="8"/>
      <c r="AG63" s="8"/>
    </row>
    <row r="64" spans="2:33">
      <c r="B64">
        <v>4</v>
      </c>
      <c r="C64" s="147" t="s">
        <v>325</v>
      </c>
      <c r="D64" s="142" t="str">
        <f t="shared" ref="D64:AG64" si="22">IF(COUNTIF(D61:D63,"C")&gt;=1,"A",IF(COUNTIF(D61:D63,"C")&gt;0,"P"," "))</f>
        <v xml:space="preserve"> </v>
      </c>
      <c r="E64" s="142" t="str">
        <f t="shared" ref="E64:S64" si="23">IF(COUNTIF(E61:E63,"C")&gt;=1,"A",IF(COUNTIF(E61:E63,"C")&gt;0,"P"," "))</f>
        <v xml:space="preserve"> </v>
      </c>
      <c r="F64" s="142" t="str">
        <f>IF(COUNTIF(F61:F63,"C")&gt;=1,"A",IF(COUNTIF(F61:F63,"C")&gt;0,"P"," "))</f>
        <v xml:space="preserve"> </v>
      </c>
      <c r="G64" s="142" t="str">
        <f t="shared" si="23"/>
        <v xml:space="preserve"> </v>
      </c>
      <c r="H64" s="142" t="str">
        <f t="shared" si="23"/>
        <v xml:space="preserve"> </v>
      </c>
      <c r="I64" s="142" t="str">
        <f t="shared" si="23"/>
        <v xml:space="preserve"> </v>
      </c>
      <c r="J64" s="142" t="str">
        <f t="shared" si="23"/>
        <v xml:space="preserve"> </v>
      </c>
      <c r="K64" s="142" t="str">
        <f t="shared" si="23"/>
        <v xml:space="preserve"> </v>
      </c>
      <c r="L64" s="142" t="str">
        <f t="shared" si="23"/>
        <v xml:space="preserve"> </v>
      </c>
      <c r="M64" s="142" t="str">
        <f t="shared" si="23"/>
        <v xml:space="preserve"> </v>
      </c>
      <c r="N64" s="142" t="str">
        <f t="shared" si="23"/>
        <v xml:space="preserve"> </v>
      </c>
      <c r="O64" s="142" t="str">
        <f t="shared" si="23"/>
        <v xml:space="preserve"> </v>
      </c>
      <c r="P64" s="142" t="str">
        <f t="shared" si="23"/>
        <v xml:space="preserve"> </v>
      </c>
      <c r="Q64" s="142" t="str">
        <f t="shared" si="23"/>
        <v xml:space="preserve"> </v>
      </c>
      <c r="R64" s="142" t="str">
        <f t="shared" si="23"/>
        <v xml:space="preserve"> </v>
      </c>
      <c r="S64" s="142" t="str">
        <f t="shared" si="23"/>
        <v xml:space="preserve"> </v>
      </c>
      <c r="T64" s="142" t="str">
        <f t="shared" si="22"/>
        <v xml:space="preserve"> </v>
      </c>
      <c r="U64" s="142" t="str">
        <f t="shared" si="22"/>
        <v xml:space="preserve"> </v>
      </c>
      <c r="V64" s="142" t="str">
        <f t="shared" si="22"/>
        <v xml:space="preserve"> </v>
      </c>
      <c r="W64" s="142" t="str">
        <f t="shared" si="22"/>
        <v xml:space="preserve"> </v>
      </c>
      <c r="X64" s="142" t="str">
        <f t="shared" si="22"/>
        <v xml:space="preserve"> </v>
      </c>
      <c r="Y64" s="142" t="str">
        <f t="shared" si="22"/>
        <v xml:space="preserve"> </v>
      </c>
      <c r="Z64" s="142" t="str">
        <f t="shared" si="22"/>
        <v xml:space="preserve"> </v>
      </c>
      <c r="AA64" s="142" t="str">
        <f t="shared" si="22"/>
        <v xml:space="preserve"> </v>
      </c>
      <c r="AB64" s="142" t="str">
        <f t="shared" si="22"/>
        <v xml:space="preserve"> </v>
      </c>
      <c r="AC64" s="142" t="str">
        <f t="shared" si="22"/>
        <v xml:space="preserve"> </v>
      </c>
      <c r="AD64" s="142" t="str">
        <f t="shared" si="22"/>
        <v xml:space="preserve"> </v>
      </c>
      <c r="AE64" s="142" t="str">
        <f t="shared" si="22"/>
        <v xml:space="preserve"> </v>
      </c>
      <c r="AF64" s="142" t="str">
        <f t="shared" si="22"/>
        <v xml:space="preserve"> </v>
      </c>
      <c r="AG64" s="142" t="str">
        <f t="shared" si="22"/>
        <v xml:space="preserve"> </v>
      </c>
    </row>
    <row r="65" spans="2:33">
      <c r="B65" s="140"/>
      <c r="C65" s="180" t="s">
        <v>335</v>
      </c>
      <c r="D65" s="8"/>
      <c r="E65" s="8"/>
      <c r="F65" s="8"/>
      <c r="G65" s="8"/>
      <c r="H65" s="8"/>
      <c r="I65" s="8"/>
      <c r="J65" s="8"/>
      <c r="K65" s="8"/>
      <c r="L65" s="8"/>
      <c r="M65" s="8"/>
      <c r="N65" s="8"/>
      <c r="O65" s="8"/>
      <c r="P65" s="8"/>
      <c r="Q65" s="8"/>
      <c r="R65" s="8"/>
      <c r="S65" s="8"/>
      <c r="T65" s="8"/>
      <c r="U65" s="8"/>
      <c r="V65" s="8"/>
      <c r="W65" s="8"/>
      <c r="X65" s="8"/>
      <c r="Y65" s="8"/>
      <c r="Z65" s="8"/>
      <c r="AA65" s="8"/>
      <c r="AB65" s="8"/>
      <c r="AC65" s="8"/>
      <c r="AD65" s="8"/>
      <c r="AE65" s="8"/>
      <c r="AF65" s="8"/>
      <c r="AG65" s="8"/>
    </row>
    <row r="66" spans="2:33">
      <c r="B66" s="140"/>
      <c r="C66" s="180" t="s">
        <v>336</v>
      </c>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row>
    <row r="67" spans="2:33">
      <c r="B67" s="140"/>
      <c r="C67" s="180" t="s">
        <v>337</v>
      </c>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row>
    <row r="68" spans="2:33">
      <c r="B68">
        <v>5</v>
      </c>
      <c r="C68" s="147" t="s">
        <v>326</v>
      </c>
      <c r="D68" s="142" t="str">
        <f t="shared" ref="D68:AG68" si="24">IF(COUNTIF(D65:D67,"C")&gt;=1,"A",IF(COUNTIF(D65:D67,"C")&gt;0,"P"," "))</f>
        <v xml:space="preserve"> </v>
      </c>
      <c r="E68" s="142" t="str">
        <f t="shared" ref="E68:S68" si="25">IF(COUNTIF(E65:E67,"C")&gt;=1,"A",IF(COUNTIF(E65:E67,"C")&gt;0,"P"," "))</f>
        <v xml:space="preserve"> </v>
      </c>
      <c r="F68" s="142" t="str">
        <f>IF(COUNTIF(F65:F67,"C")&gt;=1,"A",IF(COUNTIF(F65:F67,"C")&gt;0,"P"," "))</f>
        <v xml:space="preserve"> </v>
      </c>
      <c r="G68" s="142" t="str">
        <f t="shared" si="25"/>
        <v xml:space="preserve"> </v>
      </c>
      <c r="H68" s="142" t="str">
        <f t="shared" si="25"/>
        <v xml:space="preserve"> </v>
      </c>
      <c r="I68" s="142" t="str">
        <f t="shared" si="25"/>
        <v xml:space="preserve"> </v>
      </c>
      <c r="J68" s="142" t="str">
        <f t="shared" si="25"/>
        <v xml:space="preserve"> </v>
      </c>
      <c r="K68" s="142" t="str">
        <f t="shared" si="25"/>
        <v xml:space="preserve"> </v>
      </c>
      <c r="L68" s="142" t="str">
        <f t="shared" si="25"/>
        <v xml:space="preserve"> </v>
      </c>
      <c r="M68" s="142" t="str">
        <f t="shared" si="25"/>
        <v xml:space="preserve"> </v>
      </c>
      <c r="N68" s="142" t="str">
        <f t="shared" si="25"/>
        <v xml:space="preserve"> </v>
      </c>
      <c r="O68" s="142" t="str">
        <f t="shared" si="25"/>
        <v xml:space="preserve"> </v>
      </c>
      <c r="P68" s="142" t="str">
        <f t="shared" si="25"/>
        <v xml:space="preserve"> </v>
      </c>
      <c r="Q68" s="142" t="str">
        <f t="shared" si="25"/>
        <v xml:space="preserve"> </v>
      </c>
      <c r="R68" s="142" t="str">
        <f t="shared" si="25"/>
        <v xml:space="preserve"> </v>
      </c>
      <c r="S68" s="142" t="str">
        <f t="shared" si="25"/>
        <v xml:space="preserve"> </v>
      </c>
      <c r="T68" s="142" t="str">
        <f t="shared" si="24"/>
        <v xml:space="preserve"> </v>
      </c>
      <c r="U68" s="142" t="str">
        <f t="shared" si="24"/>
        <v xml:space="preserve"> </v>
      </c>
      <c r="V68" s="142" t="str">
        <f t="shared" si="24"/>
        <v xml:space="preserve"> </v>
      </c>
      <c r="W68" s="142" t="str">
        <f t="shared" si="24"/>
        <v xml:space="preserve"> </v>
      </c>
      <c r="X68" s="142" t="str">
        <f t="shared" si="24"/>
        <v xml:space="preserve"> </v>
      </c>
      <c r="Y68" s="142" t="str">
        <f t="shared" si="24"/>
        <v xml:space="preserve"> </v>
      </c>
      <c r="Z68" s="142" t="str">
        <f t="shared" si="24"/>
        <v xml:space="preserve"> </v>
      </c>
      <c r="AA68" s="142" t="str">
        <f t="shared" si="24"/>
        <v xml:space="preserve"> </v>
      </c>
      <c r="AB68" s="142" t="str">
        <f t="shared" si="24"/>
        <v xml:space="preserve"> </v>
      </c>
      <c r="AC68" s="142" t="str">
        <f t="shared" si="24"/>
        <v xml:space="preserve"> </v>
      </c>
      <c r="AD68" s="142" t="str">
        <f t="shared" si="24"/>
        <v xml:space="preserve"> </v>
      </c>
      <c r="AE68" s="142" t="str">
        <f t="shared" si="24"/>
        <v xml:space="preserve"> </v>
      </c>
      <c r="AF68" s="142" t="str">
        <f t="shared" si="24"/>
        <v xml:space="preserve"> </v>
      </c>
      <c r="AG68" s="142" t="str">
        <f t="shared" si="24"/>
        <v xml:space="preserve"> </v>
      </c>
    </row>
    <row r="69" spans="2:33">
      <c r="B69" s="140"/>
      <c r="C69" s="180" t="s">
        <v>338</v>
      </c>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row>
    <row r="70" spans="2:33">
      <c r="B70" s="140"/>
      <c r="C70" s="180" t="s">
        <v>339</v>
      </c>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row>
    <row r="71" spans="2:33" ht="13.5" thickBot="1">
      <c r="B71" s="140"/>
      <c r="C71" s="180" t="s">
        <v>340</v>
      </c>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row>
    <row r="72" spans="2:33" ht="13.5" hidden="1" thickBot="1">
      <c r="D72" s="142" t="str">
        <f t="shared" ref="D72:AG72" si="26">IF(COUNTIF(D69:D71,"C")&gt;=1,"A",IF(COUNTIF(D69:D71,"C")&gt;0,"P"," "))</f>
        <v xml:space="preserve"> </v>
      </c>
      <c r="E72" s="142" t="str">
        <f t="shared" ref="E72:S72" si="27">IF(COUNTIF(E69:E71,"C")&gt;=1,"A",IF(COUNTIF(E69:E71,"C")&gt;0,"P"," "))</f>
        <v xml:space="preserve"> </v>
      </c>
      <c r="F72" s="142" t="str">
        <f>IF(COUNTIF(F69:F71,"C")&gt;=1,"A",IF(COUNTIF(F69:F71,"C")&gt;0,"P"," "))</f>
        <v xml:space="preserve"> </v>
      </c>
      <c r="G72" s="142" t="str">
        <f t="shared" si="27"/>
        <v xml:space="preserve"> </v>
      </c>
      <c r="H72" s="142" t="str">
        <f t="shared" si="27"/>
        <v xml:space="preserve"> </v>
      </c>
      <c r="I72" s="142" t="str">
        <f t="shared" si="27"/>
        <v xml:space="preserve"> </v>
      </c>
      <c r="J72" s="142" t="str">
        <f t="shared" si="27"/>
        <v xml:space="preserve"> </v>
      </c>
      <c r="K72" s="142" t="str">
        <f t="shared" si="27"/>
        <v xml:space="preserve"> </v>
      </c>
      <c r="L72" s="142" t="str">
        <f t="shared" si="27"/>
        <v xml:space="preserve"> </v>
      </c>
      <c r="M72" s="142" t="str">
        <f t="shared" si="27"/>
        <v xml:space="preserve"> </v>
      </c>
      <c r="N72" s="142" t="str">
        <f t="shared" si="27"/>
        <v xml:space="preserve"> </v>
      </c>
      <c r="O72" s="142" t="str">
        <f t="shared" si="27"/>
        <v xml:space="preserve"> </v>
      </c>
      <c r="P72" s="142" t="str">
        <f t="shared" si="27"/>
        <v xml:space="preserve"> </v>
      </c>
      <c r="Q72" s="142" t="str">
        <f t="shared" si="27"/>
        <v xml:space="preserve"> </v>
      </c>
      <c r="R72" s="142" t="str">
        <f t="shared" si="27"/>
        <v xml:space="preserve"> </v>
      </c>
      <c r="S72" s="142" t="str">
        <f t="shared" si="27"/>
        <v xml:space="preserve"> </v>
      </c>
      <c r="T72" s="142" t="str">
        <f t="shared" si="26"/>
        <v xml:space="preserve"> </v>
      </c>
      <c r="U72" s="142" t="str">
        <f t="shared" si="26"/>
        <v xml:space="preserve"> </v>
      </c>
      <c r="V72" s="142" t="str">
        <f t="shared" si="26"/>
        <v xml:space="preserve"> </v>
      </c>
      <c r="W72" s="142" t="str">
        <f t="shared" si="26"/>
        <v xml:space="preserve"> </v>
      </c>
      <c r="X72" s="142" t="str">
        <f t="shared" si="26"/>
        <v xml:space="preserve"> </v>
      </c>
      <c r="Y72" s="142" t="str">
        <f t="shared" si="26"/>
        <v xml:space="preserve"> </v>
      </c>
      <c r="Z72" s="142" t="str">
        <f t="shared" si="26"/>
        <v xml:space="preserve"> </v>
      </c>
      <c r="AA72" s="142" t="str">
        <f t="shared" si="26"/>
        <v xml:space="preserve"> </v>
      </c>
      <c r="AB72" s="142" t="str">
        <f t="shared" si="26"/>
        <v xml:space="preserve"> </v>
      </c>
      <c r="AC72" s="142" t="str">
        <f t="shared" si="26"/>
        <v xml:space="preserve"> </v>
      </c>
      <c r="AD72" s="142" t="str">
        <f t="shared" si="26"/>
        <v xml:space="preserve"> </v>
      </c>
      <c r="AE72" s="142" t="str">
        <f t="shared" si="26"/>
        <v xml:space="preserve"> </v>
      </c>
      <c r="AF72" s="142" t="str">
        <f t="shared" si="26"/>
        <v xml:space="preserve"> </v>
      </c>
      <c r="AG72" s="142" t="str">
        <f t="shared" si="26"/>
        <v xml:space="preserve"> </v>
      </c>
    </row>
    <row r="73" spans="2:33" ht="13.5" thickBot="1">
      <c r="C73" s="20" t="s">
        <v>49</v>
      </c>
      <c r="D73" s="108" t="str">
        <f>IF(COUNTIF(D56:D72,"A")&gt;4,"C",IF(COUNTIF(D56:D72,"A")&gt;0,"P"," "))</f>
        <v xml:space="preserve"> </v>
      </c>
      <c r="E73" s="108" t="str">
        <f t="shared" ref="E73:S73" si="28">IF(COUNTIF(E56:E72,"A")&gt;4,"C",IF(COUNTIF(E56:E72,"A")&gt;0,"P"," "))</f>
        <v xml:space="preserve"> </v>
      </c>
      <c r="F73" s="108" t="str">
        <f>IF(COUNTIF(F56:F72,"A")&gt;4,"C",IF(COUNTIF(F56:F72,"A")&gt;0,"P"," "))</f>
        <v xml:space="preserve"> </v>
      </c>
      <c r="G73" s="108" t="str">
        <f t="shared" si="28"/>
        <v xml:space="preserve"> </v>
      </c>
      <c r="H73" s="108" t="str">
        <f t="shared" si="28"/>
        <v xml:space="preserve"> </v>
      </c>
      <c r="I73" s="108" t="str">
        <f t="shared" si="28"/>
        <v xml:space="preserve"> </v>
      </c>
      <c r="J73" s="108" t="str">
        <f t="shared" si="28"/>
        <v xml:space="preserve"> </v>
      </c>
      <c r="K73" s="108" t="str">
        <f t="shared" si="28"/>
        <v xml:space="preserve"> </v>
      </c>
      <c r="L73" s="108" t="str">
        <f t="shared" si="28"/>
        <v xml:space="preserve"> </v>
      </c>
      <c r="M73" s="108" t="str">
        <f t="shared" si="28"/>
        <v xml:space="preserve"> </v>
      </c>
      <c r="N73" s="108" t="str">
        <f t="shared" si="28"/>
        <v xml:space="preserve"> </v>
      </c>
      <c r="O73" s="108" t="str">
        <f t="shared" si="28"/>
        <v xml:space="preserve"> </v>
      </c>
      <c r="P73" s="108" t="str">
        <f t="shared" si="28"/>
        <v xml:space="preserve"> </v>
      </c>
      <c r="Q73" s="108" t="str">
        <f t="shared" si="28"/>
        <v xml:space="preserve"> </v>
      </c>
      <c r="R73" s="108" t="str">
        <f t="shared" si="28"/>
        <v xml:space="preserve"> </v>
      </c>
      <c r="S73" s="108" t="str">
        <f t="shared" si="28"/>
        <v xml:space="preserve"> </v>
      </c>
      <c r="T73" s="108" t="str">
        <f t="shared" ref="T73:AG73" si="29">IF(COUNTIF(T56:T72,"A")&gt;4,"C",IF(COUNTIF(T56:T72,"A")&gt;0,"P"," "))</f>
        <v xml:space="preserve"> </v>
      </c>
      <c r="U73" s="108" t="str">
        <f t="shared" si="29"/>
        <v xml:space="preserve"> </v>
      </c>
      <c r="V73" s="108" t="str">
        <f t="shared" si="29"/>
        <v xml:space="preserve"> </v>
      </c>
      <c r="W73" s="108" t="str">
        <f t="shared" si="29"/>
        <v xml:space="preserve"> </v>
      </c>
      <c r="X73" s="108" t="str">
        <f t="shared" si="29"/>
        <v xml:space="preserve"> </v>
      </c>
      <c r="Y73" s="108" t="str">
        <f t="shared" si="29"/>
        <v xml:space="preserve"> </v>
      </c>
      <c r="Z73" s="108" t="str">
        <f t="shared" si="29"/>
        <v xml:space="preserve"> </v>
      </c>
      <c r="AA73" s="108" t="str">
        <f t="shared" si="29"/>
        <v xml:space="preserve"> </v>
      </c>
      <c r="AB73" s="108" t="str">
        <f t="shared" si="29"/>
        <v xml:space="preserve"> </v>
      </c>
      <c r="AC73" s="108" t="str">
        <f t="shared" si="29"/>
        <v xml:space="preserve"> </v>
      </c>
      <c r="AD73" s="108" t="str">
        <f t="shared" si="29"/>
        <v xml:space="preserve"> </v>
      </c>
      <c r="AE73" s="108" t="str">
        <f t="shared" si="29"/>
        <v xml:space="preserve"> </v>
      </c>
      <c r="AF73" s="108" t="str">
        <f t="shared" si="29"/>
        <v xml:space="preserve"> </v>
      </c>
      <c r="AG73" s="108" t="str">
        <f t="shared" si="29"/>
        <v xml:space="preserve"> </v>
      </c>
    </row>
    <row r="74" spans="2:33" ht="15">
      <c r="B74" s="139" t="s">
        <v>145</v>
      </c>
      <c r="D74"/>
      <c r="E74"/>
      <c r="F74"/>
      <c r="G74"/>
      <c r="H74"/>
      <c r="I74"/>
      <c r="J74"/>
      <c r="K74"/>
      <c r="L74"/>
      <c r="M74"/>
      <c r="N74"/>
      <c r="O74"/>
      <c r="P74"/>
      <c r="Q74"/>
      <c r="R74"/>
      <c r="S74"/>
      <c r="T74"/>
      <c r="U74"/>
      <c r="V74"/>
      <c r="W74"/>
      <c r="X74"/>
      <c r="Y74"/>
      <c r="Z74"/>
      <c r="AA74"/>
      <c r="AB74"/>
      <c r="AC74"/>
      <c r="AD74"/>
      <c r="AE74"/>
      <c r="AF74"/>
      <c r="AG74"/>
    </row>
    <row r="75" spans="2:33">
      <c r="B75">
        <v>1</v>
      </c>
      <c r="C75" t="s">
        <v>550</v>
      </c>
    </row>
    <row r="76" spans="2:33">
      <c r="B76" s="140"/>
      <c r="C76" s="59" t="s">
        <v>551</v>
      </c>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row>
    <row r="77" spans="2:33">
      <c r="B77" s="140"/>
      <c r="C77" s="59" t="s">
        <v>552</v>
      </c>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row>
    <row r="78" spans="2:33">
      <c r="B78" s="140"/>
      <c r="C78" s="59" t="s">
        <v>553</v>
      </c>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row>
    <row r="79" spans="2:33">
      <c r="B79">
        <v>2</v>
      </c>
      <c r="C79" s="147" t="s">
        <v>554</v>
      </c>
      <c r="D79" s="142" t="str">
        <f t="shared" ref="D79:AG79" si="30">IF(COUNTIF(D76:D78,"C")&gt;=1,"A",IF(COUNTIF(D76:D78,"C")&gt;0,"P"," "))</f>
        <v xml:space="preserve"> </v>
      </c>
      <c r="E79" s="142" t="str">
        <f t="shared" ref="E79:S79" si="31">IF(COUNTIF(E76:E78,"C")&gt;=1,"A",IF(COUNTIF(E76:E78,"C")&gt;0,"P"," "))</f>
        <v xml:space="preserve"> </v>
      </c>
      <c r="F79" s="142" t="str">
        <f>IF(COUNTIF(F76:F78,"C")&gt;=1,"A",IF(COUNTIF(F76:F78,"C")&gt;0,"P"," "))</f>
        <v xml:space="preserve"> </v>
      </c>
      <c r="G79" s="142" t="str">
        <f t="shared" si="31"/>
        <v xml:space="preserve"> </v>
      </c>
      <c r="H79" s="142" t="str">
        <f t="shared" si="31"/>
        <v xml:space="preserve"> </v>
      </c>
      <c r="I79" s="142" t="str">
        <f t="shared" si="31"/>
        <v xml:space="preserve"> </v>
      </c>
      <c r="J79" s="142" t="str">
        <f t="shared" si="31"/>
        <v xml:space="preserve"> </v>
      </c>
      <c r="K79" s="142" t="str">
        <f t="shared" si="31"/>
        <v xml:space="preserve"> </v>
      </c>
      <c r="L79" s="142" t="str">
        <f t="shared" si="31"/>
        <v xml:space="preserve"> </v>
      </c>
      <c r="M79" s="142" t="str">
        <f t="shared" si="31"/>
        <v xml:space="preserve"> </v>
      </c>
      <c r="N79" s="142" t="str">
        <f t="shared" si="31"/>
        <v xml:space="preserve"> </v>
      </c>
      <c r="O79" s="142" t="str">
        <f t="shared" si="31"/>
        <v xml:space="preserve"> </v>
      </c>
      <c r="P79" s="142" t="str">
        <f t="shared" si="31"/>
        <v xml:space="preserve"> </v>
      </c>
      <c r="Q79" s="142" t="str">
        <f t="shared" si="31"/>
        <v xml:space="preserve"> </v>
      </c>
      <c r="R79" s="142" t="str">
        <f t="shared" si="31"/>
        <v xml:space="preserve"> </v>
      </c>
      <c r="S79" s="142" t="str">
        <f t="shared" si="31"/>
        <v xml:space="preserve"> </v>
      </c>
      <c r="T79" s="142" t="str">
        <f t="shared" si="30"/>
        <v xml:space="preserve"> </v>
      </c>
      <c r="U79" s="142" t="str">
        <f t="shared" si="30"/>
        <v xml:space="preserve"> </v>
      </c>
      <c r="V79" s="142" t="str">
        <f t="shared" si="30"/>
        <v xml:space="preserve"> </v>
      </c>
      <c r="W79" s="142" t="str">
        <f t="shared" si="30"/>
        <v xml:space="preserve"> </v>
      </c>
      <c r="X79" s="142" t="str">
        <f t="shared" si="30"/>
        <v xml:space="preserve"> </v>
      </c>
      <c r="Y79" s="142" t="str">
        <f t="shared" si="30"/>
        <v xml:space="preserve"> </v>
      </c>
      <c r="Z79" s="142" t="str">
        <f t="shared" si="30"/>
        <v xml:space="preserve"> </v>
      </c>
      <c r="AA79" s="142" t="str">
        <f t="shared" si="30"/>
        <v xml:space="preserve"> </v>
      </c>
      <c r="AB79" s="142" t="str">
        <f t="shared" si="30"/>
        <v xml:space="preserve"> </v>
      </c>
      <c r="AC79" s="142" t="str">
        <f t="shared" si="30"/>
        <v xml:space="preserve"> </v>
      </c>
      <c r="AD79" s="142" t="str">
        <f t="shared" si="30"/>
        <v xml:space="preserve"> </v>
      </c>
      <c r="AE79" s="142" t="str">
        <f t="shared" si="30"/>
        <v xml:space="preserve"> </v>
      </c>
      <c r="AF79" s="142" t="str">
        <f t="shared" si="30"/>
        <v xml:space="preserve"> </v>
      </c>
      <c r="AG79" s="142" t="str">
        <f t="shared" si="30"/>
        <v xml:space="preserve"> </v>
      </c>
    </row>
    <row r="80" spans="2:33">
      <c r="B80" s="140"/>
      <c r="C80" s="151" t="s">
        <v>555</v>
      </c>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row>
    <row r="81" spans="2:33">
      <c r="B81" s="140"/>
      <c r="C81" s="151" t="s">
        <v>556</v>
      </c>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row>
    <row r="82" spans="2:33">
      <c r="B82" s="140"/>
      <c r="C82" s="151" t="s">
        <v>557</v>
      </c>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row>
    <row r="83" spans="2:33">
      <c r="B83">
        <v>3</v>
      </c>
      <c r="C83" s="147" t="s">
        <v>558</v>
      </c>
      <c r="D83" s="142" t="str">
        <f t="shared" ref="D83:AG83" si="32">IF(COUNTIF(D80:D82,"C")&gt;=1,"A",IF(COUNTIF(D80:D82,"C")&gt;0,"P"," "))</f>
        <v xml:space="preserve"> </v>
      </c>
      <c r="E83" s="142" t="str">
        <f t="shared" ref="E83:S83" si="33">IF(COUNTIF(E80:E82,"C")&gt;=1,"A",IF(COUNTIF(E80:E82,"C")&gt;0,"P"," "))</f>
        <v xml:space="preserve"> </v>
      </c>
      <c r="F83" s="142" t="str">
        <f>IF(COUNTIF(F80:F82,"C")&gt;=1,"A",IF(COUNTIF(F80:F82,"C")&gt;0,"P"," "))</f>
        <v xml:space="preserve"> </v>
      </c>
      <c r="G83" s="142" t="str">
        <f t="shared" si="33"/>
        <v xml:space="preserve"> </v>
      </c>
      <c r="H83" s="142" t="str">
        <f t="shared" si="33"/>
        <v xml:space="preserve"> </v>
      </c>
      <c r="I83" s="142" t="str">
        <f t="shared" si="33"/>
        <v xml:space="preserve"> </v>
      </c>
      <c r="J83" s="142" t="str">
        <f t="shared" si="33"/>
        <v xml:space="preserve"> </v>
      </c>
      <c r="K83" s="142" t="str">
        <f t="shared" si="33"/>
        <v xml:space="preserve"> </v>
      </c>
      <c r="L83" s="142" t="str">
        <f t="shared" si="33"/>
        <v xml:space="preserve"> </v>
      </c>
      <c r="M83" s="142" t="str">
        <f t="shared" si="33"/>
        <v xml:space="preserve"> </v>
      </c>
      <c r="N83" s="142" t="str">
        <f t="shared" si="33"/>
        <v xml:space="preserve"> </v>
      </c>
      <c r="O83" s="142" t="str">
        <f t="shared" si="33"/>
        <v xml:space="preserve"> </v>
      </c>
      <c r="P83" s="142" t="str">
        <f t="shared" si="33"/>
        <v xml:space="preserve"> </v>
      </c>
      <c r="Q83" s="142" t="str">
        <f t="shared" si="33"/>
        <v xml:space="preserve"> </v>
      </c>
      <c r="R83" s="142" t="str">
        <f t="shared" si="33"/>
        <v xml:space="preserve"> </v>
      </c>
      <c r="S83" s="142" t="str">
        <f t="shared" si="33"/>
        <v xml:space="preserve"> </v>
      </c>
      <c r="T83" s="142" t="str">
        <f t="shared" si="32"/>
        <v xml:space="preserve"> </v>
      </c>
      <c r="U83" s="142" t="str">
        <f t="shared" si="32"/>
        <v xml:space="preserve"> </v>
      </c>
      <c r="V83" s="142" t="str">
        <f t="shared" si="32"/>
        <v xml:space="preserve"> </v>
      </c>
      <c r="W83" s="142" t="str">
        <f t="shared" si="32"/>
        <v xml:space="preserve"> </v>
      </c>
      <c r="X83" s="142" t="str">
        <f t="shared" si="32"/>
        <v xml:space="preserve"> </v>
      </c>
      <c r="Y83" s="142" t="str">
        <f t="shared" si="32"/>
        <v xml:space="preserve"> </v>
      </c>
      <c r="Z83" s="142" t="str">
        <f t="shared" si="32"/>
        <v xml:space="preserve"> </v>
      </c>
      <c r="AA83" s="142" t="str">
        <f t="shared" si="32"/>
        <v xml:space="preserve"> </v>
      </c>
      <c r="AB83" s="142" t="str">
        <f t="shared" si="32"/>
        <v xml:space="preserve"> </v>
      </c>
      <c r="AC83" s="142" t="str">
        <f t="shared" si="32"/>
        <v xml:space="preserve"> </v>
      </c>
      <c r="AD83" s="142" t="str">
        <f t="shared" si="32"/>
        <v xml:space="preserve"> </v>
      </c>
      <c r="AE83" s="142" t="str">
        <f t="shared" si="32"/>
        <v xml:space="preserve"> </v>
      </c>
      <c r="AF83" s="142" t="str">
        <f t="shared" si="32"/>
        <v xml:space="preserve"> </v>
      </c>
      <c r="AG83" s="142" t="str">
        <f t="shared" si="32"/>
        <v xml:space="preserve"> </v>
      </c>
    </row>
    <row r="84" spans="2:33">
      <c r="B84" s="140"/>
      <c r="C84" s="151" t="s">
        <v>559</v>
      </c>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row>
    <row r="85" spans="2:33">
      <c r="B85" s="140"/>
      <c r="C85" s="151" t="s">
        <v>560</v>
      </c>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row>
    <row r="86" spans="2:33">
      <c r="B86" s="140"/>
      <c r="C86" s="151" t="s">
        <v>561</v>
      </c>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row>
    <row r="87" spans="2:33">
      <c r="B87">
        <v>4</v>
      </c>
      <c r="C87" s="147" t="s">
        <v>562</v>
      </c>
      <c r="D87" s="142" t="str">
        <f t="shared" ref="D87:AG87" si="34">IF(COUNTIF(D84:D86,"C")&gt;=1,"A",IF(COUNTIF(D84:D86,"C")&gt;0,"P"," "))</f>
        <v xml:space="preserve"> </v>
      </c>
      <c r="E87" s="142" t="str">
        <f t="shared" ref="E87:S87" si="35">IF(COUNTIF(E84:E86,"C")&gt;=1,"A",IF(COUNTIF(E84:E86,"C")&gt;0,"P"," "))</f>
        <v xml:space="preserve"> </v>
      </c>
      <c r="F87" s="142" t="str">
        <f>IF(COUNTIF(F84:F86,"C")&gt;=1,"A",IF(COUNTIF(F84:F86,"C")&gt;0,"P"," "))</f>
        <v xml:space="preserve"> </v>
      </c>
      <c r="G87" s="142" t="str">
        <f t="shared" si="35"/>
        <v xml:space="preserve"> </v>
      </c>
      <c r="H87" s="142" t="str">
        <f t="shared" si="35"/>
        <v xml:space="preserve"> </v>
      </c>
      <c r="I87" s="142" t="str">
        <f t="shared" si="35"/>
        <v xml:space="preserve"> </v>
      </c>
      <c r="J87" s="142" t="str">
        <f t="shared" si="35"/>
        <v xml:space="preserve"> </v>
      </c>
      <c r="K87" s="142" t="str">
        <f t="shared" si="35"/>
        <v xml:space="preserve"> </v>
      </c>
      <c r="L87" s="142" t="str">
        <f t="shared" si="35"/>
        <v xml:space="preserve"> </v>
      </c>
      <c r="M87" s="142" t="str">
        <f t="shared" si="35"/>
        <v xml:space="preserve"> </v>
      </c>
      <c r="N87" s="142" t="str">
        <f t="shared" si="35"/>
        <v xml:space="preserve"> </v>
      </c>
      <c r="O87" s="142" t="str">
        <f t="shared" si="35"/>
        <v xml:space="preserve"> </v>
      </c>
      <c r="P87" s="142" t="str">
        <f t="shared" si="35"/>
        <v xml:space="preserve"> </v>
      </c>
      <c r="Q87" s="142" t="str">
        <f t="shared" si="35"/>
        <v xml:space="preserve"> </v>
      </c>
      <c r="R87" s="142" t="str">
        <f t="shared" si="35"/>
        <v xml:space="preserve"> </v>
      </c>
      <c r="S87" s="142" t="str">
        <f t="shared" si="35"/>
        <v xml:space="preserve"> </v>
      </c>
      <c r="T87" s="142" t="str">
        <f t="shared" si="34"/>
        <v xml:space="preserve"> </v>
      </c>
      <c r="U87" s="142" t="str">
        <f t="shared" si="34"/>
        <v xml:space="preserve"> </v>
      </c>
      <c r="V87" s="142" t="str">
        <f t="shared" si="34"/>
        <v xml:space="preserve"> </v>
      </c>
      <c r="W87" s="142" t="str">
        <f t="shared" si="34"/>
        <v xml:space="preserve"> </v>
      </c>
      <c r="X87" s="142" t="str">
        <f t="shared" si="34"/>
        <v xml:space="preserve"> </v>
      </c>
      <c r="Y87" s="142" t="str">
        <f t="shared" si="34"/>
        <v xml:space="preserve"> </v>
      </c>
      <c r="Z87" s="142" t="str">
        <f t="shared" si="34"/>
        <v xml:space="preserve"> </v>
      </c>
      <c r="AA87" s="142" t="str">
        <f t="shared" si="34"/>
        <v xml:space="preserve"> </v>
      </c>
      <c r="AB87" s="142" t="str">
        <f t="shared" si="34"/>
        <v xml:space="preserve"> </v>
      </c>
      <c r="AC87" s="142" t="str">
        <f t="shared" si="34"/>
        <v xml:space="preserve"> </v>
      </c>
      <c r="AD87" s="142" t="str">
        <f t="shared" si="34"/>
        <v xml:space="preserve"> </v>
      </c>
      <c r="AE87" s="142" t="str">
        <f t="shared" si="34"/>
        <v xml:space="preserve"> </v>
      </c>
      <c r="AF87" s="142" t="str">
        <f t="shared" si="34"/>
        <v xml:space="preserve"> </v>
      </c>
      <c r="AG87" s="142" t="str">
        <f t="shared" si="34"/>
        <v xml:space="preserve"> </v>
      </c>
    </row>
    <row r="88" spans="2:33">
      <c r="B88" s="140"/>
      <c r="C88" s="151" t="s">
        <v>563</v>
      </c>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row>
    <row r="89" spans="2:33">
      <c r="B89" s="140"/>
      <c r="C89" s="151" t="s">
        <v>564</v>
      </c>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row>
    <row r="90" spans="2:33">
      <c r="B90" s="140"/>
      <c r="C90" s="151" t="s">
        <v>565</v>
      </c>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row>
    <row r="91" spans="2:33">
      <c r="B91">
        <v>5</v>
      </c>
      <c r="C91" s="147" t="s">
        <v>566</v>
      </c>
      <c r="D91" s="142" t="str">
        <f t="shared" ref="D91:AG91" si="36">IF(COUNTIF(D88:D90,"C")&gt;=1,"A",IF(COUNTIF(D88:D90,"C")&gt;0,"P"," "))</f>
        <v xml:space="preserve"> </v>
      </c>
      <c r="E91" s="142" t="str">
        <f t="shared" ref="E91:S91" si="37">IF(COUNTIF(E88:E90,"C")&gt;=1,"A",IF(COUNTIF(E88:E90,"C")&gt;0,"P"," "))</f>
        <v xml:space="preserve"> </v>
      </c>
      <c r="F91" s="142" t="str">
        <f>IF(COUNTIF(F88:F90,"C")&gt;=1,"A",IF(COUNTIF(F88:F90,"C")&gt;0,"P"," "))</f>
        <v xml:space="preserve"> </v>
      </c>
      <c r="G91" s="142" t="str">
        <f t="shared" si="37"/>
        <v xml:space="preserve"> </v>
      </c>
      <c r="H91" s="142" t="str">
        <f t="shared" si="37"/>
        <v xml:space="preserve"> </v>
      </c>
      <c r="I91" s="142" t="str">
        <f t="shared" si="37"/>
        <v xml:space="preserve"> </v>
      </c>
      <c r="J91" s="142" t="str">
        <f t="shared" si="37"/>
        <v xml:space="preserve"> </v>
      </c>
      <c r="K91" s="142" t="str">
        <f t="shared" si="37"/>
        <v xml:space="preserve"> </v>
      </c>
      <c r="L91" s="142" t="str">
        <f t="shared" si="37"/>
        <v xml:space="preserve"> </v>
      </c>
      <c r="M91" s="142" t="str">
        <f t="shared" si="37"/>
        <v xml:space="preserve"> </v>
      </c>
      <c r="N91" s="142" t="str">
        <f t="shared" si="37"/>
        <v xml:space="preserve"> </v>
      </c>
      <c r="O91" s="142" t="str">
        <f t="shared" si="37"/>
        <v xml:space="preserve"> </v>
      </c>
      <c r="P91" s="142" t="str">
        <f t="shared" si="37"/>
        <v xml:space="preserve"> </v>
      </c>
      <c r="Q91" s="142" t="str">
        <f t="shared" si="37"/>
        <v xml:space="preserve"> </v>
      </c>
      <c r="R91" s="142" t="str">
        <f t="shared" si="37"/>
        <v xml:space="preserve"> </v>
      </c>
      <c r="S91" s="142" t="str">
        <f t="shared" si="37"/>
        <v xml:space="preserve"> </v>
      </c>
      <c r="T91" s="142" t="str">
        <f t="shared" si="36"/>
        <v xml:space="preserve"> </v>
      </c>
      <c r="U91" s="142" t="str">
        <f t="shared" si="36"/>
        <v xml:space="preserve"> </v>
      </c>
      <c r="V91" s="142" t="str">
        <f t="shared" si="36"/>
        <v xml:space="preserve"> </v>
      </c>
      <c r="W91" s="142" t="str">
        <f t="shared" si="36"/>
        <v xml:space="preserve"> </v>
      </c>
      <c r="X91" s="142" t="str">
        <f t="shared" si="36"/>
        <v xml:space="preserve"> </v>
      </c>
      <c r="Y91" s="142" t="str">
        <f t="shared" si="36"/>
        <v xml:space="preserve"> </v>
      </c>
      <c r="Z91" s="142" t="str">
        <f t="shared" si="36"/>
        <v xml:space="preserve"> </v>
      </c>
      <c r="AA91" s="142" t="str">
        <f t="shared" si="36"/>
        <v xml:space="preserve"> </v>
      </c>
      <c r="AB91" s="142" t="str">
        <f t="shared" si="36"/>
        <v xml:space="preserve"> </v>
      </c>
      <c r="AC91" s="142" t="str">
        <f t="shared" si="36"/>
        <v xml:space="preserve"> </v>
      </c>
      <c r="AD91" s="142" t="str">
        <f t="shared" si="36"/>
        <v xml:space="preserve"> </v>
      </c>
      <c r="AE91" s="142" t="str">
        <f t="shared" si="36"/>
        <v xml:space="preserve"> </v>
      </c>
      <c r="AF91" s="142" t="str">
        <f t="shared" si="36"/>
        <v xml:space="preserve"> </v>
      </c>
      <c r="AG91" s="142" t="str">
        <f t="shared" si="36"/>
        <v xml:space="preserve"> </v>
      </c>
    </row>
    <row r="92" spans="2:33">
      <c r="B92" s="140"/>
      <c r="C92" s="151" t="s">
        <v>567</v>
      </c>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row>
    <row r="93" spans="2:33">
      <c r="B93" s="140"/>
      <c r="C93" s="151" t="s">
        <v>568</v>
      </c>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row>
    <row r="94" spans="2:33" ht="13.5" thickBot="1">
      <c r="B94" s="140"/>
      <c r="C94" s="151" t="s">
        <v>569</v>
      </c>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row>
    <row r="95" spans="2:33" ht="13.5" hidden="1" thickBot="1">
      <c r="D95" s="142" t="str">
        <f t="shared" ref="D95:AG95" si="38">IF(COUNTIF(D92:D94,"C")&gt;=1,"A",IF(COUNTIF(D92:D94,"C")&gt;0,"P"," "))</f>
        <v xml:space="preserve"> </v>
      </c>
      <c r="E95" s="142" t="str">
        <f t="shared" ref="E95:S95" si="39">IF(COUNTIF(E92:E94,"C")&gt;=1,"A",IF(COUNTIF(E92:E94,"C")&gt;0,"P"," "))</f>
        <v xml:space="preserve"> </v>
      </c>
      <c r="F95" s="142" t="str">
        <f>IF(COUNTIF(F92:F94,"C")&gt;=1,"A",IF(COUNTIF(F92:F94,"C")&gt;0,"P"," "))</f>
        <v xml:space="preserve"> </v>
      </c>
      <c r="G95" s="142" t="str">
        <f t="shared" si="39"/>
        <v xml:space="preserve"> </v>
      </c>
      <c r="H95" s="142" t="str">
        <f t="shared" si="39"/>
        <v xml:space="preserve"> </v>
      </c>
      <c r="I95" s="142" t="str">
        <f t="shared" si="39"/>
        <v xml:space="preserve"> </v>
      </c>
      <c r="J95" s="142" t="str">
        <f t="shared" si="39"/>
        <v xml:space="preserve"> </v>
      </c>
      <c r="K95" s="142" t="str">
        <f t="shared" si="39"/>
        <v xml:space="preserve"> </v>
      </c>
      <c r="L95" s="142" t="str">
        <f t="shared" si="39"/>
        <v xml:space="preserve"> </v>
      </c>
      <c r="M95" s="142" t="str">
        <f t="shared" si="39"/>
        <v xml:space="preserve"> </v>
      </c>
      <c r="N95" s="142" t="str">
        <f t="shared" si="39"/>
        <v xml:space="preserve"> </v>
      </c>
      <c r="O95" s="142" t="str">
        <f t="shared" si="39"/>
        <v xml:space="preserve"> </v>
      </c>
      <c r="P95" s="142" t="str">
        <f t="shared" si="39"/>
        <v xml:space="preserve"> </v>
      </c>
      <c r="Q95" s="142" t="str">
        <f t="shared" si="39"/>
        <v xml:space="preserve"> </v>
      </c>
      <c r="R95" s="142" t="str">
        <f t="shared" si="39"/>
        <v xml:space="preserve"> </v>
      </c>
      <c r="S95" s="142" t="str">
        <f t="shared" si="39"/>
        <v xml:space="preserve"> </v>
      </c>
      <c r="T95" s="142" t="str">
        <f t="shared" si="38"/>
        <v xml:space="preserve"> </v>
      </c>
      <c r="U95" s="142" t="str">
        <f t="shared" si="38"/>
        <v xml:space="preserve"> </v>
      </c>
      <c r="V95" s="142" t="str">
        <f t="shared" si="38"/>
        <v xml:space="preserve"> </v>
      </c>
      <c r="W95" s="142" t="str">
        <f t="shared" si="38"/>
        <v xml:space="preserve"> </v>
      </c>
      <c r="X95" s="142" t="str">
        <f t="shared" si="38"/>
        <v xml:space="preserve"> </v>
      </c>
      <c r="Y95" s="142" t="str">
        <f t="shared" si="38"/>
        <v xml:space="preserve"> </v>
      </c>
      <c r="Z95" s="142" t="str">
        <f t="shared" si="38"/>
        <v xml:space="preserve"> </v>
      </c>
      <c r="AA95" s="142" t="str">
        <f t="shared" si="38"/>
        <v xml:space="preserve"> </v>
      </c>
      <c r="AB95" s="142" t="str">
        <f t="shared" si="38"/>
        <v xml:space="preserve"> </v>
      </c>
      <c r="AC95" s="142" t="str">
        <f t="shared" si="38"/>
        <v xml:space="preserve"> </v>
      </c>
      <c r="AD95" s="142" t="str">
        <f t="shared" si="38"/>
        <v xml:space="preserve"> </v>
      </c>
      <c r="AE95" s="142" t="str">
        <f t="shared" si="38"/>
        <v xml:space="preserve"> </v>
      </c>
      <c r="AF95" s="142" t="str">
        <f t="shared" si="38"/>
        <v xml:space="preserve"> </v>
      </c>
      <c r="AG95" s="142" t="str">
        <f t="shared" si="38"/>
        <v xml:space="preserve"> </v>
      </c>
    </row>
    <row r="96" spans="2:33" ht="13.5" thickBot="1">
      <c r="C96" s="20" t="s">
        <v>49</v>
      </c>
      <c r="D96" s="108" t="str">
        <f>IF(COUNTIF(D79:D95,"A")&gt;4,"C",IF(COUNTIF(D79:D95,"A")&gt;0,"P"," "))</f>
        <v xml:space="preserve"> </v>
      </c>
      <c r="E96" s="108" t="str">
        <f t="shared" ref="E96:S96" si="40">IF(COUNTIF(E79:E95,"A")&gt;4,"C",IF(COUNTIF(E79:E95,"A")&gt;0,"P"," "))</f>
        <v xml:space="preserve"> </v>
      </c>
      <c r="F96" s="108" t="str">
        <f>IF(COUNTIF(F79:F95,"A")&gt;4,"C",IF(COUNTIF(F79:F95,"A")&gt;0,"P"," "))</f>
        <v xml:space="preserve"> </v>
      </c>
      <c r="G96" s="108" t="str">
        <f t="shared" si="40"/>
        <v xml:space="preserve"> </v>
      </c>
      <c r="H96" s="108" t="str">
        <f t="shared" si="40"/>
        <v xml:space="preserve"> </v>
      </c>
      <c r="I96" s="108" t="str">
        <f t="shared" si="40"/>
        <v xml:space="preserve"> </v>
      </c>
      <c r="J96" s="108" t="str">
        <f t="shared" si="40"/>
        <v xml:space="preserve"> </v>
      </c>
      <c r="K96" s="108" t="str">
        <f t="shared" si="40"/>
        <v xml:space="preserve"> </v>
      </c>
      <c r="L96" s="108" t="str">
        <f t="shared" si="40"/>
        <v xml:space="preserve"> </v>
      </c>
      <c r="M96" s="108" t="str">
        <f t="shared" si="40"/>
        <v xml:space="preserve"> </v>
      </c>
      <c r="N96" s="108" t="str">
        <f t="shared" si="40"/>
        <v xml:space="preserve"> </v>
      </c>
      <c r="O96" s="108" t="str">
        <f t="shared" si="40"/>
        <v xml:space="preserve"> </v>
      </c>
      <c r="P96" s="108" t="str">
        <f t="shared" si="40"/>
        <v xml:space="preserve"> </v>
      </c>
      <c r="Q96" s="108" t="str">
        <f t="shared" si="40"/>
        <v xml:space="preserve"> </v>
      </c>
      <c r="R96" s="108" t="str">
        <f t="shared" si="40"/>
        <v xml:space="preserve"> </v>
      </c>
      <c r="S96" s="108" t="str">
        <f t="shared" si="40"/>
        <v xml:space="preserve"> </v>
      </c>
      <c r="T96" s="108" t="str">
        <f t="shared" ref="T96:AG96" si="41">IF(COUNTIF(T79:T95,"A")&gt;4,"C",IF(COUNTIF(T79:T95,"A")&gt;0,"P"," "))</f>
        <v xml:space="preserve"> </v>
      </c>
      <c r="U96" s="108" t="str">
        <f t="shared" si="41"/>
        <v xml:space="preserve"> </v>
      </c>
      <c r="V96" s="108" t="str">
        <f t="shared" si="41"/>
        <v xml:space="preserve"> </v>
      </c>
      <c r="W96" s="108" t="str">
        <f t="shared" si="41"/>
        <v xml:space="preserve"> </v>
      </c>
      <c r="X96" s="108" t="str">
        <f t="shared" si="41"/>
        <v xml:space="preserve"> </v>
      </c>
      <c r="Y96" s="108" t="str">
        <f t="shared" si="41"/>
        <v xml:space="preserve"> </v>
      </c>
      <c r="Z96" s="108" t="str">
        <f t="shared" si="41"/>
        <v xml:space="preserve"> </v>
      </c>
      <c r="AA96" s="108" t="str">
        <f t="shared" si="41"/>
        <v xml:space="preserve"> </v>
      </c>
      <c r="AB96" s="108" t="str">
        <f t="shared" si="41"/>
        <v xml:space="preserve"> </v>
      </c>
      <c r="AC96" s="108" t="str">
        <f t="shared" si="41"/>
        <v xml:space="preserve"> </v>
      </c>
      <c r="AD96" s="108" t="str">
        <f t="shared" si="41"/>
        <v xml:space="preserve"> </v>
      </c>
      <c r="AE96" s="108" t="str">
        <f t="shared" si="41"/>
        <v xml:space="preserve"> </v>
      </c>
      <c r="AF96" s="108" t="str">
        <f t="shared" si="41"/>
        <v xml:space="preserve"> </v>
      </c>
      <c r="AG96" s="108" t="str">
        <f t="shared" si="41"/>
        <v xml:space="preserve"> </v>
      </c>
    </row>
    <row r="97" spans="2:33" ht="15">
      <c r="B97" s="139" t="s">
        <v>903</v>
      </c>
    </row>
    <row r="98" spans="2:33">
      <c r="B98">
        <v>1</v>
      </c>
      <c r="C98" s="152" t="s">
        <v>876</v>
      </c>
    </row>
    <row r="99" spans="2:33">
      <c r="B99" s="140"/>
      <c r="C99" s="151" t="s">
        <v>904</v>
      </c>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row>
    <row r="100" spans="2:33">
      <c r="B100" s="140"/>
      <c r="C100" s="151" t="s">
        <v>905</v>
      </c>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row>
    <row r="101" spans="2:33">
      <c r="B101" s="140"/>
      <c r="C101" s="151" t="s">
        <v>900</v>
      </c>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row>
    <row r="102" spans="2:33">
      <c r="B102">
        <v>2</v>
      </c>
      <c r="C102" s="147" t="s">
        <v>877</v>
      </c>
      <c r="D102" s="142" t="str">
        <f t="shared" ref="D102:AG102" si="42">IF(COUNTIF(D99:D101,"C")&gt;=1,"A",IF(COUNTIF(D99:D101,"C")&gt;0,"P"," "))</f>
        <v xml:space="preserve"> </v>
      </c>
      <c r="E102" s="142" t="str">
        <f t="shared" ref="E102:S102" si="43">IF(COUNTIF(E99:E101,"C")&gt;=1,"A",IF(COUNTIF(E99:E101,"C")&gt;0,"P"," "))</f>
        <v xml:space="preserve"> </v>
      </c>
      <c r="F102" s="142" t="str">
        <f>IF(COUNTIF(F99:F101,"C")&gt;=1,"A",IF(COUNTIF(F99:F101,"C")&gt;0,"P"," "))</f>
        <v xml:space="preserve"> </v>
      </c>
      <c r="G102" s="142" t="str">
        <f t="shared" si="43"/>
        <v xml:space="preserve"> </v>
      </c>
      <c r="H102" s="142" t="str">
        <f t="shared" si="43"/>
        <v xml:space="preserve"> </v>
      </c>
      <c r="I102" s="142" t="str">
        <f t="shared" si="43"/>
        <v xml:space="preserve"> </v>
      </c>
      <c r="J102" s="142" t="str">
        <f t="shared" si="43"/>
        <v xml:space="preserve"> </v>
      </c>
      <c r="K102" s="142" t="str">
        <f t="shared" si="43"/>
        <v xml:space="preserve"> </v>
      </c>
      <c r="L102" s="142" t="str">
        <f t="shared" si="43"/>
        <v xml:space="preserve"> </v>
      </c>
      <c r="M102" s="142" t="str">
        <f t="shared" si="43"/>
        <v xml:space="preserve"> </v>
      </c>
      <c r="N102" s="142" t="str">
        <f t="shared" si="43"/>
        <v xml:space="preserve"> </v>
      </c>
      <c r="O102" s="142" t="str">
        <f t="shared" si="43"/>
        <v xml:space="preserve"> </v>
      </c>
      <c r="P102" s="142" t="str">
        <f t="shared" si="43"/>
        <v xml:space="preserve"> </v>
      </c>
      <c r="Q102" s="142" t="str">
        <f t="shared" si="43"/>
        <v xml:space="preserve"> </v>
      </c>
      <c r="R102" s="142" t="str">
        <f t="shared" si="43"/>
        <v xml:space="preserve"> </v>
      </c>
      <c r="S102" s="142" t="str">
        <f t="shared" si="43"/>
        <v xml:space="preserve"> </v>
      </c>
      <c r="T102" s="142" t="str">
        <f t="shared" si="42"/>
        <v xml:space="preserve"> </v>
      </c>
      <c r="U102" s="142" t="str">
        <f t="shared" si="42"/>
        <v xml:space="preserve"> </v>
      </c>
      <c r="V102" s="142" t="str">
        <f t="shared" si="42"/>
        <v xml:space="preserve"> </v>
      </c>
      <c r="W102" s="142" t="str">
        <f t="shared" si="42"/>
        <v xml:space="preserve"> </v>
      </c>
      <c r="X102" s="142" t="str">
        <f t="shared" si="42"/>
        <v xml:space="preserve"> </v>
      </c>
      <c r="Y102" s="142" t="str">
        <f t="shared" si="42"/>
        <v xml:space="preserve"> </v>
      </c>
      <c r="Z102" s="142" t="str">
        <f t="shared" si="42"/>
        <v xml:space="preserve"> </v>
      </c>
      <c r="AA102" s="142" t="str">
        <f t="shared" si="42"/>
        <v xml:space="preserve"> </v>
      </c>
      <c r="AB102" s="142" t="str">
        <f t="shared" si="42"/>
        <v xml:space="preserve"> </v>
      </c>
      <c r="AC102" s="142" t="str">
        <f t="shared" si="42"/>
        <v xml:space="preserve"> </v>
      </c>
      <c r="AD102" s="142" t="str">
        <f t="shared" si="42"/>
        <v xml:space="preserve"> </v>
      </c>
      <c r="AE102" s="142" t="str">
        <f t="shared" si="42"/>
        <v xml:space="preserve"> </v>
      </c>
      <c r="AF102" s="142" t="str">
        <f t="shared" si="42"/>
        <v xml:space="preserve"> </v>
      </c>
      <c r="AG102" s="142" t="str">
        <f t="shared" si="42"/>
        <v xml:space="preserve"> </v>
      </c>
    </row>
    <row r="103" spans="2:33">
      <c r="B103" s="140"/>
      <c r="C103" s="151" t="s">
        <v>883</v>
      </c>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row>
    <row r="104" spans="2:33">
      <c r="B104" s="140"/>
      <c r="C104" s="151" t="s">
        <v>884</v>
      </c>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row>
    <row r="105" spans="2:33">
      <c r="B105" s="140"/>
      <c r="C105" s="151" t="s">
        <v>885</v>
      </c>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row>
    <row r="106" spans="2:33">
      <c r="B106">
        <v>3</v>
      </c>
      <c r="C106" s="147" t="s">
        <v>878</v>
      </c>
      <c r="D106" s="142" t="str">
        <f t="shared" ref="D106:AG106" si="44">IF(COUNTIF(D103:D105,"C")&gt;=1,"A",IF(COUNTIF(D103:D105,"C")&gt;0,"P"," "))</f>
        <v xml:space="preserve"> </v>
      </c>
      <c r="E106" s="142" t="str">
        <f t="shared" ref="E106:S106" si="45">IF(COUNTIF(E103:E105,"C")&gt;=1,"A",IF(COUNTIF(E103:E105,"C")&gt;0,"P"," "))</f>
        <v xml:space="preserve"> </v>
      </c>
      <c r="F106" s="142" t="str">
        <f>IF(COUNTIF(F103:F105,"C")&gt;=1,"A",IF(COUNTIF(F103:F105,"C")&gt;0,"P"," "))</f>
        <v xml:space="preserve"> </v>
      </c>
      <c r="G106" s="142" t="str">
        <f t="shared" si="45"/>
        <v xml:space="preserve"> </v>
      </c>
      <c r="H106" s="142" t="str">
        <f t="shared" si="45"/>
        <v xml:space="preserve"> </v>
      </c>
      <c r="I106" s="142" t="str">
        <f t="shared" si="45"/>
        <v xml:space="preserve"> </v>
      </c>
      <c r="J106" s="142" t="str">
        <f t="shared" si="45"/>
        <v xml:space="preserve"> </v>
      </c>
      <c r="K106" s="142" t="str">
        <f t="shared" si="45"/>
        <v xml:space="preserve"> </v>
      </c>
      <c r="L106" s="142" t="str">
        <f t="shared" si="45"/>
        <v xml:space="preserve"> </v>
      </c>
      <c r="M106" s="142" t="str">
        <f t="shared" si="45"/>
        <v xml:space="preserve"> </v>
      </c>
      <c r="N106" s="142" t="str">
        <f t="shared" si="45"/>
        <v xml:space="preserve"> </v>
      </c>
      <c r="O106" s="142" t="str">
        <f t="shared" si="45"/>
        <v xml:space="preserve"> </v>
      </c>
      <c r="P106" s="142" t="str">
        <f t="shared" si="45"/>
        <v xml:space="preserve"> </v>
      </c>
      <c r="Q106" s="142" t="str">
        <f t="shared" si="45"/>
        <v xml:space="preserve"> </v>
      </c>
      <c r="R106" s="142" t="str">
        <f t="shared" si="45"/>
        <v xml:space="preserve"> </v>
      </c>
      <c r="S106" s="142" t="str">
        <f t="shared" si="45"/>
        <v xml:space="preserve"> </v>
      </c>
      <c r="T106" s="142" t="str">
        <f t="shared" si="44"/>
        <v xml:space="preserve"> </v>
      </c>
      <c r="U106" s="142" t="str">
        <f t="shared" si="44"/>
        <v xml:space="preserve"> </v>
      </c>
      <c r="V106" s="142" t="str">
        <f t="shared" si="44"/>
        <v xml:space="preserve"> </v>
      </c>
      <c r="W106" s="142" t="str">
        <f t="shared" si="44"/>
        <v xml:space="preserve"> </v>
      </c>
      <c r="X106" s="142" t="str">
        <f t="shared" si="44"/>
        <v xml:space="preserve"> </v>
      </c>
      <c r="Y106" s="142" t="str">
        <f t="shared" si="44"/>
        <v xml:space="preserve"> </v>
      </c>
      <c r="Z106" s="142" t="str">
        <f t="shared" si="44"/>
        <v xml:space="preserve"> </v>
      </c>
      <c r="AA106" s="142" t="str">
        <f t="shared" si="44"/>
        <v xml:space="preserve"> </v>
      </c>
      <c r="AB106" s="142" t="str">
        <f t="shared" si="44"/>
        <v xml:space="preserve"> </v>
      </c>
      <c r="AC106" s="142" t="str">
        <f t="shared" si="44"/>
        <v xml:space="preserve"> </v>
      </c>
      <c r="AD106" s="142" t="str">
        <f t="shared" si="44"/>
        <v xml:space="preserve"> </v>
      </c>
      <c r="AE106" s="142" t="str">
        <f t="shared" si="44"/>
        <v xml:space="preserve"> </v>
      </c>
      <c r="AF106" s="142" t="str">
        <f t="shared" si="44"/>
        <v xml:space="preserve"> </v>
      </c>
      <c r="AG106" s="142" t="str">
        <f t="shared" si="44"/>
        <v xml:space="preserve"> </v>
      </c>
    </row>
    <row r="107" spans="2:33">
      <c r="B107" s="140"/>
      <c r="C107" s="151" t="s">
        <v>886</v>
      </c>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row>
    <row r="108" spans="2:33">
      <c r="B108" s="140"/>
      <c r="C108" s="151" t="s">
        <v>927</v>
      </c>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row>
    <row r="109" spans="2:33">
      <c r="B109" s="140"/>
      <c r="C109" s="151" t="s">
        <v>888</v>
      </c>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row>
    <row r="110" spans="2:33">
      <c r="B110">
        <v>4</v>
      </c>
      <c r="C110" s="147" t="s">
        <v>892</v>
      </c>
      <c r="D110" s="142" t="str">
        <f t="shared" ref="D110:AG110" si="46">IF(COUNTIF(D107:D109,"C")&gt;=1,"A",IF(COUNTIF(D107:D109,"C")&gt;0,"P"," "))</f>
        <v xml:space="preserve"> </v>
      </c>
      <c r="E110" s="142" t="str">
        <f t="shared" ref="E110:S110" si="47">IF(COUNTIF(E107:E109,"C")&gt;=1,"A",IF(COUNTIF(E107:E109,"C")&gt;0,"P"," "))</f>
        <v xml:space="preserve"> </v>
      </c>
      <c r="F110" s="142" t="str">
        <f>IF(COUNTIF(F107:F109,"C")&gt;=1,"A",IF(COUNTIF(F107:F109,"C")&gt;0,"P"," "))</f>
        <v xml:space="preserve"> </v>
      </c>
      <c r="G110" s="142" t="str">
        <f t="shared" si="47"/>
        <v xml:space="preserve"> </v>
      </c>
      <c r="H110" s="142" t="str">
        <f t="shared" si="47"/>
        <v xml:space="preserve"> </v>
      </c>
      <c r="I110" s="142" t="str">
        <f t="shared" si="47"/>
        <v xml:space="preserve"> </v>
      </c>
      <c r="J110" s="142" t="str">
        <f t="shared" si="47"/>
        <v xml:space="preserve"> </v>
      </c>
      <c r="K110" s="142" t="str">
        <f t="shared" si="47"/>
        <v xml:space="preserve"> </v>
      </c>
      <c r="L110" s="142" t="str">
        <f t="shared" si="47"/>
        <v xml:space="preserve"> </v>
      </c>
      <c r="M110" s="142" t="str">
        <f t="shared" si="47"/>
        <v xml:space="preserve"> </v>
      </c>
      <c r="N110" s="142" t="str">
        <f t="shared" si="47"/>
        <v xml:space="preserve"> </v>
      </c>
      <c r="O110" s="142" t="str">
        <f t="shared" si="47"/>
        <v xml:space="preserve"> </v>
      </c>
      <c r="P110" s="142" t="str">
        <f t="shared" si="47"/>
        <v xml:space="preserve"> </v>
      </c>
      <c r="Q110" s="142" t="str">
        <f t="shared" si="47"/>
        <v xml:space="preserve"> </v>
      </c>
      <c r="R110" s="142" t="str">
        <f t="shared" si="47"/>
        <v xml:space="preserve"> </v>
      </c>
      <c r="S110" s="142" t="str">
        <f t="shared" si="47"/>
        <v xml:space="preserve"> </v>
      </c>
      <c r="T110" s="142" t="str">
        <f t="shared" si="46"/>
        <v xml:space="preserve"> </v>
      </c>
      <c r="U110" s="142" t="str">
        <f t="shared" si="46"/>
        <v xml:space="preserve"> </v>
      </c>
      <c r="V110" s="142" t="str">
        <f t="shared" si="46"/>
        <v xml:space="preserve"> </v>
      </c>
      <c r="W110" s="142" t="str">
        <f t="shared" si="46"/>
        <v xml:space="preserve"> </v>
      </c>
      <c r="X110" s="142" t="str">
        <f t="shared" si="46"/>
        <v xml:space="preserve"> </v>
      </c>
      <c r="Y110" s="142" t="str">
        <f t="shared" si="46"/>
        <v xml:space="preserve"> </v>
      </c>
      <c r="Z110" s="142" t="str">
        <f t="shared" si="46"/>
        <v xml:space="preserve"> </v>
      </c>
      <c r="AA110" s="142" t="str">
        <f t="shared" si="46"/>
        <v xml:space="preserve"> </v>
      </c>
      <c r="AB110" s="142" t="str">
        <f t="shared" si="46"/>
        <v xml:space="preserve"> </v>
      </c>
      <c r="AC110" s="142" t="str">
        <f t="shared" si="46"/>
        <v xml:space="preserve"> </v>
      </c>
      <c r="AD110" s="142" t="str">
        <f t="shared" si="46"/>
        <v xml:space="preserve"> </v>
      </c>
      <c r="AE110" s="142" t="str">
        <f t="shared" si="46"/>
        <v xml:space="preserve"> </v>
      </c>
      <c r="AF110" s="142" t="str">
        <f t="shared" si="46"/>
        <v xml:space="preserve"> </v>
      </c>
      <c r="AG110" s="142" t="str">
        <f t="shared" si="46"/>
        <v xml:space="preserve"> </v>
      </c>
    </row>
    <row r="111" spans="2:33">
      <c r="B111" s="140"/>
      <c r="C111" s="151" t="s">
        <v>889</v>
      </c>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row>
    <row r="112" spans="2:33">
      <c r="B112" s="140"/>
      <c r="C112" s="151" t="s">
        <v>901</v>
      </c>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row>
    <row r="113" spans="2:33">
      <c r="B113" s="140"/>
      <c r="C113" s="151" t="s">
        <v>891</v>
      </c>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row>
    <row r="114" spans="2:33">
      <c r="B114">
        <v>5</v>
      </c>
      <c r="C114" s="147" t="s">
        <v>879</v>
      </c>
      <c r="D114" s="142" t="str">
        <f t="shared" ref="D114:AG114" si="48">IF(COUNTIF(D111:D113,"C")&gt;=1,"A",IF(COUNTIF(D111:D113,"C")&gt;0,"P"," "))</f>
        <v xml:space="preserve"> </v>
      </c>
      <c r="E114" s="142" t="str">
        <f t="shared" ref="E114:S114" si="49">IF(COUNTIF(E111:E113,"C")&gt;=1,"A",IF(COUNTIF(E111:E113,"C")&gt;0,"P"," "))</f>
        <v xml:space="preserve"> </v>
      </c>
      <c r="F114" s="142" t="str">
        <f>IF(COUNTIF(F111:F113,"C")&gt;=1,"A",IF(COUNTIF(F111:F113,"C")&gt;0,"P"," "))</f>
        <v xml:space="preserve"> </v>
      </c>
      <c r="G114" s="142" t="str">
        <f t="shared" si="49"/>
        <v xml:space="preserve"> </v>
      </c>
      <c r="H114" s="142" t="str">
        <f t="shared" si="49"/>
        <v xml:space="preserve"> </v>
      </c>
      <c r="I114" s="142" t="str">
        <f t="shared" si="49"/>
        <v xml:space="preserve"> </v>
      </c>
      <c r="J114" s="142" t="str">
        <f t="shared" si="49"/>
        <v xml:space="preserve"> </v>
      </c>
      <c r="K114" s="142" t="str">
        <f t="shared" si="49"/>
        <v xml:space="preserve"> </v>
      </c>
      <c r="L114" s="142" t="str">
        <f t="shared" si="49"/>
        <v xml:space="preserve"> </v>
      </c>
      <c r="M114" s="142" t="str">
        <f t="shared" si="49"/>
        <v xml:space="preserve"> </v>
      </c>
      <c r="N114" s="142" t="str">
        <f t="shared" si="49"/>
        <v xml:space="preserve"> </v>
      </c>
      <c r="O114" s="142" t="str">
        <f t="shared" si="49"/>
        <v xml:space="preserve"> </v>
      </c>
      <c r="P114" s="142" t="str">
        <f t="shared" si="49"/>
        <v xml:space="preserve"> </v>
      </c>
      <c r="Q114" s="142" t="str">
        <f t="shared" si="49"/>
        <v xml:space="preserve"> </v>
      </c>
      <c r="R114" s="142" t="str">
        <f t="shared" si="49"/>
        <v xml:space="preserve"> </v>
      </c>
      <c r="S114" s="142" t="str">
        <f t="shared" si="49"/>
        <v xml:space="preserve"> </v>
      </c>
      <c r="T114" s="142" t="str">
        <f t="shared" si="48"/>
        <v xml:space="preserve"> </v>
      </c>
      <c r="U114" s="142" t="str">
        <f t="shared" si="48"/>
        <v xml:space="preserve"> </v>
      </c>
      <c r="V114" s="142" t="str">
        <f t="shared" si="48"/>
        <v xml:space="preserve"> </v>
      </c>
      <c r="W114" s="142" t="str">
        <f t="shared" si="48"/>
        <v xml:space="preserve"> </v>
      </c>
      <c r="X114" s="142" t="str">
        <f t="shared" si="48"/>
        <v xml:space="preserve"> </v>
      </c>
      <c r="Y114" s="142" t="str">
        <f t="shared" si="48"/>
        <v xml:space="preserve"> </v>
      </c>
      <c r="Z114" s="142" t="str">
        <f t="shared" si="48"/>
        <v xml:space="preserve"> </v>
      </c>
      <c r="AA114" s="142" t="str">
        <f t="shared" si="48"/>
        <v xml:space="preserve"> </v>
      </c>
      <c r="AB114" s="142" t="str">
        <f t="shared" si="48"/>
        <v xml:space="preserve"> </v>
      </c>
      <c r="AC114" s="142" t="str">
        <f t="shared" si="48"/>
        <v xml:space="preserve"> </v>
      </c>
      <c r="AD114" s="142" t="str">
        <f t="shared" si="48"/>
        <v xml:space="preserve"> </v>
      </c>
      <c r="AE114" s="142" t="str">
        <f t="shared" si="48"/>
        <v xml:space="preserve"> </v>
      </c>
      <c r="AF114" s="142" t="str">
        <f t="shared" si="48"/>
        <v xml:space="preserve"> </v>
      </c>
      <c r="AG114" s="142" t="str">
        <f t="shared" si="48"/>
        <v xml:space="preserve"> </v>
      </c>
    </row>
    <row r="115" spans="2:33">
      <c r="B115" s="140"/>
      <c r="C115" s="151" t="s">
        <v>893</v>
      </c>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row>
    <row r="116" spans="2:33">
      <c r="B116" s="140"/>
      <c r="C116" s="151" t="s">
        <v>902</v>
      </c>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row>
    <row r="117" spans="2:33" ht="13.5" thickBot="1">
      <c r="B117" s="140"/>
      <c r="C117" s="151" t="s">
        <v>895</v>
      </c>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row>
    <row r="118" spans="2:33" ht="13.5" hidden="1" thickBot="1">
      <c r="D118" s="142" t="str">
        <f t="shared" ref="D118:AG118" si="50">IF(COUNTIF(D115:D117,"C")&gt;=1,"A",IF(COUNTIF(D115:D117,"C")&gt;0,"P"," "))</f>
        <v xml:space="preserve"> </v>
      </c>
      <c r="E118" s="142" t="str">
        <f t="shared" ref="E118:S118" si="51">IF(COUNTIF(E115:E117,"C")&gt;=1,"A",IF(COUNTIF(E115:E117,"C")&gt;0,"P"," "))</f>
        <v xml:space="preserve"> </v>
      </c>
      <c r="F118" s="142" t="str">
        <f>IF(COUNTIF(F115:F117,"C")&gt;=1,"A",IF(COUNTIF(F115:F117,"C")&gt;0,"P"," "))</f>
        <v xml:space="preserve"> </v>
      </c>
      <c r="G118" s="142" t="str">
        <f t="shared" si="51"/>
        <v xml:space="preserve"> </v>
      </c>
      <c r="H118" s="142" t="str">
        <f t="shared" si="51"/>
        <v xml:space="preserve"> </v>
      </c>
      <c r="I118" s="142" t="str">
        <f t="shared" si="51"/>
        <v xml:space="preserve"> </v>
      </c>
      <c r="J118" s="142" t="str">
        <f t="shared" si="51"/>
        <v xml:space="preserve"> </v>
      </c>
      <c r="K118" s="142" t="str">
        <f t="shared" si="51"/>
        <v xml:space="preserve"> </v>
      </c>
      <c r="L118" s="142" t="str">
        <f t="shared" si="51"/>
        <v xml:space="preserve"> </v>
      </c>
      <c r="M118" s="142" t="str">
        <f t="shared" si="51"/>
        <v xml:space="preserve"> </v>
      </c>
      <c r="N118" s="142" t="str">
        <f t="shared" si="51"/>
        <v xml:space="preserve"> </v>
      </c>
      <c r="O118" s="142" t="str">
        <f t="shared" si="51"/>
        <v xml:space="preserve"> </v>
      </c>
      <c r="P118" s="142" t="str">
        <f t="shared" si="51"/>
        <v xml:space="preserve"> </v>
      </c>
      <c r="Q118" s="142" t="str">
        <f t="shared" si="51"/>
        <v xml:space="preserve"> </v>
      </c>
      <c r="R118" s="142" t="str">
        <f t="shared" si="51"/>
        <v xml:space="preserve"> </v>
      </c>
      <c r="S118" s="142" t="str">
        <f t="shared" si="51"/>
        <v xml:space="preserve"> </v>
      </c>
      <c r="T118" s="142" t="str">
        <f t="shared" si="50"/>
        <v xml:space="preserve"> </v>
      </c>
      <c r="U118" s="142" t="str">
        <f t="shared" si="50"/>
        <v xml:space="preserve"> </v>
      </c>
      <c r="V118" s="142" t="str">
        <f t="shared" si="50"/>
        <v xml:space="preserve"> </v>
      </c>
      <c r="W118" s="142" t="str">
        <f t="shared" si="50"/>
        <v xml:space="preserve"> </v>
      </c>
      <c r="X118" s="142" t="str">
        <f t="shared" si="50"/>
        <v xml:space="preserve"> </v>
      </c>
      <c r="Y118" s="142" t="str">
        <f t="shared" si="50"/>
        <v xml:space="preserve"> </v>
      </c>
      <c r="Z118" s="142" t="str">
        <f t="shared" si="50"/>
        <v xml:space="preserve"> </v>
      </c>
      <c r="AA118" s="142" t="str">
        <f t="shared" si="50"/>
        <v xml:space="preserve"> </v>
      </c>
      <c r="AB118" s="142" t="str">
        <f t="shared" si="50"/>
        <v xml:space="preserve"> </v>
      </c>
      <c r="AC118" s="142" t="str">
        <f t="shared" si="50"/>
        <v xml:space="preserve"> </v>
      </c>
      <c r="AD118" s="142" t="str">
        <f t="shared" si="50"/>
        <v xml:space="preserve"> </v>
      </c>
      <c r="AE118" s="142" t="str">
        <f t="shared" si="50"/>
        <v xml:space="preserve"> </v>
      </c>
      <c r="AF118" s="142" t="str">
        <f t="shared" si="50"/>
        <v xml:space="preserve"> </v>
      </c>
      <c r="AG118" s="142" t="str">
        <f t="shared" si="50"/>
        <v xml:space="preserve"> </v>
      </c>
    </row>
    <row r="119" spans="2:33" ht="13.5" thickBot="1">
      <c r="C119" s="244" t="s">
        <v>49</v>
      </c>
      <c r="D119" s="108" t="str">
        <f>IF(COUNTIF(D102:D118,"A")&gt;4,"C",IF(COUNTIF(D102:D118,"A")&gt;0,"P"," "))</f>
        <v xml:space="preserve"> </v>
      </c>
      <c r="E119" s="108" t="str">
        <f t="shared" ref="E119:S119" si="52">IF(COUNTIF(E102:E118,"A")&gt;4,"C",IF(COUNTIF(E102:E118,"A")&gt;0,"P"," "))</f>
        <v xml:space="preserve"> </v>
      </c>
      <c r="F119" s="108" t="str">
        <f>IF(COUNTIF(F102:F118,"A")&gt;4,"C",IF(COUNTIF(F102:F118,"A")&gt;0,"P"," "))</f>
        <v xml:space="preserve"> </v>
      </c>
      <c r="G119" s="108" t="str">
        <f t="shared" si="52"/>
        <v xml:space="preserve"> </v>
      </c>
      <c r="H119" s="108" t="str">
        <f t="shared" si="52"/>
        <v xml:space="preserve"> </v>
      </c>
      <c r="I119" s="108" t="str">
        <f t="shared" si="52"/>
        <v xml:space="preserve"> </v>
      </c>
      <c r="J119" s="108" t="str">
        <f t="shared" si="52"/>
        <v xml:space="preserve"> </v>
      </c>
      <c r="K119" s="108" t="str">
        <f t="shared" si="52"/>
        <v xml:space="preserve"> </v>
      </c>
      <c r="L119" s="108" t="str">
        <f t="shared" si="52"/>
        <v xml:space="preserve"> </v>
      </c>
      <c r="M119" s="108" t="str">
        <f t="shared" si="52"/>
        <v xml:space="preserve"> </v>
      </c>
      <c r="N119" s="108" t="str">
        <f t="shared" si="52"/>
        <v xml:space="preserve"> </v>
      </c>
      <c r="O119" s="108" t="str">
        <f t="shared" si="52"/>
        <v xml:space="preserve"> </v>
      </c>
      <c r="P119" s="108" t="str">
        <f t="shared" si="52"/>
        <v xml:space="preserve"> </v>
      </c>
      <c r="Q119" s="108" t="str">
        <f t="shared" si="52"/>
        <v xml:space="preserve"> </v>
      </c>
      <c r="R119" s="108" t="str">
        <f t="shared" si="52"/>
        <v xml:space="preserve"> </v>
      </c>
      <c r="S119" s="108" t="str">
        <f t="shared" si="52"/>
        <v xml:space="preserve"> </v>
      </c>
      <c r="T119" s="108" t="str">
        <f t="shared" ref="T119:AG119" si="53">IF(COUNTIF(T102:T118,"A")&gt;4,"C",IF(COUNTIF(T102:T118,"A")&gt;0,"P"," "))</f>
        <v xml:space="preserve"> </v>
      </c>
      <c r="U119" s="108" t="str">
        <f t="shared" si="53"/>
        <v xml:space="preserve"> </v>
      </c>
      <c r="V119" s="108" t="str">
        <f t="shared" si="53"/>
        <v xml:space="preserve"> </v>
      </c>
      <c r="W119" s="108" t="str">
        <f t="shared" si="53"/>
        <v xml:space="preserve"> </v>
      </c>
      <c r="X119" s="108" t="str">
        <f t="shared" si="53"/>
        <v xml:space="preserve"> </v>
      </c>
      <c r="Y119" s="108" t="str">
        <f t="shared" si="53"/>
        <v xml:space="preserve"> </v>
      </c>
      <c r="Z119" s="108" t="str">
        <f t="shared" si="53"/>
        <v xml:space="preserve"> </v>
      </c>
      <c r="AA119" s="108" t="str">
        <f t="shared" si="53"/>
        <v xml:space="preserve"> </v>
      </c>
      <c r="AB119" s="108" t="str">
        <f t="shared" si="53"/>
        <v xml:space="preserve"> </v>
      </c>
      <c r="AC119" s="108" t="str">
        <f t="shared" si="53"/>
        <v xml:space="preserve"> </v>
      </c>
      <c r="AD119" s="108" t="str">
        <f t="shared" si="53"/>
        <v xml:space="preserve"> </v>
      </c>
      <c r="AE119" s="108" t="str">
        <f t="shared" si="53"/>
        <v xml:space="preserve"> </v>
      </c>
      <c r="AF119" s="108" t="str">
        <f t="shared" si="53"/>
        <v xml:space="preserve"> </v>
      </c>
      <c r="AG119" s="108" t="str">
        <f t="shared" si="53"/>
        <v xml:space="preserve"> </v>
      </c>
    </row>
    <row r="120" spans="2:33" ht="15">
      <c r="B120" s="139" t="s">
        <v>158</v>
      </c>
    </row>
    <row r="121" spans="2:33">
      <c r="B121">
        <v>1</v>
      </c>
      <c r="C121" s="152" t="s">
        <v>361</v>
      </c>
    </row>
    <row r="122" spans="2:33">
      <c r="B122" s="140"/>
      <c r="C122" s="180" t="s">
        <v>366</v>
      </c>
      <c r="D122" s="84"/>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row>
    <row r="123" spans="2:33">
      <c r="B123">
        <v>2</v>
      </c>
      <c r="C123" s="147" t="s">
        <v>362</v>
      </c>
      <c r="D123" s="312" t="str">
        <f>IF(COUNTIF(D122:D122,"C")&gt;=1,"A",IF(COUNTIF(D122:D122,"C")&gt;0,"P"," "))</f>
        <v xml:space="preserve"> </v>
      </c>
      <c r="E123" s="312" t="str">
        <f t="shared" ref="E123:S123" si="54">IF(COUNTIF(E122:E122,"C")&gt;=1,"A",IF(COUNTIF(E122:E122,"C")&gt;0,"P"," "))</f>
        <v xml:space="preserve"> </v>
      </c>
      <c r="F123" s="312" t="str">
        <f>IF(COUNTIF(F122:F122,"C")&gt;=1,"A",IF(COUNTIF(F122:F122,"C")&gt;0,"P"," "))</f>
        <v xml:space="preserve"> </v>
      </c>
      <c r="G123" s="312" t="str">
        <f t="shared" si="54"/>
        <v xml:space="preserve"> </v>
      </c>
      <c r="H123" s="312" t="str">
        <f t="shared" si="54"/>
        <v xml:space="preserve"> </v>
      </c>
      <c r="I123" s="312" t="str">
        <f t="shared" si="54"/>
        <v xml:space="preserve"> </v>
      </c>
      <c r="J123" s="312" t="str">
        <f t="shared" si="54"/>
        <v xml:space="preserve"> </v>
      </c>
      <c r="K123" s="312" t="str">
        <f t="shared" si="54"/>
        <v xml:space="preserve"> </v>
      </c>
      <c r="L123" s="312" t="str">
        <f t="shared" si="54"/>
        <v xml:space="preserve"> </v>
      </c>
      <c r="M123" s="312" t="str">
        <f t="shared" si="54"/>
        <v xml:space="preserve"> </v>
      </c>
      <c r="N123" s="312" t="str">
        <f t="shared" si="54"/>
        <v xml:space="preserve"> </v>
      </c>
      <c r="O123" s="312" t="str">
        <f t="shared" si="54"/>
        <v xml:space="preserve"> </v>
      </c>
      <c r="P123" s="312" t="str">
        <f t="shared" si="54"/>
        <v xml:space="preserve"> </v>
      </c>
      <c r="Q123" s="312" t="str">
        <f t="shared" si="54"/>
        <v xml:space="preserve"> </v>
      </c>
      <c r="R123" s="312" t="str">
        <f t="shared" si="54"/>
        <v xml:space="preserve"> </v>
      </c>
      <c r="S123" s="312" t="str">
        <f t="shared" si="54"/>
        <v xml:space="preserve"> </v>
      </c>
      <c r="T123" s="312" t="str">
        <f t="shared" ref="T123:AG123" si="55">IF(COUNTIF(T122:T122,"C")&gt;=1,"A",IF(COUNTIF(T122:T122,"C")&gt;0,"P"," "))</f>
        <v xml:space="preserve"> </v>
      </c>
      <c r="U123" s="312" t="str">
        <f t="shared" si="55"/>
        <v xml:space="preserve"> </v>
      </c>
      <c r="V123" s="312" t="str">
        <f t="shared" si="55"/>
        <v xml:space="preserve"> </v>
      </c>
      <c r="W123" s="312" t="str">
        <f t="shared" si="55"/>
        <v xml:space="preserve"> </v>
      </c>
      <c r="X123" s="312" t="str">
        <f t="shared" si="55"/>
        <v xml:space="preserve"> </v>
      </c>
      <c r="Y123" s="312" t="str">
        <f t="shared" si="55"/>
        <v xml:space="preserve"> </v>
      </c>
      <c r="Z123" s="312" t="str">
        <f t="shared" si="55"/>
        <v xml:space="preserve"> </v>
      </c>
      <c r="AA123" s="312" t="str">
        <f t="shared" si="55"/>
        <v xml:space="preserve"> </v>
      </c>
      <c r="AB123" s="312" t="str">
        <f t="shared" si="55"/>
        <v xml:space="preserve"> </v>
      </c>
      <c r="AC123" s="312" t="str">
        <f t="shared" si="55"/>
        <v xml:space="preserve"> </v>
      </c>
      <c r="AD123" s="312" t="str">
        <f t="shared" si="55"/>
        <v xml:space="preserve"> </v>
      </c>
      <c r="AE123" s="312" t="str">
        <f t="shared" si="55"/>
        <v xml:space="preserve"> </v>
      </c>
      <c r="AF123" s="312" t="str">
        <f t="shared" si="55"/>
        <v xml:space="preserve"> </v>
      </c>
      <c r="AG123" s="312" t="str">
        <f t="shared" si="55"/>
        <v xml:space="preserve"> </v>
      </c>
    </row>
    <row r="124" spans="2:33">
      <c r="B124" s="140"/>
      <c r="C124" s="180" t="s">
        <v>367</v>
      </c>
      <c r="D124" s="84"/>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row>
    <row r="125" spans="2:33">
      <c r="B125">
        <v>3</v>
      </c>
      <c r="C125" s="147" t="s">
        <v>363</v>
      </c>
      <c r="D125" s="312" t="str">
        <f>IF(COUNTIF(D124:D124,"C")&gt;=1,"A",IF(COUNTIF(D124:D124,"C")&gt;0,"P"," "))</f>
        <v xml:space="preserve"> </v>
      </c>
      <c r="E125" s="312" t="str">
        <f t="shared" ref="E125:S125" si="56">IF(COUNTIF(E124:E124,"C")&gt;=1,"A",IF(COUNTIF(E124:E124,"C")&gt;0,"P"," "))</f>
        <v xml:space="preserve"> </v>
      </c>
      <c r="F125" s="312" t="str">
        <f>IF(COUNTIF(F124:F124,"C")&gt;=1,"A",IF(COUNTIF(F124:F124,"C")&gt;0,"P"," "))</f>
        <v xml:space="preserve"> </v>
      </c>
      <c r="G125" s="312" t="str">
        <f t="shared" si="56"/>
        <v xml:space="preserve"> </v>
      </c>
      <c r="H125" s="312" t="str">
        <f t="shared" si="56"/>
        <v xml:space="preserve"> </v>
      </c>
      <c r="I125" s="312" t="str">
        <f t="shared" si="56"/>
        <v xml:space="preserve"> </v>
      </c>
      <c r="J125" s="312" t="str">
        <f t="shared" si="56"/>
        <v xml:space="preserve"> </v>
      </c>
      <c r="K125" s="312" t="str">
        <f t="shared" si="56"/>
        <v xml:space="preserve"> </v>
      </c>
      <c r="L125" s="312" t="str">
        <f t="shared" si="56"/>
        <v xml:space="preserve"> </v>
      </c>
      <c r="M125" s="312" t="str">
        <f t="shared" si="56"/>
        <v xml:space="preserve"> </v>
      </c>
      <c r="N125" s="312" t="str">
        <f t="shared" si="56"/>
        <v xml:space="preserve"> </v>
      </c>
      <c r="O125" s="312" t="str">
        <f t="shared" si="56"/>
        <v xml:space="preserve"> </v>
      </c>
      <c r="P125" s="312" t="str">
        <f t="shared" si="56"/>
        <v xml:space="preserve"> </v>
      </c>
      <c r="Q125" s="312" t="str">
        <f t="shared" si="56"/>
        <v xml:space="preserve"> </v>
      </c>
      <c r="R125" s="312" t="str">
        <f t="shared" si="56"/>
        <v xml:space="preserve"> </v>
      </c>
      <c r="S125" s="312" t="str">
        <f t="shared" si="56"/>
        <v xml:space="preserve"> </v>
      </c>
      <c r="T125" s="312" t="str">
        <f t="shared" ref="T125:AG125" si="57">IF(COUNTIF(T124:T124,"C")&gt;=1,"A",IF(COUNTIF(T124:T124,"C")&gt;0,"P"," "))</f>
        <v xml:space="preserve"> </v>
      </c>
      <c r="U125" s="312" t="str">
        <f t="shared" si="57"/>
        <v xml:space="preserve"> </v>
      </c>
      <c r="V125" s="312" t="str">
        <f t="shared" si="57"/>
        <v xml:space="preserve"> </v>
      </c>
      <c r="W125" s="312" t="str">
        <f t="shared" si="57"/>
        <v xml:space="preserve"> </v>
      </c>
      <c r="X125" s="312" t="str">
        <f t="shared" si="57"/>
        <v xml:space="preserve"> </v>
      </c>
      <c r="Y125" s="312" t="str">
        <f t="shared" si="57"/>
        <v xml:space="preserve"> </v>
      </c>
      <c r="Z125" s="312" t="str">
        <f t="shared" si="57"/>
        <v xml:space="preserve"> </v>
      </c>
      <c r="AA125" s="312" t="str">
        <f t="shared" si="57"/>
        <v xml:space="preserve"> </v>
      </c>
      <c r="AB125" s="312" t="str">
        <f t="shared" si="57"/>
        <v xml:space="preserve"> </v>
      </c>
      <c r="AC125" s="312" t="str">
        <f t="shared" si="57"/>
        <v xml:space="preserve"> </v>
      </c>
      <c r="AD125" s="312" t="str">
        <f t="shared" si="57"/>
        <v xml:space="preserve"> </v>
      </c>
      <c r="AE125" s="312" t="str">
        <f t="shared" si="57"/>
        <v xml:space="preserve"> </v>
      </c>
      <c r="AF125" s="312" t="str">
        <f t="shared" si="57"/>
        <v xml:space="preserve"> </v>
      </c>
      <c r="AG125" s="312" t="str">
        <f t="shared" si="57"/>
        <v xml:space="preserve"> </v>
      </c>
    </row>
    <row r="126" spans="2:33">
      <c r="B126" s="140"/>
      <c r="C126" s="180" t="s">
        <v>368</v>
      </c>
      <c r="D126" s="84"/>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row>
    <row r="127" spans="2:33">
      <c r="B127">
        <v>4</v>
      </c>
      <c r="C127" s="147" t="s">
        <v>364</v>
      </c>
      <c r="D127" s="312" t="str">
        <f>IF(COUNTIF(D126:D126,"C")&gt;=1,"A",IF(COUNTIF(D126:D126,"C")&gt;0,"P"," "))</f>
        <v xml:space="preserve"> </v>
      </c>
      <c r="E127" s="312" t="str">
        <f t="shared" ref="E127:S127" si="58">IF(COUNTIF(E126:E126,"C")&gt;=1,"A",IF(COUNTIF(E126:E126,"C")&gt;0,"P"," "))</f>
        <v xml:space="preserve"> </v>
      </c>
      <c r="F127" s="312" t="str">
        <f>IF(COUNTIF(F126:F126,"C")&gt;=1,"A",IF(COUNTIF(F126:F126,"C")&gt;0,"P"," "))</f>
        <v xml:space="preserve"> </v>
      </c>
      <c r="G127" s="312" t="str">
        <f t="shared" si="58"/>
        <v xml:space="preserve"> </v>
      </c>
      <c r="H127" s="312" t="str">
        <f t="shared" si="58"/>
        <v xml:space="preserve"> </v>
      </c>
      <c r="I127" s="312" t="str">
        <f t="shared" si="58"/>
        <v xml:space="preserve"> </v>
      </c>
      <c r="J127" s="312" t="str">
        <f t="shared" si="58"/>
        <v xml:space="preserve"> </v>
      </c>
      <c r="K127" s="312" t="str">
        <f t="shared" si="58"/>
        <v xml:space="preserve"> </v>
      </c>
      <c r="L127" s="312" t="str">
        <f t="shared" si="58"/>
        <v xml:space="preserve"> </v>
      </c>
      <c r="M127" s="312" t="str">
        <f t="shared" si="58"/>
        <v xml:space="preserve"> </v>
      </c>
      <c r="N127" s="312" t="str">
        <f t="shared" si="58"/>
        <v xml:space="preserve"> </v>
      </c>
      <c r="O127" s="312" t="str">
        <f t="shared" si="58"/>
        <v xml:space="preserve"> </v>
      </c>
      <c r="P127" s="312" t="str">
        <f t="shared" si="58"/>
        <v xml:space="preserve"> </v>
      </c>
      <c r="Q127" s="312" t="str">
        <f t="shared" si="58"/>
        <v xml:space="preserve"> </v>
      </c>
      <c r="R127" s="312" t="str">
        <f t="shared" si="58"/>
        <v xml:space="preserve"> </v>
      </c>
      <c r="S127" s="312" t="str">
        <f t="shared" si="58"/>
        <v xml:space="preserve"> </v>
      </c>
      <c r="T127" s="312" t="str">
        <f t="shared" ref="T127:AG127" si="59">IF(COUNTIF(T126:T126,"C")&gt;=1,"A",IF(COUNTIF(T126:T126,"C")&gt;0,"P"," "))</f>
        <v xml:space="preserve"> </v>
      </c>
      <c r="U127" s="312" t="str">
        <f t="shared" si="59"/>
        <v xml:space="preserve"> </v>
      </c>
      <c r="V127" s="312" t="str">
        <f t="shared" si="59"/>
        <v xml:space="preserve"> </v>
      </c>
      <c r="W127" s="312" t="str">
        <f t="shared" si="59"/>
        <v xml:space="preserve"> </v>
      </c>
      <c r="X127" s="312" t="str">
        <f t="shared" si="59"/>
        <v xml:space="preserve"> </v>
      </c>
      <c r="Y127" s="312" t="str">
        <f t="shared" si="59"/>
        <v xml:space="preserve"> </v>
      </c>
      <c r="Z127" s="312" t="str">
        <f t="shared" si="59"/>
        <v xml:space="preserve"> </v>
      </c>
      <c r="AA127" s="312" t="str">
        <f t="shared" si="59"/>
        <v xml:space="preserve"> </v>
      </c>
      <c r="AB127" s="312" t="str">
        <f t="shared" si="59"/>
        <v xml:space="preserve"> </v>
      </c>
      <c r="AC127" s="312" t="str">
        <f t="shared" si="59"/>
        <v xml:space="preserve"> </v>
      </c>
      <c r="AD127" s="312" t="str">
        <f t="shared" si="59"/>
        <v xml:space="preserve"> </v>
      </c>
      <c r="AE127" s="312" t="str">
        <f t="shared" si="59"/>
        <v xml:space="preserve"> </v>
      </c>
      <c r="AF127" s="312" t="str">
        <f t="shared" si="59"/>
        <v xml:space="preserve"> </v>
      </c>
      <c r="AG127" s="312" t="str">
        <f t="shared" si="59"/>
        <v xml:space="preserve"> </v>
      </c>
    </row>
    <row r="128" spans="2:33">
      <c r="B128" s="140"/>
      <c r="C128" s="180" t="s">
        <v>369</v>
      </c>
      <c r="D128" s="84"/>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row>
    <row r="129" spans="2:33">
      <c r="B129">
        <v>5</v>
      </c>
      <c r="C129" s="147" t="s">
        <v>365</v>
      </c>
      <c r="D129" s="312" t="str">
        <f>IF(COUNTIF(D128:D128,"C")&gt;=1,"A",IF(COUNTIF(D128:D128,"C")&gt;0,"P"," "))</f>
        <v xml:space="preserve"> </v>
      </c>
      <c r="E129" s="312" t="str">
        <f t="shared" ref="E129:S129" si="60">IF(COUNTIF(E128:E128,"C")&gt;=1,"A",IF(COUNTIF(E128:E128,"C")&gt;0,"P"," "))</f>
        <v xml:space="preserve"> </v>
      </c>
      <c r="F129" s="312" t="str">
        <f>IF(COUNTIF(F128:F128,"C")&gt;=1,"A",IF(COUNTIF(F128:F128,"C")&gt;0,"P"," "))</f>
        <v xml:space="preserve"> </v>
      </c>
      <c r="G129" s="312" t="str">
        <f t="shared" si="60"/>
        <v xml:space="preserve"> </v>
      </c>
      <c r="H129" s="312" t="str">
        <f t="shared" si="60"/>
        <v xml:space="preserve"> </v>
      </c>
      <c r="I129" s="312" t="str">
        <f t="shared" si="60"/>
        <v xml:space="preserve"> </v>
      </c>
      <c r="J129" s="312" t="str">
        <f t="shared" si="60"/>
        <v xml:space="preserve"> </v>
      </c>
      <c r="K129" s="312" t="str">
        <f t="shared" si="60"/>
        <v xml:space="preserve"> </v>
      </c>
      <c r="L129" s="312" t="str">
        <f t="shared" si="60"/>
        <v xml:space="preserve"> </v>
      </c>
      <c r="M129" s="312" t="str">
        <f t="shared" si="60"/>
        <v xml:space="preserve"> </v>
      </c>
      <c r="N129" s="312" t="str">
        <f t="shared" si="60"/>
        <v xml:space="preserve"> </v>
      </c>
      <c r="O129" s="312" t="str">
        <f t="shared" si="60"/>
        <v xml:space="preserve"> </v>
      </c>
      <c r="P129" s="312" t="str">
        <f t="shared" si="60"/>
        <v xml:space="preserve"> </v>
      </c>
      <c r="Q129" s="312" t="str">
        <f t="shared" si="60"/>
        <v xml:space="preserve"> </v>
      </c>
      <c r="R129" s="312" t="str">
        <f t="shared" si="60"/>
        <v xml:space="preserve"> </v>
      </c>
      <c r="S129" s="312" t="str">
        <f t="shared" si="60"/>
        <v xml:space="preserve"> </v>
      </c>
      <c r="T129" s="312" t="str">
        <f t="shared" ref="T129:AG129" si="61">IF(COUNTIF(T128:T128,"C")&gt;=1,"A",IF(COUNTIF(T128:T128,"C")&gt;0,"P"," "))</f>
        <v xml:space="preserve"> </v>
      </c>
      <c r="U129" s="312" t="str">
        <f t="shared" si="61"/>
        <v xml:space="preserve"> </v>
      </c>
      <c r="V129" s="312" t="str">
        <f t="shared" si="61"/>
        <v xml:space="preserve"> </v>
      </c>
      <c r="W129" s="312" t="str">
        <f t="shared" si="61"/>
        <v xml:space="preserve"> </v>
      </c>
      <c r="X129" s="312" t="str">
        <f t="shared" si="61"/>
        <v xml:space="preserve"> </v>
      </c>
      <c r="Y129" s="312" t="str">
        <f t="shared" si="61"/>
        <v xml:space="preserve"> </v>
      </c>
      <c r="Z129" s="312" t="str">
        <f t="shared" si="61"/>
        <v xml:space="preserve"> </v>
      </c>
      <c r="AA129" s="312" t="str">
        <f t="shared" si="61"/>
        <v xml:space="preserve"> </v>
      </c>
      <c r="AB129" s="312" t="str">
        <f t="shared" si="61"/>
        <v xml:space="preserve"> </v>
      </c>
      <c r="AC129" s="312" t="str">
        <f t="shared" si="61"/>
        <v xml:space="preserve"> </v>
      </c>
      <c r="AD129" s="312" t="str">
        <f t="shared" si="61"/>
        <v xml:space="preserve"> </v>
      </c>
      <c r="AE129" s="312" t="str">
        <f t="shared" si="61"/>
        <v xml:space="preserve"> </v>
      </c>
      <c r="AF129" s="312" t="str">
        <f t="shared" si="61"/>
        <v xml:space="preserve"> </v>
      </c>
      <c r="AG129" s="312" t="str">
        <f t="shared" si="61"/>
        <v xml:space="preserve"> </v>
      </c>
    </row>
    <row r="130" spans="2:33" ht="13.5" thickBot="1">
      <c r="B130" s="140"/>
      <c r="C130" s="180" t="s">
        <v>370</v>
      </c>
      <c r="D130" s="84"/>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row>
    <row r="131" spans="2:33" ht="13.5" hidden="1" thickBot="1">
      <c r="B131" s="313"/>
      <c r="C131" s="314"/>
      <c r="D131" s="312" t="str">
        <f>IF(COUNTIF(D130:D130,"C")&gt;=1,"A",IF(COUNTIF(D130:D130,"C")&gt;0,"P"," "))</f>
        <v xml:space="preserve"> </v>
      </c>
      <c r="E131" s="312" t="str">
        <f t="shared" ref="E131:S131" si="62">IF(COUNTIF(E130:E130,"C")&gt;=1,"A",IF(COUNTIF(E130:E130,"C")&gt;0,"P"," "))</f>
        <v xml:space="preserve"> </v>
      </c>
      <c r="F131" s="312" t="str">
        <f>IF(COUNTIF(F130:F130,"C")&gt;=1,"A",IF(COUNTIF(F130:F130,"C")&gt;0,"P"," "))</f>
        <v xml:space="preserve"> </v>
      </c>
      <c r="G131" s="312" t="str">
        <f t="shared" si="62"/>
        <v xml:space="preserve"> </v>
      </c>
      <c r="H131" s="312" t="str">
        <f t="shared" si="62"/>
        <v xml:space="preserve"> </v>
      </c>
      <c r="I131" s="312" t="str">
        <f t="shared" si="62"/>
        <v xml:space="preserve"> </v>
      </c>
      <c r="J131" s="312" t="str">
        <f t="shared" si="62"/>
        <v xml:space="preserve"> </v>
      </c>
      <c r="K131" s="312" t="str">
        <f t="shared" si="62"/>
        <v xml:space="preserve"> </v>
      </c>
      <c r="L131" s="312" t="str">
        <f t="shared" si="62"/>
        <v xml:space="preserve"> </v>
      </c>
      <c r="M131" s="312" t="str">
        <f t="shared" si="62"/>
        <v xml:space="preserve"> </v>
      </c>
      <c r="N131" s="312" t="str">
        <f t="shared" si="62"/>
        <v xml:space="preserve"> </v>
      </c>
      <c r="O131" s="312" t="str">
        <f t="shared" si="62"/>
        <v xml:space="preserve"> </v>
      </c>
      <c r="P131" s="312" t="str">
        <f t="shared" si="62"/>
        <v xml:space="preserve"> </v>
      </c>
      <c r="Q131" s="312" t="str">
        <f t="shared" si="62"/>
        <v xml:space="preserve"> </v>
      </c>
      <c r="R131" s="312" t="str">
        <f t="shared" si="62"/>
        <v xml:space="preserve"> </v>
      </c>
      <c r="S131" s="312" t="str">
        <f t="shared" si="62"/>
        <v xml:space="preserve"> </v>
      </c>
      <c r="T131" s="312" t="str">
        <f t="shared" ref="T131:AG131" si="63">IF(COUNTIF(T130:T130,"C")&gt;=1,"A",IF(COUNTIF(T130:T130,"C")&gt;0,"P"," "))</f>
        <v xml:space="preserve"> </v>
      </c>
      <c r="U131" s="312" t="str">
        <f t="shared" si="63"/>
        <v xml:space="preserve"> </v>
      </c>
      <c r="V131" s="312" t="str">
        <f t="shared" si="63"/>
        <v xml:space="preserve"> </v>
      </c>
      <c r="W131" s="312" t="str">
        <f t="shared" si="63"/>
        <v xml:space="preserve"> </v>
      </c>
      <c r="X131" s="312" t="str">
        <f t="shared" si="63"/>
        <v xml:space="preserve"> </v>
      </c>
      <c r="Y131" s="312" t="str">
        <f t="shared" si="63"/>
        <v xml:space="preserve"> </v>
      </c>
      <c r="Z131" s="312" t="str">
        <f t="shared" si="63"/>
        <v xml:space="preserve"> </v>
      </c>
      <c r="AA131" s="312" t="str">
        <f t="shared" si="63"/>
        <v xml:space="preserve"> </v>
      </c>
      <c r="AB131" s="312" t="str">
        <f t="shared" si="63"/>
        <v xml:space="preserve"> </v>
      </c>
      <c r="AC131" s="312" t="str">
        <f t="shared" si="63"/>
        <v xml:space="preserve"> </v>
      </c>
      <c r="AD131" s="312" t="str">
        <f t="shared" si="63"/>
        <v xml:space="preserve"> </v>
      </c>
      <c r="AE131" s="312" t="str">
        <f t="shared" si="63"/>
        <v xml:space="preserve"> </v>
      </c>
      <c r="AF131" s="312" t="str">
        <f t="shared" si="63"/>
        <v xml:space="preserve"> </v>
      </c>
      <c r="AG131" s="312" t="str">
        <f t="shared" si="63"/>
        <v xml:space="preserve"> </v>
      </c>
    </row>
    <row r="132" spans="2:33" ht="13.5" thickBot="1">
      <c r="C132" s="20" t="s">
        <v>49</v>
      </c>
      <c r="D132" s="108" t="str">
        <f>IF(COUNTIF(D123:D131,"A")&gt;4,"C",IF(COUNTIF(D123:D131,"A")&gt;0,"P"," "))</f>
        <v xml:space="preserve"> </v>
      </c>
      <c r="E132" s="108" t="str">
        <f t="shared" ref="E132:S132" si="64">IF(COUNTIF(E123:E131,"A")&gt;4,"C",IF(COUNTIF(E123:E131,"A")&gt;0,"P"," "))</f>
        <v xml:space="preserve"> </v>
      </c>
      <c r="F132" s="108" t="str">
        <f>IF(COUNTIF(F123:F131,"A")&gt;4,"C",IF(COUNTIF(F123:F131,"A")&gt;0,"P"," "))</f>
        <v xml:space="preserve"> </v>
      </c>
      <c r="G132" s="108" t="str">
        <f t="shared" si="64"/>
        <v xml:space="preserve"> </v>
      </c>
      <c r="H132" s="108" t="str">
        <f t="shared" si="64"/>
        <v xml:space="preserve"> </v>
      </c>
      <c r="I132" s="108" t="str">
        <f t="shared" si="64"/>
        <v xml:space="preserve"> </v>
      </c>
      <c r="J132" s="108" t="str">
        <f t="shared" si="64"/>
        <v xml:space="preserve"> </v>
      </c>
      <c r="K132" s="108" t="str">
        <f t="shared" si="64"/>
        <v xml:space="preserve"> </v>
      </c>
      <c r="L132" s="108" t="str">
        <f t="shared" si="64"/>
        <v xml:space="preserve"> </v>
      </c>
      <c r="M132" s="108" t="str">
        <f t="shared" si="64"/>
        <v xml:space="preserve"> </v>
      </c>
      <c r="N132" s="108" t="str">
        <f t="shared" si="64"/>
        <v xml:space="preserve"> </v>
      </c>
      <c r="O132" s="108" t="str">
        <f t="shared" si="64"/>
        <v xml:space="preserve"> </v>
      </c>
      <c r="P132" s="108" t="str">
        <f t="shared" si="64"/>
        <v xml:space="preserve"> </v>
      </c>
      <c r="Q132" s="108" t="str">
        <f t="shared" si="64"/>
        <v xml:space="preserve"> </v>
      </c>
      <c r="R132" s="108" t="str">
        <f t="shared" si="64"/>
        <v xml:space="preserve"> </v>
      </c>
      <c r="S132" s="108" t="str">
        <f t="shared" si="64"/>
        <v xml:space="preserve"> </v>
      </c>
      <c r="T132" s="108" t="str">
        <f t="shared" ref="T132:AG132" si="65">IF(COUNTIF(T123:T131,"A")&gt;4,"C",IF(COUNTIF(T123:T131,"A")&gt;0,"P"," "))</f>
        <v xml:space="preserve"> </v>
      </c>
      <c r="U132" s="108" t="str">
        <f t="shared" si="65"/>
        <v xml:space="preserve"> </v>
      </c>
      <c r="V132" s="108" t="str">
        <f t="shared" si="65"/>
        <v xml:space="preserve"> </v>
      </c>
      <c r="W132" s="108" t="str">
        <f t="shared" si="65"/>
        <v xml:space="preserve"> </v>
      </c>
      <c r="X132" s="108" t="str">
        <f t="shared" si="65"/>
        <v xml:space="preserve"> </v>
      </c>
      <c r="Y132" s="108" t="str">
        <f t="shared" si="65"/>
        <v xml:space="preserve"> </v>
      </c>
      <c r="Z132" s="108" t="str">
        <f t="shared" si="65"/>
        <v xml:space="preserve"> </v>
      </c>
      <c r="AA132" s="108" t="str">
        <f t="shared" si="65"/>
        <v xml:space="preserve"> </v>
      </c>
      <c r="AB132" s="108" t="str">
        <f t="shared" si="65"/>
        <v xml:space="preserve"> </v>
      </c>
      <c r="AC132" s="108" t="str">
        <f t="shared" si="65"/>
        <v xml:space="preserve"> </v>
      </c>
      <c r="AD132" s="108" t="str">
        <f t="shared" si="65"/>
        <v xml:space="preserve"> </v>
      </c>
      <c r="AE132" s="108" t="str">
        <f t="shared" si="65"/>
        <v xml:space="preserve"> </v>
      </c>
      <c r="AF132" s="108" t="str">
        <f t="shared" si="65"/>
        <v xml:space="preserve"> </v>
      </c>
      <c r="AG132" s="108" t="str">
        <f t="shared" si="65"/>
        <v xml:space="preserve"> </v>
      </c>
    </row>
    <row r="133" spans="2:33" ht="15">
      <c r="B133" s="139" t="s">
        <v>159</v>
      </c>
    </row>
    <row r="134" spans="2:33">
      <c r="B134">
        <v>1</v>
      </c>
      <c r="C134" s="152" t="s">
        <v>371</v>
      </c>
    </row>
    <row r="135" spans="2:33">
      <c r="B135" s="140"/>
      <c r="C135" s="180" t="s">
        <v>374</v>
      </c>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row>
    <row r="136" spans="2:33">
      <c r="B136">
        <v>2</v>
      </c>
      <c r="C136" s="147" t="s">
        <v>987</v>
      </c>
      <c r="D136" s="312" t="str">
        <f>IF(COUNTIF(D135:D135,"C")&gt;=1,"A",IF(COUNTIF(D135:D135,"C")&gt;0,"P"," "))</f>
        <v xml:space="preserve"> </v>
      </c>
      <c r="E136" s="312" t="str">
        <f t="shared" ref="E136:S136" si="66">IF(COUNTIF(E135:E135,"C")&gt;=1,"A",IF(COUNTIF(E135:E135,"C")&gt;0,"P"," "))</f>
        <v xml:space="preserve"> </v>
      </c>
      <c r="F136" s="312" t="str">
        <f>IF(COUNTIF(F135:F135,"C")&gt;=1,"A",IF(COUNTIF(F135:F135,"C")&gt;0,"P"," "))</f>
        <v xml:space="preserve"> </v>
      </c>
      <c r="G136" s="312" t="str">
        <f t="shared" si="66"/>
        <v xml:space="preserve"> </v>
      </c>
      <c r="H136" s="312" t="str">
        <f t="shared" si="66"/>
        <v xml:space="preserve"> </v>
      </c>
      <c r="I136" s="312" t="str">
        <f t="shared" si="66"/>
        <v xml:space="preserve"> </v>
      </c>
      <c r="J136" s="312" t="str">
        <f t="shared" si="66"/>
        <v xml:space="preserve"> </v>
      </c>
      <c r="K136" s="312" t="str">
        <f t="shared" si="66"/>
        <v xml:space="preserve"> </v>
      </c>
      <c r="L136" s="312" t="str">
        <f t="shared" si="66"/>
        <v xml:space="preserve"> </v>
      </c>
      <c r="M136" s="312" t="str">
        <f t="shared" si="66"/>
        <v xml:space="preserve"> </v>
      </c>
      <c r="N136" s="312" t="str">
        <f t="shared" si="66"/>
        <v xml:space="preserve"> </v>
      </c>
      <c r="O136" s="312" t="str">
        <f t="shared" si="66"/>
        <v xml:space="preserve"> </v>
      </c>
      <c r="P136" s="312" t="str">
        <f t="shared" si="66"/>
        <v xml:space="preserve"> </v>
      </c>
      <c r="Q136" s="312" t="str">
        <f t="shared" si="66"/>
        <v xml:space="preserve"> </v>
      </c>
      <c r="R136" s="312" t="str">
        <f t="shared" si="66"/>
        <v xml:space="preserve"> </v>
      </c>
      <c r="S136" s="312" t="str">
        <f t="shared" si="66"/>
        <v xml:space="preserve"> </v>
      </c>
      <c r="T136" s="312" t="str">
        <f t="shared" ref="T136:AG136" si="67">IF(COUNTIF(T135:T135,"C")&gt;=1,"A",IF(COUNTIF(T135:T135,"C")&gt;0,"P"," "))</f>
        <v xml:space="preserve"> </v>
      </c>
      <c r="U136" s="312" t="str">
        <f t="shared" si="67"/>
        <v xml:space="preserve"> </v>
      </c>
      <c r="V136" s="312" t="str">
        <f t="shared" si="67"/>
        <v xml:space="preserve"> </v>
      </c>
      <c r="W136" s="312" t="str">
        <f t="shared" si="67"/>
        <v xml:space="preserve"> </v>
      </c>
      <c r="X136" s="312" t="str">
        <f t="shared" si="67"/>
        <v xml:space="preserve"> </v>
      </c>
      <c r="Y136" s="312" t="str">
        <f t="shared" si="67"/>
        <v xml:space="preserve"> </v>
      </c>
      <c r="Z136" s="312" t="str">
        <f t="shared" si="67"/>
        <v xml:space="preserve"> </v>
      </c>
      <c r="AA136" s="312" t="str">
        <f t="shared" si="67"/>
        <v xml:space="preserve"> </v>
      </c>
      <c r="AB136" s="312" t="str">
        <f t="shared" si="67"/>
        <v xml:space="preserve"> </v>
      </c>
      <c r="AC136" s="312" t="str">
        <f t="shared" si="67"/>
        <v xml:space="preserve"> </v>
      </c>
      <c r="AD136" s="312" t="str">
        <f t="shared" si="67"/>
        <v xml:space="preserve"> </v>
      </c>
      <c r="AE136" s="312" t="str">
        <f t="shared" si="67"/>
        <v xml:space="preserve"> </v>
      </c>
      <c r="AF136" s="312" t="str">
        <f t="shared" si="67"/>
        <v xml:space="preserve"> </v>
      </c>
      <c r="AG136" s="312" t="str">
        <f t="shared" si="67"/>
        <v xml:space="preserve"> </v>
      </c>
    </row>
    <row r="137" spans="2:33">
      <c r="B137" s="140"/>
      <c r="C137" s="180" t="s">
        <v>375</v>
      </c>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row>
    <row r="138" spans="2:33">
      <c r="B138">
        <v>3</v>
      </c>
      <c r="C138" s="147" t="s">
        <v>372</v>
      </c>
      <c r="D138" s="312" t="str">
        <f>IF(COUNTIF(D137:D137,"C")&gt;=1,"A",IF(COUNTIF(D137:D137,"C")&gt;0,"P"," "))</f>
        <v xml:space="preserve"> </v>
      </c>
      <c r="E138" s="312" t="str">
        <f t="shared" ref="E138:S138" si="68">IF(COUNTIF(E137:E137,"C")&gt;=1,"A",IF(COUNTIF(E137:E137,"C")&gt;0,"P"," "))</f>
        <v xml:space="preserve"> </v>
      </c>
      <c r="F138" s="312" t="str">
        <f>IF(COUNTIF(F137:F137,"C")&gt;=1,"A",IF(COUNTIF(F137:F137,"C")&gt;0,"P"," "))</f>
        <v xml:space="preserve"> </v>
      </c>
      <c r="G138" s="312" t="str">
        <f t="shared" si="68"/>
        <v xml:space="preserve"> </v>
      </c>
      <c r="H138" s="312" t="str">
        <f t="shared" si="68"/>
        <v xml:space="preserve"> </v>
      </c>
      <c r="I138" s="312" t="str">
        <f t="shared" si="68"/>
        <v xml:space="preserve"> </v>
      </c>
      <c r="J138" s="312" t="str">
        <f t="shared" si="68"/>
        <v xml:space="preserve"> </v>
      </c>
      <c r="K138" s="312" t="str">
        <f t="shared" si="68"/>
        <v xml:space="preserve"> </v>
      </c>
      <c r="L138" s="312" t="str">
        <f t="shared" si="68"/>
        <v xml:space="preserve"> </v>
      </c>
      <c r="M138" s="312" t="str">
        <f t="shared" si="68"/>
        <v xml:space="preserve"> </v>
      </c>
      <c r="N138" s="312" t="str">
        <f t="shared" si="68"/>
        <v xml:space="preserve"> </v>
      </c>
      <c r="O138" s="312" t="str">
        <f t="shared" si="68"/>
        <v xml:space="preserve"> </v>
      </c>
      <c r="P138" s="312" t="str">
        <f t="shared" si="68"/>
        <v xml:space="preserve"> </v>
      </c>
      <c r="Q138" s="312" t="str">
        <f t="shared" si="68"/>
        <v xml:space="preserve"> </v>
      </c>
      <c r="R138" s="312" t="str">
        <f t="shared" si="68"/>
        <v xml:space="preserve"> </v>
      </c>
      <c r="S138" s="312" t="str">
        <f t="shared" si="68"/>
        <v xml:space="preserve"> </v>
      </c>
      <c r="T138" s="312" t="str">
        <f t="shared" ref="T138:AG138" si="69">IF(COUNTIF(T137:T137,"C")&gt;=1,"A",IF(COUNTIF(T137:T137,"C")&gt;0,"P"," "))</f>
        <v xml:space="preserve"> </v>
      </c>
      <c r="U138" s="312" t="str">
        <f t="shared" si="69"/>
        <v xml:space="preserve"> </v>
      </c>
      <c r="V138" s="312" t="str">
        <f t="shared" si="69"/>
        <v xml:space="preserve"> </v>
      </c>
      <c r="W138" s="312" t="str">
        <f t="shared" si="69"/>
        <v xml:space="preserve"> </v>
      </c>
      <c r="X138" s="312" t="str">
        <f t="shared" si="69"/>
        <v xml:space="preserve"> </v>
      </c>
      <c r="Y138" s="312" t="str">
        <f t="shared" si="69"/>
        <v xml:space="preserve"> </v>
      </c>
      <c r="Z138" s="312" t="str">
        <f t="shared" si="69"/>
        <v xml:space="preserve"> </v>
      </c>
      <c r="AA138" s="312" t="str">
        <f t="shared" si="69"/>
        <v xml:space="preserve"> </v>
      </c>
      <c r="AB138" s="312" t="str">
        <f t="shared" si="69"/>
        <v xml:space="preserve"> </v>
      </c>
      <c r="AC138" s="312" t="str">
        <f t="shared" si="69"/>
        <v xml:space="preserve"> </v>
      </c>
      <c r="AD138" s="312" t="str">
        <f t="shared" si="69"/>
        <v xml:space="preserve"> </v>
      </c>
      <c r="AE138" s="312" t="str">
        <f t="shared" si="69"/>
        <v xml:space="preserve"> </v>
      </c>
      <c r="AF138" s="312" t="str">
        <f t="shared" si="69"/>
        <v xml:space="preserve"> </v>
      </c>
      <c r="AG138" s="312" t="str">
        <f t="shared" si="69"/>
        <v xml:space="preserve"> </v>
      </c>
    </row>
    <row r="139" spans="2:33">
      <c r="B139" s="140"/>
      <c r="C139" s="180" t="s">
        <v>376</v>
      </c>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row>
    <row r="140" spans="2:33">
      <c r="B140">
        <v>4</v>
      </c>
      <c r="C140" s="147" t="s">
        <v>373</v>
      </c>
      <c r="D140" s="312" t="str">
        <f>IF(COUNTIF(D139:D139,"C")&gt;=1,"A",IF(COUNTIF(D139:D139,"C")&gt;0,"P"," "))</f>
        <v xml:space="preserve"> </v>
      </c>
      <c r="E140" s="312" t="str">
        <f t="shared" ref="E140:S140" si="70">IF(COUNTIF(E139:E139,"C")&gt;=1,"A",IF(COUNTIF(E139:E139,"C")&gt;0,"P"," "))</f>
        <v xml:space="preserve"> </v>
      </c>
      <c r="F140" s="312" t="str">
        <f>IF(COUNTIF(F139:F139,"C")&gt;=1,"A",IF(COUNTIF(F139:F139,"C")&gt;0,"P"," "))</f>
        <v xml:space="preserve"> </v>
      </c>
      <c r="G140" s="312" t="str">
        <f t="shared" si="70"/>
        <v xml:space="preserve"> </v>
      </c>
      <c r="H140" s="312" t="str">
        <f t="shared" si="70"/>
        <v xml:space="preserve"> </v>
      </c>
      <c r="I140" s="312" t="str">
        <f t="shared" si="70"/>
        <v xml:space="preserve"> </v>
      </c>
      <c r="J140" s="312" t="str">
        <f t="shared" si="70"/>
        <v xml:space="preserve"> </v>
      </c>
      <c r="K140" s="312" t="str">
        <f t="shared" si="70"/>
        <v xml:space="preserve"> </v>
      </c>
      <c r="L140" s="312" t="str">
        <f t="shared" si="70"/>
        <v xml:space="preserve"> </v>
      </c>
      <c r="M140" s="312" t="str">
        <f t="shared" si="70"/>
        <v xml:space="preserve"> </v>
      </c>
      <c r="N140" s="312" t="str">
        <f t="shared" si="70"/>
        <v xml:space="preserve"> </v>
      </c>
      <c r="O140" s="312" t="str">
        <f t="shared" si="70"/>
        <v xml:space="preserve"> </v>
      </c>
      <c r="P140" s="312" t="str">
        <f t="shared" si="70"/>
        <v xml:space="preserve"> </v>
      </c>
      <c r="Q140" s="312" t="str">
        <f t="shared" si="70"/>
        <v xml:space="preserve"> </v>
      </c>
      <c r="R140" s="312" t="str">
        <f t="shared" si="70"/>
        <v xml:space="preserve"> </v>
      </c>
      <c r="S140" s="312" t="str">
        <f t="shared" si="70"/>
        <v xml:space="preserve"> </v>
      </c>
      <c r="T140" s="312" t="str">
        <f t="shared" ref="T140:AG140" si="71">IF(COUNTIF(T139:T139,"C")&gt;=1,"A",IF(COUNTIF(T139:T139,"C")&gt;0,"P"," "))</f>
        <v xml:space="preserve"> </v>
      </c>
      <c r="U140" s="312" t="str">
        <f t="shared" si="71"/>
        <v xml:space="preserve"> </v>
      </c>
      <c r="V140" s="312" t="str">
        <f t="shared" si="71"/>
        <v xml:space="preserve"> </v>
      </c>
      <c r="W140" s="312" t="str">
        <f t="shared" si="71"/>
        <v xml:space="preserve"> </v>
      </c>
      <c r="X140" s="312" t="str">
        <f t="shared" si="71"/>
        <v xml:space="preserve"> </v>
      </c>
      <c r="Y140" s="312" t="str">
        <f t="shared" si="71"/>
        <v xml:space="preserve"> </v>
      </c>
      <c r="Z140" s="312" t="str">
        <f t="shared" si="71"/>
        <v xml:space="preserve"> </v>
      </c>
      <c r="AA140" s="312" t="str">
        <f t="shared" si="71"/>
        <v xml:space="preserve"> </v>
      </c>
      <c r="AB140" s="312" t="str">
        <f t="shared" si="71"/>
        <v xml:space="preserve"> </v>
      </c>
      <c r="AC140" s="312" t="str">
        <f t="shared" si="71"/>
        <v xml:space="preserve"> </v>
      </c>
      <c r="AD140" s="312" t="str">
        <f t="shared" si="71"/>
        <v xml:space="preserve"> </v>
      </c>
      <c r="AE140" s="312" t="str">
        <f t="shared" si="71"/>
        <v xml:space="preserve"> </v>
      </c>
      <c r="AF140" s="312" t="str">
        <f t="shared" si="71"/>
        <v xml:space="preserve"> </v>
      </c>
      <c r="AG140" s="312" t="str">
        <f t="shared" si="71"/>
        <v xml:space="preserve"> </v>
      </c>
    </row>
    <row r="141" spans="2:33">
      <c r="B141" s="140"/>
      <c r="C141" s="180" t="s">
        <v>377</v>
      </c>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row>
    <row r="142" spans="2:33">
      <c r="B142">
        <v>5</v>
      </c>
      <c r="C142" s="147" t="s">
        <v>986</v>
      </c>
      <c r="D142" s="312" t="str">
        <f>IF(COUNTIF(D141:D141,"C")&gt;=1,"A",IF(COUNTIF(D141:D141,"C")&gt;0,"P"," "))</f>
        <v xml:space="preserve"> </v>
      </c>
      <c r="E142" s="312" t="str">
        <f t="shared" ref="E142:S142" si="72">IF(COUNTIF(E141:E141,"C")&gt;=1,"A",IF(COUNTIF(E141:E141,"C")&gt;0,"P"," "))</f>
        <v xml:space="preserve"> </v>
      </c>
      <c r="F142" s="312" t="str">
        <f>IF(COUNTIF(F141:F141,"C")&gt;=1,"A",IF(COUNTIF(F141:F141,"C")&gt;0,"P"," "))</f>
        <v xml:space="preserve"> </v>
      </c>
      <c r="G142" s="312" t="str">
        <f t="shared" si="72"/>
        <v xml:space="preserve"> </v>
      </c>
      <c r="H142" s="312" t="str">
        <f t="shared" si="72"/>
        <v xml:space="preserve"> </v>
      </c>
      <c r="I142" s="312" t="str">
        <f t="shared" si="72"/>
        <v xml:space="preserve"> </v>
      </c>
      <c r="J142" s="312" t="str">
        <f t="shared" si="72"/>
        <v xml:space="preserve"> </v>
      </c>
      <c r="K142" s="312" t="str">
        <f t="shared" si="72"/>
        <v xml:space="preserve"> </v>
      </c>
      <c r="L142" s="312" t="str">
        <f t="shared" si="72"/>
        <v xml:space="preserve"> </v>
      </c>
      <c r="M142" s="312" t="str">
        <f t="shared" si="72"/>
        <v xml:space="preserve"> </v>
      </c>
      <c r="N142" s="312" t="str">
        <f t="shared" si="72"/>
        <v xml:space="preserve"> </v>
      </c>
      <c r="O142" s="312" t="str">
        <f t="shared" si="72"/>
        <v xml:space="preserve"> </v>
      </c>
      <c r="P142" s="312" t="str">
        <f t="shared" si="72"/>
        <v xml:space="preserve"> </v>
      </c>
      <c r="Q142" s="312" t="str">
        <f t="shared" si="72"/>
        <v xml:space="preserve"> </v>
      </c>
      <c r="R142" s="312" t="str">
        <f t="shared" si="72"/>
        <v xml:space="preserve"> </v>
      </c>
      <c r="S142" s="312" t="str">
        <f t="shared" si="72"/>
        <v xml:space="preserve"> </v>
      </c>
      <c r="T142" s="312" t="str">
        <f t="shared" ref="T142:AG142" si="73">IF(COUNTIF(T141:T141,"C")&gt;=1,"A",IF(COUNTIF(T141:T141,"C")&gt;0,"P"," "))</f>
        <v xml:space="preserve"> </v>
      </c>
      <c r="U142" s="312" t="str">
        <f t="shared" si="73"/>
        <v xml:space="preserve"> </v>
      </c>
      <c r="V142" s="312" t="str">
        <f t="shared" si="73"/>
        <v xml:space="preserve"> </v>
      </c>
      <c r="W142" s="312" t="str">
        <f t="shared" si="73"/>
        <v xml:space="preserve"> </v>
      </c>
      <c r="X142" s="312" t="str">
        <f t="shared" si="73"/>
        <v xml:space="preserve"> </v>
      </c>
      <c r="Y142" s="312" t="str">
        <f t="shared" si="73"/>
        <v xml:space="preserve"> </v>
      </c>
      <c r="Z142" s="312" t="str">
        <f t="shared" si="73"/>
        <v xml:space="preserve"> </v>
      </c>
      <c r="AA142" s="312" t="str">
        <f t="shared" si="73"/>
        <v xml:space="preserve"> </v>
      </c>
      <c r="AB142" s="312" t="str">
        <f t="shared" si="73"/>
        <v xml:space="preserve"> </v>
      </c>
      <c r="AC142" s="312" t="str">
        <f t="shared" si="73"/>
        <v xml:space="preserve"> </v>
      </c>
      <c r="AD142" s="312" t="str">
        <f t="shared" si="73"/>
        <v xml:space="preserve"> </v>
      </c>
      <c r="AE142" s="312" t="str">
        <f t="shared" si="73"/>
        <v xml:space="preserve"> </v>
      </c>
      <c r="AF142" s="312" t="str">
        <f t="shared" si="73"/>
        <v xml:space="preserve"> </v>
      </c>
      <c r="AG142" s="312" t="str">
        <f t="shared" si="73"/>
        <v xml:space="preserve"> </v>
      </c>
    </row>
    <row r="143" spans="2:33" ht="13.5" thickBot="1">
      <c r="B143" s="140"/>
      <c r="C143" s="180" t="s">
        <v>742</v>
      </c>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row>
    <row r="144" spans="2:33" ht="13.5" hidden="1" thickBot="1">
      <c r="B144" s="313"/>
      <c r="C144" s="314"/>
      <c r="D144" s="312" t="str">
        <f>IF(COUNTIF(D143:D143,"C")&gt;=1,"A",IF(COUNTIF(D143:D143,"C")&gt;0,"P"," "))</f>
        <v xml:space="preserve"> </v>
      </c>
      <c r="E144" s="312" t="str">
        <f t="shared" ref="E144:S144" si="74">IF(COUNTIF(E143:E143,"C")&gt;=1,"A",IF(COUNTIF(E143:E143,"C")&gt;0,"P"," "))</f>
        <v xml:space="preserve"> </v>
      </c>
      <c r="F144" s="312" t="str">
        <f>IF(COUNTIF(F143:F143,"C")&gt;=1,"A",IF(COUNTIF(F143:F143,"C")&gt;0,"P"," "))</f>
        <v xml:space="preserve"> </v>
      </c>
      <c r="G144" s="312" t="str">
        <f t="shared" si="74"/>
        <v xml:space="preserve"> </v>
      </c>
      <c r="H144" s="312" t="str">
        <f t="shared" si="74"/>
        <v xml:space="preserve"> </v>
      </c>
      <c r="I144" s="312" t="str">
        <f t="shared" si="74"/>
        <v xml:space="preserve"> </v>
      </c>
      <c r="J144" s="312" t="str">
        <f t="shared" si="74"/>
        <v xml:space="preserve"> </v>
      </c>
      <c r="K144" s="312" t="str">
        <f t="shared" si="74"/>
        <v xml:space="preserve"> </v>
      </c>
      <c r="L144" s="312" t="str">
        <f t="shared" si="74"/>
        <v xml:space="preserve"> </v>
      </c>
      <c r="M144" s="312" t="str">
        <f t="shared" si="74"/>
        <v xml:space="preserve"> </v>
      </c>
      <c r="N144" s="312" t="str">
        <f t="shared" si="74"/>
        <v xml:space="preserve"> </v>
      </c>
      <c r="O144" s="312" t="str">
        <f t="shared" si="74"/>
        <v xml:space="preserve"> </v>
      </c>
      <c r="P144" s="312" t="str">
        <f t="shared" si="74"/>
        <v xml:space="preserve"> </v>
      </c>
      <c r="Q144" s="312" t="str">
        <f t="shared" si="74"/>
        <v xml:space="preserve"> </v>
      </c>
      <c r="R144" s="312" t="str">
        <f t="shared" si="74"/>
        <v xml:space="preserve"> </v>
      </c>
      <c r="S144" s="312" t="str">
        <f t="shared" si="74"/>
        <v xml:space="preserve"> </v>
      </c>
      <c r="T144" s="312" t="str">
        <f t="shared" ref="T144:AG144" si="75">IF(COUNTIF(T143:T143,"C")&gt;=1,"A",IF(COUNTIF(T143:T143,"C")&gt;0,"P"," "))</f>
        <v xml:space="preserve"> </v>
      </c>
      <c r="U144" s="312" t="str">
        <f t="shared" si="75"/>
        <v xml:space="preserve"> </v>
      </c>
      <c r="V144" s="312" t="str">
        <f t="shared" si="75"/>
        <v xml:space="preserve"> </v>
      </c>
      <c r="W144" s="312" t="str">
        <f t="shared" si="75"/>
        <v xml:space="preserve"> </v>
      </c>
      <c r="X144" s="312" t="str">
        <f t="shared" si="75"/>
        <v xml:space="preserve"> </v>
      </c>
      <c r="Y144" s="312" t="str">
        <f t="shared" si="75"/>
        <v xml:space="preserve"> </v>
      </c>
      <c r="Z144" s="312" t="str">
        <f t="shared" si="75"/>
        <v xml:space="preserve"> </v>
      </c>
      <c r="AA144" s="312" t="str">
        <f t="shared" si="75"/>
        <v xml:space="preserve"> </v>
      </c>
      <c r="AB144" s="312" t="str">
        <f t="shared" si="75"/>
        <v xml:space="preserve"> </v>
      </c>
      <c r="AC144" s="312" t="str">
        <f t="shared" si="75"/>
        <v xml:space="preserve"> </v>
      </c>
      <c r="AD144" s="312" t="str">
        <f t="shared" si="75"/>
        <v xml:space="preserve"> </v>
      </c>
      <c r="AE144" s="312" t="str">
        <f t="shared" si="75"/>
        <v xml:space="preserve"> </v>
      </c>
      <c r="AF144" s="312" t="str">
        <f t="shared" si="75"/>
        <v xml:space="preserve"> </v>
      </c>
      <c r="AG144" s="312" t="str">
        <f t="shared" si="75"/>
        <v xml:space="preserve"> </v>
      </c>
    </row>
    <row r="145" spans="2:33" ht="13.5" thickBot="1">
      <c r="C145" s="20" t="s">
        <v>49</v>
      </c>
      <c r="D145" s="108" t="str">
        <f>IF(COUNTIF(D136:D144,"A")&gt;4,"C",IF(COUNTIF(D136:D144,"A")&gt;0,"P"," "))</f>
        <v xml:space="preserve"> </v>
      </c>
      <c r="E145" s="108" t="str">
        <f t="shared" ref="E145:S145" si="76">IF(COUNTIF(E136:E144,"A")&gt;4,"C",IF(COUNTIF(E136:E144,"A")&gt;0,"P"," "))</f>
        <v xml:space="preserve"> </v>
      </c>
      <c r="F145" s="108" t="str">
        <f>IF(COUNTIF(F136:F144,"A")&gt;4,"C",IF(COUNTIF(F136:F144,"A")&gt;0,"P"," "))</f>
        <v xml:space="preserve"> </v>
      </c>
      <c r="G145" s="108" t="str">
        <f t="shared" si="76"/>
        <v xml:space="preserve"> </v>
      </c>
      <c r="H145" s="108" t="str">
        <f t="shared" si="76"/>
        <v xml:space="preserve"> </v>
      </c>
      <c r="I145" s="108" t="str">
        <f t="shared" si="76"/>
        <v xml:space="preserve"> </v>
      </c>
      <c r="J145" s="108" t="str">
        <f t="shared" si="76"/>
        <v xml:space="preserve"> </v>
      </c>
      <c r="K145" s="108" t="str">
        <f t="shared" si="76"/>
        <v xml:space="preserve"> </v>
      </c>
      <c r="L145" s="108" t="str">
        <f t="shared" si="76"/>
        <v xml:space="preserve"> </v>
      </c>
      <c r="M145" s="108" t="str">
        <f t="shared" si="76"/>
        <v xml:space="preserve"> </v>
      </c>
      <c r="N145" s="108" t="str">
        <f t="shared" si="76"/>
        <v xml:space="preserve"> </v>
      </c>
      <c r="O145" s="108" t="str">
        <f t="shared" si="76"/>
        <v xml:space="preserve"> </v>
      </c>
      <c r="P145" s="108" t="str">
        <f t="shared" si="76"/>
        <v xml:space="preserve"> </v>
      </c>
      <c r="Q145" s="108" t="str">
        <f t="shared" si="76"/>
        <v xml:space="preserve"> </v>
      </c>
      <c r="R145" s="108" t="str">
        <f t="shared" si="76"/>
        <v xml:space="preserve"> </v>
      </c>
      <c r="S145" s="108" t="str">
        <f t="shared" si="76"/>
        <v xml:space="preserve"> </v>
      </c>
      <c r="T145" s="108" t="str">
        <f t="shared" ref="T145:AG145" si="77">IF(COUNTIF(T136:T144,"A")&gt;4,"C",IF(COUNTIF(T136:T144,"A")&gt;0,"P"," "))</f>
        <v xml:space="preserve"> </v>
      </c>
      <c r="U145" s="108" t="str">
        <f t="shared" si="77"/>
        <v xml:space="preserve"> </v>
      </c>
      <c r="V145" s="108" t="str">
        <f t="shared" si="77"/>
        <v xml:space="preserve"> </v>
      </c>
      <c r="W145" s="108" t="str">
        <f t="shared" si="77"/>
        <v xml:space="preserve"> </v>
      </c>
      <c r="X145" s="108" t="str">
        <f t="shared" si="77"/>
        <v xml:space="preserve"> </v>
      </c>
      <c r="Y145" s="108" t="str">
        <f t="shared" si="77"/>
        <v xml:space="preserve"> </v>
      </c>
      <c r="Z145" s="108" t="str">
        <f t="shared" si="77"/>
        <v xml:space="preserve"> </v>
      </c>
      <c r="AA145" s="108" t="str">
        <f t="shared" si="77"/>
        <v xml:space="preserve"> </v>
      </c>
      <c r="AB145" s="108" t="str">
        <f t="shared" si="77"/>
        <v xml:space="preserve"> </v>
      </c>
      <c r="AC145" s="108" t="str">
        <f t="shared" si="77"/>
        <v xml:space="preserve"> </v>
      </c>
      <c r="AD145" s="108" t="str">
        <f t="shared" si="77"/>
        <v xml:space="preserve"> </v>
      </c>
      <c r="AE145" s="108" t="str">
        <f t="shared" si="77"/>
        <v xml:space="preserve"> </v>
      </c>
      <c r="AF145" s="108" t="str">
        <f t="shared" si="77"/>
        <v xml:space="preserve"> </v>
      </c>
      <c r="AG145" s="108" t="str">
        <f t="shared" si="77"/>
        <v xml:space="preserve"> </v>
      </c>
    </row>
    <row r="146" spans="2:33" ht="15">
      <c r="B146" s="139" t="s">
        <v>1057</v>
      </c>
    </row>
    <row r="147" spans="2:33">
      <c r="B147">
        <v>1</v>
      </c>
      <c r="C147" s="371" t="s">
        <v>1098</v>
      </c>
    </row>
    <row r="148" spans="2:33">
      <c r="B148" s="140"/>
      <c r="C148" s="151" t="s">
        <v>1135</v>
      </c>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row>
    <row r="149" spans="2:33">
      <c r="B149" s="140"/>
      <c r="C149" s="151" t="s">
        <v>1100</v>
      </c>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row>
    <row r="150" spans="2:33">
      <c r="B150" s="140"/>
      <c r="C150" s="151" t="s">
        <v>1101</v>
      </c>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row>
    <row r="151" spans="2:33">
      <c r="B151">
        <v>2</v>
      </c>
      <c r="C151" s="371" t="s">
        <v>1099</v>
      </c>
      <c r="D151" s="142" t="str">
        <f t="shared" ref="D151:AG151" si="78">IF(COUNTIF(D148:D150,"C")&gt;=1,"A",IF(COUNTIF(D148:D150,"C")&gt;0,"P"," "))</f>
        <v xml:space="preserve"> </v>
      </c>
      <c r="E151" s="142" t="str">
        <f t="shared" si="78"/>
        <v xml:space="preserve"> </v>
      </c>
      <c r="F151" s="142" t="str">
        <f t="shared" si="78"/>
        <v xml:space="preserve"> </v>
      </c>
      <c r="G151" s="142" t="str">
        <f t="shared" si="78"/>
        <v xml:space="preserve"> </v>
      </c>
      <c r="H151" s="142" t="str">
        <f t="shared" si="78"/>
        <v xml:space="preserve"> </v>
      </c>
      <c r="I151" s="142" t="str">
        <f t="shared" si="78"/>
        <v xml:space="preserve"> </v>
      </c>
      <c r="J151" s="142" t="str">
        <f t="shared" si="78"/>
        <v xml:space="preserve"> </v>
      </c>
      <c r="K151" s="142" t="str">
        <f t="shared" si="78"/>
        <v xml:space="preserve"> </v>
      </c>
      <c r="L151" s="142" t="str">
        <f t="shared" si="78"/>
        <v xml:space="preserve"> </v>
      </c>
      <c r="M151" s="142" t="str">
        <f t="shared" si="78"/>
        <v xml:space="preserve"> </v>
      </c>
      <c r="N151" s="142" t="str">
        <f t="shared" si="78"/>
        <v xml:space="preserve"> </v>
      </c>
      <c r="O151" s="142" t="str">
        <f t="shared" si="78"/>
        <v xml:space="preserve"> </v>
      </c>
      <c r="P151" s="142" t="str">
        <f t="shared" si="78"/>
        <v xml:space="preserve"> </v>
      </c>
      <c r="Q151" s="142" t="str">
        <f t="shared" si="78"/>
        <v xml:space="preserve"> </v>
      </c>
      <c r="R151" s="142" t="str">
        <f t="shared" si="78"/>
        <v xml:space="preserve"> </v>
      </c>
      <c r="S151" s="142" t="str">
        <f t="shared" si="78"/>
        <v xml:space="preserve"> </v>
      </c>
      <c r="T151" s="142" t="str">
        <f t="shared" si="78"/>
        <v xml:space="preserve"> </v>
      </c>
      <c r="U151" s="142" t="str">
        <f t="shared" si="78"/>
        <v xml:space="preserve"> </v>
      </c>
      <c r="V151" s="142" t="str">
        <f t="shared" si="78"/>
        <v xml:space="preserve"> </v>
      </c>
      <c r="W151" s="142" t="str">
        <f t="shared" si="78"/>
        <v xml:space="preserve"> </v>
      </c>
      <c r="X151" s="142" t="str">
        <f t="shared" si="78"/>
        <v xml:space="preserve"> </v>
      </c>
      <c r="Y151" s="142" t="str">
        <f t="shared" si="78"/>
        <v xml:space="preserve"> </v>
      </c>
      <c r="Z151" s="142" t="str">
        <f t="shared" si="78"/>
        <v xml:space="preserve"> </v>
      </c>
      <c r="AA151" s="142" t="str">
        <f t="shared" si="78"/>
        <v xml:space="preserve"> </v>
      </c>
      <c r="AB151" s="142" t="str">
        <f t="shared" si="78"/>
        <v xml:space="preserve"> </v>
      </c>
      <c r="AC151" s="142" t="str">
        <f t="shared" si="78"/>
        <v xml:space="preserve"> </v>
      </c>
      <c r="AD151" s="142" t="str">
        <f t="shared" si="78"/>
        <v xml:space="preserve"> </v>
      </c>
      <c r="AE151" s="142" t="str">
        <f t="shared" si="78"/>
        <v xml:space="preserve"> </v>
      </c>
      <c r="AF151" s="142" t="str">
        <f t="shared" si="78"/>
        <v xml:space="preserve"> </v>
      </c>
      <c r="AG151" s="142" t="str">
        <f t="shared" si="78"/>
        <v xml:space="preserve"> </v>
      </c>
    </row>
    <row r="152" spans="2:33">
      <c r="B152" s="140"/>
      <c r="C152" s="151" t="s">
        <v>1102</v>
      </c>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row>
    <row r="153" spans="2:33">
      <c r="B153" s="140"/>
      <c r="C153" s="151" t="s">
        <v>1103</v>
      </c>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row>
    <row r="154" spans="2:33">
      <c r="B154" s="140"/>
      <c r="C154" s="151" t="s">
        <v>1104</v>
      </c>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row>
    <row r="155" spans="2:33">
      <c r="B155">
        <v>3</v>
      </c>
      <c r="C155" s="371" t="s">
        <v>1136</v>
      </c>
      <c r="D155" s="142" t="str">
        <f t="shared" ref="D155:AG155" si="79">IF(COUNTIF(D152:D154,"C")&gt;=1,"A",IF(COUNTIF(D152:D154,"C")&gt;0,"P"," "))</f>
        <v xml:space="preserve"> </v>
      </c>
      <c r="E155" s="142" t="str">
        <f t="shared" si="79"/>
        <v xml:space="preserve"> </v>
      </c>
      <c r="F155" s="142" t="str">
        <f t="shared" si="79"/>
        <v xml:space="preserve"> </v>
      </c>
      <c r="G155" s="142" t="str">
        <f t="shared" si="79"/>
        <v xml:space="preserve"> </v>
      </c>
      <c r="H155" s="142" t="str">
        <f t="shared" si="79"/>
        <v xml:space="preserve"> </v>
      </c>
      <c r="I155" s="142" t="str">
        <f t="shared" si="79"/>
        <v xml:space="preserve"> </v>
      </c>
      <c r="J155" s="142" t="str">
        <f t="shared" si="79"/>
        <v xml:space="preserve"> </v>
      </c>
      <c r="K155" s="142" t="str">
        <f t="shared" si="79"/>
        <v xml:space="preserve"> </v>
      </c>
      <c r="L155" s="142" t="str">
        <f t="shared" si="79"/>
        <v xml:space="preserve"> </v>
      </c>
      <c r="M155" s="142" t="str">
        <f t="shared" si="79"/>
        <v xml:space="preserve"> </v>
      </c>
      <c r="N155" s="142" t="str">
        <f t="shared" si="79"/>
        <v xml:space="preserve"> </v>
      </c>
      <c r="O155" s="142" t="str">
        <f t="shared" si="79"/>
        <v xml:space="preserve"> </v>
      </c>
      <c r="P155" s="142" t="str">
        <f t="shared" si="79"/>
        <v xml:space="preserve"> </v>
      </c>
      <c r="Q155" s="142" t="str">
        <f t="shared" si="79"/>
        <v xml:space="preserve"> </v>
      </c>
      <c r="R155" s="142" t="str">
        <f t="shared" si="79"/>
        <v xml:space="preserve"> </v>
      </c>
      <c r="S155" s="142" t="str">
        <f t="shared" si="79"/>
        <v xml:space="preserve"> </v>
      </c>
      <c r="T155" s="142" t="str">
        <f t="shared" si="79"/>
        <v xml:space="preserve"> </v>
      </c>
      <c r="U155" s="142" t="str">
        <f t="shared" si="79"/>
        <v xml:space="preserve"> </v>
      </c>
      <c r="V155" s="142" t="str">
        <f t="shared" si="79"/>
        <v xml:space="preserve"> </v>
      </c>
      <c r="W155" s="142" t="str">
        <f t="shared" si="79"/>
        <v xml:space="preserve"> </v>
      </c>
      <c r="X155" s="142" t="str">
        <f t="shared" si="79"/>
        <v xml:space="preserve"> </v>
      </c>
      <c r="Y155" s="142" t="str">
        <f t="shared" si="79"/>
        <v xml:space="preserve"> </v>
      </c>
      <c r="Z155" s="142" t="str">
        <f t="shared" si="79"/>
        <v xml:space="preserve"> </v>
      </c>
      <c r="AA155" s="142" t="str">
        <f t="shared" si="79"/>
        <v xml:space="preserve"> </v>
      </c>
      <c r="AB155" s="142" t="str">
        <f t="shared" si="79"/>
        <v xml:space="preserve"> </v>
      </c>
      <c r="AC155" s="142" t="str">
        <f t="shared" si="79"/>
        <v xml:space="preserve"> </v>
      </c>
      <c r="AD155" s="142" t="str">
        <f t="shared" si="79"/>
        <v xml:space="preserve"> </v>
      </c>
      <c r="AE155" s="142" t="str">
        <f t="shared" si="79"/>
        <v xml:space="preserve"> </v>
      </c>
      <c r="AF155" s="142" t="str">
        <f t="shared" si="79"/>
        <v xml:space="preserve"> </v>
      </c>
      <c r="AG155" s="142" t="str">
        <f t="shared" si="79"/>
        <v xml:space="preserve"> </v>
      </c>
    </row>
    <row r="156" spans="2:33">
      <c r="B156" s="140"/>
      <c r="C156" s="151" t="s">
        <v>1105</v>
      </c>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row>
    <row r="157" spans="2:33">
      <c r="B157" s="140"/>
      <c r="C157" s="151" t="s">
        <v>1106</v>
      </c>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row>
    <row r="158" spans="2:33">
      <c r="B158" s="140"/>
      <c r="C158" s="151" t="s">
        <v>1107</v>
      </c>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row>
    <row r="159" spans="2:33">
      <c r="B159">
        <v>4</v>
      </c>
      <c r="C159" s="371" t="s">
        <v>1136</v>
      </c>
      <c r="D159" s="142" t="str">
        <f t="shared" ref="D159:AG159" si="80">IF(COUNTIF(D156:D158,"C")&gt;=1,"A",IF(COUNTIF(D156:D158,"C")&gt;0,"P"," "))</f>
        <v xml:space="preserve"> </v>
      </c>
      <c r="E159" s="142" t="str">
        <f t="shared" si="80"/>
        <v xml:space="preserve"> </v>
      </c>
      <c r="F159" s="142" t="str">
        <f t="shared" si="80"/>
        <v xml:space="preserve"> </v>
      </c>
      <c r="G159" s="142" t="str">
        <f t="shared" si="80"/>
        <v xml:space="preserve"> </v>
      </c>
      <c r="H159" s="142" t="str">
        <f t="shared" si="80"/>
        <v xml:space="preserve"> </v>
      </c>
      <c r="I159" s="142" t="str">
        <f t="shared" si="80"/>
        <v xml:space="preserve"> </v>
      </c>
      <c r="J159" s="142" t="str">
        <f t="shared" si="80"/>
        <v xml:space="preserve"> </v>
      </c>
      <c r="K159" s="142" t="str">
        <f t="shared" si="80"/>
        <v xml:space="preserve"> </v>
      </c>
      <c r="L159" s="142" t="str">
        <f t="shared" si="80"/>
        <v xml:space="preserve"> </v>
      </c>
      <c r="M159" s="142" t="str">
        <f t="shared" si="80"/>
        <v xml:space="preserve"> </v>
      </c>
      <c r="N159" s="142" t="str">
        <f t="shared" si="80"/>
        <v xml:space="preserve"> </v>
      </c>
      <c r="O159" s="142" t="str">
        <f t="shared" si="80"/>
        <v xml:space="preserve"> </v>
      </c>
      <c r="P159" s="142" t="str">
        <f t="shared" si="80"/>
        <v xml:space="preserve"> </v>
      </c>
      <c r="Q159" s="142" t="str">
        <f t="shared" si="80"/>
        <v xml:space="preserve"> </v>
      </c>
      <c r="R159" s="142" t="str">
        <f t="shared" si="80"/>
        <v xml:space="preserve"> </v>
      </c>
      <c r="S159" s="142" t="str">
        <f t="shared" si="80"/>
        <v xml:space="preserve"> </v>
      </c>
      <c r="T159" s="142" t="str">
        <f t="shared" si="80"/>
        <v xml:space="preserve"> </v>
      </c>
      <c r="U159" s="142" t="str">
        <f t="shared" si="80"/>
        <v xml:space="preserve"> </v>
      </c>
      <c r="V159" s="142" t="str">
        <f t="shared" si="80"/>
        <v xml:space="preserve"> </v>
      </c>
      <c r="W159" s="142" t="str">
        <f t="shared" si="80"/>
        <v xml:space="preserve"> </v>
      </c>
      <c r="X159" s="142" t="str">
        <f t="shared" si="80"/>
        <v xml:space="preserve"> </v>
      </c>
      <c r="Y159" s="142" t="str">
        <f t="shared" si="80"/>
        <v xml:space="preserve"> </v>
      </c>
      <c r="Z159" s="142" t="str">
        <f t="shared" si="80"/>
        <v xml:space="preserve"> </v>
      </c>
      <c r="AA159" s="142" t="str">
        <f t="shared" si="80"/>
        <v xml:space="preserve"> </v>
      </c>
      <c r="AB159" s="142" t="str">
        <f t="shared" si="80"/>
        <v xml:space="preserve"> </v>
      </c>
      <c r="AC159" s="142" t="str">
        <f t="shared" si="80"/>
        <v xml:space="preserve"> </v>
      </c>
      <c r="AD159" s="142" t="str">
        <f t="shared" si="80"/>
        <v xml:space="preserve"> </v>
      </c>
      <c r="AE159" s="142" t="str">
        <f t="shared" si="80"/>
        <v xml:space="preserve"> </v>
      </c>
      <c r="AF159" s="142" t="str">
        <f t="shared" si="80"/>
        <v xml:space="preserve"> </v>
      </c>
      <c r="AG159" s="142" t="str">
        <f t="shared" si="80"/>
        <v xml:space="preserve"> </v>
      </c>
    </row>
    <row r="160" spans="2:33">
      <c r="B160" s="140"/>
      <c r="C160" s="151" t="s">
        <v>1137</v>
      </c>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row>
    <row r="161" spans="2:33">
      <c r="B161" s="140"/>
      <c r="C161" s="151" t="s">
        <v>1108</v>
      </c>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row>
    <row r="162" spans="2:33">
      <c r="B162" s="140"/>
      <c r="C162" s="151" t="s">
        <v>1109</v>
      </c>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row>
    <row r="163" spans="2:33">
      <c r="B163">
        <v>5</v>
      </c>
      <c r="C163" s="371" t="s">
        <v>1138</v>
      </c>
      <c r="D163" s="142" t="str">
        <f t="shared" ref="D163:AG163" si="81">IF(COUNTIF(D160:D162,"C")&gt;=1,"A",IF(COUNTIF(D160:D162,"C")&gt;0,"P"," "))</f>
        <v xml:space="preserve"> </v>
      </c>
      <c r="E163" s="142" t="str">
        <f t="shared" si="81"/>
        <v xml:space="preserve"> </v>
      </c>
      <c r="F163" s="142" t="str">
        <f t="shared" si="81"/>
        <v xml:space="preserve"> </v>
      </c>
      <c r="G163" s="142" t="str">
        <f t="shared" si="81"/>
        <v xml:space="preserve"> </v>
      </c>
      <c r="H163" s="142" t="str">
        <f t="shared" si="81"/>
        <v xml:space="preserve"> </v>
      </c>
      <c r="I163" s="142" t="str">
        <f t="shared" si="81"/>
        <v xml:space="preserve"> </v>
      </c>
      <c r="J163" s="142" t="str">
        <f t="shared" si="81"/>
        <v xml:space="preserve"> </v>
      </c>
      <c r="K163" s="142" t="str">
        <f t="shared" si="81"/>
        <v xml:space="preserve"> </v>
      </c>
      <c r="L163" s="142" t="str">
        <f t="shared" si="81"/>
        <v xml:space="preserve"> </v>
      </c>
      <c r="M163" s="142" t="str">
        <f t="shared" si="81"/>
        <v xml:space="preserve"> </v>
      </c>
      <c r="N163" s="142" t="str">
        <f t="shared" si="81"/>
        <v xml:space="preserve"> </v>
      </c>
      <c r="O163" s="142" t="str">
        <f t="shared" si="81"/>
        <v xml:space="preserve"> </v>
      </c>
      <c r="P163" s="142" t="str">
        <f t="shared" si="81"/>
        <v xml:space="preserve"> </v>
      </c>
      <c r="Q163" s="142" t="str">
        <f t="shared" si="81"/>
        <v xml:space="preserve"> </v>
      </c>
      <c r="R163" s="142" t="str">
        <f t="shared" si="81"/>
        <v xml:space="preserve"> </v>
      </c>
      <c r="S163" s="142" t="str">
        <f t="shared" si="81"/>
        <v xml:space="preserve"> </v>
      </c>
      <c r="T163" s="142" t="str">
        <f t="shared" si="81"/>
        <v xml:space="preserve"> </v>
      </c>
      <c r="U163" s="142" t="str">
        <f t="shared" si="81"/>
        <v xml:space="preserve"> </v>
      </c>
      <c r="V163" s="142" t="str">
        <f t="shared" si="81"/>
        <v xml:space="preserve"> </v>
      </c>
      <c r="W163" s="142" t="str">
        <f t="shared" si="81"/>
        <v xml:space="preserve"> </v>
      </c>
      <c r="X163" s="142" t="str">
        <f t="shared" si="81"/>
        <v xml:space="preserve"> </v>
      </c>
      <c r="Y163" s="142" t="str">
        <f t="shared" si="81"/>
        <v xml:space="preserve"> </v>
      </c>
      <c r="Z163" s="142" t="str">
        <f t="shared" si="81"/>
        <v xml:space="preserve"> </v>
      </c>
      <c r="AA163" s="142" t="str">
        <f t="shared" si="81"/>
        <v xml:space="preserve"> </v>
      </c>
      <c r="AB163" s="142" t="str">
        <f t="shared" si="81"/>
        <v xml:space="preserve"> </v>
      </c>
      <c r="AC163" s="142" t="str">
        <f t="shared" si="81"/>
        <v xml:space="preserve"> </v>
      </c>
      <c r="AD163" s="142" t="str">
        <f t="shared" si="81"/>
        <v xml:space="preserve"> </v>
      </c>
      <c r="AE163" s="142" t="str">
        <f t="shared" si="81"/>
        <v xml:space="preserve"> </v>
      </c>
      <c r="AF163" s="142" t="str">
        <f t="shared" si="81"/>
        <v xml:space="preserve"> </v>
      </c>
      <c r="AG163" s="142" t="str">
        <f t="shared" si="81"/>
        <v xml:space="preserve"> </v>
      </c>
    </row>
    <row r="164" spans="2:33">
      <c r="B164" s="140"/>
      <c r="C164" s="151" t="s">
        <v>1110</v>
      </c>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row>
    <row r="165" spans="2:33">
      <c r="B165" s="140"/>
      <c r="C165" s="151" t="s">
        <v>1111</v>
      </c>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row>
    <row r="166" spans="2:33" ht="13.5" thickBot="1">
      <c r="B166" s="140"/>
      <c r="C166" s="151" t="s">
        <v>1139</v>
      </c>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row>
    <row r="167" spans="2:33" ht="13.5" hidden="1" thickBot="1">
      <c r="D167" s="142" t="str">
        <f t="shared" ref="D167:AG167" si="82">IF(COUNTIF(D164:D166,"C")&gt;=1,"A",IF(COUNTIF(D164:D166,"C")&gt;0,"P"," "))</f>
        <v xml:space="preserve"> </v>
      </c>
      <c r="E167" s="142" t="str">
        <f t="shared" si="82"/>
        <v xml:space="preserve"> </v>
      </c>
      <c r="F167" s="142" t="str">
        <f t="shared" si="82"/>
        <v xml:space="preserve"> </v>
      </c>
      <c r="G167" s="142" t="str">
        <f t="shared" si="82"/>
        <v xml:space="preserve"> </v>
      </c>
      <c r="H167" s="142" t="str">
        <f t="shared" si="82"/>
        <v xml:space="preserve"> </v>
      </c>
      <c r="I167" s="142" t="str">
        <f t="shared" si="82"/>
        <v xml:space="preserve"> </v>
      </c>
      <c r="J167" s="142" t="str">
        <f t="shared" si="82"/>
        <v xml:space="preserve"> </v>
      </c>
      <c r="K167" s="142" t="str">
        <f t="shared" si="82"/>
        <v xml:space="preserve"> </v>
      </c>
      <c r="L167" s="142" t="str">
        <f t="shared" si="82"/>
        <v xml:space="preserve"> </v>
      </c>
      <c r="M167" s="142" t="str">
        <f t="shared" si="82"/>
        <v xml:space="preserve"> </v>
      </c>
      <c r="N167" s="142" t="str">
        <f t="shared" si="82"/>
        <v xml:space="preserve"> </v>
      </c>
      <c r="O167" s="142" t="str">
        <f t="shared" si="82"/>
        <v xml:space="preserve"> </v>
      </c>
      <c r="P167" s="142" t="str">
        <f t="shared" si="82"/>
        <v xml:space="preserve"> </v>
      </c>
      <c r="Q167" s="142" t="str">
        <f t="shared" si="82"/>
        <v xml:space="preserve"> </v>
      </c>
      <c r="R167" s="142" t="str">
        <f t="shared" si="82"/>
        <v xml:space="preserve"> </v>
      </c>
      <c r="S167" s="142" t="str">
        <f t="shared" si="82"/>
        <v xml:space="preserve"> </v>
      </c>
      <c r="T167" s="142" t="str">
        <f t="shared" si="82"/>
        <v xml:space="preserve"> </v>
      </c>
      <c r="U167" s="142" t="str">
        <f t="shared" si="82"/>
        <v xml:space="preserve"> </v>
      </c>
      <c r="V167" s="142" t="str">
        <f t="shared" si="82"/>
        <v xml:space="preserve"> </v>
      </c>
      <c r="W167" s="142" t="str">
        <f t="shared" si="82"/>
        <v xml:space="preserve"> </v>
      </c>
      <c r="X167" s="142" t="str">
        <f t="shared" si="82"/>
        <v xml:space="preserve"> </v>
      </c>
      <c r="Y167" s="142" t="str">
        <f t="shared" si="82"/>
        <v xml:space="preserve"> </v>
      </c>
      <c r="Z167" s="142" t="str">
        <f t="shared" si="82"/>
        <v xml:space="preserve"> </v>
      </c>
      <c r="AA167" s="142" t="str">
        <f t="shared" si="82"/>
        <v xml:space="preserve"> </v>
      </c>
      <c r="AB167" s="142" t="str">
        <f t="shared" si="82"/>
        <v xml:space="preserve"> </v>
      </c>
      <c r="AC167" s="142" t="str">
        <f t="shared" si="82"/>
        <v xml:space="preserve"> </v>
      </c>
      <c r="AD167" s="142" t="str">
        <f t="shared" si="82"/>
        <v xml:space="preserve"> </v>
      </c>
      <c r="AE167" s="142" t="str">
        <f t="shared" si="82"/>
        <v xml:space="preserve"> </v>
      </c>
      <c r="AF167" s="142" t="str">
        <f t="shared" si="82"/>
        <v xml:space="preserve"> </v>
      </c>
      <c r="AG167" s="142" t="str">
        <f t="shared" si="82"/>
        <v xml:space="preserve"> </v>
      </c>
    </row>
    <row r="168" spans="2:33" ht="13.5" thickBot="1">
      <c r="C168" s="353" t="s">
        <v>49</v>
      </c>
      <c r="D168" s="108" t="str">
        <f>IF(COUNTIF(D151:D167,"A")&gt;4,"C",IF(COUNTIF(D151:D167,"A")&gt;0,"P"," "))</f>
        <v xml:space="preserve"> </v>
      </c>
      <c r="E168" s="108" t="str">
        <f t="shared" ref="E168:AG168" si="83">IF(COUNTIF(E151:E167,"A")&gt;4,"C",IF(COUNTIF(E151:E167,"A")&gt;0,"P"," "))</f>
        <v xml:space="preserve"> </v>
      </c>
      <c r="F168" s="108" t="str">
        <f t="shared" si="83"/>
        <v xml:space="preserve"> </v>
      </c>
      <c r="G168" s="108" t="str">
        <f t="shared" si="83"/>
        <v xml:space="preserve"> </v>
      </c>
      <c r="H168" s="108" t="str">
        <f t="shared" si="83"/>
        <v xml:space="preserve"> </v>
      </c>
      <c r="I168" s="108" t="str">
        <f t="shared" si="83"/>
        <v xml:space="preserve"> </v>
      </c>
      <c r="J168" s="108" t="str">
        <f t="shared" si="83"/>
        <v xml:space="preserve"> </v>
      </c>
      <c r="K168" s="108" t="str">
        <f t="shared" si="83"/>
        <v xml:space="preserve"> </v>
      </c>
      <c r="L168" s="108" t="str">
        <f t="shared" si="83"/>
        <v xml:space="preserve"> </v>
      </c>
      <c r="M168" s="108" t="str">
        <f t="shared" si="83"/>
        <v xml:space="preserve"> </v>
      </c>
      <c r="N168" s="108" t="str">
        <f t="shared" si="83"/>
        <v xml:space="preserve"> </v>
      </c>
      <c r="O168" s="108" t="str">
        <f t="shared" si="83"/>
        <v xml:space="preserve"> </v>
      </c>
      <c r="P168" s="108" t="str">
        <f t="shared" si="83"/>
        <v xml:space="preserve"> </v>
      </c>
      <c r="Q168" s="108" t="str">
        <f t="shared" si="83"/>
        <v xml:space="preserve"> </v>
      </c>
      <c r="R168" s="108" t="str">
        <f t="shared" si="83"/>
        <v xml:space="preserve"> </v>
      </c>
      <c r="S168" s="108" t="str">
        <f t="shared" si="83"/>
        <v xml:space="preserve"> </v>
      </c>
      <c r="T168" s="108" t="str">
        <f t="shared" si="83"/>
        <v xml:space="preserve"> </v>
      </c>
      <c r="U168" s="108" t="str">
        <f t="shared" si="83"/>
        <v xml:space="preserve"> </v>
      </c>
      <c r="V168" s="108" t="str">
        <f t="shared" si="83"/>
        <v xml:space="preserve"> </v>
      </c>
      <c r="W168" s="108" t="str">
        <f t="shared" si="83"/>
        <v xml:space="preserve"> </v>
      </c>
      <c r="X168" s="108" t="str">
        <f t="shared" si="83"/>
        <v xml:space="preserve"> </v>
      </c>
      <c r="Y168" s="108" t="str">
        <f t="shared" si="83"/>
        <v xml:space="preserve"> </v>
      </c>
      <c r="Z168" s="108" t="str">
        <f t="shared" si="83"/>
        <v xml:space="preserve"> </v>
      </c>
      <c r="AA168" s="108" t="str">
        <f t="shared" si="83"/>
        <v xml:space="preserve"> </v>
      </c>
      <c r="AB168" s="108" t="str">
        <f t="shared" si="83"/>
        <v xml:space="preserve"> </v>
      </c>
      <c r="AC168" s="108" t="str">
        <f t="shared" si="83"/>
        <v xml:space="preserve"> </v>
      </c>
      <c r="AD168" s="108" t="str">
        <f t="shared" si="83"/>
        <v xml:space="preserve"> </v>
      </c>
      <c r="AE168" s="108" t="str">
        <f t="shared" si="83"/>
        <v xml:space="preserve"> </v>
      </c>
      <c r="AF168" s="108" t="str">
        <f t="shared" si="83"/>
        <v xml:space="preserve"> </v>
      </c>
      <c r="AG168" s="108" t="str">
        <f t="shared" si="83"/>
        <v xml:space="preserve"> </v>
      </c>
    </row>
    <row r="169" spans="2:33" ht="15">
      <c r="B169" s="139" t="s">
        <v>144</v>
      </c>
    </row>
    <row r="170" spans="2:33">
      <c r="B170">
        <v>1</v>
      </c>
      <c r="C170" t="s">
        <v>520</v>
      </c>
    </row>
    <row r="171" spans="2:33">
      <c r="B171" s="140"/>
      <c r="C171" s="59" t="s">
        <v>521</v>
      </c>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row>
    <row r="172" spans="2:33">
      <c r="B172" s="140"/>
      <c r="C172" s="59" t="s">
        <v>522</v>
      </c>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row>
    <row r="173" spans="2:33">
      <c r="B173" s="140"/>
      <c r="C173" s="59" t="s">
        <v>523</v>
      </c>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row>
    <row r="174" spans="2:33">
      <c r="B174">
        <v>2</v>
      </c>
      <c r="C174" s="141" t="s">
        <v>524</v>
      </c>
      <c r="D174" s="142" t="str">
        <f t="shared" ref="D174:AG174" si="84">IF(COUNTIF(D171:D173,"C")&gt;=1,"A",IF(COUNTIF(D171:D173,"C")&gt;0,"P"," "))</f>
        <v xml:space="preserve"> </v>
      </c>
      <c r="E174" s="142" t="str">
        <f t="shared" ref="E174:S174" si="85">IF(COUNTIF(E171:E173,"C")&gt;=1,"A",IF(COUNTIF(E171:E173,"C")&gt;0,"P"," "))</f>
        <v xml:space="preserve"> </v>
      </c>
      <c r="F174" s="142" t="str">
        <f>IF(COUNTIF(F171:F173,"C")&gt;=1,"A",IF(COUNTIF(F171:F173,"C")&gt;0,"P"," "))</f>
        <v xml:space="preserve"> </v>
      </c>
      <c r="G174" s="142" t="str">
        <f t="shared" si="85"/>
        <v xml:space="preserve"> </v>
      </c>
      <c r="H174" s="142" t="str">
        <f t="shared" si="85"/>
        <v xml:space="preserve"> </v>
      </c>
      <c r="I174" s="142" t="str">
        <f t="shared" si="85"/>
        <v xml:space="preserve"> </v>
      </c>
      <c r="J174" s="142" t="str">
        <f t="shared" si="85"/>
        <v xml:space="preserve"> </v>
      </c>
      <c r="K174" s="142" t="str">
        <f t="shared" si="85"/>
        <v xml:space="preserve"> </v>
      </c>
      <c r="L174" s="142" t="str">
        <f t="shared" si="85"/>
        <v xml:space="preserve"> </v>
      </c>
      <c r="M174" s="142" t="str">
        <f t="shared" si="85"/>
        <v xml:space="preserve"> </v>
      </c>
      <c r="N174" s="142" t="str">
        <f t="shared" si="85"/>
        <v xml:space="preserve"> </v>
      </c>
      <c r="O174" s="142" t="str">
        <f t="shared" si="85"/>
        <v xml:space="preserve"> </v>
      </c>
      <c r="P174" s="142" t="str">
        <f t="shared" si="85"/>
        <v xml:space="preserve"> </v>
      </c>
      <c r="Q174" s="142" t="str">
        <f t="shared" si="85"/>
        <v xml:space="preserve"> </v>
      </c>
      <c r="R174" s="142" t="str">
        <f t="shared" si="85"/>
        <v xml:space="preserve"> </v>
      </c>
      <c r="S174" s="142" t="str">
        <f t="shared" si="85"/>
        <v xml:space="preserve"> </v>
      </c>
      <c r="T174" s="142" t="str">
        <f t="shared" si="84"/>
        <v xml:space="preserve"> </v>
      </c>
      <c r="U174" s="142" t="str">
        <f t="shared" si="84"/>
        <v xml:space="preserve"> </v>
      </c>
      <c r="V174" s="142" t="str">
        <f t="shared" si="84"/>
        <v xml:space="preserve"> </v>
      </c>
      <c r="W174" s="142" t="str">
        <f t="shared" si="84"/>
        <v xml:space="preserve"> </v>
      </c>
      <c r="X174" s="142" t="str">
        <f t="shared" si="84"/>
        <v xml:space="preserve"> </v>
      </c>
      <c r="Y174" s="142" t="str">
        <f t="shared" si="84"/>
        <v xml:space="preserve"> </v>
      </c>
      <c r="Z174" s="142" t="str">
        <f t="shared" si="84"/>
        <v xml:space="preserve"> </v>
      </c>
      <c r="AA174" s="142" t="str">
        <f t="shared" si="84"/>
        <v xml:space="preserve"> </v>
      </c>
      <c r="AB174" s="142" t="str">
        <f t="shared" si="84"/>
        <v xml:space="preserve"> </v>
      </c>
      <c r="AC174" s="142" t="str">
        <f t="shared" si="84"/>
        <v xml:space="preserve"> </v>
      </c>
      <c r="AD174" s="142" t="str">
        <f t="shared" si="84"/>
        <v xml:space="preserve"> </v>
      </c>
      <c r="AE174" s="142" t="str">
        <f t="shared" si="84"/>
        <v xml:space="preserve"> </v>
      </c>
      <c r="AF174" s="142" t="str">
        <f t="shared" si="84"/>
        <v xml:space="preserve"> </v>
      </c>
      <c r="AG174" s="142" t="str">
        <f t="shared" si="84"/>
        <v xml:space="preserve"> </v>
      </c>
    </row>
    <row r="175" spans="2:33">
      <c r="B175" s="140"/>
      <c r="C175" s="59" t="s">
        <v>525</v>
      </c>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row>
    <row r="176" spans="2:33">
      <c r="B176" s="140"/>
      <c r="C176" s="59" t="s">
        <v>526</v>
      </c>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row>
    <row r="177" spans="2:33">
      <c r="B177" s="140"/>
      <c r="C177" s="59" t="s">
        <v>527</v>
      </c>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row>
    <row r="178" spans="2:33">
      <c r="B178">
        <v>3</v>
      </c>
      <c r="C178" s="147" t="s">
        <v>528</v>
      </c>
      <c r="D178" s="142" t="str">
        <f t="shared" ref="D178:AG178" si="86">IF(COUNTIF(D175:D177,"C")&gt;=1,"A",IF(COUNTIF(D175:D177,"C")&gt;0,"P"," "))</f>
        <v xml:space="preserve"> </v>
      </c>
      <c r="E178" s="142" t="str">
        <f t="shared" ref="E178:S178" si="87">IF(COUNTIF(E175:E177,"C")&gt;=1,"A",IF(COUNTIF(E175:E177,"C")&gt;0,"P"," "))</f>
        <v xml:space="preserve"> </v>
      </c>
      <c r="F178" s="142" t="str">
        <f>IF(COUNTIF(F175:F177,"C")&gt;=1,"A",IF(COUNTIF(F175:F177,"C")&gt;0,"P"," "))</f>
        <v xml:space="preserve"> </v>
      </c>
      <c r="G178" s="142" t="str">
        <f t="shared" si="87"/>
        <v xml:space="preserve"> </v>
      </c>
      <c r="H178" s="142" t="str">
        <f t="shared" si="87"/>
        <v xml:space="preserve"> </v>
      </c>
      <c r="I178" s="142" t="str">
        <f t="shared" si="87"/>
        <v xml:space="preserve"> </v>
      </c>
      <c r="J178" s="142" t="str">
        <f t="shared" si="87"/>
        <v xml:space="preserve"> </v>
      </c>
      <c r="K178" s="142" t="str">
        <f t="shared" si="87"/>
        <v xml:space="preserve"> </v>
      </c>
      <c r="L178" s="142" t="str">
        <f t="shared" si="87"/>
        <v xml:space="preserve"> </v>
      </c>
      <c r="M178" s="142" t="str">
        <f t="shared" si="87"/>
        <v xml:space="preserve"> </v>
      </c>
      <c r="N178" s="142" t="str">
        <f t="shared" si="87"/>
        <v xml:space="preserve"> </v>
      </c>
      <c r="O178" s="142" t="str">
        <f t="shared" si="87"/>
        <v xml:space="preserve"> </v>
      </c>
      <c r="P178" s="142" t="str">
        <f t="shared" si="87"/>
        <v xml:space="preserve"> </v>
      </c>
      <c r="Q178" s="142" t="str">
        <f t="shared" si="87"/>
        <v xml:space="preserve"> </v>
      </c>
      <c r="R178" s="142" t="str">
        <f t="shared" si="87"/>
        <v xml:space="preserve"> </v>
      </c>
      <c r="S178" s="142" t="str">
        <f t="shared" si="87"/>
        <v xml:space="preserve"> </v>
      </c>
      <c r="T178" s="142" t="str">
        <f t="shared" si="86"/>
        <v xml:space="preserve"> </v>
      </c>
      <c r="U178" s="142" t="str">
        <f t="shared" si="86"/>
        <v xml:space="preserve"> </v>
      </c>
      <c r="V178" s="142" t="str">
        <f t="shared" si="86"/>
        <v xml:space="preserve"> </v>
      </c>
      <c r="W178" s="142" t="str">
        <f t="shared" si="86"/>
        <v xml:space="preserve"> </v>
      </c>
      <c r="X178" s="142" t="str">
        <f t="shared" si="86"/>
        <v xml:space="preserve"> </v>
      </c>
      <c r="Y178" s="142" t="str">
        <f t="shared" si="86"/>
        <v xml:space="preserve"> </v>
      </c>
      <c r="Z178" s="142" t="str">
        <f t="shared" si="86"/>
        <v xml:space="preserve"> </v>
      </c>
      <c r="AA178" s="142" t="str">
        <f t="shared" si="86"/>
        <v xml:space="preserve"> </v>
      </c>
      <c r="AB178" s="142" t="str">
        <f t="shared" si="86"/>
        <v xml:space="preserve"> </v>
      </c>
      <c r="AC178" s="142" t="str">
        <f t="shared" si="86"/>
        <v xml:space="preserve"> </v>
      </c>
      <c r="AD178" s="142" t="str">
        <f t="shared" si="86"/>
        <v xml:space="preserve"> </v>
      </c>
      <c r="AE178" s="142" t="str">
        <f t="shared" si="86"/>
        <v xml:space="preserve"> </v>
      </c>
      <c r="AF178" s="142" t="str">
        <f t="shared" si="86"/>
        <v xml:space="preserve"> </v>
      </c>
      <c r="AG178" s="142" t="str">
        <f t="shared" si="86"/>
        <v xml:space="preserve"> </v>
      </c>
    </row>
    <row r="179" spans="2:33">
      <c r="B179" s="140"/>
      <c r="C179" s="151" t="s">
        <v>529</v>
      </c>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row>
    <row r="180" spans="2:33">
      <c r="B180" s="140"/>
      <c r="C180" s="151" t="s">
        <v>530</v>
      </c>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row>
    <row r="181" spans="2:33">
      <c r="B181" s="140"/>
      <c r="C181" s="151" t="s">
        <v>531</v>
      </c>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row>
    <row r="182" spans="2:33">
      <c r="B182">
        <v>4</v>
      </c>
      <c r="C182" s="147" t="s">
        <v>532</v>
      </c>
      <c r="D182" s="142" t="str">
        <f t="shared" ref="D182:AG182" si="88">IF(COUNTIF(D179:D181,"C")&gt;=1,"A",IF(COUNTIF(D179:D181,"C")&gt;0,"P"," "))</f>
        <v xml:space="preserve"> </v>
      </c>
      <c r="E182" s="142" t="str">
        <f t="shared" ref="E182:S182" si="89">IF(COUNTIF(E179:E181,"C")&gt;=1,"A",IF(COUNTIF(E179:E181,"C")&gt;0,"P"," "))</f>
        <v xml:space="preserve"> </v>
      </c>
      <c r="F182" s="142" t="str">
        <f>IF(COUNTIF(F179:F181,"C")&gt;=1,"A",IF(COUNTIF(F179:F181,"C")&gt;0,"P"," "))</f>
        <v xml:space="preserve"> </v>
      </c>
      <c r="G182" s="142" t="str">
        <f t="shared" si="89"/>
        <v xml:space="preserve"> </v>
      </c>
      <c r="H182" s="142" t="str">
        <f t="shared" si="89"/>
        <v xml:space="preserve"> </v>
      </c>
      <c r="I182" s="142" t="str">
        <f t="shared" si="89"/>
        <v xml:space="preserve"> </v>
      </c>
      <c r="J182" s="142" t="str">
        <f t="shared" si="89"/>
        <v xml:space="preserve"> </v>
      </c>
      <c r="K182" s="142" t="str">
        <f t="shared" si="89"/>
        <v xml:space="preserve"> </v>
      </c>
      <c r="L182" s="142" t="str">
        <f t="shared" si="89"/>
        <v xml:space="preserve"> </v>
      </c>
      <c r="M182" s="142" t="str">
        <f t="shared" si="89"/>
        <v xml:space="preserve"> </v>
      </c>
      <c r="N182" s="142" t="str">
        <f t="shared" si="89"/>
        <v xml:space="preserve"> </v>
      </c>
      <c r="O182" s="142" t="str">
        <f t="shared" si="89"/>
        <v xml:space="preserve"> </v>
      </c>
      <c r="P182" s="142" t="str">
        <f t="shared" si="89"/>
        <v xml:space="preserve"> </v>
      </c>
      <c r="Q182" s="142" t="str">
        <f t="shared" si="89"/>
        <v xml:space="preserve"> </v>
      </c>
      <c r="R182" s="142" t="str">
        <f t="shared" si="89"/>
        <v xml:space="preserve"> </v>
      </c>
      <c r="S182" s="142" t="str">
        <f t="shared" si="89"/>
        <v xml:space="preserve"> </v>
      </c>
      <c r="T182" s="142" t="str">
        <f t="shared" si="88"/>
        <v xml:space="preserve"> </v>
      </c>
      <c r="U182" s="142" t="str">
        <f t="shared" si="88"/>
        <v xml:space="preserve"> </v>
      </c>
      <c r="V182" s="142" t="str">
        <f t="shared" si="88"/>
        <v xml:space="preserve"> </v>
      </c>
      <c r="W182" s="142" t="str">
        <f t="shared" si="88"/>
        <v xml:space="preserve"> </v>
      </c>
      <c r="X182" s="142" t="str">
        <f t="shared" si="88"/>
        <v xml:space="preserve"> </v>
      </c>
      <c r="Y182" s="142" t="str">
        <f t="shared" si="88"/>
        <v xml:space="preserve"> </v>
      </c>
      <c r="Z182" s="142" t="str">
        <f t="shared" si="88"/>
        <v xml:space="preserve"> </v>
      </c>
      <c r="AA182" s="142" t="str">
        <f t="shared" si="88"/>
        <v xml:space="preserve"> </v>
      </c>
      <c r="AB182" s="142" t="str">
        <f t="shared" si="88"/>
        <v xml:space="preserve"> </v>
      </c>
      <c r="AC182" s="142" t="str">
        <f t="shared" si="88"/>
        <v xml:space="preserve"> </v>
      </c>
      <c r="AD182" s="142" t="str">
        <f t="shared" si="88"/>
        <v xml:space="preserve"> </v>
      </c>
      <c r="AE182" s="142" t="str">
        <f t="shared" si="88"/>
        <v xml:space="preserve"> </v>
      </c>
      <c r="AF182" s="142" t="str">
        <f t="shared" si="88"/>
        <v xml:space="preserve"> </v>
      </c>
      <c r="AG182" s="142" t="str">
        <f t="shared" si="88"/>
        <v xml:space="preserve"> </v>
      </c>
    </row>
    <row r="183" spans="2:33">
      <c r="B183" s="140"/>
      <c r="C183" s="151" t="s">
        <v>533</v>
      </c>
      <c r="D183" s="414"/>
      <c r="E183" s="414"/>
      <c r="F183" s="414"/>
      <c r="G183" s="414"/>
      <c r="H183" s="414"/>
      <c r="I183" s="414"/>
      <c r="J183" s="414"/>
      <c r="K183" s="414"/>
      <c r="L183" s="414"/>
      <c r="M183" s="414"/>
      <c r="N183" s="414"/>
      <c r="O183" s="414"/>
      <c r="P183" s="414"/>
      <c r="Q183" s="414"/>
      <c r="R183" s="414"/>
      <c r="S183" s="414"/>
      <c r="T183" s="414"/>
      <c r="U183" s="414"/>
      <c r="V183" s="414"/>
      <c r="W183" s="414"/>
      <c r="X183" s="414"/>
      <c r="Y183" s="414"/>
      <c r="Z183" s="414"/>
      <c r="AA183" s="414"/>
      <c r="AB183" s="414"/>
      <c r="AC183" s="414"/>
      <c r="AD183" s="414"/>
      <c r="AE183" s="414"/>
      <c r="AF183" s="414"/>
      <c r="AG183" s="414"/>
    </row>
    <row r="184" spans="2:33">
      <c r="B184" s="140"/>
      <c r="C184" s="151" t="s">
        <v>534</v>
      </c>
      <c r="D184" s="414"/>
      <c r="E184" s="414"/>
      <c r="F184" s="414"/>
      <c r="G184" s="414"/>
      <c r="H184" s="414"/>
      <c r="I184" s="414"/>
      <c r="J184" s="414"/>
      <c r="K184" s="414"/>
      <c r="L184" s="414"/>
      <c r="M184" s="414"/>
      <c r="N184" s="414"/>
      <c r="O184" s="414"/>
      <c r="P184" s="414"/>
      <c r="Q184" s="414"/>
      <c r="R184" s="414"/>
      <c r="S184" s="414"/>
      <c r="T184" s="414"/>
      <c r="U184" s="414"/>
      <c r="V184" s="414"/>
      <c r="W184" s="414"/>
      <c r="X184" s="414"/>
      <c r="Y184" s="414"/>
      <c r="Z184" s="414"/>
      <c r="AA184" s="414"/>
      <c r="AB184" s="414"/>
      <c r="AC184" s="414"/>
      <c r="AD184" s="414"/>
      <c r="AE184" s="414"/>
      <c r="AF184" s="414"/>
      <c r="AG184" s="414"/>
    </row>
    <row r="185" spans="2:33">
      <c r="B185" s="140"/>
      <c r="C185" s="151" t="s">
        <v>535</v>
      </c>
      <c r="D185" s="414"/>
      <c r="E185" s="414"/>
      <c r="F185" s="414"/>
      <c r="G185" s="414"/>
      <c r="H185" s="414"/>
      <c r="I185" s="414"/>
      <c r="J185" s="414"/>
      <c r="K185" s="414"/>
      <c r="L185" s="414"/>
      <c r="M185" s="414"/>
      <c r="N185" s="414"/>
      <c r="O185" s="414"/>
      <c r="P185" s="414"/>
      <c r="Q185" s="414"/>
      <c r="R185" s="414"/>
      <c r="S185" s="414"/>
      <c r="T185" s="414"/>
      <c r="U185" s="414"/>
      <c r="V185" s="414"/>
      <c r="W185" s="414"/>
      <c r="X185" s="414"/>
      <c r="Y185" s="414"/>
      <c r="Z185" s="414"/>
      <c r="AA185" s="414"/>
      <c r="AB185" s="414"/>
      <c r="AC185" s="414"/>
      <c r="AD185" s="414"/>
      <c r="AE185" s="414"/>
      <c r="AF185" s="414"/>
      <c r="AG185" s="414"/>
    </row>
    <row r="186" spans="2:33">
      <c r="B186">
        <v>5</v>
      </c>
      <c r="C186" s="147" t="s">
        <v>536</v>
      </c>
      <c r="D186" s="142" t="str">
        <f t="shared" ref="D186:AG186" si="90">IF(COUNTIF(D183:D185,"C")&gt;=1,"A",IF(COUNTIF(D183:D185,"C")&gt;0,"P"," "))</f>
        <v xml:space="preserve"> </v>
      </c>
      <c r="E186" s="142" t="str">
        <f t="shared" ref="E186:S186" si="91">IF(COUNTIF(E183:E185,"C")&gt;=1,"A",IF(COUNTIF(E183:E185,"C")&gt;0,"P"," "))</f>
        <v xml:space="preserve"> </v>
      </c>
      <c r="F186" s="142" t="str">
        <f>IF(COUNTIF(F183:F185,"C")&gt;=1,"A",IF(COUNTIF(F183:F185,"C")&gt;0,"P"," "))</f>
        <v xml:space="preserve"> </v>
      </c>
      <c r="G186" s="142" t="str">
        <f t="shared" si="91"/>
        <v xml:space="preserve"> </v>
      </c>
      <c r="H186" s="142" t="str">
        <f t="shared" si="91"/>
        <v xml:space="preserve"> </v>
      </c>
      <c r="I186" s="142" t="str">
        <f t="shared" si="91"/>
        <v xml:space="preserve"> </v>
      </c>
      <c r="J186" s="142" t="str">
        <f t="shared" si="91"/>
        <v xml:space="preserve"> </v>
      </c>
      <c r="K186" s="142" t="str">
        <f t="shared" si="91"/>
        <v xml:space="preserve"> </v>
      </c>
      <c r="L186" s="142" t="str">
        <f t="shared" si="91"/>
        <v xml:space="preserve"> </v>
      </c>
      <c r="M186" s="142" t="str">
        <f t="shared" si="91"/>
        <v xml:space="preserve"> </v>
      </c>
      <c r="N186" s="142" t="str">
        <f t="shared" si="91"/>
        <v xml:space="preserve"> </v>
      </c>
      <c r="O186" s="142" t="str">
        <f t="shared" si="91"/>
        <v xml:space="preserve"> </v>
      </c>
      <c r="P186" s="142" t="str">
        <f t="shared" si="91"/>
        <v xml:space="preserve"> </v>
      </c>
      <c r="Q186" s="142" t="str">
        <f t="shared" si="91"/>
        <v xml:space="preserve"> </v>
      </c>
      <c r="R186" s="142" t="str">
        <f t="shared" si="91"/>
        <v xml:space="preserve"> </v>
      </c>
      <c r="S186" s="142" t="str">
        <f t="shared" si="91"/>
        <v xml:space="preserve"> </v>
      </c>
      <c r="T186" s="142" t="str">
        <f t="shared" si="90"/>
        <v xml:space="preserve"> </v>
      </c>
      <c r="U186" s="142" t="str">
        <f t="shared" si="90"/>
        <v xml:space="preserve"> </v>
      </c>
      <c r="V186" s="142" t="str">
        <f t="shared" si="90"/>
        <v xml:space="preserve"> </v>
      </c>
      <c r="W186" s="142" t="str">
        <f t="shared" si="90"/>
        <v xml:space="preserve"> </v>
      </c>
      <c r="X186" s="142" t="str">
        <f t="shared" si="90"/>
        <v xml:space="preserve"> </v>
      </c>
      <c r="Y186" s="142" t="str">
        <f t="shared" si="90"/>
        <v xml:space="preserve"> </v>
      </c>
      <c r="Z186" s="142" t="str">
        <f t="shared" si="90"/>
        <v xml:space="preserve"> </v>
      </c>
      <c r="AA186" s="142" t="str">
        <f t="shared" si="90"/>
        <v xml:space="preserve"> </v>
      </c>
      <c r="AB186" s="142" t="str">
        <f t="shared" si="90"/>
        <v xml:space="preserve"> </v>
      </c>
      <c r="AC186" s="142" t="str">
        <f t="shared" si="90"/>
        <v xml:space="preserve"> </v>
      </c>
      <c r="AD186" s="142" t="str">
        <f t="shared" si="90"/>
        <v xml:space="preserve"> </v>
      </c>
      <c r="AE186" s="142" t="str">
        <f t="shared" si="90"/>
        <v xml:space="preserve"> </v>
      </c>
      <c r="AF186" s="142" t="str">
        <f t="shared" si="90"/>
        <v xml:space="preserve"> </v>
      </c>
      <c r="AG186" s="142" t="str">
        <f t="shared" si="90"/>
        <v xml:space="preserve"> </v>
      </c>
    </row>
    <row r="187" spans="2:33">
      <c r="B187" s="140"/>
      <c r="C187" s="151" t="s">
        <v>537</v>
      </c>
      <c r="D187" s="414"/>
      <c r="E187" s="414"/>
      <c r="F187" s="414"/>
      <c r="G187" s="414"/>
      <c r="H187" s="414"/>
      <c r="I187" s="414"/>
      <c r="J187" s="414"/>
      <c r="K187" s="414"/>
      <c r="L187" s="414"/>
      <c r="M187" s="414"/>
      <c r="N187" s="414"/>
      <c r="O187" s="414"/>
      <c r="P187" s="414"/>
      <c r="Q187" s="414"/>
      <c r="R187" s="414"/>
      <c r="S187" s="414"/>
      <c r="T187" s="414"/>
      <c r="U187" s="414"/>
      <c r="V187" s="414"/>
      <c r="W187" s="414"/>
      <c r="X187" s="414"/>
      <c r="Y187" s="414"/>
      <c r="Z187" s="414"/>
      <c r="AA187" s="414"/>
      <c r="AB187" s="414"/>
      <c r="AC187" s="414"/>
      <c r="AD187" s="414"/>
      <c r="AE187" s="414"/>
      <c r="AF187" s="414"/>
      <c r="AG187" s="414"/>
    </row>
    <row r="188" spans="2:33">
      <c r="B188" s="140"/>
      <c r="C188" s="151" t="s">
        <v>538</v>
      </c>
      <c r="D188" s="414"/>
      <c r="E188" s="414"/>
      <c r="F188" s="414"/>
      <c r="G188" s="414"/>
      <c r="H188" s="414"/>
      <c r="I188" s="414"/>
      <c r="J188" s="414"/>
      <c r="K188" s="414"/>
      <c r="L188" s="414"/>
      <c r="M188" s="414"/>
      <c r="N188" s="414"/>
      <c r="O188" s="414"/>
      <c r="P188" s="414"/>
      <c r="Q188" s="414"/>
      <c r="R188" s="414"/>
      <c r="S188" s="414"/>
      <c r="T188" s="414"/>
      <c r="U188" s="414"/>
      <c r="V188" s="414"/>
      <c r="W188" s="414"/>
      <c r="X188" s="414"/>
      <c r="Y188" s="414"/>
      <c r="Z188" s="414"/>
      <c r="AA188" s="414"/>
      <c r="AB188" s="414"/>
      <c r="AC188" s="414"/>
      <c r="AD188" s="414"/>
      <c r="AE188" s="414"/>
      <c r="AF188" s="414"/>
      <c r="AG188" s="414"/>
    </row>
    <row r="189" spans="2:33" ht="13.5" thickBot="1">
      <c r="B189" s="140"/>
      <c r="C189" s="151" t="s">
        <v>539</v>
      </c>
      <c r="D189" s="414"/>
      <c r="E189" s="414"/>
      <c r="F189" s="414"/>
      <c r="G189" s="414"/>
      <c r="H189" s="414"/>
      <c r="I189" s="414"/>
      <c r="J189" s="414"/>
      <c r="K189" s="414"/>
      <c r="L189" s="414"/>
      <c r="M189" s="414"/>
      <c r="N189" s="414"/>
      <c r="O189" s="414"/>
      <c r="P189" s="414"/>
      <c r="Q189" s="414"/>
      <c r="R189" s="414"/>
      <c r="S189" s="414"/>
      <c r="T189" s="414"/>
      <c r="U189" s="414"/>
      <c r="V189" s="414"/>
      <c r="W189" s="414"/>
      <c r="X189" s="414"/>
      <c r="Y189" s="414"/>
      <c r="Z189" s="414"/>
      <c r="AA189" s="414"/>
      <c r="AB189" s="414"/>
      <c r="AC189" s="414"/>
      <c r="AD189" s="414"/>
      <c r="AE189" s="414"/>
      <c r="AF189" s="414"/>
      <c r="AG189" s="414"/>
    </row>
    <row r="190" spans="2:33" ht="13.5" hidden="1" thickBot="1">
      <c r="D190" s="142" t="str">
        <f t="shared" ref="D190:AG190" si="92">IF(COUNTIF(D187:D189,"C")&gt;=1,"A",IF(COUNTIF(D187:D189,"C")&gt;0,"P"," "))</f>
        <v xml:space="preserve"> </v>
      </c>
      <c r="E190" s="142" t="str">
        <f t="shared" ref="E190:S190" si="93">IF(COUNTIF(E187:E189,"C")&gt;=1,"A",IF(COUNTIF(E187:E189,"C")&gt;0,"P"," "))</f>
        <v xml:space="preserve"> </v>
      </c>
      <c r="F190" s="142" t="str">
        <f>IF(COUNTIF(F187:F189,"C")&gt;=1,"A",IF(COUNTIF(F187:F189,"C")&gt;0,"P"," "))</f>
        <v xml:space="preserve"> </v>
      </c>
      <c r="G190" s="142" t="str">
        <f t="shared" si="93"/>
        <v xml:space="preserve"> </v>
      </c>
      <c r="H190" s="142" t="str">
        <f t="shared" si="93"/>
        <v xml:space="preserve"> </v>
      </c>
      <c r="I190" s="142" t="str">
        <f t="shared" si="93"/>
        <v xml:space="preserve"> </v>
      </c>
      <c r="J190" s="142" t="str">
        <f t="shared" si="93"/>
        <v xml:space="preserve"> </v>
      </c>
      <c r="K190" s="142" t="str">
        <f t="shared" si="93"/>
        <v xml:space="preserve"> </v>
      </c>
      <c r="L190" s="142" t="str">
        <f t="shared" si="93"/>
        <v xml:space="preserve"> </v>
      </c>
      <c r="M190" s="142" t="str">
        <f t="shared" si="93"/>
        <v xml:space="preserve"> </v>
      </c>
      <c r="N190" s="142" t="str">
        <f t="shared" si="93"/>
        <v xml:space="preserve"> </v>
      </c>
      <c r="O190" s="142" t="str">
        <f t="shared" si="93"/>
        <v xml:space="preserve"> </v>
      </c>
      <c r="P190" s="142" t="str">
        <f t="shared" si="93"/>
        <v xml:space="preserve"> </v>
      </c>
      <c r="Q190" s="142" t="str">
        <f t="shared" si="93"/>
        <v xml:space="preserve"> </v>
      </c>
      <c r="R190" s="142" t="str">
        <f t="shared" si="93"/>
        <v xml:space="preserve"> </v>
      </c>
      <c r="S190" s="142" t="str">
        <f t="shared" si="93"/>
        <v xml:space="preserve"> </v>
      </c>
      <c r="T190" s="142" t="str">
        <f t="shared" si="92"/>
        <v xml:space="preserve"> </v>
      </c>
      <c r="U190" s="142" t="str">
        <f t="shared" si="92"/>
        <v xml:space="preserve"> </v>
      </c>
      <c r="V190" s="142" t="str">
        <f t="shared" si="92"/>
        <v xml:space="preserve"> </v>
      </c>
      <c r="W190" s="142" t="str">
        <f t="shared" si="92"/>
        <v xml:space="preserve"> </v>
      </c>
      <c r="X190" s="142" t="str">
        <f t="shared" si="92"/>
        <v xml:space="preserve"> </v>
      </c>
      <c r="Y190" s="142" t="str">
        <f t="shared" si="92"/>
        <v xml:space="preserve"> </v>
      </c>
      <c r="Z190" s="142" t="str">
        <f t="shared" si="92"/>
        <v xml:space="preserve"> </v>
      </c>
      <c r="AA190" s="142" t="str">
        <f t="shared" si="92"/>
        <v xml:space="preserve"> </v>
      </c>
      <c r="AB190" s="142" t="str">
        <f t="shared" si="92"/>
        <v xml:space="preserve"> </v>
      </c>
      <c r="AC190" s="142" t="str">
        <f t="shared" si="92"/>
        <v xml:space="preserve"> </v>
      </c>
      <c r="AD190" s="142" t="str">
        <f t="shared" si="92"/>
        <v xml:space="preserve"> </v>
      </c>
      <c r="AE190" s="142" t="str">
        <f t="shared" si="92"/>
        <v xml:space="preserve"> </v>
      </c>
      <c r="AF190" s="142" t="str">
        <f t="shared" si="92"/>
        <v xml:space="preserve"> </v>
      </c>
      <c r="AG190" s="142" t="str">
        <f t="shared" si="92"/>
        <v xml:space="preserve"> </v>
      </c>
    </row>
    <row r="191" spans="2:33" ht="13.5" thickBot="1">
      <c r="C191" s="20" t="s">
        <v>49</v>
      </c>
      <c r="D191" s="108" t="str">
        <f>IF(COUNTIF(D174:D190,"A")&gt;4,"C",IF(COUNTIF(D174:D190,"A")&gt;0,"P"," "))</f>
        <v xml:space="preserve"> </v>
      </c>
      <c r="E191" s="108" t="str">
        <f t="shared" ref="E191:S191" si="94">IF(COUNTIF(E174:E190,"A")&gt;4,"C",IF(COUNTIF(E174:E190,"A")&gt;0,"P"," "))</f>
        <v xml:space="preserve"> </v>
      </c>
      <c r="F191" s="108" t="str">
        <f>IF(COUNTIF(F174:F190,"A")&gt;4,"C",IF(COUNTIF(F174:F190,"A")&gt;0,"P"," "))</f>
        <v xml:space="preserve"> </v>
      </c>
      <c r="G191" s="108" t="str">
        <f t="shared" si="94"/>
        <v xml:space="preserve"> </v>
      </c>
      <c r="H191" s="108" t="str">
        <f t="shared" si="94"/>
        <v xml:space="preserve"> </v>
      </c>
      <c r="I191" s="108" t="str">
        <f t="shared" si="94"/>
        <v xml:space="preserve"> </v>
      </c>
      <c r="J191" s="108" t="str">
        <f t="shared" si="94"/>
        <v xml:space="preserve"> </v>
      </c>
      <c r="K191" s="108" t="str">
        <f t="shared" si="94"/>
        <v xml:space="preserve"> </v>
      </c>
      <c r="L191" s="108" t="str">
        <f t="shared" si="94"/>
        <v xml:space="preserve"> </v>
      </c>
      <c r="M191" s="108" t="str">
        <f t="shared" si="94"/>
        <v xml:space="preserve"> </v>
      </c>
      <c r="N191" s="108" t="str">
        <f t="shared" si="94"/>
        <v xml:space="preserve"> </v>
      </c>
      <c r="O191" s="108" t="str">
        <f t="shared" si="94"/>
        <v xml:space="preserve"> </v>
      </c>
      <c r="P191" s="108" t="str">
        <f t="shared" si="94"/>
        <v xml:space="preserve"> </v>
      </c>
      <c r="Q191" s="108" t="str">
        <f t="shared" si="94"/>
        <v xml:space="preserve"> </v>
      </c>
      <c r="R191" s="108" t="str">
        <f t="shared" si="94"/>
        <v xml:space="preserve"> </v>
      </c>
      <c r="S191" s="108" t="str">
        <f t="shared" si="94"/>
        <v xml:space="preserve"> </v>
      </c>
      <c r="T191" s="108" t="str">
        <f t="shared" ref="T191:AG191" si="95">IF(COUNTIF(T174:T190,"A")&gt;4,"C",IF(COUNTIF(T174:T190,"A")&gt;0,"P"," "))</f>
        <v xml:space="preserve"> </v>
      </c>
      <c r="U191" s="108" t="str">
        <f t="shared" si="95"/>
        <v xml:space="preserve"> </v>
      </c>
      <c r="V191" s="108" t="str">
        <f t="shared" si="95"/>
        <v xml:space="preserve"> </v>
      </c>
      <c r="W191" s="108" t="str">
        <f t="shared" si="95"/>
        <v xml:space="preserve"> </v>
      </c>
      <c r="X191" s="108" t="str">
        <f t="shared" si="95"/>
        <v xml:space="preserve"> </v>
      </c>
      <c r="Y191" s="108" t="str">
        <f t="shared" si="95"/>
        <v xml:space="preserve"> </v>
      </c>
      <c r="Z191" s="108" t="str">
        <f t="shared" si="95"/>
        <v xml:space="preserve"> </v>
      </c>
      <c r="AA191" s="108" t="str">
        <f t="shared" si="95"/>
        <v xml:space="preserve"> </v>
      </c>
      <c r="AB191" s="108" t="str">
        <f t="shared" si="95"/>
        <v xml:space="preserve"> </v>
      </c>
      <c r="AC191" s="108" t="str">
        <f t="shared" si="95"/>
        <v xml:space="preserve"> </v>
      </c>
      <c r="AD191" s="108" t="str">
        <f t="shared" si="95"/>
        <v xml:space="preserve"> </v>
      </c>
      <c r="AE191" s="108" t="str">
        <f t="shared" si="95"/>
        <v xml:space="preserve"> </v>
      </c>
      <c r="AF191" s="108" t="str">
        <f t="shared" si="95"/>
        <v xml:space="preserve"> </v>
      </c>
      <c r="AG191" s="108" t="str">
        <f t="shared" si="95"/>
        <v xml:space="preserve"> </v>
      </c>
    </row>
    <row r="192" spans="2:33" ht="15">
      <c r="B192" s="139" t="s">
        <v>139</v>
      </c>
      <c r="D192"/>
      <c r="E192"/>
      <c r="F192"/>
      <c r="G192"/>
      <c r="H192"/>
      <c r="I192"/>
      <c r="J192"/>
      <c r="K192"/>
      <c r="L192"/>
      <c r="M192"/>
      <c r="N192"/>
      <c r="O192"/>
      <c r="P192"/>
      <c r="Q192"/>
      <c r="R192"/>
      <c r="S192"/>
      <c r="T192"/>
      <c r="U192"/>
      <c r="V192"/>
      <c r="W192"/>
      <c r="X192"/>
      <c r="Y192"/>
      <c r="Z192"/>
      <c r="AA192"/>
      <c r="AB192"/>
      <c r="AC192"/>
      <c r="AD192"/>
      <c r="AE192"/>
      <c r="AF192"/>
      <c r="AG192"/>
    </row>
    <row r="193" spans="2:33">
      <c r="B193">
        <v>1</v>
      </c>
      <c r="C193" t="s">
        <v>379</v>
      </c>
    </row>
    <row r="194" spans="2:33">
      <c r="B194" s="140"/>
      <c r="C194" s="59" t="s">
        <v>384</v>
      </c>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row>
    <row r="195" spans="2:33">
      <c r="B195" s="140"/>
      <c r="C195" s="59" t="s">
        <v>385</v>
      </c>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row>
    <row r="196" spans="2:33">
      <c r="B196" s="140"/>
      <c r="C196" s="59" t="s">
        <v>386</v>
      </c>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row>
    <row r="197" spans="2:33">
      <c r="B197">
        <v>2</v>
      </c>
      <c r="C197" s="141" t="s">
        <v>380</v>
      </c>
      <c r="D197" s="142" t="str">
        <f t="shared" ref="D197:AG197" si="96">IF(COUNTIF(D194:D196,"C")&gt;=1,"A",IF(COUNTIF(D194:D196,"C")&gt;0,"P"," "))</f>
        <v xml:space="preserve"> </v>
      </c>
      <c r="E197" s="142" t="str">
        <f t="shared" ref="E197:S197" si="97">IF(COUNTIF(E194:E196,"C")&gt;=1,"A",IF(COUNTIF(E194:E196,"C")&gt;0,"P"," "))</f>
        <v xml:space="preserve"> </v>
      </c>
      <c r="F197" s="142" t="str">
        <f>IF(COUNTIF(F194:F196,"C")&gt;=1,"A",IF(COUNTIF(F194:F196,"C")&gt;0,"P"," "))</f>
        <v xml:space="preserve"> </v>
      </c>
      <c r="G197" s="142" t="str">
        <f t="shared" si="97"/>
        <v xml:space="preserve"> </v>
      </c>
      <c r="H197" s="142" t="str">
        <f t="shared" si="97"/>
        <v xml:space="preserve"> </v>
      </c>
      <c r="I197" s="142" t="str">
        <f t="shared" si="97"/>
        <v xml:space="preserve"> </v>
      </c>
      <c r="J197" s="142" t="str">
        <f t="shared" si="97"/>
        <v xml:space="preserve"> </v>
      </c>
      <c r="K197" s="142" t="str">
        <f t="shared" si="97"/>
        <v xml:space="preserve"> </v>
      </c>
      <c r="L197" s="142" t="str">
        <f t="shared" si="97"/>
        <v xml:space="preserve"> </v>
      </c>
      <c r="M197" s="142" t="str">
        <f t="shared" si="97"/>
        <v xml:space="preserve"> </v>
      </c>
      <c r="N197" s="142" t="str">
        <f t="shared" si="97"/>
        <v xml:space="preserve"> </v>
      </c>
      <c r="O197" s="142" t="str">
        <f t="shared" si="97"/>
        <v xml:space="preserve"> </v>
      </c>
      <c r="P197" s="142" t="str">
        <f t="shared" si="97"/>
        <v xml:space="preserve"> </v>
      </c>
      <c r="Q197" s="142" t="str">
        <f t="shared" si="97"/>
        <v xml:space="preserve"> </v>
      </c>
      <c r="R197" s="142" t="str">
        <f t="shared" si="97"/>
        <v xml:space="preserve"> </v>
      </c>
      <c r="S197" s="142" t="str">
        <f t="shared" si="97"/>
        <v xml:space="preserve"> </v>
      </c>
      <c r="T197" s="142" t="str">
        <f t="shared" si="96"/>
        <v xml:space="preserve"> </v>
      </c>
      <c r="U197" s="142" t="str">
        <f t="shared" si="96"/>
        <v xml:space="preserve"> </v>
      </c>
      <c r="V197" s="142" t="str">
        <f t="shared" si="96"/>
        <v xml:space="preserve"> </v>
      </c>
      <c r="W197" s="142" t="str">
        <f t="shared" si="96"/>
        <v xml:space="preserve"> </v>
      </c>
      <c r="X197" s="142" t="str">
        <f t="shared" si="96"/>
        <v xml:space="preserve"> </v>
      </c>
      <c r="Y197" s="142" t="str">
        <f t="shared" si="96"/>
        <v xml:space="preserve"> </v>
      </c>
      <c r="Z197" s="142" t="str">
        <f t="shared" si="96"/>
        <v xml:space="preserve"> </v>
      </c>
      <c r="AA197" s="142" t="str">
        <f t="shared" si="96"/>
        <v xml:space="preserve"> </v>
      </c>
      <c r="AB197" s="142" t="str">
        <f t="shared" si="96"/>
        <v xml:space="preserve"> </v>
      </c>
      <c r="AC197" s="142" t="str">
        <f t="shared" si="96"/>
        <v xml:space="preserve"> </v>
      </c>
      <c r="AD197" s="142" t="str">
        <f t="shared" si="96"/>
        <v xml:space="preserve"> </v>
      </c>
      <c r="AE197" s="142" t="str">
        <f t="shared" si="96"/>
        <v xml:space="preserve"> </v>
      </c>
      <c r="AF197" s="142" t="str">
        <f t="shared" si="96"/>
        <v xml:space="preserve"> </v>
      </c>
      <c r="AG197" s="142" t="str">
        <f t="shared" si="96"/>
        <v xml:space="preserve"> </v>
      </c>
    </row>
    <row r="198" spans="2:33">
      <c r="B198" s="140"/>
      <c r="C198" s="151" t="s">
        <v>387</v>
      </c>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row>
    <row r="199" spans="2:33">
      <c r="B199" s="140"/>
      <c r="C199" s="151" t="s">
        <v>388</v>
      </c>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row>
    <row r="200" spans="2:33">
      <c r="B200" s="140"/>
      <c r="C200" s="151" t="s">
        <v>389</v>
      </c>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c r="AE200" s="8"/>
      <c r="AF200" s="8"/>
      <c r="AG200" s="8"/>
    </row>
    <row r="201" spans="2:33">
      <c r="B201">
        <v>3</v>
      </c>
      <c r="C201" s="141" t="s">
        <v>381</v>
      </c>
      <c r="D201" s="142" t="str">
        <f t="shared" ref="D201:AG201" si="98">IF(COUNTIF(D198:D200,"C")&gt;=1,"A",IF(COUNTIF(D198:D200,"C")&gt;0,"P"," "))</f>
        <v xml:space="preserve"> </v>
      </c>
      <c r="E201" s="142" t="str">
        <f t="shared" ref="E201:S201" si="99">IF(COUNTIF(E198:E200,"C")&gt;=1,"A",IF(COUNTIF(E198:E200,"C")&gt;0,"P"," "))</f>
        <v xml:space="preserve"> </v>
      </c>
      <c r="F201" s="142" t="str">
        <f>IF(COUNTIF(F198:F200,"C")&gt;=1,"A",IF(COUNTIF(F198:F200,"C")&gt;0,"P"," "))</f>
        <v xml:space="preserve"> </v>
      </c>
      <c r="G201" s="142" t="str">
        <f t="shared" si="99"/>
        <v xml:space="preserve"> </v>
      </c>
      <c r="H201" s="142" t="str">
        <f t="shared" si="99"/>
        <v xml:space="preserve"> </v>
      </c>
      <c r="I201" s="142" t="str">
        <f t="shared" si="99"/>
        <v xml:space="preserve"> </v>
      </c>
      <c r="J201" s="142" t="str">
        <f t="shared" si="99"/>
        <v xml:space="preserve"> </v>
      </c>
      <c r="K201" s="142" t="str">
        <f t="shared" si="99"/>
        <v xml:space="preserve"> </v>
      </c>
      <c r="L201" s="142" t="str">
        <f t="shared" si="99"/>
        <v xml:space="preserve"> </v>
      </c>
      <c r="M201" s="142" t="str">
        <f t="shared" si="99"/>
        <v xml:space="preserve"> </v>
      </c>
      <c r="N201" s="142" t="str">
        <f t="shared" si="99"/>
        <v xml:space="preserve"> </v>
      </c>
      <c r="O201" s="142" t="str">
        <f t="shared" si="99"/>
        <v xml:space="preserve"> </v>
      </c>
      <c r="P201" s="142" t="str">
        <f t="shared" si="99"/>
        <v xml:space="preserve"> </v>
      </c>
      <c r="Q201" s="142" t="str">
        <f t="shared" si="99"/>
        <v xml:space="preserve"> </v>
      </c>
      <c r="R201" s="142" t="str">
        <f t="shared" si="99"/>
        <v xml:space="preserve"> </v>
      </c>
      <c r="S201" s="142" t="str">
        <f t="shared" si="99"/>
        <v xml:space="preserve"> </v>
      </c>
      <c r="T201" s="142" t="str">
        <f t="shared" si="98"/>
        <v xml:space="preserve"> </v>
      </c>
      <c r="U201" s="142" t="str">
        <f t="shared" si="98"/>
        <v xml:space="preserve"> </v>
      </c>
      <c r="V201" s="142" t="str">
        <f t="shared" si="98"/>
        <v xml:space="preserve"> </v>
      </c>
      <c r="W201" s="142" t="str">
        <f t="shared" si="98"/>
        <v xml:space="preserve"> </v>
      </c>
      <c r="X201" s="142" t="str">
        <f t="shared" si="98"/>
        <v xml:space="preserve"> </v>
      </c>
      <c r="Y201" s="142" t="str">
        <f t="shared" si="98"/>
        <v xml:space="preserve"> </v>
      </c>
      <c r="Z201" s="142" t="str">
        <f t="shared" si="98"/>
        <v xml:space="preserve"> </v>
      </c>
      <c r="AA201" s="142" t="str">
        <f t="shared" si="98"/>
        <v xml:space="preserve"> </v>
      </c>
      <c r="AB201" s="142" t="str">
        <f t="shared" si="98"/>
        <v xml:space="preserve"> </v>
      </c>
      <c r="AC201" s="142" t="str">
        <f t="shared" si="98"/>
        <v xml:space="preserve"> </v>
      </c>
      <c r="AD201" s="142" t="str">
        <f t="shared" si="98"/>
        <v xml:space="preserve"> </v>
      </c>
      <c r="AE201" s="142" t="str">
        <f t="shared" si="98"/>
        <v xml:space="preserve"> </v>
      </c>
      <c r="AF201" s="142" t="str">
        <f t="shared" si="98"/>
        <v xml:space="preserve"> </v>
      </c>
      <c r="AG201" s="142" t="str">
        <f t="shared" si="98"/>
        <v xml:space="preserve"> </v>
      </c>
    </row>
    <row r="202" spans="2:33">
      <c r="B202" s="140"/>
      <c r="C202" s="151" t="s">
        <v>390</v>
      </c>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c r="AE202" s="8"/>
      <c r="AF202" s="8"/>
      <c r="AG202" s="8"/>
    </row>
    <row r="203" spans="2:33">
      <c r="B203" s="140"/>
      <c r="C203" s="151" t="s">
        <v>391</v>
      </c>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c r="AG203" s="8"/>
    </row>
    <row r="204" spans="2:33">
      <c r="B204" s="140"/>
      <c r="C204" s="151" t="s">
        <v>392</v>
      </c>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row>
    <row r="205" spans="2:33">
      <c r="B205">
        <v>4</v>
      </c>
      <c r="C205" s="141" t="s">
        <v>382</v>
      </c>
      <c r="D205" s="142" t="str">
        <f t="shared" ref="D205:AG205" si="100">IF(COUNTIF(D202:D204,"C")&gt;=1,"A",IF(COUNTIF(D202:D204,"C")&gt;0,"P"," "))</f>
        <v xml:space="preserve"> </v>
      </c>
      <c r="E205" s="142" t="str">
        <f t="shared" ref="E205:S205" si="101">IF(COUNTIF(E202:E204,"C")&gt;=1,"A",IF(COUNTIF(E202:E204,"C")&gt;0,"P"," "))</f>
        <v xml:space="preserve"> </v>
      </c>
      <c r="F205" s="142" t="str">
        <f>IF(COUNTIF(F202:F204,"C")&gt;=1,"A",IF(COUNTIF(F202:F204,"C")&gt;0,"P"," "))</f>
        <v xml:space="preserve"> </v>
      </c>
      <c r="G205" s="142" t="str">
        <f t="shared" si="101"/>
        <v xml:space="preserve"> </v>
      </c>
      <c r="H205" s="142" t="str">
        <f t="shared" si="101"/>
        <v xml:space="preserve"> </v>
      </c>
      <c r="I205" s="142" t="str">
        <f t="shared" si="101"/>
        <v xml:space="preserve"> </v>
      </c>
      <c r="J205" s="142" t="str">
        <f t="shared" si="101"/>
        <v xml:space="preserve"> </v>
      </c>
      <c r="K205" s="142" t="str">
        <f t="shared" si="101"/>
        <v xml:space="preserve"> </v>
      </c>
      <c r="L205" s="142" t="str">
        <f t="shared" si="101"/>
        <v xml:space="preserve"> </v>
      </c>
      <c r="M205" s="142" t="str">
        <f t="shared" si="101"/>
        <v xml:space="preserve"> </v>
      </c>
      <c r="N205" s="142" t="str">
        <f t="shared" si="101"/>
        <v xml:space="preserve"> </v>
      </c>
      <c r="O205" s="142" t="str">
        <f t="shared" si="101"/>
        <v xml:space="preserve"> </v>
      </c>
      <c r="P205" s="142" t="str">
        <f t="shared" si="101"/>
        <v xml:space="preserve"> </v>
      </c>
      <c r="Q205" s="142" t="str">
        <f t="shared" si="101"/>
        <v xml:space="preserve"> </v>
      </c>
      <c r="R205" s="142" t="str">
        <f t="shared" si="101"/>
        <v xml:space="preserve"> </v>
      </c>
      <c r="S205" s="142" t="str">
        <f t="shared" si="101"/>
        <v xml:space="preserve"> </v>
      </c>
      <c r="T205" s="142" t="str">
        <f t="shared" si="100"/>
        <v xml:space="preserve"> </v>
      </c>
      <c r="U205" s="142" t="str">
        <f t="shared" si="100"/>
        <v xml:space="preserve"> </v>
      </c>
      <c r="V205" s="142" t="str">
        <f t="shared" si="100"/>
        <v xml:space="preserve"> </v>
      </c>
      <c r="W205" s="142" t="str">
        <f t="shared" si="100"/>
        <v xml:space="preserve"> </v>
      </c>
      <c r="X205" s="142" t="str">
        <f t="shared" si="100"/>
        <v xml:space="preserve"> </v>
      </c>
      <c r="Y205" s="142" t="str">
        <f t="shared" si="100"/>
        <v xml:space="preserve"> </v>
      </c>
      <c r="Z205" s="142" t="str">
        <f t="shared" si="100"/>
        <v xml:space="preserve"> </v>
      </c>
      <c r="AA205" s="142" t="str">
        <f t="shared" si="100"/>
        <v xml:space="preserve"> </v>
      </c>
      <c r="AB205" s="142" t="str">
        <f t="shared" si="100"/>
        <v xml:space="preserve"> </v>
      </c>
      <c r="AC205" s="142" t="str">
        <f t="shared" si="100"/>
        <v xml:space="preserve"> </v>
      </c>
      <c r="AD205" s="142" t="str">
        <f t="shared" si="100"/>
        <v xml:space="preserve"> </v>
      </c>
      <c r="AE205" s="142" t="str">
        <f t="shared" si="100"/>
        <v xml:space="preserve"> </v>
      </c>
      <c r="AF205" s="142" t="str">
        <f t="shared" si="100"/>
        <v xml:space="preserve"> </v>
      </c>
      <c r="AG205" s="142" t="str">
        <f t="shared" si="100"/>
        <v xml:space="preserve"> </v>
      </c>
    </row>
    <row r="206" spans="2:33">
      <c r="B206" s="140"/>
      <c r="C206" s="151" t="s">
        <v>393</v>
      </c>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c r="AG206" s="8"/>
    </row>
    <row r="207" spans="2:33">
      <c r="B207" s="140"/>
      <c r="C207" s="151" t="s">
        <v>394</v>
      </c>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c r="AE207" s="8"/>
      <c r="AF207" s="8"/>
      <c r="AG207" s="8"/>
    </row>
    <row r="208" spans="2:33">
      <c r="B208" s="140"/>
      <c r="C208" s="151" t="s">
        <v>395</v>
      </c>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c r="AE208" s="8"/>
      <c r="AF208" s="8"/>
      <c r="AG208" s="8"/>
    </row>
    <row r="209" spans="2:33">
      <c r="B209">
        <v>5</v>
      </c>
      <c r="C209" s="141" t="s">
        <v>383</v>
      </c>
      <c r="D209" s="142" t="str">
        <f t="shared" ref="D209:AG209" si="102">IF(COUNTIF(D206:D208,"C")&gt;=1,"A",IF(COUNTIF(D206:D208,"C")&gt;0,"P"," "))</f>
        <v xml:space="preserve"> </v>
      </c>
      <c r="E209" s="142" t="str">
        <f t="shared" ref="E209:S209" si="103">IF(COUNTIF(E206:E208,"C")&gt;=1,"A",IF(COUNTIF(E206:E208,"C")&gt;0,"P"," "))</f>
        <v xml:space="preserve"> </v>
      </c>
      <c r="F209" s="142" t="str">
        <f>IF(COUNTIF(F206:F208,"C")&gt;=1,"A",IF(COUNTIF(F206:F208,"C")&gt;0,"P"," "))</f>
        <v xml:space="preserve"> </v>
      </c>
      <c r="G209" s="142" t="str">
        <f t="shared" si="103"/>
        <v xml:space="preserve"> </v>
      </c>
      <c r="H209" s="142" t="str">
        <f t="shared" si="103"/>
        <v xml:space="preserve"> </v>
      </c>
      <c r="I209" s="142" t="str">
        <f t="shared" si="103"/>
        <v xml:space="preserve"> </v>
      </c>
      <c r="J209" s="142" t="str">
        <f t="shared" si="103"/>
        <v xml:space="preserve"> </v>
      </c>
      <c r="K209" s="142" t="str">
        <f t="shared" si="103"/>
        <v xml:space="preserve"> </v>
      </c>
      <c r="L209" s="142" t="str">
        <f t="shared" si="103"/>
        <v xml:space="preserve"> </v>
      </c>
      <c r="M209" s="142" t="str">
        <f t="shared" si="103"/>
        <v xml:space="preserve"> </v>
      </c>
      <c r="N209" s="142" t="str">
        <f t="shared" si="103"/>
        <v xml:space="preserve"> </v>
      </c>
      <c r="O209" s="142" t="str">
        <f t="shared" si="103"/>
        <v xml:space="preserve"> </v>
      </c>
      <c r="P209" s="142" t="str">
        <f t="shared" si="103"/>
        <v xml:space="preserve"> </v>
      </c>
      <c r="Q209" s="142" t="str">
        <f t="shared" si="103"/>
        <v xml:space="preserve"> </v>
      </c>
      <c r="R209" s="142" t="str">
        <f t="shared" si="103"/>
        <v xml:space="preserve"> </v>
      </c>
      <c r="S209" s="142" t="str">
        <f t="shared" si="103"/>
        <v xml:space="preserve"> </v>
      </c>
      <c r="T209" s="142" t="str">
        <f t="shared" si="102"/>
        <v xml:space="preserve"> </v>
      </c>
      <c r="U209" s="142" t="str">
        <f t="shared" si="102"/>
        <v xml:space="preserve"> </v>
      </c>
      <c r="V209" s="142" t="str">
        <f t="shared" si="102"/>
        <v xml:space="preserve"> </v>
      </c>
      <c r="W209" s="142" t="str">
        <f t="shared" si="102"/>
        <v xml:space="preserve"> </v>
      </c>
      <c r="X209" s="142" t="str">
        <f t="shared" si="102"/>
        <v xml:space="preserve"> </v>
      </c>
      <c r="Y209" s="142" t="str">
        <f t="shared" si="102"/>
        <v xml:space="preserve"> </v>
      </c>
      <c r="Z209" s="142" t="str">
        <f t="shared" si="102"/>
        <v xml:space="preserve"> </v>
      </c>
      <c r="AA209" s="142" t="str">
        <f t="shared" si="102"/>
        <v xml:space="preserve"> </v>
      </c>
      <c r="AB209" s="142" t="str">
        <f t="shared" si="102"/>
        <v xml:space="preserve"> </v>
      </c>
      <c r="AC209" s="142" t="str">
        <f t="shared" si="102"/>
        <v xml:space="preserve"> </v>
      </c>
      <c r="AD209" s="142" t="str">
        <f t="shared" si="102"/>
        <v xml:space="preserve"> </v>
      </c>
      <c r="AE209" s="142" t="str">
        <f t="shared" si="102"/>
        <v xml:space="preserve"> </v>
      </c>
      <c r="AF209" s="142" t="str">
        <f t="shared" si="102"/>
        <v xml:space="preserve"> </v>
      </c>
      <c r="AG209" s="142" t="str">
        <f t="shared" si="102"/>
        <v xml:space="preserve"> </v>
      </c>
    </row>
    <row r="210" spans="2:33">
      <c r="B210" s="140"/>
      <c r="C210" s="151" t="s">
        <v>396</v>
      </c>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c r="AE210" s="8"/>
      <c r="AF210" s="8"/>
      <c r="AG210" s="8"/>
    </row>
    <row r="211" spans="2:33">
      <c r="B211" s="140"/>
      <c r="C211" s="151" t="s">
        <v>397</v>
      </c>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c r="AE211" s="8"/>
      <c r="AF211" s="8"/>
      <c r="AG211" s="8"/>
    </row>
    <row r="212" spans="2:33" ht="13.5" thickBot="1">
      <c r="B212" s="140"/>
      <c r="C212" s="151" t="s">
        <v>398</v>
      </c>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c r="AG212" s="8"/>
    </row>
    <row r="213" spans="2:33" ht="13.5" hidden="1" thickBot="1">
      <c r="D213" s="142" t="str">
        <f t="shared" ref="D213:AG213" si="104">IF(COUNTIF(D210:D212,"C")&gt;=1,"A",IF(COUNTIF(D210:D212,"C")&gt;0,"P"," "))</f>
        <v xml:space="preserve"> </v>
      </c>
      <c r="E213" s="142" t="str">
        <f t="shared" ref="E213:S213" si="105">IF(COUNTIF(E210:E212,"C")&gt;=1,"A",IF(COUNTIF(E210:E212,"C")&gt;0,"P"," "))</f>
        <v xml:space="preserve"> </v>
      </c>
      <c r="F213" s="142" t="str">
        <f>IF(COUNTIF(F210:F212,"C")&gt;=1,"A",IF(COUNTIF(F210:F212,"C")&gt;0,"P"," "))</f>
        <v xml:space="preserve"> </v>
      </c>
      <c r="G213" s="142" t="str">
        <f t="shared" si="105"/>
        <v xml:space="preserve"> </v>
      </c>
      <c r="H213" s="142" t="str">
        <f t="shared" si="105"/>
        <v xml:space="preserve"> </v>
      </c>
      <c r="I213" s="142" t="str">
        <f t="shared" si="105"/>
        <v xml:space="preserve"> </v>
      </c>
      <c r="J213" s="142" t="str">
        <f t="shared" si="105"/>
        <v xml:space="preserve"> </v>
      </c>
      <c r="K213" s="142" t="str">
        <f t="shared" si="105"/>
        <v xml:space="preserve"> </v>
      </c>
      <c r="L213" s="142" t="str">
        <f t="shared" si="105"/>
        <v xml:space="preserve"> </v>
      </c>
      <c r="M213" s="142" t="str">
        <f t="shared" si="105"/>
        <v xml:space="preserve"> </v>
      </c>
      <c r="N213" s="142" t="str">
        <f t="shared" si="105"/>
        <v xml:space="preserve"> </v>
      </c>
      <c r="O213" s="142" t="str">
        <f t="shared" si="105"/>
        <v xml:space="preserve"> </v>
      </c>
      <c r="P213" s="142" t="str">
        <f t="shared" si="105"/>
        <v xml:space="preserve"> </v>
      </c>
      <c r="Q213" s="142" t="str">
        <f t="shared" si="105"/>
        <v xml:space="preserve"> </v>
      </c>
      <c r="R213" s="142" t="str">
        <f t="shared" si="105"/>
        <v xml:space="preserve"> </v>
      </c>
      <c r="S213" s="142" t="str">
        <f t="shared" si="105"/>
        <v xml:space="preserve"> </v>
      </c>
      <c r="T213" s="142" t="str">
        <f t="shared" si="104"/>
        <v xml:space="preserve"> </v>
      </c>
      <c r="U213" s="142" t="str">
        <f t="shared" si="104"/>
        <v xml:space="preserve"> </v>
      </c>
      <c r="V213" s="142" t="str">
        <f t="shared" si="104"/>
        <v xml:space="preserve"> </v>
      </c>
      <c r="W213" s="142" t="str">
        <f t="shared" si="104"/>
        <v xml:space="preserve"> </v>
      </c>
      <c r="X213" s="142" t="str">
        <f t="shared" si="104"/>
        <v xml:space="preserve"> </v>
      </c>
      <c r="Y213" s="142" t="str">
        <f t="shared" si="104"/>
        <v xml:space="preserve"> </v>
      </c>
      <c r="Z213" s="142" t="str">
        <f t="shared" si="104"/>
        <v xml:space="preserve"> </v>
      </c>
      <c r="AA213" s="142" t="str">
        <f t="shared" si="104"/>
        <v xml:space="preserve"> </v>
      </c>
      <c r="AB213" s="142" t="str">
        <f t="shared" si="104"/>
        <v xml:space="preserve"> </v>
      </c>
      <c r="AC213" s="142" t="str">
        <f t="shared" si="104"/>
        <v xml:space="preserve"> </v>
      </c>
      <c r="AD213" s="142" t="str">
        <f t="shared" si="104"/>
        <v xml:space="preserve"> </v>
      </c>
      <c r="AE213" s="142" t="str">
        <f t="shared" si="104"/>
        <v xml:space="preserve"> </v>
      </c>
      <c r="AF213" s="142" t="str">
        <f t="shared" si="104"/>
        <v xml:space="preserve"> </v>
      </c>
      <c r="AG213" s="142" t="str">
        <f t="shared" si="104"/>
        <v xml:space="preserve"> </v>
      </c>
    </row>
    <row r="214" spans="2:33" ht="13.5" thickBot="1">
      <c r="C214" s="20" t="s">
        <v>49</v>
      </c>
      <c r="D214" s="108" t="str">
        <f>IF(COUNTIF(D197:D213,"A")&gt;4,"C",IF(COUNTIF(D197:D213,"A")&gt;0,"P"," "))</f>
        <v xml:space="preserve"> </v>
      </c>
      <c r="E214" s="108" t="str">
        <f t="shared" ref="E214:S214" si="106">IF(COUNTIF(E197:E213,"A")&gt;4,"C",IF(COUNTIF(E197:E213,"A")&gt;0,"P"," "))</f>
        <v xml:space="preserve"> </v>
      </c>
      <c r="F214" s="108" t="str">
        <f>IF(COUNTIF(F197:F213,"A")&gt;4,"C",IF(COUNTIF(F197:F213,"A")&gt;0,"P"," "))</f>
        <v xml:space="preserve"> </v>
      </c>
      <c r="G214" s="108" t="str">
        <f t="shared" si="106"/>
        <v xml:space="preserve"> </v>
      </c>
      <c r="H214" s="108" t="str">
        <f t="shared" si="106"/>
        <v xml:space="preserve"> </v>
      </c>
      <c r="I214" s="108" t="str">
        <f t="shared" si="106"/>
        <v xml:space="preserve"> </v>
      </c>
      <c r="J214" s="108" t="str">
        <f t="shared" si="106"/>
        <v xml:space="preserve"> </v>
      </c>
      <c r="K214" s="108" t="str">
        <f t="shared" si="106"/>
        <v xml:space="preserve"> </v>
      </c>
      <c r="L214" s="108" t="str">
        <f t="shared" si="106"/>
        <v xml:space="preserve"> </v>
      </c>
      <c r="M214" s="108" t="str">
        <f t="shared" si="106"/>
        <v xml:space="preserve"> </v>
      </c>
      <c r="N214" s="108" t="str">
        <f t="shared" si="106"/>
        <v xml:space="preserve"> </v>
      </c>
      <c r="O214" s="108" t="str">
        <f t="shared" si="106"/>
        <v xml:space="preserve"> </v>
      </c>
      <c r="P214" s="108" t="str">
        <f t="shared" si="106"/>
        <v xml:space="preserve"> </v>
      </c>
      <c r="Q214" s="108" t="str">
        <f t="shared" si="106"/>
        <v xml:space="preserve"> </v>
      </c>
      <c r="R214" s="108" t="str">
        <f t="shared" si="106"/>
        <v xml:space="preserve"> </v>
      </c>
      <c r="S214" s="108" t="str">
        <f t="shared" si="106"/>
        <v xml:space="preserve"> </v>
      </c>
      <c r="T214" s="108" t="str">
        <f t="shared" ref="T214:AG214" si="107">IF(COUNTIF(T197:T213,"A")&gt;4,"C",IF(COUNTIF(T197:T213,"A")&gt;0,"P"," "))</f>
        <v xml:space="preserve"> </v>
      </c>
      <c r="U214" s="108" t="str">
        <f t="shared" si="107"/>
        <v xml:space="preserve"> </v>
      </c>
      <c r="V214" s="108" t="str">
        <f t="shared" si="107"/>
        <v xml:space="preserve"> </v>
      </c>
      <c r="W214" s="108" t="str">
        <f t="shared" si="107"/>
        <v xml:space="preserve"> </v>
      </c>
      <c r="X214" s="108" t="str">
        <f t="shared" si="107"/>
        <v xml:space="preserve"> </v>
      </c>
      <c r="Y214" s="108" t="str">
        <f t="shared" si="107"/>
        <v xml:space="preserve"> </v>
      </c>
      <c r="Z214" s="108" t="str">
        <f t="shared" si="107"/>
        <v xml:space="preserve"> </v>
      </c>
      <c r="AA214" s="108" t="str">
        <f t="shared" si="107"/>
        <v xml:space="preserve"> </v>
      </c>
      <c r="AB214" s="108" t="str">
        <f t="shared" si="107"/>
        <v xml:space="preserve"> </v>
      </c>
      <c r="AC214" s="108" t="str">
        <f t="shared" si="107"/>
        <v xml:space="preserve"> </v>
      </c>
      <c r="AD214" s="108" t="str">
        <f t="shared" si="107"/>
        <v xml:space="preserve"> </v>
      </c>
      <c r="AE214" s="108" t="str">
        <f t="shared" si="107"/>
        <v xml:space="preserve"> </v>
      </c>
      <c r="AF214" s="108" t="str">
        <f t="shared" si="107"/>
        <v xml:space="preserve"> </v>
      </c>
      <c r="AG214" s="108" t="str">
        <f t="shared" si="107"/>
        <v xml:space="preserve"> </v>
      </c>
    </row>
    <row r="215" spans="2:33" ht="15">
      <c r="B215" s="139" t="s">
        <v>151</v>
      </c>
      <c r="C215" s="139"/>
      <c r="D215" s="143"/>
      <c r="E215" s="143"/>
      <c r="F215" s="143"/>
      <c r="G215" s="143"/>
      <c r="H215" s="143"/>
      <c r="I215" s="143"/>
      <c r="J215" s="143"/>
      <c r="K215" s="143"/>
      <c r="L215" s="143"/>
      <c r="M215" s="143"/>
      <c r="N215" s="143"/>
      <c r="O215" s="143"/>
      <c r="P215" s="143"/>
      <c r="Q215" s="143"/>
      <c r="R215" s="143"/>
      <c r="S215" s="143"/>
      <c r="T215" s="143"/>
      <c r="U215" s="143"/>
      <c r="V215" s="143"/>
      <c r="W215" s="143"/>
      <c r="X215" s="143"/>
      <c r="Y215" s="143"/>
      <c r="Z215" s="143"/>
      <c r="AA215" s="143"/>
      <c r="AB215" s="143"/>
      <c r="AC215" s="143"/>
      <c r="AD215" s="143"/>
      <c r="AE215" s="143"/>
      <c r="AF215" s="143"/>
      <c r="AG215" s="143"/>
    </row>
    <row r="216" spans="2:33">
      <c r="B216" s="3">
        <v>1</v>
      </c>
      <c r="C216" s="144" t="s">
        <v>160</v>
      </c>
      <c r="D216" s="145"/>
      <c r="E216" s="146"/>
      <c r="F216" s="146"/>
      <c r="G216" s="146"/>
      <c r="H216" s="146"/>
      <c r="I216" s="146"/>
      <c r="J216" s="146"/>
      <c r="K216" s="146"/>
      <c r="L216" s="146"/>
      <c r="M216" s="146"/>
      <c r="N216" s="146"/>
      <c r="O216" s="146"/>
      <c r="P216" s="146"/>
      <c r="Q216" s="146"/>
      <c r="R216" s="146"/>
      <c r="S216" s="146"/>
      <c r="T216" s="146"/>
      <c r="U216" s="146"/>
      <c r="V216" s="146"/>
      <c r="W216" s="146"/>
      <c r="X216" s="146"/>
      <c r="Y216" s="146"/>
      <c r="Z216" s="146"/>
      <c r="AA216" s="146"/>
      <c r="AB216" s="146"/>
      <c r="AC216" s="146"/>
      <c r="AD216" s="146"/>
      <c r="AE216" s="146"/>
      <c r="AF216" s="146"/>
      <c r="AG216" s="146"/>
    </row>
    <row r="217" spans="2:33">
      <c r="B217" s="2"/>
      <c r="C217" s="207" t="s">
        <v>161</v>
      </c>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c r="AG217" s="8"/>
    </row>
    <row r="218" spans="2:33">
      <c r="B218" s="2"/>
      <c r="C218" s="207" t="s">
        <v>162</v>
      </c>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c r="AE218" s="8"/>
      <c r="AF218" s="8"/>
      <c r="AG218" s="8"/>
    </row>
    <row r="219" spans="2:33">
      <c r="B219" s="2"/>
      <c r="C219" s="207" t="s">
        <v>163</v>
      </c>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row>
    <row r="220" spans="2:33">
      <c r="B220" s="3">
        <v>2</v>
      </c>
      <c r="C220" s="147" t="s">
        <v>164</v>
      </c>
      <c r="D220" s="142" t="str">
        <f t="shared" ref="D220:AG220" si="108">IF(COUNTIF(D217:D219,"C")&gt;=1,"A",IF(COUNTIF(D217:D219,"C")&gt;0,"P"," "))</f>
        <v xml:space="preserve"> </v>
      </c>
      <c r="E220" s="142" t="str">
        <f t="shared" ref="E220:S220" si="109">IF(COUNTIF(E217:E219,"C")&gt;=1,"A",IF(COUNTIF(E217:E219,"C")&gt;0,"P"," "))</f>
        <v xml:space="preserve"> </v>
      </c>
      <c r="F220" s="142" t="str">
        <f>IF(COUNTIF(F217:F219,"C")&gt;=1,"A",IF(COUNTIF(F217:F219,"C")&gt;0,"P"," "))</f>
        <v xml:space="preserve"> </v>
      </c>
      <c r="G220" s="142" t="str">
        <f t="shared" si="109"/>
        <v xml:space="preserve"> </v>
      </c>
      <c r="H220" s="142" t="str">
        <f t="shared" si="109"/>
        <v xml:space="preserve"> </v>
      </c>
      <c r="I220" s="142" t="str">
        <f t="shared" si="109"/>
        <v xml:space="preserve"> </v>
      </c>
      <c r="J220" s="142" t="str">
        <f t="shared" si="109"/>
        <v xml:space="preserve"> </v>
      </c>
      <c r="K220" s="142" t="str">
        <f t="shared" si="109"/>
        <v xml:space="preserve"> </v>
      </c>
      <c r="L220" s="142" t="str">
        <f t="shared" si="109"/>
        <v xml:space="preserve"> </v>
      </c>
      <c r="M220" s="142" t="str">
        <f t="shared" si="109"/>
        <v xml:space="preserve"> </v>
      </c>
      <c r="N220" s="142" t="str">
        <f t="shared" si="109"/>
        <v xml:space="preserve"> </v>
      </c>
      <c r="O220" s="142" t="str">
        <f t="shared" si="109"/>
        <v xml:space="preserve"> </v>
      </c>
      <c r="P220" s="142" t="str">
        <f t="shared" si="109"/>
        <v xml:space="preserve"> </v>
      </c>
      <c r="Q220" s="142" t="str">
        <f t="shared" si="109"/>
        <v xml:space="preserve"> </v>
      </c>
      <c r="R220" s="142" t="str">
        <f t="shared" si="109"/>
        <v xml:space="preserve"> </v>
      </c>
      <c r="S220" s="142" t="str">
        <f t="shared" si="109"/>
        <v xml:space="preserve"> </v>
      </c>
      <c r="T220" s="142" t="str">
        <f t="shared" si="108"/>
        <v xml:space="preserve"> </v>
      </c>
      <c r="U220" s="142" t="str">
        <f t="shared" si="108"/>
        <v xml:space="preserve"> </v>
      </c>
      <c r="V220" s="142" t="str">
        <f t="shared" si="108"/>
        <v xml:space="preserve"> </v>
      </c>
      <c r="W220" s="142" t="str">
        <f t="shared" si="108"/>
        <v xml:space="preserve"> </v>
      </c>
      <c r="X220" s="142" t="str">
        <f t="shared" si="108"/>
        <v xml:space="preserve"> </v>
      </c>
      <c r="Y220" s="142" t="str">
        <f t="shared" si="108"/>
        <v xml:space="preserve"> </v>
      </c>
      <c r="Z220" s="142" t="str">
        <f t="shared" si="108"/>
        <v xml:space="preserve"> </v>
      </c>
      <c r="AA220" s="142" t="str">
        <f t="shared" si="108"/>
        <v xml:space="preserve"> </v>
      </c>
      <c r="AB220" s="142" t="str">
        <f t="shared" si="108"/>
        <v xml:space="preserve"> </v>
      </c>
      <c r="AC220" s="142" t="str">
        <f t="shared" si="108"/>
        <v xml:space="preserve"> </v>
      </c>
      <c r="AD220" s="142" t="str">
        <f t="shared" si="108"/>
        <v xml:space="preserve"> </v>
      </c>
      <c r="AE220" s="142" t="str">
        <f t="shared" si="108"/>
        <v xml:space="preserve"> </v>
      </c>
      <c r="AF220" s="142" t="str">
        <f t="shared" si="108"/>
        <v xml:space="preserve"> </v>
      </c>
      <c r="AG220" s="142" t="str">
        <f t="shared" si="108"/>
        <v xml:space="preserve"> </v>
      </c>
    </row>
    <row r="221" spans="2:33">
      <c r="B221" s="2"/>
      <c r="C221" s="207" t="s">
        <v>165</v>
      </c>
      <c r="D221" s="8"/>
      <c r="E221" s="8"/>
      <c r="F221" s="8"/>
      <c r="G221" s="8"/>
      <c r="H221" s="8"/>
      <c r="I221" s="8"/>
      <c r="J221" s="8"/>
      <c r="K221" s="8"/>
      <c r="L221" s="8"/>
      <c r="M221" s="8"/>
      <c r="N221" s="8"/>
      <c r="O221" s="8"/>
      <c r="P221" s="8"/>
      <c r="Q221" s="8"/>
      <c r="R221" s="8"/>
      <c r="S221" s="8"/>
      <c r="T221" s="8"/>
      <c r="U221" s="8"/>
      <c r="V221" s="8"/>
      <c r="W221" s="8"/>
      <c r="X221" s="8"/>
      <c r="Y221" s="8"/>
      <c r="Z221" s="8"/>
      <c r="AA221" s="8"/>
      <c r="AB221" s="8"/>
      <c r="AC221" s="8"/>
      <c r="AD221" s="8"/>
      <c r="AE221" s="8"/>
      <c r="AF221" s="8"/>
      <c r="AG221" s="8"/>
    </row>
    <row r="222" spans="2:33">
      <c r="B222" s="2"/>
      <c r="C222" s="207" t="s">
        <v>166</v>
      </c>
      <c r="D222" s="8"/>
      <c r="E222" s="8"/>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c r="AE222" s="8"/>
      <c r="AF222" s="8"/>
      <c r="AG222" s="8"/>
    </row>
    <row r="223" spans="2:33">
      <c r="B223" s="2"/>
      <c r="C223" s="207" t="s">
        <v>167</v>
      </c>
      <c r="D223" s="8"/>
      <c r="E223" s="8"/>
      <c r="F223" s="8"/>
      <c r="G223" s="8"/>
      <c r="H223" s="8"/>
      <c r="I223" s="8"/>
      <c r="J223" s="8"/>
      <c r="K223" s="8"/>
      <c r="L223" s="8"/>
      <c r="M223" s="8"/>
      <c r="N223" s="8"/>
      <c r="O223" s="8"/>
      <c r="P223" s="8"/>
      <c r="Q223" s="8"/>
      <c r="R223" s="8"/>
      <c r="S223" s="8"/>
      <c r="T223" s="8"/>
      <c r="U223" s="8"/>
      <c r="V223" s="8"/>
      <c r="W223" s="8"/>
      <c r="X223" s="8"/>
      <c r="Y223" s="8"/>
      <c r="Z223" s="8"/>
      <c r="AA223" s="8"/>
      <c r="AB223" s="8"/>
      <c r="AC223" s="8"/>
      <c r="AD223" s="8"/>
      <c r="AE223" s="8"/>
      <c r="AF223" s="8"/>
      <c r="AG223" s="8"/>
    </row>
    <row r="224" spans="2:33">
      <c r="B224" s="3">
        <v>3</v>
      </c>
      <c r="C224" s="147" t="s">
        <v>168</v>
      </c>
      <c r="D224" s="142" t="str">
        <f t="shared" ref="D224:AG224" si="110">IF(COUNTIF(D221:D223,"C")&gt;=1,"A",IF(COUNTIF(D221:D223,"C")&gt;0,"P"," "))</f>
        <v xml:space="preserve"> </v>
      </c>
      <c r="E224" s="142" t="str">
        <f t="shared" ref="E224:S224" si="111">IF(COUNTIF(E221:E223,"C")&gt;=1,"A",IF(COUNTIF(E221:E223,"C")&gt;0,"P"," "))</f>
        <v xml:space="preserve"> </v>
      </c>
      <c r="F224" s="142" t="str">
        <f>IF(COUNTIF(F221:F223,"C")&gt;=1,"A",IF(COUNTIF(F221:F223,"C")&gt;0,"P"," "))</f>
        <v xml:space="preserve"> </v>
      </c>
      <c r="G224" s="142" t="str">
        <f t="shared" si="111"/>
        <v xml:space="preserve"> </v>
      </c>
      <c r="H224" s="142" t="str">
        <f t="shared" si="111"/>
        <v xml:space="preserve"> </v>
      </c>
      <c r="I224" s="142" t="str">
        <f t="shared" si="111"/>
        <v xml:space="preserve"> </v>
      </c>
      <c r="J224" s="142" t="str">
        <f t="shared" si="111"/>
        <v xml:space="preserve"> </v>
      </c>
      <c r="K224" s="142" t="str">
        <f t="shared" si="111"/>
        <v xml:space="preserve"> </v>
      </c>
      <c r="L224" s="142" t="str">
        <f t="shared" si="111"/>
        <v xml:space="preserve"> </v>
      </c>
      <c r="M224" s="142" t="str">
        <f t="shared" si="111"/>
        <v xml:space="preserve"> </v>
      </c>
      <c r="N224" s="142" t="str">
        <f t="shared" si="111"/>
        <v xml:space="preserve"> </v>
      </c>
      <c r="O224" s="142" t="str">
        <f t="shared" si="111"/>
        <v xml:space="preserve"> </v>
      </c>
      <c r="P224" s="142" t="str">
        <f t="shared" si="111"/>
        <v xml:space="preserve"> </v>
      </c>
      <c r="Q224" s="142" t="str">
        <f t="shared" si="111"/>
        <v xml:space="preserve"> </v>
      </c>
      <c r="R224" s="142" t="str">
        <f t="shared" si="111"/>
        <v xml:space="preserve"> </v>
      </c>
      <c r="S224" s="142" t="str">
        <f t="shared" si="111"/>
        <v xml:space="preserve"> </v>
      </c>
      <c r="T224" s="142" t="str">
        <f t="shared" si="110"/>
        <v xml:space="preserve"> </v>
      </c>
      <c r="U224" s="142" t="str">
        <f t="shared" si="110"/>
        <v xml:space="preserve"> </v>
      </c>
      <c r="V224" s="142" t="str">
        <f t="shared" si="110"/>
        <v xml:space="preserve"> </v>
      </c>
      <c r="W224" s="142" t="str">
        <f t="shared" si="110"/>
        <v xml:space="preserve"> </v>
      </c>
      <c r="X224" s="142" t="str">
        <f t="shared" si="110"/>
        <v xml:space="preserve"> </v>
      </c>
      <c r="Y224" s="142" t="str">
        <f t="shared" si="110"/>
        <v xml:space="preserve"> </v>
      </c>
      <c r="Z224" s="142" t="str">
        <f t="shared" si="110"/>
        <v xml:space="preserve"> </v>
      </c>
      <c r="AA224" s="142" t="str">
        <f t="shared" si="110"/>
        <v xml:space="preserve"> </v>
      </c>
      <c r="AB224" s="142" t="str">
        <f t="shared" si="110"/>
        <v xml:space="preserve"> </v>
      </c>
      <c r="AC224" s="142" t="str">
        <f t="shared" si="110"/>
        <v xml:space="preserve"> </v>
      </c>
      <c r="AD224" s="142" t="str">
        <f t="shared" si="110"/>
        <v xml:space="preserve"> </v>
      </c>
      <c r="AE224" s="142" t="str">
        <f t="shared" si="110"/>
        <v xml:space="preserve"> </v>
      </c>
      <c r="AF224" s="142" t="str">
        <f t="shared" si="110"/>
        <v xml:space="preserve"> </v>
      </c>
      <c r="AG224" s="142" t="str">
        <f t="shared" si="110"/>
        <v xml:space="preserve"> </v>
      </c>
    </row>
    <row r="225" spans="2:33">
      <c r="B225" s="2"/>
      <c r="C225" s="207" t="s">
        <v>169</v>
      </c>
      <c r="D225" s="8"/>
      <c r="E225" s="8"/>
      <c r="F225" s="8"/>
      <c r="G225" s="8"/>
      <c r="H225" s="8"/>
      <c r="I225" s="8"/>
      <c r="J225" s="8"/>
      <c r="K225" s="8"/>
      <c r="L225" s="8"/>
      <c r="M225" s="8"/>
      <c r="N225" s="8"/>
      <c r="O225" s="8"/>
      <c r="P225" s="8"/>
      <c r="Q225" s="8"/>
      <c r="R225" s="8"/>
      <c r="S225" s="8"/>
      <c r="T225" s="8"/>
      <c r="U225" s="8"/>
      <c r="V225" s="8"/>
      <c r="W225" s="8"/>
      <c r="X225" s="8"/>
      <c r="Y225" s="8"/>
      <c r="Z225" s="8"/>
      <c r="AA225" s="8"/>
      <c r="AB225" s="8"/>
      <c r="AC225" s="8"/>
      <c r="AD225" s="8"/>
      <c r="AE225" s="8"/>
      <c r="AF225" s="8"/>
      <c r="AG225" s="8"/>
    </row>
    <row r="226" spans="2:33">
      <c r="B226" s="2"/>
      <c r="C226" s="207" t="s">
        <v>170</v>
      </c>
      <c r="D226" s="8"/>
      <c r="E226" s="8"/>
      <c r="F226" s="8"/>
      <c r="G226" s="8"/>
      <c r="H226" s="8"/>
      <c r="I226" s="8"/>
      <c r="J226" s="8"/>
      <c r="K226" s="8"/>
      <c r="L226" s="8"/>
      <c r="M226" s="8"/>
      <c r="N226" s="8"/>
      <c r="O226" s="8"/>
      <c r="P226" s="8"/>
      <c r="Q226" s="8"/>
      <c r="R226" s="8"/>
      <c r="S226" s="8"/>
      <c r="T226" s="8"/>
      <c r="U226" s="8"/>
      <c r="V226" s="8"/>
      <c r="W226" s="8"/>
      <c r="X226" s="8"/>
      <c r="Y226" s="8"/>
      <c r="Z226" s="8"/>
      <c r="AA226" s="8"/>
      <c r="AB226" s="8"/>
      <c r="AC226" s="8"/>
      <c r="AD226" s="8"/>
      <c r="AE226" s="8"/>
      <c r="AF226" s="8"/>
      <c r="AG226" s="8"/>
    </row>
    <row r="227" spans="2:33">
      <c r="B227" s="2"/>
      <c r="C227" s="207" t="s">
        <v>171</v>
      </c>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c r="AE227" s="8"/>
      <c r="AF227" s="8"/>
      <c r="AG227" s="8"/>
    </row>
    <row r="228" spans="2:33">
      <c r="B228" s="3">
        <v>4</v>
      </c>
      <c r="C228" s="147" t="s">
        <v>172</v>
      </c>
      <c r="D228" s="142" t="str">
        <f t="shared" ref="D228:AG228" si="112">IF(COUNTIF(D225:D227,"C")&gt;=1,"A",IF(COUNTIF(D225:D227,"C")&gt;0,"P"," "))</f>
        <v xml:space="preserve"> </v>
      </c>
      <c r="E228" s="142" t="str">
        <f t="shared" ref="E228:S228" si="113">IF(COUNTIF(E225:E227,"C")&gt;=1,"A",IF(COUNTIF(E225:E227,"C")&gt;0,"P"," "))</f>
        <v xml:space="preserve"> </v>
      </c>
      <c r="F228" s="142" t="str">
        <f>IF(COUNTIF(F225:F227,"C")&gt;=1,"A",IF(COUNTIF(F225:F227,"C")&gt;0,"P"," "))</f>
        <v xml:space="preserve"> </v>
      </c>
      <c r="G228" s="142" t="str">
        <f t="shared" si="113"/>
        <v xml:space="preserve"> </v>
      </c>
      <c r="H228" s="142" t="str">
        <f t="shared" si="113"/>
        <v xml:space="preserve"> </v>
      </c>
      <c r="I228" s="142" t="str">
        <f t="shared" si="113"/>
        <v xml:space="preserve"> </v>
      </c>
      <c r="J228" s="142" t="str">
        <f t="shared" si="113"/>
        <v xml:space="preserve"> </v>
      </c>
      <c r="K228" s="142" t="str">
        <f t="shared" si="113"/>
        <v xml:space="preserve"> </v>
      </c>
      <c r="L228" s="142" t="str">
        <f t="shared" si="113"/>
        <v xml:space="preserve"> </v>
      </c>
      <c r="M228" s="142" t="str">
        <f t="shared" si="113"/>
        <v xml:space="preserve"> </v>
      </c>
      <c r="N228" s="142" t="str">
        <f t="shared" si="113"/>
        <v xml:space="preserve"> </v>
      </c>
      <c r="O228" s="142" t="str">
        <f t="shared" si="113"/>
        <v xml:space="preserve"> </v>
      </c>
      <c r="P228" s="142" t="str">
        <f t="shared" si="113"/>
        <v xml:space="preserve"> </v>
      </c>
      <c r="Q228" s="142" t="str">
        <f t="shared" si="113"/>
        <v xml:space="preserve"> </v>
      </c>
      <c r="R228" s="142" t="str">
        <f t="shared" si="113"/>
        <v xml:space="preserve"> </v>
      </c>
      <c r="S228" s="142" t="str">
        <f t="shared" si="113"/>
        <v xml:space="preserve"> </v>
      </c>
      <c r="T228" s="142" t="str">
        <f t="shared" si="112"/>
        <v xml:space="preserve"> </v>
      </c>
      <c r="U228" s="142" t="str">
        <f t="shared" si="112"/>
        <v xml:space="preserve"> </v>
      </c>
      <c r="V228" s="142" t="str">
        <f t="shared" si="112"/>
        <v xml:space="preserve"> </v>
      </c>
      <c r="W228" s="142" t="str">
        <f t="shared" si="112"/>
        <v xml:space="preserve"> </v>
      </c>
      <c r="X228" s="142" t="str">
        <f t="shared" si="112"/>
        <v xml:space="preserve"> </v>
      </c>
      <c r="Y228" s="142" t="str">
        <f t="shared" si="112"/>
        <v xml:space="preserve"> </v>
      </c>
      <c r="Z228" s="142" t="str">
        <f t="shared" si="112"/>
        <v xml:space="preserve"> </v>
      </c>
      <c r="AA228" s="142" t="str">
        <f t="shared" si="112"/>
        <v xml:space="preserve"> </v>
      </c>
      <c r="AB228" s="142" t="str">
        <f t="shared" si="112"/>
        <v xml:space="preserve"> </v>
      </c>
      <c r="AC228" s="142" t="str">
        <f t="shared" si="112"/>
        <v xml:space="preserve"> </v>
      </c>
      <c r="AD228" s="142" t="str">
        <f t="shared" si="112"/>
        <v xml:space="preserve"> </v>
      </c>
      <c r="AE228" s="142" t="str">
        <f t="shared" si="112"/>
        <v xml:space="preserve"> </v>
      </c>
      <c r="AF228" s="142" t="str">
        <f t="shared" si="112"/>
        <v xml:space="preserve"> </v>
      </c>
      <c r="AG228" s="142" t="str">
        <f t="shared" si="112"/>
        <v xml:space="preserve"> </v>
      </c>
    </row>
    <row r="229" spans="2:33">
      <c r="B229" s="2"/>
      <c r="C229" s="207" t="s">
        <v>173</v>
      </c>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8"/>
      <c r="AD229" s="8"/>
      <c r="AE229" s="8"/>
      <c r="AF229" s="8"/>
      <c r="AG229" s="8"/>
    </row>
    <row r="230" spans="2:33">
      <c r="B230" s="2"/>
      <c r="C230" s="207" t="s">
        <v>174</v>
      </c>
      <c r="D230" s="8"/>
      <c r="E230" s="8"/>
      <c r="F230" s="8"/>
      <c r="G230" s="8"/>
      <c r="H230" s="8"/>
      <c r="I230" s="8"/>
      <c r="J230" s="8"/>
      <c r="K230" s="8"/>
      <c r="L230" s="8"/>
      <c r="M230" s="8"/>
      <c r="N230" s="8"/>
      <c r="O230" s="8"/>
      <c r="P230" s="8"/>
      <c r="Q230" s="8"/>
      <c r="R230" s="8"/>
      <c r="S230" s="8"/>
      <c r="T230" s="8"/>
      <c r="U230" s="8"/>
      <c r="V230" s="8"/>
      <c r="W230" s="8"/>
      <c r="X230" s="8"/>
      <c r="Y230" s="8"/>
      <c r="Z230" s="8"/>
      <c r="AA230" s="8"/>
      <c r="AB230" s="8"/>
      <c r="AC230" s="8"/>
      <c r="AD230" s="8"/>
      <c r="AE230" s="8"/>
      <c r="AF230" s="8"/>
      <c r="AG230" s="8"/>
    </row>
    <row r="231" spans="2:33">
      <c r="B231" s="2"/>
      <c r="C231" s="207" t="s">
        <v>175</v>
      </c>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8"/>
      <c r="AD231" s="8"/>
      <c r="AE231" s="8"/>
      <c r="AF231" s="8"/>
      <c r="AG231" s="8"/>
    </row>
    <row r="232" spans="2:33">
      <c r="B232" s="3">
        <v>5</v>
      </c>
      <c r="C232" s="148" t="s">
        <v>176</v>
      </c>
      <c r="D232" s="142" t="str">
        <f t="shared" ref="D232:AG232" si="114">IF(COUNTIF(D229:D231,"C")&gt;=1,"A",IF(COUNTIF(D229:D231,"C")&gt;0,"P"," "))</f>
        <v xml:space="preserve"> </v>
      </c>
      <c r="E232" s="142" t="str">
        <f t="shared" ref="E232:S232" si="115">IF(COUNTIF(E229:E231,"C")&gt;=1,"A",IF(COUNTIF(E229:E231,"C")&gt;0,"P"," "))</f>
        <v xml:space="preserve"> </v>
      </c>
      <c r="F232" s="142" t="str">
        <f>IF(COUNTIF(F229:F231,"C")&gt;=1,"A",IF(COUNTIF(F229:F231,"C")&gt;0,"P"," "))</f>
        <v xml:space="preserve"> </v>
      </c>
      <c r="G232" s="142" t="str">
        <f t="shared" si="115"/>
        <v xml:space="preserve"> </v>
      </c>
      <c r="H232" s="142" t="str">
        <f t="shared" si="115"/>
        <v xml:space="preserve"> </v>
      </c>
      <c r="I232" s="142" t="str">
        <f t="shared" si="115"/>
        <v xml:space="preserve"> </v>
      </c>
      <c r="J232" s="142" t="str">
        <f t="shared" si="115"/>
        <v xml:space="preserve"> </v>
      </c>
      <c r="K232" s="142" t="str">
        <f t="shared" si="115"/>
        <v xml:space="preserve"> </v>
      </c>
      <c r="L232" s="142" t="str">
        <f t="shared" si="115"/>
        <v xml:space="preserve"> </v>
      </c>
      <c r="M232" s="142" t="str">
        <f t="shared" si="115"/>
        <v xml:space="preserve"> </v>
      </c>
      <c r="N232" s="142" t="str">
        <f t="shared" si="115"/>
        <v xml:space="preserve"> </v>
      </c>
      <c r="O232" s="142" t="str">
        <f t="shared" si="115"/>
        <v xml:space="preserve"> </v>
      </c>
      <c r="P232" s="142" t="str">
        <f t="shared" si="115"/>
        <v xml:space="preserve"> </v>
      </c>
      <c r="Q232" s="142" t="str">
        <f t="shared" si="115"/>
        <v xml:space="preserve"> </v>
      </c>
      <c r="R232" s="142" t="str">
        <f t="shared" si="115"/>
        <v xml:space="preserve"> </v>
      </c>
      <c r="S232" s="142" t="str">
        <f t="shared" si="115"/>
        <v xml:space="preserve"> </v>
      </c>
      <c r="T232" s="142" t="str">
        <f t="shared" si="114"/>
        <v xml:space="preserve"> </v>
      </c>
      <c r="U232" s="142" t="str">
        <f t="shared" si="114"/>
        <v xml:space="preserve"> </v>
      </c>
      <c r="V232" s="142" t="str">
        <f t="shared" si="114"/>
        <v xml:space="preserve"> </v>
      </c>
      <c r="W232" s="142" t="str">
        <f t="shared" si="114"/>
        <v xml:space="preserve"> </v>
      </c>
      <c r="X232" s="142" t="str">
        <f t="shared" si="114"/>
        <v xml:space="preserve"> </v>
      </c>
      <c r="Y232" s="142" t="str">
        <f t="shared" si="114"/>
        <v xml:space="preserve"> </v>
      </c>
      <c r="Z232" s="142" t="str">
        <f t="shared" si="114"/>
        <v xml:space="preserve"> </v>
      </c>
      <c r="AA232" s="142" t="str">
        <f t="shared" si="114"/>
        <v xml:space="preserve"> </v>
      </c>
      <c r="AB232" s="142" t="str">
        <f t="shared" si="114"/>
        <v xml:space="preserve"> </v>
      </c>
      <c r="AC232" s="142" t="str">
        <f t="shared" si="114"/>
        <v xml:space="preserve"> </v>
      </c>
      <c r="AD232" s="142" t="str">
        <f t="shared" si="114"/>
        <v xml:space="preserve"> </v>
      </c>
      <c r="AE232" s="142" t="str">
        <f t="shared" si="114"/>
        <v xml:space="preserve"> </v>
      </c>
      <c r="AF232" s="142" t="str">
        <f t="shared" si="114"/>
        <v xml:space="preserve"> </v>
      </c>
      <c r="AG232" s="142" t="str">
        <f t="shared" si="114"/>
        <v xml:space="preserve"> </v>
      </c>
    </row>
    <row r="233" spans="2:33">
      <c r="B233" s="6"/>
      <c r="C233" s="208" t="s">
        <v>177</v>
      </c>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c r="AG233" s="8"/>
    </row>
    <row r="234" spans="2:33">
      <c r="B234" s="6"/>
      <c r="C234" s="208" t="s">
        <v>178</v>
      </c>
      <c r="D234" s="8"/>
      <c r="E234" s="8"/>
      <c r="F234" s="8"/>
      <c r="G234" s="8"/>
      <c r="H234" s="8"/>
      <c r="I234" s="8"/>
      <c r="J234" s="8"/>
      <c r="K234" s="8"/>
      <c r="L234" s="8"/>
      <c r="M234" s="8"/>
      <c r="N234" s="8"/>
      <c r="O234" s="8"/>
      <c r="P234" s="8"/>
      <c r="Q234" s="8"/>
      <c r="R234" s="8"/>
      <c r="S234" s="8"/>
      <c r="T234" s="8"/>
      <c r="U234" s="8"/>
      <c r="V234" s="8"/>
      <c r="W234" s="8"/>
      <c r="X234" s="8"/>
      <c r="Y234" s="8"/>
      <c r="Z234" s="8"/>
      <c r="AA234" s="8"/>
      <c r="AB234" s="8"/>
      <c r="AC234" s="8"/>
      <c r="AD234" s="8"/>
      <c r="AE234" s="8"/>
      <c r="AF234" s="8"/>
      <c r="AG234" s="8"/>
    </row>
    <row r="235" spans="2:33" ht="13.5" thickBot="1">
      <c r="B235" s="6"/>
      <c r="C235" s="208" t="s">
        <v>179</v>
      </c>
      <c r="D235" s="8"/>
      <c r="E235" s="8"/>
      <c r="F235" s="8"/>
      <c r="G235" s="8"/>
      <c r="H235" s="8"/>
      <c r="I235" s="8"/>
      <c r="J235" s="8"/>
      <c r="K235" s="8"/>
      <c r="L235" s="8"/>
      <c r="M235" s="8"/>
      <c r="N235" s="8"/>
      <c r="O235" s="8"/>
      <c r="P235" s="8"/>
      <c r="Q235" s="8"/>
      <c r="R235" s="8"/>
      <c r="S235" s="8"/>
      <c r="T235" s="8"/>
      <c r="U235" s="8"/>
      <c r="V235" s="8"/>
      <c r="W235" s="8"/>
      <c r="X235" s="8"/>
      <c r="Y235" s="8"/>
      <c r="Z235" s="8"/>
      <c r="AA235" s="8"/>
      <c r="AB235" s="8"/>
      <c r="AC235" s="8"/>
      <c r="AD235" s="8"/>
      <c r="AE235" s="8"/>
      <c r="AF235" s="8"/>
      <c r="AG235" s="8"/>
    </row>
    <row r="236" spans="2:33" ht="13.5" hidden="1" thickBot="1">
      <c r="B236" s="6"/>
      <c r="C236" s="149"/>
      <c r="D236" s="142" t="str">
        <f t="shared" ref="D236:AG236" si="116">IF(COUNTIF(D233:D235,"C")&gt;=1,"A",IF(COUNTIF(D233:D235,"C")&gt;0,"P"," "))</f>
        <v xml:space="preserve"> </v>
      </c>
      <c r="E236" s="142" t="str">
        <f t="shared" ref="E236:S236" si="117">IF(COUNTIF(E233:E235,"C")&gt;=1,"A",IF(COUNTIF(E233:E235,"C")&gt;0,"P"," "))</f>
        <v xml:space="preserve"> </v>
      </c>
      <c r="F236" s="142" t="str">
        <f>IF(COUNTIF(F233:F235,"C")&gt;=1,"A",IF(COUNTIF(F233:F235,"C")&gt;0,"P"," "))</f>
        <v xml:space="preserve"> </v>
      </c>
      <c r="G236" s="142" t="str">
        <f t="shared" si="117"/>
        <v xml:space="preserve"> </v>
      </c>
      <c r="H236" s="142" t="str">
        <f t="shared" si="117"/>
        <v xml:space="preserve"> </v>
      </c>
      <c r="I236" s="142" t="str">
        <f t="shared" si="117"/>
        <v xml:space="preserve"> </v>
      </c>
      <c r="J236" s="142" t="str">
        <f t="shared" si="117"/>
        <v xml:space="preserve"> </v>
      </c>
      <c r="K236" s="142" t="str">
        <f t="shared" si="117"/>
        <v xml:space="preserve"> </v>
      </c>
      <c r="L236" s="142" t="str">
        <f t="shared" si="117"/>
        <v xml:space="preserve"> </v>
      </c>
      <c r="M236" s="142" t="str">
        <f t="shared" si="117"/>
        <v xml:space="preserve"> </v>
      </c>
      <c r="N236" s="142" t="str">
        <f t="shared" si="117"/>
        <v xml:space="preserve"> </v>
      </c>
      <c r="O236" s="142" t="str">
        <f t="shared" si="117"/>
        <v xml:space="preserve"> </v>
      </c>
      <c r="P236" s="142" t="str">
        <f t="shared" si="117"/>
        <v xml:space="preserve"> </v>
      </c>
      <c r="Q236" s="142" t="str">
        <f t="shared" si="117"/>
        <v xml:space="preserve"> </v>
      </c>
      <c r="R236" s="142" t="str">
        <f t="shared" si="117"/>
        <v xml:space="preserve"> </v>
      </c>
      <c r="S236" s="142" t="str">
        <f t="shared" si="117"/>
        <v xml:space="preserve"> </v>
      </c>
      <c r="T236" s="142" t="str">
        <f t="shared" si="116"/>
        <v xml:space="preserve"> </v>
      </c>
      <c r="U236" s="142" t="str">
        <f t="shared" si="116"/>
        <v xml:space="preserve"> </v>
      </c>
      <c r="V236" s="142" t="str">
        <f t="shared" si="116"/>
        <v xml:space="preserve"> </v>
      </c>
      <c r="W236" s="142" t="str">
        <f t="shared" si="116"/>
        <v xml:space="preserve"> </v>
      </c>
      <c r="X236" s="142" t="str">
        <f t="shared" si="116"/>
        <v xml:space="preserve"> </v>
      </c>
      <c r="Y236" s="142" t="str">
        <f t="shared" si="116"/>
        <v xml:space="preserve"> </v>
      </c>
      <c r="Z236" s="142" t="str">
        <f t="shared" si="116"/>
        <v xml:space="preserve"> </v>
      </c>
      <c r="AA236" s="142" t="str">
        <f t="shared" si="116"/>
        <v xml:space="preserve"> </v>
      </c>
      <c r="AB236" s="142" t="str">
        <f t="shared" si="116"/>
        <v xml:space="preserve"> </v>
      </c>
      <c r="AC236" s="142" t="str">
        <f t="shared" si="116"/>
        <v xml:space="preserve"> </v>
      </c>
      <c r="AD236" s="142" t="str">
        <f t="shared" si="116"/>
        <v xml:space="preserve"> </v>
      </c>
      <c r="AE236" s="142" t="str">
        <f t="shared" si="116"/>
        <v xml:space="preserve"> </v>
      </c>
      <c r="AF236" s="142" t="str">
        <f t="shared" si="116"/>
        <v xml:space="preserve"> </v>
      </c>
      <c r="AG236" s="142" t="str">
        <f t="shared" si="116"/>
        <v xml:space="preserve"> </v>
      </c>
    </row>
    <row r="237" spans="2:33" ht="13.5" thickBot="1">
      <c r="C237" s="20" t="s">
        <v>49</v>
      </c>
      <c r="D237" s="108" t="str">
        <f>IF(COUNTIF(D220:D236,"A")&gt;4,"C",IF(COUNTIF(D220:D236,"A")&gt;0,"P"," "))</f>
        <v xml:space="preserve"> </v>
      </c>
      <c r="E237" s="108" t="str">
        <f t="shared" ref="E237:S237" si="118">IF(COUNTIF(E220:E236,"A")&gt;4,"C",IF(COUNTIF(E220:E236,"A")&gt;0,"P"," "))</f>
        <v xml:space="preserve"> </v>
      </c>
      <c r="F237" s="108" t="str">
        <f>IF(COUNTIF(F220:F236,"A")&gt;4,"C",IF(COUNTIF(F220:F236,"A")&gt;0,"P"," "))</f>
        <v xml:space="preserve"> </v>
      </c>
      <c r="G237" s="108" t="str">
        <f t="shared" si="118"/>
        <v xml:space="preserve"> </v>
      </c>
      <c r="H237" s="108" t="str">
        <f t="shared" si="118"/>
        <v xml:space="preserve"> </v>
      </c>
      <c r="I237" s="108" t="str">
        <f t="shared" si="118"/>
        <v xml:space="preserve"> </v>
      </c>
      <c r="J237" s="108" t="str">
        <f t="shared" si="118"/>
        <v xml:space="preserve"> </v>
      </c>
      <c r="K237" s="108" t="str">
        <f t="shared" si="118"/>
        <v xml:space="preserve"> </v>
      </c>
      <c r="L237" s="108" t="str">
        <f t="shared" si="118"/>
        <v xml:space="preserve"> </v>
      </c>
      <c r="M237" s="108" t="str">
        <f t="shared" si="118"/>
        <v xml:space="preserve"> </v>
      </c>
      <c r="N237" s="108" t="str">
        <f t="shared" si="118"/>
        <v xml:space="preserve"> </v>
      </c>
      <c r="O237" s="108" t="str">
        <f t="shared" si="118"/>
        <v xml:space="preserve"> </v>
      </c>
      <c r="P237" s="108" t="str">
        <f t="shared" si="118"/>
        <v xml:space="preserve"> </v>
      </c>
      <c r="Q237" s="108" t="str">
        <f t="shared" si="118"/>
        <v xml:space="preserve"> </v>
      </c>
      <c r="R237" s="108" t="str">
        <f t="shared" si="118"/>
        <v xml:space="preserve"> </v>
      </c>
      <c r="S237" s="108" t="str">
        <f t="shared" si="118"/>
        <v xml:space="preserve"> </v>
      </c>
      <c r="T237" s="108" t="str">
        <f t="shared" ref="T237:AG237" si="119">IF(COUNTIF(T220:T236,"A")&gt;4,"C",IF(COUNTIF(T220:T236,"A")&gt;0,"P"," "))</f>
        <v xml:space="preserve"> </v>
      </c>
      <c r="U237" s="108" t="str">
        <f t="shared" si="119"/>
        <v xml:space="preserve"> </v>
      </c>
      <c r="V237" s="108" t="str">
        <f t="shared" si="119"/>
        <v xml:space="preserve"> </v>
      </c>
      <c r="W237" s="108" t="str">
        <f t="shared" si="119"/>
        <v xml:space="preserve"> </v>
      </c>
      <c r="X237" s="108" t="str">
        <f t="shared" si="119"/>
        <v xml:space="preserve"> </v>
      </c>
      <c r="Y237" s="108" t="str">
        <f t="shared" si="119"/>
        <v xml:space="preserve"> </v>
      </c>
      <c r="Z237" s="108" t="str">
        <f t="shared" si="119"/>
        <v xml:space="preserve"> </v>
      </c>
      <c r="AA237" s="108" t="str">
        <f t="shared" si="119"/>
        <v xml:space="preserve"> </v>
      </c>
      <c r="AB237" s="108" t="str">
        <f t="shared" si="119"/>
        <v xml:space="preserve"> </v>
      </c>
      <c r="AC237" s="108" t="str">
        <f t="shared" si="119"/>
        <v xml:space="preserve"> </v>
      </c>
      <c r="AD237" s="108" t="str">
        <f t="shared" si="119"/>
        <v xml:space="preserve"> </v>
      </c>
      <c r="AE237" s="108" t="str">
        <f t="shared" si="119"/>
        <v xml:space="preserve"> </v>
      </c>
      <c r="AF237" s="108" t="str">
        <f t="shared" si="119"/>
        <v xml:space="preserve"> </v>
      </c>
      <c r="AG237" s="108" t="str">
        <f t="shared" si="119"/>
        <v xml:space="preserve"> </v>
      </c>
    </row>
    <row r="238" spans="2:33" ht="15">
      <c r="B238" s="139" t="s">
        <v>744</v>
      </c>
      <c r="C238" s="139"/>
      <c r="D238" s="143"/>
      <c r="E238" s="143"/>
      <c r="F238" s="143"/>
      <c r="G238" s="143"/>
      <c r="H238" s="143"/>
      <c r="I238" s="143"/>
      <c r="J238" s="143"/>
      <c r="K238" s="143"/>
      <c r="L238" s="143"/>
      <c r="M238" s="143"/>
      <c r="N238" s="143"/>
      <c r="O238" s="143"/>
      <c r="P238" s="143"/>
      <c r="Q238" s="143"/>
      <c r="R238" s="143"/>
      <c r="S238" s="143"/>
      <c r="T238" s="143"/>
      <c r="U238" s="143"/>
      <c r="V238" s="143"/>
      <c r="W238" s="143"/>
      <c r="X238" s="143"/>
      <c r="Y238" s="143"/>
      <c r="Z238" s="143"/>
      <c r="AA238" s="143"/>
      <c r="AB238" s="143"/>
      <c r="AC238" s="143"/>
      <c r="AD238" s="143"/>
      <c r="AE238" s="143"/>
      <c r="AF238" s="143"/>
      <c r="AG238" s="143"/>
    </row>
    <row r="239" spans="2:33">
      <c r="B239" s="3">
        <v>1</v>
      </c>
      <c r="C239" s="144" t="s">
        <v>770</v>
      </c>
      <c r="D239" s="145"/>
      <c r="E239" s="146"/>
      <c r="F239" s="146"/>
      <c r="G239" s="146"/>
      <c r="H239" s="146"/>
      <c r="I239" s="146"/>
      <c r="J239" s="146"/>
      <c r="K239" s="146"/>
      <c r="L239" s="146"/>
      <c r="M239" s="146"/>
      <c r="N239" s="146"/>
      <c r="O239" s="146"/>
      <c r="P239" s="146"/>
      <c r="Q239" s="146"/>
      <c r="R239" s="146"/>
      <c r="S239" s="146"/>
      <c r="T239" s="146"/>
      <c r="U239" s="146"/>
      <c r="V239" s="146"/>
      <c r="W239" s="146"/>
      <c r="X239" s="146"/>
      <c r="Y239" s="146"/>
      <c r="Z239" s="146"/>
      <c r="AA239" s="146"/>
      <c r="AB239" s="146"/>
      <c r="AC239" s="146"/>
      <c r="AD239" s="146"/>
      <c r="AE239" s="146"/>
      <c r="AF239" s="146"/>
      <c r="AG239" s="146"/>
    </row>
    <row r="240" spans="2:33">
      <c r="B240" s="2"/>
      <c r="C240" s="207" t="s">
        <v>771</v>
      </c>
      <c r="D240" s="8"/>
      <c r="E240" s="8"/>
      <c r="F240" s="8"/>
      <c r="G240" s="8"/>
      <c r="H240" s="8"/>
      <c r="I240" s="8"/>
      <c r="J240" s="8"/>
      <c r="K240" s="8"/>
      <c r="L240" s="8"/>
      <c r="M240" s="8"/>
      <c r="N240" s="8"/>
      <c r="O240" s="8"/>
      <c r="P240" s="8"/>
      <c r="Q240" s="8"/>
      <c r="R240" s="8"/>
      <c r="S240" s="8"/>
      <c r="T240" s="8"/>
      <c r="U240" s="8"/>
      <c r="V240" s="8"/>
      <c r="W240" s="8"/>
      <c r="X240" s="8"/>
      <c r="Y240" s="8"/>
      <c r="Z240" s="8"/>
      <c r="AA240" s="8"/>
      <c r="AB240" s="8"/>
      <c r="AC240" s="8"/>
      <c r="AD240" s="8"/>
      <c r="AE240" s="8"/>
      <c r="AF240" s="8"/>
      <c r="AG240" s="8"/>
    </row>
    <row r="241" spans="2:33">
      <c r="B241" s="2"/>
      <c r="C241" s="207" t="s">
        <v>772</v>
      </c>
      <c r="D241" s="8"/>
      <c r="E241" s="8"/>
      <c r="F241" s="8"/>
      <c r="G241" s="8"/>
      <c r="H241" s="8"/>
      <c r="I241" s="8"/>
      <c r="J241" s="8"/>
      <c r="K241" s="8"/>
      <c r="L241" s="8"/>
      <c r="M241" s="8"/>
      <c r="N241" s="8"/>
      <c r="O241" s="8"/>
      <c r="P241" s="8"/>
      <c r="Q241" s="8"/>
      <c r="R241" s="8"/>
      <c r="S241" s="8"/>
      <c r="T241" s="8"/>
      <c r="U241" s="8"/>
      <c r="V241" s="8"/>
      <c r="W241" s="8"/>
      <c r="X241" s="8"/>
      <c r="Y241" s="8"/>
      <c r="Z241" s="8"/>
      <c r="AA241" s="8"/>
      <c r="AB241" s="8"/>
      <c r="AC241" s="8"/>
      <c r="AD241" s="8"/>
      <c r="AE241" s="8"/>
      <c r="AF241" s="8"/>
      <c r="AG241" s="8"/>
    </row>
    <row r="242" spans="2:33">
      <c r="B242" s="2"/>
      <c r="C242" s="207" t="s">
        <v>773</v>
      </c>
      <c r="D242" s="8"/>
      <c r="E242" s="8"/>
      <c r="F242" s="8"/>
      <c r="G242" s="8"/>
      <c r="H242" s="8"/>
      <c r="I242" s="8"/>
      <c r="J242" s="8"/>
      <c r="K242" s="8"/>
      <c r="L242" s="8"/>
      <c r="M242" s="8"/>
      <c r="N242" s="8"/>
      <c r="O242" s="8"/>
      <c r="P242" s="8"/>
      <c r="Q242" s="8"/>
      <c r="R242" s="8"/>
      <c r="S242" s="8"/>
      <c r="T242" s="8"/>
      <c r="U242" s="8"/>
      <c r="V242" s="8"/>
      <c r="W242" s="8"/>
      <c r="X242" s="8"/>
      <c r="Y242" s="8"/>
      <c r="Z242" s="8"/>
      <c r="AA242" s="8"/>
      <c r="AB242" s="8"/>
      <c r="AC242" s="8"/>
      <c r="AD242" s="8"/>
      <c r="AE242" s="8"/>
      <c r="AF242" s="8"/>
      <c r="AG242" s="8"/>
    </row>
    <row r="243" spans="2:33">
      <c r="B243" s="3">
        <v>2</v>
      </c>
      <c r="C243" s="147" t="s">
        <v>774</v>
      </c>
      <c r="D243" s="142" t="str">
        <f t="shared" ref="D243:AG243" si="120">IF(COUNTIF(D240:D242,"C")&gt;=1,"A",IF(COUNTIF(D240:D242,"C")&gt;0,"P"," "))</f>
        <v xml:space="preserve"> </v>
      </c>
      <c r="E243" s="142" t="str">
        <f t="shared" ref="E243:S243" si="121">IF(COUNTIF(E240:E242,"C")&gt;=1,"A",IF(COUNTIF(E240:E242,"C")&gt;0,"P"," "))</f>
        <v xml:space="preserve"> </v>
      </c>
      <c r="F243" s="142" t="str">
        <f>IF(COUNTIF(F240:F242,"C")&gt;=1,"A",IF(COUNTIF(F240:F242,"C")&gt;0,"P"," "))</f>
        <v xml:space="preserve"> </v>
      </c>
      <c r="G243" s="142" t="str">
        <f t="shared" si="121"/>
        <v xml:space="preserve"> </v>
      </c>
      <c r="H243" s="142" t="str">
        <f t="shared" si="121"/>
        <v xml:space="preserve"> </v>
      </c>
      <c r="I243" s="142" t="str">
        <f t="shared" si="121"/>
        <v xml:space="preserve"> </v>
      </c>
      <c r="J243" s="142" t="str">
        <f t="shared" si="121"/>
        <v xml:space="preserve"> </v>
      </c>
      <c r="K243" s="142" t="str">
        <f t="shared" si="121"/>
        <v xml:space="preserve"> </v>
      </c>
      <c r="L243" s="142" t="str">
        <f t="shared" si="121"/>
        <v xml:space="preserve"> </v>
      </c>
      <c r="M243" s="142" t="str">
        <f t="shared" si="121"/>
        <v xml:space="preserve"> </v>
      </c>
      <c r="N243" s="142" t="str">
        <f t="shared" si="121"/>
        <v xml:space="preserve"> </v>
      </c>
      <c r="O243" s="142" t="str">
        <f t="shared" si="121"/>
        <v xml:space="preserve"> </v>
      </c>
      <c r="P243" s="142" t="str">
        <f t="shared" si="121"/>
        <v xml:space="preserve"> </v>
      </c>
      <c r="Q243" s="142" t="str">
        <f t="shared" si="121"/>
        <v xml:space="preserve"> </v>
      </c>
      <c r="R243" s="142" t="str">
        <f t="shared" si="121"/>
        <v xml:space="preserve"> </v>
      </c>
      <c r="S243" s="142" t="str">
        <f t="shared" si="121"/>
        <v xml:space="preserve"> </v>
      </c>
      <c r="T243" s="142" t="str">
        <f t="shared" si="120"/>
        <v xml:space="preserve"> </v>
      </c>
      <c r="U243" s="142" t="str">
        <f t="shared" si="120"/>
        <v xml:space="preserve"> </v>
      </c>
      <c r="V243" s="142" t="str">
        <f t="shared" si="120"/>
        <v xml:space="preserve"> </v>
      </c>
      <c r="W243" s="142" t="str">
        <f t="shared" si="120"/>
        <v xml:space="preserve"> </v>
      </c>
      <c r="X243" s="142" t="str">
        <f t="shared" si="120"/>
        <v xml:space="preserve"> </v>
      </c>
      <c r="Y243" s="142" t="str">
        <f t="shared" si="120"/>
        <v xml:space="preserve"> </v>
      </c>
      <c r="Z243" s="142" t="str">
        <f t="shared" si="120"/>
        <v xml:space="preserve"> </v>
      </c>
      <c r="AA243" s="142" t="str">
        <f t="shared" si="120"/>
        <v xml:space="preserve"> </v>
      </c>
      <c r="AB243" s="142" t="str">
        <f t="shared" si="120"/>
        <v xml:space="preserve"> </v>
      </c>
      <c r="AC243" s="142" t="str">
        <f t="shared" si="120"/>
        <v xml:space="preserve"> </v>
      </c>
      <c r="AD243" s="142" t="str">
        <f t="shared" si="120"/>
        <v xml:space="preserve"> </v>
      </c>
      <c r="AE243" s="142" t="str">
        <f t="shared" si="120"/>
        <v xml:space="preserve"> </v>
      </c>
      <c r="AF243" s="142" t="str">
        <f t="shared" si="120"/>
        <v xml:space="preserve"> </v>
      </c>
      <c r="AG243" s="142" t="str">
        <f t="shared" si="120"/>
        <v xml:space="preserve"> </v>
      </c>
    </row>
    <row r="244" spans="2:33">
      <c r="B244" s="2"/>
      <c r="C244" s="207" t="s">
        <v>775</v>
      </c>
      <c r="D244" s="8"/>
      <c r="E244" s="8"/>
      <c r="F244" s="8"/>
      <c r="G244" s="8"/>
      <c r="H244" s="8"/>
      <c r="I244" s="8"/>
      <c r="J244" s="8"/>
      <c r="K244" s="8"/>
      <c r="L244" s="8"/>
      <c r="M244" s="8"/>
      <c r="N244" s="8"/>
      <c r="O244" s="8"/>
      <c r="P244" s="8"/>
      <c r="Q244" s="8"/>
      <c r="R244" s="8"/>
      <c r="S244" s="8"/>
      <c r="T244" s="8"/>
      <c r="U244" s="8"/>
      <c r="V244" s="8"/>
      <c r="W244" s="8"/>
      <c r="X244" s="8"/>
      <c r="Y244" s="8"/>
      <c r="Z244" s="8"/>
      <c r="AA244" s="8"/>
      <c r="AB244" s="8"/>
      <c r="AC244" s="8"/>
      <c r="AD244" s="8"/>
      <c r="AE244" s="8"/>
      <c r="AF244" s="8"/>
      <c r="AG244" s="8"/>
    </row>
    <row r="245" spans="2:33">
      <c r="B245" s="2"/>
      <c r="C245" s="207" t="s">
        <v>776</v>
      </c>
      <c r="D245" s="8"/>
      <c r="E245" s="8"/>
      <c r="F245" s="8"/>
      <c r="G245" s="8"/>
      <c r="H245" s="8"/>
      <c r="I245" s="8"/>
      <c r="J245" s="8"/>
      <c r="K245" s="8"/>
      <c r="L245" s="8"/>
      <c r="M245" s="8"/>
      <c r="N245" s="8"/>
      <c r="O245" s="8"/>
      <c r="P245" s="8"/>
      <c r="Q245" s="8"/>
      <c r="R245" s="8"/>
      <c r="S245" s="8"/>
      <c r="T245" s="8"/>
      <c r="U245" s="8"/>
      <c r="V245" s="8"/>
      <c r="W245" s="8"/>
      <c r="X245" s="8"/>
      <c r="Y245" s="8"/>
      <c r="Z245" s="8"/>
      <c r="AA245" s="8"/>
      <c r="AB245" s="8"/>
      <c r="AC245" s="8"/>
      <c r="AD245" s="8"/>
      <c r="AE245" s="8"/>
      <c r="AF245" s="8"/>
      <c r="AG245" s="8"/>
    </row>
    <row r="246" spans="2:33">
      <c r="B246" s="2"/>
      <c r="C246" s="207" t="s">
        <v>777</v>
      </c>
      <c r="D246" s="8"/>
      <c r="E246" s="8"/>
      <c r="F246" s="8"/>
      <c r="G246" s="8"/>
      <c r="H246" s="8"/>
      <c r="I246" s="8"/>
      <c r="J246" s="8"/>
      <c r="K246" s="8"/>
      <c r="L246" s="8"/>
      <c r="M246" s="8"/>
      <c r="N246" s="8"/>
      <c r="O246" s="8"/>
      <c r="P246" s="8"/>
      <c r="Q246" s="8"/>
      <c r="R246" s="8"/>
      <c r="S246" s="8"/>
      <c r="T246" s="8"/>
      <c r="U246" s="8"/>
      <c r="V246" s="8"/>
      <c r="W246" s="8"/>
      <c r="X246" s="8"/>
      <c r="Y246" s="8"/>
      <c r="Z246" s="8"/>
      <c r="AA246" s="8"/>
      <c r="AB246" s="8"/>
      <c r="AC246" s="8"/>
      <c r="AD246" s="8"/>
      <c r="AE246" s="8"/>
      <c r="AF246" s="8"/>
      <c r="AG246" s="8"/>
    </row>
    <row r="247" spans="2:33">
      <c r="B247" s="3">
        <v>3</v>
      </c>
      <c r="C247" s="147" t="s">
        <v>778</v>
      </c>
      <c r="D247" s="142" t="str">
        <f t="shared" ref="D247:AG247" si="122">IF(COUNTIF(D244:D246,"C")&gt;=1,"A",IF(COUNTIF(D244:D246,"C")&gt;0,"P"," "))</f>
        <v xml:space="preserve"> </v>
      </c>
      <c r="E247" s="142" t="str">
        <f t="shared" ref="E247:S247" si="123">IF(COUNTIF(E244:E246,"C")&gt;=1,"A",IF(COUNTIF(E244:E246,"C")&gt;0,"P"," "))</f>
        <v xml:space="preserve"> </v>
      </c>
      <c r="F247" s="142" t="str">
        <f>IF(COUNTIF(F244:F246,"C")&gt;=1,"A",IF(COUNTIF(F244:F246,"C")&gt;0,"P"," "))</f>
        <v xml:space="preserve"> </v>
      </c>
      <c r="G247" s="142" t="str">
        <f t="shared" si="123"/>
        <v xml:space="preserve"> </v>
      </c>
      <c r="H247" s="142" t="str">
        <f t="shared" si="123"/>
        <v xml:space="preserve"> </v>
      </c>
      <c r="I247" s="142" t="str">
        <f t="shared" si="123"/>
        <v xml:space="preserve"> </v>
      </c>
      <c r="J247" s="142" t="str">
        <f t="shared" si="123"/>
        <v xml:space="preserve"> </v>
      </c>
      <c r="K247" s="142" t="str">
        <f t="shared" si="123"/>
        <v xml:space="preserve"> </v>
      </c>
      <c r="L247" s="142" t="str">
        <f t="shared" si="123"/>
        <v xml:space="preserve"> </v>
      </c>
      <c r="M247" s="142" t="str">
        <f t="shared" si="123"/>
        <v xml:space="preserve"> </v>
      </c>
      <c r="N247" s="142" t="str">
        <f t="shared" si="123"/>
        <v xml:space="preserve"> </v>
      </c>
      <c r="O247" s="142" t="str">
        <f t="shared" si="123"/>
        <v xml:space="preserve"> </v>
      </c>
      <c r="P247" s="142" t="str">
        <f t="shared" si="123"/>
        <v xml:space="preserve"> </v>
      </c>
      <c r="Q247" s="142" t="str">
        <f t="shared" si="123"/>
        <v xml:space="preserve"> </v>
      </c>
      <c r="R247" s="142" t="str">
        <f t="shared" si="123"/>
        <v xml:space="preserve"> </v>
      </c>
      <c r="S247" s="142" t="str">
        <f t="shared" si="123"/>
        <v xml:space="preserve"> </v>
      </c>
      <c r="T247" s="142" t="str">
        <f t="shared" si="122"/>
        <v xml:space="preserve"> </v>
      </c>
      <c r="U247" s="142" t="str">
        <f t="shared" si="122"/>
        <v xml:space="preserve"> </v>
      </c>
      <c r="V247" s="142" t="str">
        <f t="shared" si="122"/>
        <v xml:space="preserve"> </v>
      </c>
      <c r="W247" s="142" t="str">
        <f t="shared" si="122"/>
        <v xml:space="preserve"> </v>
      </c>
      <c r="X247" s="142" t="str">
        <f t="shared" si="122"/>
        <v xml:space="preserve"> </v>
      </c>
      <c r="Y247" s="142" t="str">
        <f t="shared" si="122"/>
        <v xml:space="preserve"> </v>
      </c>
      <c r="Z247" s="142" t="str">
        <f t="shared" si="122"/>
        <v xml:space="preserve"> </v>
      </c>
      <c r="AA247" s="142" t="str">
        <f t="shared" si="122"/>
        <v xml:space="preserve"> </v>
      </c>
      <c r="AB247" s="142" t="str">
        <f t="shared" si="122"/>
        <v xml:space="preserve"> </v>
      </c>
      <c r="AC247" s="142" t="str">
        <f t="shared" si="122"/>
        <v xml:space="preserve"> </v>
      </c>
      <c r="AD247" s="142" t="str">
        <f t="shared" si="122"/>
        <v xml:space="preserve"> </v>
      </c>
      <c r="AE247" s="142" t="str">
        <f t="shared" si="122"/>
        <v xml:space="preserve"> </v>
      </c>
      <c r="AF247" s="142" t="str">
        <f t="shared" si="122"/>
        <v xml:space="preserve"> </v>
      </c>
      <c r="AG247" s="142" t="str">
        <f t="shared" si="122"/>
        <v xml:space="preserve"> </v>
      </c>
    </row>
    <row r="248" spans="2:33">
      <c r="B248" s="2"/>
      <c r="C248" s="207" t="s">
        <v>779</v>
      </c>
      <c r="D248" s="8"/>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c r="AG248" s="8"/>
    </row>
    <row r="249" spans="2:33">
      <c r="B249" s="2"/>
      <c r="C249" s="207" t="s">
        <v>780</v>
      </c>
      <c r="D249" s="8"/>
      <c r="E249" s="8"/>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8"/>
      <c r="AG249" s="8"/>
    </row>
    <row r="250" spans="2:33">
      <c r="B250" s="2"/>
      <c r="C250" s="207" t="s">
        <v>781</v>
      </c>
      <c r="D250" s="8"/>
      <c r="E250" s="8"/>
      <c r="F250" s="8"/>
      <c r="G250" s="8"/>
      <c r="H250" s="8"/>
      <c r="I250" s="8"/>
      <c r="J250" s="8"/>
      <c r="K250" s="8"/>
      <c r="L250" s="8"/>
      <c r="M250" s="8"/>
      <c r="N250" s="8"/>
      <c r="O250" s="8"/>
      <c r="P250" s="8"/>
      <c r="Q250" s="8"/>
      <c r="R250" s="8"/>
      <c r="S250" s="8"/>
      <c r="T250" s="8"/>
      <c r="U250" s="8"/>
      <c r="V250" s="8"/>
      <c r="W250" s="8"/>
      <c r="X250" s="8"/>
      <c r="Y250" s="8"/>
      <c r="Z250" s="8"/>
      <c r="AA250" s="8"/>
      <c r="AB250" s="8"/>
      <c r="AC250" s="8"/>
      <c r="AD250" s="8"/>
      <c r="AE250" s="8"/>
      <c r="AF250" s="8"/>
      <c r="AG250" s="8"/>
    </row>
    <row r="251" spans="2:33">
      <c r="B251" s="3">
        <v>4</v>
      </c>
      <c r="C251" s="147" t="s">
        <v>782</v>
      </c>
      <c r="D251" s="142" t="str">
        <f t="shared" ref="D251:AG251" si="124">IF(COUNTIF(D248:D250,"C")&gt;=1,"A",IF(COUNTIF(D248:D250,"C")&gt;0,"P"," "))</f>
        <v xml:space="preserve"> </v>
      </c>
      <c r="E251" s="142" t="str">
        <f t="shared" ref="E251:S251" si="125">IF(COUNTIF(E248:E250,"C")&gt;=1,"A",IF(COUNTIF(E248:E250,"C")&gt;0,"P"," "))</f>
        <v xml:space="preserve"> </v>
      </c>
      <c r="F251" s="142" t="str">
        <f>IF(COUNTIF(F248:F250,"C")&gt;=1,"A",IF(COUNTIF(F248:F250,"C")&gt;0,"P"," "))</f>
        <v xml:space="preserve"> </v>
      </c>
      <c r="G251" s="142" t="str">
        <f t="shared" si="125"/>
        <v xml:space="preserve"> </v>
      </c>
      <c r="H251" s="142" t="str">
        <f t="shared" si="125"/>
        <v xml:space="preserve"> </v>
      </c>
      <c r="I251" s="142" t="str">
        <f t="shared" si="125"/>
        <v xml:space="preserve"> </v>
      </c>
      <c r="J251" s="142" t="str">
        <f t="shared" si="125"/>
        <v xml:space="preserve"> </v>
      </c>
      <c r="K251" s="142" t="str">
        <f t="shared" si="125"/>
        <v xml:space="preserve"> </v>
      </c>
      <c r="L251" s="142" t="str">
        <f t="shared" si="125"/>
        <v xml:space="preserve"> </v>
      </c>
      <c r="M251" s="142" t="str">
        <f t="shared" si="125"/>
        <v xml:space="preserve"> </v>
      </c>
      <c r="N251" s="142" t="str">
        <f t="shared" si="125"/>
        <v xml:space="preserve"> </v>
      </c>
      <c r="O251" s="142" t="str">
        <f t="shared" si="125"/>
        <v xml:space="preserve"> </v>
      </c>
      <c r="P251" s="142" t="str">
        <f t="shared" si="125"/>
        <v xml:space="preserve"> </v>
      </c>
      <c r="Q251" s="142" t="str">
        <f t="shared" si="125"/>
        <v xml:space="preserve"> </v>
      </c>
      <c r="R251" s="142" t="str">
        <f t="shared" si="125"/>
        <v xml:space="preserve"> </v>
      </c>
      <c r="S251" s="142" t="str">
        <f t="shared" si="125"/>
        <v xml:space="preserve"> </v>
      </c>
      <c r="T251" s="142" t="str">
        <f t="shared" si="124"/>
        <v xml:space="preserve"> </v>
      </c>
      <c r="U251" s="142" t="str">
        <f t="shared" si="124"/>
        <v xml:space="preserve"> </v>
      </c>
      <c r="V251" s="142" t="str">
        <f t="shared" si="124"/>
        <v xml:space="preserve"> </v>
      </c>
      <c r="W251" s="142" t="str">
        <f t="shared" si="124"/>
        <v xml:space="preserve"> </v>
      </c>
      <c r="X251" s="142" t="str">
        <f t="shared" si="124"/>
        <v xml:space="preserve"> </v>
      </c>
      <c r="Y251" s="142" t="str">
        <f t="shared" si="124"/>
        <v xml:space="preserve"> </v>
      </c>
      <c r="Z251" s="142" t="str">
        <f t="shared" si="124"/>
        <v xml:space="preserve"> </v>
      </c>
      <c r="AA251" s="142" t="str">
        <f t="shared" si="124"/>
        <v xml:space="preserve"> </v>
      </c>
      <c r="AB251" s="142" t="str">
        <f t="shared" si="124"/>
        <v xml:space="preserve"> </v>
      </c>
      <c r="AC251" s="142" t="str">
        <f t="shared" si="124"/>
        <v xml:space="preserve"> </v>
      </c>
      <c r="AD251" s="142" t="str">
        <f t="shared" si="124"/>
        <v xml:space="preserve"> </v>
      </c>
      <c r="AE251" s="142" t="str">
        <f t="shared" si="124"/>
        <v xml:space="preserve"> </v>
      </c>
      <c r="AF251" s="142" t="str">
        <f t="shared" si="124"/>
        <v xml:space="preserve"> </v>
      </c>
      <c r="AG251" s="142" t="str">
        <f t="shared" si="124"/>
        <v xml:space="preserve"> </v>
      </c>
    </row>
    <row r="252" spans="2:33">
      <c r="B252" s="2"/>
      <c r="C252" s="207" t="s">
        <v>783</v>
      </c>
      <c r="D252" s="8"/>
      <c r="E252" s="8"/>
      <c r="F252" s="8"/>
      <c r="G252" s="8"/>
      <c r="H252" s="8"/>
      <c r="I252" s="8"/>
      <c r="J252" s="8"/>
      <c r="K252" s="8"/>
      <c r="L252" s="8"/>
      <c r="M252" s="8"/>
      <c r="N252" s="8"/>
      <c r="O252" s="8"/>
      <c r="P252" s="8"/>
      <c r="Q252" s="8"/>
      <c r="R252" s="8"/>
      <c r="S252" s="8"/>
      <c r="T252" s="8"/>
      <c r="U252" s="8"/>
      <c r="V252" s="8"/>
      <c r="W252" s="8"/>
      <c r="X252" s="8"/>
      <c r="Y252" s="8"/>
      <c r="Z252" s="8"/>
      <c r="AA252" s="8"/>
      <c r="AB252" s="8"/>
      <c r="AC252" s="8"/>
      <c r="AD252" s="8"/>
      <c r="AE252" s="8"/>
      <c r="AF252" s="8"/>
      <c r="AG252" s="8"/>
    </row>
    <row r="253" spans="2:33">
      <c r="B253" s="2"/>
      <c r="C253" s="207" t="s">
        <v>784</v>
      </c>
      <c r="D253" s="8"/>
      <c r="E253" s="8"/>
      <c r="F253" s="8"/>
      <c r="G253" s="8"/>
      <c r="H253" s="8"/>
      <c r="I253" s="8"/>
      <c r="J253" s="8"/>
      <c r="K253" s="8"/>
      <c r="L253" s="8"/>
      <c r="M253" s="8"/>
      <c r="N253" s="8"/>
      <c r="O253" s="8"/>
      <c r="P253" s="8"/>
      <c r="Q253" s="8"/>
      <c r="R253" s="8"/>
      <c r="S253" s="8"/>
      <c r="T253" s="8"/>
      <c r="U253" s="8"/>
      <c r="V253" s="8"/>
      <c r="W253" s="8"/>
      <c r="X253" s="8"/>
      <c r="Y253" s="8"/>
      <c r="Z253" s="8"/>
      <c r="AA253" s="8"/>
      <c r="AB253" s="8"/>
      <c r="AC253" s="8"/>
      <c r="AD253" s="8"/>
      <c r="AE253" s="8"/>
      <c r="AF253" s="8"/>
      <c r="AG253" s="8"/>
    </row>
    <row r="254" spans="2:33">
      <c r="B254" s="2"/>
      <c r="C254" s="207" t="s">
        <v>785</v>
      </c>
      <c r="D254" s="8"/>
      <c r="E254" s="8"/>
      <c r="F254" s="8"/>
      <c r="G254" s="8"/>
      <c r="H254" s="8"/>
      <c r="I254" s="8"/>
      <c r="J254" s="8"/>
      <c r="K254" s="8"/>
      <c r="L254" s="8"/>
      <c r="M254" s="8"/>
      <c r="N254" s="8"/>
      <c r="O254" s="8"/>
      <c r="P254" s="8"/>
      <c r="Q254" s="8"/>
      <c r="R254" s="8"/>
      <c r="S254" s="8"/>
      <c r="T254" s="8"/>
      <c r="U254" s="8"/>
      <c r="V254" s="8"/>
      <c r="W254" s="8"/>
      <c r="X254" s="8"/>
      <c r="Y254" s="8"/>
      <c r="Z254" s="8"/>
      <c r="AA254" s="8"/>
      <c r="AB254" s="8"/>
      <c r="AC254" s="8"/>
      <c r="AD254" s="8"/>
      <c r="AE254" s="8"/>
      <c r="AF254" s="8"/>
      <c r="AG254" s="8"/>
    </row>
    <row r="255" spans="2:33">
      <c r="B255" s="3">
        <v>5</v>
      </c>
      <c r="C255" s="148" t="s">
        <v>786</v>
      </c>
      <c r="D255" s="142" t="str">
        <f t="shared" ref="D255:AG255" si="126">IF(COUNTIF(D252:D254,"C")&gt;=1,"A",IF(COUNTIF(D252:D254,"C")&gt;0,"P"," "))</f>
        <v xml:space="preserve"> </v>
      </c>
      <c r="E255" s="142" t="str">
        <f t="shared" ref="E255:S255" si="127">IF(COUNTIF(E252:E254,"C")&gt;=1,"A",IF(COUNTIF(E252:E254,"C")&gt;0,"P"," "))</f>
        <v xml:space="preserve"> </v>
      </c>
      <c r="F255" s="142" t="str">
        <f>IF(COUNTIF(F252:F254,"C")&gt;=1,"A",IF(COUNTIF(F252:F254,"C")&gt;0,"P"," "))</f>
        <v xml:space="preserve"> </v>
      </c>
      <c r="G255" s="142" t="str">
        <f t="shared" si="127"/>
        <v xml:space="preserve"> </v>
      </c>
      <c r="H255" s="142" t="str">
        <f t="shared" si="127"/>
        <v xml:space="preserve"> </v>
      </c>
      <c r="I255" s="142" t="str">
        <f t="shared" si="127"/>
        <v xml:space="preserve"> </v>
      </c>
      <c r="J255" s="142" t="str">
        <f t="shared" si="127"/>
        <v xml:space="preserve"> </v>
      </c>
      <c r="K255" s="142" t="str">
        <f t="shared" si="127"/>
        <v xml:space="preserve"> </v>
      </c>
      <c r="L255" s="142" t="str">
        <f t="shared" si="127"/>
        <v xml:space="preserve"> </v>
      </c>
      <c r="M255" s="142" t="str">
        <f t="shared" si="127"/>
        <v xml:space="preserve"> </v>
      </c>
      <c r="N255" s="142" t="str">
        <f t="shared" si="127"/>
        <v xml:space="preserve"> </v>
      </c>
      <c r="O255" s="142" t="str">
        <f t="shared" si="127"/>
        <v xml:space="preserve"> </v>
      </c>
      <c r="P255" s="142" t="str">
        <f t="shared" si="127"/>
        <v xml:space="preserve"> </v>
      </c>
      <c r="Q255" s="142" t="str">
        <f t="shared" si="127"/>
        <v xml:space="preserve"> </v>
      </c>
      <c r="R255" s="142" t="str">
        <f t="shared" si="127"/>
        <v xml:space="preserve"> </v>
      </c>
      <c r="S255" s="142" t="str">
        <f t="shared" si="127"/>
        <v xml:space="preserve"> </v>
      </c>
      <c r="T255" s="142" t="str">
        <f t="shared" si="126"/>
        <v xml:space="preserve"> </v>
      </c>
      <c r="U255" s="142" t="str">
        <f t="shared" si="126"/>
        <v xml:space="preserve"> </v>
      </c>
      <c r="V255" s="142" t="str">
        <f t="shared" si="126"/>
        <v xml:space="preserve"> </v>
      </c>
      <c r="W255" s="142" t="str">
        <f t="shared" si="126"/>
        <v xml:space="preserve"> </v>
      </c>
      <c r="X255" s="142" t="str">
        <f t="shared" si="126"/>
        <v xml:space="preserve"> </v>
      </c>
      <c r="Y255" s="142" t="str">
        <f t="shared" si="126"/>
        <v xml:space="preserve"> </v>
      </c>
      <c r="Z255" s="142" t="str">
        <f t="shared" si="126"/>
        <v xml:space="preserve"> </v>
      </c>
      <c r="AA255" s="142" t="str">
        <f t="shared" si="126"/>
        <v xml:space="preserve"> </v>
      </c>
      <c r="AB255" s="142" t="str">
        <f t="shared" si="126"/>
        <v xml:space="preserve"> </v>
      </c>
      <c r="AC255" s="142" t="str">
        <f t="shared" si="126"/>
        <v xml:space="preserve"> </v>
      </c>
      <c r="AD255" s="142" t="str">
        <f t="shared" si="126"/>
        <v xml:space="preserve"> </v>
      </c>
      <c r="AE255" s="142" t="str">
        <f t="shared" si="126"/>
        <v xml:space="preserve"> </v>
      </c>
      <c r="AF255" s="142" t="str">
        <f t="shared" si="126"/>
        <v xml:space="preserve"> </v>
      </c>
      <c r="AG255" s="142" t="str">
        <f t="shared" si="126"/>
        <v xml:space="preserve"> </v>
      </c>
    </row>
    <row r="256" spans="2:33">
      <c r="B256" s="6"/>
      <c r="C256" s="208" t="s">
        <v>787</v>
      </c>
      <c r="D256" s="8"/>
      <c r="E256" s="8"/>
      <c r="F256" s="8"/>
      <c r="G256" s="8"/>
      <c r="H256" s="8"/>
      <c r="I256" s="8"/>
      <c r="J256" s="8"/>
      <c r="K256" s="8"/>
      <c r="L256" s="8"/>
      <c r="M256" s="8"/>
      <c r="N256" s="8"/>
      <c r="O256" s="8"/>
      <c r="P256" s="8"/>
      <c r="Q256" s="8"/>
      <c r="R256" s="8"/>
      <c r="S256" s="8"/>
      <c r="T256" s="8"/>
      <c r="U256" s="8"/>
      <c r="V256" s="8"/>
      <c r="W256" s="8"/>
      <c r="X256" s="8"/>
      <c r="Y256" s="8"/>
      <c r="Z256" s="8"/>
      <c r="AA256" s="8"/>
      <c r="AB256" s="8"/>
      <c r="AC256" s="8"/>
      <c r="AD256" s="8"/>
      <c r="AE256" s="8"/>
      <c r="AF256" s="8"/>
      <c r="AG256" s="8"/>
    </row>
    <row r="257" spans="2:33">
      <c r="B257" s="6"/>
      <c r="C257" s="208" t="s">
        <v>788</v>
      </c>
      <c r="D257" s="8"/>
      <c r="E257" s="8"/>
      <c r="F257" s="8"/>
      <c r="G257" s="8"/>
      <c r="H257" s="8"/>
      <c r="I257" s="8"/>
      <c r="J257" s="8"/>
      <c r="K257" s="8"/>
      <c r="L257" s="8"/>
      <c r="M257" s="8"/>
      <c r="N257" s="8"/>
      <c r="O257" s="8"/>
      <c r="P257" s="8"/>
      <c r="Q257" s="8"/>
      <c r="R257" s="8"/>
      <c r="S257" s="8"/>
      <c r="T257" s="8"/>
      <c r="U257" s="8"/>
      <c r="V257" s="8"/>
      <c r="W257" s="8"/>
      <c r="X257" s="8"/>
      <c r="Y257" s="8"/>
      <c r="Z257" s="8"/>
      <c r="AA257" s="8"/>
      <c r="AB257" s="8"/>
      <c r="AC257" s="8"/>
      <c r="AD257" s="8"/>
      <c r="AE257" s="8"/>
      <c r="AF257" s="8"/>
      <c r="AG257" s="8"/>
    </row>
    <row r="258" spans="2:33" ht="13.5" thickBot="1">
      <c r="B258" s="6"/>
      <c r="C258" s="208" t="s">
        <v>789</v>
      </c>
      <c r="D258" s="8"/>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c r="AG258" s="8"/>
    </row>
    <row r="259" spans="2:33" ht="13.5" hidden="1" thickBot="1">
      <c r="B259" s="6"/>
      <c r="C259" s="149"/>
      <c r="D259" s="142" t="str">
        <f t="shared" ref="D259:AG259" si="128">IF(COUNTIF(D256:D258,"C")&gt;=1,"A",IF(COUNTIF(D256:D258,"C")&gt;0,"P"," "))</f>
        <v xml:space="preserve"> </v>
      </c>
      <c r="E259" s="142" t="str">
        <f t="shared" ref="E259:S259" si="129">IF(COUNTIF(E256:E258,"C")&gt;=1,"A",IF(COUNTIF(E256:E258,"C")&gt;0,"P"," "))</f>
        <v xml:space="preserve"> </v>
      </c>
      <c r="F259" s="142" t="str">
        <f>IF(COUNTIF(F256:F258,"C")&gt;=1,"A",IF(COUNTIF(F256:F258,"C")&gt;0,"P"," "))</f>
        <v xml:space="preserve"> </v>
      </c>
      <c r="G259" s="142" t="str">
        <f t="shared" si="129"/>
        <v xml:space="preserve"> </v>
      </c>
      <c r="H259" s="142" t="str">
        <f t="shared" si="129"/>
        <v xml:space="preserve"> </v>
      </c>
      <c r="I259" s="142" t="str">
        <f t="shared" si="129"/>
        <v xml:space="preserve"> </v>
      </c>
      <c r="J259" s="142" t="str">
        <f t="shared" si="129"/>
        <v xml:space="preserve"> </v>
      </c>
      <c r="K259" s="142" t="str">
        <f t="shared" si="129"/>
        <v xml:space="preserve"> </v>
      </c>
      <c r="L259" s="142" t="str">
        <f t="shared" si="129"/>
        <v xml:space="preserve"> </v>
      </c>
      <c r="M259" s="142" t="str">
        <f t="shared" si="129"/>
        <v xml:space="preserve"> </v>
      </c>
      <c r="N259" s="142" t="str">
        <f t="shared" si="129"/>
        <v xml:space="preserve"> </v>
      </c>
      <c r="O259" s="142" t="str">
        <f t="shared" si="129"/>
        <v xml:space="preserve"> </v>
      </c>
      <c r="P259" s="142" t="str">
        <f t="shared" si="129"/>
        <v xml:space="preserve"> </v>
      </c>
      <c r="Q259" s="142" t="str">
        <f t="shared" si="129"/>
        <v xml:space="preserve"> </v>
      </c>
      <c r="R259" s="142" t="str">
        <f t="shared" si="129"/>
        <v xml:space="preserve"> </v>
      </c>
      <c r="S259" s="142" t="str">
        <f t="shared" si="129"/>
        <v xml:space="preserve"> </v>
      </c>
      <c r="T259" s="142" t="str">
        <f t="shared" si="128"/>
        <v xml:space="preserve"> </v>
      </c>
      <c r="U259" s="142" t="str">
        <f t="shared" si="128"/>
        <v xml:space="preserve"> </v>
      </c>
      <c r="V259" s="142" t="str">
        <f t="shared" si="128"/>
        <v xml:space="preserve"> </v>
      </c>
      <c r="W259" s="142" t="str">
        <f t="shared" si="128"/>
        <v xml:space="preserve"> </v>
      </c>
      <c r="X259" s="142" t="str">
        <f t="shared" si="128"/>
        <v xml:space="preserve"> </v>
      </c>
      <c r="Y259" s="142" t="str">
        <f t="shared" si="128"/>
        <v xml:space="preserve"> </v>
      </c>
      <c r="Z259" s="142" t="str">
        <f t="shared" si="128"/>
        <v xml:space="preserve"> </v>
      </c>
      <c r="AA259" s="142" t="str">
        <f t="shared" si="128"/>
        <v xml:space="preserve"> </v>
      </c>
      <c r="AB259" s="142" t="str">
        <f t="shared" si="128"/>
        <v xml:space="preserve"> </v>
      </c>
      <c r="AC259" s="142" t="str">
        <f t="shared" si="128"/>
        <v xml:space="preserve"> </v>
      </c>
      <c r="AD259" s="142" t="str">
        <f t="shared" si="128"/>
        <v xml:space="preserve"> </v>
      </c>
      <c r="AE259" s="142" t="str">
        <f t="shared" si="128"/>
        <v xml:space="preserve"> </v>
      </c>
      <c r="AF259" s="142" t="str">
        <f t="shared" si="128"/>
        <v xml:space="preserve"> </v>
      </c>
      <c r="AG259" s="142" t="str">
        <f t="shared" si="128"/>
        <v xml:space="preserve"> </v>
      </c>
    </row>
    <row r="260" spans="2:33" ht="13.5" thickBot="1">
      <c r="C260" s="20" t="s">
        <v>49</v>
      </c>
      <c r="D260" s="108" t="str">
        <f>IF(COUNTIF(D243:D259,"A")&gt;4,"C",IF(COUNTIF(D243:D259,"A")&gt;0,"P"," "))</f>
        <v xml:space="preserve"> </v>
      </c>
      <c r="E260" s="108" t="str">
        <f t="shared" ref="E260:S260" si="130">IF(COUNTIF(E243:E259,"A")&gt;4,"C",IF(COUNTIF(E243:E259,"A")&gt;0,"P"," "))</f>
        <v xml:space="preserve"> </v>
      </c>
      <c r="F260" s="108" t="str">
        <f>IF(COUNTIF(F243:F259,"A")&gt;4,"C",IF(COUNTIF(F243:F259,"A")&gt;0,"P"," "))</f>
        <v xml:space="preserve"> </v>
      </c>
      <c r="G260" s="108" t="str">
        <f t="shared" si="130"/>
        <v xml:space="preserve"> </v>
      </c>
      <c r="H260" s="108" t="str">
        <f t="shared" si="130"/>
        <v xml:space="preserve"> </v>
      </c>
      <c r="I260" s="108" t="str">
        <f t="shared" si="130"/>
        <v xml:space="preserve"> </v>
      </c>
      <c r="J260" s="108" t="str">
        <f t="shared" si="130"/>
        <v xml:space="preserve"> </v>
      </c>
      <c r="K260" s="108" t="str">
        <f t="shared" si="130"/>
        <v xml:space="preserve"> </v>
      </c>
      <c r="L260" s="108" t="str">
        <f t="shared" si="130"/>
        <v xml:space="preserve"> </v>
      </c>
      <c r="M260" s="108" t="str">
        <f t="shared" si="130"/>
        <v xml:space="preserve"> </v>
      </c>
      <c r="N260" s="108" t="str">
        <f t="shared" si="130"/>
        <v xml:space="preserve"> </v>
      </c>
      <c r="O260" s="108" t="str">
        <f t="shared" si="130"/>
        <v xml:space="preserve"> </v>
      </c>
      <c r="P260" s="108" t="str">
        <f t="shared" si="130"/>
        <v xml:space="preserve"> </v>
      </c>
      <c r="Q260" s="108" t="str">
        <f t="shared" si="130"/>
        <v xml:space="preserve"> </v>
      </c>
      <c r="R260" s="108" t="str">
        <f t="shared" si="130"/>
        <v xml:space="preserve"> </v>
      </c>
      <c r="S260" s="108" t="str">
        <f t="shared" si="130"/>
        <v xml:space="preserve"> </v>
      </c>
      <c r="T260" s="108" t="str">
        <f t="shared" ref="T260:AG260" si="131">IF(COUNTIF(T243:T259,"A")&gt;4,"C",IF(COUNTIF(T243:T259,"A")&gt;0,"P"," "))</f>
        <v xml:space="preserve"> </v>
      </c>
      <c r="U260" s="108" t="str">
        <f t="shared" si="131"/>
        <v xml:space="preserve"> </v>
      </c>
      <c r="V260" s="108" t="str">
        <f t="shared" si="131"/>
        <v xml:space="preserve"> </v>
      </c>
      <c r="W260" s="108" t="str">
        <f t="shared" si="131"/>
        <v xml:space="preserve"> </v>
      </c>
      <c r="X260" s="108" t="str">
        <f t="shared" si="131"/>
        <v xml:space="preserve"> </v>
      </c>
      <c r="Y260" s="108" t="str">
        <f t="shared" si="131"/>
        <v xml:space="preserve"> </v>
      </c>
      <c r="Z260" s="108" t="str">
        <f t="shared" si="131"/>
        <v xml:space="preserve"> </v>
      </c>
      <c r="AA260" s="108" t="str">
        <f t="shared" si="131"/>
        <v xml:space="preserve"> </v>
      </c>
      <c r="AB260" s="108" t="str">
        <f t="shared" si="131"/>
        <v xml:space="preserve"> </v>
      </c>
      <c r="AC260" s="108" t="str">
        <f t="shared" si="131"/>
        <v xml:space="preserve"> </v>
      </c>
      <c r="AD260" s="108" t="str">
        <f t="shared" si="131"/>
        <v xml:space="preserve"> </v>
      </c>
      <c r="AE260" s="108" t="str">
        <f t="shared" si="131"/>
        <v xml:space="preserve"> </v>
      </c>
      <c r="AF260" s="108" t="str">
        <f t="shared" si="131"/>
        <v xml:space="preserve"> </v>
      </c>
      <c r="AG260" s="108" t="str">
        <f t="shared" si="131"/>
        <v xml:space="preserve"> </v>
      </c>
    </row>
    <row r="261" spans="2:33" ht="15">
      <c r="B261" s="139" t="s">
        <v>439</v>
      </c>
    </row>
    <row r="262" spans="2:33">
      <c r="B262">
        <v>1</v>
      </c>
      <c r="C262" t="s">
        <v>440</v>
      </c>
    </row>
    <row r="263" spans="2:33">
      <c r="B263" s="140"/>
      <c r="C263" s="151" t="s">
        <v>441</v>
      </c>
      <c r="D263" s="8"/>
      <c r="E263" s="8"/>
      <c r="F263" s="8"/>
      <c r="G263" s="8"/>
      <c r="H263" s="8"/>
      <c r="I263" s="8"/>
      <c r="J263" s="8"/>
      <c r="K263" s="8"/>
      <c r="L263" s="8"/>
      <c r="M263" s="8"/>
      <c r="N263" s="8"/>
      <c r="O263" s="8"/>
      <c r="P263" s="8"/>
      <c r="Q263" s="8"/>
      <c r="R263" s="8"/>
      <c r="S263" s="8"/>
      <c r="T263" s="8"/>
      <c r="U263" s="8"/>
      <c r="V263" s="8"/>
      <c r="W263" s="8"/>
      <c r="X263" s="8"/>
      <c r="Y263" s="8"/>
      <c r="Z263" s="8"/>
      <c r="AA263" s="8"/>
      <c r="AB263" s="8"/>
      <c r="AC263" s="8"/>
      <c r="AD263" s="8"/>
      <c r="AE263" s="8"/>
      <c r="AF263" s="8"/>
      <c r="AG263" s="8"/>
    </row>
    <row r="264" spans="2:33">
      <c r="B264" s="140"/>
      <c r="C264" s="151" t="s">
        <v>442</v>
      </c>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row>
    <row r="265" spans="2:33">
      <c r="B265" s="140"/>
      <c r="C265" s="151" t="s">
        <v>443</v>
      </c>
      <c r="D265" s="8"/>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c r="AG265" s="8"/>
    </row>
    <row r="266" spans="2:33">
      <c r="B266">
        <v>2</v>
      </c>
      <c r="C266" s="147" t="s">
        <v>444</v>
      </c>
      <c r="D266" s="142" t="str">
        <f t="shared" ref="D266:AG266" si="132">IF(COUNTIF(D263:D265,"C")&gt;=1,"A",IF(COUNTIF(D263:D265,"C")&gt;0,"P"," "))</f>
        <v xml:space="preserve"> </v>
      </c>
      <c r="E266" s="142" t="str">
        <f t="shared" ref="E266:S266" si="133">IF(COUNTIF(E263:E265,"C")&gt;=1,"A",IF(COUNTIF(E263:E265,"C")&gt;0,"P"," "))</f>
        <v xml:space="preserve"> </v>
      </c>
      <c r="F266" s="142" t="str">
        <f>IF(COUNTIF(F263:F265,"C")&gt;=1,"A",IF(COUNTIF(F263:F265,"C")&gt;0,"P"," "))</f>
        <v xml:space="preserve"> </v>
      </c>
      <c r="G266" s="142" t="str">
        <f t="shared" si="133"/>
        <v xml:space="preserve"> </v>
      </c>
      <c r="H266" s="142" t="str">
        <f t="shared" si="133"/>
        <v xml:space="preserve"> </v>
      </c>
      <c r="I266" s="142" t="str">
        <f t="shared" si="133"/>
        <v xml:space="preserve"> </v>
      </c>
      <c r="J266" s="142" t="str">
        <f t="shared" si="133"/>
        <v xml:space="preserve"> </v>
      </c>
      <c r="K266" s="142" t="str">
        <f t="shared" si="133"/>
        <v xml:space="preserve"> </v>
      </c>
      <c r="L266" s="142" t="str">
        <f t="shared" si="133"/>
        <v xml:space="preserve"> </v>
      </c>
      <c r="M266" s="142" t="str">
        <f t="shared" si="133"/>
        <v xml:space="preserve"> </v>
      </c>
      <c r="N266" s="142" t="str">
        <f t="shared" si="133"/>
        <v xml:space="preserve"> </v>
      </c>
      <c r="O266" s="142" t="str">
        <f t="shared" si="133"/>
        <v xml:space="preserve"> </v>
      </c>
      <c r="P266" s="142" t="str">
        <f t="shared" si="133"/>
        <v xml:space="preserve"> </v>
      </c>
      <c r="Q266" s="142" t="str">
        <f t="shared" si="133"/>
        <v xml:space="preserve"> </v>
      </c>
      <c r="R266" s="142" t="str">
        <f t="shared" si="133"/>
        <v xml:space="preserve"> </v>
      </c>
      <c r="S266" s="142" t="str">
        <f t="shared" si="133"/>
        <v xml:space="preserve"> </v>
      </c>
      <c r="T266" s="142" t="str">
        <f t="shared" si="132"/>
        <v xml:space="preserve"> </v>
      </c>
      <c r="U266" s="142" t="str">
        <f t="shared" si="132"/>
        <v xml:space="preserve"> </v>
      </c>
      <c r="V266" s="142" t="str">
        <f t="shared" si="132"/>
        <v xml:space="preserve"> </v>
      </c>
      <c r="W266" s="142" t="str">
        <f t="shared" si="132"/>
        <v xml:space="preserve"> </v>
      </c>
      <c r="X266" s="142" t="str">
        <f t="shared" si="132"/>
        <v xml:space="preserve"> </v>
      </c>
      <c r="Y266" s="142" t="str">
        <f t="shared" si="132"/>
        <v xml:space="preserve"> </v>
      </c>
      <c r="Z266" s="142" t="str">
        <f t="shared" si="132"/>
        <v xml:space="preserve"> </v>
      </c>
      <c r="AA266" s="142" t="str">
        <f t="shared" si="132"/>
        <v xml:space="preserve"> </v>
      </c>
      <c r="AB266" s="142" t="str">
        <f t="shared" si="132"/>
        <v xml:space="preserve"> </v>
      </c>
      <c r="AC266" s="142" t="str">
        <f t="shared" si="132"/>
        <v xml:space="preserve"> </v>
      </c>
      <c r="AD266" s="142" t="str">
        <f t="shared" si="132"/>
        <v xml:space="preserve"> </v>
      </c>
      <c r="AE266" s="142" t="str">
        <f t="shared" si="132"/>
        <v xml:space="preserve"> </v>
      </c>
      <c r="AF266" s="142" t="str">
        <f t="shared" si="132"/>
        <v xml:space="preserve"> </v>
      </c>
      <c r="AG266" s="142" t="str">
        <f t="shared" si="132"/>
        <v xml:space="preserve"> </v>
      </c>
    </row>
    <row r="267" spans="2:33">
      <c r="B267" s="140"/>
      <c r="C267" s="151" t="s">
        <v>445</v>
      </c>
      <c r="D267" s="8"/>
      <c r="E267" s="8"/>
      <c r="F267" s="8"/>
      <c r="G267" s="8"/>
      <c r="H267" s="8"/>
      <c r="I267" s="8"/>
      <c r="J267" s="8"/>
      <c r="K267" s="8"/>
      <c r="L267" s="8"/>
      <c r="M267" s="8"/>
      <c r="N267" s="8"/>
      <c r="O267" s="8"/>
      <c r="P267" s="8"/>
      <c r="Q267" s="8"/>
      <c r="R267" s="8"/>
      <c r="S267" s="8"/>
      <c r="T267" s="8"/>
      <c r="U267" s="8"/>
      <c r="V267" s="8"/>
      <c r="W267" s="8"/>
      <c r="X267" s="8"/>
      <c r="Y267" s="8"/>
      <c r="Z267" s="8"/>
      <c r="AA267" s="8"/>
      <c r="AB267" s="8"/>
      <c r="AC267" s="8"/>
      <c r="AD267" s="8"/>
      <c r="AE267" s="8"/>
      <c r="AF267" s="8"/>
      <c r="AG267" s="8"/>
    </row>
    <row r="268" spans="2:33">
      <c r="B268" s="140"/>
      <c r="C268" s="151" t="s">
        <v>446</v>
      </c>
      <c r="D268" s="8"/>
      <c r="E268" s="8"/>
      <c r="F268" s="8"/>
      <c r="G268" s="8"/>
      <c r="H268" s="8"/>
      <c r="I268" s="8"/>
      <c r="J268" s="8"/>
      <c r="K268" s="8"/>
      <c r="L268" s="8"/>
      <c r="M268" s="8"/>
      <c r="N268" s="8"/>
      <c r="O268" s="8"/>
      <c r="P268" s="8"/>
      <c r="Q268" s="8"/>
      <c r="R268" s="8"/>
      <c r="S268" s="8"/>
      <c r="T268" s="8"/>
      <c r="U268" s="8"/>
      <c r="V268" s="8"/>
      <c r="W268" s="8"/>
      <c r="X268" s="8"/>
      <c r="Y268" s="8"/>
      <c r="Z268" s="8"/>
      <c r="AA268" s="8"/>
      <c r="AB268" s="8"/>
      <c r="AC268" s="8"/>
      <c r="AD268" s="8"/>
      <c r="AE268" s="8"/>
      <c r="AF268" s="8"/>
      <c r="AG268" s="8"/>
    </row>
    <row r="269" spans="2:33">
      <c r="B269" s="140"/>
      <c r="C269" s="151" t="s">
        <v>447</v>
      </c>
      <c r="D269" s="8"/>
      <c r="E269" s="8"/>
      <c r="F269" s="8"/>
      <c r="G269" s="8"/>
      <c r="H269" s="8"/>
      <c r="I269" s="8"/>
      <c r="J269" s="8"/>
      <c r="K269" s="8"/>
      <c r="L269" s="8"/>
      <c r="M269" s="8"/>
      <c r="N269" s="8"/>
      <c r="O269" s="8"/>
      <c r="P269" s="8"/>
      <c r="Q269" s="8"/>
      <c r="R269" s="8"/>
      <c r="S269" s="8"/>
      <c r="T269" s="8"/>
      <c r="U269" s="8"/>
      <c r="V269" s="8"/>
      <c r="W269" s="8"/>
      <c r="X269" s="8"/>
      <c r="Y269" s="8"/>
      <c r="Z269" s="8"/>
      <c r="AA269" s="8"/>
      <c r="AB269" s="8"/>
      <c r="AC269" s="8"/>
      <c r="AD269" s="8"/>
      <c r="AE269" s="8"/>
      <c r="AF269" s="8"/>
      <c r="AG269" s="8"/>
    </row>
    <row r="270" spans="2:33">
      <c r="B270">
        <v>3</v>
      </c>
      <c r="C270" s="147" t="s">
        <v>448</v>
      </c>
      <c r="D270" s="142" t="str">
        <f t="shared" ref="D270:AG270" si="134">IF(COUNTIF(D267:D269,"C")&gt;=1,"A",IF(COUNTIF(D267:D269,"C")&gt;0,"P"," "))</f>
        <v xml:space="preserve"> </v>
      </c>
      <c r="E270" s="142" t="str">
        <f t="shared" ref="E270:S270" si="135">IF(COUNTIF(E267:E269,"C")&gt;=1,"A",IF(COUNTIF(E267:E269,"C")&gt;0,"P"," "))</f>
        <v xml:space="preserve"> </v>
      </c>
      <c r="F270" s="142" t="str">
        <f>IF(COUNTIF(F267:F269,"C")&gt;=1,"A",IF(COUNTIF(F267:F269,"C")&gt;0,"P"," "))</f>
        <v xml:space="preserve"> </v>
      </c>
      <c r="G270" s="142" t="str">
        <f t="shared" si="135"/>
        <v xml:space="preserve"> </v>
      </c>
      <c r="H270" s="142" t="str">
        <f t="shared" si="135"/>
        <v xml:space="preserve"> </v>
      </c>
      <c r="I270" s="142" t="str">
        <f t="shared" si="135"/>
        <v xml:space="preserve"> </v>
      </c>
      <c r="J270" s="142" t="str">
        <f t="shared" si="135"/>
        <v xml:space="preserve"> </v>
      </c>
      <c r="K270" s="142" t="str">
        <f t="shared" si="135"/>
        <v xml:space="preserve"> </v>
      </c>
      <c r="L270" s="142" t="str">
        <f t="shared" si="135"/>
        <v xml:space="preserve"> </v>
      </c>
      <c r="M270" s="142" t="str">
        <f t="shared" si="135"/>
        <v xml:space="preserve"> </v>
      </c>
      <c r="N270" s="142" t="str">
        <f t="shared" si="135"/>
        <v xml:space="preserve"> </v>
      </c>
      <c r="O270" s="142" t="str">
        <f t="shared" si="135"/>
        <v xml:space="preserve"> </v>
      </c>
      <c r="P270" s="142" t="str">
        <f t="shared" si="135"/>
        <v xml:space="preserve"> </v>
      </c>
      <c r="Q270" s="142" t="str">
        <f t="shared" si="135"/>
        <v xml:space="preserve"> </v>
      </c>
      <c r="R270" s="142" t="str">
        <f t="shared" si="135"/>
        <v xml:space="preserve"> </v>
      </c>
      <c r="S270" s="142" t="str">
        <f t="shared" si="135"/>
        <v xml:space="preserve"> </v>
      </c>
      <c r="T270" s="142" t="str">
        <f t="shared" si="134"/>
        <v xml:space="preserve"> </v>
      </c>
      <c r="U270" s="142" t="str">
        <f t="shared" si="134"/>
        <v xml:space="preserve"> </v>
      </c>
      <c r="V270" s="142" t="str">
        <f t="shared" si="134"/>
        <v xml:space="preserve"> </v>
      </c>
      <c r="W270" s="142" t="str">
        <f t="shared" si="134"/>
        <v xml:space="preserve"> </v>
      </c>
      <c r="X270" s="142" t="str">
        <f t="shared" si="134"/>
        <v xml:space="preserve"> </v>
      </c>
      <c r="Y270" s="142" t="str">
        <f t="shared" si="134"/>
        <v xml:space="preserve"> </v>
      </c>
      <c r="Z270" s="142" t="str">
        <f t="shared" si="134"/>
        <v xml:space="preserve"> </v>
      </c>
      <c r="AA270" s="142" t="str">
        <f t="shared" si="134"/>
        <v xml:space="preserve"> </v>
      </c>
      <c r="AB270" s="142" t="str">
        <f t="shared" si="134"/>
        <v xml:space="preserve"> </v>
      </c>
      <c r="AC270" s="142" t="str">
        <f t="shared" si="134"/>
        <v xml:space="preserve"> </v>
      </c>
      <c r="AD270" s="142" t="str">
        <f t="shared" si="134"/>
        <v xml:space="preserve"> </v>
      </c>
      <c r="AE270" s="142" t="str">
        <f t="shared" si="134"/>
        <v xml:space="preserve"> </v>
      </c>
      <c r="AF270" s="142" t="str">
        <f t="shared" si="134"/>
        <v xml:space="preserve"> </v>
      </c>
      <c r="AG270" s="142" t="str">
        <f t="shared" si="134"/>
        <v xml:space="preserve"> </v>
      </c>
    </row>
    <row r="271" spans="2:33">
      <c r="B271" s="140"/>
      <c r="C271" s="151" t="s">
        <v>449</v>
      </c>
      <c r="D271" s="8"/>
      <c r="E271" s="8"/>
      <c r="F271" s="8"/>
      <c r="G271" s="8"/>
      <c r="H271" s="8"/>
      <c r="I271" s="8"/>
      <c r="J271" s="8"/>
      <c r="K271" s="8"/>
      <c r="L271" s="8"/>
      <c r="M271" s="8"/>
      <c r="N271" s="8"/>
      <c r="O271" s="8"/>
      <c r="P271" s="8"/>
      <c r="Q271" s="8"/>
      <c r="R271" s="8"/>
      <c r="S271" s="8"/>
      <c r="T271" s="8"/>
      <c r="U271" s="8"/>
      <c r="V271" s="8"/>
      <c r="W271" s="8"/>
      <c r="X271" s="8"/>
      <c r="Y271" s="8"/>
      <c r="Z271" s="8"/>
      <c r="AA271" s="8"/>
      <c r="AB271" s="8"/>
      <c r="AC271" s="8"/>
      <c r="AD271" s="8"/>
      <c r="AE271" s="8"/>
      <c r="AF271" s="8"/>
      <c r="AG271" s="8"/>
    </row>
    <row r="272" spans="2:33">
      <c r="B272" s="140"/>
      <c r="C272" s="151" t="s">
        <v>450</v>
      </c>
      <c r="D272" s="8"/>
      <c r="E272" s="8"/>
      <c r="F272" s="8"/>
      <c r="G272" s="8"/>
      <c r="H272" s="8"/>
      <c r="I272" s="8"/>
      <c r="J272" s="8"/>
      <c r="K272" s="8"/>
      <c r="L272" s="8"/>
      <c r="M272" s="8"/>
      <c r="N272" s="8"/>
      <c r="O272" s="8"/>
      <c r="P272" s="8"/>
      <c r="Q272" s="8"/>
      <c r="R272" s="8"/>
      <c r="S272" s="8"/>
      <c r="T272" s="8"/>
      <c r="U272" s="8"/>
      <c r="V272" s="8"/>
      <c r="W272" s="8"/>
      <c r="X272" s="8"/>
      <c r="Y272" s="8"/>
      <c r="Z272" s="8"/>
      <c r="AA272" s="8"/>
      <c r="AB272" s="8"/>
      <c r="AC272" s="8"/>
      <c r="AD272" s="8"/>
      <c r="AE272" s="8"/>
      <c r="AF272" s="8"/>
      <c r="AG272" s="8"/>
    </row>
    <row r="273" spans="2:33">
      <c r="B273" s="140"/>
      <c r="C273" s="151" t="s">
        <v>451</v>
      </c>
      <c r="D273" s="8"/>
      <c r="E273" s="8"/>
      <c r="F273" s="8"/>
      <c r="G273" s="8"/>
      <c r="H273" s="8"/>
      <c r="I273" s="8"/>
      <c r="J273" s="8"/>
      <c r="K273" s="8"/>
      <c r="L273" s="8"/>
      <c r="M273" s="8"/>
      <c r="N273" s="8"/>
      <c r="O273" s="8"/>
      <c r="P273" s="8"/>
      <c r="Q273" s="8"/>
      <c r="R273" s="8"/>
      <c r="S273" s="8"/>
      <c r="T273" s="8"/>
      <c r="U273" s="8"/>
      <c r="V273" s="8"/>
      <c r="W273" s="8"/>
      <c r="X273" s="8"/>
      <c r="Y273" s="8"/>
      <c r="Z273" s="8"/>
      <c r="AA273" s="8"/>
      <c r="AB273" s="8"/>
      <c r="AC273" s="8"/>
      <c r="AD273" s="8"/>
      <c r="AE273" s="8"/>
      <c r="AF273" s="8"/>
      <c r="AG273" s="8"/>
    </row>
    <row r="274" spans="2:33">
      <c r="B274">
        <v>4</v>
      </c>
      <c r="C274" s="147" t="s">
        <v>452</v>
      </c>
      <c r="D274" s="142" t="str">
        <f t="shared" ref="D274:AG274" si="136">IF(COUNTIF(D271:D273,"C")&gt;=1,"A",IF(COUNTIF(D271:D273,"C")&gt;0,"P"," "))</f>
        <v xml:space="preserve"> </v>
      </c>
      <c r="E274" s="142" t="str">
        <f t="shared" ref="E274:S274" si="137">IF(COUNTIF(E271:E273,"C")&gt;=1,"A",IF(COUNTIF(E271:E273,"C")&gt;0,"P"," "))</f>
        <v xml:space="preserve"> </v>
      </c>
      <c r="F274" s="142" t="str">
        <f>IF(COUNTIF(F271:F273,"C")&gt;=1,"A",IF(COUNTIF(F271:F273,"C")&gt;0,"P"," "))</f>
        <v xml:space="preserve"> </v>
      </c>
      <c r="G274" s="142" t="str">
        <f t="shared" si="137"/>
        <v xml:space="preserve"> </v>
      </c>
      <c r="H274" s="142" t="str">
        <f t="shared" si="137"/>
        <v xml:space="preserve"> </v>
      </c>
      <c r="I274" s="142" t="str">
        <f t="shared" si="137"/>
        <v xml:space="preserve"> </v>
      </c>
      <c r="J274" s="142" t="str">
        <f t="shared" si="137"/>
        <v xml:space="preserve"> </v>
      </c>
      <c r="K274" s="142" t="str">
        <f t="shared" si="137"/>
        <v xml:space="preserve"> </v>
      </c>
      <c r="L274" s="142" t="str">
        <f t="shared" si="137"/>
        <v xml:space="preserve"> </v>
      </c>
      <c r="M274" s="142" t="str">
        <f t="shared" si="137"/>
        <v xml:space="preserve"> </v>
      </c>
      <c r="N274" s="142" t="str">
        <f t="shared" si="137"/>
        <v xml:space="preserve"> </v>
      </c>
      <c r="O274" s="142" t="str">
        <f t="shared" si="137"/>
        <v xml:space="preserve"> </v>
      </c>
      <c r="P274" s="142" t="str">
        <f t="shared" si="137"/>
        <v xml:space="preserve"> </v>
      </c>
      <c r="Q274" s="142" t="str">
        <f t="shared" si="137"/>
        <v xml:space="preserve"> </v>
      </c>
      <c r="R274" s="142" t="str">
        <f t="shared" si="137"/>
        <v xml:space="preserve"> </v>
      </c>
      <c r="S274" s="142" t="str">
        <f t="shared" si="137"/>
        <v xml:space="preserve"> </v>
      </c>
      <c r="T274" s="142" t="str">
        <f t="shared" si="136"/>
        <v xml:space="preserve"> </v>
      </c>
      <c r="U274" s="142" t="str">
        <f t="shared" si="136"/>
        <v xml:space="preserve"> </v>
      </c>
      <c r="V274" s="142" t="str">
        <f t="shared" si="136"/>
        <v xml:space="preserve"> </v>
      </c>
      <c r="W274" s="142" t="str">
        <f t="shared" si="136"/>
        <v xml:space="preserve"> </v>
      </c>
      <c r="X274" s="142" t="str">
        <f t="shared" si="136"/>
        <v xml:space="preserve"> </v>
      </c>
      <c r="Y274" s="142" t="str">
        <f t="shared" si="136"/>
        <v xml:space="preserve"> </v>
      </c>
      <c r="Z274" s="142" t="str">
        <f t="shared" si="136"/>
        <v xml:space="preserve"> </v>
      </c>
      <c r="AA274" s="142" t="str">
        <f t="shared" si="136"/>
        <v xml:space="preserve"> </v>
      </c>
      <c r="AB274" s="142" t="str">
        <f t="shared" si="136"/>
        <v xml:space="preserve"> </v>
      </c>
      <c r="AC274" s="142" t="str">
        <f t="shared" si="136"/>
        <v xml:space="preserve"> </v>
      </c>
      <c r="AD274" s="142" t="str">
        <f t="shared" si="136"/>
        <v xml:space="preserve"> </v>
      </c>
      <c r="AE274" s="142" t="str">
        <f t="shared" si="136"/>
        <v xml:space="preserve"> </v>
      </c>
      <c r="AF274" s="142" t="str">
        <f t="shared" si="136"/>
        <v xml:space="preserve"> </v>
      </c>
      <c r="AG274" s="142" t="str">
        <f t="shared" si="136"/>
        <v xml:space="preserve"> </v>
      </c>
    </row>
    <row r="275" spans="2:33">
      <c r="B275" s="140"/>
      <c r="C275" s="151" t="s">
        <v>453</v>
      </c>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c r="AG275" s="8"/>
    </row>
    <row r="276" spans="2:33">
      <c r="B276" s="140"/>
      <c r="C276" s="151" t="s">
        <v>454</v>
      </c>
      <c r="D276" s="8"/>
      <c r="E276" s="8"/>
      <c r="F276" s="8"/>
      <c r="G276" s="8"/>
      <c r="H276" s="8"/>
      <c r="I276" s="8"/>
      <c r="J276" s="8"/>
      <c r="K276" s="8"/>
      <c r="L276" s="8"/>
      <c r="M276" s="8"/>
      <c r="N276" s="8"/>
      <c r="O276" s="8"/>
      <c r="P276" s="8"/>
      <c r="Q276" s="8"/>
      <c r="R276" s="8"/>
      <c r="S276" s="8"/>
      <c r="T276" s="8"/>
      <c r="U276" s="8"/>
      <c r="V276" s="8"/>
      <c r="W276" s="8"/>
      <c r="X276" s="8"/>
      <c r="Y276" s="8"/>
      <c r="Z276" s="8"/>
      <c r="AA276" s="8"/>
      <c r="AB276" s="8"/>
      <c r="AC276" s="8"/>
      <c r="AD276" s="8"/>
      <c r="AE276" s="8"/>
      <c r="AF276" s="8"/>
      <c r="AG276" s="8"/>
    </row>
    <row r="277" spans="2:33">
      <c r="B277" s="140"/>
      <c r="C277" s="151" t="s">
        <v>455</v>
      </c>
      <c r="D277" s="8"/>
      <c r="E277" s="8"/>
      <c r="F277" s="8"/>
      <c r="G277" s="8"/>
      <c r="H277" s="8"/>
      <c r="I277" s="8"/>
      <c r="J277" s="8"/>
      <c r="K277" s="8"/>
      <c r="L277" s="8"/>
      <c r="M277" s="8"/>
      <c r="N277" s="8"/>
      <c r="O277" s="8"/>
      <c r="P277" s="8"/>
      <c r="Q277" s="8"/>
      <c r="R277" s="8"/>
      <c r="S277" s="8"/>
      <c r="T277" s="8"/>
      <c r="U277" s="8"/>
      <c r="V277" s="8"/>
      <c r="W277" s="8"/>
      <c r="X277" s="8"/>
      <c r="Y277" s="8"/>
      <c r="Z277" s="8"/>
      <c r="AA277" s="8"/>
      <c r="AB277" s="8"/>
      <c r="AC277" s="8"/>
      <c r="AD277" s="8"/>
      <c r="AE277" s="8"/>
      <c r="AF277" s="8"/>
      <c r="AG277" s="8"/>
    </row>
    <row r="278" spans="2:33">
      <c r="B278">
        <v>5</v>
      </c>
      <c r="C278" s="147" t="s">
        <v>456</v>
      </c>
      <c r="D278" s="142" t="str">
        <f t="shared" ref="D278:AG278" si="138">IF(COUNTIF(D275:D277,"C")&gt;=1,"A",IF(COUNTIF(D275:D277,"C")&gt;0,"P"," "))</f>
        <v xml:space="preserve"> </v>
      </c>
      <c r="E278" s="142" t="str">
        <f t="shared" ref="E278:S278" si="139">IF(COUNTIF(E275:E277,"C")&gt;=1,"A",IF(COUNTIF(E275:E277,"C")&gt;0,"P"," "))</f>
        <v xml:space="preserve"> </v>
      </c>
      <c r="F278" s="142" t="str">
        <f>IF(COUNTIF(F275:F277,"C")&gt;=1,"A",IF(COUNTIF(F275:F277,"C")&gt;0,"P"," "))</f>
        <v xml:space="preserve"> </v>
      </c>
      <c r="G278" s="142" t="str">
        <f t="shared" si="139"/>
        <v xml:space="preserve"> </v>
      </c>
      <c r="H278" s="142" t="str">
        <f t="shared" si="139"/>
        <v xml:space="preserve"> </v>
      </c>
      <c r="I278" s="142" t="str">
        <f t="shared" si="139"/>
        <v xml:space="preserve"> </v>
      </c>
      <c r="J278" s="142" t="str">
        <f t="shared" si="139"/>
        <v xml:space="preserve"> </v>
      </c>
      <c r="K278" s="142" t="str">
        <f t="shared" si="139"/>
        <v xml:space="preserve"> </v>
      </c>
      <c r="L278" s="142" t="str">
        <f t="shared" si="139"/>
        <v xml:space="preserve"> </v>
      </c>
      <c r="M278" s="142" t="str">
        <f t="shared" si="139"/>
        <v xml:space="preserve"> </v>
      </c>
      <c r="N278" s="142" t="str">
        <f t="shared" si="139"/>
        <v xml:space="preserve"> </v>
      </c>
      <c r="O278" s="142" t="str">
        <f t="shared" si="139"/>
        <v xml:space="preserve"> </v>
      </c>
      <c r="P278" s="142" t="str">
        <f t="shared" si="139"/>
        <v xml:space="preserve"> </v>
      </c>
      <c r="Q278" s="142" t="str">
        <f t="shared" si="139"/>
        <v xml:space="preserve"> </v>
      </c>
      <c r="R278" s="142" t="str">
        <f t="shared" si="139"/>
        <v xml:space="preserve"> </v>
      </c>
      <c r="S278" s="142" t="str">
        <f t="shared" si="139"/>
        <v xml:space="preserve"> </v>
      </c>
      <c r="T278" s="142" t="str">
        <f t="shared" si="138"/>
        <v xml:space="preserve"> </v>
      </c>
      <c r="U278" s="142" t="str">
        <f t="shared" si="138"/>
        <v xml:space="preserve"> </v>
      </c>
      <c r="V278" s="142" t="str">
        <f t="shared" si="138"/>
        <v xml:space="preserve"> </v>
      </c>
      <c r="W278" s="142" t="str">
        <f t="shared" si="138"/>
        <v xml:space="preserve"> </v>
      </c>
      <c r="X278" s="142" t="str">
        <f t="shared" si="138"/>
        <v xml:space="preserve"> </v>
      </c>
      <c r="Y278" s="142" t="str">
        <f t="shared" si="138"/>
        <v xml:space="preserve"> </v>
      </c>
      <c r="Z278" s="142" t="str">
        <f t="shared" si="138"/>
        <v xml:space="preserve"> </v>
      </c>
      <c r="AA278" s="142" t="str">
        <f t="shared" si="138"/>
        <v xml:space="preserve"> </v>
      </c>
      <c r="AB278" s="142" t="str">
        <f t="shared" si="138"/>
        <v xml:space="preserve"> </v>
      </c>
      <c r="AC278" s="142" t="str">
        <f t="shared" si="138"/>
        <v xml:space="preserve"> </v>
      </c>
      <c r="AD278" s="142" t="str">
        <f t="shared" si="138"/>
        <v xml:space="preserve"> </v>
      </c>
      <c r="AE278" s="142" t="str">
        <f t="shared" si="138"/>
        <v xml:space="preserve"> </v>
      </c>
      <c r="AF278" s="142" t="str">
        <f t="shared" si="138"/>
        <v xml:space="preserve"> </v>
      </c>
      <c r="AG278" s="142" t="str">
        <f t="shared" si="138"/>
        <v xml:space="preserve"> </v>
      </c>
    </row>
    <row r="279" spans="2:33">
      <c r="B279" s="140"/>
      <c r="C279" s="151" t="s">
        <v>457</v>
      </c>
      <c r="D279" s="8"/>
      <c r="E279" s="8"/>
      <c r="F279" s="8"/>
      <c r="G279" s="8"/>
      <c r="H279" s="8"/>
      <c r="I279" s="8"/>
      <c r="J279" s="8"/>
      <c r="K279" s="8"/>
      <c r="L279" s="8"/>
      <c r="M279" s="8"/>
      <c r="N279" s="8"/>
      <c r="O279" s="8"/>
      <c r="P279" s="8"/>
      <c r="Q279" s="8"/>
      <c r="R279" s="8"/>
      <c r="S279" s="8"/>
      <c r="T279" s="8"/>
      <c r="U279" s="8"/>
      <c r="V279" s="8"/>
      <c r="W279" s="8"/>
      <c r="X279" s="8"/>
      <c r="Y279" s="8"/>
      <c r="Z279" s="8"/>
      <c r="AA279" s="8"/>
      <c r="AB279" s="8"/>
      <c r="AC279" s="8"/>
      <c r="AD279" s="8"/>
      <c r="AE279" s="8"/>
      <c r="AF279" s="8"/>
      <c r="AG279" s="8"/>
    </row>
    <row r="280" spans="2:33">
      <c r="B280" s="140"/>
      <c r="C280" s="151" t="s">
        <v>458</v>
      </c>
      <c r="D280" s="8"/>
      <c r="E280" s="8"/>
      <c r="F280" s="8"/>
      <c r="G280" s="8"/>
      <c r="H280" s="8"/>
      <c r="I280" s="8"/>
      <c r="J280" s="8"/>
      <c r="K280" s="8"/>
      <c r="L280" s="8"/>
      <c r="M280" s="8"/>
      <c r="N280" s="8"/>
      <c r="O280" s="8"/>
      <c r="P280" s="8"/>
      <c r="Q280" s="8"/>
      <c r="R280" s="8"/>
      <c r="S280" s="8"/>
      <c r="T280" s="8"/>
      <c r="U280" s="8"/>
      <c r="V280" s="8"/>
      <c r="W280" s="8"/>
      <c r="X280" s="8"/>
      <c r="Y280" s="8"/>
      <c r="Z280" s="8"/>
      <c r="AA280" s="8"/>
      <c r="AB280" s="8"/>
      <c r="AC280" s="8"/>
      <c r="AD280" s="8"/>
      <c r="AE280" s="8"/>
      <c r="AF280" s="8"/>
      <c r="AG280" s="8"/>
    </row>
    <row r="281" spans="2:33" ht="13.5" thickBot="1">
      <c r="B281" s="140"/>
      <c r="C281" s="151" t="s">
        <v>459</v>
      </c>
      <c r="D281" s="8"/>
      <c r="E281" s="8"/>
      <c r="F281" s="8"/>
      <c r="G281" s="8"/>
      <c r="H281" s="8"/>
      <c r="I281" s="8"/>
      <c r="J281" s="8"/>
      <c r="K281" s="8"/>
      <c r="L281" s="8"/>
      <c r="M281" s="8"/>
      <c r="N281" s="8"/>
      <c r="O281" s="8"/>
      <c r="P281" s="8"/>
      <c r="Q281" s="8"/>
      <c r="R281" s="8"/>
      <c r="S281" s="8"/>
      <c r="T281" s="8"/>
      <c r="U281" s="8"/>
      <c r="V281" s="8"/>
      <c r="W281" s="8"/>
      <c r="X281" s="8"/>
      <c r="Y281" s="8"/>
      <c r="Z281" s="8"/>
      <c r="AA281" s="8"/>
      <c r="AB281" s="8"/>
      <c r="AC281" s="8"/>
      <c r="AD281" s="8"/>
      <c r="AE281" s="8"/>
      <c r="AF281" s="8"/>
      <c r="AG281" s="8"/>
    </row>
    <row r="282" spans="2:33" ht="13.5" hidden="1" thickBot="1">
      <c r="D282" s="142" t="str">
        <f t="shared" ref="D282:AG282" si="140">IF(COUNTIF(D279:D281,"C")&gt;=1,"A",IF(COUNTIF(D279:D281,"C")&gt;0,"P"," "))</f>
        <v xml:space="preserve"> </v>
      </c>
      <c r="E282" s="142" t="str">
        <f t="shared" ref="E282:S282" si="141">IF(COUNTIF(E279:E281,"C")&gt;=1,"A",IF(COUNTIF(E279:E281,"C")&gt;0,"P"," "))</f>
        <v xml:space="preserve"> </v>
      </c>
      <c r="F282" s="142" t="str">
        <f>IF(COUNTIF(F279:F281,"C")&gt;=1,"A",IF(COUNTIF(F279:F281,"C")&gt;0,"P"," "))</f>
        <v xml:space="preserve"> </v>
      </c>
      <c r="G282" s="142" t="str">
        <f t="shared" si="141"/>
        <v xml:space="preserve"> </v>
      </c>
      <c r="H282" s="142" t="str">
        <f t="shared" si="141"/>
        <v xml:space="preserve"> </v>
      </c>
      <c r="I282" s="142" t="str">
        <f t="shared" si="141"/>
        <v xml:space="preserve"> </v>
      </c>
      <c r="J282" s="142" t="str">
        <f t="shared" si="141"/>
        <v xml:space="preserve"> </v>
      </c>
      <c r="K282" s="142" t="str">
        <f t="shared" si="141"/>
        <v xml:space="preserve"> </v>
      </c>
      <c r="L282" s="142" t="str">
        <f t="shared" si="141"/>
        <v xml:space="preserve"> </v>
      </c>
      <c r="M282" s="142" t="str">
        <f t="shared" si="141"/>
        <v xml:space="preserve"> </v>
      </c>
      <c r="N282" s="142" t="str">
        <f t="shared" si="141"/>
        <v xml:space="preserve"> </v>
      </c>
      <c r="O282" s="142" t="str">
        <f t="shared" si="141"/>
        <v xml:space="preserve"> </v>
      </c>
      <c r="P282" s="142" t="str">
        <f t="shared" si="141"/>
        <v xml:space="preserve"> </v>
      </c>
      <c r="Q282" s="142" t="str">
        <f t="shared" si="141"/>
        <v xml:space="preserve"> </v>
      </c>
      <c r="R282" s="142" t="str">
        <f t="shared" si="141"/>
        <v xml:space="preserve"> </v>
      </c>
      <c r="S282" s="142" t="str">
        <f t="shared" si="141"/>
        <v xml:space="preserve"> </v>
      </c>
      <c r="T282" s="142" t="str">
        <f t="shared" si="140"/>
        <v xml:space="preserve"> </v>
      </c>
      <c r="U282" s="142" t="str">
        <f t="shared" si="140"/>
        <v xml:space="preserve"> </v>
      </c>
      <c r="V282" s="142" t="str">
        <f t="shared" si="140"/>
        <v xml:space="preserve"> </v>
      </c>
      <c r="W282" s="142" t="str">
        <f t="shared" si="140"/>
        <v xml:space="preserve"> </v>
      </c>
      <c r="X282" s="142" t="str">
        <f t="shared" si="140"/>
        <v xml:space="preserve"> </v>
      </c>
      <c r="Y282" s="142" t="str">
        <f t="shared" si="140"/>
        <v xml:space="preserve"> </v>
      </c>
      <c r="Z282" s="142" t="str">
        <f t="shared" si="140"/>
        <v xml:space="preserve"> </v>
      </c>
      <c r="AA282" s="142" t="str">
        <f t="shared" si="140"/>
        <v xml:space="preserve"> </v>
      </c>
      <c r="AB282" s="142" t="str">
        <f t="shared" si="140"/>
        <v xml:space="preserve"> </v>
      </c>
      <c r="AC282" s="142" t="str">
        <f t="shared" si="140"/>
        <v xml:space="preserve"> </v>
      </c>
      <c r="AD282" s="142" t="str">
        <f t="shared" si="140"/>
        <v xml:space="preserve"> </v>
      </c>
      <c r="AE282" s="142" t="str">
        <f t="shared" si="140"/>
        <v xml:space="preserve"> </v>
      </c>
      <c r="AF282" s="142" t="str">
        <f t="shared" si="140"/>
        <v xml:space="preserve"> </v>
      </c>
      <c r="AG282" s="142" t="str">
        <f t="shared" si="140"/>
        <v xml:space="preserve"> </v>
      </c>
    </row>
    <row r="283" spans="2:33" ht="13.5" thickBot="1">
      <c r="C283" s="20" t="s">
        <v>49</v>
      </c>
      <c r="D283" s="108" t="str">
        <f>IF(COUNTIF(D266:D282,"A")&gt;4,"C",IF(COUNTIF(D266:D282,"A")&gt;0,"P"," "))</f>
        <v xml:space="preserve"> </v>
      </c>
      <c r="E283" s="108" t="str">
        <f t="shared" ref="E283:S283" si="142">IF(COUNTIF(E266:E282,"A")&gt;4,"C",IF(COUNTIF(E266:E282,"A")&gt;0,"P"," "))</f>
        <v xml:space="preserve"> </v>
      </c>
      <c r="F283" s="108" t="str">
        <f>IF(COUNTIF(F266:F282,"A")&gt;4,"C",IF(COUNTIF(F266:F282,"A")&gt;0,"P"," "))</f>
        <v xml:space="preserve"> </v>
      </c>
      <c r="G283" s="108" t="str">
        <f t="shared" si="142"/>
        <v xml:space="preserve"> </v>
      </c>
      <c r="H283" s="108" t="str">
        <f t="shared" si="142"/>
        <v xml:space="preserve"> </v>
      </c>
      <c r="I283" s="108" t="str">
        <f t="shared" si="142"/>
        <v xml:space="preserve"> </v>
      </c>
      <c r="J283" s="108" t="str">
        <f t="shared" si="142"/>
        <v xml:space="preserve"> </v>
      </c>
      <c r="K283" s="108" t="str">
        <f t="shared" si="142"/>
        <v xml:space="preserve"> </v>
      </c>
      <c r="L283" s="108" t="str">
        <f t="shared" si="142"/>
        <v xml:space="preserve"> </v>
      </c>
      <c r="M283" s="108" t="str">
        <f t="shared" si="142"/>
        <v xml:space="preserve"> </v>
      </c>
      <c r="N283" s="108" t="str">
        <f t="shared" si="142"/>
        <v xml:space="preserve"> </v>
      </c>
      <c r="O283" s="108" t="str">
        <f t="shared" si="142"/>
        <v xml:space="preserve"> </v>
      </c>
      <c r="P283" s="108" t="str">
        <f t="shared" si="142"/>
        <v xml:space="preserve"> </v>
      </c>
      <c r="Q283" s="108" t="str">
        <f t="shared" si="142"/>
        <v xml:space="preserve"> </v>
      </c>
      <c r="R283" s="108" t="str">
        <f t="shared" si="142"/>
        <v xml:space="preserve"> </v>
      </c>
      <c r="S283" s="108" t="str">
        <f t="shared" si="142"/>
        <v xml:space="preserve"> </v>
      </c>
      <c r="T283" s="108" t="str">
        <f t="shared" ref="T283:AG283" si="143">IF(COUNTIF(T266:T282,"A")&gt;4,"C",IF(COUNTIF(T266:T282,"A")&gt;0,"P"," "))</f>
        <v xml:space="preserve"> </v>
      </c>
      <c r="U283" s="108" t="str">
        <f t="shared" si="143"/>
        <v xml:space="preserve"> </v>
      </c>
      <c r="V283" s="108" t="str">
        <f t="shared" si="143"/>
        <v xml:space="preserve"> </v>
      </c>
      <c r="W283" s="108" t="str">
        <f t="shared" si="143"/>
        <v xml:space="preserve"> </v>
      </c>
      <c r="X283" s="108" t="str">
        <f t="shared" si="143"/>
        <v xml:space="preserve"> </v>
      </c>
      <c r="Y283" s="108" t="str">
        <f t="shared" si="143"/>
        <v xml:space="preserve"> </v>
      </c>
      <c r="Z283" s="108" t="str">
        <f t="shared" si="143"/>
        <v xml:space="preserve"> </v>
      </c>
      <c r="AA283" s="108" t="str">
        <f t="shared" si="143"/>
        <v xml:space="preserve"> </v>
      </c>
      <c r="AB283" s="108" t="str">
        <f t="shared" si="143"/>
        <v xml:space="preserve"> </v>
      </c>
      <c r="AC283" s="108" t="str">
        <f t="shared" si="143"/>
        <v xml:space="preserve"> </v>
      </c>
      <c r="AD283" s="108" t="str">
        <f t="shared" si="143"/>
        <v xml:space="preserve"> </v>
      </c>
      <c r="AE283" s="108" t="str">
        <f t="shared" si="143"/>
        <v xml:space="preserve"> </v>
      </c>
      <c r="AF283" s="108" t="str">
        <f t="shared" si="143"/>
        <v xml:space="preserve"> </v>
      </c>
      <c r="AG283" s="108" t="str">
        <f t="shared" si="143"/>
        <v xml:space="preserve"> </v>
      </c>
    </row>
    <row r="284" spans="2:33" ht="15">
      <c r="B284" s="139" t="s">
        <v>950</v>
      </c>
    </row>
    <row r="285" spans="2:33">
      <c r="B285">
        <v>1</v>
      </c>
      <c r="C285" s="152" t="s">
        <v>265</v>
      </c>
    </row>
    <row r="286" spans="2:33">
      <c r="B286" s="140"/>
      <c r="C286" s="180" t="s">
        <v>270</v>
      </c>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c r="AG286" s="8"/>
    </row>
    <row r="287" spans="2:33">
      <c r="B287" s="140"/>
      <c r="C287" s="180" t="s">
        <v>271</v>
      </c>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c r="AG287" s="8"/>
    </row>
    <row r="288" spans="2:33">
      <c r="B288" s="140"/>
      <c r="C288" s="180" t="s">
        <v>272</v>
      </c>
      <c r="D288" s="8"/>
      <c r="E288" s="8"/>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c r="AG288" s="8"/>
    </row>
    <row r="289" spans="2:33">
      <c r="B289">
        <v>2</v>
      </c>
      <c r="C289" s="147" t="s">
        <v>266</v>
      </c>
      <c r="D289" s="142" t="str">
        <f t="shared" ref="D289:AG289" si="144">IF(COUNTIF(D286:D288,"C")&gt;=1,"A",IF(COUNTIF(D286:D288,"C")&gt;0,"P"," "))</f>
        <v xml:space="preserve"> </v>
      </c>
      <c r="E289" s="142" t="str">
        <f t="shared" ref="E289:S289" si="145">IF(COUNTIF(E286:E288,"C")&gt;=1,"A",IF(COUNTIF(E286:E288,"C")&gt;0,"P"," "))</f>
        <v xml:space="preserve"> </v>
      </c>
      <c r="F289" s="142" t="str">
        <f>IF(COUNTIF(F286:F288,"C")&gt;=1,"A",IF(COUNTIF(F286:F288,"C")&gt;0,"P"," "))</f>
        <v xml:space="preserve"> </v>
      </c>
      <c r="G289" s="142" t="str">
        <f t="shared" si="145"/>
        <v xml:space="preserve"> </v>
      </c>
      <c r="H289" s="142" t="str">
        <f t="shared" si="145"/>
        <v xml:space="preserve"> </v>
      </c>
      <c r="I289" s="142" t="str">
        <f t="shared" si="145"/>
        <v xml:space="preserve"> </v>
      </c>
      <c r="J289" s="142" t="str">
        <f t="shared" si="145"/>
        <v xml:space="preserve"> </v>
      </c>
      <c r="K289" s="142" t="str">
        <f t="shared" si="145"/>
        <v xml:space="preserve"> </v>
      </c>
      <c r="L289" s="142" t="str">
        <f t="shared" si="145"/>
        <v xml:space="preserve"> </v>
      </c>
      <c r="M289" s="142" t="str">
        <f t="shared" si="145"/>
        <v xml:space="preserve"> </v>
      </c>
      <c r="N289" s="142" t="str">
        <f t="shared" si="145"/>
        <v xml:space="preserve"> </v>
      </c>
      <c r="O289" s="142" t="str">
        <f t="shared" si="145"/>
        <v xml:space="preserve"> </v>
      </c>
      <c r="P289" s="142" t="str">
        <f t="shared" si="145"/>
        <v xml:space="preserve"> </v>
      </c>
      <c r="Q289" s="142" t="str">
        <f t="shared" si="145"/>
        <v xml:space="preserve"> </v>
      </c>
      <c r="R289" s="142" t="str">
        <f t="shared" si="145"/>
        <v xml:space="preserve"> </v>
      </c>
      <c r="S289" s="142" t="str">
        <f t="shared" si="145"/>
        <v xml:space="preserve"> </v>
      </c>
      <c r="T289" s="142" t="str">
        <f t="shared" si="144"/>
        <v xml:space="preserve"> </v>
      </c>
      <c r="U289" s="142" t="str">
        <f t="shared" si="144"/>
        <v xml:space="preserve"> </v>
      </c>
      <c r="V289" s="142" t="str">
        <f t="shared" si="144"/>
        <v xml:space="preserve"> </v>
      </c>
      <c r="W289" s="142" t="str">
        <f t="shared" si="144"/>
        <v xml:space="preserve"> </v>
      </c>
      <c r="X289" s="142" t="str">
        <f t="shared" si="144"/>
        <v xml:space="preserve"> </v>
      </c>
      <c r="Y289" s="142" t="str">
        <f t="shared" si="144"/>
        <v xml:space="preserve"> </v>
      </c>
      <c r="Z289" s="142" t="str">
        <f t="shared" si="144"/>
        <v xml:space="preserve"> </v>
      </c>
      <c r="AA289" s="142" t="str">
        <f t="shared" si="144"/>
        <v xml:space="preserve"> </v>
      </c>
      <c r="AB289" s="142" t="str">
        <f t="shared" si="144"/>
        <v xml:space="preserve"> </v>
      </c>
      <c r="AC289" s="142" t="str">
        <f t="shared" si="144"/>
        <v xml:space="preserve"> </v>
      </c>
      <c r="AD289" s="142" t="str">
        <f t="shared" si="144"/>
        <v xml:space="preserve"> </v>
      </c>
      <c r="AE289" s="142" t="str">
        <f t="shared" si="144"/>
        <v xml:space="preserve"> </v>
      </c>
      <c r="AF289" s="142" t="str">
        <f t="shared" si="144"/>
        <v xml:space="preserve"> </v>
      </c>
      <c r="AG289" s="142" t="str">
        <f t="shared" si="144"/>
        <v xml:space="preserve"> </v>
      </c>
    </row>
    <row r="290" spans="2:33">
      <c r="B290" s="140"/>
      <c r="C290" s="180" t="s">
        <v>273</v>
      </c>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c r="AG290" s="8"/>
    </row>
    <row r="291" spans="2:33">
      <c r="B291" s="140"/>
      <c r="C291" s="180" t="s">
        <v>274</v>
      </c>
      <c r="D291" s="8"/>
      <c r="E291" s="8"/>
      <c r="F291" s="8"/>
      <c r="G291" s="8"/>
      <c r="H291" s="8"/>
      <c r="I291" s="8"/>
      <c r="J291" s="8"/>
      <c r="K291" s="8"/>
      <c r="L291" s="8"/>
      <c r="M291" s="8"/>
      <c r="N291" s="8"/>
      <c r="O291" s="8"/>
      <c r="P291" s="8"/>
      <c r="Q291" s="8"/>
      <c r="R291" s="8"/>
      <c r="S291" s="8"/>
      <c r="T291" s="8"/>
      <c r="U291" s="8"/>
      <c r="V291" s="8"/>
      <c r="W291" s="8"/>
      <c r="X291" s="8"/>
      <c r="Y291" s="8"/>
      <c r="Z291" s="8"/>
      <c r="AA291" s="8"/>
      <c r="AB291" s="8"/>
      <c r="AC291" s="8"/>
      <c r="AD291" s="8"/>
      <c r="AE291" s="8"/>
      <c r="AF291" s="8"/>
      <c r="AG291" s="8"/>
    </row>
    <row r="292" spans="2:33">
      <c r="B292" s="140"/>
      <c r="C292" s="180" t="s">
        <v>275</v>
      </c>
      <c r="D292" s="8"/>
      <c r="E292" s="8"/>
      <c r="F292" s="8"/>
      <c r="G292" s="8"/>
      <c r="H292" s="8"/>
      <c r="I292" s="8"/>
      <c r="J292" s="8"/>
      <c r="K292" s="8"/>
      <c r="L292" s="8"/>
      <c r="M292" s="8"/>
      <c r="N292" s="8"/>
      <c r="O292" s="8"/>
      <c r="P292" s="8"/>
      <c r="Q292" s="8"/>
      <c r="R292" s="8"/>
      <c r="S292" s="8"/>
      <c r="T292" s="8"/>
      <c r="U292" s="8"/>
      <c r="V292" s="8"/>
      <c r="W292" s="8"/>
      <c r="X292" s="8"/>
      <c r="Y292" s="8"/>
      <c r="Z292" s="8"/>
      <c r="AA292" s="8"/>
      <c r="AB292" s="8"/>
      <c r="AC292" s="8"/>
      <c r="AD292" s="8"/>
      <c r="AE292" s="8"/>
      <c r="AF292" s="8"/>
      <c r="AG292" s="8"/>
    </row>
    <row r="293" spans="2:33">
      <c r="B293">
        <v>3</v>
      </c>
      <c r="C293" s="147" t="s">
        <v>267</v>
      </c>
      <c r="D293" s="142" t="str">
        <f t="shared" ref="D293:AG293" si="146">IF(COUNTIF(D290:D292,"C")&gt;=1,"A",IF(COUNTIF(D290:D292,"C")&gt;0,"P"," "))</f>
        <v xml:space="preserve"> </v>
      </c>
      <c r="E293" s="142" t="str">
        <f t="shared" ref="E293:S293" si="147">IF(COUNTIF(E290:E292,"C")&gt;=1,"A",IF(COUNTIF(E290:E292,"C")&gt;0,"P"," "))</f>
        <v xml:space="preserve"> </v>
      </c>
      <c r="F293" s="142" t="str">
        <f>IF(COUNTIF(F290:F292,"C")&gt;=1,"A",IF(COUNTIF(F290:F292,"C")&gt;0,"P"," "))</f>
        <v xml:space="preserve"> </v>
      </c>
      <c r="G293" s="142" t="str">
        <f t="shared" si="147"/>
        <v xml:space="preserve"> </v>
      </c>
      <c r="H293" s="142" t="str">
        <f t="shared" si="147"/>
        <v xml:space="preserve"> </v>
      </c>
      <c r="I293" s="142" t="str">
        <f t="shared" si="147"/>
        <v xml:space="preserve"> </v>
      </c>
      <c r="J293" s="142" t="str">
        <f t="shared" si="147"/>
        <v xml:space="preserve"> </v>
      </c>
      <c r="K293" s="142" t="str">
        <f t="shared" si="147"/>
        <v xml:space="preserve"> </v>
      </c>
      <c r="L293" s="142" t="str">
        <f t="shared" si="147"/>
        <v xml:space="preserve"> </v>
      </c>
      <c r="M293" s="142" t="str">
        <f t="shared" si="147"/>
        <v xml:space="preserve"> </v>
      </c>
      <c r="N293" s="142" t="str">
        <f t="shared" si="147"/>
        <v xml:space="preserve"> </v>
      </c>
      <c r="O293" s="142" t="str">
        <f t="shared" si="147"/>
        <v xml:space="preserve"> </v>
      </c>
      <c r="P293" s="142" t="str">
        <f t="shared" si="147"/>
        <v xml:space="preserve"> </v>
      </c>
      <c r="Q293" s="142" t="str">
        <f t="shared" si="147"/>
        <v xml:space="preserve"> </v>
      </c>
      <c r="R293" s="142" t="str">
        <f t="shared" si="147"/>
        <v xml:space="preserve"> </v>
      </c>
      <c r="S293" s="142" t="str">
        <f t="shared" si="147"/>
        <v xml:space="preserve"> </v>
      </c>
      <c r="T293" s="142" t="str">
        <f t="shared" si="146"/>
        <v xml:space="preserve"> </v>
      </c>
      <c r="U293" s="142" t="str">
        <f t="shared" si="146"/>
        <v xml:space="preserve"> </v>
      </c>
      <c r="V293" s="142" t="str">
        <f t="shared" si="146"/>
        <v xml:space="preserve"> </v>
      </c>
      <c r="W293" s="142" t="str">
        <f t="shared" si="146"/>
        <v xml:space="preserve"> </v>
      </c>
      <c r="X293" s="142" t="str">
        <f t="shared" si="146"/>
        <v xml:space="preserve"> </v>
      </c>
      <c r="Y293" s="142" t="str">
        <f t="shared" si="146"/>
        <v xml:space="preserve"> </v>
      </c>
      <c r="Z293" s="142" t="str">
        <f t="shared" si="146"/>
        <v xml:space="preserve"> </v>
      </c>
      <c r="AA293" s="142" t="str">
        <f t="shared" si="146"/>
        <v xml:space="preserve"> </v>
      </c>
      <c r="AB293" s="142" t="str">
        <f t="shared" si="146"/>
        <v xml:space="preserve"> </v>
      </c>
      <c r="AC293" s="142" t="str">
        <f t="shared" si="146"/>
        <v xml:space="preserve"> </v>
      </c>
      <c r="AD293" s="142" t="str">
        <f t="shared" si="146"/>
        <v xml:space="preserve"> </v>
      </c>
      <c r="AE293" s="142" t="str">
        <f t="shared" si="146"/>
        <v xml:space="preserve"> </v>
      </c>
      <c r="AF293" s="142" t="str">
        <f t="shared" si="146"/>
        <v xml:space="preserve"> </v>
      </c>
      <c r="AG293" s="142" t="str">
        <f t="shared" si="146"/>
        <v xml:space="preserve"> </v>
      </c>
    </row>
    <row r="294" spans="2:33">
      <c r="B294" s="140"/>
      <c r="C294" s="180" t="s">
        <v>276</v>
      </c>
      <c r="D294" s="8"/>
      <c r="E294" s="8"/>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row>
    <row r="295" spans="2:33">
      <c r="B295" s="140"/>
      <c r="C295" s="180" t="s">
        <v>277</v>
      </c>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c r="AG295" s="8"/>
    </row>
    <row r="296" spans="2:33">
      <c r="B296" s="140"/>
      <c r="C296" s="180" t="s">
        <v>278</v>
      </c>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c r="AG296" s="8"/>
    </row>
    <row r="297" spans="2:33">
      <c r="B297">
        <v>4</v>
      </c>
      <c r="C297" s="147" t="s">
        <v>268</v>
      </c>
      <c r="D297" s="142" t="str">
        <f t="shared" ref="D297:AG297" si="148">IF(COUNTIF(D294:D296,"C")&gt;=1,"A",IF(COUNTIF(D294:D296,"C")&gt;0,"P"," "))</f>
        <v xml:space="preserve"> </v>
      </c>
      <c r="E297" s="142" t="str">
        <f t="shared" ref="E297:S297" si="149">IF(COUNTIF(E294:E296,"C")&gt;=1,"A",IF(COUNTIF(E294:E296,"C")&gt;0,"P"," "))</f>
        <v xml:space="preserve"> </v>
      </c>
      <c r="F297" s="142" t="str">
        <f>IF(COUNTIF(F294:F296,"C")&gt;=1,"A",IF(COUNTIF(F294:F296,"C")&gt;0,"P"," "))</f>
        <v xml:space="preserve"> </v>
      </c>
      <c r="G297" s="142" t="str">
        <f t="shared" si="149"/>
        <v xml:space="preserve"> </v>
      </c>
      <c r="H297" s="142" t="str">
        <f t="shared" si="149"/>
        <v xml:space="preserve"> </v>
      </c>
      <c r="I297" s="142" t="str">
        <f t="shared" si="149"/>
        <v xml:space="preserve"> </v>
      </c>
      <c r="J297" s="142" t="str">
        <f t="shared" si="149"/>
        <v xml:space="preserve"> </v>
      </c>
      <c r="K297" s="142" t="str">
        <f t="shared" si="149"/>
        <v xml:space="preserve"> </v>
      </c>
      <c r="L297" s="142" t="str">
        <f t="shared" si="149"/>
        <v xml:space="preserve"> </v>
      </c>
      <c r="M297" s="142" t="str">
        <f t="shared" si="149"/>
        <v xml:space="preserve"> </v>
      </c>
      <c r="N297" s="142" t="str">
        <f t="shared" si="149"/>
        <v xml:space="preserve"> </v>
      </c>
      <c r="O297" s="142" t="str">
        <f t="shared" si="149"/>
        <v xml:space="preserve"> </v>
      </c>
      <c r="P297" s="142" t="str">
        <f t="shared" si="149"/>
        <v xml:space="preserve"> </v>
      </c>
      <c r="Q297" s="142" t="str">
        <f t="shared" si="149"/>
        <v xml:space="preserve"> </v>
      </c>
      <c r="R297" s="142" t="str">
        <f t="shared" si="149"/>
        <v xml:space="preserve"> </v>
      </c>
      <c r="S297" s="142" t="str">
        <f t="shared" si="149"/>
        <v xml:space="preserve"> </v>
      </c>
      <c r="T297" s="142" t="str">
        <f t="shared" si="148"/>
        <v xml:space="preserve"> </v>
      </c>
      <c r="U297" s="142" t="str">
        <f t="shared" si="148"/>
        <v xml:space="preserve"> </v>
      </c>
      <c r="V297" s="142" t="str">
        <f t="shared" si="148"/>
        <v xml:space="preserve"> </v>
      </c>
      <c r="W297" s="142" t="str">
        <f t="shared" si="148"/>
        <v xml:space="preserve"> </v>
      </c>
      <c r="X297" s="142" t="str">
        <f t="shared" si="148"/>
        <v xml:space="preserve"> </v>
      </c>
      <c r="Y297" s="142" t="str">
        <f t="shared" si="148"/>
        <v xml:space="preserve"> </v>
      </c>
      <c r="Z297" s="142" t="str">
        <f t="shared" si="148"/>
        <v xml:space="preserve"> </v>
      </c>
      <c r="AA297" s="142" t="str">
        <f t="shared" si="148"/>
        <v xml:space="preserve"> </v>
      </c>
      <c r="AB297" s="142" t="str">
        <f t="shared" si="148"/>
        <v xml:space="preserve"> </v>
      </c>
      <c r="AC297" s="142" t="str">
        <f t="shared" si="148"/>
        <v xml:space="preserve"> </v>
      </c>
      <c r="AD297" s="142" t="str">
        <f t="shared" si="148"/>
        <v xml:space="preserve"> </v>
      </c>
      <c r="AE297" s="142" t="str">
        <f t="shared" si="148"/>
        <v xml:space="preserve"> </v>
      </c>
      <c r="AF297" s="142" t="str">
        <f t="shared" si="148"/>
        <v xml:space="preserve"> </v>
      </c>
      <c r="AG297" s="142" t="str">
        <f t="shared" si="148"/>
        <v xml:space="preserve"> </v>
      </c>
    </row>
    <row r="298" spans="2:33">
      <c r="B298" s="140"/>
      <c r="C298" s="180" t="s">
        <v>279</v>
      </c>
      <c r="D298" s="8"/>
      <c r="E298" s="8"/>
      <c r="F298" s="8"/>
      <c r="G298" s="8"/>
      <c r="H298" s="8"/>
      <c r="I298" s="8"/>
      <c r="J298" s="8"/>
      <c r="K298" s="8"/>
      <c r="L298" s="8"/>
      <c r="M298" s="8"/>
      <c r="N298" s="8"/>
      <c r="O298" s="8"/>
      <c r="P298" s="8"/>
      <c r="Q298" s="8"/>
      <c r="R298" s="8"/>
      <c r="S298" s="8"/>
      <c r="T298" s="8"/>
      <c r="U298" s="8"/>
      <c r="V298" s="8"/>
      <c r="W298" s="8"/>
      <c r="X298" s="8"/>
      <c r="Y298" s="8"/>
      <c r="Z298" s="8"/>
      <c r="AA298" s="8"/>
      <c r="AB298" s="8"/>
      <c r="AC298" s="8"/>
      <c r="AD298" s="8"/>
      <c r="AE298" s="8"/>
      <c r="AF298" s="8"/>
      <c r="AG298" s="8"/>
    </row>
    <row r="299" spans="2:33">
      <c r="B299" s="140"/>
      <c r="C299" s="180" t="s">
        <v>280</v>
      </c>
      <c r="D299" s="8"/>
      <c r="E299" s="8"/>
      <c r="F299" s="8"/>
      <c r="G299" s="8"/>
      <c r="H299" s="8"/>
      <c r="I299" s="8"/>
      <c r="J299" s="8"/>
      <c r="K299" s="8"/>
      <c r="L299" s="8"/>
      <c r="M299" s="8"/>
      <c r="N299" s="8"/>
      <c r="O299" s="8"/>
      <c r="P299" s="8"/>
      <c r="Q299" s="8"/>
      <c r="R299" s="8"/>
      <c r="S299" s="8"/>
      <c r="T299" s="8"/>
      <c r="U299" s="8"/>
      <c r="V299" s="8"/>
      <c r="W299" s="8"/>
      <c r="X299" s="8"/>
      <c r="Y299" s="8"/>
      <c r="Z299" s="8"/>
      <c r="AA299" s="8"/>
      <c r="AB299" s="8"/>
      <c r="AC299" s="8"/>
      <c r="AD299" s="8"/>
      <c r="AE299" s="8"/>
      <c r="AF299" s="8"/>
      <c r="AG299" s="8"/>
    </row>
    <row r="300" spans="2:33">
      <c r="B300" s="140"/>
      <c r="C300" s="180" t="s">
        <v>281</v>
      </c>
      <c r="D300" s="8"/>
      <c r="E300" s="8"/>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c r="AE300" s="8"/>
      <c r="AF300" s="8"/>
      <c r="AG300" s="8"/>
    </row>
    <row r="301" spans="2:33">
      <c r="B301">
        <v>5</v>
      </c>
      <c r="C301" s="147" t="s">
        <v>269</v>
      </c>
      <c r="D301" s="142" t="str">
        <f t="shared" ref="D301:AG301" si="150">IF(COUNTIF(D298:D300,"C")&gt;=1,"A",IF(COUNTIF(D298:D300,"C")&gt;0,"P"," "))</f>
        <v xml:space="preserve"> </v>
      </c>
      <c r="E301" s="142" t="str">
        <f t="shared" ref="E301:S301" si="151">IF(COUNTIF(E298:E300,"C")&gt;=1,"A",IF(COUNTIF(E298:E300,"C")&gt;0,"P"," "))</f>
        <v xml:space="preserve"> </v>
      </c>
      <c r="F301" s="142" t="str">
        <f>IF(COUNTIF(F298:F300,"C")&gt;=1,"A",IF(COUNTIF(F298:F300,"C")&gt;0,"P"," "))</f>
        <v xml:space="preserve"> </v>
      </c>
      <c r="G301" s="142" t="str">
        <f t="shared" si="151"/>
        <v xml:space="preserve"> </v>
      </c>
      <c r="H301" s="142" t="str">
        <f t="shared" si="151"/>
        <v xml:space="preserve"> </v>
      </c>
      <c r="I301" s="142" t="str">
        <f t="shared" si="151"/>
        <v xml:space="preserve"> </v>
      </c>
      <c r="J301" s="142" t="str">
        <f t="shared" si="151"/>
        <v xml:space="preserve"> </v>
      </c>
      <c r="K301" s="142" t="str">
        <f t="shared" si="151"/>
        <v xml:space="preserve"> </v>
      </c>
      <c r="L301" s="142" t="str">
        <f t="shared" si="151"/>
        <v xml:space="preserve"> </v>
      </c>
      <c r="M301" s="142" t="str">
        <f t="shared" si="151"/>
        <v xml:space="preserve"> </v>
      </c>
      <c r="N301" s="142" t="str">
        <f t="shared" si="151"/>
        <v xml:space="preserve"> </v>
      </c>
      <c r="O301" s="142" t="str">
        <f t="shared" si="151"/>
        <v xml:space="preserve"> </v>
      </c>
      <c r="P301" s="142" t="str">
        <f t="shared" si="151"/>
        <v xml:space="preserve"> </v>
      </c>
      <c r="Q301" s="142" t="str">
        <f t="shared" si="151"/>
        <v xml:space="preserve"> </v>
      </c>
      <c r="R301" s="142" t="str">
        <f t="shared" si="151"/>
        <v xml:space="preserve"> </v>
      </c>
      <c r="S301" s="142" t="str">
        <f t="shared" si="151"/>
        <v xml:space="preserve"> </v>
      </c>
      <c r="T301" s="142" t="str">
        <f t="shared" si="150"/>
        <v xml:space="preserve"> </v>
      </c>
      <c r="U301" s="142" t="str">
        <f t="shared" si="150"/>
        <v xml:space="preserve"> </v>
      </c>
      <c r="V301" s="142" t="str">
        <f t="shared" si="150"/>
        <v xml:space="preserve"> </v>
      </c>
      <c r="W301" s="142" t="str">
        <f t="shared" si="150"/>
        <v xml:space="preserve"> </v>
      </c>
      <c r="X301" s="142" t="str">
        <f t="shared" si="150"/>
        <v xml:space="preserve"> </v>
      </c>
      <c r="Y301" s="142" t="str">
        <f t="shared" si="150"/>
        <v xml:space="preserve"> </v>
      </c>
      <c r="Z301" s="142" t="str">
        <f t="shared" si="150"/>
        <v xml:space="preserve"> </v>
      </c>
      <c r="AA301" s="142" t="str">
        <f t="shared" si="150"/>
        <v xml:space="preserve"> </v>
      </c>
      <c r="AB301" s="142" t="str">
        <f t="shared" si="150"/>
        <v xml:space="preserve"> </v>
      </c>
      <c r="AC301" s="142" t="str">
        <f t="shared" si="150"/>
        <v xml:space="preserve"> </v>
      </c>
      <c r="AD301" s="142" t="str">
        <f t="shared" si="150"/>
        <v xml:space="preserve"> </v>
      </c>
      <c r="AE301" s="142" t="str">
        <f t="shared" si="150"/>
        <v xml:space="preserve"> </v>
      </c>
      <c r="AF301" s="142" t="str">
        <f t="shared" si="150"/>
        <v xml:space="preserve"> </v>
      </c>
      <c r="AG301" s="142" t="str">
        <f t="shared" si="150"/>
        <v xml:space="preserve"> </v>
      </c>
    </row>
    <row r="302" spans="2:33">
      <c r="B302" s="140"/>
      <c r="C302" s="180" t="s">
        <v>282</v>
      </c>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8"/>
      <c r="AG302" s="8"/>
    </row>
    <row r="303" spans="2:33">
      <c r="B303" s="140"/>
      <c r="C303" s="180" t="s">
        <v>283</v>
      </c>
      <c r="D303" s="8"/>
      <c r="E303" s="8"/>
      <c r="F303" s="8"/>
      <c r="G303" s="8"/>
      <c r="H303" s="8"/>
      <c r="I303" s="8"/>
      <c r="J303" s="8"/>
      <c r="K303" s="8"/>
      <c r="L303" s="8"/>
      <c r="M303" s="8"/>
      <c r="N303" s="8"/>
      <c r="O303" s="8"/>
      <c r="P303" s="8"/>
      <c r="Q303" s="8"/>
      <c r="R303" s="8"/>
      <c r="S303" s="8"/>
      <c r="T303" s="8"/>
      <c r="U303" s="8"/>
      <c r="V303" s="8"/>
      <c r="W303" s="8"/>
      <c r="X303" s="8"/>
      <c r="Y303" s="8"/>
      <c r="Z303" s="8"/>
      <c r="AA303" s="8"/>
      <c r="AB303" s="8"/>
      <c r="AC303" s="8"/>
      <c r="AD303" s="8"/>
      <c r="AE303" s="8"/>
      <c r="AF303" s="8"/>
      <c r="AG303" s="8"/>
    </row>
    <row r="304" spans="2:33" ht="13.5" thickBot="1">
      <c r="B304" s="140"/>
      <c r="C304" s="180" t="s">
        <v>284</v>
      </c>
      <c r="D304" s="8"/>
      <c r="E304" s="8"/>
      <c r="F304" s="8"/>
      <c r="G304" s="8"/>
      <c r="H304" s="8"/>
      <c r="I304" s="8"/>
      <c r="J304" s="8"/>
      <c r="K304" s="8"/>
      <c r="L304" s="8"/>
      <c r="M304" s="8"/>
      <c r="N304" s="8"/>
      <c r="O304" s="8"/>
      <c r="P304" s="8"/>
      <c r="Q304" s="8"/>
      <c r="R304" s="8"/>
      <c r="S304" s="8"/>
      <c r="T304" s="8"/>
      <c r="U304" s="8"/>
      <c r="V304" s="8"/>
      <c r="W304" s="8"/>
      <c r="X304" s="8"/>
      <c r="Y304" s="8"/>
      <c r="Z304" s="8"/>
      <c r="AA304" s="8"/>
      <c r="AB304" s="8"/>
      <c r="AC304" s="8"/>
      <c r="AD304" s="8"/>
      <c r="AE304" s="8"/>
      <c r="AF304" s="8"/>
      <c r="AG304" s="8"/>
    </row>
    <row r="305" spans="2:33" ht="13.5" hidden="1" thickBot="1">
      <c r="D305" s="142" t="str">
        <f t="shared" ref="D305:AG305" si="152">IF(COUNTIF(D302:D304,"C")&gt;=1,"A",IF(COUNTIF(D302:D304,"C")&gt;0,"P"," "))</f>
        <v xml:space="preserve"> </v>
      </c>
      <c r="E305" s="142" t="str">
        <f t="shared" ref="E305:S305" si="153">IF(COUNTIF(E302:E304,"C")&gt;=1,"A",IF(COUNTIF(E302:E304,"C")&gt;0,"P"," "))</f>
        <v xml:space="preserve"> </v>
      </c>
      <c r="F305" s="142" t="str">
        <f>IF(COUNTIF(F302:F304,"C")&gt;=1,"A",IF(COUNTIF(F302:F304,"C")&gt;0,"P"," "))</f>
        <v xml:space="preserve"> </v>
      </c>
      <c r="G305" s="142" t="str">
        <f t="shared" si="153"/>
        <v xml:space="preserve"> </v>
      </c>
      <c r="H305" s="142" t="str">
        <f t="shared" si="153"/>
        <v xml:space="preserve"> </v>
      </c>
      <c r="I305" s="142" t="str">
        <f t="shared" si="153"/>
        <v xml:space="preserve"> </v>
      </c>
      <c r="J305" s="142" t="str">
        <f t="shared" si="153"/>
        <v xml:space="preserve"> </v>
      </c>
      <c r="K305" s="142" t="str">
        <f t="shared" si="153"/>
        <v xml:space="preserve"> </v>
      </c>
      <c r="L305" s="142" t="str">
        <f t="shared" si="153"/>
        <v xml:space="preserve"> </v>
      </c>
      <c r="M305" s="142" t="str">
        <f t="shared" si="153"/>
        <v xml:space="preserve"> </v>
      </c>
      <c r="N305" s="142" t="str">
        <f t="shared" si="153"/>
        <v xml:space="preserve"> </v>
      </c>
      <c r="O305" s="142" t="str">
        <f t="shared" si="153"/>
        <v xml:space="preserve"> </v>
      </c>
      <c r="P305" s="142" t="str">
        <f t="shared" si="153"/>
        <v xml:space="preserve"> </v>
      </c>
      <c r="Q305" s="142" t="str">
        <f t="shared" si="153"/>
        <v xml:space="preserve"> </v>
      </c>
      <c r="R305" s="142" t="str">
        <f t="shared" si="153"/>
        <v xml:space="preserve"> </v>
      </c>
      <c r="S305" s="142" t="str">
        <f t="shared" si="153"/>
        <v xml:space="preserve"> </v>
      </c>
      <c r="T305" s="142" t="str">
        <f t="shared" si="152"/>
        <v xml:space="preserve"> </v>
      </c>
      <c r="U305" s="142" t="str">
        <f t="shared" si="152"/>
        <v xml:space="preserve"> </v>
      </c>
      <c r="V305" s="142" t="str">
        <f t="shared" si="152"/>
        <v xml:space="preserve"> </v>
      </c>
      <c r="W305" s="142" t="str">
        <f t="shared" si="152"/>
        <v xml:space="preserve"> </v>
      </c>
      <c r="X305" s="142" t="str">
        <f t="shared" si="152"/>
        <v xml:space="preserve"> </v>
      </c>
      <c r="Y305" s="142" t="str">
        <f t="shared" si="152"/>
        <v xml:space="preserve"> </v>
      </c>
      <c r="Z305" s="142" t="str">
        <f t="shared" si="152"/>
        <v xml:space="preserve"> </v>
      </c>
      <c r="AA305" s="142" t="str">
        <f t="shared" si="152"/>
        <v xml:space="preserve"> </v>
      </c>
      <c r="AB305" s="142" t="str">
        <f t="shared" si="152"/>
        <v xml:space="preserve"> </v>
      </c>
      <c r="AC305" s="142" t="str">
        <f t="shared" si="152"/>
        <v xml:space="preserve"> </v>
      </c>
      <c r="AD305" s="142" t="str">
        <f t="shared" si="152"/>
        <v xml:space="preserve"> </v>
      </c>
      <c r="AE305" s="142" t="str">
        <f t="shared" si="152"/>
        <v xml:space="preserve"> </v>
      </c>
      <c r="AF305" s="142" t="str">
        <f t="shared" si="152"/>
        <v xml:space="preserve"> </v>
      </c>
      <c r="AG305" s="142" t="str">
        <f t="shared" si="152"/>
        <v xml:space="preserve"> </v>
      </c>
    </row>
    <row r="306" spans="2:33" ht="13.5" thickBot="1">
      <c r="C306" s="20" t="s">
        <v>49</v>
      </c>
      <c r="D306" s="108" t="str">
        <f>IF(COUNTIF(D289:D305,"A")&gt;4,"C",IF(COUNTIF(D289:D305,"A")&gt;0,"P"," "))</f>
        <v xml:space="preserve"> </v>
      </c>
      <c r="E306" s="108" t="str">
        <f t="shared" ref="E306:S306" si="154">IF(COUNTIF(E289:E305,"A")&gt;4,"C",IF(COUNTIF(E289:E305,"A")&gt;0,"P"," "))</f>
        <v xml:space="preserve"> </v>
      </c>
      <c r="F306" s="108" t="str">
        <f>IF(COUNTIF(F289:F305,"A")&gt;4,"C",IF(COUNTIF(F289:F305,"A")&gt;0,"P"," "))</f>
        <v xml:space="preserve"> </v>
      </c>
      <c r="G306" s="108" t="str">
        <f t="shared" si="154"/>
        <v xml:space="preserve"> </v>
      </c>
      <c r="H306" s="108" t="str">
        <f t="shared" si="154"/>
        <v xml:space="preserve"> </v>
      </c>
      <c r="I306" s="108" t="str">
        <f t="shared" si="154"/>
        <v xml:space="preserve"> </v>
      </c>
      <c r="J306" s="108" t="str">
        <f t="shared" si="154"/>
        <v xml:space="preserve"> </v>
      </c>
      <c r="K306" s="108" t="str">
        <f t="shared" si="154"/>
        <v xml:space="preserve"> </v>
      </c>
      <c r="L306" s="108" t="str">
        <f t="shared" si="154"/>
        <v xml:space="preserve"> </v>
      </c>
      <c r="M306" s="108" t="str">
        <f t="shared" si="154"/>
        <v xml:space="preserve"> </v>
      </c>
      <c r="N306" s="108" t="str">
        <f t="shared" si="154"/>
        <v xml:space="preserve"> </v>
      </c>
      <c r="O306" s="108" t="str">
        <f t="shared" si="154"/>
        <v xml:space="preserve"> </v>
      </c>
      <c r="P306" s="108" t="str">
        <f t="shared" si="154"/>
        <v xml:space="preserve"> </v>
      </c>
      <c r="Q306" s="108" t="str">
        <f t="shared" si="154"/>
        <v xml:space="preserve"> </v>
      </c>
      <c r="R306" s="108" t="str">
        <f t="shared" si="154"/>
        <v xml:space="preserve"> </v>
      </c>
      <c r="S306" s="108" t="str">
        <f t="shared" si="154"/>
        <v xml:space="preserve"> </v>
      </c>
      <c r="T306" s="108" t="str">
        <f t="shared" ref="T306:AG306" si="155">IF(COUNTIF(T289:T305,"A")&gt;4,"C",IF(COUNTIF(T289:T305,"A")&gt;0,"P"," "))</f>
        <v xml:space="preserve"> </v>
      </c>
      <c r="U306" s="108" t="str">
        <f t="shared" si="155"/>
        <v xml:space="preserve"> </v>
      </c>
      <c r="V306" s="108" t="str">
        <f t="shared" si="155"/>
        <v xml:space="preserve"> </v>
      </c>
      <c r="W306" s="108" t="str">
        <f t="shared" si="155"/>
        <v xml:space="preserve"> </v>
      </c>
      <c r="X306" s="108" t="str">
        <f t="shared" si="155"/>
        <v xml:space="preserve"> </v>
      </c>
      <c r="Y306" s="108" t="str">
        <f t="shared" si="155"/>
        <v xml:space="preserve"> </v>
      </c>
      <c r="Z306" s="108" t="str">
        <f t="shared" si="155"/>
        <v xml:space="preserve"> </v>
      </c>
      <c r="AA306" s="108" t="str">
        <f t="shared" si="155"/>
        <v xml:space="preserve"> </v>
      </c>
      <c r="AB306" s="108" t="str">
        <f t="shared" si="155"/>
        <v xml:space="preserve"> </v>
      </c>
      <c r="AC306" s="108" t="str">
        <f t="shared" si="155"/>
        <v xml:space="preserve"> </v>
      </c>
      <c r="AD306" s="108" t="str">
        <f t="shared" si="155"/>
        <v xml:space="preserve"> </v>
      </c>
      <c r="AE306" s="108" t="str">
        <f t="shared" si="155"/>
        <v xml:space="preserve"> </v>
      </c>
      <c r="AF306" s="108" t="str">
        <f t="shared" si="155"/>
        <v xml:space="preserve"> </v>
      </c>
      <c r="AG306" s="108" t="str">
        <f t="shared" si="155"/>
        <v xml:space="preserve"> </v>
      </c>
    </row>
    <row r="307" spans="2:33" ht="15">
      <c r="B307" s="139" t="s">
        <v>155</v>
      </c>
    </row>
    <row r="308" spans="2:33">
      <c r="B308">
        <v>1</v>
      </c>
      <c r="C308" s="152" t="s">
        <v>302</v>
      </c>
    </row>
    <row r="309" spans="2:33">
      <c r="B309" s="140"/>
      <c r="C309" s="180" t="s">
        <v>307</v>
      </c>
      <c r="D309" s="8"/>
      <c r="E309" s="8"/>
      <c r="F309" s="8"/>
      <c r="G309" s="8"/>
      <c r="H309" s="8"/>
      <c r="I309" s="8"/>
      <c r="J309" s="8"/>
      <c r="K309" s="8"/>
      <c r="L309" s="8"/>
      <c r="M309" s="8"/>
      <c r="N309" s="8"/>
      <c r="O309" s="8"/>
      <c r="P309" s="8"/>
      <c r="Q309" s="8"/>
      <c r="R309" s="8"/>
      <c r="S309" s="8"/>
      <c r="T309" s="8"/>
      <c r="U309" s="8"/>
      <c r="V309" s="8"/>
      <c r="W309" s="8"/>
      <c r="X309" s="8"/>
      <c r="Y309" s="8"/>
      <c r="Z309" s="8"/>
      <c r="AA309" s="8"/>
      <c r="AB309" s="8"/>
      <c r="AC309" s="8"/>
      <c r="AD309" s="8"/>
      <c r="AE309" s="8"/>
      <c r="AF309" s="8"/>
      <c r="AG309" s="8"/>
    </row>
    <row r="310" spans="2:33">
      <c r="B310" s="140"/>
      <c r="C310" s="180" t="s">
        <v>308</v>
      </c>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c r="AG310" s="8"/>
    </row>
    <row r="311" spans="2:33">
      <c r="B311" s="140"/>
      <c r="C311" s="180" t="s">
        <v>309</v>
      </c>
      <c r="D311" s="8"/>
      <c r="E311" s="8"/>
      <c r="F311" s="8"/>
      <c r="G311" s="8"/>
      <c r="H311" s="8"/>
      <c r="I311" s="8"/>
      <c r="J311" s="8"/>
      <c r="K311" s="8"/>
      <c r="L311" s="8"/>
      <c r="M311" s="8"/>
      <c r="N311" s="8"/>
      <c r="O311" s="8"/>
      <c r="P311" s="8"/>
      <c r="Q311" s="8"/>
      <c r="R311" s="8"/>
      <c r="S311" s="8"/>
      <c r="T311" s="8"/>
      <c r="U311" s="8"/>
      <c r="V311" s="8"/>
      <c r="W311" s="8"/>
      <c r="X311" s="8"/>
      <c r="Y311" s="8"/>
      <c r="Z311" s="8"/>
      <c r="AA311" s="8"/>
      <c r="AB311" s="8"/>
      <c r="AC311" s="8"/>
      <c r="AD311" s="8"/>
      <c r="AE311" s="8"/>
      <c r="AF311" s="8"/>
      <c r="AG311" s="8"/>
    </row>
    <row r="312" spans="2:33">
      <c r="B312">
        <v>2</v>
      </c>
      <c r="C312" s="147" t="s">
        <v>303</v>
      </c>
      <c r="D312" s="142" t="str">
        <f t="shared" ref="D312:AG312" si="156">IF(COUNTIF(D309:D311,"C")&gt;=1,"A",IF(COUNTIF(D309:D311,"C")&gt;0,"P"," "))</f>
        <v xml:space="preserve"> </v>
      </c>
      <c r="E312" s="142" t="str">
        <f t="shared" ref="E312:S312" si="157">IF(COUNTIF(E309:E311,"C")&gt;=1,"A",IF(COUNTIF(E309:E311,"C")&gt;0,"P"," "))</f>
        <v xml:space="preserve"> </v>
      </c>
      <c r="F312" s="142" t="str">
        <f>IF(COUNTIF(F309:F311,"C")&gt;=1,"A",IF(COUNTIF(F309:F311,"C")&gt;0,"P"," "))</f>
        <v xml:space="preserve"> </v>
      </c>
      <c r="G312" s="142" t="str">
        <f t="shared" si="157"/>
        <v xml:space="preserve"> </v>
      </c>
      <c r="H312" s="142" t="str">
        <f t="shared" si="157"/>
        <v xml:space="preserve"> </v>
      </c>
      <c r="I312" s="142" t="str">
        <f t="shared" si="157"/>
        <v xml:space="preserve"> </v>
      </c>
      <c r="J312" s="142" t="str">
        <f t="shared" si="157"/>
        <v xml:space="preserve"> </v>
      </c>
      <c r="K312" s="142" t="str">
        <f t="shared" si="157"/>
        <v xml:space="preserve"> </v>
      </c>
      <c r="L312" s="142" t="str">
        <f t="shared" si="157"/>
        <v xml:space="preserve"> </v>
      </c>
      <c r="M312" s="142" t="str">
        <f t="shared" si="157"/>
        <v xml:space="preserve"> </v>
      </c>
      <c r="N312" s="142" t="str">
        <f t="shared" si="157"/>
        <v xml:space="preserve"> </v>
      </c>
      <c r="O312" s="142" t="str">
        <f t="shared" si="157"/>
        <v xml:space="preserve"> </v>
      </c>
      <c r="P312" s="142" t="str">
        <f t="shared" si="157"/>
        <v xml:space="preserve"> </v>
      </c>
      <c r="Q312" s="142" t="str">
        <f t="shared" si="157"/>
        <v xml:space="preserve"> </v>
      </c>
      <c r="R312" s="142" t="str">
        <f t="shared" si="157"/>
        <v xml:space="preserve"> </v>
      </c>
      <c r="S312" s="142" t="str">
        <f t="shared" si="157"/>
        <v xml:space="preserve"> </v>
      </c>
      <c r="T312" s="142" t="str">
        <f t="shared" si="156"/>
        <v xml:space="preserve"> </v>
      </c>
      <c r="U312" s="142" t="str">
        <f t="shared" si="156"/>
        <v xml:space="preserve"> </v>
      </c>
      <c r="V312" s="142" t="str">
        <f t="shared" si="156"/>
        <v xml:space="preserve"> </v>
      </c>
      <c r="W312" s="142" t="str">
        <f t="shared" si="156"/>
        <v xml:space="preserve"> </v>
      </c>
      <c r="X312" s="142" t="str">
        <f t="shared" si="156"/>
        <v xml:space="preserve"> </v>
      </c>
      <c r="Y312" s="142" t="str">
        <f t="shared" si="156"/>
        <v xml:space="preserve"> </v>
      </c>
      <c r="Z312" s="142" t="str">
        <f t="shared" si="156"/>
        <v xml:space="preserve"> </v>
      </c>
      <c r="AA312" s="142" t="str">
        <f t="shared" si="156"/>
        <v xml:space="preserve"> </v>
      </c>
      <c r="AB312" s="142" t="str">
        <f t="shared" si="156"/>
        <v xml:space="preserve"> </v>
      </c>
      <c r="AC312" s="142" t="str">
        <f t="shared" si="156"/>
        <v xml:space="preserve"> </v>
      </c>
      <c r="AD312" s="142" t="str">
        <f t="shared" si="156"/>
        <v xml:space="preserve"> </v>
      </c>
      <c r="AE312" s="142" t="str">
        <f t="shared" si="156"/>
        <v xml:space="preserve"> </v>
      </c>
      <c r="AF312" s="142" t="str">
        <f t="shared" si="156"/>
        <v xml:space="preserve"> </v>
      </c>
      <c r="AG312" s="142" t="str">
        <f t="shared" si="156"/>
        <v xml:space="preserve"> </v>
      </c>
    </row>
    <row r="313" spans="2:33">
      <c r="B313" s="140"/>
      <c r="C313" s="180" t="s">
        <v>310</v>
      </c>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8"/>
      <c r="AG313" s="8"/>
    </row>
    <row r="314" spans="2:33">
      <c r="B314" s="140"/>
      <c r="C314" s="180" t="s">
        <v>311</v>
      </c>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c r="AG314" s="8"/>
    </row>
    <row r="315" spans="2:33">
      <c r="B315" s="140"/>
      <c r="C315" s="180" t="s">
        <v>312</v>
      </c>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c r="AG315" s="8"/>
    </row>
    <row r="316" spans="2:33">
      <c r="B316">
        <v>3</v>
      </c>
      <c r="C316" s="147" t="s">
        <v>304</v>
      </c>
      <c r="D316" s="142" t="str">
        <f t="shared" ref="D316:AG316" si="158">IF(COUNTIF(D313:D315,"C")&gt;=1,"A",IF(COUNTIF(D313:D315,"C")&gt;0,"P"," "))</f>
        <v xml:space="preserve"> </v>
      </c>
      <c r="E316" s="142" t="str">
        <f t="shared" ref="E316:S316" si="159">IF(COUNTIF(E313:E315,"C")&gt;=1,"A",IF(COUNTIF(E313:E315,"C")&gt;0,"P"," "))</f>
        <v xml:space="preserve"> </v>
      </c>
      <c r="F316" s="142" t="str">
        <f>IF(COUNTIF(F313:F315,"C")&gt;=1,"A",IF(COUNTIF(F313:F315,"C")&gt;0,"P"," "))</f>
        <v xml:space="preserve"> </v>
      </c>
      <c r="G316" s="142" t="str">
        <f t="shared" si="159"/>
        <v xml:space="preserve"> </v>
      </c>
      <c r="H316" s="142" t="str">
        <f t="shared" si="159"/>
        <v xml:space="preserve"> </v>
      </c>
      <c r="I316" s="142" t="str">
        <f t="shared" si="159"/>
        <v xml:space="preserve"> </v>
      </c>
      <c r="J316" s="142" t="str">
        <f t="shared" si="159"/>
        <v xml:space="preserve"> </v>
      </c>
      <c r="K316" s="142" t="str">
        <f t="shared" si="159"/>
        <v xml:space="preserve"> </v>
      </c>
      <c r="L316" s="142" t="str">
        <f t="shared" si="159"/>
        <v xml:space="preserve"> </v>
      </c>
      <c r="M316" s="142" t="str">
        <f t="shared" si="159"/>
        <v xml:space="preserve"> </v>
      </c>
      <c r="N316" s="142" t="str">
        <f t="shared" si="159"/>
        <v xml:space="preserve"> </v>
      </c>
      <c r="O316" s="142" t="str">
        <f t="shared" si="159"/>
        <v xml:space="preserve"> </v>
      </c>
      <c r="P316" s="142" t="str">
        <f t="shared" si="159"/>
        <v xml:space="preserve"> </v>
      </c>
      <c r="Q316" s="142" t="str">
        <f t="shared" si="159"/>
        <v xml:space="preserve"> </v>
      </c>
      <c r="R316" s="142" t="str">
        <f t="shared" si="159"/>
        <v xml:space="preserve"> </v>
      </c>
      <c r="S316" s="142" t="str">
        <f t="shared" si="159"/>
        <v xml:space="preserve"> </v>
      </c>
      <c r="T316" s="142" t="str">
        <f t="shared" si="158"/>
        <v xml:space="preserve"> </v>
      </c>
      <c r="U316" s="142" t="str">
        <f t="shared" si="158"/>
        <v xml:space="preserve"> </v>
      </c>
      <c r="V316" s="142" t="str">
        <f t="shared" si="158"/>
        <v xml:space="preserve"> </v>
      </c>
      <c r="W316" s="142" t="str">
        <f t="shared" si="158"/>
        <v xml:space="preserve"> </v>
      </c>
      <c r="X316" s="142" t="str">
        <f t="shared" si="158"/>
        <v xml:space="preserve"> </v>
      </c>
      <c r="Y316" s="142" t="str">
        <f t="shared" si="158"/>
        <v xml:space="preserve"> </v>
      </c>
      <c r="Z316" s="142" t="str">
        <f t="shared" si="158"/>
        <v xml:space="preserve"> </v>
      </c>
      <c r="AA316" s="142" t="str">
        <f t="shared" si="158"/>
        <v xml:space="preserve"> </v>
      </c>
      <c r="AB316" s="142" t="str">
        <f t="shared" si="158"/>
        <v xml:space="preserve"> </v>
      </c>
      <c r="AC316" s="142" t="str">
        <f t="shared" si="158"/>
        <v xml:space="preserve"> </v>
      </c>
      <c r="AD316" s="142" t="str">
        <f t="shared" si="158"/>
        <v xml:space="preserve"> </v>
      </c>
      <c r="AE316" s="142" t="str">
        <f t="shared" si="158"/>
        <v xml:space="preserve"> </v>
      </c>
      <c r="AF316" s="142" t="str">
        <f t="shared" si="158"/>
        <v xml:space="preserve"> </v>
      </c>
      <c r="AG316" s="142" t="str">
        <f t="shared" si="158"/>
        <v xml:space="preserve"> </v>
      </c>
    </row>
    <row r="317" spans="2:33">
      <c r="B317" s="140"/>
      <c r="C317" s="180" t="s">
        <v>313</v>
      </c>
      <c r="D317" s="8"/>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row>
    <row r="318" spans="2:33">
      <c r="B318" s="140"/>
      <c r="C318" s="180" t="s">
        <v>314</v>
      </c>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c r="AG318" s="8"/>
    </row>
    <row r="319" spans="2:33">
      <c r="B319" s="140"/>
      <c r="C319" s="180" t="s">
        <v>315</v>
      </c>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c r="AG319" s="8"/>
    </row>
    <row r="320" spans="2:33">
      <c r="B320">
        <v>4</v>
      </c>
      <c r="C320" s="147" t="s">
        <v>305</v>
      </c>
      <c r="D320" s="142" t="str">
        <f t="shared" ref="D320:AG320" si="160">IF(COUNTIF(D317:D319,"C")&gt;=1,"A",IF(COUNTIF(D317:D319,"C")&gt;0,"P"," "))</f>
        <v xml:space="preserve"> </v>
      </c>
      <c r="E320" s="142" t="str">
        <f t="shared" ref="E320:S320" si="161">IF(COUNTIF(E317:E319,"C")&gt;=1,"A",IF(COUNTIF(E317:E319,"C")&gt;0,"P"," "))</f>
        <v xml:space="preserve"> </v>
      </c>
      <c r="F320" s="142" t="str">
        <f>IF(COUNTIF(F317:F319,"C")&gt;=1,"A",IF(COUNTIF(F317:F319,"C")&gt;0,"P"," "))</f>
        <v xml:space="preserve"> </v>
      </c>
      <c r="G320" s="142" t="str">
        <f t="shared" si="161"/>
        <v xml:space="preserve"> </v>
      </c>
      <c r="H320" s="142" t="str">
        <f t="shared" si="161"/>
        <v xml:space="preserve"> </v>
      </c>
      <c r="I320" s="142" t="str">
        <f t="shared" si="161"/>
        <v xml:space="preserve"> </v>
      </c>
      <c r="J320" s="142" t="str">
        <f t="shared" si="161"/>
        <v xml:space="preserve"> </v>
      </c>
      <c r="K320" s="142" t="str">
        <f t="shared" si="161"/>
        <v xml:space="preserve"> </v>
      </c>
      <c r="L320" s="142" t="str">
        <f t="shared" si="161"/>
        <v xml:space="preserve"> </v>
      </c>
      <c r="M320" s="142" t="str">
        <f t="shared" si="161"/>
        <v xml:space="preserve"> </v>
      </c>
      <c r="N320" s="142" t="str">
        <f t="shared" si="161"/>
        <v xml:space="preserve"> </v>
      </c>
      <c r="O320" s="142" t="str">
        <f t="shared" si="161"/>
        <v xml:space="preserve"> </v>
      </c>
      <c r="P320" s="142" t="str">
        <f t="shared" si="161"/>
        <v xml:space="preserve"> </v>
      </c>
      <c r="Q320" s="142" t="str">
        <f t="shared" si="161"/>
        <v xml:space="preserve"> </v>
      </c>
      <c r="R320" s="142" t="str">
        <f t="shared" si="161"/>
        <v xml:space="preserve"> </v>
      </c>
      <c r="S320" s="142" t="str">
        <f t="shared" si="161"/>
        <v xml:space="preserve"> </v>
      </c>
      <c r="T320" s="142" t="str">
        <f t="shared" si="160"/>
        <v xml:space="preserve"> </v>
      </c>
      <c r="U320" s="142" t="str">
        <f t="shared" si="160"/>
        <v xml:space="preserve"> </v>
      </c>
      <c r="V320" s="142" t="str">
        <f t="shared" si="160"/>
        <v xml:space="preserve"> </v>
      </c>
      <c r="W320" s="142" t="str">
        <f t="shared" si="160"/>
        <v xml:space="preserve"> </v>
      </c>
      <c r="X320" s="142" t="str">
        <f t="shared" si="160"/>
        <v xml:space="preserve"> </v>
      </c>
      <c r="Y320" s="142" t="str">
        <f t="shared" si="160"/>
        <v xml:space="preserve"> </v>
      </c>
      <c r="Z320" s="142" t="str">
        <f t="shared" si="160"/>
        <v xml:space="preserve"> </v>
      </c>
      <c r="AA320" s="142" t="str">
        <f t="shared" si="160"/>
        <v xml:space="preserve"> </v>
      </c>
      <c r="AB320" s="142" t="str">
        <f t="shared" si="160"/>
        <v xml:space="preserve"> </v>
      </c>
      <c r="AC320" s="142" t="str">
        <f t="shared" si="160"/>
        <v xml:space="preserve"> </v>
      </c>
      <c r="AD320" s="142" t="str">
        <f t="shared" si="160"/>
        <v xml:space="preserve"> </v>
      </c>
      <c r="AE320" s="142" t="str">
        <f t="shared" si="160"/>
        <v xml:space="preserve"> </v>
      </c>
      <c r="AF320" s="142" t="str">
        <f t="shared" si="160"/>
        <v xml:space="preserve"> </v>
      </c>
      <c r="AG320" s="142" t="str">
        <f t="shared" si="160"/>
        <v xml:space="preserve"> </v>
      </c>
    </row>
    <row r="321" spans="2:33">
      <c r="B321" s="140"/>
      <c r="C321" s="180" t="s">
        <v>316</v>
      </c>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8"/>
      <c r="AG321" s="8"/>
    </row>
    <row r="322" spans="2:33">
      <c r="B322" s="140"/>
      <c r="C322" s="180" t="s">
        <v>317</v>
      </c>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c r="AE322" s="8"/>
      <c r="AF322" s="8"/>
      <c r="AG322" s="8"/>
    </row>
    <row r="323" spans="2:33">
      <c r="B323" s="140"/>
      <c r="C323" s="180" t="s">
        <v>318</v>
      </c>
      <c r="D323" s="8"/>
      <c r="E323" s="8"/>
      <c r="F323" s="8"/>
      <c r="G323" s="8"/>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c r="AG323" s="8"/>
    </row>
    <row r="324" spans="2:33">
      <c r="B324">
        <v>5</v>
      </c>
      <c r="C324" s="147" t="s">
        <v>306</v>
      </c>
      <c r="D324" s="142" t="str">
        <f t="shared" ref="D324:AG324" si="162">IF(COUNTIF(D321:D323,"C")&gt;=1,"A",IF(COUNTIF(D321:D323,"C")&gt;0,"P"," "))</f>
        <v xml:space="preserve"> </v>
      </c>
      <c r="E324" s="142" t="str">
        <f t="shared" ref="E324:S324" si="163">IF(COUNTIF(E321:E323,"C")&gt;=1,"A",IF(COUNTIF(E321:E323,"C")&gt;0,"P"," "))</f>
        <v xml:space="preserve"> </v>
      </c>
      <c r="F324" s="142" t="str">
        <f>IF(COUNTIF(F321:F323,"C")&gt;=1,"A",IF(COUNTIF(F321:F323,"C")&gt;0,"P"," "))</f>
        <v xml:space="preserve"> </v>
      </c>
      <c r="G324" s="142" t="str">
        <f t="shared" si="163"/>
        <v xml:space="preserve"> </v>
      </c>
      <c r="H324" s="142" t="str">
        <f t="shared" si="163"/>
        <v xml:space="preserve"> </v>
      </c>
      <c r="I324" s="142" t="str">
        <f t="shared" si="163"/>
        <v xml:space="preserve"> </v>
      </c>
      <c r="J324" s="142" t="str">
        <f t="shared" si="163"/>
        <v xml:space="preserve"> </v>
      </c>
      <c r="K324" s="142" t="str">
        <f t="shared" si="163"/>
        <v xml:space="preserve"> </v>
      </c>
      <c r="L324" s="142" t="str">
        <f t="shared" si="163"/>
        <v xml:space="preserve"> </v>
      </c>
      <c r="M324" s="142" t="str">
        <f t="shared" si="163"/>
        <v xml:space="preserve"> </v>
      </c>
      <c r="N324" s="142" t="str">
        <f t="shared" si="163"/>
        <v xml:space="preserve"> </v>
      </c>
      <c r="O324" s="142" t="str">
        <f t="shared" si="163"/>
        <v xml:space="preserve"> </v>
      </c>
      <c r="P324" s="142" t="str">
        <f t="shared" si="163"/>
        <v xml:space="preserve"> </v>
      </c>
      <c r="Q324" s="142" t="str">
        <f t="shared" si="163"/>
        <v xml:space="preserve"> </v>
      </c>
      <c r="R324" s="142" t="str">
        <f t="shared" si="163"/>
        <v xml:space="preserve"> </v>
      </c>
      <c r="S324" s="142" t="str">
        <f t="shared" si="163"/>
        <v xml:space="preserve"> </v>
      </c>
      <c r="T324" s="142" t="str">
        <f t="shared" si="162"/>
        <v xml:space="preserve"> </v>
      </c>
      <c r="U324" s="142" t="str">
        <f t="shared" si="162"/>
        <v xml:space="preserve"> </v>
      </c>
      <c r="V324" s="142" t="str">
        <f t="shared" si="162"/>
        <v xml:space="preserve"> </v>
      </c>
      <c r="W324" s="142" t="str">
        <f t="shared" si="162"/>
        <v xml:space="preserve"> </v>
      </c>
      <c r="X324" s="142" t="str">
        <f t="shared" si="162"/>
        <v xml:space="preserve"> </v>
      </c>
      <c r="Y324" s="142" t="str">
        <f t="shared" si="162"/>
        <v xml:space="preserve"> </v>
      </c>
      <c r="Z324" s="142" t="str">
        <f t="shared" si="162"/>
        <v xml:space="preserve"> </v>
      </c>
      <c r="AA324" s="142" t="str">
        <f t="shared" si="162"/>
        <v xml:space="preserve"> </v>
      </c>
      <c r="AB324" s="142" t="str">
        <f t="shared" si="162"/>
        <v xml:space="preserve"> </v>
      </c>
      <c r="AC324" s="142" t="str">
        <f t="shared" si="162"/>
        <v xml:space="preserve"> </v>
      </c>
      <c r="AD324" s="142" t="str">
        <f t="shared" si="162"/>
        <v xml:space="preserve"> </v>
      </c>
      <c r="AE324" s="142" t="str">
        <f t="shared" si="162"/>
        <v xml:space="preserve"> </v>
      </c>
      <c r="AF324" s="142" t="str">
        <f t="shared" si="162"/>
        <v xml:space="preserve"> </v>
      </c>
      <c r="AG324" s="142" t="str">
        <f t="shared" si="162"/>
        <v xml:space="preserve"> </v>
      </c>
    </row>
    <row r="325" spans="2:33">
      <c r="B325" s="140"/>
      <c r="C325" s="180" t="s">
        <v>319</v>
      </c>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c r="AG325" s="8"/>
    </row>
    <row r="326" spans="2:33">
      <c r="B326" s="140"/>
      <c r="C326" s="180" t="s">
        <v>320</v>
      </c>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row>
    <row r="327" spans="2:33" ht="13.5" thickBot="1">
      <c r="B327" s="140"/>
      <c r="C327" s="180" t="s">
        <v>321</v>
      </c>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8"/>
      <c r="AG327" s="8"/>
    </row>
    <row r="328" spans="2:33" ht="13.5" hidden="1" thickBot="1">
      <c r="D328" s="142" t="str">
        <f t="shared" ref="D328:AG328" si="164">IF(COUNTIF(D325:D327,"C")&gt;=1,"A",IF(COUNTIF(D325:D327,"C")&gt;0,"P"," "))</f>
        <v xml:space="preserve"> </v>
      </c>
      <c r="E328" s="142" t="str">
        <f t="shared" ref="E328:S328" si="165">IF(COUNTIF(E325:E327,"C")&gt;=1,"A",IF(COUNTIF(E325:E327,"C")&gt;0,"P"," "))</f>
        <v xml:space="preserve"> </v>
      </c>
      <c r="F328" s="142" t="str">
        <f>IF(COUNTIF(F325:F327,"C")&gt;=1,"A",IF(COUNTIF(F325:F327,"C")&gt;0,"P"," "))</f>
        <v xml:space="preserve"> </v>
      </c>
      <c r="G328" s="142" t="str">
        <f t="shared" si="165"/>
        <v xml:space="preserve"> </v>
      </c>
      <c r="H328" s="142" t="str">
        <f t="shared" si="165"/>
        <v xml:space="preserve"> </v>
      </c>
      <c r="I328" s="142" t="str">
        <f t="shared" si="165"/>
        <v xml:space="preserve"> </v>
      </c>
      <c r="J328" s="142" t="str">
        <f t="shared" si="165"/>
        <v xml:space="preserve"> </v>
      </c>
      <c r="K328" s="142" t="str">
        <f t="shared" si="165"/>
        <v xml:space="preserve"> </v>
      </c>
      <c r="L328" s="142" t="str">
        <f t="shared" si="165"/>
        <v xml:space="preserve"> </v>
      </c>
      <c r="M328" s="142" t="str">
        <f t="shared" si="165"/>
        <v xml:space="preserve"> </v>
      </c>
      <c r="N328" s="142" t="str">
        <f t="shared" si="165"/>
        <v xml:space="preserve"> </v>
      </c>
      <c r="O328" s="142" t="str">
        <f t="shared" si="165"/>
        <v xml:space="preserve"> </v>
      </c>
      <c r="P328" s="142" t="str">
        <f t="shared" si="165"/>
        <v xml:space="preserve"> </v>
      </c>
      <c r="Q328" s="142" t="str">
        <f t="shared" si="165"/>
        <v xml:space="preserve"> </v>
      </c>
      <c r="R328" s="142" t="str">
        <f t="shared" si="165"/>
        <v xml:space="preserve"> </v>
      </c>
      <c r="S328" s="142" t="str">
        <f t="shared" si="165"/>
        <v xml:space="preserve"> </v>
      </c>
      <c r="T328" s="142" t="str">
        <f t="shared" si="164"/>
        <v xml:space="preserve"> </v>
      </c>
      <c r="U328" s="142" t="str">
        <f t="shared" si="164"/>
        <v xml:space="preserve"> </v>
      </c>
      <c r="V328" s="142" t="str">
        <f t="shared" si="164"/>
        <v xml:space="preserve"> </v>
      </c>
      <c r="W328" s="142" t="str">
        <f t="shared" si="164"/>
        <v xml:space="preserve"> </v>
      </c>
      <c r="X328" s="142" t="str">
        <f t="shared" si="164"/>
        <v xml:space="preserve"> </v>
      </c>
      <c r="Y328" s="142" t="str">
        <f t="shared" si="164"/>
        <v xml:space="preserve"> </v>
      </c>
      <c r="Z328" s="142" t="str">
        <f t="shared" si="164"/>
        <v xml:space="preserve"> </v>
      </c>
      <c r="AA328" s="142" t="str">
        <f t="shared" si="164"/>
        <v xml:space="preserve"> </v>
      </c>
      <c r="AB328" s="142" t="str">
        <f t="shared" si="164"/>
        <v xml:space="preserve"> </v>
      </c>
      <c r="AC328" s="142" t="str">
        <f t="shared" si="164"/>
        <v xml:space="preserve"> </v>
      </c>
      <c r="AD328" s="142" t="str">
        <f t="shared" si="164"/>
        <v xml:space="preserve"> </v>
      </c>
      <c r="AE328" s="142" t="str">
        <f t="shared" si="164"/>
        <v xml:space="preserve"> </v>
      </c>
      <c r="AF328" s="142" t="str">
        <f t="shared" si="164"/>
        <v xml:space="preserve"> </v>
      </c>
      <c r="AG328" s="142" t="str">
        <f t="shared" si="164"/>
        <v xml:space="preserve"> </v>
      </c>
    </row>
    <row r="329" spans="2:33" ht="13.5" thickBot="1">
      <c r="C329" s="20" t="s">
        <v>49</v>
      </c>
      <c r="D329" s="108" t="str">
        <f>IF(COUNTIF(D312:D328,"A")&gt;4,"C",IF(COUNTIF(D312:D328,"A")&gt;0,"P"," "))</f>
        <v xml:space="preserve"> </v>
      </c>
      <c r="E329" s="108" t="str">
        <f t="shared" ref="E329:S329" si="166">IF(COUNTIF(E312:E328,"A")&gt;4,"C",IF(COUNTIF(E312:E328,"A")&gt;0,"P"," "))</f>
        <v xml:space="preserve"> </v>
      </c>
      <c r="F329" s="108" t="str">
        <f>IF(COUNTIF(F312:F328,"A")&gt;4,"C",IF(COUNTIF(F312:F328,"A")&gt;0,"P"," "))</f>
        <v xml:space="preserve"> </v>
      </c>
      <c r="G329" s="108" t="str">
        <f t="shared" si="166"/>
        <v xml:space="preserve"> </v>
      </c>
      <c r="H329" s="108" t="str">
        <f t="shared" si="166"/>
        <v xml:space="preserve"> </v>
      </c>
      <c r="I329" s="108" t="str">
        <f t="shared" si="166"/>
        <v xml:space="preserve"> </v>
      </c>
      <c r="J329" s="108" t="str">
        <f t="shared" si="166"/>
        <v xml:space="preserve"> </v>
      </c>
      <c r="K329" s="108" t="str">
        <f t="shared" si="166"/>
        <v xml:space="preserve"> </v>
      </c>
      <c r="L329" s="108" t="str">
        <f t="shared" si="166"/>
        <v xml:space="preserve"> </v>
      </c>
      <c r="M329" s="108" t="str">
        <f t="shared" si="166"/>
        <v xml:space="preserve"> </v>
      </c>
      <c r="N329" s="108" t="str">
        <f t="shared" si="166"/>
        <v xml:space="preserve"> </v>
      </c>
      <c r="O329" s="108" t="str">
        <f t="shared" si="166"/>
        <v xml:space="preserve"> </v>
      </c>
      <c r="P329" s="108" t="str">
        <f t="shared" si="166"/>
        <v xml:space="preserve"> </v>
      </c>
      <c r="Q329" s="108" t="str">
        <f t="shared" si="166"/>
        <v xml:space="preserve"> </v>
      </c>
      <c r="R329" s="108" t="str">
        <f t="shared" si="166"/>
        <v xml:space="preserve"> </v>
      </c>
      <c r="S329" s="108" t="str">
        <f t="shared" si="166"/>
        <v xml:space="preserve"> </v>
      </c>
      <c r="T329" s="108" t="str">
        <f t="shared" ref="T329:AG329" si="167">IF(COUNTIF(T312:T328,"A")&gt;4,"C",IF(COUNTIF(T312:T328,"A")&gt;0,"P"," "))</f>
        <v xml:space="preserve"> </v>
      </c>
      <c r="U329" s="108" t="str">
        <f t="shared" si="167"/>
        <v xml:space="preserve"> </v>
      </c>
      <c r="V329" s="108" t="str">
        <f t="shared" si="167"/>
        <v xml:space="preserve"> </v>
      </c>
      <c r="W329" s="108" t="str">
        <f t="shared" si="167"/>
        <v xml:space="preserve"> </v>
      </c>
      <c r="X329" s="108" t="str">
        <f t="shared" si="167"/>
        <v xml:space="preserve"> </v>
      </c>
      <c r="Y329" s="108" t="str">
        <f t="shared" si="167"/>
        <v xml:space="preserve"> </v>
      </c>
      <c r="Z329" s="108" t="str">
        <f t="shared" si="167"/>
        <v xml:space="preserve"> </v>
      </c>
      <c r="AA329" s="108" t="str">
        <f t="shared" si="167"/>
        <v xml:space="preserve"> </v>
      </c>
      <c r="AB329" s="108" t="str">
        <f t="shared" si="167"/>
        <v xml:space="preserve"> </v>
      </c>
      <c r="AC329" s="108" t="str">
        <f t="shared" si="167"/>
        <v xml:space="preserve"> </v>
      </c>
      <c r="AD329" s="108" t="str">
        <f t="shared" si="167"/>
        <v xml:space="preserve"> </v>
      </c>
      <c r="AE329" s="108" t="str">
        <f t="shared" si="167"/>
        <v xml:space="preserve"> </v>
      </c>
      <c r="AF329" s="108" t="str">
        <f t="shared" si="167"/>
        <v xml:space="preserve"> </v>
      </c>
      <c r="AG329" s="108" t="str">
        <f t="shared" si="167"/>
        <v xml:space="preserve"> </v>
      </c>
    </row>
    <row r="330" spans="2:33" ht="15">
      <c r="B330" s="139" t="s">
        <v>143</v>
      </c>
    </row>
    <row r="331" spans="2:33">
      <c r="B331">
        <v>1</v>
      </c>
      <c r="C331" t="s">
        <v>500</v>
      </c>
    </row>
    <row r="332" spans="2:33">
      <c r="B332" s="140"/>
      <c r="C332" s="151" t="s">
        <v>501</v>
      </c>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c r="AG332" s="8"/>
    </row>
    <row r="333" spans="2:33">
      <c r="B333" s="140"/>
      <c r="C333" s="151" t="s">
        <v>502</v>
      </c>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row>
    <row r="334" spans="2:33">
      <c r="B334" s="140"/>
      <c r="C334" s="151" t="s">
        <v>503</v>
      </c>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row>
    <row r="335" spans="2:33">
      <c r="B335">
        <v>2</v>
      </c>
      <c r="C335" s="147" t="s">
        <v>504</v>
      </c>
      <c r="D335" s="142" t="str">
        <f t="shared" ref="D335:AG335" si="168">IF(COUNTIF(D332:D334,"C")&gt;=1,"A",IF(COUNTIF(D332:D334,"C")&gt;0,"P"," "))</f>
        <v xml:space="preserve"> </v>
      </c>
      <c r="E335" s="142" t="str">
        <f t="shared" ref="E335:S335" si="169">IF(COUNTIF(E332:E334,"C")&gt;=1,"A",IF(COUNTIF(E332:E334,"C")&gt;0,"P"," "))</f>
        <v xml:space="preserve"> </v>
      </c>
      <c r="F335" s="142" t="str">
        <f>IF(COUNTIF(F332:F334,"C")&gt;=1,"A",IF(COUNTIF(F332:F334,"C")&gt;0,"P"," "))</f>
        <v xml:space="preserve"> </v>
      </c>
      <c r="G335" s="142" t="str">
        <f t="shared" si="169"/>
        <v xml:space="preserve"> </v>
      </c>
      <c r="H335" s="142" t="str">
        <f t="shared" si="169"/>
        <v xml:space="preserve"> </v>
      </c>
      <c r="I335" s="142" t="str">
        <f t="shared" si="169"/>
        <v xml:space="preserve"> </v>
      </c>
      <c r="J335" s="142" t="str">
        <f t="shared" si="169"/>
        <v xml:space="preserve"> </v>
      </c>
      <c r="K335" s="142" t="str">
        <f t="shared" si="169"/>
        <v xml:space="preserve"> </v>
      </c>
      <c r="L335" s="142" t="str">
        <f t="shared" si="169"/>
        <v xml:space="preserve"> </v>
      </c>
      <c r="M335" s="142" t="str">
        <f t="shared" si="169"/>
        <v xml:space="preserve"> </v>
      </c>
      <c r="N335" s="142" t="str">
        <f t="shared" si="169"/>
        <v xml:space="preserve"> </v>
      </c>
      <c r="O335" s="142" t="str">
        <f t="shared" si="169"/>
        <v xml:space="preserve"> </v>
      </c>
      <c r="P335" s="142" t="str">
        <f t="shared" si="169"/>
        <v xml:space="preserve"> </v>
      </c>
      <c r="Q335" s="142" t="str">
        <f t="shared" si="169"/>
        <v xml:space="preserve"> </v>
      </c>
      <c r="R335" s="142" t="str">
        <f t="shared" si="169"/>
        <v xml:space="preserve"> </v>
      </c>
      <c r="S335" s="142" t="str">
        <f t="shared" si="169"/>
        <v xml:space="preserve"> </v>
      </c>
      <c r="T335" s="142" t="str">
        <f t="shared" si="168"/>
        <v xml:space="preserve"> </v>
      </c>
      <c r="U335" s="142" t="str">
        <f t="shared" si="168"/>
        <v xml:space="preserve"> </v>
      </c>
      <c r="V335" s="142" t="str">
        <f t="shared" si="168"/>
        <v xml:space="preserve"> </v>
      </c>
      <c r="W335" s="142" t="str">
        <f t="shared" si="168"/>
        <v xml:space="preserve"> </v>
      </c>
      <c r="X335" s="142" t="str">
        <f t="shared" si="168"/>
        <v xml:space="preserve"> </v>
      </c>
      <c r="Y335" s="142" t="str">
        <f t="shared" si="168"/>
        <v xml:space="preserve"> </v>
      </c>
      <c r="Z335" s="142" t="str">
        <f t="shared" si="168"/>
        <v xml:space="preserve"> </v>
      </c>
      <c r="AA335" s="142" t="str">
        <f t="shared" si="168"/>
        <v xml:space="preserve"> </v>
      </c>
      <c r="AB335" s="142" t="str">
        <f t="shared" si="168"/>
        <v xml:space="preserve"> </v>
      </c>
      <c r="AC335" s="142" t="str">
        <f t="shared" si="168"/>
        <v xml:space="preserve"> </v>
      </c>
      <c r="AD335" s="142" t="str">
        <f t="shared" si="168"/>
        <v xml:space="preserve"> </v>
      </c>
      <c r="AE335" s="142" t="str">
        <f t="shared" si="168"/>
        <v xml:space="preserve"> </v>
      </c>
      <c r="AF335" s="142" t="str">
        <f t="shared" si="168"/>
        <v xml:space="preserve"> </v>
      </c>
      <c r="AG335" s="142" t="str">
        <f t="shared" si="168"/>
        <v xml:space="preserve"> </v>
      </c>
    </row>
    <row r="336" spans="2:33">
      <c r="B336" s="140"/>
      <c r="C336" s="151" t="s">
        <v>505</v>
      </c>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row>
    <row r="337" spans="2:33">
      <c r="B337" s="140"/>
      <c r="C337" s="151" t="s">
        <v>506</v>
      </c>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row>
    <row r="338" spans="2:33">
      <c r="B338" s="140"/>
      <c r="C338" s="151" t="s">
        <v>507</v>
      </c>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row>
    <row r="339" spans="2:33">
      <c r="B339">
        <v>3</v>
      </c>
      <c r="C339" s="147" t="s">
        <v>508</v>
      </c>
      <c r="D339" s="142" t="str">
        <f t="shared" ref="D339:AG339" si="170">IF(COUNTIF(D336:D338,"C")&gt;=1,"A",IF(COUNTIF(D336:D338,"C")&gt;0,"P"," "))</f>
        <v xml:space="preserve"> </v>
      </c>
      <c r="E339" s="142" t="str">
        <f t="shared" ref="E339:S339" si="171">IF(COUNTIF(E336:E338,"C")&gt;=1,"A",IF(COUNTIF(E336:E338,"C")&gt;0,"P"," "))</f>
        <v xml:space="preserve"> </v>
      </c>
      <c r="F339" s="142" t="str">
        <f>IF(COUNTIF(F336:F338,"C")&gt;=1,"A",IF(COUNTIF(F336:F338,"C")&gt;0,"P"," "))</f>
        <v xml:space="preserve"> </v>
      </c>
      <c r="G339" s="142" t="str">
        <f t="shared" si="171"/>
        <v xml:space="preserve"> </v>
      </c>
      <c r="H339" s="142" t="str">
        <f t="shared" si="171"/>
        <v xml:space="preserve"> </v>
      </c>
      <c r="I339" s="142" t="str">
        <f t="shared" si="171"/>
        <v xml:space="preserve"> </v>
      </c>
      <c r="J339" s="142" t="str">
        <f t="shared" si="171"/>
        <v xml:space="preserve"> </v>
      </c>
      <c r="K339" s="142" t="str">
        <f t="shared" si="171"/>
        <v xml:space="preserve"> </v>
      </c>
      <c r="L339" s="142" t="str">
        <f t="shared" si="171"/>
        <v xml:space="preserve"> </v>
      </c>
      <c r="M339" s="142" t="str">
        <f t="shared" si="171"/>
        <v xml:space="preserve"> </v>
      </c>
      <c r="N339" s="142" t="str">
        <f t="shared" si="171"/>
        <v xml:space="preserve"> </v>
      </c>
      <c r="O339" s="142" t="str">
        <f t="shared" si="171"/>
        <v xml:space="preserve"> </v>
      </c>
      <c r="P339" s="142" t="str">
        <f t="shared" si="171"/>
        <v xml:space="preserve"> </v>
      </c>
      <c r="Q339" s="142" t="str">
        <f t="shared" si="171"/>
        <v xml:space="preserve"> </v>
      </c>
      <c r="R339" s="142" t="str">
        <f t="shared" si="171"/>
        <v xml:space="preserve"> </v>
      </c>
      <c r="S339" s="142" t="str">
        <f t="shared" si="171"/>
        <v xml:space="preserve"> </v>
      </c>
      <c r="T339" s="142" t="str">
        <f t="shared" si="170"/>
        <v xml:space="preserve"> </v>
      </c>
      <c r="U339" s="142" t="str">
        <f t="shared" si="170"/>
        <v xml:space="preserve"> </v>
      </c>
      <c r="V339" s="142" t="str">
        <f t="shared" si="170"/>
        <v xml:space="preserve"> </v>
      </c>
      <c r="W339" s="142" t="str">
        <f t="shared" si="170"/>
        <v xml:space="preserve"> </v>
      </c>
      <c r="X339" s="142" t="str">
        <f t="shared" si="170"/>
        <v xml:space="preserve"> </v>
      </c>
      <c r="Y339" s="142" t="str">
        <f t="shared" si="170"/>
        <v xml:space="preserve"> </v>
      </c>
      <c r="Z339" s="142" t="str">
        <f t="shared" si="170"/>
        <v xml:space="preserve"> </v>
      </c>
      <c r="AA339" s="142" t="str">
        <f t="shared" si="170"/>
        <v xml:space="preserve"> </v>
      </c>
      <c r="AB339" s="142" t="str">
        <f t="shared" si="170"/>
        <v xml:space="preserve"> </v>
      </c>
      <c r="AC339" s="142" t="str">
        <f t="shared" si="170"/>
        <v xml:space="preserve"> </v>
      </c>
      <c r="AD339" s="142" t="str">
        <f t="shared" si="170"/>
        <v xml:space="preserve"> </v>
      </c>
      <c r="AE339" s="142" t="str">
        <f t="shared" si="170"/>
        <v xml:space="preserve"> </v>
      </c>
      <c r="AF339" s="142" t="str">
        <f t="shared" si="170"/>
        <v xml:space="preserve"> </v>
      </c>
      <c r="AG339" s="142" t="str">
        <f t="shared" si="170"/>
        <v xml:space="preserve"> </v>
      </c>
    </row>
    <row r="340" spans="2:33">
      <c r="B340" s="140"/>
      <c r="C340" s="151" t="s">
        <v>509</v>
      </c>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row>
    <row r="341" spans="2:33">
      <c r="B341" s="140"/>
      <c r="C341" s="151" t="s">
        <v>510</v>
      </c>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row>
    <row r="342" spans="2:33">
      <c r="B342" s="140"/>
      <c r="C342" s="151" t="s">
        <v>511</v>
      </c>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row>
    <row r="343" spans="2:33">
      <c r="B343">
        <v>4</v>
      </c>
      <c r="C343" s="147" t="s">
        <v>512</v>
      </c>
      <c r="D343" s="142" t="str">
        <f t="shared" ref="D343:AG343" si="172">IF(COUNTIF(D340:D342,"C")&gt;=1,"A",IF(COUNTIF(D340:D342,"C")&gt;0,"P"," "))</f>
        <v xml:space="preserve"> </v>
      </c>
      <c r="E343" s="142" t="str">
        <f t="shared" ref="E343:S343" si="173">IF(COUNTIF(E340:E342,"C")&gt;=1,"A",IF(COUNTIF(E340:E342,"C")&gt;0,"P"," "))</f>
        <v xml:space="preserve"> </v>
      </c>
      <c r="F343" s="142" t="str">
        <f>IF(COUNTIF(F340:F342,"C")&gt;=1,"A",IF(COUNTIF(F340:F342,"C")&gt;0,"P"," "))</f>
        <v xml:space="preserve"> </v>
      </c>
      <c r="G343" s="142" t="str">
        <f t="shared" si="173"/>
        <v xml:space="preserve"> </v>
      </c>
      <c r="H343" s="142" t="str">
        <f t="shared" si="173"/>
        <v xml:space="preserve"> </v>
      </c>
      <c r="I343" s="142" t="str">
        <f t="shared" si="173"/>
        <v xml:space="preserve"> </v>
      </c>
      <c r="J343" s="142" t="str">
        <f t="shared" si="173"/>
        <v xml:space="preserve"> </v>
      </c>
      <c r="K343" s="142" t="str">
        <f t="shared" si="173"/>
        <v xml:space="preserve"> </v>
      </c>
      <c r="L343" s="142" t="str">
        <f t="shared" si="173"/>
        <v xml:space="preserve"> </v>
      </c>
      <c r="M343" s="142" t="str">
        <f t="shared" si="173"/>
        <v xml:space="preserve"> </v>
      </c>
      <c r="N343" s="142" t="str">
        <f t="shared" si="173"/>
        <v xml:space="preserve"> </v>
      </c>
      <c r="O343" s="142" t="str">
        <f t="shared" si="173"/>
        <v xml:space="preserve"> </v>
      </c>
      <c r="P343" s="142" t="str">
        <f t="shared" si="173"/>
        <v xml:space="preserve"> </v>
      </c>
      <c r="Q343" s="142" t="str">
        <f t="shared" si="173"/>
        <v xml:space="preserve"> </v>
      </c>
      <c r="R343" s="142" t="str">
        <f t="shared" si="173"/>
        <v xml:space="preserve"> </v>
      </c>
      <c r="S343" s="142" t="str">
        <f t="shared" si="173"/>
        <v xml:space="preserve"> </v>
      </c>
      <c r="T343" s="142" t="str">
        <f t="shared" si="172"/>
        <v xml:space="preserve"> </v>
      </c>
      <c r="U343" s="142" t="str">
        <f t="shared" si="172"/>
        <v xml:space="preserve"> </v>
      </c>
      <c r="V343" s="142" t="str">
        <f t="shared" si="172"/>
        <v xml:space="preserve"> </v>
      </c>
      <c r="W343" s="142" t="str">
        <f t="shared" si="172"/>
        <v xml:space="preserve"> </v>
      </c>
      <c r="X343" s="142" t="str">
        <f t="shared" si="172"/>
        <v xml:space="preserve"> </v>
      </c>
      <c r="Y343" s="142" t="str">
        <f t="shared" si="172"/>
        <v xml:space="preserve"> </v>
      </c>
      <c r="Z343" s="142" t="str">
        <f t="shared" si="172"/>
        <v xml:space="preserve"> </v>
      </c>
      <c r="AA343" s="142" t="str">
        <f t="shared" si="172"/>
        <v xml:space="preserve"> </v>
      </c>
      <c r="AB343" s="142" t="str">
        <f t="shared" si="172"/>
        <v xml:space="preserve"> </v>
      </c>
      <c r="AC343" s="142" t="str">
        <f t="shared" si="172"/>
        <v xml:space="preserve"> </v>
      </c>
      <c r="AD343" s="142" t="str">
        <f t="shared" si="172"/>
        <v xml:space="preserve"> </v>
      </c>
      <c r="AE343" s="142" t="str">
        <f t="shared" si="172"/>
        <v xml:space="preserve"> </v>
      </c>
      <c r="AF343" s="142" t="str">
        <f t="shared" si="172"/>
        <v xml:space="preserve"> </v>
      </c>
      <c r="AG343" s="142" t="str">
        <f t="shared" si="172"/>
        <v xml:space="preserve"> </v>
      </c>
    </row>
    <row r="344" spans="2:33">
      <c r="B344" s="140"/>
      <c r="C344" s="151" t="s">
        <v>513</v>
      </c>
      <c r="D344" s="8"/>
      <c r="E344" s="8"/>
      <c r="F344" s="8"/>
      <c r="G344" s="8"/>
      <c r="H344" s="8"/>
      <c r="I344" s="8"/>
      <c r="J344" s="8"/>
      <c r="K344" s="8"/>
      <c r="L344" s="8"/>
      <c r="M344" s="8"/>
      <c r="N344" s="8"/>
      <c r="O344" s="8"/>
      <c r="P344" s="8"/>
      <c r="Q344" s="8"/>
      <c r="R344" s="8"/>
      <c r="S344" s="8"/>
      <c r="T344" s="8"/>
      <c r="U344" s="8"/>
      <c r="V344" s="8"/>
      <c r="W344" s="8"/>
      <c r="X344" s="8"/>
      <c r="Y344" s="8"/>
      <c r="Z344" s="8"/>
      <c r="AA344" s="8"/>
      <c r="AB344" s="8"/>
      <c r="AC344" s="8"/>
      <c r="AD344" s="8"/>
      <c r="AE344" s="8"/>
      <c r="AF344" s="8"/>
      <c r="AG344" s="8"/>
    </row>
    <row r="345" spans="2:33">
      <c r="B345" s="140"/>
      <c r="C345" s="151" t="s">
        <v>514</v>
      </c>
      <c r="D345" s="84"/>
      <c r="E345" s="8"/>
      <c r="F345" s="8"/>
      <c r="G345" s="8"/>
      <c r="H345" s="8"/>
      <c r="I345" s="8"/>
      <c r="J345" s="8"/>
      <c r="K345" s="8"/>
      <c r="L345" s="8"/>
      <c r="M345" s="8"/>
      <c r="N345" s="8"/>
      <c r="O345" s="8"/>
      <c r="P345" s="8"/>
      <c r="Q345" s="8"/>
      <c r="R345" s="8"/>
      <c r="S345" s="8"/>
      <c r="T345" s="8"/>
      <c r="U345" s="8"/>
      <c r="V345" s="8"/>
      <c r="W345" s="8"/>
      <c r="X345" s="8"/>
      <c r="Y345" s="8"/>
      <c r="Z345" s="8"/>
      <c r="AA345" s="8"/>
      <c r="AB345" s="8"/>
      <c r="AC345" s="8"/>
      <c r="AD345" s="8"/>
      <c r="AE345" s="8"/>
      <c r="AF345" s="8"/>
      <c r="AG345" s="8"/>
    </row>
    <row r="346" spans="2:33">
      <c r="B346" s="140"/>
      <c r="C346" s="151" t="s">
        <v>515</v>
      </c>
      <c r="D346" s="8"/>
      <c r="E346" s="8"/>
      <c r="F346" s="8"/>
      <c r="G346" s="8"/>
      <c r="H346" s="8"/>
      <c r="I346" s="8"/>
      <c r="J346" s="8"/>
      <c r="K346" s="8"/>
      <c r="L346" s="8"/>
      <c r="M346" s="8"/>
      <c r="N346" s="8"/>
      <c r="O346" s="8"/>
      <c r="P346" s="8"/>
      <c r="Q346" s="8"/>
      <c r="R346" s="8"/>
      <c r="S346" s="8"/>
      <c r="T346" s="8"/>
      <c r="U346" s="8"/>
      <c r="V346" s="8"/>
      <c r="W346" s="8"/>
      <c r="X346" s="8"/>
      <c r="Y346" s="8"/>
      <c r="Z346" s="8"/>
      <c r="AA346" s="8"/>
      <c r="AB346" s="8"/>
      <c r="AC346" s="8"/>
      <c r="AD346" s="8"/>
      <c r="AE346" s="8"/>
      <c r="AF346" s="8"/>
      <c r="AG346" s="8"/>
    </row>
    <row r="347" spans="2:33">
      <c r="B347">
        <v>5</v>
      </c>
      <c r="C347" s="147" t="s">
        <v>516</v>
      </c>
      <c r="D347" s="142" t="str">
        <f t="shared" ref="D347:AG347" si="174">IF(COUNTIF(D344:D346,"C")&gt;=1,"A",IF(COUNTIF(D344:D346,"C")&gt;0,"P"," "))</f>
        <v xml:space="preserve"> </v>
      </c>
      <c r="E347" s="142" t="str">
        <f t="shared" ref="E347:S347" si="175">IF(COUNTIF(E344:E346,"C")&gt;=1,"A",IF(COUNTIF(E344:E346,"C")&gt;0,"P"," "))</f>
        <v xml:space="preserve"> </v>
      </c>
      <c r="F347" s="142" t="str">
        <f>IF(COUNTIF(F344:F346,"C")&gt;=1,"A",IF(COUNTIF(F344:F346,"C")&gt;0,"P"," "))</f>
        <v xml:space="preserve"> </v>
      </c>
      <c r="G347" s="142" t="str">
        <f t="shared" si="175"/>
        <v xml:space="preserve"> </v>
      </c>
      <c r="H347" s="142" t="str">
        <f t="shared" si="175"/>
        <v xml:space="preserve"> </v>
      </c>
      <c r="I347" s="142" t="str">
        <f t="shared" si="175"/>
        <v xml:space="preserve"> </v>
      </c>
      <c r="J347" s="142" t="str">
        <f t="shared" si="175"/>
        <v xml:space="preserve"> </v>
      </c>
      <c r="K347" s="142" t="str">
        <f t="shared" si="175"/>
        <v xml:space="preserve"> </v>
      </c>
      <c r="L347" s="142" t="str">
        <f t="shared" si="175"/>
        <v xml:space="preserve"> </v>
      </c>
      <c r="M347" s="142" t="str">
        <f t="shared" si="175"/>
        <v xml:space="preserve"> </v>
      </c>
      <c r="N347" s="142" t="str">
        <f t="shared" si="175"/>
        <v xml:space="preserve"> </v>
      </c>
      <c r="O347" s="142" t="str">
        <f t="shared" si="175"/>
        <v xml:space="preserve"> </v>
      </c>
      <c r="P347" s="142" t="str">
        <f t="shared" si="175"/>
        <v xml:space="preserve"> </v>
      </c>
      <c r="Q347" s="142" t="str">
        <f t="shared" si="175"/>
        <v xml:space="preserve"> </v>
      </c>
      <c r="R347" s="142" t="str">
        <f t="shared" si="175"/>
        <v xml:space="preserve"> </v>
      </c>
      <c r="S347" s="142" t="str">
        <f t="shared" si="175"/>
        <v xml:space="preserve"> </v>
      </c>
      <c r="T347" s="142" t="str">
        <f t="shared" si="174"/>
        <v xml:space="preserve"> </v>
      </c>
      <c r="U347" s="142" t="str">
        <f t="shared" si="174"/>
        <v xml:space="preserve"> </v>
      </c>
      <c r="V347" s="142" t="str">
        <f t="shared" si="174"/>
        <v xml:space="preserve"> </v>
      </c>
      <c r="W347" s="142" t="str">
        <f t="shared" si="174"/>
        <v xml:space="preserve"> </v>
      </c>
      <c r="X347" s="142" t="str">
        <f t="shared" si="174"/>
        <v xml:space="preserve"> </v>
      </c>
      <c r="Y347" s="142" t="str">
        <f t="shared" si="174"/>
        <v xml:space="preserve"> </v>
      </c>
      <c r="Z347" s="142" t="str">
        <f t="shared" si="174"/>
        <v xml:space="preserve"> </v>
      </c>
      <c r="AA347" s="142" t="str">
        <f t="shared" si="174"/>
        <v xml:space="preserve"> </v>
      </c>
      <c r="AB347" s="142" t="str">
        <f t="shared" si="174"/>
        <v xml:space="preserve"> </v>
      </c>
      <c r="AC347" s="142" t="str">
        <f t="shared" si="174"/>
        <v xml:space="preserve"> </v>
      </c>
      <c r="AD347" s="142" t="str">
        <f t="shared" si="174"/>
        <v xml:space="preserve"> </v>
      </c>
      <c r="AE347" s="142" t="str">
        <f t="shared" si="174"/>
        <v xml:space="preserve"> </v>
      </c>
      <c r="AF347" s="142" t="str">
        <f t="shared" si="174"/>
        <v xml:space="preserve"> </v>
      </c>
      <c r="AG347" s="142" t="str">
        <f t="shared" si="174"/>
        <v xml:space="preserve"> </v>
      </c>
    </row>
    <row r="348" spans="2:33">
      <c r="B348" s="140"/>
      <c r="C348" s="151" t="s">
        <v>517</v>
      </c>
      <c r="D348" s="8"/>
      <c r="E348" s="8"/>
      <c r="F348" s="8"/>
      <c r="G348" s="8"/>
      <c r="H348" s="8"/>
      <c r="I348" s="8"/>
      <c r="J348" s="8"/>
      <c r="K348" s="8"/>
      <c r="L348" s="8"/>
      <c r="M348" s="8"/>
      <c r="N348" s="8"/>
      <c r="O348" s="8"/>
      <c r="P348" s="8"/>
      <c r="Q348" s="8"/>
      <c r="R348" s="8"/>
      <c r="S348" s="8"/>
      <c r="T348" s="8"/>
      <c r="U348" s="8"/>
      <c r="V348" s="8"/>
      <c r="W348" s="8"/>
      <c r="X348" s="8"/>
      <c r="Y348" s="8"/>
      <c r="Z348" s="8"/>
      <c r="AA348" s="8"/>
      <c r="AB348" s="8"/>
      <c r="AC348" s="8"/>
      <c r="AD348" s="8"/>
      <c r="AE348" s="8"/>
      <c r="AF348" s="8"/>
      <c r="AG348" s="8"/>
    </row>
    <row r="349" spans="2:33">
      <c r="B349" s="140"/>
      <c r="C349" s="151" t="s">
        <v>518</v>
      </c>
      <c r="D349" s="84"/>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row>
    <row r="350" spans="2:33" ht="13.5" thickBot="1">
      <c r="B350" s="140"/>
      <c r="C350" s="151" t="s">
        <v>519</v>
      </c>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c r="AD350" s="8"/>
      <c r="AE350" s="8"/>
      <c r="AF350" s="8"/>
      <c r="AG350" s="8"/>
    </row>
    <row r="351" spans="2:33" ht="13.5" hidden="1" thickBot="1">
      <c r="D351" s="142" t="str">
        <f t="shared" ref="D351:AG351" si="176">IF(COUNTIF(D348:D350,"C")&gt;=1,"A",IF(COUNTIF(D348:D350,"C")&gt;0,"P"," "))</f>
        <v xml:space="preserve"> </v>
      </c>
      <c r="E351" s="142" t="str">
        <f t="shared" ref="E351:S351" si="177">IF(COUNTIF(E348:E350,"C")&gt;=1,"A",IF(COUNTIF(E348:E350,"C")&gt;0,"P"," "))</f>
        <v xml:space="preserve"> </v>
      </c>
      <c r="F351" s="142" t="str">
        <f>IF(COUNTIF(F348:F350,"C")&gt;=1,"A",IF(COUNTIF(F348:F350,"C")&gt;0,"P"," "))</f>
        <v xml:space="preserve"> </v>
      </c>
      <c r="G351" s="142" t="str">
        <f t="shared" si="177"/>
        <v xml:space="preserve"> </v>
      </c>
      <c r="H351" s="142" t="str">
        <f t="shared" si="177"/>
        <v xml:space="preserve"> </v>
      </c>
      <c r="I351" s="142" t="str">
        <f t="shared" si="177"/>
        <v xml:space="preserve"> </v>
      </c>
      <c r="J351" s="142" t="str">
        <f t="shared" si="177"/>
        <v xml:space="preserve"> </v>
      </c>
      <c r="K351" s="142" t="str">
        <f t="shared" si="177"/>
        <v xml:space="preserve"> </v>
      </c>
      <c r="L351" s="142" t="str">
        <f t="shared" si="177"/>
        <v xml:space="preserve"> </v>
      </c>
      <c r="M351" s="142" t="str">
        <f t="shared" si="177"/>
        <v xml:space="preserve"> </v>
      </c>
      <c r="N351" s="142" t="str">
        <f t="shared" si="177"/>
        <v xml:space="preserve"> </v>
      </c>
      <c r="O351" s="142" t="str">
        <f t="shared" si="177"/>
        <v xml:space="preserve"> </v>
      </c>
      <c r="P351" s="142" t="str">
        <f t="shared" si="177"/>
        <v xml:space="preserve"> </v>
      </c>
      <c r="Q351" s="142" t="str">
        <f t="shared" si="177"/>
        <v xml:space="preserve"> </v>
      </c>
      <c r="R351" s="142" t="str">
        <f t="shared" si="177"/>
        <v xml:space="preserve"> </v>
      </c>
      <c r="S351" s="142" t="str">
        <f t="shared" si="177"/>
        <v xml:space="preserve"> </v>
      </c>
      <c r="T351" s="142" t="str">
        <f t="shared" si="176"/>
        <v xml:space="preserve"> </v>
      </c>
      <c r="U351" s="142" t="str">
        <f t="shared" si="176"/>
        <v xml:space="preserve"> </v>
      </c>
      <c r="V351" s="142" t="str">
        <f t="shared" si="176"/>
        <v xml:space="preserve"> </v>
      </c>
      <c r="W351" s="142" t="str">
        <f t="shared" si="176"/>
        <v xml:space="preserve"> </v>
      </c>
      <c r="X351" s="142" t="str">
        <f t="shared" si="176"/>
        <v xml:space="preserve"> </v>
      </c>
      <c r="Y351" s="142" t="str">
        <f t="shared" si="176"/>
        <v xml:space="preserve"> </v>
      </c>
      <c r="Z351" s="142" t="str">
        <f t="shared" si="176"/>
        <v xml:space="preserve"> </v>
      </c>
      <c r="AA351" s="142" t="str">
        <f t="shared" si="176"/>
        <v xml:space="preserve"> </v>
      </c>
      <c r="AB351" s="142" t="str">
        <f t="shared" si="176"/>
        <v xml:space="preserve"> </v>
      </c>
      <c r="AC351" s="142" t="str">
        <f t="shared" si="176"/>
        <v xml:space="preserve"> </v>
      </c>
      <c r="AD351" s="142" t="str">
        <f t="shared" si="176"/>
        <v xml:space="preserve"> </v>
      </c>
      <c r="AE351" s="142" t="str">
        <f t="shared" si="176"/>
        <v xml:space="preserve"> </v>
      </c>
      <c r="AF351" s="142" t="str">
        <f t="shared" si="176"/>
        <v xml:space="preserve"> </v>
      </c>
      <c r="AG351" s="142" t="str">
        <f t="shared" si="176"/>
        <v xml:space="preserve"> </v>
      </c>
    </row>
    <row r="352" spans="2:33" ht="13.5" thickBot="1">
      <c r="C352" s="20" t="s">
        <v>49</v>
      </c>
      <c r="D352" s="108" t="str">
        <f>IF(COUNTIF(D335:D351,"A")&gt;4,"C",IF(COUNTIF(D335:D351,"A")&gt;0,"P"," "))</f>
        <v xml:space="preserve"> </v>
      </c>
      <c r="E352" s="108" t="str">
        <f t="shared" ref="E352:S352" si="178">IF(COUNTIF(E335:E351,"A")&gt;4,"C",IF(COUNTIF(E335:E351,"A")&gt;0,"P"," "))</f>
        <v xml:space="preserve"> </v>
      </c>
      <c r="F352" s="108" t="str">
        <f>IF(COUNTIF(F335:F351,"A")&gt;4,"C",IF(COUNTIF(F335:F351,"A")&gt;0,"P"," "))</f>
        <v xml:space="preserve"> </v>
      </c>
      <c r="G352" s="108" t="str">
        <f t="shared" si="178"/>
        <v xml:space="preserve"> </v>
      </c>
      <c r="H352" s="108" t="str">
        <f t="shared" si="178"/>
        <v xml:space="preserve"> </v>
      </c>
      <c r="I352" s="108" t="str">
        <f t="shared" si="178"/>
        <v xml:space="preserve"> </v>
      </c>
      <c r="J352" s="108" t="str">
        <f t="shared" si="178"/>
        <v xml:space="preserve"> </v>
      </c>
      <c r="K352" s="108" t="str">
        <f t="shared" si="178"/>
        <v xml:space="preserve"> </v>
      </c>
      <c r="L352" s="108" t="str">
        <f t="shared" si="178"/>
        <v xml:space="preserve"> </v>
      </c>
      <c r="M352" s="108" t="str">
        <f t="shared" si="178"/>
        <v xml:space="preserve"> </v>
      </c>
      <c r="N352" s="108" t="str">
        <f t="shared" si="178"/>
        <v xml:space="preserve"> </v>
      </c>
      <c r="O352" s="108" t="str">
        <f t="shared" si="178"/>
        <v xml:space="preserve"> </v>
      </c>
      <c r="P352" s="108" t="str">
        <f t="shared" si="178"/>
        <v xml:space="preserve"> </v>
      </c>
      <c r="Q352" s="108" t="str">
        <f t="shared" si="178"/>
        <v xml:space="preserve"> </v>
      </c>
      <c r="R352" s="108" t="str">
        <f t="shared" si="178"/>
        <v xml:space="preserve"> </v>
      </c>
      <c r="S352" s="108" t="str">
        <f t="shared" si="178"/>
        <v xml:space="preserve"> </v>
      </c>
      <c r="T352" s="108" t="str">
        <f t="shared" ref="T352:AG352" si="179">IF(COUNTIF(T335:T351,"A")&gt;4,"C",IF(COUNTIF(T335:T351,"A")&gt;0,"P"," "))</f>
        <v xml:space="preserve"> </v>
      </c>
      <c r="U352" s="108" t="str">
        <f t="shared" si="179"/>
        <v xml:space="preserve"> </v>
      </c>
      <c r="V352" s="108" t="str">
        <f t="shared" si="179"/>
        <v xml:space="preserve"> </v>
      </c>
      <c r="W352" s="108" t="str">
        <f t="shared" si="179"/>
        <v xml:space="preserve"> </v>
      </c>
      <c r="X352" s="108" t="str">
        <f t="shared" si="179"/>
        <v xml:space="preserve"> </v>
      </c>
      <c r="Y352" s="108" t="str">
        <f t="shared" si="179"/>
        <v xml:space="preserve"> </v>
      </c>
      <c r="Z352" s="108" t="str">
        <f t="shared" si="179"/>
        <v xml:space="preserve"> </v>
      </c>
      <c r="AA352" s="108" t="str">
        <f t="shared" si="179"/>
        <v xml:space="preserve"> </v>
      </c>
      <c r="AB352" s="108" t="str">
        <f t="shared" si="179"/>
        <v xml:space="preserve"> </v>
      </c>
      <c r="AC352" s="108" t="str">
        <f t="shared" si="179"/>
        <v xml:space="preserve"> </v>
      </c>
      <c r="AD352" s="108" t="str">
        <f t="shared" si="179"/>
        <v xml:space="preserve"> </v>
      </c>
      <c r="AE352" s="108" t="str">
        <f t="shared" si="179"/>
        <v xml:space="preserve"> </v>
      </c>
      <c r="AF352" s="108" t="str">
        <f t="shared" si="179"/>
        <v xml:space="preserve"> </v>
      </c>
      <c r="AG352" s="108" t="str">
        <f t="shared" si="179"/>
        <v xml:space="preserve"> </v>
      </c>
    </row>
    <row r="353" spans="2:33" ht="15">
      <c r="B353" s="139" t="s">
        <v>741</v>
      </c>
    </row>
    <row r="354" spans="2:33">
      <c r="B354">
        <v>1</v>
      </c>
      <c r="C354" t="s">
        <v>590</v>
      </c>
    </row>
    <row r="355" spans="2:33">
      <c r="B355" s="140"/>
      <c r="C355" s="59" t="s">
        <v>591</v>
      </c>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c r="AD355" s="8"/>
      <c r="AE355" s="8"/>
      <c r="AF355" s="8"/>
      <c r="AG355" s="8"/>
    </row>
    <row r="356" spans="2:33">
      <c r="B356" s="140"/>
      <c r="C356" s="59" t="s">
        <v>592</v>
      </c>
      <c r="D356" s="84"/>
      <c r="E356" s="8"/>
      <c r="F356" s="8"/>
      <c r="G356" s="8"/>
      <c r="H356" s="8"/>
      <c r="I356" s="8"/>
      <c r="J356" s="8"/>
      <c r="K356" s="8"/>
      <c r="L356" s="8"/>
      <c r="M356" s="8"/>
      <c r="N356" s="8"/>
      <c r="O356" s="8"/>
      <c r="P356" s="8"/>
      <c r="Q356" s="8"/>
      <c r="R356" s="8"/>
      <c r="S356" s="8"/>
      <c r="T356" s="8"/>
      <c r="U356" s="8"/>
      <c r="V356" s="8"/>
      <c r="W356" s="8"/>
      <c r="X356" s="8"/>
      <c r="Y356" s="8"/>
      <c r="Z356" s="8"/>
      <c r="AA356" s="8"/>
      <c r="AB356" s="8"/>
      <c r="AC356" s="8"/>
      <c r="AD356" s="8"/>
      <c r="AE356" s="8"/>
      <c r="AF356" s="8"/>
      <c r="AG356" s="8"/>
    </row>
    <row r="357" spans="2:33">
      <c r="B357" s="140"/>
      <c r="C357" s="59" t="s">
        <v>593</v>
      </c>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c r="AG357" s="8"/>
    </row>
    <row r="358" spans="2:33">
      <c r="B358">
        <v>2</v>
      </c>
      <c r="C358" s="147" t="s">
        <v>594</v>
      </c>
      <c r="D358" s="142" t="str">
        <f t="shared" ref="D358:AG358" si="180">IF(COUNTIF(D355:D357,"C")&gt;=1,"A",IF(COUNTIF(D355:D357,"C")&gt;0,"P"," "))</f>
        <v xml:space="preserve"> </v>
      </c>
      <c r="E358" s="142" t="str">
        <f t="shared" ref="E358:S358" si="181">IF(COUNTIF(E355:E357,"C")&gt;=1,"A",IF(COUNTIF(E355:E357,"C")&gt;0,"P"," "))</f>
        <v xml:space="preserve"> </v>
      </c>
      <c r="F358" s="142" t="str">
        <f>IF(COUNTIF(F355:F357,"C")&gt;=1,"A",IF(COUNTIF(F355:F357,"C")&gt;0,"P"," "))</f>
        <v xml:space="preserve"> </v>
      </c>
      <c r="G358" s="142" t="str">
        <f t="shared" si="181"/>
        <v xml:space="preserve"> </v>
      </c>
      <c r="H358" s="142" t="str">
        <f t="shared" si="181"/>
        <v xml:space="preserve"> </v>
      </c>
      <c r="I358" s="142" t="str">
        <f t="shared" si="181"/>
        <v xml:space="preserve"> </v>
      </c>
      <c r="J358" s="142" t="str">
        <f t="shared" si="181"/>
        <v xml:space="preserve"> </v>
      </c>
      <c r="K358" s="142" t="str">
        <f t="shared" si="181"/>
        <v xml:space="preserve"> </v>
      </c>
      <c r="L358" s="142" t="str">
        <f t="shared" si="181"/>
        <v xml:space="preserve"> </v>
      </c>
      <c r="M358" s="142" t="str">
        <f t="shared" si="181"/>
        <v xml:space="preserve"> </v>
      </c>
      <c r="N358" s="142" t="str">
        <f t="shared" si="181"/>
        <v xml:space="preserve"> </v>
      </c>
      <c r="O358" s="142" t="str">
        <f t="shared" si="181"/>
        <v xml:space="preserve"> </v>
      </c>
      <c r="P358" s="142" t="str">
        <f t="shared" si="181"/>
        <v xml:space="preserve"> </v>
      </c>
      <c r="Q358" s="142" t="str">
        <f t="shared" si="181"/>
        <v xml:space="preserve"> </v>
      </c>
      <c r="R358" s="142" t="str">
        <f t="shared" si="181"/>
        <v xml:space="preserve"> </v>
      </c>
      <c r="S358" s="142" t="str">
        <f t="shared" si="181"/>
        <v xml:space="preserve"> </v>
      </c>
      <c r="T358" s="142" t="str">
        <f t="shared" si="180"/>
        <v xml:space="preserve"> </v>
      </c>
      <c r="U358" s="142" t="str">
        <f t="shared" si="180"/>
        <v xml:space="preserve"> </v>
      </c>
      <c r="V358" s="142" t="str">
        <f t="shared" si="180"/>
        <v xml:space="preserve"> </v>
      </c>
      <c r="W358" s="142" t="str">
        <f t="shared" si="180"/>
        <v xml:space="preserve"> </v>
      </c>
      <c r="X358" s="142" t="str">
        <f t="shared" si="180"/>
        <v xml:space="preserve"> </v>
      </c>
      <c r="Y358" s="142" t="str">
        <f t="shared" si="180"/>
        <v xml:space="preserve"> </v>
      </c>
      <c r="Z358" s="142" t="str">
        <f t="shared" si="180"/>
        <v xml:space="preserve"> </v>
      </c>
      <c r="AA358" s="142" t="str">
        <f t="shared" si="180"/>
        <v xml:space="preserve"> </v>
      </c>
      <c r="AB358" s="142" t="str">
        <f t="shared" si="180"/>
        <v xml:space="preserve"> </v>
      </c>
      <c r="AC358" s="142" t="str">
        <f t="shared" si="180"/>
        <v xml:space="preserve"> </v>
      </c>
      <c r="AD358" s="142" t="str">
        <f t="shared" si="180"/>
        <v xml:space="preserve"> </v>
      </c>
      <c r="AE358" s="142" t="str">
        <f t="shared" si="180"/>
        <v xml:space="preserve"> </v>
      </c>
      <c r="AF358" s="142" t="str">
        <f t="shared" si="180"/>
        <v xml:space="preserve"> </v>
      </c>
      <c r="AG358" s="142" t="str">
        <f t="shared" si="180"/>
        <v xml:space="preserve"> </v>
      </c>
    </row>
    <row r="359" spans="2:33">
      <c r="B359" s="140"/>
      <c r="C359" s="151" t="s">
        <v>595</v>
      </c>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c r="AG359" s="8"/>
    </row>
    <row r="360" spans="2:33">
      <c r="B360" s="140"/>
      <c r="C360" s="151" t="s">
        <v>596</v>
      </c>
      <c r="D360" s="84"/>
      <c r="E360" s="8"/>
      <c r="F360" s="8"/>
      <c r="G360" s="8"/>
      <c r="H360" s="8"/>
      <c r="I360" s="8"/>
      <c r="J360" s="8"/>
      <c r="K360" s="8"/>
      <c r="L360" s="8"/>
      <c r="M360" s="8"/>
      <c r="N360" s="8"/>
      <c r="O360" s="8"/>
      <c r="P360" s="8"/>
      <c r="Q360" s="8"/>
      <c r="R360" s="8"/>
      <c r="S360" s="8"/>
      <c r="T360" s="8"/>
      <c r="U360" s="8"/>
      <c r="V360" s="8"/>
      <c r="W360" s="8"/>
      <c r="X360" s="8"/>
      <c r="Y360" s="8"/>
      <c r="Z360" s="8"/>
      <c r="AA360" s="8"/>
      <c r="AB360" s="8"/>
      <c r="AC360" s="8"/>
      <c r="AD360" s="8"/>
      <c r="AE360" s="8"/>
      <c r="AF360" s="8"/>
      <c r="AG360" s="8"/>
    </row>
    <row r="361" spans="2:33">
      <c r="B361" s="140"/>
      <c r="C361" s="151" t="s">
        <v>597</v>
      </c>
      <c r="D361" s="8"/>
      <c r="E361" s="8"/>
      <c r="F361" s="8"/>
      <c r="G361" s="8"/>
      <c r="H361" s="8"/>
      <c r="I361" s="8"/>
      <c r="J361" s="8"/>
      <c r="K361" s="8"/>
      <c r="L361" s="8"/>
      <c r="M361" s="8"/>
      <c r="N361" s="8"/>
      <c r="O361" s="8"/>
      <c r="P361" s="8"/>
      <c r="Q361" s="8"/>
      <c r="R361" s="8"/>
      <c r="S361" s="8"/>
      <c r="T361" s="8"/>
      <c r="U361" s="8"/>
      <c r="V361" s="8"/>
      <c r="W361" s="8"/>
      <c r="X361" s="8"/>
      <c r="Y361" s="8"/>
      <c r="Z361" s="8"/>
      <c r="AA361" s="8"/>
      <c r="AB361" s="8"/>
      <c r="AC361" s="8"/>
      <c r="AD361" s="8"/>
      <c r="AE361" s="8"/>
      <c r="AF361" s="8"/>
      <c r="AG361" s="8"/>
    </row>
    <row r="362" spans="2:33">
      <c r="B362">
        <v>3</v>
      </c>
      <c r="C362" s="147" t="s">
        <v>598</v>
      </c>
      <c r="D362" s="142" t="str">
        <f t="shared" ref="D362:AG362" si="182">IF(COUNTIF(D359:D361,"C")&gt;=1,"A",IF(COUNTIF(D359:D361,"C")&gt;0,"P"," "))</f>
        <v xml:space="preserve"> </v>
      </c>
      <c r="E362" s="142" t="str">
        <f t="shared" ref="E362:S362" si="183">IF(COUNTIF(E359:E361,"C")&gt;=1,"A",IF(COUNTIF(E359:E361,"C")&gt;0,"P"," "))</f>
        <v xml:space="preserve"> </v>
      </c>
      <c r="F362" s="142" t="str">
        <f>IF(COUNTIF(F359:F361,"C")&gt;=1,"A",IF(COUNTIF(F359:F361,"C")&gt;0,"P"," "))</f>
        <v xml:space="preserve"> </v>
      </c>
      <c r="G362" s="142" t="str">
        <f t="shared" si="183"/>
        <v xml:space="preserve"> </v>
      </c>
      <c r="H362" s="142" t="str">
        <f t="shared" si="183"/>
        <v xml:space="preserve"> </v>
      </c>
      <c r="I362" s="142" t="str">
        <f t="shared" si="183"/>
        <v xml:space="preserve"> </v>
      </c>
      <c r="J362" s="142" t="str">
        <f t="shared" si="183"/>
        <v xml:space="preserve"> </v>
      </c>
      <c r="K362" s="142" t="str">
        <f t="shared" si="183"/>
        <v xml:space="preserve"> </v>
      </c>
      <c r="L362" s="142" t="str">
        <f t="shared" si="183"/>
        <v xml:space="preserve"> </v>
      </c>
      <c r="M362" s="142" t="str">
        <f t="shared" si="183"/>
        <v xml:space="preserve"> </v>
      </c>
      <c r="N362" s="142" t="str">
        <f t="shared" si="183"/>
        <v xml:space="preserve"> </v>
      </c>
      <c r="O362" s="142" t="str">
        <f t="shared" si="183"/>
        <v xml:space="preserve"> </v>
      </c>
      <c r="P362" s="142" t="str">
        <f t="shared" si="183"/>
        <v xml:space="preserve"> </v>
      </c>
      <c r="Q362" s="142" t="str">
        <f t="shared" si="183"/>
        <v xml:space="preserve"> </v>
      </c>
      <c r="R362" s="142" t="str">
        <f t="shared" si="183"/>
        <v xml:space="preserve"> </v>
      </c>
      <c r="S362" s="142" t="str">
        <f t="shared" si="183"/>
        <v xml:space="preserve"> </v>
      </c>
      <c r="T362" s="142" t="str">
        <f t="shared" si="182"/>
        <v xml:space="preserve"> </v>
      </c>
      <c r="U362" s="142" t="str">
        <f t="shared" si="182"/>
        <v xml:space="preserve"> </v>
      </c>
      <c r="V362" s="142" t="str">
        <f t="shared" si="182"/>
        <v xml:space="preserve"> </v>
      </c>
      <c r="W362" s="142" t="str">
        <f t="shared" si="182"/>
        <v xml:space="preserve"> </v>
      </c>
      <c r="X362" s="142" t="str">
        <f t="shared" si="182"/>
        <v xml:space="preserve"> </v>
      </c>
      <c r="Y362" s="142" t="str">
        <f t="shared" si="182"/>
        <v xml:space="preserve"> </v>
      </c>
      <c r="Z362" s="142" t="str">
        <f t="shared" si="182"/>
        <v xml:space="preserve"> </v>
      </c>
      <c r="AA362" s="142" t="str">
        <f t="shared" si="182"/>
        <v xml:space="preserve"> </v>
      </c>
      <c r="AB362" s="142" t="str">
        <f t="shared" si="182"/>
        <v xml:space="preserve"> </v>
      </c>
      <c r="AC362" s="142" t="str">
        <f t="shared" si="182"/>
        <v xml:space="preserve"> </v>
      </c>
      <c r="AD362" s="142" t="str">
        <f t="shared" si="182"/>
        <v xml:space="preserve"> </v>
      </c>
      <c r="AE362" s="142" t="str">
        <f t="shared" si="182"/>
        <v xml:space="preserve"> </v>
      </c>
      <c r="AF362" s="142" t="str">
        <f t="shared" si="182"/>
        <v xml:space="preserve"> </v>
      </c>
      <c r="AG362" s="142" t="str">
        <f t="shared" si="182"/>
        <v xml:space="preserve"> </v>
      </c>
    </row>
    <row r="363" spans="2:33">
      <c r="B363" s="140"/>
      <c r="C363" s="151" t="s">
        <v>599</v>
      </c>
      <c r="D363" s="8"/>
      <c r="E363" s="8"/>
      <c r="F363" s="8"/>
      <c r="G363" s="8"/>
      <c r="H363" s="8"/>
      <c r="I363" s="8"/>
      <c r="J363" s="8"/>
      <c r="K363" s="8"/>
      <c r="L363" s="8"/>
      <c r="M363" s="8"/>
      <c r="N363" s="8"/>
      <c r="O363" s="8"/>
      <c r="P363" s="8"/>
      <c r="Q363" s="8"/>
      <c r="R363" s="8"/>
      <c r="S363" s="8"/>
      <c r="T363" s="8"/>
      <c r="U363" s="8"/>
      <c r="V363" s="8"/>
      <c r="W363" s="8"/>
      <c r="X363" s="8"/>
      <c r="Y363" s="8"/>
      <c r="Z363" s="8"/>
      <c r="AA363" s="8"/>
      <c r="AB363" s="8"/>
      <c r="AC363" s="8"/>
      <c r="AD363" s="8"/>
      <c r="AE363" s="8"/>
      <c r="AF363" s="8"/>
      <c r="AG363" s="8"/>
    </row>
    <row r="364" spans="2:33">
      <c r="B364" s="140"/>
      <c r="C364" s="151" t="s">
        <v>600</v>
      </c>
      <c r="D364" s="84"/>
      <c r="E364" s="8"/>
      <c r="F364" s="8"/>
      <c r="G364" s="8"/>
      <c r="H364" s="8"/>
      <c r="I364" s="8"/>
      <c r="J364" s="8"/>
      <c r="K364" s="8"/>
      <c r="L364" s="8"/>
      <c r="M364" s="8"/>
      <c r="N364" s="8"/>
      <c r="O364" s="8"/>
      <c r="P364" s="8"/>
      <c r="Q364" s="8"/>
      <c r="R364" s="8"/>
      <c r="S364" s="8"/>
      <c r="T364" s="8"/>
      <c r="U364" s="8"/>
      <c r="V364" s="8"/>
      <c r="W364" s="8"/>
      <c r="X364" s="8"/>
      <c r="Y364" s="8"/>
      <c r="Z364" s="8"/>
      <c r="AA364" s="8"/>
      <c r="AB364" s="8"/>
      <c r="AC364" s="8"/>
      <c r="AD364" s="8"/>
      <c r="AE364" s="8"/>
      <c r="AF364" s="8"/>
      <c r="AG364" s="8"/>
    </row>
    <row r="365" spans="2:33">
      <c r="B365" s="140"/>
      <c r="C365" s="151" t="s">
        <v>599</v>
      </c>
      <c r="D365" s="8"/>
      <c r="E365" s="8"/>
      <c r="F365" s="8"/>
      <c r="G365" s="8"/>
      <c r="H365" s="8"/>
      <c r="I365" s="8"/>
      <c r="J365" s="8"/>
      <c r="K365" s="8"/>
      <c r="L365" s="8"/>
      <c r="M365" s="8"/>
      <c r="N365" s="8"/>
      <c r="O365" s="8"/>
      <c r="P365" s="8"/>
      <c r="Q365" s="8"/>
      <c r="R365" s="8"/>
      <c r="S365" s="8"/>
      <c r="T365" s="8"/>
      <c r="U365" s="8"/>
      <c r="V365" s="8"/>
      <c r="W365" s="8"/>
      <c r="X365" s="8"/>
      <c r="Y365" s="8"/>
      <c r="Z365" s="8"/>
      <c r="AA365" s="8"/>
      <c r="AB365" s="8"/>
      <c r="AC365" s="8"/>
      <c r="AD365" s="8"/>
      <c r="AE365" s="8"/>
      <c r="AF365" s="8"/>
      <c r="AG365" s="8"/>
    </row>
    <row r="366" spans="2:33">
      <c r="B366">
        <v>4</v>
      </c>
      <c r="C366" s="147" t="s">
        <v>601</v>
      </c>
      <c r="D366" s="142" t="str">
        <f t="shared" ref="D366:AG366" si="184">IF(COUNTIF(D363:D365,"C")&gt;=1,"A",IF(COUNTIF(D363:D365,"C")&gt;0,"P"," "))</f>
        <v xml:space="preserve"> </v>
      </c>
      <c r="E366" s="142" t="str">
        <f t="shared" ref="E366:S366" si="185">IF(COUNTIF(E363:E365,"C")&gt;=1,"A",IF(COUNTIF(E363:E365,"C")&gt;0,"P"," "))</f>
        <v xml:space="preserve"> </v>
      </c>
      <c r="F366" s="142" t="str">
        <f>IF(COUNTIF(F363:F365,"C")&gt;=1,"A",IF(COUNTIF(F363:F365,"C")&gt;0,"P"," "))</f>
        <v xml:space="preserve"> </v>
      </c>
      <c r="G366" s="142" t="str">
        <f t="shared" si="185"/>
        <v xml:space="preserve"> </v>
      </c>
      <c r="H366" s="142" t="str">
        <f t="shared" si="185"/>
        <v xml:space="preserve"> </v>
      </c>
      <c r="I366" s="142" t="str">
        <f t="shared" si="185"/>
        <v xml:space="preserve"> </v>
      </c>
      <c r="J366" s="142" t="str">
        <f t="shared" si="185"/>
        <v xml:space="preserve"> </v>
      </c>
      <c r="K366" s="142" t="str">
        <f t="shared" si="185"/>
        <v xml:space="preserve"> </v>
      </c>
      <c r="L366" s="142" t="str">
        <f t="shared" si="185"/>
        <v xml:space="preserve"> </v>
      </c>
      <c r="M366" s="142" t="str">
        <f t="shared" si="185"/>
        <v xml:space="preserve"> </v>
      </c>
      <c r="N366" s="142" t="str">
        <f t="shared" si="185"/>
        <v xml:space="preserve"> </v>
      </c>
      <c r="O366" s="142" t="str">
        <f t="shared" si="185"/>
        <v xml:space="preserve"> </v>
      </c>
      <c r="P366" s="142" t="str">
        <f t="shared" si="185"/>
        <v xml:space="preserve"> </v>
      </c>
      <c r="Q366" s="142" t="str">
        <f t="shared" si="185"/>
        <v xml:space="preserve"> </v>
      </c>
      <c r="R366" s="142" t="str">
        <f t="shared" si="185"/>
        <v xml:space="preserve"> </v>
      </c>
      <c r="S366" s="142" t="str">
        <f t="shared" si="185"/>
        <v xml:space="preserve"> </v>
      </c>
      <c r="T366" s="142" t="str">
        <f t="shared" si="184"/>
        <v xml:space="preserve"> </v>
      </c>
      <c r="U366" s="142" t="str">
        <f t="shared" si="184"/>
        <v xml:space="preserve"> </v>
      </c>
      <c r="V366" s="142" t="str">
        <f t="shared" si="184"/>
        <v xml:space="preserve"> </v>
      </c>
      <c r="W366" s="142" t="str">
        <f t="shared" si="184"/>
        <v xml:space="preserve"> </v>
      </c>
      <c r="X366" s="142" t="str">
        <f t="shared" si="184"/>
        <v xml:space="preserve"> </v>
      </c>
      <c r="Y366" s="142" t="str">
        <f t="shared" si="184"/>
        <v xml:space="preserve"> </v>
      </c>
      <c r="Z366" s="142" t="str">
        <f t="shared" si="184"/>
        <v xml:space="preserve"> </v>
      </c>
      <c r="AA366" s="142" t="str">
        <f t="shared" si="184"/>
        <v xml:space="preserve"> </v>
      </c>
      <c r="AB366" s="142" t="str">
        <f t="shared" si="184"/>
        <v xml:space="preserve"> </v>
      </c>
      <c r="AC366" s="142" t="str">
        <f t="shared" si="184"/>
        <v xml:space="preserve"> </v>
      </c>
      <c r="AD366" s="142" t="str">
        <f t="shared" si="184"/>
        <v xml:space="preserve"> </v>
      </c>
      <c r="AE366" s="142" t="str">
        <f t="shared" si="184"/>
        <v xml:space="preserve"> </v>
      </c>
      <c r="AF366" s="142" t="str">
        <f t="shared" si="184"/>
        <v xml:space="preserve"> </v>
      </c>
      <c r="AG366" s="142" t="str">
        <f t="shared" si="184"/>
        <v xml:space="preserve"> </v>
      </c>
    </row>
    <row r="367" spans="2:33">
      <c r="B367" s="140"/>
      <c r="C367" s="151" t="s">
        <v>602</v>
      </c>
      <c r="D367" s="8"/>
      <c r="E367" s="8"/>
      <c r="F367" s="8"/>
      <c r="G367" s="8"/>
      <c r="H367" s="8"/>
      <c r="I367" s="8"/>
      <c r="J367" s="8"/>
      <c r="K367" s="8"/>
      <c r="L367" s="8"/>
      <c r="M367" s="8"/>
      <c r="N367" s="8"/>
      <c r="O367" s="8"/>
      <c r="P367" s="8"/>
      <c r="Q367" s="8"/>
      <c r="R367" s="8"/>
      <c r="S367" s="8"/>
      <c r="T367" s="8"/>
      <c r="U367" s="8"/>
      <c r="V367" s="8"/>
      <c r="W367" s="8"/>
      <c r="X367" s="8"/>
      <c r="Y367" s="8"/>
      <c r="Z367" s="8"/>
      <c r="AA367" s="8"/>
      <c r="AB367" s="8"/>
      <c r="AC367" s="8"/>
      <c r="AD367" s="8"/>
      <c r="AE367" s="8"/>
      <c r="AF367" s="8"/>
      <c r="AG367" s="8"/>
    </row>
    <row r="368" spans="2:33">
      <c r="B368" s="140"/>
      <c r="C368" s="151" t="s">
        <v>603</v>
      </c>
      <c r="D368" s="84"/>
      <c r="E368" s="8"/>
      <c r="F368" s="8"/>
      <c r="G368" s="8"/>
      <c r="H368" s="8"/>
      <c r="I368" s="8"/>
      <c r="J368" s="8"/>
      <c r="K368" s="8"/>
      <c r="L368" s="8"/>
      <c r="M368" s="8"/>
      <c r="N368" s="8"/>
      <c r="O368" s="8"/>
      <c r="P368" s="8"/>
      <c r="Q368" s="8"/>
      <c r="R368" s="8"/>
      <c r="S368" s="8"/>
      <c r="T368" s="8"/>
      <c r="U368" s="8"/>
      <c r="V368" s="8"/>
      <c r="W368" s="8"/>
      <c r="X368" s="8"/>
      <c r="Y368" s="8"/>
      <c r="Z368" s="8"/>
      <c r="AA368" s="8"/>
      <c r="AB368" s="8"/>
      <c r="AC368" s="8"/>
      <c r="AD368" s="8"/>
      <c r="AE368" s="8"/>
      <c r="AF368" s="8"/>
      <c r="AG368" s="8"/>
    </row>
    <row r="369" spans="2:33">
      <c r="B369" s="140"/>
      <c r="C369" s="151" t="s">
        <v>604</v>
      </c>
      <c r="D369" s="8"/>
      <c r="E369" s="8"/>
      <c r="F369" s="8"/>
      <c r="G369" s="8"/>
      <c r="H369" s="8"/>
      <c r="I369" s="8"/>
      <c r="J369" s="8"/>
      <c r="K369" s="8"/>
      <c r="L369" s="8"/>
      <c r="M369" s="8"/>
      <c r="N369" s="8"/>
      <c r="O369" s="8"/>
      <c r="P369" s="8"/>
      <c r="Q369" s="8"/>
      <c r="R369" s="8"/>
      <c r="S369" s="8"/>
      <c r="T369" s="8"/>
      <c r="U369" s="8"/>
      <c r="V369" s="8"/>
      <c r="W369" s="8"/>
      <c r="X369" s="8"/>
      <c r="Y369" s="8"/>
      <c r="Z369" s="8"/>
      <c r="AA369" s="8"/>
      <c r="AB369" s="8"/>
      <c r="AC369" s="8"/>
      <c r="AD369" s="8"/>
      <c r="AE369" s="8"/>
      <c r="AF369" s="8"/>
      <c r="AG369" s="8"/>
    </row>
    <row r="370" spans="2:33">
      <c r="B370">
        <v>5</v>
      </c>
      <c r="C370" s="147" t="s">
        <v>605</v>
      </c>
      <c r="D370" s="142" t="str">
        <f t="shared" ref="D370:AG370" si="186">IF(COUNTIF(D367:D369,"C")&gt;=1,"A",IF(COUNTIF(D367:D369,"C")&gt;0,"P"," "))</f>
        <v xml:space="preserve"> </v>
      </c>
      <c r="E370" s="142" t="str">
        <f t="shared" ref="E370:S370" si="187">IF(COUNTIF(E367:E369,"C")&gt;=1,"A",IF(COUNTIF(E367:E369,"C")&gt;0,"P"," "))</f>
        <v xml:space="preserve"> </v>
      </c>
      <c r="F370" s="142" t="str">
        <f>IF(COUNTIF(F367:F369,"C")&gt;=1,"A",IF(COUNTIF(F367:F369,"C")&gt;0,"P"," "))</f>
        <v xml:space="preserve"> </v>
      </c>
      <c r="G370" s="142" t="str">
        <f t="shared" si="187"/>
        <v xml:space="preserve"> </v>
      </c>
      <c r="H370" s="142" t="str">
        <f t="shared" si="187"/>
        <v xml:space="preserve"> </v>
      </c>
      <c r="I370" s="142" t="str">
        <f t="shared" si="187"/>
        <v xml:space="preserve"> </v>
      </c>
      <c r="J370" s="142" t="str">
        <f t="shared" si="187"/>
        <v xml:space="preserve"> </v>
      </c>
      <c r="K370" s="142" t="str">
        <f t="shared" si="187"/>
        <v xml:space="preserve"> </v>
      </c>
      <c r="L370" s="142" t="str">
        <f t="shared" si="187"/>
        <v xml:space="preserve"> </v>
      </c>
      <c r="M370" s="142" t="str">
        <f t="shared" si="187"/>
        <v xml:space="preserve"> </v>
      </c>
      <c r="N370" s="142" t="str">
        <f t="shared" si="187"/>
        <v xml:space="preserve"> </v>
      </c>
      <c r="O370" s="142" t="str">
        <f t="shared" si="187"/>
        <v xml:space="preserve"> </v>
      </c>
      <c r="P370" s="142" t="str">
        <f t="shared" si="187"/>
        <v xml:space="preserve"> </v>
      </c>
      <c r="Q370" s="142" t="str">
        <f t="shared" si="187"/>
        <v xml:space="preserve"> </v>
      </c>
      <c r="R370" s="142" t="str">
        <f t="shared" si="187"/>
        <v xml:space="preserve"> </v>
      </c>
      <c r="S370" s="142" t="str">
        <f t="shared" si="187"/>
        <v xml:space="preserve"> </v>
      </c>
      <c r="T370" s="142" t="str">
        <f t="shared" si="186"/>
        <v xml:space="preserve"> </v>
      </c>
      <c r="U370" s="142" t="str">
        <f t="shared" si="186"/>
        <v xml:space="preserve"> </v>
      </c>
      <c r="V370" s="142" t="str">
        <f t="shared" si="186"/>
        <v xml:space="preserve"> </v>
      </c>
      <c r="W370" s="142" t="str">
        <f t="shared" si="186"/>
        <v xml:space="preserve"> </v>
      </c>
      <c r="X370" s="142" t="str">
        <f t="shared" si="186"/>
        <v xml:space="preserve"> </v>
      </c>
      <c r="Y370" s="142" t="str">
        <f t="shared" si="186"/>
        <v xml:space="preserve"> </v>
      </c>
      <c r="Z370" s="142" t="str">
        <f t="shared" si="186"/>
        <v xml:space="preserve"> </v>
      </c>
      <c r="AA370" s="142" t="str">
        <f t="shared" si="186"/>
        <v xml:space="preserve"> </v>
      </c>
      <c r="AB370" s="142" t="str">
        <f t="shared" si="186"/>
        <v xml:space="preserve"> </v>
      </c>
      <c r="AC370" s="142" t="str">
        <f t="shared" si="186"/>
        <v xml:space="preserve"> </v>
      </c>
      <c r="AD370" s="142" t="str">
        <f t="shared" si="186"/>
        <v xml:space="preserve"> </v>
      </c>
      <c r="AE370" s="142" t="str">
        <f t="shared" si="186"/>
        <v xml:space="preserve"> </v>
      </c>
      <c r="AF370" s="142" t="str">
        <f t="shared" si="186"/>
        <v xml:space="preserve"> </v>
      </c>
      <c r="AG370" s="142" t="str">
        <f t="shared" si="186"/>
        <v xml:space="preserve"> </v>
      </c>
    </row>
    <row r="371" spans="2:33">
      <c r="B371" s="140"/>
      <c r="C371" s="151" t="s">
        <v>606</v>
      </c>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c r="AD371" s="8"/>
      <c r="AE371" s="8"/>
      <c r="AF371" s="8"/>
      <c r="AG371" s="8"/>
    </row>
    <row r="372" spans="2:33">
      <c r="B372" s="140"/>
      <c r="C372" s="151" t="s">
        <v>607</v>
      </c>
      <c r="D372" s="84"/>
      <c r="E372" s="8"/>
      <c r="F372" s="8"/>
      <c r="G372" s="8"/>
      <c r="H372" s="8"/>
      <c r="I372" s="8"/>
      <c r="J372" s="8"/>
      <c r="K372" s="8"/>
      <c r="L372" s="8"/>
      <c r="M372" s="8"/>
      <c r="N372" s="8"/>
      <c r="O372" s="8"/>
      <c r="P372" s="8"/>
      <c r="Q372" s="8"/>
      <c r="R372" s="8"/>
      <c r="S372" s="8"/>
      <c r="T372" s="8"/>
      <c r="U372" s="8"/>
      <c r="V372" s="8"/>
      <c r="W372" s="8"/>
      <c r="X372" s="8"/>
      <c r="Y372" s="8"/>
      <c r="Z372" s="8"/>
      <c r="AA372" s="8"/>
      <c r="AB372" s="8"/>
      <c r="AC372" s="8"/>
      <c r="AD372" s="8"/>
      <c r="AE372" s="8"/>
      <c r="AF372" s="8"/>
      <c r="AG372" s="8"/>
    </row>
    <row r="373" spans="2:33" ht="13.5" thickBot="1">
      <c r="B373" s="140"/>
      <c r="C373" s="151" t="s">
        <v>608</v>
      </c>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c r="AG373" s="8"/>
    </row>
    <row r="374" spans="2:33" ht="13.5" hidden="1" thickBot="1">
      <c r="D374" s="142" t="str">
        <f t="shared" ref="D374:AG374" si="188">IF(COUNTIF(D371:D373,"C")&gt;=1,"A",IF(COUNTIF(D371:D373,"C")&gt;0,"P"," "))</f>
        <v xml:space="preserve"> </v>
      </c>
      <c r="E374" s="142" t="str">
        <f t="shared" ref="E374:S374" si="189">IF(COUNTIF(E371:E373,"C")&gt;=1,"A",IF(COUNTIF(E371:E373,"C")&gt;0,"P"," "))</f>
        <v xml:space="preserve"> </v>
      </c>
      <c r="F374" s="142" t="str">
        <f>IF(COUNTIF(F371:F373,"C")&gt;=1,"A",IF(COUNTIF(F371:F373,"C")&gt;0,"P"," "))</f>
        <v xml:space="preserve"> </v>
      </c>
      <c r="G374" s="142" t="str">
        <f t="shared" si="189"/>
        <v xml:space="preserve"> </v>
      </c>
      <c r="H374" s="142" t="str">
        <f t="shared" si="189"/>
        <v xml:space="preserve"> </v>
      </c>
      <c r="I374" s="142" t="str">
        <f t="shared" si="189"/>
        <v xml:space="preserve"> </v>
      </c>
      <c r="J374" s="142" t="str">
        <f t="shared" si="189"/>
        <v xml:space="preserve"> </v>
      </c>
      <c r="K374" s="142" t="str">
        <f t="shared" si="189"/>
        <v xml:space="preserve"> </v>
      </c>
      <c r="L374" s="142" t="str">
        <f t="shared" si="189"/>
        <v xml:space="preserve"> </v>
      </c>
      <c r="M374" s="142" t="str">
        <f t="shared" si="189"/>
        <v xml:space="preserve"> </v>
      </c>
      <c r="N374" s="142" t="str">
        <f t="shared" si="189"/>
        <v xml:space="preserve"> </v>
      </c>
      <c r="O374" s="142" t="str">
        <f t="shared" si="189"/>
        <v xml:space="preserve"> </v>
      </c>
      <c r="P374" s="142" t="str">
        <f t="shared" si="189"/>
        <v xml:space="preserve"> </v>
      </c>
      <c r="Q374" s="142" t="str">
        <f t="shared" si="189"/>
        <v xml:space="preserve"> </v>
      </c>
      <c r="R374" s="142" t="str">
        <f t="shared" si="189"/>
        <v xml:space="preserve"> </v>
      </c>
      <c r="S374" s="142" t="str">
        <f t="shared" si="189"/>
        <v xml:space="preserve"> </v>
      </c>
      <c r="T374" s="142" t="str">
        <f t="shared" si="188"/>
        <v xml:space="preserve"> </v>
      </c>
      <c r="U374" s="142" t="str">
        <f t="shared" si="188"/>
        <v xml:space="preserve"> </v>
      </c>
      <c r="V374" s="142" t="str">
        <f t="shared" si="188"/>
        <v xml:space="preserve"> </v>
      </c>
      <c r="W374" s="142" t="str">
        <f t="shared" si="188"/>
        <v xml:space="preserve"> </v>
      </c>
      <c r="X374" s="142" t="str">
        <f t="shared" si="188"/>
        <v xml:space="preserve"> </v>
      </c>
      <c r="Y374" s="142" t="str">
        <f t="shared" si="188"/>
        <v xml:space="preserve"> </v>
      </c>
      <c r="Z374" s="142" t="str">
        <f t="shared" si="188"/>
        <v xml:space="preserve"> </v>
      </c>
      <c r="AA374" s="142" t="str">
        <f t="shared" si="188"/>
        <v xml:space="preserve"> </v>
      </c>
      <c r="AB374" s="142" t="str">
        <f t="shared" si="188"/>
        <v xml:space="preserve"> </v>
      </c>
      <c r="AC374" s="142" t="str">
        <f t="shared" si="188"/>
        <v xml:space="preserve"> </v>
      </c>
      <c r="AD374" s="142" t="str">
        <f t="shared" si="188"/>
        <v xml:space="preserve"> </v>
      </c>
      <c r="AE374" s="142" t="str">
        <f t="shared" si="188"/>
        <v xml:space="preserve"> </v>
      </c>
      <c r="AF374" s="142" t="str">
        <f t="shared" si="188"/>
        <v xml:space="preserve"> </v>
      </c>
      <c r="AG374" s="142" t="str">
        <f t="shared" si="188"/>
        <v xml:space="preserve"> </v>
      </c>
    </row>
    <row r="375" spans="2:33" ht="13.5" thickBot="1">
      <c r="C375" s="20" t="s">
        <v>49</v>
      </c>
      <c r="D375" s="108" t="str">
        <f>IF(COUNTIF(D358:D374,"A")&gt;4,"C",IF(COUNTIF(D358:D374,"A")&gt;0,"P"," "))</f>
        <v xml:space="preserve"> </v>
      </c>
      <c r="E375" s="108" t="str">
        <f t="shared" ref="E375:S375" si="190">IF(COUNTIF(E358:E374,"A")&gt;4,"C",IF(COUNTIF(E358:E374,"A")&gt;0,"P"," "))</f>
        <v xml:space="preserve"> </v>
      </c>
      <c r="F375" s="108" t="str">
        <f>IF(COUNTIF(F358:F374,"A")&gt;4,"C",IF(COUNTIF(F358:F374,"A")&gt;0,"P"," "))</f>
        <v xml:space="preserve"> </v>
      </c>
      <c r="G375" s="108" t="str">
        <f t="shared" si="190"/>
        <v xml:space="preserve"> </v>
      </c>
      <c r="H375" s="108" t="str">
        <f t="shared" si="190"/>
        <v xml:space="preserve"> </v>
      </c>
      <c r="I375" s="108" t="str">
        <f t="shared" si="190"/>
        <v xml:space="preserve"> </v>
      </c>
      <c r="J375" s="108" t="str">
        <f t="shared" si="190"/>
        <v xml:space="preserve"> </v>
      </c>
      <c r="K375" s="108" t="str">
        <f t="shared" si="190"/>
        <v xml:space="preserve"> </v>
      </c>
      <c r="L375" s="108" t="str">
        <f t="shared" si="190"/>
        <v xml:space="preserve"> </v>
      </c>
      <c r="M375" s="108" t="str">
        <f t="shared" si="190"/>
        <v xml:space="preserve"> </v>
      </c>
      <c r="N375" s="108" t="str">
        <f t="shared" si="190"/>
        <v xml:space="preserve"> </v>
      </c>
      <c r="O375" s="108" t="str">
        <f t="shared" si="190"/>
        <v xml:space="preserve"> </v>
      </c>
      <c r="P375" s="108" t="str">
        <f t="shared" si="190"/>
        <v xml:space="preserve"> </v>
      </c>
      <c r="Q375" s="108" t="str">
        <f t="shared" si="190"/>
        <v xml:space="preserve"> </v>
      </c>
      <c r="R375" s="108" t="str">
        <f t="shared" si="190"/>
        <v xml:space="preserve"> </v>
      </c>
      <c r="S375" s="108" t="str">
        <f t="shared" si="190"/>
        <v xml:space="preserve"> </v>
      </c>
      <c r="T375" s="108" t="str">
        <f t="shared" ref="T375:AG375" si="191">IF(COUNTIF(T358:T374,"A")&gt;4,"C",IF(COUNTIF(T358:T374,"A")&gt;0,"P"," "))</f>
        <v xml:space="preserve"> </v>
      </c>
      <c r="U375" s="108" t="str">
        <f t="shared" si="191"/>
        <v xml:space="preserve"> </v>
      </c>
      <c r="V375" s="108" t="str">
        <f t="shared" si="191"/>
        <v xml:space="preserve"> </v>
      </c>
      <c r="W375" s="108" t="str">
        <f t="shared" si="191"/>
        <v xml:space="preserve"> </v>
      </c>
      <c r="X375" s="108" t="str">
        <f t="shared" si="191"/>
        <v xml:space="preserve"> </v>
      </c>
      <c r="Y375" s="108" t="str">
        <f t="shared" si="191"/>
        <v xml:space="preserve"> </v>
      </c>
      <c r="Z375" s="108" t="str">
        <f t="shared" si="191"/>
        <v xml:space="preserve"> </v>
      </c>
      <c r="AA375" s="108" t="str">
        <f t="shared" si="191"/>
        <v xml:space="preserve"> </v>
      </c>
      <c r="AB375" s="108" t="str">
        <f t="shared" si="191"/>
        <v xml:space="preserve"> </v>
      </c>
      <c r="AC375" s="108" t="str">
        <f t="shared" si="191"/>
        <v xml:space="preserve"> </v>
      </c>
      <c r="AD375" s="108" t="str">
        <f t="shared" si="191"/>
        <v xml:space="preserve"> </v>
      </c>
      <c r="AE375" s="108" t="str">
        <f t="shared" si="191"/>
        <v xml:space="preserve"> </v>
      </c>
      <c r="AF375" s="108" t="str">
        <f t="shared" si="191"/>
        <v xml:space="preserve"> </v>
      </c>
      <c r="AG375" s="108" t="str">
        <f t="shared" si="191"/>
        <v xml:space="preserve"> </v>
      </c>
    </row>
    <row r="376" spans="2:33" ht="15">
      <c r="B376" s="139" t="s">
        <v>952</v>
      </c>
    </row>
    <row r="377" spans="2:33">
      <c r="B377">
        <v>1</v>
      </c>
      <c r="C377" s="152" t="s">
        <v>285</v>
      </c>
    </row>
    <row r="378" spans="2:33">
      <c r="B378" s="140"/>
      <c r="C378" s="180" t="s">
        <v>286</v>
      </c>
      <c r="D378" s="8"/>
      <c r="E378" s="8"/>
      <c r="F378" s="8"/>
      <c r="G378" s="8"/>
      <c r="H378" s="8"/>
      <c r="I378" s="8"/>
      <c r="J378" s="8"/>
      <c r="K378" s="8"/>
      <c r="L378" s="8"/>
      <c r="M378" s="8"/>
      <c r="N378" s="8"/>
      <c r="O378" s="8"/>
      <c r="P378" s="8"/>
      <c r="Q378" s="8"/>
      <c r="R378" s="8"/>
      <c r="S378" s="8"/>
      <c r="T378" s="8"/>
      <c r="U378" s="8"/>
      <c r="V378" s="8"/>
      <c r="W378" s="8"/>
      <c r="X378" s="8"/>
      <c r="Y378" s="8"/>
      <c r="Z378" s="8"/>
      <c r="AA378" s="8"/>
      <c r="AB378" s="8"/>
      <c r="AC378" s="8"/>
      <c r="AD378" s="8"/>
      <c r="AE378" s="8"/>
      <c r="AF378" s="8"/>
      <c r="AG378" s="8"/>
    </row>
    <row r="379" spans="2:33">
      <c r="B379" s="140"/>
      <c r="C379" s="180" t="s">
        <v>287</v>
      </c>
      <c r="D379" s="84"/>
      <c r="E379" s="8"/>
      <c r="F379" s="8"/>
      <c r="G379" s="8"/>
      <c r="H379" s="8"/>
      <c r="I379" s="8"/>
      <c r="J379" s="8"/>
      <c r="K379" s="8"/>
      <c r="L379" s="8"/>
      <c r="M379" s="8"/>
      <c r="N379" s="8"/>
      <c r="O379" s="8"/>
      <c r="P379" s="8"/>
      <c r="Q379" s="8"/>
      <c r="R379" s="8"/>
      <c r="S379" s="8"/>
      <c r="T379" s="8"/>
      <c r="U379" s="8"/>
      <c r="V379" s="8"/>
      <c r="W379" s="8"/>
      <c r="X379" s="8"/>
      <c r="Y379" s="8"/>
      <c r="Z379" s="8"/>
      <c r="AA379" s="8"/>
      <c r="AB379" s="8"/>
      <c r="AC379" s="8"/>
      <c r="AD379" s="8"/>
      <c r="AE379" s="8"/>
      <c r="AF379" s="8"/>
      <c r="AG379" s="8"/>
    </row>
    <row r="380" spans="2:33">
      <c r="B380" s="140"/>
      <c r="C380" s="180" t="s">
        <v>288</v>
      </c>
      <c r="D380" s="8"/>
      <c r="E380" s="8"/>
      <c r="F380" s="8"/>
      <c r="G380" s="8"/>
      <c r="H380" s="8"/>
      <c r="I380" s="8"/>
      <c r="J380" s="8"/>
      <c r="K380" s="8"/>
      <c r="L380" s="8"/>
      <c r="M380" s="8"/>
      <c r="N380" s="8"/>
      <c r="O380" s="8"/>
      <c r="P380" s="8"/>
      <c r="Q380" s="8"/>
      <c r="R380" s="8"/>
      <c r="S380" s="8"/>
      <c r="T380" s="8"/>
      <c r="U380" s="8"/>
      <c r="V380" s="8"/>
      <c r="W380" s="8"/>
      <c r="X380" s="8"/>
      <c r="Y380" s="8"/>
      <c r="Z380" s="8"/>
      <c r="AA380" s="8"/>
      <c r="AB380" s="8"/>
      <c r="AC380" s="8"/>
      <c r="AD380" s="8"/>
      <c r="AE380" s="8"/>
      <c r="AF380" s="8"/>
      <c r="AG380" s="8"/>
    </row>
    <row r="381" spans="2:33">
      <c r="B381">
        <v>2</v>
      </c>
      <c r="C381" s="147" t="s">
        <v>289</v>
      </c>
      <c r="D381" s="142" t="str">
        <f t="shared" ref="D381:AG381" si="192">IF(COUNTIF(D378:D380,"C")&gt;=1,"A",IF(COUNTIF(D378:D380,"C")&gt;0,"P"," "))</f>
        <v xml:space="preserve"> </v>
      </c>
      <c r="E381" s="142" t="str">
        <f t="shared" ref="E381:S381" si="193">IF(COUNTIF(E378:E380,"C")&gt;=1,"A",IF(COUNTIF(E378:E380,"C")&gt;0,"P"," "))</f>
        <v xml:space="preserve"> </v>
      </c>
      <c r="F381" s="142" t="str">
        <f>IF(COUNTIF(F378:F380,"C")&gt;=1,"A",IF(COUNTIF(F378:F380,"C")&gt;0,"P"," "))</f>
        <v xml:space="preserve"> </v>
      </c>
      <c r="G381" s="142" t="str">
        <f t="shared" si="193"/>
        <v xml:space="preserve"> </v>
      </c>
      <c r="H381" s="142" t="str">
        <f t="shared" si="193"/>
        <v xml:space="preserve"> </v>
      </c>
      <c r="I381" s="142" t="str">
        <f t="shared" si="193"/>
        <v xml:space="preserve"> </v>
      </c>
      <c r="J381" s="142" t="str">
        <f t="shared" si="193"/>
        <v xml:space="preserve"> </v>
      </c>
      <c r="K381" s="142" t="str">
        <f t="shared" si="193"/>
        <v xml:space="preserve"> </v>
      </c>
      <c r="L381" s="142" t="str">
        <f t="shared" si="193"/>
        <v xml:space="preserve"> </v>
      </c>
      <c r="M381" s="142" t="str">
        <f t="shared" si="193"/>
        <v xml:space="preserve"> </v>
      </c>
      <c r="N381" s="142" t="str">
        <f t="shared" si="193"/>
        <v xml:space="preserve"> </v>
      </c>
      <c r="O381" s="142" t="str">
        <f t="shared" si="193"/>
        <v xml:space="preserve"> </v>
      </c>
      <c r="P381" s="142" t="str">
        <f t="shared" si="193"/>
        <v xml:space="preserve"> </v>
      </c>
      <c r="Q381" s="142" t="str">
        <f t="shared" si="193"/>
        <v xml:space="preserve"> </v>
      </c>
      <c r="R381" s="142" t="str">
        <f t="shared" si="193"/>
        <v xml:space="preserve"> </v>
      </c>
      <c r="S381" s="142" t="str">
        <f t="shared" si="193"/>
        <v xml:space="preserve"> </v>
      </c>
      <c r="T381" s="142" t="str">
        <f t="shared" si="192"/>
        <v xml:space="preserve"> </v>
      </c>
      <c r="U381" s="142" t="str">
        <f t="shared" si="192"/>
        <v xml:space="preserve"> </v>
      </c>
      <c r="V381" s="142" t="str">
        <f t="shared" si="192"/>
        <v xml:space="preserve"> </v>
      </c>
      <c r="W381" s="142" t="str">
        <f t="shared" si="192"/>
        <v xml:space="preserve"> </v>
      </c>
      <c r="X381" s="142" t="str">
        <f t="shared" si="192"/>
        <v xml:space="preserve"> </v>
      </c>
      <c r="Y381" s="142" t="str">
        <f t="shared" si="192"/>
        <v xml:space="preserve"> </v>
      </c>
      <c r="Z381" s="142" t="str">
        <f t="shared" si="192"/>
        <v xml:space="preserve"> </v>
      </c>
      <c r="AA381" s="142" t="str">
        <f t="shared" si="192"/>
        <v xml:space="preserve"> </v>
      </c>
      <c r="AB381" s="142" t="str">
        <f t="shared" si="192"/>
        <v xml:space="preserve"> </v>
      </c>
      <c r="AC381" s="142" t="str">
        <f t="shared" si="192"/>
        <v xml:space="preserve"> </v>
      </c>
      <c r="AD381" s="142" t="str">
        <f t="shared" si="192"/>
        <v xml:space="preserve"> </v>
      </c>
      <c r="AE381" s="142" t="str">
        <f t="shared" si="192"/>
        <v xml:space="preserve"> </v>
      </c>
      <c r="AF381" s="142" t="str">
        <f t="shared" si="192"/>
        <v xml:space="preserve"> </v>
      </c>
      <c r="AG381" s="142" t="str">
        <f t="shared" si="192"/>
        <v xml:space="preserve"> </v>
      </c>
    </row>
    <row r="382" spans="2:33">
      <c r="B382" s="140"/>
      <c r="C382" s="180" t="s">
        <v>290</v>
      </c>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c r="AD382" s="8"/>
      <c r="AE382" s="8"/>
      <c r="AF382" s="8"/>
      <c r="AG382" s="8"/>
    </row>
    <row r="383" spans="2:33">
      <c r="B383" s="140"/>
      <c r="C383" s="180" t="s">
        <v>291</v>
      </c>
      <c r="D383" s="84"/>
      <c r="E383" s="8"/>
      <c r="F383" s="8"/>
      <c r="G383" s="8"/>
      <c r="H383" s="8"/>
      <c r="I383" s="8"/>
      <c r="J383" s="8"/>
      <c r="K383" s="8"/>
      <c r="L383" s="8"/>
      <c r="M383" s="8"/>
      <c r="N383" s="8"/>
      <c r="O383" s="8"/>
      <c r="P383" s="8"/>
      <c r="Q383" s="8"/>
      <c r="R383" s="8"/>
      <c r="S383" s="8"/>
      <c r="T383" s="8"/>
      <c r="U383" s="8"/>
      <c r="V383" s="8"/>
      <c r="W383" s="8"/>
      <c r="X383" s="8"/>
      <c r="Y383" s="8"/>
      <c r="Z383" s="8"/>
      <c r="AA383" s="8"/>
      <c r="AB383" s="8"/>
      <c r="AC383" s="8"/>
      <c r="AD383" s="8"/>
      <c r="AE383" s="8"/>
      <c r="AF383" s="8"/>
      <c r="AG383" s="8"/>
    </row>
    <row r="384" spans="2:33">
      <c r="B384" s="140"/>
      <c r="C384" s="180" t="s">
        <v>292</v>
      </c>
      <c r="D384" s="8"/>
      <c r="E384" s="8"/>
      <c r="F384" s="8"/>
      <c r="G384" s="8"/>
      <c r="H384" s="8"/>
      <c r="I384" s="8"/>
      <c r="J384" s="8"/>
      <c r="K384" s="8"/>
      <c r="L384" s="8"/>
      <c r="M384" s="8"/>
      <c r="N384" s="8"/>
      <c r="O384" s="8"/>
      <c r="P384" s="8"/>
      <c r="Q384" s="8"/>
      <c r="R384" s="8"/>
      <c r="S384" s="8"/>
      <c r="T384" s="8"/>
      <c r="U384" s="8"/>
      <c r="V384" s="8"/>
      <c r="W384" s="8"/>
      <c r="X384" s="8"/>
      <c r="Y384" s="8"/>
      <c r="Z384" s="8"/>
      <c r="AA384" s="8"/>
      <c r="AB384" s="8"/>
      <c r="AC384" s="8"/>
      <c r="AD384" s="8"/>
      <c r="AE384" s="8"/>
      <c r="AF384" s="8"/>
      <c r="AG384" s="8"/>
    </row>
    <row r="385" spans="2:33">
      <c r="B385">
        <v>3</v>
      </c>
      <c r="C385" s="147" t="s">
        <v>136</v>
      </c>
      <c r="D385" s="142" t="str">
        <f t="shared" ref="D385:AG385" si="194">IF(COUNTIF(D382:D384,"C")&gt;=1,"A",IF(COUNTIF(D382:D384,"C")&gt;0,"P"," "))</f>
        <v xml:space="preserve"> </v>
      </c>
      <c r="E385" s="142" t="str">
        <f t="shared" ref="E385:S385" si="195">IF(COUNTIF(E382:E384,"C")&gt;=1,"A",IF(COUNTIF(E382:E384,"C")&gt;0,"P"," "))</f>
        <v xml:space="preserve"> </v>
      </c>
      <c r="F385" s="142" t="str">
        <f>IF(COUNTIF(F382:F384,"C")&gt;=1,"A",IF(COUNTIF(F382:F384,"C")&gt;0,"P"," "))</f>
        <v xml:space="preserve"> </v>
      </c>
      <c r="G385" s="142" t="str">
        <f t="shared" si="195"/>
        <v xml:space="preserve"> </v>
      </c>
      <c r="H385" s="142" t="str">
        <f t="shared" si="195"/>
        <v xml:space="preserve"> </v>
      </c>
      <c r="I385" s="142" t="str">
        <f t="shared" si="195"/>
        <v xml:space="preserve"> </v>
      </c>
      <c r="J385" s="142" t="str">
        <f t="shared" si="195"/>
        <v xml:space="preserve"> </v>
      </c>
      <c r="K385" s="142" t="str">
        <f t="shared" si="195"/>
        <v xml:space="preserve"> </v>
      </c>
      <c r="L385" s="142" t="str">
        <f t="shared" si="195"/>
        <v xml:space="preserve"> </v>
      </c>
      <c r="M385" s="142" t="str">
        <f t="shared" si="195"/>
        <v xml:space="preserve"> </v>
      </c>
      <c r="N385" s="142" t="str">
        <f t="shared" si="195"/>
        <v xml:space="preserve"> </v>
      </c>
      <c r="O385" s="142" t="str">
        <f t="shared" si="195"/>
        <v xml:space="preserve"> </v>
      </c>
      <c r="P385" s="142" t="str">
        <f t="shared" si="195"/>
        <v xml:space="preserve"> </v>
      </c>
      <c r="Q385" s="142" t="str">
        <f t="shared" si="195"/>
        <v xml:space="preserve"> </v>
      </c>
      <c r="R385" s="142" t="str">
        <f t="shared" si="195"/>
        <v xml:space="preserve"> </v>
      </c>
      <c r="S385" s="142" t="str">
        <f t="shared" si="195"/>
        <v xml:space="preserve"> </v>
      </c>
      <c r="T385" s="142" t="str">
        <f t="shared" si="194"/>
        <v xml:space="preserve"> </v>
      </c>
      <c r="U385" s="142" t="str">
        <f t="shared" si="194"/>
        <v xml:space="preserve"> </v>
      </c>
      <c r="V385" s="142" t="str">
        <f t="shared" si="194"/>
        <v xml:space="preserve"> </v>
      </c>
      <c r="W385" s="142" t="str">
        <f t="shared" si="194"/>
        <v xml:space="preserve"> </v>
      </c>
      <c r="X385" s="142" t="str">
        <f t="shared" si="194"/>
        <v xml:space="preserve"> </v>
      </c>
      <c r="Y385" s="142" t="str">
        <f t="shared" si="194"/>
        <v xml:space="preserve"> </v>
      </c>
      <c r="Z385" s="142" t="str">
        <f t="shared" si="194"/>
        <v xml:space="preserve"> </v>
      </c>
      <c r="AA385" s="142" t="str">
        <f t="shared" si="194"/>
        <v xml:space="preserve"> </v>
      </c>
      <c r="AB385" s="142" t="str">
        <f t="shared" si="194"/>
        <v xml:space="preserve"> </v>
      </c>
      <c r="AC385" s="142" t="str">
        <f t="shared" si="194"/>
        <v xml:space="preserve"> </v>
      </c>
      <c r="AD385" s="142" t="str">
        <f t="shared" si="194"/>
        <v xml:space="preserve"> </v>
      </c>
      <c r="AE385" s="142" t="str">
        <f t="shared" si="194"/>
        <v xml:space="preserve"> </v>
      </c>
      <c r="AF385" s="142" t="str">
        <f t="shared" si="194"/>
        <v xml:space="preserve"> </v>
      </c>
      <c r="AG385" s="142" t="str">
        <f t="shared" si="194"/>
        <v xml:space="preserve"> </v>
      </c>
    </row>
    <row r="386" spans="2:33">
      <c r="B386" s="140"/>
      <c r="C386" s="180" t="s">
        <v>293</v>
      </c>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row>
    <row r="387" spans="2:33">
      <c r="B387" s="140"/>
      <c r="C387" s="180" t="s">
        <v>294</v>
      </c>
      <c r="D387" s="84"/>
      <c r="E387" s="8"/>
      <c r="F387" s="8"/>
      <c r="G387" s="8"/>
      <c r="H387" s="8"/>
      <c r="I387" s="8"/>
      <c r="J387" s="8"/>
      <c r="K387" s="8"/>
      <c r="L387" s="8"/>
      <c r="M387" s="8"/>
      <c r="N387" s="8"/>
      <c r="O387" s="8"/>
      <c r="P387" s="8"/>
      <c r="Q387" s="8"/>
      <c r="R387" s="8"/>
      <c r="S387" s="8"/>
      <c r="T387" s="8"/>
      <c r="U387" s="8"/>
      <c r="V387" s="8"/>
      <c r="W387" s="8"/>
      <c r="X387" s="8"/>
      <c r="Y387" s="8"/>
      <c r="Z387" s="8"/>
      <c r="AA387" s="8"/>
      <c r="AB387" s="8"/>
      <c r="AC387" s="8"/>
      <c r="AD387" s="8"/>
      <c r="AE387" s="8"/>
      <c r="AF387" s="8"/>
      <c r="AG387" s="8"/>
    </row>
    <row r="388" spans="2:33">
      <c r="B388" s="140"/>
      <c r="C388" s="180" t="s">
        <v>295</v>
      </c>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c r="AG388" s="8"/>
    </row>
    <row r="389" spans="2:33">
      <c r="B389">
        <v>4</v>
      </c>
      <c r="C389" s="147" t="s">
        <v>137</v>
      </c>
      <c r="D389" s="142" t="str">
        <f t="shared" ref="D389:AG389" si="196">IF(COUNTIF(D386:D388,"C")&gt;=1,"A",IF(COUNTIF(D386:D388,"C")&gt;0,"P"," "))</f>
        <v xml:space="preserve"> </v>
      </c>
      <c r="E389" s="142" t="str">
        <f t="shared" ref="E389:S389" si="197">IF(COUNTIF(E386:E388,"C")&gt;=1,"A",IF(COUNTIF(E386:E388,"C")&gt;0,"P"," "))</f>
        <v xml:space="preserve"> </v>
      </c>
      <c r="F389" s="142" t="str">
        <f>IF(COUNTIF(F386:F388,"C")&gt;=1,"A",IF(COUNTIF(F386:F388,"C")&gt;0,"P"," "))</f>
        <v xml:space="preserve"> </v>
      </c>
      <c r="G389" s="142" t="str">
        <f t="shared" si="197"/>
        <v xml:space="preserve"> </v>
      </c>
      <c r="H389" s="142" t="str">
        <f t="shared" si="197"/>
        <v xml:space="preserve"> </v>
      </c>
      <c r="I389" s="142" t="str">
        <f t="shared" si="197"/>
        <v xml:space="preserve"> </v>
      </c>
      <c r="J389" s="142" t="str">
        <f t="shared" si="197"/>
        <v xml:space="preserve"> </v>
      </c>
      <c r="K389" s="142" t="str">
        <f t="shared" si="197"/>
        <v xml:space="preserve"> </v>
      </c>
      <c r="L389" s="142" t="str">
        <f t="shared" si="197"/>
        <v xml:space="preserve"> </v>
      </c>
      <c r="M389" s="142" t="str">
        <f t="shared" si="197"/>
        <v xml:space="preserve"> </v>
      </c>
      <c r="N389" s="142" t="str">
        <f t="shared" si="197"/>
        <v xml:space="preserve"> </v>
      </c>
      <c r="O389" s="142" t="str">
        <f t="shared" si="197"/>
        <v xml:space="preserve"> </v>
      </c>
      <c r="P389" s="142" t="str">
        <f t="shared" si="197"/>
        <v xml:space="preserve"> </v>
      </c>
      <c r="Q389" s="142" t="str">
        <f t="shared" si="197"/>
        <v xml:space="preserve"> </v>
      </c>
      <c r="R389" s="142" t="str">
        <f t="shared" si="197"/>
        <v xml:space="preserve"> </v>
      </c>
      <c r="S389" s="142" t="str">
        <f t="shared" si="197"/>
        <v xml:space="preserve"> </v>
      </c>
      <c r="T389" s="142" t="str">
        <f t="shared" si="196"/>
        <v xml:space="preserve"> </v>
      </c>
      <c r="U389" s="142" t="str">
        <f t="shared" si="196"/>
        <v xml:space="preserve"> </v>
      </c>
      <c r="V389" s="142" t="str">
        <f t="shared" si="196"/>
        <v xml:space="preserve"> </v>
      </c>
      <c r="W389" s="142" t="str">
        <f t="shared" si="196"/>
        <v xml:space="preserve"> </v>
      </c>
      <c r="X389" s="142" t="str">
        <f t="shared" si="196"/>
        <v xml:space="preserve"> </v>
      </c>
      <c r="Y389" s="142" t="str">
        <f t="shared" si="196"/>
        <v xml:space="preserve"> </v>
      </c>
      <c r="Z389" s="142" t="str">
        <f t="shared" si="196"/>
        <v xml:space="preserve"> </v>
      </c>
      <c r="AA389" s="142" t="str">
        <f t="shared" si="196"/>
        <v xml:space="preserve"> </v>
      </c>
      <c r="AB389" s="142" t="str">
        <f t="shared" si="196"/>
        <v xml:space="preserve"> </v>
      </c>
      <c r="AC389" s="142" t="str">
        <f t="shared" si="196"/>
        <v xml:space="preserve"> </v>
      </c>
      <c r="AD389" s="142" t="str">
        <f t="shared" si="196"/>
        <v xml:space="preserve"> </v>
      </c>
      <c r="AE389" s="142" t="str">
        <f t="shared" si="196"/>
        <v xml:space="preserve"> </v>
      </c>
      <c r="AF389" s="142" t="str">
        <f t="shared" si="196"/>
        <v xml:space="preserve"> </v>
      </c>
      <c r="AG389" s="142" t="str">
        <f t="shared" si="196"/>
        <v xml:space="preserve"> </v>
      </c>
    </row>
    <row r="390" spans="2:33">
      <c r="B390" s="140"/>
      <c r="C390" s="180" t="s">
        <v>296</v>
      </c>
      <c r="D390" s="8"/>
      <c r="E390" s="8"/>
      <c r="F390" s="8"/>
      <c r="G390" s="8"/>
      <c r="H390" s="8"/>
      <c r="I390" s="8"/>
      <c r="J390" s="8"/>
      <c r="K390" s="8"/>
      <c r="L390" s="8"/>
      <c r="M390" s="8"/>
      <c r="N390" s="8"/>
      <c r="O390" s="8"/>
      <c r="P390" s="8"/>
      <c r="Q390" s="8"/>
      <c r="R390" s="8"/>
      <c r="S390" s="8"/>
      <c r="T390" s="8"/>
      <c r="U390" s="8"/>
      <c r="V390" s="8"/>
      <c r="W390" s="8"/>
      <c r="X390" s="8"/>
      <c r="Y390" s="8"/>
      <c r="Z390" s="8"/>
      <c r="AA390" s="8"/>
      <c r="AB390" s="8"/>
      <c r="AC390" s="8"/>
      <c r="AD390" s="8"/>
      <c r="AE390" s="8"/>
      <c r="AF390" s="8"/>
      <c r="AG390" s="8"/>
    </row>
    <row r="391" spans="2:33">
      <c r="B391" s="140"/>
      <c r="C391" s="180" t="s">
        <v>297</v>
      </c>
      <c r="D391" s="84"/>
      <c r="E391" s="8"/>
      <c r="F391" s="8"/>
      <c r="G391" s="8"/>
      <c r="H391" s="8"/>
      <c r="I391" s="8"/>
      <c r="J391" s="8"/>
      <c r="K391" s="8"/>
      <c r="L391" s="8"/>
      <c r="M391" s="8"/>
      <c r="N391" s="8"/>
      <c r="O391" s="8"/>
      <c r="P391" s="8"/>
      <c r="Q391" s="8"/>
      <c r="R391" s="8"/>
      <c r="S391" s="8"/>
      <c r="T391" s="8"/>
      <c r="U391" s="8"/>
      <c r="V391" s="8"/>
      <c r="W391" s="8"/>
      <c r="X391" s="8"/>
      <c r="Y391" s="8"/>
      <c r="Z391" s="8"/>
      <c r="AA391" s="8"/>
      <c r="AB391" s="8"/>
      <c r="AC391" s="8"/>
      <c r="AD391" s="8"/>
      <c r="AE391" s="8"/>
      <c r="AF391" s="8"/>
      <c r="AG391" s="8"/>
    </row>
    <row r="392" spans="2:33">
      <c r="B392" s="140"/>
      <c r="C392" s="180" t="s">
        <v>298</v>
      </c>
      <c r="D392" s="8"/>
      <c r="E392" s="8"/>
      <c r="F392" s="8"/>
      <c r="G392" s="8"/>
      <c r="H392" s="8"/>
      <c r="I392" s="8"/>
      <c r="J392" s="8"/>
      <c r="K392" s="8"/>
      <c r="L392" s="8"/>
      <c r="M392" s="8"/>
      <c r="N392" s="8"/>
      <c r="O392" s="8"/>
      <c r="P392" s="8"/>
      <c r="Q392" s="8"/>
      <c r="R392" s="8"/>
      <c r="S392" s="8"/>
      <c r="T392" s="8"/>
      <c r="U392" s="8"/>
      <c r="V392" s="8"/>
      <c r="W392" s="8"/>
      <c r="X392" s="8"/>
      <c r="Y392" s="8"/>
      <c r="Z392" s="8"/>
      <c r="AA392" s="8"/>
      <c r="AB392" s="8"/>
      <c r="AC392" s="8"/>
      <c r="AD392" s="8"/>
      <c r="AE392" s="8"/>
      <c r="AF392" s="8"/>
      <c r="AG392" s="8"/>
    </row>
    <row r="393" spans="2:33">
      <c r="B393">
        <v>5</v>
      </c>
      <c r="C393" s="147" t="s">
        <v>138</v>
      </c>
      <c r="D393" s="142" t="str">
        <f t="shared" ref="D393:AG393" si="198">IF(COUNTIF(D390:D392,"C")&gt;=1,"A",IF(COUNTIF(D390:D392,"C")&gt;0,"P"," "))</f>
        <v xml:space="preserve"> </v>
      </c>
      <c r="E393" s="142" t="str">
        <f t="shared" ref="E393:S393" si="199">IF(COUNTIF(E390:E392,"C")&gt;=1,"A",IF(COUNTIF(E390:E392,"C")&gt;0,"P"," "))</f>
        <v xml:space="preserve"> </v>
      </c>
      <c r="F393" s="142" t="str">
        <f>IF(COUNTIF(F390:F392,"C")&gt;=1,"A",IF(COUNTIF(F390:F392,"C")&gt;0,"P"," "))</f>
        <v xml:space="preserve"> </v>
      </c>
      <c r="G393" s="142" t="str">
        <f t="shared" si="199"/>
        <v xml:space="preserve"> </v>
      </c>
      <c r="H393" s="142" t="str">
        <f t="shared" si="199"/>
        <v xml:space="preserve"> </v>
      </c>
      <c r="I393" s="142" t="str">
        <f t="shared" si="199"/>
        <v xml:space="preserve"> </v>
      </c>
      <c r="J393" s="142" t="str">
        <f t="shared" si="199"/>
        <v xml:space="preserve"> </v>
      </c>
      <c r="K393" s="142" t="str">
        <f t="shared" si="199"/>
        <v xml:space="preserve"> </v>
      </c>
      <c r="L393" s="142" t="str">
        <f t="shared" si="199"/>
        <v xml:space="preserve"> </v>
      </c>
      <c r="M393" s="142" t="str">
        <f t="shared" si="199"/>
        <v xml:space="preserve"> </v>
      </c>
      <c r="N393" s="142" t="str">
        <f t="shared" si="199"/>
        <v xml:space="preserve"> </v>
      </c>
      <c r="O393" s="142" t="str">
        <f t="shared" si="199"/>
        <v xml:space="preserve"> </v>
      </c>
      <c r="P393" s="142" t="str">
        <f t="shared" si="199"/>
        <v xml:space="preserve"> </v>
      </c>
      <c r="Q393" s="142" t="str">
        <f t="shared" si="199"/>
        <v xml:space="preserve"> </v>
      </c>
      <c r="R393" s="142" t="str">
        <f t="shared" si="199"/>
        <v xml:space="preserve"> </v>
      </c>
      <c r="S393" s="142" t="str">
        <f t="shared" si="199"/>
        <v xml:space="preserve"> </v>
      </c>
      <c r="T393" s="142" t="str">
        <f t="shared" si="198"/>
        <v xml:space="preserve"> </v>
      </c>
      <c r="U393" s="142" t="str">
        <f t="shared" si="198"/>
        <v xml:space="preserve"> </v>
      </c>
      <c r="V393" s="142" t="str">
        <f t="shared" si="198"/>
        <v xml:space="preserve"> </v>
      </c>
      <c r="W393" s="142" t="str">
        <f t="shared" si="198"/>
        <v xml:space="preserve"> </v>
      </c>
      <c r="X393" s="142" t="str">
        <f t="shared" si="198"/>
        <v xml:space="preserve"> </v>
      </c>
      <c r="Y393" s="142" t="str">
        <f t="shared" si="198"/>
        <v xml:space="preserve"> </v>
      </c>
      <c r="Z393" s="142" t="str">
        <f t="shared" si="198"/>
        <v xml:space="preserve"> </v>
      </c>
      <c r="AA393" s="142" t="str">
        <f t="shared" si="198"/>
        <v xml:space="preserve"> </v>
      </c>
      <c r="AB393" s="142" t="str">
        <f t="shared" si="198"/>
        <v xml:space="preserve"> </v>
      </c>
      <c r="AC393" s="142" t="str">
        <f t="shared" si="198"/>
        <v xml:space="preserve"> </v>
      </c>
      <c r="AD393" s="142" t="str">
        <f t="shared" si="198"/>
        <v xml:space="preserve"> </v>
      </c>
      <c r="AE393" s="142" t="str">
        <f t="shared" si="198"/>
        <v xml:space="preserve"> </v>
      </c>
      <c r="AF393" s="142" t="str">
        <f t="shared" si="198"/>
        <v xml:space="preserve"> </v>
      </c>
      <c r="AG393" s="142" t="str">
        <f t="shared" si="198"/>
        <v xml:space="preserve"> </v>
      </c>
    </row>
    <row r="394" spans="2:33">
      <c r="B394" s="140"/>
      <c r="C394" s="180" t="s">
        <v>299</v>
      </c>
      <c r="D394" s="8"/>
      <c r="E394" s="8"/>
      <c r="F394" s="8"/>
      <c r="G394" s="8"/>
      <c r="H394" s="8"/>
      <c r="I394" s="8"/>
      <c r="J394" s="8"/>
      <c r="K394" s="8"/>
      <c r="L394" s="8"/>
      <c r="M394" s="8"/>
      <c r="N394" s="8"/>
      <c r="O394" s="8"/>
      <c r="P394" s="8"/>
      <c r="Q394" s="8"/>
      <c r="R394" s="8"/>
      <c r="S394" s="8"/>
      <c r="T394" s="8"/>
      <c r="U394" s="8"/>
      <c r="V394" s="8"/>
      <c r="W394" s="8"/>
      <c r="X394" s="8"/>
      <c r="Y394" s="8"/>
      <c r="Z394" s="8"/>
      <c r="AA394" s="8"/>
      <c r="AB394" s="8"/>
      <c r="AC394" s="8"/>
      <c r="AD394" s="8"/>
      <c r="AE394" s="8"/>
      <c r="AF394" s="8"/>
      <c r="AG394" s="8"/>
    </row>
    <row r="395" spans="2:33">
      <c r="B395" s="140"/>
      <c r="C395" s="180" t="s">
        <v>300</v>
      </c>
      <c r="D395" s="84"/>
      <c r="E395" s="8"/>
      <c r="F395" s="8"/>
      <c r="G395" s="8"/>
      <c r="H395" s="8"/>
      <c r="I395" s="8"/>
      <c r="J395" s="8"/>
      <c r="K395" s="8"/>
      <c r="L395" s="8"/>
      <c r="M395" s="8"/>
      <c r="N395" s="8"/>
      <c r="O395" s="8"/>
      <c r="P395" s="8"/>
      <c r="Q395" s="8"/>
      <c r="R395" s="8"/>
      <c r="S395" s="8"/>
      <c r="T395" s="8"/>
      <c r="U395" s="8"/>
      <c r="V395" s="8"/>
      <c r="W395" s="8"/>
      <c r="X395" s="8"/>
      <c r="Y395" s="8"/>
      <c r="Z395" s="8"/>
      <c r="AA395" s="8"/>
      <c r="AB395" s="8"/>
      <c r="AC395" s="8"/>
      <c r="AD395" s="8"/>
      <c r="AE395" s="8"/>
      <c r="AF395" s="8"/>
      <c r="AG395" s="8"/>
    </row>
    <row r="396" spans="2:33" ht="13.5" thickBot="1">
      <c r="B396" s="140"/>
      <c r="C396" s="180" t="s">
        <v>301</v>
      </c>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c r="AG396" s="8"/>
    </row>
    <row r="397" spans="2:33" ht="13.5" hidden="1" thickBot="1">
      <c r="D397" s="142" t="str">
        <f t="shared" ref="D397:AG397" si="200">IF(COUNTIF(D394:D396,"C")&gt;=1,"A",IF(COUNTIF(D394:D396,"C")&gt;0,"P"," "))</f>
        <v xml:space="preserve"> </v>
      </c>
      <c r="E397" s="142" t="str">
        <f t="shared" ref="E397:S397" si="201">IF(COUNTIF(E394:E396,"C")&gt;=1,"A",IF(COUNTIF(E394:E396,"C")&gt;0,"P"," "))</f>
        <v xml:space="preserve"> </v>
      </c>
      <c r="F397" s="142" t="str">
        <f>IF(COUNTIF(F394:F396,"C")&gt;=1,"A",IF(COUNTIF(F394:F396,"C")&gt;0,"P"," "))</f>
        <v xml:space="preserve"> </v>
      </c>
      <c r="G397" s="142" t="str">
        <f t="shared" si="201"/>
        <v xml:space="preserve"> </v>
      </c>
      <c r="H397" s="142" t="str">
        <f t="shared" si="201"/>
        <v xml:space="preserve"> </v>
      </c>
      <c r="I397" s="142" t="str">
        <f t="shared" si="201"/>
        <v xml:space="preserve"> </v>
      </c>
      <c r="J397" s="142" t="str">
        <f t="shared" si="201"/>
        <v xml:space="preserve"> </v>
      </c>
      <c r="K397" s="142" t="str">
        <f t="shared" si="201"/>
        <v xml:space="preserve"> </v>
      </c>
      <c r="L397" s="142" t="str">
        <f t="shared" si="201"/>
        <v xml:space="preserve"> </v>
      </c>
      <c r="M397" s="142" t="str">
        <f t="shared" si="201"/>
        <v xml:space="preserve"> </v>
      </c>
      <c r="N397" s="142" t="str">
        <f t="shared" si="201"/>
        <v xml:space="preserve"> </v>
      </c>
      <c r="O397" s="142" t="str">
        <f t="shared" si="201"/>
        <v xml:space="preserve"> </v>
      </c>
      <c r="P397" s="142" t="str">
        <f t="shared" si="201"/>
        <v xml:space="preserve"> </v>
      </c>
      <c r="Q397" s="142" t="str">
        <f t="shared" si="201"/>
        <v xml:space="preserve"> </v>
      </c>
      <c r="R397" s="142" t="str">
        <f t="shared" si="201"/>
        <v xml:space="preserve"> </v>
      </c>
      <c r="S397" s="142" t="str">
        <f t="shared" si="201"/>
        <v xml:space="preserve"> </v>
      </c>
      <c r="T397" s="142" t="str">
        <f t="shared" si="200"/>
        <v xml:space="preserve"> </v>
      </c>
      <c r="U397" s="142" t="str">
        <f t="shared" si="200"/>
        <v xml:space="preserve"> </v>
      </c>
      <c r="V397" s="142" t="str">
        <f t="shared" si="200"/>
        <v xml:space="preserve"> </v>
      </c>
      <c r="W397" s="142" t="str">
        <f t="shared" si="200"/>
        <v xml:space="preserve"> </v>
      </c>
      <c r="X397" s="142" t="str">
        <f t="shared" si="200"/>
        <v xml:space="preserve"> </v>
      </c>
      <c r="Y397" s="142" t="str">
        <f t="shared" si="200"/>
        <v xml:space="preserve"> </v>
      </c>
      <c r="Z397" s="142" t="str">
        <f t="shared" si="200"/>
        <v xml:space="preserve"> </v>
      </c>
      <c r="AA397" s="142" t="str">
        <f t="shared" si="200"/>
        <v xml:space="preserve"> </v>
      </c>
      <c r="AB397" s="142" t="str">
        <f t="shared" si="200"/>
        <v xml:space="preserve"> </v>
      </c>
      <c r="AC397" s="142" t="str">
        <f t="shared" si="200"/>
        <v xml:space="preserve"> </v>
      </c>
      <c r="AD397" s="142" t="str">
        <f t="shared" si="200"/>
        <v xml:space="preserve"> </v>
      </c>
      <c r="AE397" s="142" t="str">
        <f t="shared" si="200"/>
        <v xml:space="preserve"> </v>
      </c>
      <c r="AF397" s="142" t="str">
        <f t="shared" si="200"/>
        <v xml:space="preserve"> </v>
      </c>
      <c r="AG397" s="142" t="str">
        <f t="shared" si="200"/>
        <v xml:space="preserve"> </v>
      </c>
    </row>
    <row r="398" spans="2:33" ht="13.5" thickBot="1">
      <c r="C398" s="20" t="s">
        <v>49</v>
      </c>
      <c r="D398" s="108" t="str">
        <f>IF(COUNTIF(D381:D397,"A")&gt;4,"C",IF(COUNTIF(D381:D397,"A")&gt;0,"P"," "))</f>
        <v xml:space="preserve"> </v>
      </c>
      <c r="E398" s="108" t="str">
        <f t="shared" ref="E398:S398" si="202">IF(COUNTIF(E381:E397,"A")&gt;4,"C",IF(COUNTIF(E381:E397,"A")&gt;0,"P"," "))</f>
        <v xml:space="preserve"> </v>
      </c>
      <c r="F398" s="108" t="str">
        <f>IF(COUNTIF(F381:F397,"A")&gt;4,"C",IF(COUNTIF(F381:F397,"A")&gt;0,"P"," "))</f>
        <v xml:space="preserve"> </v>
      </c>
      <c r="G398" s="108" t="str">
        <f t="shared" si="202"/>
        <v xml:space="preserve"> </v>
      </c>
      <c r="H398" s="108" t="str">
        <f t="shared" si="202"/>
        <v xml:space="preserve"> </v>
      </c>
      <c r="I398" s="108" t="str">
        <f t="shared" si="202"/>
        <v xml:space="preserve"> </v>
      </c>
      <c r="J398" s="108" t="str">
        <f t="shared" si="202"/>
        <v xml:space="preserve"> </v>
      </c>
      <c r="K398" s="108" t="str">
        <f t="shared" si="202"/>
        <v xml:space="preserve"> </v>
      </c>
      <c r="L398" s="108" t="str">
        <f t="shared" si="202"/>
        <v xml:space="preserve"> </v>
      </c>
      <c r="M398" s="108" t="str">
        <f t="shared" si="202"/>
        <v xml:space="preserve"> </v>
      </c>
      <c r="N398" s="108" t="str">
        <f t="shared" si="202"/>
        <v xml:space="preserve"> </v>
      </c>
      <c r="O398" s="108" t="str">
        <f t="shared" si="202"/>
        <v xml:space="preserve"> </v>
      </c>
      <c r="P398" s="108" t="str">
        <f t="shared" si="202"/>
        <v xml:space="preserve"> </v>
      </c>
      <c r="Q398" s="108" t="str">
        <f t="shared" si="202"/>
        <v xml:space="preserve"> </v>
      </c>
      <c r="R398" s="108" t="str">
        <f t="shared" si="202"/>
        <v xml:space="preserve"> </v>
      </c>
      <c r="S398" s="108" t="str">
        <f t="shared" si="202"/>
        <v xml:space="preserve"> </v>
      </c>
      <c r="T398" s="108" t="str">
        <f t="shared" ref="T398:AG398" si="203">IF(COUNTIF(T381:T397,"A")&gt;4,"C",IF(COUNTIF(T381:T397,"A")&gt;0,"P"," "))</f>
        <v xml:space="preserve"> </v>
      </c>
      <c r="U398" s="108" t="str">
        <f t="shared" si="203"/>
        <v xml:space="preserve"> </v>
      </c>
      <c r="V398" s="108" t="str">
        <f t="shared" si="203"/>
        <v xml:space="preserve"> </v>
      </c>
      <c r="W398" s="108" t="str">
        <f t="shared" si="203"/>
        <v xml:space="preserve"> </v>
      </c>
      <c r="X398" s="108" t="str">
        <f t="shared" si="203"/>
        <v xml:space="preserve"> </v>
      </c>
      <c r="Y398" s="108" t="str">
        <f t="shared" si="203"/>
        <v xml:space="preserve"> </v>
      </c>
      <c r="Z398" s="108" t="str">
        <f t="shared" si="203"/>
        <v xml:space="preserve"> </v>
      </c>
      <c r="AA398" s="108" t="str">
        <f t="shared" si="203"/>
        <v xml:space="preserve"> </v>
      </c>
      <c r="AB398" s="108" t="str">
        <f t="shared" si="203"/>
        <v xml:space="preserve"> </v>
      </c>
      <c r="AC398" s="108" t="str">
        <f t="shared" si="203"/>
        <v xml:space="preserve"> </v>
      </c>
      <c r="AD398" s="108" t="str">
        <f t="shared" si="203"/>
        <v xml:space="preserve"> </v>
      </c>
      <c r="AE398" s="108" t="str">
        <f t="shared" si="203"/>
        <v xml:space="preserve"> </v>
      </c>
      <c r="AF398" s="108" t="str">
        <f t="shared" si="203"/>
        <v xml:space="preserve"> </v>
      </c>
      <c r="AG398" s="108" t="str">
        <f t="shared" si="203"/>
        <v xml:space="preserve"> </v>
      </c>
    </row>
    <row r="399" spans="2:33" ht="15">
      <c r="B399" s="139" t="s">
        <v>697</v>
      </c>
    </row>
    <row r="400" spans="2:33">
      <c r="B400">
        <v>1</v>
      </c>
      <c r="C400" s="152" t="s">
        <v>698</v>
      </c>
    </row>
    <row r="401" spans="1:33">
      <c r="A401" s="206"/>
      <c r="B401" s="140"/>
      <c r="C401" s="180" t="s">
        <v>703</v>
      </c>
      <c r="D401" s="8"/>
      <c r="E401" s="8"/>
      <c r="F401" s="8"/>
      <c r="G401" s="8"/>
      <c r="H401" s="8"/>
      <c r="I401" s="8"/>
      <c r="J401" s="8"/>
      <c r="K401" s="8"/>
      <c r="L401" s="8"/>
      <c r="M401" s="8"/>
      <c r="N401" s="8"/>
      <c r="O401" s="8"/>
      <c r="P401" s="8"/>
      <c r="Q401" s="8"/>
      <c r="R401" s="8"/>
      <c r="S401" s="8"/>
      <c r="T401" s="8"/>
      <c r="U401" s="8"/>
      <c r="V401" s="8"/>
      <c r="W401" s="8"/>
      <c r="X401" s="8"/>
      <c r="Y401" s="8"/>
      <c r="Z401" s="8"/>
      <c r="AA401" s="8"/>
      <c r="AB401" s="8"/>
      <c r="AC401" s="8"/>
      <c r="AD401" s="8"/>
      <c r="AE401" s="8"/>
      <c r="AF401" s="8"/>
      <c r="AG401" s="8"/>
    </row>
    <row r="402" spans="1:33">
      <c r="B402" s="140"/>
      <c r="C402" s="180" t="s">
        <v>704</v>
      </c>
      <c r="D402" s="84"/>
      <c r="E402" s="8"/>
      <c r="F402" s="8"/>
      <c r="G402" s="8"/>
      <c r="H402" s="8"/>
      <c r="I402" s="8"/>
      <c r="J402" s="8"/>
      <c r="K402" s="8"/>
      <c r="L402" s="8"/>
      <c r="M402" s="8"/>
      <c r="N402" s="8"/>
      <c r="O402" s="8"/>
      <c r="P402" s="8"/>
      <c r="Q402" s="8"/>
      <c r="R402" s="8"/>
      <c r="S402" s="8"/>
      <c r="T402" s="8"/>
      <c r="U402" s="8"/>
      <c r="V402" s="8"/>
      <c r="W402" s="8"/>
      <c r="X402" s="8"/>
      <c r="Y402" s="8"/>
      <c r="Z402" s="8"/>
      <c r="AA402" s="8"/>
      <c r="AB402" s="8"/>
      <c r="AC402" s="8"/>
      <c r="AD402" s="8"/>
      <c r="AE402" s="8"/>
      <c r="AF402" s="8"/>
      <c r="AG402" s="8"/>
    </row>
    <row r="403" spans="1:33">
      <c r="B403" s="140"/>
      <c r="C403" s="180" t="s">
        <v>705</v>
      </c>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c r="AG403" s="8"/>
    </row>
    <row r="404" spans="1:33">
      <c r="B404">
        <v>2</v>
      </c>
      <c r="C404" s="147" t="s">
        <v>699</v>
      </c>
      <c r="D404" s="142" t="str">
        <f t="shared" ref="D404:AG404" si="204">IF(COUNTIF(D401:D403,"C")&gt;=1,"A",IF(COUNTIF(D401:D403,"C")&gt;0,"P"," "))</f>
        <v xml:space="preserve"> </v>
      </c>
      <c r="E404" s="142" t="str">
        <f t="shared" ref="E404:S404" si="205">IF(COUNTIF(E401:E403,"C")&gt;=1,"A",IF(COUNTIF(E401:E403,"C")&gt;0,"P"," "))</f>
        <v xml:space="preserve"> </v>
      </c>
      <c r="F404" s="142" t="str">
        <f>IF(COUNTIF(F401:F403,"C")&gt;=1,"A",IF(COUNTIF(F401:F403,"C")&gt;0,"P"," "))</f>
        <v xml:space="preserve"> </v>
      </c>
      <c r="G404" s="142" t="str">
        <f t="shared" si="205"/>
        <v xml:space="preserve"> </v>
      </c>
      <c r="H404" s="142" t="str">
        <f t="shared" si="205"/>
        <v xml:space="preserve"> </v>
      </c>
      <c r="I404" s="142" t="str">
        <f t="shared" si="205"/>
        <v xml:space="preserve"> </v>
      </c>
      <c r="J404" s="142" t="str">
        <f t="shared" si="205"/>
        <v xml:space="preserve"> </v>
      </c>
      <c r="K404" s="142" t="str">
        <f t="shared" si="205"/>
        <v xml:space="preserve"> </v>
      </c>
      <c r="L404" s="142" t="str">
        <f t="shared" si="205"/>
        <v xml:space="preserve"> </v>
      </c>
      <c r="M404" s="142" t="str">
        <f t="shared" si="205"/>
        <v xml:space="preserve"> </v>
      </c>
      <c r="N404" s="142" t="str">
        <f t="shared" si="205"/>
        <v xml:space="preserve"> </v>
      </c>
      <c r="O404" s="142" t="str">
        <f t="shared" si="205"/>
        <v xml:space="preserve"> </v>
      </c>
      <c r="P404" s="142" t="str">
        <f t="shared" si="205"/>
        <v xml:space="preserve"> </v>
      </c>
      <c r="Q404" s="142" t="str">
        <f t="shared" si="205"/>
        <v xml:space="preserve"> </v>
      </c>
      <c r="R404" s="142" t="str">
        <f t="shared" si="205"/>
        <v xml:space="preserve"> </v>
      </c>
      <c r="S404" s="142" t="str">
        <f t="shared" si="205"/>
        <v xml:space="preserve"> </v>
      </c>
      <c r="T404" s="142" t="str">
        <f t="shared" si="204"/>
        <v xml:space="preserve"> </v>
      </c>
      <c r="U404" s="142" t="str">
        <f t="shared" si="204"/>
        <v xml:space="preserve"> </v>
      </c>
      <c r="V404" s="142" t="str">
        <f t="shared" si="204"/>
        <v xml:space="preserve"> </v>
      </c>
      <c r="W404" s="142" t="str">
        <f t="shared" si="204"/>
        <v xml:space="preserve"> </v>
      </c>
      <c r="X404" s="142" t="str">
        <f t="shared" si="204"/>
        <v xml:space="preserve"> </v>
      </c>
      <c r="Y404" s="142" t="str">
        <f t="shared" si="204"/>
        <v xml:space="preserve"> </v>
      </c>
      <c r="Z404" s="142" t="str">
        <f t="shared" si="204"/>
        <v xml:space="preserve"> </v>
      </c>
      <c r="AA404" s="142" t="str">
        <f t="shared" si="204"/>
        <v xml:space="preserve"> </v>
      </c>
      <c r="AB404" s="142" t="str">
        <f t="shared" si="204"/>
        <v xml:space="preserve"> </v>
      </c>
      <c r="AC404" s="142" t="str">
        <f t="shared" si="204"/>
        <v xml:space="preserve"> </v>
      </c>
      <c r="AD404" s="142" t="str">
        <f t="shared" si="204"/>
        <v xml:space="preserve"> </v>
      </c>
      <c r="AE404" s="142" t="str">
        <f t="shared" si="204"/>
        <v xml:space="preserve"> </v>
      </c>
      <c r="AF404" s="142" t="str">
        <f t="shared" si="204"/>
        <v xml:space="preserve"> </v>
      </c>
      <c r="AG404" s="142" t="str">
        <f t="shared" si="204"/>
        <v xml:space="preserve"> </v>
      </c>
    </row>
    <row r="405" spans="1:33">
      <c r="B405" s="140"/>
      <c r="C405" s="180" t="s">
        <v>706</v>
      </c>
      <c r="D405" s="8"/>
      <c r="E405" s="8"/>
      <c r="F405" s="8"/>
      <c r="G405" s="8"/>
      <c r="H405" s="8"/>
      <c r="I405" s="8"/>
      <c r="J405" s="8"/>
      <c r="K405" s="8"/>
      <c r="L405" s="8"/>
      <c r="M405" s="8"/>
      <c r="N405" s="8"/>
      <c r="O405" s="8"/>
      <c r="P405" s="8"/>
      <c r="Q405" s="8"/>
      <c r="R405" s="8"/>
      <c r="S405" s="8"/>
      <c r="T405" s="8"/>
      <c r="U405" s="8"/>
      <c r="V405" s="8"/>
      <c r="W405" s="8"/>
      <c r="X405" s="8"/>
      <c r="Y405" s="8"/>
      <c r="Z405" s="8"/>
      <c r="AA405" s="8"/>
      <c r="AB405" s="8"/>
      <c r="AC405" s="8"/>
      <c r="AD405" s="8"/>
      <c r="AE405" s="8"/>
      <c r="AF405" s="8"/>
      <c r="AG405" s="8"/>
    </row>
    <row r="406" spans="1:33">
      <c r="B406" s="140"/>
      <c r="C406" s="180" t="s">
        <v>707</v>
      </c>
      <c r="D406" s="84"/>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row>
    <row r="407" spans="1:33">
      <c r="B407" s="140"/>
      <c r="C407" s="180" t="s">
        <v>706</v>
      </c>
      <c r="D407" s="8"/>
      <c r="E407" s="8"/>
      <c r="F407" s="8"/>
      <c r="G407" s="8"/>
      <c r="H407" s="8"/>
      <c r="I407" s="8"/>
      <c r="J407" s="8"/>
      <c r="K407" s="8"/>
      <c r="L407" s="8"/>
      <c r="M407" s="8"/>
      <c r="N407" s="8"/>
      <c r="O407" s="8"/>
      <c r="P407" s="8"/>
      <c r="Q407" s="8"/>
      <c r="R407" s="8"/>
      <c r="S407" s="8"/>
      <c r="T407" s="8"/>
      <c r="U407" s="8"/>
      <c r="V407" s="8"/>
      <c r="W407" s="8"/>
      <c r="X407" s="8"/>
      <c r="Y407" s="8"/>
      <c r="Z407" s="8"/>
      <c r="AA407" s="8"/>
      <c r="AB407" s="8"/>
      <c r="AC407" s="8"/>
      <c r="AD407" s="8"/>
      <c r="AE407" s="8"/>
      <c r="AF407" s="8"/>
      <c r="AG407" s="8"/>
    </row>
    <row r="408" spans="1:33">
      <c r="B408">
        <v>3</v>
      </c>
      <c r="C408" s="147" t="s">
        <v>700</v>
      </c>
      <c r="D408" s="142" t="str">
        <f t="shared" ref="D408:AG408" si="206">IF(COUNTIF(D405:D407,"C")&gt;=1,"A",IF(COUNTIF(D405:D407,"C")&gt;0,"P"," "))</f>
        <v xml:space="preserve"> </v>
      </c>
      <c r="E408" s="142" t="str">
        <f t="shared" ref="E408:S408" si="207">IF(COUNTIF(E405:E407,"C")&gt;=1,"A",IF(COUNTIF(E405:E407,"C")&gt;0,"P"," "))</f>
        <v xml:space="preserve"> </v>
      </c>
      <c r="F408" s="142" t="str">
        <f>IF(COUNTIF(F405:F407,"C")&gt;=1,"A",IF(COUNTIF(F405:F407,"C")&gt;0,"P"," "))</f>
        <v xml:space="preserve"> </v>
      </c>
      <c r="G408" s="142" t="str">
        <f t="shared" si="207"/>
        <v xml:space="preserve"> </v>
      </c>
      <c r="H408" s="142" t="str">
        <f t="shared" si="207"/>
        <v xml:space="preserve"> </v>
      </c>
      <c r="I408" s="142" t="str">
        <f t="shared" si="207"/>
        <v xml:space="preserve"> </v>
      </c>
      <c r="J408" s="142" t="str">
        <f t="shared" si="207"/>
        <v xml:space="preserve"> </v>
      </c>
      <c r="K408" s="142" t="str">
        <f t="shared" si="207"/>
        <v xml:space="preserve"> </v>
      </c>
      <c r="L408" s="142" t="str">
        <f t="shared" si="207"/>
        <v xml:space="preserve"> </v>
      </c>
      <c r="M408" s="142" t="str">
        <f t="shared" si="207"/>
        <v xml:space="preserve"> </v>
      </c>
      <c r="N408" s="142" t="str">
        <f t="shared" si="207"/>
        <v xml:space="preserve"> </v>
      </c>
      <c r="O408" s="142" t="str">
        <f t="shared" si="207"/>
        <v xml:space="preserve"> </v>
      </c>
      <c r="P408" s="142" t="str">
        <f t="shared" si="207"/>
        <v xml:space="preserve"> </v>
      </c>
      <c r="Q408" s="142" t="str">
        <f t="shared" si="207"/>
        <v xml:space="preserve"> </v>
      </c>
      <c r="R408" s="142" t="str">
        <f t="shared" si="207"/>
        <v xml:space="preserve"> </v>
      </c>
      <c r="S408" s="142" t="str">
        <f t="shared" si="207"/>
        <v xml:space="preserve"> </v>
      </c>
      <c r="T408" s="142" t="str">
        <f t="shared" si="206"/>
        <v xml:space="preserve"> </v>
      </c>
      <c r="U408" s="142" t="str">
        <f t="shared" si="206"/>
        <v xml:space="preserve"> </v>
      </c>
      <c r="V408" s="142" t="str">
        <f t="shared" si="206"/>
        <v xml:space="preserve"> </v>
      </c>
      <c r="W408" s="142" t="str">
        <f t="shared" si="206"/>
        <v xml:space="preserve"> </v>
      </c>
      <c r="X408" s="142" t="str">
        <f t="shared" si="206"/>
        <v xml:space="preserve"> </v>
      </c>
      <c r="Y408" s="142" t="str">
        <f t="shared" si="206"/>
        <v xml:space="preserve"> </v>
      </c>
      <c r="Z408" s="142" t="str">
        <f t="shared" si="206"/>
        <v xml:space="preserve"> </v>
      </c>
      <c r="AA408" s="142" t="str">
        <f t="shared" si="206"/>
        <v xml:space="preserve"> </v>
      </c>
      <c r="AB408" s="142" t="str">
        <f t="shared" si="206"/>
        <v xml:space="preserve"> </v>
      </c>
      <c r="AC408" s="142" t="str">
        <f t="shared" si="206"/>
        <v xml:space="preserve"> </v>
      </c>
      <c r="AD408" s="142" t="str">
        <f t="shared" si="206"/>
        <v xml:space="preserve"> </v>
      </c>
      <c r="AE408" s="142" t="str">
        <f t="shared" si="206"/>
        <v xml:space="preserve"> </v>
      </c>
      <c r="AF408" s="142" t="str">
        <f t="shared" si="206"/>
        <v xml:space="preserve"> </v>
      </c>
      <c r="AG408" s="142" t="str">
        <f t="shared" si="206"/>
        <v xml:space="preserve"> </v>
      </c>
    </row>
    <row r="409" spans="1:33">
      <c r="B409" s="140"/>
      <c r="C409" s="180" t="s">
        <v>708</v>
      </c>
      <c r="D409" s="8"/>
      <c r="E409" s="8"/>
      <c r="F409" s="8"/>
      <c r="G409" s="8"/>
      <c r="H409" s="8"/>
      <c r="I409" s="8"/>
      <c r="J409" s="8"/>
      <c r="K409" s="8"/>
      <c r="L409" s="8"/>
      <c r="M409" s="8"/>
      <c r="N409" s="8"/>
      <c r="O409" s="8"/>
      <c r="P409" s="8"/>
      <c r="Q409" s="8"/>
      <c r="R409" s="8"/>
      <c r="S409" s="8"/>
      <c r="T409" s="8"/>
      <c r="U409" s="8"/>
      <c r="V409" s="8"/>
      <c r="W409" s="8"/>
      <c r="X409" s="8"/>
      <c r="Y409" s="8"/>
      <c r="Z409" s="8"/>
      <c r="AA409" s="8"/>
      <c r="AB409" s="8"/>
      <c r="AC409" s="8"/>
      <c r="AD409" s="8"/>
      <c r="AE409" s="8"/>
      <c r="AF409" s="8"/>
      <c r="AG409" s="8"/>
    </row>
    <row r="410" spans="1:33">
      <c r="B410" s="140"/>
      <c r="C410" s="180" t="s">
        <v>709</v>
      </c>
      <c r="D410" s="84"/>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c r="AG410" s="8"/>
    </row>
    <row r="411" spans="1:33">
      <c r="B411" s="140"/>
      <c r="C411" s="180" t="s">
        <v>710</v>
      </c>
      <c r="D411" s="8"/>
      <c r="E411" s="8"/>
      <c r="F411" s="8"/>
      <c r="G411" s="8"/>
      <c r="H411" s="8"/>
      <c r="I411" s="8"/>
      <c r="J411" s="8"/>
      <c r="K411" s="8"/>
      <c r="L411" s="8"/>
      <c r="M411" s="8"/>
      <c r="N411" s="8"/>
      <c r="O411" s="8"/>
      <c r="P411" s="8"/>
      <c r="Q411" s="8"/>
      <c r="R411" s="8"/>
      <c r="S411" s="8"/>
      <c r="T411" s="8"/>
      <c r="U411" s="8"/>
      <c r="V411" s="8"/>
      <c r="W411" s="8"/>
      <c r="X411" s="8"/>
      <c r="Y411" s="8"/>
      <c r="Z411" s="8"/>
      <c r="AA411" s="8"/>
      <c r="AB411" s="8"/>
      <c r="AC411" s="8"/>
      <c r="AD411" s="8"/>
      <c r="AE411" s="8"/>
      <c r="AF411" s="8"/>
      <c r="AG411" s="8"/>
    </row>
    <row r="412" spans="1:33">
      <c r="B412">
        <v>4</v>
      </c>
      <c r="C412" s="147" t="s">
        <v>701</v>
      </c>
      <c r="D412" s="142" t="str">
        <f t="shared" ref="D412:AG412" si="208">IF(COUNTIF(D409:D411,"C")&gt;=1,"A",IF(COUNTIF(D409:D411,"C")&gt;0,"P"," "))</f>
        <v xml:space="preserve"> </v>
      </c>
      <c r="E412" s="142" t="str">
        <f t="shared" ref="E412:S412" si="209">IF(COUNTIF(E409:E411,"C")&gt;=1,"A",IF(COUNTIF(E409:E411,"C")&gt;0,"P"," "))</f>
        <v xml:space="preserve"> </v>
      </c>
      <c r="F412" s="142" t="str">
        <f>IF(COUNTIF(F409:F411,"C")&gt;=1,"A",IF(COUNTIF(F409:F411,"C")&gt;0,"P"," "))</f>
        <v xml:space="preserve"> </v>
      </c>
      <c r="G412" s="142" t="str">
        <f t="shared" si="209"/>
        <v xml:space="preserve"> </v>
      </c>
      <c r="H412" s="142" t="str">
        <f t="shared" si="209"/>
        <v xml:space="preserve"> </v>
      </c>
      <c r="I412" s="142" t="str">
        <f t="shared" si="209"/>
        <v xml:space="preserve"> </v>
      </c>
      <c r="J412" s="142" t="str">
        <f t="shared" si="209"/>
        <v xml:space="preserve"> </v>
      </c>
      <c r="K412" s="142" t="str">
        <f t="shared" si="209"/>
        <v xml:space="preserve"> </v>
      </c>
      <c r="L412" s="142" t="str">
        <f t="shared" si="209"/>
        <v xml:space="preserve"> </v>
      </c>
      <c r="M412" s="142" t="str">
        <f t="shared" si="209"/>
        <v xml:space="preserve"> </v>
      </c>
      <c r="N412" s="142" t="str">
        <f t="shared" si="209"/>
        <v xml:space="preserve"> </v>
      </c>
      <c r="O412" s="142" t="str">
        <f t="shared" si="209"/>
        <v xml:space="preserve"> </v>
      </c>
      <c r="P412" s="142" t="str">
        <f t="shared" si="209"/>
        <v xml:space="preserve"> </v>
      </c>
      <c r="Q412" s="142" t="str">
        <f t="shared" si="209"/>
        <v xml:space="preserve"> </v>
      </c>
      <c r="R412" s="142" t="str">
        <f t="shared" si="209"/>
        <v xml:space="preserve"> </v>
      </c>
      <c r="S412" s="142" t="str">
        <f t="shared" si="209"/>
        <v xml:space="preserve"> </v>
      </c>
      <c r="T412" s="142" t="str">
        <f t="shared" si="208"/>
        <v xml:space="preserve"> </v>
      </c>
      <c r="U412" s="142" t="str">
        <f t="shared" si="208"/>
        <v xml:space="preserve"> </v>
      </c>
      <c r="V412" s="142" t="str">
        <f t="shared" si="208"/>
        <v xml:space="preserve"> </v>
      </c>
      <c r="W412" s="142" t="str">
        <f t="shared" si="208"/>
        <v xml:space="preserve"> </v>
      </c>
      <c r="X412" s="142" t="str">
        <f t="shared" si="208"/>
        <v xml:space="preserve"> </v>
      </c>
      <c r="Y412" s="142" t="str">
        <f t="shared" si="208"/>
        <v xml:space="preserve"> </v>
      </c>
      <c r="Z412" s="142" t="str">
        <f t="shared" si="208"/>
        <v xml:space="preserve"> </v>
      </c>
      <c r="AA412" s="142" t="str">
        <f t="shared" si="208"/>
        <v xml:space="preserve"> </v>
      </c>
      <c r="AB412" s="142" t="str">
        <f t="shared" si="208"/>
        <v xml:space="preserve"> </v>
      </c>
      <c r="AC412" s="142" t="str">
        <f t="shared" si="208"/>
        <v xml:space="preserve"> </v>
      </c>
      <c r="AD412" s="142" t="str">
        <f t="shared" si="208"/>
        <v xml:space="preserve"> </v>
      </c>
      <c r="AE412" s="142" t="str">
        <f t="shared" si="208"/>
        <v xml:space="preserve"> </v>
      </c>
      <c r="AF412" s="142" t="str">
        <f t="shared" si="208"/>
        <v xml:space="preserve"> </v>
      </c>
      <c r="AG412" s="142" t="str">
        <f t="shared" si="208"/>
        <v xml:space="preserve"> </v>
      </c>
    </row>
    <row r="413" spans="1:33">
      <c r="B413" s="140"/>
      <c r="C413" s="180" t="s">
        <v>708</v>
      </c>
      <c r="D413" s="8"/>
      <c r="E413" s="8"/>
      <c r="F413" s="8"/>
      <c r="G413" s="8"/>
      <c r="H413" s="8"/>
      <c r="I413" s="8"/>
      <c r="J413" s="8"/>
      <c r="K413" s="8"/>
      <c r="L413" s="8"/>
      <c r="M413" s="8"/>
      <c r="N413" s="8"/>
      <c r="O413" s="8"/>
      <c r="P413" s="8"/>
      <c r="Q413" s="8"/>
      <c r="R413" s="8"/>
      <c r="S413" s="8"/>
      <c r="T413" s="8"/>
      <c r="U413" s="8"/>
      <c r="V413" s="8"/>
      <c r="W413" s="8"/>
      <c r="X413" s="8"/>
      <c r="Y413" s="8"/>
      <c r="Z413" s="8"/>
      <c r="AA413" s="8"/>
      <c r="AB413" s="8"/>
      <c r="AC413" s="8"/>
      <c r="AD413" s="8"/>
      <c r="AE413" s="8"/>
      <c r="AF413" s="8"/>
      <c r="AG413" s="8"/>
    </row>
    <row r="414" spans="1:33">
      <c r="B414" s="140"/>
      <c r="C414" s="180" t="s">
        <v>709</v>
      </c>
      <c r="D414" s="84"/>
      <c r="E414" s="8"/>
      <c r="F414" s="8"/>
      <c r="G414" s="8"/>
      <c r="H414" s="8"/>
      <c r="I414" s="8"/>
      <c r="J414" s="8"/>
      <c r="K414" s="8"/>
      <c r="L414" s="8"/>
      <c r="M414" s="8"/>
      <c r="N414" s="8"/>
      <c r="O414" s="8"/>
      <c r="P414" s="8"/>
      <c r="Q414" s="8"/>
      <c r="R414" s="8"/>
      <c r="S414" s="8"/>
      <c r="T414" s="8"/>
      <c r="U414" s="8"/>
      <c r="V414" s="8"/>
      <c r="W414" s="8"/>
      <c r="X414" s="8"/>
      <c r="Y414" s="8"/>
      <c r="Z414" s="8"/>
      <c r="AA414" s="8"/>
      <c r="AB414" s="8"/>
      <c r="AC414" s="8"/>
      <c r="AD414" s="8"/>
      <c r="AE414" s="8"/>
      <c r="AF414" s="8"/>
      <c r="AG414" s="8"/>
    </row>
    <row r="415" spans="1:33">
      <c r="B415" s="140"/>
      <c r="C415" s="180" t="s">
        <v>710</v>
      </c>
      <c r="D415" s="8"/>
      <c r="E415" s="8"/>
      <c r="F415" s="8"/>
      <c r="G415" s="8"/>
      <c r="H415" s="8"/>
      <c r="I415" s="8"/>
      <c r="J415" s="8"/>
      <c r="K415" s="8"/>
      <c r="L415" s="8"/>
      <c r="M415" s="8"/>
      <c r="N415" s="8"/>
      <c r="O415" s="8"/>
      <c r="P415" s="8"/>
      <c r="Q415" s="8"/>
      <c r="R415" s="8"/>
      <c r="S415" s="8"/>
      <c r="T415" s="8"/>
      <c r="U415" s="8"/>
      <c r="V415" s="8"/>
      <c r="W415" s="8"/>
      <c r="X415" s="8"/>
      <c r="Y415" s="8"/>
      <c r="Z415" s="8"/>
      <c r="AA415" s="8"/>
      <c r="AB415" s="8"/>
      <c r="AC415" s="8"/>
      <c r="AD415" s="8"/>
      <c r="AE415" s="8"/>
      <c r="AF415" s="8"/>
      <c r="AG415" s="8"/>
    </row>
    <row r="416" spans="1:33">
      <c r="B416">
        <v>5</v>
      </c>
      <c r="C416" s="147" t="s">
        <v>702</v>
      </c>
      <c r="D416" s="142" t="str">
        <f t="shared" ref="D416:AG416" si="210">IF(COUNTIF(D413:D415,"C")&gt;=1,"A",IF(COUNTIF(D413:D415,"C")&gt;0,"P"," "))</f>
        <v xml:space="preserve"> </v>
      </c>
      <c r="E416" s="142" t="str">
        <f t="shared" ref="E416:S416" si="211">IF(COUNTIF(E413:E415,"C")&gt;=1,"A",IF(COUNTIF(E413:E415,"C")&gt;0,"P"," "))</f>
        <v xml:space="preserve"> </v>
      </c>
      <c r="F416" s="142" t="str">
        <f>IF(COUNTIF(F413:F415,"C")&gt;=1,"A",IF(COUNTIF(F413:F415,"C")&gt;0,"P"," "))</f>
        <v xml:space="preserve"> </v>
      </c>
      <c r="G416" s="142" t="str">
        <f t="shared" si="211"/>
        <v xml:space="preserve"> </v>
      </c>
      <c r="H416" s="142" t="str">
        <f t="shared" si="211"/>
        <v xml:space="preserve"> </v>
      </c>
      <c r="I416" s="142" t="str">
        <f t="shared" si="211"/>
        <v xml:space="preserve"> </v>
      </c>
      <c r="J416" s="142" t="str">
        <f t="shared" si="211"/>
        <v xml:space="preserve"> </v>
      </c>
      <c r="K416" s="142" t="str">
        <f t="shared" si="211"/>
        <v xml:space="preserve"> </v>
      </c>
      <c r="L416" s="142" t="str">
        <f t="shared" si="211"/>
        <v xml:space="preserve"> </v>
      </c>
      <c r="M416" s="142" t="str">
        <f t="shared" si="211"/>
        <v xml:space="preserve"> </v>
      </c>
      <c r="N416" s="142" t="str">
        <f t="shared" si="211"/>
        <v xml:space="preserve"> </v>
      </c>
      <c r="O416" s="142" t="str">
        <f t="shared" si="211"/>
        <v xml:space="preserve"> </v>
      </c>
      <c r="P416" s="142" t="str">
        <f t="shared" si="211"/>
        <v xml:space="preserve"> </v>
      </c>
      <c r="Q416" s="142" t="str">
        <f t="shared" si="211"/>
        <v xml:space="preserve"> </v>
      </c>
      <c r="R416" s="142" t="str">
        <f t="shared" si="211"/>
        <v xml:space="preserve"> </v>
      </c>
      <c r="S416" s="142" t="str">
        <f t="shared" si="211"/>
        <v xml:space="preserve"> </v>
      </c>
      <c r="T416" s="142" t="str">
        <f t="shared" si="210"/>
        <v xml:space="preserve"> </v>
      </c>
      <c r="U416" s="142" t="str">
        <f t="shared" si="210"/>
        <v xml:space="preserve"> </v>
      </c>
      <c r="V416" s="142" t="str">
        <f t="shared" si="210"/>
        <v xml:space="preserve"> </v>
      </c>
      <c r="W416" s="142" t="str">
        <f t="shared" si="210"/>
        <v xml:space="preserve"> </v>
      </c>
      <c r="X416" s="142" t="str">
        <f t="shared" si="210"/>
        <v xml:space="preserve"> </v>
      </c>
      <c r="Y416" s="142" t="str">
        <f t="shared" si="210"/>
        <v xml:space="preserve"> </v>
      </c>
      <c r="Z416" s="142" t="str">
        <f t="shared" si="210"/>
        <v xml:space="preserve"> </v>
      </c>
      <c r="AA416" s="142" t="str">
        <f t="shared" si="210"/>
        <v xml:space="preserve"> </v>
      </c>
      <c r="AB416" s="142" t="str">
        <f t="shared" si="210"/>
        <v xml:space="preserve"> </v>
      </c>
      <c r="AC416" s="142" t="str">
        <f t="shared" si="210"/>
        <v xml:space="preserve"> </v>
      </c>
      <c r="AD416" s="142" t="str">
        <f t="shared" si="210"/>
        <v xml:space="preserve"> </v>
      </c>
      <c r="AE416" s="142" t="str">
        <f t="shared" si="210"/>
        <v xml:space="preserve"> </v>
      </c>
      <c r="AF416" s="142" t="str">
        <f t="shared" si="210"/>
        <v xml:space="preserve"> </v>
      </c>
      <c r="AG416" s="142" t="str">
        <f t="shared" si="210"/>
        <v xml:space="preserve"> </v>
      </c>
    </row>
    <row r="417" spans="2:33">
      <c r="B417" s="140"/>
      <c r="C417" s="180" t="s">
        <v>708</v>
      </c>
      <c r="D417" s="8"/>
      <c r="E417" s="8"/>
      <c r="F417" s="8"/>
      <c r="G417" s="8"/>
      <c r="H417" s="8"/>
      <c r="I417" s="8"/>
      <c r="J417" s="8"/>
      <c r="K417" s="8"/>
      <c r="L417" s="8"/>
      <c r="M417" s="8"/>
      <c r="N417" s="8"/>
      <c r="O417" s="8"/>
      <c r="P417" s="8"/>
      <c r="Q417" s="8"/>
      <c r="R417" s="8"/>
      <c r="S417" s="8"/>
      <c r="T417" s="8"/>
      <c r="U417" s="8"/>
      <c r="V417" s="8"/>
      <c r="W417" s="8"/>
      <c r="X417" s="8"/>
      <c r="Y417" s="8"/>
      <c r="Z417" s="8"/>
      <c r="AA417" s="8"/>
      <c r="AB417" s="8"/>
      <c r="AC417" s="8"/>
      <c r="AD417" s="8"/>
      <c r="AE417" s="8"/>
      <c r="AF417" s="8"/>
      <c r="AG417" s="8"/>
    </row>
    <row r="418" spans="2:33">
      <c r="B418" s="140"/>
      <c r="C418" s="180" t="s">
        <v>709</v>
      </c>
      <c r="D418" s="84"/>
      <c r="E418" s="8"/>
      <c r="F418" s="8"/>
      <c r="G418" s="8"/>
      <c r="H418" s="8"/>
      <c r="I418" s="8"/>
      <c r="J418" s="8"/>
      <c r="K418" s="8"/>
      <c r="L418" s="8"/>
      <c r="M418" s="8"/>
      <c r="N418" s="8"/>
      <c r="O418" s="8"/>
      <c r="P418" s="8"/>
      <c r="Q418" s="8"/>
      <c r="R418" s="8"/>
      <c r="S418" s="8"/>
      <c r="T418" s="8"/>
      <c r="U418" s="8"/>
      <c r="V418" s="8"/>
      <c r="W418" s="8"/>
      <c r="X418" s="8"/>
      <c r="Y418" s="8"/>
      <c r="Z418" s="8"/>
      <c r="AA418" s="8"/>
      <c r="AB418" s="8"/>
      <c r="AC418" s="8"/>
      <c r="AD418" s="8"/>
      <c r="AE418" s="8"/>
      <c r="AF418" s="8"/>
      <c r="AG418" s="8"/>
    </row>
    <row r="419" spans="2:33" ht="13.5" thickBot="1">
      <c r="B419" s="140"/>
      <c r="C419" s="180" t="s">
        <v>710</v>
      </c>
      <c r="D419" s="8"/>
      <c r="E419" s="8"/>
      <c r="F419" s="8"/>
      <c r="G419" s="8"/>
      <c r="H419" s="8"/>
      <c r="I419" s="8"/>
      <c r="J419" s="8"/>
      <c r="K419" s="8"/>
      <c r="L419" s="8"/>
      <c r="M419" s="8"/>
      <c r="N419" s="8"/>
      <c r="O419" s="8"/>
      <c r="P419" s="8"/>
      <c r="Q419" s="8"/>
      <c r="R419" s="8"/>
      <c r="S419" s="8"/>
      <c r="T419" s="8"/>
      <c r="U419" s="8"/>
      <c r="V419" s="8"/>
      <c r="W419" s="8"/>
      <c r="X419" s="8"/>
      <c r="Y419" s="8"/>
      <c r="Z419" s="8"/>
      <c r="AA419" s="8"/>
      <c r="AB419" s="8"/>
      <c r="AC419" s="8"/>
      <c r="AD419" s="8"/>
      <c r="AE419" s="8"/>
      <c r="AF419" s="8"/>
      <c r="AG419" s="8"/>
    </row>
    <row r="420" spans="2:33" ht="13.5" hidden="1" thickBot="1">
      <c r="D420" s="142" t="str">
        <f t="shared" ref="D420:AG420" si="212">IF(COUNTIF(D417:D419,"C")&gt;=1,"A",IF(COUNTIF(D417:D419,"C")&gt;0,"P"," "))</f>
        <v xml:space="preserve"> </v>
      </c>
      <c r="E420" s="142" t="str">
        <f t="shared" ref="E420:S420" si="213">IF(COUNTIF(E417:E419,"C")&gt;=1,"A",IF(COUNTIF(E417:E419,"C")&gt;0,"P"," "))</f>
        <v xml:space="preserve"> </v>
      </c>
      <c r="F420" s="142" t="str">
        <f>IF(COUNTIF(F417:F419,"C")&gt;=1,"A",IF(COUNTIF(F417:F419,"C")&gt;0,"P"," "))</f>
        <v xml:space="preserve"> </v>
      </c>
      <c r="G420" s="142" t="str">
        <f t="shared" si="213"/>
        <v xml:space="preserve"> </v>
      </c>
      <c r="H420" s="142" t="str">
        <f t="shared" si="213"/>
        <v xml:space="preserve"> </v>
      </c>
      <c r="I420" s="142" t="str">
        <f t="shared" si="213"/>
        <v xml:space="preserve"> </v>
      </c>
      <c r="J420" s="142" t="str">
        <f t="shared" si="213"/>
        <v xml:space="preserve"> </v>
      </c>
      <c r="K420" s="142" t="str">
        <f t="shared" si="213"/>
        <v xml:space="preserve"> </v>
      </c>
      <c r="L420" s="142" t="str">
        <f t="shared" si="213"/>
        <v xml:space="preserve"> </v>
      </c>
      <c r="M420" s="142" t="str">
        <f t="shared" si="213"/>
        <v xml:space="preserve"> </v>
      </c>
      <c r="N420" s="142" t="str">
        <f t="shared" si="213"/>
        <v xml:space="preserve"> </v>
      </c>
      <c r="O420" s="142" t="str">
        <f t="shared" si="213"/>
        <v xml:space="preserve"> </v>
      </c>
      <c r="P420" s="142" t="str">
        <f t="shared" si="213"/>
        <v xml:space="preserve"> </v>
      </c>
      <c r="Q420" s="142" t="str">
        <f t="shared" si="213"/>
        <v xml:space="preserve"> </v>
      </c>
      <c r="R420" s="142" t="str">
        <f t="shared" si="213"/>
        <v xml:space="preserve"> </v>
      </c>
      <c r="S420" s="142" t="str">
        <f t="shared" si="213"/>
        <v xml:space="preserve"> </v>
      </c>
      <c r="T420" s="142" t="str">
        <f t="shared" si="212"/>
        <v xml:space="preserve"> </v>
      </c>
      <c r="U420" s="142" t="str">
        <f t="shared" si="212"/>
        <v xml:space="preserve"> </v>
      </c>
      <c r="V420" s="142" t="str">
        <f t="shared" si="212"/>
        <v xml:space="preserve"> </v>
      </c>
      <c r="W420" s="142" t="str">
        <f t="shared" si="212"/>
        <v xml:space="preserve"> </v>
      </c>
      <c r="X420" s="142" t="str">
        <f t="shared" si="212"/>
        <v xml:space="preserve"> </v>
      </c>
      <c r="Y420" s="142" t="str">
        <f t="shared" si="212"/>
        <v xml:space="preserve"> </v>
      </c>
      <c r="Z420" s="142" t="str">
        <f t="shared" si="212"/>
        <v xml:space="preserve"> </v>
      </c>
      <c r="AA420" s="142" t="str">
        <f t="shared" si="212"/>
        <v xml:space="preserve"> </v>
      </c>
      <c r="AB420" s="142" t="str">
        <f t="shared" si="212"/>
        <v xml:space="preserve"> </v>
      </c>
      <c r="AC420" s="142" t="str">
        <f t="shared" si="212"/>
        <v xml:space="preserve"> </v>
      </c>
      <c r="AD420" s="142" t="str">
        <f t="shared" si="212"/>
        <v xml:space="preserve"> </v>
      </c>
      <c r="AE420" s="142" t="str">
        <f t="shared" si="212"/>
        <v xml:space="preserve"> </v>
      </c>
      <c r="AF420" s="142" t="str">
        <f t="shared" si="212"/>
        <v xml:space="preserve"> </v>
      </c>
      <c r="AG420" s="142" t="str">
        <f t="shared" si="212"/>
        <v xml:space="preserve"> </v>
      </c>
    </row>
    <row r="421" spans="2:33" ht="13.5" thickBot="1">
      <c r="C421" s="20" t="s">
        <v>49</v>
      </c>
      <c r="D421" s="108" t="str">
        <f>IF(COUNTIF(D404:D420,"A")&gt;4,"C",IF(COUNTIF(D404:D420,"A")&gt;0,"P"," "))</f>
        <v xml:space="preserve"> </v>
      </c>
      <c r="E421" s="108" t="str">
        <f t="shared" ref="E421:S421" si="214">IF(COUNTIF(E404:E420,"A")&gt;4,"C",IF(COUNTIF(E404:E420,"A")&gt;0,"P"," "))</f>
        <v xml:space="preserve"> </v>
      </c>
      <c r="F421" s="108" t="str">
        <f>IF(COUNTIF(F404:F420,"A")&gt;4,"C",IF(COUNTIF(F404:F420,"A")&gt;0,"P"," "))</f>
        <v xml:space="preserve"> </v>
      </c>
      <c r="G421" s="108" t="str">
        <f t="shared" si="214"/>
        <v xml:space="preserve"> </v>
      </c>
      <c r="H421" s="108" t="str">
        <f t="shared" si="214"/>
        <v xml:space="preserve"> </v>
      </c>
      <c r="I421" s="108" t="str">
        <f t="shared" si="214"/>
        <v xml:space="preserve"> </v>
      </c>
      <c r="J421" s="108" t="str">
        <f t="shared" si="214"/>
        <v xml:space="preserve"> </v>
      </c>
      <c r="K421" s="108" t="str">
        <f t="shared" si="214"/>
        <v xml:space="preserve"> </v>
      </c>
      <c r="L421" s="108" t="str">
        <f t="shared" si="214"/>
        <v xml:space="preserve"> </v>
      </c>
      <c r="M421" s="108" t="str">
        <f t="shared" si="214"/>
        <v xml:space="preserve"> </v>
      </c>
      <c r="N421" s="108" t="str">
        <f t="shared" si="214"/>
        <v xml:space="preserve"> </v>
      </c>
      <c r="O421" s="108" t="str">
        <f t="shared" si="214"/>
        <v xml:space="preserve"> </v>
      </c>
      <c r="P421" s="108" t="str">
        <f t="shared" si="214"/>
        <v xml:space="preserve"> </v>
      </c>
      <c r="Q421" s="108" t="str">
        <f t="shared" si="214"/>
        <v xml:space="preserve"> </v>
      </c>
      <c r="R421" s="108" t="str">
        <f t="shared" si="214"/>
        <v xml:space="preserve"> </v>
      </c>
      <c r="S421" s="108" t="str">
        <f t="shared" si="214"/>
        <v xml:space="preserve"> </v>
      </c>
      <c r="T421" s="108" t="str">
        <f t="shared" ref="T421:AG421" si="215">IF(COUNTIF(T404:T420,"A")&gt;4,"C",IF(COUNTIF(T404:T420,"A")&gt;0,"P"," "))</f>
        <v xml:space="preserve"> </v>
      </c>
      <c r="U421" s="108" t="str">
        <f t="shared" si="215"/>
        <v xml:space="preserve"> </v>
      </c>
      <c r="V421" s="108" t="str">
        <f t="shared" si="215"/>
        <v xml:space="preserve"> </v>
      </c>
      <c r="W421" s="108" t="str">
        <f t="shared" si="215"/>
        <v xml:space="preserve"> </v>
      </c>
      <c r="X421" s="108" t="str">
        <f t="shared" si="215"/>
        <v xml:space="preserve"> </v>
      </c>
      <c r="Y421" s="108" t="str">
        <f t="shared" si="215"/>
        <v xml:space="preserve"> </v>
      </c>
      <c r="Z421" s="108" t="str">
        <f t="shared" si="215"/>
        <v xml:space="preserve"> </v>
      </c>
      <c r="AA421" s="108" t="str">
        <f t="shared" si="215"/>
        <v xml:space="preserve"> </v>
      </c>
      <c r="AB421" s="108" t="str">
        <f t="shared" si="215"/>
        <v xml:space="preserve"> </v>
      </c>
      <c r="AC421" s="108" t="str">
        <f t="shared" si="215"/>
        <v xml:space="preserve"> </v>
      </c>
      <c r="AD421" s="108" t="str">
        <f t="shared" si="215"/>
        <v xml:space="preserve"> </v>
      </c>
      <c r="AE421" s="108" t="str">
        <f t="shared" si="215"/>
        <v xml:space="preserve"> </v>
      </c>
      <c r="AF421" s="108" t="str">
        <f t="shared" si="215"/>
        <v xml:space="preserve"> </v>
      </c>
      <c r="AG421" s="108" t="str">
        <f t="shared" si="215"/>
        <v xml:space="preserve"> </v>
      </c>
    </row>
    <row r="422" spans="2:33" ht="15">
      <c r="B422" s="139" t="s">
        <v>146</v>
      </c>
    </row>
    <row r="423" spans="2:33">
      <c r="B423">
        <v>1</v>
      </c>
      <c r="C423" t="s">
        <v>570</v>
      </c>
    </row>
    <row r="424" spans="2:33">
      <c r="B424" s="140"/>
      <c r="C424" s="151" t="s">
        <v>571</v>
      </c>
      <c r="D424" s="8"/>
      <c r="E424" s="8"/>
      <c r="F424" s="8"/>
      <c r="G424" s="8"/>
      <c r="H424" s="8"/>
      <c r="I424" s="8"/>
      <c r="J424" s="8"/>
      <c r="K424" s="8"/>
      <c r="L424" s="8"/>
      <c r="M424" s="8"/>
      <c r="N424" s="8"/>
      <c r="O424" s="8"/>
      <c r="P424" s="8"/>
      <c r="Q424" s="8"/>
      <c r="R424" s="8"/>
      <c r="S424" s="8"/>
      <c r="T424" s="8"/>
      <c r="U424" s="8"/>
      <c r="V424" s="8"/>
      <c r="W424" s="8"/>
      <c r="X424" s="8"/>
      <c r="Y424" s="8"/>
      <c r="Z424" s="8"/>
      <c r="AA424" s="8"/>
      <c r="AB424" s="8"/>
      <c r="AC424" s="8"/>
      <c r="AD424" s="8"/>
      <c r="AE424" s="8"/>
      <c r="AF424" s="8"/>
      <c r="AG424" s="8"/>
    </row>
    <row r="425" spans="2:33">
      <c r="B425" s="140"/>
      <c r="C425" s="151" t="s">
        <v>572</v>
      </c>
      <c r="D425" s="84"/>
      <c r="E425" s="8"/>
      <c r="F425" s="8"/>
      <c r="G425" s="8"/>
      <c r="H425" s="8"/>
      <c r="I425" s="8"/>
      <c r="J425" s="8"/>
      <c r="K425" s="8"/>
      <c r="L425" s="8"/>
      <c r="M425" s="8"/>
      <c r="N425" s="8"/>
      <c r="O425" s="8"/>
      <c r="P425" s="8"/>
      <c r="Q425" s="8"/>
      <c r="R425" s="8"/>
      <c r="S425" s="8"/>
      <c r="T425" s="8"/>
      <c r="U425" s="8"/>
      <c r="V425" s="8"/>
      <c r="W425" s="8"/>
      <c r="X425" s="8"/>
      <c r="Y425" s="8"/>
      <c r="Z425" s="8"/>
      <c r="AA425" s="8"/>
      <c r="AB425" s="8"/>
      <c r="AC425" s="8"/>
      <c r="AD425" s="8"/>
      <c r="AE425" s="8"/>
      <c r="AF425" s="8"/>
      <c r="AG425" s="8"/>
    </row>
    <row r="426" spans="2:33">
      <c r="B426" s="140"/>
      <c r="C426" s="151" t="s">
        <v>573</v>
      </c>
      <c r="D426" s="8"/>
      <c r="E426" s="8"/>
      <c r="F426" s="8"/>
      <c r="G426" s="8"/>
      <c r="H426" s="8"/>
      <c r="I426" s="8"/>
      <c r="J426" s="8"/>
      <c r="K426" s="8"/>
      <c r="L426" s="8"/>
      <c r="M426" s="8"/>
      <c r="N426" s="8"/>
      <c r="O426" s="8"/>
      <c r="P426" s="8"/>
      <c r="Q426" s="8"/>
      <c r="R426" s="8"/>
      <c r="S426" s="8"/>
      <c r="T426" s="8"/>
      <c r="U426" s="8"/>
      <c r="V426" s="8"/>
      <c r="W426" s="8"/>
      <c r="X426" s="8"/>
      <c r="Y426" s="8"/>
      <c r="Z426" s="8"/>
      <c r="AA426" s="8"/>
      <c r="AB426" s="8"/>
      <c r="AC426" s="8"/>
      <c r="AD426" s="8"/>
      <c r="AE426" s="8"/>
      <c r="AF426" s="8"/>
      <c r="AG426" s="8"/>
    </row>
    <row r="427" spans="2:33">
      <c r="B427">
        <v>2</v>
      </c>
      <c r="C427" s="147" t="s">
        <v>574</v>
      </c>
      <c r="D427" s="142" t="str">
        <f t="shared" ref="D427:AG427" si="216">IF(COUNTIF(D424:D426,"C")&gt;=1,"A",IF(COUNTIF(D424:D426,"C")&gt;0,"P"," "))</f>
        <v xml:space="preserve"> </v>
      </c>
      <c r="E427" s="142" t="str">
        <f t="shared" ref="E427:S427" si="217">IF(COUNTIF(E424:E426,"C")&gt;=1,"A",IF(COUNTIF(E424:E426,"C")&gt;0,"P"," "))</f>
        <v xml:space="preserve"> </v>
      </c>
      <c r="F427" s="142" t="str">
        <f>IF(COUNTIF(F424:F426,"C")&gt;=1,"A",IF(COUNTIF(F424:F426,"C")&gt;0,"P"," "))</f>
        <v xml:space="preserve"> </v>
      </c>
      <c r="G427" s="142" t="str">
        <f t="shared" si="217"/>
        <v xml:space="preserve"> </v>
      </c>
      <c r="H427" s="142" t="str">
        <f t="shared" si="217"/>
        <v xml:space="preserve"> </v>
      </c>
      <c r="I427" s="142" t="str">
        <f t="shared" si="217"/>
        <v xml:space="preserve"> </v>
      </c>
      <c r="J427" s="142" t="str">
        <f t="shared" si="217"/>
        <v xml:space="preserve"> </v>
      </c>
      <c r="K427" s="142" t="str">
        <f t="shared" si="217"/>
        <v xml:space="preserve"> </v>
      </c>
      <c r="L427" s="142" t="str">
        <f t="shared" si="217"/>
        <v xml:space="preserve"> </v>
      </c>
      <c r="M427" s="142" t="str">
        <f t="shared" si="217"/>
        <v xml:space="preserve"> </v>
      </c>
      <c r="N427" s="142" t="str">
        <f t="shared" si="217"/>
        <v xml:space="preserve"> </v>
      </c>
      <c r="O427" s="142" t="str">
        <f t="shared" si="217"/>
        <v xml:space="preserve"> </v>
      </c>
      <c r="P427" s="142" t="str">
        <f t="shared" si="217"/>
        <v xml:space="preserve"> </v>
      </c>
      <c r="Q427" s="142" t="str">
        <f t="shared" si="217"/>
        <v xml:space="preserve"> </v>
      </c>
      <c r="R427" s="142" t="str">
        <f t="shared" si="217"/>
        <v xml:space="preserve"> </v>
      </c>
      <c r="S427" s="142" t="str">
        <f t="shared" si="217"/>
        <v xml:space="preserve"> </v>
      </c>
      <c r="T427" s="142" t="str">
        <f t="shared" si="216"/>
        <v xml:space="preserve"> </v>
      </c>
      <c r="U427" s="142" t="str">
        <f t="shared" si="216"/>
        <v xml:space="preserve"> </v>
      </c>
      <c r="V427" s="142" t="str">
        <f t="shared" si="216"/>
        <v xml:space="preserve"> </v>
      </c>
      <c r="W427" s="142" t="str">
        <f t="shared" si="216"/>
        <v xml:space="preserve"> </v>
      </c>
      <c r="X427" s="142" t="str">
        <f t="shared" si="216"/>
        <v xml:space="preserve"> </v>
      </c>
      <c r="Y427" s="142" t="str">
        <f t="shared" si="216"/>
        <v xml:space="preserve"> </v>
      </c>
      <c r="Z427" s="142" t="str">
        <f t="shared" si="216"/>
        <v xml:space="preserve"> </v>
      </c>
      <c r="AA427" s="142" t="str">
        <f t="shared" si="216"/>
        <v xml:space="preserve"> </v>
      </c>
      <c r="AB427" s="142" t="str">
        <f t="shared" si="216"/>
        <v xml:space="preserve"> </v>
      </c>
      <c r="AC427" s="142" t="str">
        <f t="shared" si="216"/>
        <v xml:space="preserve"> </v>
      </c>
      <c r="AD427" s="142" t="str">
        <f t="shared" si="216"/>
        <v xml:space="preserve"> </v>
      </c>
      <c r="AE427" s="142" t="str">
        <f t="shared" si="216"/>
        <v xml:space="preserve"> </v>
      </c>
      <c r="AF427" s="142" t="str">
        <f t="shared" si="216"/>
        <v xml:space="preserve"> </v>
      </c>
      <c r="AG427" s="142" t="str">
        <f t="shared" si="216"/>
        <v xml:space="preserve"> </v>
      </c>
    </row>
    <row r="428" spans="2:33">
      <c r="B428" s="140"/>
      <c r="C428" s="151" t="s">
        <v>575</v>
      </c>
      <c r="D428" s="8"/>
      <c r="E428" s="8"/>
      <c r="F428" s="8"/>
      <c r="G428" s="8"/>
      <c r="H428" s="8"/>
      <c r="I428" s="8"/>
      <c r="J428" s="8"/>
      <c r="K428" s="8"/>
      <c r="L428" s="8"/>
      <c r="M428" s="8"/>
      <c r="N428" s="8"/>
      <c r="O428" s="8"/>
      <c r="P428" s="8"/>
      <c r="Q428" s="8"/>
      <c r="R428" s="8"/>
      <c r="S428" s="8"/>
      <c r="T428" s="8"/>
      <c r="U428" s="8"/>
      <c r="V428" s="8"/>
      <c r="W428" s="8"/>
      <c r="X428" s="8"/>
      <c r="Y428" s="8"/>
      <c r="Z428" s="8"/>
      <c r="AA428" s="8"/>
      <c r="AB428" s="8"/>
      <c r="AC428" s="8"/>
      <c r="AD428" s="8"/>
      <c r="AE428" s="8"/>
      <c r="AF428" s="8"/>
      <c r="AG428" s="8"/>
    </row>
    <row r="429" spans="2:33">
      <c r="B429" s="140"/>
      <c r="C429" s="151" t="s">
        <v>576</v>
      </c>
      <c r="D429" s="84"/>
      <c r="E429" s="8"/>
      <c r="F429" s="8"/>
      <c r="G429" s="8"/>
      <c r="H429" s="8"/>
      <c r="I429" s="8"/>
      <c r="J429" s="8"/>
      <c r="K429" s="8"/>
      <c r="L429" s="8"/>
      <c r="M429" s="8"/>
      <c r="N429" s="8"/>
      <c r="O429" s="8"/>
      <c r="P429" s="8"/>
      <c r="Q429" s="8"/>
      <c r="R429" s="8"/>
      <c r="S429" s="8"/>
      <c r="T429" s="8"/>
      <c r="U429" s="8"/>
      <c r="V429" s="8"/>
      <c r="W429" s="8"/>
      <c r="X429" s="8"/>
      <c r="Y429" s="8"/>
      <c r="Z429" s="8"/>
      <c r="AA429" s="8"/>
      <c r="AB429" s="8"/>
      <c r="AC429" s="8"/>
      <c r="AD429" s="8"/>
      <c r="AE429" s="8"/>
      <c r="AF429" s="8"/>
      <c r="AG429" s="8"/>
    </row>
    <row r="430" spans="2:33">
      <c r="B430" s="140"/>
      <c r="C430" s="151" t="s">
        <v>577</v>
      </c>
      <c r="D430" s="8"/>
      <c r="E430" s="8"/>
      <c r="F430" s="8"/>
      <c r="G430" s="8"/>
      <c r="H430" s="8"/>
      <c r="I430" s="8"/>
      <c r="J430" s="8"/>
      <c r="K430" s="8"/>
      <c r="L430" s="8"/>
      <c r="M430" s="8"/>
      <c r="N430" s="8"/>
      <c r="O430" s="8"/>
      <c r="P430" s="8"/>
      <c r="Q430" s="8"/>
      <c r="R430" s="8"/>
      <c r="S430" s="8"/>
      <c r="T430" s="8"/>
      <c r="U430" s="8"/>
      <c r="V430" s="8"/>
      <c r="W430" s="8"/>
      <c r="X430" s="8"/>
      <c r="Y430" s="8"/>
      <c r="Z430" s="8"/>
      <c r="AA430" s="8"/>
      <c r="AB430" s="8"/>
      <c r="AC430" s="8"/>
      <c r="AD430" s="8"/>
      <c r="AE430" s="8"/>
      <c r="AF430" s="8"/>
      <c r="AG430" s="8"/>
    </row>
    <row r="431" spans="2:33">
      <c r="B431">
        <v>3</v>
      </c>
      <c r="C431" s="147" t="s">
        <v>578</v>
      </c>
      <c r="D431" s="142" t="str">
        <f t="shared" ref="D431:AG431" si="218">IF(COUNTIF(D428:D430,"C")&gt;=1,"A",IF(COUNTIF(D428:D430,"C")&gt;0,"P"," "))</f>
        <v xml:space="preserve"> </v>
      </c>
      <c r="E431" s="142" t="str">
        <f t="shared" ref="E431:S431" si="219">IF(COUNTIF(E428:E430,"C")&gt;=1,"A",IF(COUNTIF(E428:E430,"C")&gt;0,"P"," "))</f>
        <v xml:space="preserve"> </v>
      </c>
      <c r="F431" s="142" t="str">
        <f>IF(COUNTIF(F428:F430,"C")&gt;=1,"A",IF(COUNTIF(F428:F430,"C")&gt;0,"P"," "))</f>
        <v xml:space="preserve"> </v>
      </c>
      <c r="G431" s="142" t="str">
        <f t="shared" si="219"/>
        <v xml:space="preserve"> </v>
      </c>
      <c r="H431" s="142" t="str">
        <f t="shared" si="219"/>
        <v xml:space="preserve"> </v>
      </c>
      <c r="I431" s="142" t="str">
        <f t="shared" si="219"/>
        <v xml:space="preserve"> </v>
      </c>
      <c r="J431" s="142" t="str">
        <f t="shared" si="219"/>
        <v xml:space="preserve"> </v>
      </c>
      <c r="K431" s="142" t="str">
        <f t="shared" si="219"/>
        <v xml:space="preserve"> </v>
      </c>
      <c r="L431" s="142" t="str">
        <f t="shared" si="219"/>
        <v xml:space="preserve"> </v>
      </c>
      <c r="M431" s="142" t="str">
        <f t="shared" si="219"/>
        <v xml:space="preserve"> </v>
      </c>
      <c r="N431" s="142" t="str">
        <f t="shared" si="219"/>
        <v xml:space="preserve"> </v>
      </c>
      <c r="O431" s="142" t="str">
        <f t="shared" si="219"/>
        <v xml:space="preserve"> </v>
      </c>
      <c r="P431" s="142" t="str">
        <f t="shared" si="219"/>
        <v xml:space="preserve"> </v>
      </c>
      <c r="Q431" s="142" t="str">
        <f t="shared" si="219"/>
        <v xml:space="preserve"> </v>
      </c>
      <c r="R431" s="142" t="str">
        <f t="shared" si="219"/>
        <v xml:space="preserve"> </v>
      </c>
      <c r="S431" s="142" t="str">
        <f t="shared" si="219"/>
        <v xml:space="preserve"> </v>
      </c>
      <c r="T431" s="142" t="str">
        <f t="shared" si="218"/>
        <v xml:space="preserve"> </v>
      </c>
      <c r="U431" s="142" t="str">
        <f t="shared" si="218"/>
        <v xml:space="preserve"> </v>
      </c>
      <c r="V431" s="142" t="str">
        <f t="shared" si="218"/>
        <v xml:space="preserve"> </v>
      </c>
      <c r="W431" s="142" t="str">
        <f t="shared" si="218"/>
        <v xml:space="preserve"> </v>
      </c>
      <c r="X431" s="142" t="str">
        <f t="shared" si="218"/>
        <v xml:space="preserve"> </v>
      </c>
      <c r="Y431" s="142" t="str">
        <f t="shared" si="218"/>
        <v xml:space="preserve"> </v>
      </c>
      <c r="Z431" s="142" t="str">
        <f t="shared" si="218"/>
        <v xml:space="preserve"> </v>
      </c>
      <c r="AA431" s="142" t="str">
        <f t="shared" si="218"/>
        <v xml:space="preserve"> </v>
      </c>
      <c r="AB431" s="142" t="str">
        <f t="shared" si="218"/>
        <v xml:space="preserve"> </v>
      </c>
      <c r="AC431" s="142" t="str">
        <f t="shared" si="218"/>
        <v xml:space="preserve"> </v>
      </c>
      <c r="AD431" s="142" t="str">
        <f t="shared" si="218"/>
        <v xml:space="preserve"> </v>
      </c>
      <c r="AE431" s="142" t="str">
        <f t="shared" si="218"/>
        <v xml:space="preserve"> </v>
      </c>
      <c r="AF431" s="142" t="str">
        <f t="shared" si="218"/>
        <v xml:space="preserve"> </v>
      </c>
      <c r="AG431" s="142" t="str">
        <f t="shared" si="218"/>
        <v xml:space="preserve"> </v>
      </c>
    </row>
    <row r="432" spans="2:33">
      <c r="B432" s="140"/>
      <c r="C432" s="151" t="s">
        <v>579</v>
      </c>
      <c r="D432" s="8"/>
      <c r="E432" s="8"/>
      <c r="F432" s="8"/>
      <c r="G432" s="8"/>
      <c r="H432" s="8"/>
      <c r="I432" s="8"/>
      <c r="J432" s="8"/>
      <c r="K432" s="8"/>
      <c r="L432" s="8"/>
      <c r="M432" s="8"/>
      <c r="N432" s="8"/>
      <c r="O432" s="8"/>
      <c r="P432" s="8"/>
      <c r="Q432" s="8"/>
      <c r="R432" s="8"/>
      <c r="S432" s="8"/>
      <c r="T432" s="8"/>
      <c r="U432" s="8"/>
      <c r="V432" s="8"/>
      <c r="W432" s="8"/>
      <c r="X432" s="8"/>
      <c r="Y432" s="8"/>
      <c r="Z432" s="8"/>
      <c r="AA432" s="8"/>
      <c r="AB432" s="8"/>
      <c r="AC432" s="8"/>
      <c r="AD432" s="8"/>
      <c r="AE432" s="8"/>
      <c r="AF432" s="8"/>
      <c r="AG432" s="8"/>
    </row>
    <row r="433" spans="2:33">
      <c r="B433" s="140"/>
      <c r="C433" s="151" t="s">
        <v>580</v>
      </c>
      <c r="D433" s="84"/>
      <c r="E433" s="8"/>
      <c r="F433" s="8"/>
      <c r="G433" s="8"/>
      <c r="H433" s="8"/>
      <c r="I433" s="8"/>
      <c r="J433" s="8"/>
      <c r="K433" s="8"/>
      <c r="L433" s="8"/>
      <c r="M433" s="8"/>
      <c r="N433" s="8"/>
      <c r="O433" s="8"/>
      <c r="P433" s="8"/>
      <c r="Q433" s="8"/>
      <c r="R433" s="8"/>
      <c r="S433" s="8"/>
      <c r="T433" s="8"/>
      <c r="U433" s="8"/>
      <c r="V433" s="8"/>
      <c r="W433" s="8"/>
      <c r="X433" s="8"/>
      <c r="Y433" s="8"/>
      <c r="Z433" s="8"/>
      <c r="AA433" s="8"/>
      <c r="AB433" s="8"/>
      <c r="AC433" s="8"/>
      <c r="AD433" s="8"/>
      <c r="AE433" s="8"/>
      <c r="AF433" s="8"/>
      <c r="AG433" s="8"/>
    </row>
    <row r="434" spans="2:33">
      <c r="B434" s="140"/>
      <c r="C434" s="151" t="s">
        <v>581</v>
      </c>
      <c r="D434" s="8"/>
      <c r="E434" s="8"/>
      <c r="F434" s="8"/>
      <c r="G434" s="8"/>
      <c r="H434" s="8"/>
      <c r="I434" s="8"/>
      <c r="J434" s="8"/>
      <c r="K434" s="8"/>
      <c r="L434" s="8"/>
      <c r="M434" s="8"/>
      <c r="N434" s="8"/>
      <c r="O434" s="8"/>
      <c r="P434" s="8"/>
      <c r="Q434" s="8"/>
      <c r="R434" s="8"/>
      <c r="S434" s="8"/>
      <c r="T434" s="8"/>
      <c r="U434" s="8"/>
      <c r="V434" s="8"/>
      <c r="W434" s="8"/>
      <c r="X434" s="8"/>
      <c r="Y434" s="8"/>
      <c r="Z434" s="8"/>
      <c r="AA434" s="8"/>
      <c r="AB434" s="8"/>
      <c r="AC434" s="8"/>
      <c r="AD434" s="8"/>
      <c r="AE434" s="8"/>
      <c r="AF434" s="8"/>
      <c r="AG434" s="8"/>
    </row>
    <row r="435" spans="2:33">
      <c r="B435">
        <v>4</v>
      </c>
      <c r="C435" s="147" t="s">
        <v>582</v>
      </c>
      <c r="D435" s="142" t="str">
        <f t="shared" ref="D435:AG435" si="220">IF(COUNTIF(D432:D434,"C")&gt;=1,"A",IF(COUNTIF(D432:D434,"C")&gt;0,"P"," "))</f>
        <v xml:space="preserve"> </v>
      </c>
      <c r="E435" s="142" t="str">
        <f t="shared" ref="E435:S435" si="221">IF(COUNTIF(E432:E434,"C")&gt;=1,"A",IF(COUNTIF(E432:E434,"C")&gt;0,"P"," "))</f>
        <v xml:space="preserve"> </v>
      </c>
      <c r="F435" s="142" t="str">
        <f>IF(COUNTIF(F432:F434,"C")&gt;=1,"A",IF(COUNTIF(F432:F434,"C")&gt;0,"P"," "))</f>
        <v xml:space="preserve"> </v>
      </c>
      <c r="G435" s="142" t="str">
        <f t="shared" si="221"/>
        <v xml:space="preserve"> </v>
      </c>
      <c r="H435" s="142" t="str">
        <f t="shared" si="221"/>
        <v xml:space="preserve"> </v>
      </c>
      <c r="I435" s="142" t="str">
        <f t="shared" si="221"/>
        <v xml:space="preserve"> </v>
      </c>
      <c r="J435" s="142" t="str">
        <f t="shared" si="221"/>
        <v xml:space="preserve"> </v>
      </c>
      <c r="K435" s="142" t="str">
        <f t="shared" si="221"/>
        <v xml:space="preserve"> </v>
      </c>
      <c r="L435" s="142" t="str">
        <f t="shared" si="221"/>
        <v xml:space="preserve"> </v>
      </c>
      <c r="M435" s="142" t="str">
        <f t="shared" si="221"/>
        <v xml:space="preserve"> </v>
      </c>
      <c r="N435" s="142" t="str">
        <f t="shared" si="221"/>
        <v xml:space="preserve"> </v>
      </c>
      <c r="O435" s="142" t="str">
        <f t="shared" si="221"/>
        <v xml:space="preserve"> </v>
      </c>
      <c r="P435" s="142" t="str">
        <f t="shared" si="221"/>
        <v xml:space="preserve"> </v>
      </c>
      <c r="Q435" s="142" t="str">
        <f t="shared" si="221"/>
        <v xml:space="preserve"> </v>
      </c>
      <c r="R435" s="142" t="str">
        <f t="shared" si="221"/>
        <v xml:space="preserve"> </v>
      </c>
      <c r="S435" s="142" t="str">
        <f t="shared" si="221"/>
        <v xml:space="preserve"> </v>
      </c>
      <c r="T435" s="142" t="str">
        <f t="shared" si="220"/>
        <v xml:space="preserve"> </v>
      </c>
      <c r="U435" s="142" t="str">
        <f t="shared" si="220"/>
        <v xml:space="preserve"> </v>
      </c>
      <c r="V435" s="142" t="str">
        <f t="shared" si="220"/>
        <v xml:space="preserve"> </v>
      </c>
      <c r="W435" s="142" t="str">
        <f t="shared" si="220"/>
        <v xml:space="preserve"> </v>
      </c>
      <c r="X435" s="142" t="str">
        <f t="shared" si="220"/>
        <v xml:space="preserve"> </v>
      </c>
      <c r="Y435" s="142" t="str">
        <f t="shared" si="220"/>
        <v xml:space="preserve"> </v>
      </c>
      <c r="Z435" s="142" t="str">
        <f t="shared" si="220"/>
        <v xml:space="preserve"> </v>
      </c>
      <c r="AA435" s="142" t="str">
        <f t="shared" si="220"/>
        <v xml:space="preserve"> </v>
      </c>
      <c r="AB435" s="142" t="str">
        <f t="shared" si="220"/>
        <v xml:space="preserve"> </v>
      </c>
      <c r="AC435" s="142" t="str">
        <f t="shared" si="220"/>
        <v xml:space="preserve"> </v>
      </c>
      <c r="AD435" s="142" t="str">
        <f t="shared" si="220"/>
        <v xml:space="preserve"> </v>
      </c>
      <c r="AE435" s="142" t="str">
        <f t="shared" si="220"/>
        <v xml:space="preserve"> </v>
      </c>
      <c r="AF435" s="142" t="str">
        <f t="shared" si="220"/>
        <v xml:space="preserve"> </v>
      </c>
      <c r="AG435" s="142" t="str">
        <f t="shared" si="220"/>
        <v xml:space="preserve"> </v>
      </c>
    </row>
    <row r="436" spans="2:33">
      <c r="B436" s="140"/>
      <c r="C436" s="151" t="s">
        <v>583</v>
      </c>
      <c r="D436" s="8"/>
      <c r="E436" s="8"/>
      <c r="F436" s="8"/>
      <c r="G436" s="8"/>
      <c r="H436" s="8"/>
      <c r="I436" s="8"/>
      <c r="J436" s="8"/>
      <c r="K436" s="8"/>
      <c r="L436" s="8"/>
      <c r="M436" s="8"/>
      <c r="N436" s="8"/>
      <c r="O436" s="8"/>
      <c r="P436" s="8"/>
      <c r="Q436" s="8"/>
      <c r="R436" s="8"/>
      <c r="S436" s="8"/>
      <c r="T436" s="8"/>
      <c r="U436" s="8"/>
      <c r="V436" s="8"/>
      <c r="W436" s="8"/>
      <c r="X436" s="8"/>
      <c r="Y436" s="8"/>
      <c r="Z436" s="8"/>
      <c r="AA436" s="8"/>
      <c r="AB436" s="8"/>
      <c r="AC436" s="8"/>
      <c r="AD436" s="8"/>
      <c r="AE436" s="8"/>
      <c r="AF436" s="8"/>
      <c r="AG436" s="8"/>
    </row>
    <row r="437" spans="2:33">
      <c r="B437" s="140"/>
      <c r="C437" s="151" t="s">
        <v>584</v>
      </c>
      <c r="D437" s="84"/>
      <c r="E437" s="8"/>
      <c r="F437" s="8"/>
      <c r="G437" s="8"/>
      <c r="H437" s="8"/>
      <c r="I437" s="8"/>
      <c r="J437" s="8"/>
      <c r="K437" s="8"/>
      <c r="L437" s="8"/>
      <c r="M437" s="8"/>
      <c r="N437" s="8"/>
      <c r="O437" s="8"/>
      <c r="P437" s="8"/>
      <c r="Q437" s="8"/>
      <c r="R437" s="8"/>
      <c r="S437" s="8"/>
      <c r="T437" s="8"/>
      <c r="U437" s="8"/>
      <c r="V437" s="8"/>
      <c r="W437" s="8"/>
      <c r="X437" s="8"/>
      <c r="Y437" s="8"/>
      <c r="Z437" s="8"/>
      <c r="AA437" s="8"/>
      <c r="AB437" s="8"/>
      <c r="AC437" s="8"/>
      <c r="AD437" s="8"/>
      <c r="AE437" s="8"/>
      <c r="AF437" s="8"/>
      <c r="AG437" s="8"/>
    </row>
    <row r="438" spans="2:33">
      <c r="B438" s="140"/>
      <c r="C438" s="151" t="s">
        <v>585</v>
      </c>
      <c r="D438" s="8"/>
      <c r="E438" s="8"/>
      <c r="F438" s="8"/>
      <c r="G438" s="8"/>
      <c r="H438" s="8"/>
      <c r="I438" s="8"/>
      <c r="J438" s="8"/>
      <c r="K438" s="8"/>
      <c r="L438" s="8"/>
      <c r="M438" s="8"/>
      <c r="N438" s="8"/>
      <c r="O438" s="8"/>
      <c r="P438" s="8"/>
      <c r="Q438" s="8"/>
      <c r="R438" s="8"/>
      <c r="S438" s="8"/>
      <c r="T438" s="8"/>
      <c r="U438" s="8"/>
      <c r="V438" s="8"/>
      <c r="W438" s="8"/>
      <c r="X438" s="8"/>
      <c r="Y438" s="8"/>
      <c r="Z438" s="8"/>
      <c r="AA438" s="8"/>
      <c r="AB438" s="8"/>
      <c r="AC438" s="8"/>
      <c r="AD438" s="8"/>
      <c r="AE438" s="8"/>
      <c r="AF438" s="8"/>
      <c r="AG438" s="8"/>
    </row>
    <row r="439" spans="2:33">
      <c r="B439">
        <v>5</v>
      </c>
      <c r="C439" s="147" t="s">
        <v>586</v>
      </c>
      <c r="D439" s="142" t="str">
        <f t="shared" ref="D439:AG439" si="222">IF(COUNTIF(D436:D438,"C")&gt;=1,"A",IF(COUNTIF(D436:D438,"C")&gt;0,"P"," "))</f>
        <v xml:space="preserve"> </v>
      </c>
      <c r="E439" s="142" t="str">
        <f t="shared" ref="E439:S439" si="223">IF(COUNTIF(E436:E438,"C")&gt;=1,"A",IF(COUNTIF(E436:E438,"C")&gt;0,"P"," "))</f>
        <v xml:space="preserve"> </v>
      </c>
      <c r="F439" s="142" t="str">
        <f>IF(COUNTIF(F436:F438,"C")&gt;=1,"A",IF(COUNTIF(F436:F438,"C")&gt;0,"P"," "))</f>
        <v xml:space="preserve"> </v>
      </c>
      <c r="G439" s="142" t="str">
        <f t="shared" si="223"/>
        <v xml:space="preserve"> </v>
      </c>
      <c r="H439" s="142" t="str">
        <f t="shared" si="223"/>
        <v xml:space="preserve"> </v>
      </c>
      <c r="I439" s="142" t="str">
        <f t="shared" si="223"/>
        <v xml:space="preserve"> </v>
      </c>
      <c r="J439" s="142" t="str">
        <f t="shared" si="223"/>
        <v xml:space="preserve"> </v>
      </c>
      <c r="K439" s="142" t="str">
        <f t="shared" si="223"/>
        <v xml:space="preserve"> </v>
      </c>
      <c r="L439" s="142" t="str">
        <f t="shared" si="223"/>
        <v xml:space="preserve"> </v>
      </c>
      <c r="M439" s="142" t="str">
        <f t="shared" si="223"/>
        <v xml:space="preserve"> </v>
      </c>
      <c r="N439" s="142" t="str">
        <f t="shared" si="223"/>
        <v xml:space="preserve"> </v>
      </c>
      <c r="O439" s="142" t="str">
        <f t="shared" si="223"/>
        <v xml:space="preserve"> </v>
      </c>
      <c r="P439" s="142" t="str">
        <f t="shared" si="223"/>
        <v xml:space="preserve"> </v>
      </c>
      <c r="Q439" s="142" t="str">
        <f t="shared" si="223"/>
        <v xml:space="preserve"> </v>
      </c>
      <c r="R439" s="142" t="str">
        <f t="shared" si="223"/>
        <v xml:space="preserve"> </v>
      </c>
      <c r="S439" s="142" t="str">
        <f t="shared" si="223"/>
        <v xml:space="preserve"> </v>
      </c>
      <c r="T439" s="142" t="str">
        <f t="shared" si="222"/>
        <v xml:space="preserve"> </v>
      </c>
      <c r="U439" s="142" t="str">
        <f t="shared" si="222"/>
        <v xml:space="preserve"> </v>
      </c>
      <c r="V439" s="142" t="str">
        <f t="shared" si="222"/>
        <v xml:space="preserve"> </v>
      </c>
      <c r="W439" s="142" t="str">
        <f t="shared" si="222"/>
        <v xml:space="preserve"> </v>
      </c>
      <c r="X439" s="142" t="str">
        <f t="shared" si="222"/>
        <v xml:space="preserve"> </v>
      </c>
      <c r="Y439" s="142" t="str">
        <f t="shared" si="222"/>
        <v xml:space="preserve"> </v>
      </c>
      <c r="Z439" s="142" t="str">
        <f t="shared" si="222"/>
        <v xml:space="preserve"> </v>
      </c>
      <c r="AA439" s="142" t="str">
        <f t="shared" si="222"/>
        <v xml:space="preserve"> </v>
      </c>
      <c r="AB439" s="142" t="str">
        <f t="shared" si="222"/>
        <v xml:space="preserve"> </v>
      </c>
      <c r="AC439" s="142" t="str">
        <f t="shared" si="222"/>
        <v xml:space="preserve"> </v>
      </c>
      <c r="AD439" s="142" t="str">
        <f t="shared" si="222"/>
        <v xml:space="preserve"> </v>
      </c>
      <c r="AE439" s="142" t="str">
        <f t="shared" si="222"/>
        <v xml:space="preserve"> </v>
      </c>
      <c r="AF439" s="142" t="str">
        <f t="shared" si="222"/>
        <v xml:space="preserve"> </v>
      </c>
      <c r="AG439" s="142" t="str">
        <f t="shared" si="222"/>
        <v xml:space="preserve"> </v>
      </c>
    </row>
    <row r="440" spans="2:33">
      <c r="B440" s="140"/>
      <c r="C440" s="151" t="s">
        <v>587</v>
      </c>
      <c r="D440" s="8"/>
      <c r="E440" s="8"/>
      <c r="F440" s="8"/>
      <c r="G440" s="8"/>
      <c r="H440" s="8"/>
      <c r="I440" s="8"/>
      <c r="J440" s="8"/>
      <c r="K440" s="8"/>
      <c r="L440" s="8"/>
      <c r="M440" s="8"/>
      <c r="N440" s="8"/>
      <c r="O440" s="8"/>
      <c r="P440" s="8"/>
      <c r="Q440" s="8"/>
      <c r="R440" s="8"/>
      <c r="S440" s="8"/>
      <c r="T440" s="8"/>
      <c r="U440" s="8"/>
      <c r="V440" s="8"/>
      <c r="W440" s="8"/>
      <c r="X440" s="8"/>
      <c r="Y440" s="8"/>
      <c r="Z440" s="8"/>
      <c r="AA440" s="8"/>
      <c r="AB440" s="8"/>
      <c r="AC440" s="8"/>
      <c r="AD440" s="8"/>
      <c r="AE440" s="8"/>
      <c r="AF440" s="8"/>
      <c r="AG440" s="8"/>
    </row>
    <row r="441" spans="2:33">
      <c r="B441" s="140"/>
      <c r="C441" s="151" t="s">
        <v>588</v>
      </c>
      <c r="D441" s="84"/>
      <c r="E441" s="8"/>
      <c r="F441" s="8"/>
      <c r="G441" s="8"/>
      <c r="H441" s="8"/>
      <c r="I441" s="8"/>
      <c r="J441" s="8"/>
      <c r="K441" s="8"/>
      <c r="L441" s="8"/>
      <c r="M441" s="8"/>
      <c r="N441" s="8"/>
      <c r="O441" s="8"/>
      <c r="P441" s="8"/>
      <c r="Q441" s="8"/>
      <c r="R441" s="8"/>
      <c r="S441" s="8"/>
      <c r="T441" s="8"/>
      <c r="U441" s="8"/>
      <c r="V441" s="8"/>
      <c r="W441" s="8"/>
      <c r="X441" s="8"/>
      <c r="Y441" s="8"/>
      <c r="Z441" s="8"/>
      <c r="AA441" s="8"/>
      <c r="AB441" s="8"/>
      <c r="AC441" s="8"/>
      <c r="AD441" s="8"/>
      <c r="AE441" s="8"/>
      <c r="AF441" s="8"/>
      <c r="AG441" s="8"/>
    </row>
    <row r="442" spans="2:33" ht="13.5" thickBot="1">
      <c r="B442" s="140"/>
      <c r="C442" s="151" t="s">
        <v>589</v>
      </c>
      <c r="D442" s="8"/>
      <c r="E442" s="8"/>
      <c r="F442" s="8"/>
      <c r="G442" s="8"/>
      <c r="H442" s="8"/>
      <c r="I442" s="8"/>
      <c r="J442" s="8"/>
      <c r="K442" s="8"/>
      <c r="L442" s="8"/>
      <c r="M442" s="8"/>
      <c r="N442" s="8"/>
      <c r="O442" s="8"/>
      <c r="P442" s="8"/>
      <c r="Q442" s="8"/>
      <c r="R442" s="8"/>
      <c r="S442" s="8"/>
      <c r="T442" s="8"/>
      <c r="U442" s="8"/>
      <c r="V442" s="8"/>
      <c r="W442" s="8"/>
      <c r="X442" s="8"/>
      <c r="Y442" s="8"/>
      <c r="Z442" s="8"/>
      <c r="AA442" s="8"/>
      <c r="AB442" s="8"/>
      <c r="AC442" s="8"/>
      <c r="AD442" s="8"/>
      <c r="AE442" s="8"/>
      <c r="AF442" s="8"/>
      <c r="AG442" s="8"/>
    </row>
    <row r="443" spans="2:33" ht="13.5" hidden="1" thickBot="1">
      <c r="D443" s="142" t="str">
        <f t="shared" ref="D443:AG443" si="224">IF(COUNTIF(D440:D442,"C")&gt;=1,"A",IF(COUNTIF(D440:D442,"C")&gt;0,"P"," "))</f>
        <v xml:space="preserve"> </v>
      </c>
      <c r="E443" s="142" t="str">
        <f t="shared" ref="E443:S443" si="225">IF(COUNTIF(E440:E442,"C")&gt;=1,"A",IF(COUNTIF(E440:E442,"C")&gt;0,"P"," "))</f>
        <v xml:space="preserve"> </v>
      </c>
      <c r="F443" s="142" t="str">
        <f>IF(COUNTIF(F440:F442,"C")&gt;=1,"A",IF(COUNTIF(F440:F442,"C")&gt;0,"P"," "))</f>
        <v xml:space="preserve"> </v>
      </c>
      <c r="G443" s="142" t="str">
        <f t="shared" si="225"/>
        <v xml:space="preserve"> </v>
      </c>
      <c r="H443" s="142" t="str">
        <f t="shared" si="225"/>
        <v xml:space="preserve"> </v>
      </c>
      <c r="I443" s="142" t="str">
        <f t="shared" si="225"/>
        <v xml:space="preserve"> </v>
      </c>
      <c r="J443" s="142" t="str">
        <f t="shared" si="225"/>
        <v xml:space="preserve"> </v>
      </c>
      <c r="K443" s="142" t="str">
        <f t="shared" si="225"/>
        <v xml:space="preserve"> </v>
      </c>
      <c r="L443" s="142" t="str">
        <f t="shared" si="225"/>
        <v xml:space="preserve"> </v>
      </c>
      <c r="M443" s="142" t="str">
        <f t="shared" si="225"/>
        <v xml:space="preserve"> </v>
      </c>
      <c r="N443" s="142" t="str">
        <f t="shared" si="225"/>
        <v xml:space="preserve"> </v>
      </c>
      <c r="O443" s="142" t="str">
        <f t="shared" si="225"/>
        <v xml:space="preserve"> </v>
      </c>
      <c r="P443" s="142" t="str">
        <f t="shared" si="225"/>
        <v xml:space="preserve"> </v>
      </c>
      <c r="Q443" s="142" t="str">
        <f t="shared" si="225"/>
        <v xml:space="preserve"> </v>
      </c>
      <c r="R443" s="142" t="str">
        <f t="shared" si="225"/>
        <v xml:space="preserve"> </v>
      </c>
      <c r="S443" s="142" t="str">
        <f t="shared" si="225"/>
        <v xml:space="preserve"> </v>
      </c>
      <c r="T443" s="142" t="str">
        <f t="shared" si="224"/>
        <v xml:space="preserve"> </v>
      </c>
      <c r="U443" s="142" t="str">
        <f t="shared" si="224"/>
        <v xml:space="preserve"> </v>
      </c>
      <c r="V443" s="142" t="str">
        <f t="shared" si="224"/>
        <v xml:space="preserve"> </v>
      </c>
      <c r="W443" s="142" t="str">
        <f t="shared" si="224"/>
        <v xml:space="preserve"> </v>
      </c>
      <c r="X443" s="142" t="str">
        <f t="shared" si="224"/>
        <v xml:space="preserve"> </v>
      </c>
      <c r="Y443" s="142" t="str">
        <f t="shared" si="224"/>
        <v xml:space="preserve"> </v>
      </c>
      <c r="Z443" s="142" t="str">
        <f t="shared" si="224"/>
        <v xml:space="preserve"> </v>
      </c>
      <c r="AA443" s="142" t="str">
        <f t="shared" si="224"/>
        <v xml:space="preserve"> </v>
      </c>
      <c r="AB443" s="142" t="str">
        <f t="shared" si="224"/>
        <v xml:space="preserve"> </v>
      </c>
      <c r="AC443" s="142" t="str">
        <f t="shared" si="224"/>
        <v xml:space="preserve"> </v>
      </c>
      <c r="AD443" s="142" t="str">
        <f t="shared" si="224"/>
        <v xml:space="preserve"> </v>
      </c>
      <c r="AE443" s="142" t="str">
        <f t="shared" si="224"/>
        <v xml:space="preserve"> </v>
      </c>
      <c r="AF443" s="142" t="str">
        <f t="shared" si="224"/>
        <v xml:space="preserve"> </v>
      </c>
      <c r="AG443" s="142" t="str">
        <f t="shared" si="224"/>
        <v xml:space="preserve"> </v>
      </c>
    </row>
    <row r="444" spans="2:33" ht="13.5" thickBot="1">
      <c r="C444" s="20" t="s">
        <v>49</v>
      </c>
      <c r="D444" s="108" t="str">
        <f>IF(COUNTIF(D427:D443,"A")&gt;4,"C",IF(COUNTIF(D427:D443,"A")&gt;0,"P"," "))</f>
        <v xml:space="preserve"> </v>
      </c>
      <c r="E444" s="108" t="str">
        <f t="shared" ref="E444:S444" si="226">IF(COUNTIF(E427:E443,"A")&gt;4,"C",IF(COUNTIF(E427:E443,"A")&gt;0,"P"," "))</f>
        <v xml:space="preserve"> </v>
      </c>
      <c r="F444" s="108" t="str">
        <f>IF(COUNTIF(F427:F443,"A")&gt;4,"C",IF(COUNTIF(F427:F443,"A")&gt;0,"P"," "))</f>
        <v xml:space="preserve"> </v>
      </c>
      <c r="G444" s="108" t="str">
        <f t="shared" si="226"/>
        <v xml:space="preserve"> </v>
      </c>
      <c r="H444" s="108" t="str">
        <f t="shared" si="226"/>
        <v xml:space="preserve"> </v>
      </c>
      <c r="I444" s="108" t="str">
        <f t="shared" si="226"/>
        <v xml:space="preserve"> </v>
      </c>
      <c r="J444" s="108" t="str">
        <f t="shared" si="226"/>
        <v xml:space="preserve"> </v>
      </c>
      <c r="K444" s="108" t="str">
        <f t="shared" si="226"/>
        <v xml:space="preserve"> </v>
      </c>
      <c r="L444" s="108" t="str">
        <f t="shared" si="226"/>
        <v xml:space="preserve"> </v>
      </c>
      <c r="M444" s="108" t="str">
        <f t="shared" si="226"/>
        <v xml:space="preserve"> </v>
      </c>
      <c r="N444" s="108" t="str">
        <f t="shared" si="226"/>
        <v xml:space="preserve"> </v>
      </c>
      <c r="O444" s="108" t="str">
        <f t="shared" si="226"/>
        <v xml:space="preserve"> </v>
      </c>
      <c r="P444" s="108" t="str">
        <f t="shared" si="226"/>
        <v xml:space="preserve"> </v>
      </c>
      <c r="Q444" s="108" t="str">
        <f t="shared" si="226"/>
        <v xml:space="preserve"> </v>
      </c>
      <c r="R444" s="108" t="str">
        <f t="shared" si="226"/>
        <v xml:space="preserve"> </v>
      </c>
      <c r="S444" s="108" t="str">
        <f t="shared" si="226"/>
        <v xml:space="preserve"> </v>
      </c>
      <c r="T444" s="108" t="str">
        <f t="shared" ref="T444:AG444" si="227">IF(COUNTIF(T427:T443,"A")&gt;4,"C",IF(COUNTIF(T427:T443,"A")&gt;0,"P"," "))</f>
        <v xml:space="preserve"> </v>
      </c>
      <c r="U444" s="108" t="str">
        <f t="shared" si="227"/>
        <v xml:space="preserve"> </v>
      </c>
      <c r="V444" s="108" t="str">
        <f t="shared" si="227"/>
        <v xml:space="preserve"> </v>
      </c>
      <c r="W444" s="108" t="str">
        <f t="shared" si="227"/>
        <v xml:space="preserve"> </v>
      </c>
      <c r="X444" s="108" t="str">
        <f t="shared" si="227"/>
        <v xml:space="preserve"> </v>
      </c>
      <c r="Y444" s="108" t="str">
        <f t="shared" si="227"/>
        <v xml:space="preserve"> </v>
      </c>
      <c r="Z444" s="108" t="str">
        <f t="shared" si="227"/>
        <v xml:space="preserve"> </v>
      </c>
      <c r="AA444" s="108" t="str">
        <f t="shared" si="227"/>
        <v xml:space="preserve"> </v>
      </c>
      <c r="AB444" s="108" t="str">
        <f t="shared" si="227"/>
        <v xml:space="preserve"> </v>
      </c>
      <c r="AC444" s="108" t="str">
        <f t="shared" si="227"/>
        <v xml:space="preserve"> </v>
      </c>
      <c r="AD444" s="108" t="str">
        <f t="shared" si="227"/>
        <v xml:space="preserve"> </v>
      </c>
      <c r="AE444" s="108" t="str">
        <f t="shared" si="227"/>
        <v xml:space="preserve"> </v>
      </c>
      <c r="AF444" s="108" t="str">
        <f t="shared" si="227"/>
        <v xml:space="preserve"> </v>
      </c>
      <c r="AG444" s="108" t="str">
        <f t="shared" si="227"/>
        <v xml:space="preserve"> </v>
      </c>
    </row>
    <row r="445" spans="2:33" ht="15">
      <c r="B445" s="139" t="s">
        <v>153</v>
      </c>
      <c r="C445" s="139"/>
      <c r="D445" s="143"/>
      <c r="E445" s="143"/>
      <c r="F445" s="143"/>
      <c r="G445" s="143"/>
      <c r="H445" s="143"/>
      <c r="I445" s="143"/>
      <c r="J445" s="143"/>
      <c r="K445" s="143"/>
      <c r="L445" s="143"/>
      <c r="M445" s="143"/>
      <c r="N445" s="143"/>
      <c r="O445" s="143"/>
      <c r="P445" s="143"/>
      <c r="Q445" s="143"/>
      <c r="R445" s="143"/>
      <c r="S445" s="143"/>
      <c r="T445" s="143"/>
      <c r="U445" s="143"/>
      <c r="V445" s="143"/>
      <c r="W445" s="143"/>
      <c r="X445" s="143"/>
      <c r="Y445" s="143"/>
      <c r="Z445" s="143"/>
      <c r="AA445" s="143"/>
      <c r="AB445" s="143"/>
      <c r="AC445" s="143"/>
      <c r="AD445" s="143"/>
      <c r="AE445" s="143"/>
      <c r="AF445" s="143"/>
      <c r="AG445" s="143"/>
    </row>
    <row r="446" spans="2:33">
      <c r="B446" s="3">
        <v>1</v>
      </c>
      <c r="C446" s="144" t="s">
        <v>226</v>
      </c>
      <c r="D446" s="145"/>
      <c r="E446" s="146"/>
      <c r="F446" s="146"/>
      <c r="G446" s="146"/>
      <c r="H446" s="146"/>
      <c r="I446" s="146"/>
      <c r="J446" s="146"/>
      <c r="K446" s="146"/>
      <c r="L446" s="146"/>
      <c r="M446" s="146"/>
      <c r="N446" s="146"/>
      <c r="O446" s="146"/>
      <c r="P446" s="146"/>
      <c r="Q446" s="146"/>
      <c r="R446" s="146"/>
      <c r="S446" s="146"/>
      <c r="T446" s="146"/>
      <c r="U446" s="146"/>
      <c r="V446" s="146"/>
      <c r="W446" s="146"/>
      <c r="X446" s="146"/>
      <c r="Y446" s="146"/>
      <c r="Z446" s="146"/>
      <c r="AA446" s="146"/>
      <c r="AB446" s="146"/>
      <c r="AC446" s="146"/>
      <c r="AD446" s="146"/>
      <c r="AE446" s="146"/>
      <c r="AF446" s="146"/>
      <c r="AG446" s="146"/>
    </row>
    <row r="447" spans="2:33">
      <c r="B447" s="2"/>
      <c r="C447" s="207" t="s">
        <v>231</v>
      </c>
      <c r="D447" s="8"/>
      <c r="E447" s="8"/>
      <c r="F447" s="8"/>
      <c r="G447" s="8"/>
      <c r="H447" s="8"/>
      <c r="I447" s="8"/>
      <c r="J447" s="8"/>
      <c r="K447" s="8"/>
      <c r="L447" s="8"/>
      <c r="M447" s="8"/>
      <c r="N447" s="8"/>
      <c r="O447" s="8"/>
      <c r="P447" s="8"/>
      <c r="Q447" s="8"/>
      <c r="R447" s="8"/>
      <c r="S447" s="8"/>
      <c r="T447" s="8"/>
      <c r="U447" s="8"/>
      <c r="V447" s="8"/>
      <c r="W447" s="8"/>
      <c r="X447" s="8"/>
      <c r="Y447" s="8"/>
      <c r="Z447" s="8"/>
      <c r="AA447" s="8"/>
      <c r="AB447" s="8"/>
      <c r="AC447" s="8"/>
      <c r="AD447" s="8"/>
      <c r="AE447" s="8"/>
      <c r="AF447" s="8"/>
      <c r="AG447" s="8"/>
    </row>
    <row r="448" spans="2:33">
      <c r="B448" s="2"/>
      <c r="C448" s="207" t="s">
        <v>232</v>
      </c>
      <c r="D448" s="84"/>
      <c r="E448" s="8"/>
      <c r="F448" s="8"/>
      <c r="G448" s="8"/>
      <c r="H448" s="8"/>
      <c r="I448" s="8"/>
      <c r="J448" s="8"/>
      <c r="K448" s="8"/>
      <c r="L448" s="8"/>
      <c r="M448" s="8"/>
      <c r="N448" s="8"/>
      <c r="O448" s="8"/>
      <c r="P448" s="8"/>
      <c r="Q448" s="8"/>
      <c r="R448" s="8"/>
      <c r="S448" s="8"/>
      <c r="T448" s="8"/>
      <c r="U448" s="8"/>
      <c r="V448" s="8"/>
      <c r="W448" s="8"/>
      <c r="X448" s="8"/>
      <c r="Y448" s="8"/>
      <c r="Z448" s="8"/>
      <c r="AA448" s="8"/>
      <c r="AB448" s="8"/>
      <c r="AC448" s="8"/>
      <c r="AD448" s="8"/>
      <c r="AE448" s="8"/>
      <c r="AF448" s="8"/>
      <c r="AG448" s="8"/>
    </row>
    <row r="449" spans="2:33">
      <c r="B449" s="2"/>
      <c r="C449" s="207" t="s">
        <v>233</v>
      </c>
      <c r="D449" s="8"/>
      <c r="E449" s="8"/>
      <c r="F449" s="8"/>
      <c r="G449" s="8"/>
      <c r="H449" s="8"/>
      <c r="I449" s="8"/>
      <c r="J449" s="8"/>
      <c r="K449" s="8"/>
      <c r="L449" s="8"/>
      <c r="M449" s="8"/>
      <c r="N449" s="8"/>
      <c r="O449" s="8"/>
      <c r="P449" s="8"/>
      <c r="Q449" s="8"/>
      <c r="R449" s="8"/>
      <c r="S449" s="8"/>
      <c r="T449" s="8"/>
      <c r="U449" s="8"/>
      <c r="V449" s="8"/>
      <c r="W449" s="8"/>
      <c r="X449" s="8"/>
      <c r="Y449" s="8"/>
      <c r="Z449" s="8"/>
      <c r="AA449" s="8"/>
      <c r="AB449" s="8"/>
      <c r="AC449" s="8"/>
      <c r="AD449" s="8"/>
      <c r="AE449" s="8"/>
      <c r="AF449" s="8"/>
      <c r="AG449" s="8"/>
    </row>
    <row r="450" spans="2:33">
      <c r="B450" s="3">
        <v>2</v>
      </c>
      <c r="C450" s="147" t="s">
        <v>227</v>
      </c>
      <c r="D450" s="142" t="str">
        <f t="shared" ref="D450:AG450" si="228">IF(COUNTIF(D447:D449,"C")&gt;=1,"A",IF(COUNTIF(D447:D449,"C")&gt;0,"P"," "))</f>
        <v xml:space="preserve"> </v>
      </c>
      <c r="E450" s="142" t="str">
        <f t="shared" ref="E450:S450" si="229">IF(COUNTIF(E447:E449,"C")&gt;=1,"A",IF(COUNTIF(E447:E449,"C")&gt;0,"P"," "))</f>
        <v xml:space="preserve"> </v>
      </c>
      <c r="F450" s="142" t="str">
        <f>IF(COUNTIF(F447:F449,"C")&gt;=1,"A",IF(COUNTIF(F447:F449,"C")&gt;0,"P"," "))</f>
        <v xml:space="preserve"> </v>
      </c>
      <c r="G450" s="142" t="str">
        <f t="shared" si="229"/>
        <v xml:space="preserve"> </v>
      </c>
      <c r="H450" s="142" t="str">
        <f t="shared" si="229"/>
        <v xml:space="preserve"> </v>
      </c>
      <c r="I450" s="142" t="str">
        <f t="shared" si="229"/>
        <v xml:space="preserve"> </v>
      </c>
      <c r="J450" s="142" t="str">
        <f t="shared" si="229"/>
        <v xml:space="preserve"> </v>
      </c>
      <c r="K450" s="142" t="str">
        <f t="shared" si="229"/>
        <v xml:space="preserve"> </v>
      </c>
      <c r="L450" s="142" t="str">
        <f t="shared" si="229"/>
        <v xml:space="preserve"> </v>
      </c>
      <c r="M450" s="142" t="str">
        <f t="shared" si="229"/>
        <v xml:space="preserve"> </v>
      </c>
      <c r="N450" s="142" t="str">
        <f t="shared" si="229"/>
        <v xml:space="preserve"> </v>
      </c>
      <c r="O450" s="142" t="str">
        <f t="shared" si="229"/>
        <v xml:space="preserve"> </v>
      </c>
      <c r="P450" s="142" t="str">
        <f t="shared" si="229"/>
        <v xml:space="preserve"> </v>
      </c>
      <c r="Q450" s="142" t="str">
        <f t="shared" si="229"/>
        <v xml:space="preserve"> </v>
      </c>
      <c r="R450" s="142" t="str">
        <f t="shared" si="229"/>
        <v xml:space="preserve"> </v>
      </c>
      <c r="S450" s="142" t="str">
        <f t="shared" si="229"/>
        <v xml:space="preserve"> </v>
      </c>
      <c r="T450" s="142" t="str">
        <f t="shared" si="228"/>
        <v xml:space="preserve"> </v>
      </c>
      <c r="U450" s="142" t="str">
        <f t="shared" si="228"/>
        <v xml:space="preserve"> </v>
      </c>
      <c r="V450" s="142" t="str">
        <f t="shared" si="228"/>
        <v xml:space="preserve"> </v>
      </c>
      <c r="W450" s="142" t="str">
        <f t="shared" si="228"/>
        <v xml:space="preserve"> </v>
      </c>
      <c r="X450" s="142" t="str">
        <f t="shared" si="228"/>
        <v xml:space="preserve"> </v>
      </c>
      <c r="Y450" s="142" t="str">
        <f t="shared" si="228"/>
        <v xml:space="preserve"> </v>
      </c>
      <c r="Z450" s="142" t="str">
        <f t="shared" si="228"/>
        <v xml:space="preserve"> </v>
      </c>
      <c r="AA450" s="142" t="str">
        <f t="shared" si="228"/>
        <v xml:space="preserve"> </v>
      </c>
      <c r="AB450" s="142" t="str">
        <f t="shared" si="228"/>
        <v xml:space="preserve"> </v>
      </c>
      <c r="AC450" s="142" t="str">
        <f t="shared" si="228"/>
        <v xml:space="preserve"> </v>
      </c>
      <c r="AD450" s="142" t="str">
        <f t="shared" si="228"/>
        <v xml:space="preserve"> </v>
      </c>
      <c r="AE450" s="142" t="str">
        <f t="shared" si="228"/>
        <v xml:space="preserve"> </v>
      </c>
      <c r="AF450" s="142" t="str">
        <f t="shared" si="228"/>
        <v xml:space="preserve"> </v>
      </c>
      <c r="AG450" s="142" t="str">
        <f t="shared" si="228"/>
        <v xml:space="preserve"> </v>
      </c>
    </row>
    <row r="451" spans="2:33">
      <c r="B451" s="2"/>
      <c r="C451" s="207" t="s">
        <v>234</v>
      </c>
      <c r="D451" s="8"/>
      <c r="E451" s="8"/>
      <c r="F451" s="8"/>
      <c r="G451" s="8"/>
      <c r="H451" s="8"/>
      <c r="I451" s="8"/>
      <c r="J451" s="8"/>
      <c r="K451" s="8"/>
      <c r="L451" s="8"/>
      <c r="M451" s="8"/>
      <c r="N451" s="8"/>
      <c r="O451" s="8"/>
      <c r="P451" s="8"/>
      <c r="Q451" s="8"/>
      <c r="R451" s="8"/>
      <c r="S451" s="8"/>
      <c r="T451" s="8"/>
      <c r="U451" s="8"/>
      <c r="V451" s="8"/>
      <c r="W451" s="8"/>
      <c r="X451" s="8"/>
      <c r="Y451" s="8"/>
      <c r="Z451" s="8"/>
      <c r="AA451" s="8"/>
      <c r="AB451" s="8"/>
      <c r="AC451" s="8"/>
      <c r="AD451" s="8"/>
      <c r="AE451" s="8"/>
      <c r="AF451" s="8"/>
      <c r="AG451" s="8"/>
    </row>
    <row r="452" spans="2:33">
      <c r="B452" s="2"/>
      <c r="C452" s="207" t="s">
        <v>235</v>
      </c>
      <c r="D452" s="84"/>
      <c r="E452" s="8"/>
      <c r="F452" s="8"/>
      <c r="G452" s="8"/>
      <c r="H452" s="8"/>
      <c r="I452" s="8"/>
      <c r="J452" s="8"/>
      <c r="K452" s="8"/>
      <c r="L452" s="8"/>
      <c r="M452" s="8"/>
      <c r="N452" s="8"/>
      <c r="O452" s="8"/>
      <c r="P452" s="8"/>
      <c r="Q452" s="8"/>
      <c r="R452" s="8"/>
      <c r="S452" s="8"/>
      <c r="T452" s="8"/>
      <c r="U452" s="8"/>
      <c r="V452" s="8"/>
      <c r="W452" s="8"/>
      <c r="X452" s="8"/>
      <c r="Y452" s="8"/>
      <c r="Z452" s="8"/>
      <c r="AA452" s="8"/>
      <c r="AB452" s="8"/>
      <c r="AC452" s="8"/>
      <c r="AD452" s="8"/>
      <c r="AE452" s="8"/>
      <c r="AF452" s="8"/>
      <c r="AG452" s="8"/>
    </row>
    <row r="453" spans="2:33">
      <c r="B453" s="2"/>
      <c r="C453" s="207" t="s">
        <v>236</v>
      </c>
      <c r="D453" s="8"/>
      <c r="E453" s="8"/>
      <c r="F453" s="8"/>
      <c r="G453" s="8"/>
      <c r="H453" s="8"/>
      <c r="I453" s="8"/>
      <c r="J453" s="8"/>
      <c r="K453" s="8"/>
      <c r="L453" s="8"/>
      <c r="M453" s="8"/>
      <c r="N453" s="8"/>
      <c r="O453" s="8"/>
      <c r="P453" s="8"/>
      <c r="Q453" s="8"/>
      <c r="R453" s="8"/>
      <c r="S453" s="8"/>
      <c r="T453" s="8"/>
      <c r="U453" s="8"/>
      <c r="V453" s="8"/>
      <c r="W453" s="8"/>
      <c r="X453" s="8"/>
      <c r="Y453" s="8"/>
      <c r="Z453" s="8"/>
      <c r="AA453" s="8"/>
      <c r="AB453" s="8"/>
      <c r="AC453" s="8"/>
      <c r="AD453" s="8"/>
      <c r="AE453" s="8"/>
      <c r="AF453" s="8"/>
      <c r="AG453" s="8"/>
    </row>
    <row r="454" spans="2:33">
      <c r="B454" s="3">
        <v>3</v>
      </c>
      <c r="C454" s="147" t="s">
        <v>228</v>
      </c>
      <c r="D454" s="142" t="str">
        <f t="shared" ref="D454:AG454" si="230">IF(COUNTIF(D451:D453,"C")&gt;=1,"A",IF(COUNTIF(D451:D453,"C")&gt;0,"P"," "))</f>
        <v xml:space="preserve"> </v>
      </c>
      <c r="E454" s="142" t="str">
        <f t="shared" ref="E454:S454" si="231">IF(COUNTIF(E451:E453,"C")&gt;=1,"A",IF(COUNTIF(E451:E453,"C")&gt;0,"P"," "))</f>
        <v xml:space="preserve"> </v>
      </c>
      <c r="F454" s="142" t="str">
        <f>IF(COUNTIF(F451:F453,"C")&gt;=1,"A",IF(COUNTIF(F451:F453,"C")&gt;0,"P"," "))</f>
        <v xml:space="preserve"> </v>
      </c>
      <c r="G454" s="142" t="str">
        <f t="shared" si="231"/>
        <v xml:space="preserve"> </v>
      </c>
      <c r="H454" s="142" t="str">
        <f t="shared" si="231"/>
        <v xml:space="preserve"> </v>
      </c>
      <c r="I454" s="142" t="str">
        <f t="shared" si="231"/>
        <v xml:space="preserve"> </v>
      </c>
      <c r="J454" s="142" t="str">
        <f t="shared" si="231"/>
        <v xml:space="preserve"> </v>
      </c>
      <c r="K454" s="142" t="str">
        <f t="shared" si="231"/>
        <v xml:space="preserve"> </v>
      </c>
      <c r="L454" s="142" t="str">
        <f t="shared" si="231"/>
        <v xml:space="preserve"> </v>
      </c>
      <c r="M454" s="142" t="str">
        <f t="shared" si="231"/>
        <v xml:space="preserve"> </v>
      </c>
      <c r="N454" s="142" t="str">
        <f t="shared" si="231"/>
        <v xml:space="preserve"> </v>
      </c>
      <c r="O454" s="142" t="str">
        <f t="shared" si="231"/>
        <v xml:space="preserve"> </v>
      </c>
      <c r="P454" s="142" t="str">
        <f t="shared" si="231"/>
        <v xml:space="preserve"> </v>
      </c>
      <c r="Q454" s="142" t="str">
        <f t="shared" si="231"/>
        <v xml:space="preserve"> </v>
      </c>
      <c r="R454" s="142" t="str">
        <f t="shared" si="231"/>
        <v xml:space="preserve"> </v>
      </c>
      <c r="S454" s="142" t="str">
        <f t="shared" si="231"/>
        <v xml:space="preserve"> </v>
      </c>
      <c r="T454" s="142" t="str">
        <f t="shared" si="230"/>
        <v xml:space="preserve"> </v>
      </c>
      <c r="U454" s="142" t="str">
        <f t="shared" si="230"/>
        <v xml:space="preserve"> </v>
      </c>
      <c r="V454" s="142" t="str">
        <f t="shared" si="230"/>
        <v xml:space="preserve"> </v>
      </c>
      <c r="W454" s="142" t="str">
        <f t="shared" si="230"/>
        <v xml:space="preserve"> </v>
      </c>
      <c r="X454" s="142" t="str">
        <f t="shared" si="230"/>
        <v xml:space="preserve"> </v>
      </c>
      <c r="Y454" s="142" t="str">
        <f t="shared" si="230"/>
        <v xml:space="preserve"> </v>
      </c>
      <c r="Z454" s="142" t="str">
        <f t="shared" si="230"/>
        <v xml:space="preserve"> </v>
      </c>
      <c r="AA454" s="142" t="str">
        <f t="shared" si="230"/>
        <v xml:space="preserve"> </v>
      </c>
      <c r="AB454" s="142" t="str">
        <f t="shared" si="230"/>
        <v xml:space="preserve"> </v>
      </c>
      <c r="AC454" s="142" t="str">
        <f t="shared" si="230"/>
        <v xml:space="preserve"> </v>
      </c>
      <c r="AD454" s="142" t="str">
        <f t="shared" si="230"/>
        <v xml:space="preserve"> </v>
      </c>
      <c r="AE454" s="142" t="str">
        <f t="shared" si="230"/>
        <v xml:space="preserve"> </v>
      </c>
      <c r="AF454" s="142" t="str">
        <f t="shared" si="230"/>
        <v xml:space="preserve"> </v>
      </c>
      <c r="AG454" s="142" t="str">
        <f t="shared" si="230"/>
        <v xml:space="preserve"> </v>
      </c>
    </row>
    <row r="455" spans="2:33">
      <c r="B455" s="2"/>
      <c r="C455" s="207" t="s">
        <v>237</v>
      </c>
      <c r="D455" s="8"/>
      <c r="E455" s="8"/>
      <c r="F455" s="8"/>
      <c r="G455" s="8"/>
      <c r="H455" s="8"/>
      <c r="I455" s="8"/>
      <c r="J455" s="8"/>
      <c r="K455" s="8"/>
      <c r="L455" s="8"/>
      <c r="M455" s="8"/>
      <c r="N455" s="8"/>
      <c r="O455" s="8"/>
      <c r="P455" s="8"/>
      <c r="Q455" s="8"/>
      <c r="R455" s="8"/>
      <c r="S455" s="8"/>
      <c r="T455" s="8"/>
      <c r="U455" s="8"/>
      <c r="V455" s="8"/>
      <c r="W455" s="8"/>
      <c r="X455" s="8"/>
      <c r="Y455" s="8"/>
      <c r="Z455" s="8"/>
      <c r="AA455" s="8"/>
      <c r="AB455" s="8"/>
      <c r="AC455" s="8"/>
      <c r="AD455" s="8"/>
      <c r="AE455" s="8"/>
      <c r="AF455" s="8"/>
      <c r="AG455" s="8"/>
    </row>
    <row r="456" spans="2:33">
      <c r="B456" s="2"/>
      <c r="C456" s="207" t="s">
        <v>238</v>
      </c>
      <c r="D456" s="84"/>
      <c r="E456" s="8"/>
      <c r="F456" s="8"/>
      <c r="G456" s="8"/>
      <c r="H456" s="8"/>
      <c r="I456" s="8"/>
      <c r="J456" s="8"/>
      <c r="K456" s="8"/>
      <c r="L456" s="8"/>
      <c r="M456" s="8"/>
      <c r="N456" s="8"/>
      <c r="O456" s="8"/>
      <c r="P456" s="8"/>
      <c r="Q456" s="8"/>
      <c r="R456" s="8"/>
      <c r="S456" s="8"/>
      <c r="T456" s="8"/>
      <c r="U456" s="8"/>
      <c r="V456" s="8"/>
      <c r="W456" s="8"/>
      <c r="X456" s="8"/>
      <c r="Y456" s="8"/>
      <c r="Z456" s="8"/>
      <c r="AA456" s="8"/>
      <c r="AB456" s="8"/>
      <c r="AC456" s="8"/>
      <c r="AD456" s="8"/>
      <c r="AE456" s="8"/>
      <c r="AF456" s="8"/>
      <c r="AG456" s="8"/>
    </row>
    <row r="457" spans="2:33">
      <c r="B457" s="2"/>
      <c r="C457" s="207" t="s">
        <v>239</v>
      </c>
      <c r="D457" s="8"/>
      <c r="E457" s="8"/>
      <c r="F457" s="8"/>
      <c r="G457" s="8"/>
      <c r="H457" s="8"/>
      <c r="I457" s="8"/>
      <c r="J457" s="8"/>
      <c r="K457" s="8"/>
      <c r="L457" s="8"/>
      <c r="M457" s="8"/>
      <c r="N457" s="8"/>
      <c r="O457" s="8"/>
      <c r="P457" s="8"/>
      <c r="Q457" s="8"/>
      <c r="R457" s="8"/>
      <c r="S457" s="8"/>
      <c r="T457" s="8"/>
      <c r="U457" s="8"/>
      <c r="V457" s="8"/>
      <c r="W457" s="8"/>
      <c r="X457" s="8"/>
      <c r="Y457" s="8"/>
      <c r="Z457" s="8"/>
      <c r="AA457" s="8"/>
      <c r="AB457" s="8"/>
      <c r="AC457" s="8"/>
      <c r="AD457" s="8"/>
      <c r="AE457" s="8"/>
      <c r="AF457" s="8"/>
      <c r="AG457" s="8"/>
    </row>
    <row r="458" spans="2:33">
      <c r="B458" s="3">
        <v>4</v>
      </c>
      <c r="C458" s="147" t="s">
        <v>229</v>
      </c>
      <c r="D458" s="142" t="str">
        <f t="shared" ref="D458:AG458" si="232">IF(COUNTIF(D455:D457,"C")&gt;=1,"A",IF(COUNTIF(D455:D457,"C")&gt;0,"P"," "))</f>
        <v xml:space="preserve"> </v>
      </c>
      <c r="E458" s="142" t="str">
        <f t="shared" ref="E458:S458" si="233">IF(COUNTIF(E455:E457,"C")&gt;=1,"A",IF(COUNTIF(E455:E457,"C")&gt;0,"P"," "))</f>
        <v xml:space="preserve"> </v>
      </c>
      <c r="F458" s="142" t="str">
        <f>IF(COUNTIF(F455:F457,"C")&gt;=1,"A",IF(COUNTIF(F455:F457,"C")&gt;0,"P"," "))</f>
        <v xml:space="preserve"> </v>
      </c>
      <c r="G458" s="142" t="str">
        <f t="shared" si="233"/>
        <v xml:space="preserve"> </v>
      </c>
      <c r="H458" s="142" t="str">
        <f t="shared" si="233"/>
        <v xml:space="preserve"> </v>
      </c>
      <c r="I458" s="142" t="str">
        <f t="shared" si="233"/>
        <v xml:space="preserve"> </v>
      </c>
      <c r="J458" s="142" t="str">
        <f t="shared" si="233"/>
        <v xml:space="preserve"> </v>
      </c>
      <c r="K458" s="142" t="str">
        <f t="shared" si="233"/>
        <v xml:space="preserve"> </v>
      </c>
      <c r="L458" s="142" t="str">
        <f t="shared" si="233"/>
        <v xml:space="preserve"> </v>
      </c>
      <c r="M458" s="142" t="str">
        <f t="shared" si="233"/>
        <v xml:space="preserve"> </v>
      </c>
      <c r="N458" s="142" t="str">
        <f t="shared" si="233"/>
        <v xml:space="preserve"> </v>
      </c>
      <c r="O458" s="142" t="str">
        <f t="shared" si="233"/>
        <v xml:space="preserve"> </v>
      </c>
      <c r="P458" s="142" t="str">
        <f t="shared" si="233"/>
        <v xml:space="preserve"> </v>
      </c>
      <c r="Q458" s="142" t="str">
        <f t="shared" si="233"/>
        <v xml:space="preserve"> </v>
      </c>
      <c r="R458" s="142" t="str">
        <f t="shared" si="233"/>
        <v xml:space="preserve"> </v>
      </c>
      <c r="S458" s="142" t="str">
        <f t="shared" si="233"/>
        <v xml:space="preserve"> </v>
      </c>
      <c r="T458" s="142" t="str">
        <f t="shared" si="232"/>
        <v xml:space="preserve"> </v>
      </c>
      <c r="U458" s="142" t="str">
        <f t="shared" si="232"/>
        <v xml:space="preserve"> </v>
      </c>
      <c r="V458" s="142" t="str">
        <f t="shared" si="232"/>
        <v xml:space="preserve"> </v>
      </c>
      <c r="W458" s="142" t="str">
        <f t="shared" si="232"/>
        <v xml:space="preserve"> </v>
      </c>
      <c r="X458" s="142" t="str">
        <f t="shared" si="232"/>
        <v xml:space="preserve"> </v>
      </c>
      <c r="Y458" s="142" t="str">
        <f t="shared" si="232"/>
        <v xml:space="preserve"> </v>
      </c>
      <c r="Z458" s="142" t="str">
        <f t="shared" si="232"/>
        <v xml:space="preserve"> </v>
      </c>
      <c r="AA458" s="142" t="str">
        <f t="shared" si="232"/>
        <v xml:space="preserve"> </v>
      </c>
      <c r="AB458" s="142" t="str">
        <f t="shared" si="232"/>
        <v xml:space="preserve"> </v>
      </c>
      <c r="AC458" s="142" t="str">
        <f t="shared" si="232"/>
        <v xml:space="preserve"> </v>
      </c>
      <c r="AD458" s="142" t="str">
        <f t="shared" si="232"/>
        <v xml:space="preserve"> </v>
      </c>
      <c r="AE458" s="142" t="str">
        <f t="shared" si="232"/>
        <v xml:space="preserve"> </v>
      </c>
      <c r="AF458" s="142" t="str">
        <f t="shared" si="232"/>
        <v xml:space="preserve"> </v>
      </c>
      <c r="AG458" s="142" t="str">
        <f t="shared" si="232"/>
        <v xml:space="preserve"> </v>
      </c>
    </row>
    <row r="459" spans="2:33">
      <c r="B459" s="2"/>
      <c r="C459" s="207" t="s">
        <v>240</v>
      </c>
      <c r="D459" s="8"/>
      <c r="E459" s="8"/>
      <c r="F459" s="8"/>
      <c r="G459" s="8"/>
      <c r="H459" s="8"/>
      <c r="I459" s="8"/>
      <c r="J459" s="8"/>
      <c r="K459" s="8"/>
      <c r="L459" s="8"/>
      <c r="M459" s="8"/>
      <c r="N459" s="8"/>
      <c r="O459" s="8"/>
      <c r="P459" s="8"/>
      <c r="Q459" s="8"/>
      <c r="R459" s="8"/>
      <c r="S459" s="8"/>
      <c r="T459" s="8"/>
      <c r="U459" s="8"/>
      <c r="V459" s="8"/>
      <c r="W459" s="8"/>
      <c r="X459" s="8"/>
      <c r="Y459" s="8"/>
      <c r="Z459" s="8"/>
      <c r="AA459" s="8"/>
      <c r="AB459" s="8"/>
      <c r="AC459" s="8"/>
      <c r="AD459" s="8"/>
      <c r="AE459" s="8"/>
      <c r="AF459" s="8"/>
      <c r="AG459" s="8"/>
    </row>
    <row r="460" spans="2:33">
      <c r="B460" s="2"/>
      <c r="C460" s="207" t="s">
        <v>241</v>
      </c>
      <c r="D460" s="84"/>
      <c r="E460" s="8"/>
      <c r="F460" s="8"/>
      <c r="G460" s="8"/>
      <c r="H460" s="8"/>
      <c r="I460" s="8"/>
      <c r="J460" s="8"/>
      <c r="K460" s="8"/>
      <c r="L460" s="8"/>
      <c r="M460" s="8"/>
      <c r="N460" s="8"/>
      <c r="O460" s="8"/>
      <c r="P460" s="8"/>
      <c r="Q460" s="8"/>
      <c r="R460" s="8"/>
      <c r="S460" s="8"/>
      <c r="T460" s="8"/>
      <c r="U460" s="8"/>
      <c r="V460" s="8"/>
      <c r="W460" s="8"/>
      <c r="X460" s="8"/>
      <c r="Y460" s="8"/>
      <c r="Z460" s="8"/>
      <c r="AA460" s="8"/>
      <c r="AB460" s="8"/>
      <c r="AC460" s="8"/>
      <c r="AD460" s="8"/>
      <c r="AE460" s="8"/>
      <c r="AF460" s="8"/>
      <c r="AG460" s="8"/>
    </row>
    <row r="461" spans="2:33">
      <c r="B461" s="2"/>
      <c r="C461" s="207" t="s">
        <v>242</v>
      </c>
      <c r="D461" s="8"/>
      <c r="E461" s="8"/>
      <c r="F461" s="8"/>
      <c r="G461" s="8"/>
      <c r="H461" s="8"/>
      <c r="I461" s="8"/>
      <c r="J461" s="8"/>
      <c r="K461" s="8"/>
      <c r="L461" s="8"/>
      <c r="M461" s="8"/>
      <c r="N461" s="8"/>
      <c r="O461" s="8"/>
      <c r="P461" s="8"/>
      <c r="Q461" s="8"/>
      <c r="R461" s="8"/>
      <c r="S461" s="8"/>
      <c r="T461" s="8"/>
      <c r="U461" s="8"/>
      <c r="V461" s="8"/>
      <c r="W461" s="8"/>
      <c r="X461" s="8"/>
      <c r="Y461" s="8"/>
      <c r="Z461" s="8"/>
      <c r="AA461" s="8"/>
      <c r="AB461" s="8"/>
      <c r="AC461" s="8"/>
      <c r="AD461" s="8"/>
      <c r="AE461" s="8"/>
      <c r="AF461" s="8"/>
      <c r="AG461" s="8"/>
    </row>
    <row r="462" spans="2:33">
      <c r="B462" s="3">
        <v>5</v>
      </c>
      <c r="C462" s="148" t="s">
        <v>230</v>
      </c>
      <c r="D462" s="142" t="str">
        <f t="shared" ref="D462:AG462" si="234">IF(COUNTIF(D459:D461,"C")&gt;=1,"A",IF(COUNTIF(D459:D461,"C")&gt;0,"P"," "))</f>
        <v xml:space="preserve"> </v>
      </c>
      <c r="E462" s="142" t="str">
        <f t="shared" ref="E462:S462" si="235">IF(COUNTIF(E459:E461,"C")&gt;=1,"A",IF(COUNTIF(E459:E461,"C")&gt;0,"P"," "))</f>
        <v xml:space="preserve"> </v>
      </c>
      <c r="F462" s="142" t="str">
        <f>IF(COUNTIF(F459:F461,"C")&gt;=1,"A",IF(COUNTIF(F459:F461,"C")&gt;0,"P"," "))</f>
        <v xml:space="preserve"> </v>
      </c>
      <c r="G462" s="142" t="str">
        <f t="shared" si="235"/>
        <v xml:space="preserve"> </v>
      </c>
      <c r="H462" s="142" t="str">
        <f t="shared" si="235"/>
        <v xml:space="preserve"> </v>
      </c>
      <c r="I462" s="142" t="str">
        <f t="shared" si="235"/>
        <v xml:space="preserve"> </v>
      </c>
      <c r="J462" s="142" t="str">
        <f t="shared" si="235"/>
        <v xml:space="preserve"> </v>
      </c>
      <c r="K462" s="142" t="str">
        <f t="shared" si="235"/>
        <v xml:space="preserve"> </v>
      </c>
      <c r="L462" s="142" t="str">
        <f t="shared" si="235"/>
        <v xml:space="preserve"> </v>
      </c>
      <c r="M462" s="142" t="str">
        <f t="shared" si="235"/>
        <v xml:space="preserve"> </v>
      </c>
      <c r="N462" s="142" t="str">
        <f t="shared" si="235"/>
        <v xml:space="preserve"> </v>
      </c>
      <c r="O462" s="142" t="str">
        <f t="shared" si="235"/>
        <v xml:space="preserve"> </v>
      </c>
      <c r="P462" s="142" t="str">
        <f t="shared" si="235"/>
        <v xml:space="preserve"> </v>
      </c>
      <c r="Q462" s="142" t="str">
        <f t="shared" si="235"/>
        <v xml:space="preserve"> </v>
      </c>
      <c r="R462" s="142" t="str">
        <f t="shared" si="235"/>
        <v xml:space="preserve"> </v>
      </c>
      <c r="S462" s="142" t="str">
        <f t="shared" si="235"/>
        <v xml:space="preserve"> </v>
      </c>
      <c r="T462" s="142" t="str">
        <f t="shared" si="234"/>
        <v xml:space="preserve"> </v>
      </c>
      <c r="U462" s="142" t="str">
        <f t="shared" si="234"/>
        <v xml:space="preserve"> </v>
      </c>
      <c r="V462" s="142" t="str">
        <f t="shared" si="234"/>
        <v xml:space="preserve"> </v>
      </c>
      <c r="W462" s="142" t="str">
        <f t="shared" si="234"/>
        <v xml:space="preserve"> </v>
      </c>
      <c r="X462" s="142" t="str">
        <f t="shared" si="234"/>
        <v xml:space="preserve"> </v>
      </c>
      <c r="Y462" s="142" t="str">
        <f t="shared" si="234"/>
        <v xml:space="preserve"> </v>
      </c>
      <c r="Z462" s="142" t="str">
        <f t="shared" si="234"/>
        <v xml:space="preserve"> </v>
      </c>
      <c r="AA462" s="142" t="str">
        <f t="shared" si="234"/>
        <v xml:space="preserve"> </v>
      </c>
      <c r="AB462" s="142" t="str">
        <f t="shared" si="234"/>
        <v xml:space="preserve"> </v>
      </c>
      <c r="AC462" s="142" t="str">
        <f t="shared" si="234"/>
        <v xml:space="preserve"> </v>
      </c>
      <c r="AD462" s="142" t="str">
        <f t="shared" si="234"/>
        <v xml:space="preserve"> </v>
      </c>
      <c r="AE462" s="142" t="str">
        <f t="shared" si="234"/>
        <v xml:space="preserve"> </v>
      </c>
      <c r="AF462" s="142" t="str">
        <f t="shared" si="234"/>
        <v xml:space="preserve"> </v>
      </c>
      <c r="AG462" s="142" t="str">
        <f t="shared" si="234"/>
        <v xml:space="preserve"> </v>
      </c>
    </row>
    <row r="463" spans="2:33">
      <c r="B463" s="6"/>
      <c r="C463" s="208" t="s">
        <v>243</v>
      </c>
      <c r="D463" s="8"/>
      <c r="E463" s="8"/>
      <c r="F463" s="8"/>
      <c r="G463" s="8"/>
      <c r="H463" s="8"/>
      <c r="I463" s="8"/>
      <c r="J463" s="8"/>
      <c r="K463" s="8"/>
      <c r="L463" s="8"/>
      <c r="M463" s="8"/>
      <c r="N463" s="8"/>
      <c r="O463" s="8"/>
      <c r="P463" s="8"/>
      <c r="Q463" s="8"/>
      <c r="R463" s="8"/>
      <c r="S463" s="8"/>
      <c r="T463" s="8"/>
      <c r="U463" s="8"/>
      <c r="V463" s="8"/>
      <c r="W463" s="8"/>
      <c r="X463" s="8"/>
      <c r="Y463" s="8"/>
      <c r="Z463" s="8"/>
      <c r="AA463" s="8"/>
      <c r="AB463" s="8"/>
      <c r="AC463" s="8"/>
      <c r="AD463" s="8"/>
      <c r="AE463" s="8"/>
      <c r="AF463" s="8"/>
      <c r="AG463" s="8"/>
    </row>
    <row r="464" spans="2:33">
      <c r="B464" s="6"/>
      <c r="C464" s="208" t="s">
        <v>244</v>
      </c>
      <c r="D464" s="84"/>
      <c r="E464" s="8"/>
      <c r="F464" s="8"/>
      <c r="G464" s="8"/>
      <c r="H464" s="8"/>
      <c r="I464" s="8"/>
      <c r="J464" s="8"/>
      <c r="K464" s="8"/>
      <c r="L464" s="8"/>
      <c r="M464" s="8"/>
      <c r="N464" s="8"/>
      <c r="O464" s="8"/>
      <c r="P464" s="8"/>
      <c r="Q464" s="8"/>
      <c r="R464" s="8"/>
      <c r="S464" s="8"/>
      <c r="T464" s="8"/>
      <c r="U464" s="8"/>
      <c r="V464" s="8"/>
      <c r="W464" s="8"/>
      <c r="X464" s="8"/>
      <c r="Y464" s="8"/>
      <c r="Z464" s="8"/>
      <c r="AA464" s="8"/>
      <c r="AB464" s="8"/>
      <c r="AC464" s="8"/>
      <c r="AD464" s="8"/>
      <c r="AE464" s="8"/>
      <c r="AF464" s="8"/>
      <c r="AG464" s="8"/>
    </row>
    <row r="465" spans="2:33" ht="13.5" thickBot="1">
      <c r="B465" s="6"/>
      <c r="C465" s="208" t="s">
        <v>245</v>
      </c>
      <c r="D465" s="8"/>
      <c r="E465" s="8"/>
      <c r="F465" s="8"/>
      <c r="G465" s="8"/>
      <c r="H465" s="8"/>
      <c r="I465" s="8"/>
      <c r="J465" s="8"/>
      <c r="K465" s="8"/>
      <c r="L465" s="8"/>
      <c r="M465" s="8"/>
      <c r="N465" s="8"/>
      <c r="O465" s="8"/>
      <c r="P465" s="8"/>
      <c r="Q465" s="8"/>
      <c r="R465" s="8"/>
      <c r="S465" s="8"/>
      <c r="T465" s="8"/>
      <c r="U465" s="8"/>
      <c r="V465" s="8"/>
      <c r="W465" s="8"/>
      <c r="X465" s="8"/>
      <c r="Y465" s="8"/>
      <c r="Z465" s="8"/>
      <c r="AA465" s="8"/>
      <c r="AB465" s="8"/>
      <c r="AC465" s="8"/>
      <c r="AD465" s="8"/>
      <c r="AE465" s="8"/>
      <c r="AF465" s="8"/>
      <c r="AG465" s="8"/>
    </row>
    <row r="466" spans="2:33" ht="13.5" hidden="1" thickBot="1">
      <c r="B466" s="6"/>
      <c r="C466" s="149"/>
      <c r="D466" s="142" t="str">
        <f t="shared" ref="D466:AG466" si="236">IF(COUNTIF(D463:D465,"C")&gt;=1,"A",IF(COUNTIF(D463:D465,"C")&gt;0,"P"," "))</f>
        <v xml:space="preserve"> </v>
      </c>
      <c r="E466" s="142" t="str">
        <f t="shared" ref="E466:S466" si="237">IF(COUNTIF(E463:E465,"C")&gt;=1,"A",IF(COUNTIF(E463:E465,"C")&gt;0,"P"," "))</f>
        <v xml:space="preserve"> </v>
      </c>
      <c r="F466" s="142" t="str">
        <f>IF(COUNTIF(F463:F465,"C")&gt;=1,"A",IF(COUNTIF(F463:F465,"C")&gt;0,"P"," "))</f>
        <v xml:space="preserve"> </v>
      </c>
      <c r="G466" s="142" t="str">
        <f t="shared" si="237"/>
        <v xml:space="preserve"> </v>
      </c>
      <c r="H466" s="142" t="str">
        <f t="shared" si="237"/>
        <v xml:space="preserve"> </v>
      </c>
      <c r="I466" s="142" t="str">
        <f t="shared" si="237"/>
        <v xml:space="preserve"> </v>
      </c>
      <c r="J466" s="142" t="str">
        <f t="shared" si="237"/>
        <v xml:space="preserve"> </v>
      </c>
      <c r="K466" s="142" t="str">
        <f t="shared" si="237"/>
        <v xml:space="preserve"> </v>
      </c>
      <c r="L466" s="142" t="str">
        <f t="shared" si="237"/>
        <v xml:space="preserve"> </v>
      </c>
      <c r="M466" s="142" t="str">
        <f t="shared" si="237"/>
        <v xml:space="preserve"> </v>
      </c>
      <c r="N466" s="142" t="str">
        <f t="shared" si="237"/>
        <v xml:space="preserve"> </v>
      </c>
      <c r="O466" s="142" t="str">
        <f t="shared" si="237"/>
        <v xml:space="preserve"> </v>
      </c>
      <c r="P466" s="142" t="str">
        <f t="shared" si="237"/>
        <v xml:space="preserve"> </v>
      </c>
      <c r="Q466" s="142" t="str">
        <f t="shared" si="237"/>
        <v xml:space="preserve"> </v>
      </c>
      <c r="R466" s="142" t="str">
        <f t="shared" si="237"/>
        <v xml:space="preserve"> </v>
      </c>
      <c r="S466" s="142" t="str">
        <f t="shared" si="237"/>
        <v xml:space="preserve"> </v>
      </c>
      <c r="T466" s="142" t="str">
        <f t="shared" si="236"/>
        <v xml:space="preserve"> </v>
      </c>
      <c r="U466" s="142" t="str">
        <f t="shared" si="236"/>
        <v xml:space="preserve"> </v>
      </c>
      <c r="V466" s="142" t="str">
        <f t="shared" si="236"/>
        <v xml:space="preserve"> </v>
      </c>
      <c r="W466" s="142" t="str">
        <f t="shared" si="236"/>
        <v xml:space="preserve"> </v>
      </c>
      <c r="X466" s="142" t="str">
        <f t="shared" si="236"/>
        <v xml:space="preserve"> </v>
      </c>
      <c r="Y466" s="142" t="str">
        <f t="shared" si="236"/>
        <v xml:space="preserve"> </v>
      </c>
      <c r="Z466" s="142" t="str">
        <f t="shared" si="236"/>
        <v xml:space="preserve"> </v>
      </c>
      <c r="AA466" s="142" t="str">
        <f t="shared" si="236"/>
        <v xml:space="preserve"> </v>
      </c>
      <c r="AB466" s="142" t="str">
        <f t="shared" si="236"/>
        <v xml:space="preserve"> </v>
      </c>
      <c r="AC466" s="142" t="str">
        <f t="shared" si="236"/>
        <v xml:space="preserve"> </v>
      </c>
      <c r="AD466" s="142" t="str">
        <f t="shared" si="236"/>
        <v xml:space="preserve"> </v>
      </c>
      <c r="AE466" s="142" t="str">
        <f t="shared" si="236"/>
        <v xml:space="preserve"> </v>
      </c>
      <c r="AF466" s="142" t="str">
        <f t="shared" si="236"/>
        <v xml:space="preserve"> </v>
      </c>
      <c r="AG466" s="142" t="str">
        <f t="shared" si="236"/>
        <v xml:space="preserve"> </v>
      </c>
    </row>
    <row r="467" spans="2:33" ht="13.5" thickBot="1">
      <c r="C467" s="20" t="s">
        <v>49</v>
      </c>
      <c r="D467" s="108" t="str">
        <f>IF(COUNTIF(D450:D466,"A")&gt;4,"C",IF(COUNTIF(D450:D466,"A")&gt;0,"P"," "))</f>
        <v xml:space="preserve"> </v>
      </c>
      <c r="E467" s="108" t="str">
        <f t="shared" ref="E467:S467" si="238">IF(COUNTIF(E450:E466,"A")&gt;4,"C",IF(COUNTIF(E450:E466,"A")&gt;0,"P"," "))</f>
        <v xml:space="preserve"> </v>
      </c>
      <c r="F467" s="108" t="str">
        <f>IF(COUNTIF(F450:F466,"A")&gt;4,"C",IF(COUNTIF(F450:F466,"A")&gt;0,"P"," "))</f>
        <v xml:space="preserve"> </v>
      </c>
      <c r="G467" s="108" t="str">
        <f t="shared" si="238"/>
        <v xml:space="preserve"> </v>
      </c>
      <c r="H467" s="108" t="str">
        <f t="shared" si="238"/>
        <v xml:space="preserve"> </v>
      </c>
      <c r="I467" s="108" t="str">
        <f t="shared" si="238"/>
        <v xml:space="preserve"> </v>
      </c>
      <c r="J467" s="108" t="str">
        <f t="shared" si="238"/>
        <v xml:space="preserve"> </v>
      </c>
      <c r="K467" s="108" t="str">
        <f t="shared" si="238"/>
        <v xml:space="preserve"> </v>
      </c>
      <c r="L467" s="108" t="str">
        <f t="shared" si="238"/>
        <v xml:space="preserve"> </v>
      </c>
      <c r="M467" s="108" t="str">
        <f t="shared" si="238"/>
        <v xml:space="preserve"> </v>
      </c>
      <c r="N467" s="108" t="str">
        <f t="shared" si="238"/>
        <v xml:space="preserve"> </v>
      </c>
      <c r="O467" s="108" t="str">
        <f t="shared" si="238"/>
        <v xml:space="preserve"> </v>
      </c>
      <c r="P467" s="108" t="str">
        <f t="shared" si="238"/>
        <v xml:space="preserve"> </v>
      </c>
      <c r="Q467" s="108" t="str">
        <f t="shared" si="238"/>
        <v xml:space="preserve"> </v>
      </c>
      <c r="R467" s="108" t="str">
        <f t="shared" si="238"/>
        <v xml:space="preserve"> </v>
      </c>
      <c r="S467" s="108" t="str">
        <f t="shared" si="238"/>
        <v xml:space="preserve"> </v>
      </c>
      <c r="T467" s="108" t="str">
        <f t="shared" ref="T467:AG467" si="239">IF(COUNTIF(T450:T466,"A")&gt;4,"C",IF(COUNTIF(T450:T466,"A")&gt;0,"P"," "))</f>
        <v xml:space="preserve"> </v>
      </c>
      <c r="U467" s="108" t="str">
        <f t="shared" si="239"/>
        <v xml:space="preserve"> </v>
      </c>
      <c r="V467" s="108" t="str">
        <f t="shared" si="239"/>
        <v xml:space="preserve"> </v>
      </c>
      <c r="W467" s="108" t="str">
        <f t="shared" si="239"/>
        <v xml:space="preserve"> </v>
      </c>
      <c r="X467" s="108" t="str">
        <f t="shared" si="239"/>
        <v xml:space="preserve"> </v>
      </c>
      <c r="Y467" s="108" t="str">
        <f t="shared" si="239"/>
        <v xml:space="preserve"> </v>
      </c>
      <c r="Z467" s="108" t="str">
        <f t="shared" si="239"/>
        <v xml:space="preserve"> </v>
      </c>
      <c r="AA467" s="108" t="str">
        <f t="shared" si="239"/>
        <v xml:space="preserve"> </v>
      </c>
      <c r="AB467" s="108" t="str">
        <f t="shared" si="239"/>
        <v xml:space="preserve"> </v>
      </c>
      <c r="AC467" s="108" t="str">
        <f t="shared" si="239"/>
        <v xml:space="preserve"> </v>
      </c>
      <c r="AD467" s="108" t="str">
        <f t="shared" si="239"/>
        <v xml:space="preserve"> </v>
      </c>
      <c r="AE467" s="108" t="str">
        <f t="shared" si="239"/>
        <v xml:space="preserve"> </v>
      </c>
      <c r="AF467" s="108" t="str">
        <f t="shared" si="239"/>
        <v xml:space="preserve"> </v>
      </c>
      <c r="AG467" s="108" t="str">
        <f t="shared" si="239"/>
        <v xml:space="preserve"> </v>
      </c>
    </row>
    <row r="468" spans="2:33" ht="15">
      <c r="B468" s="139" t="s">
        <v>94</v>
      </c>
    </row>
    <row r="469" spans="2:33">
      <c r="B469">
        <v>1</v>
      </c>
      <c r="C469" s="152" t="s">
        <v>480</v>
      </c>
    </row>
    <row r="470" spans="2:33">
      <c r="B470" s="140"/>
      <c r="C470" s="151" t="s">
        <v>481</v>
      </c>
      <c r="D470" s="8"/>
      <c r="E470" s="8"/>
      <c r="F470" s="8"/>
      <c r="G470" s="8"/>
      <c r="H470" s="8"/>
      <c r="I470" s="8"/>
      <c r="J470" s="8"/>
      <c r="K470" s="8"/>
      <c r="L470" s="8"/>
      <c r="M470" s="8"/>
      <c r="N470" s="8"/>
      <c r="O470" s="8"/>
      <c r="P470" s="8"/>
      <c r="Q470" s="8"/>
      <c r="R470" s="8"/>
      <c r="S470" s="8"/>
      <c r="T470" s="8"/>
      <c r="U470" s="8"/>
      <c r="V470" s="8"/>
      <c r="W470" s="8"/>
      <c r="X470" s="8"/>
      <c r="Y470" s="8"/>
      <c r="Z470" s="8"/>
      <c r="AA470" s="8"/>
      <c r="AB470" s="8"/>
      <c r="AC470" s="8"/>
      <c r="AD470" s="8"/>
      <c r="AE470" s="8"/>
      <c r="AF470" s="8"/>
      <c r="AG470" s="8"/>
    </row>
    <row r="471" spans="2:33">
      <c r="B471" s="140"/>
      <c r="C471" s="151" t="s">
        <v>482</v>
      </c>
      <c r="D471" s="84"/>
      <c r="E471" s="8"/>
      <c r="F471" s="8"/>
      <c r="G471" s="8"/>
      <c r="H471" s="8"/>
      <c r="I471" s="8"/>
      <c r="J471" s="8"/>
      <c r="K471" s="8"/>
      <c r="L471" s="8"/>
      <c r="M471" s="8"/>
      <c r="N471" s="8"/>
      <c r="O471" s="8"/>
      <c r="P471" s="8"/>
      <c r="Q471" s="8"/>
      <c r="R471" s="8"/>
      <c r="S471" s="8"/>
      <c r="T471" s="8"/>
      <c r="U471" s="8"/>
      <c r="V471" s="8"/>
      <c r="W471" s="8"/>
      <c r="X471" s="8"/>
      <c r="Y471" s="8"/>
      <c r="Z471" s="8"/>
      <c r="AA471" s="8"/>
      <c r="AB471" s="8"/>
      <c r="AC471" s="8"/>
      <c r="AD471" s="8"/>
      <c r="AE471" s="8"/>
      <c r="AF471" s="8"/>
      <c r="AG471" s="8"/>
    </row>
    <row r="472" spans="2:33">
      <c r="B472" s="140"/>
      <c r="C472" s="151" t="s">
        <v>483</v>
      </c>
      <c r="D472" s="8"/>
      <c r="E472" s="8"/>
      <c r="F472" s="8"/>
      <c r="G472" s="8"/>
      <c r="H472" s="8"/>
      <c r="I472" s="8"/>
      <c r="J472" s="8"/>
      <c r="K472" s="8"/>
      <c r="L472" s="8"/>
      <c r="M472" s="8"/>
      <c r="N472" s="8"/>
      <c r="O472" s="8"/>
      <c r="P472" s="8"/>
      <c r="Q472" s="8"/>
      <c r="R472" s="8"/>
      <c r="S472" s="8"/>
      <c r="T472" s="8"/>
      <c r="U472" s="8"/>
      <c r="V472" s="8"/>
      <c r="W472" s="8"/>
      <c r="X472" s="8"/>
      <c r="Y472" s="8"/>
      <c r="Z472" s="8"/>
      <c r="AA472" s="8"/>
      <c r="AB472" s="8"/>
      <c r="AC472" s="8"/>
      <c r="AD472" s="8"/>
      <c r="AE472" s="8"/>
      <c r="AF472" s="8"/>
      <c r="AG472" s="8"/>
    </row>
    <row r="473" spans="2:33">
      <c r="B473">
        <v>2</v>
      </c>
      <c r="C473" s="147" t="s">
        <v>484</v>
      </c>
      <c r="D473" s="142" t="str">
        <f t="shared" ref="D473:AG473" si="240">IF(COUNTIF(D470:D472,"C")&gt;=1,"A",IF(COUNTIF(D470:D472,"C")&gt;0,"P"," "))</f>
        <v xml:space="preserve"> </v>
      </c>
      <c r="E473" s="142" t="str">
        <f t="shared" ref="E473:S473" si="241">IF(COUNTIF(E470:E472,"C")&gt;=1,"A",IF(COUNTIF(E470:E472,"C")&gt;0,"P"," "))</f>
        <v xml:space="preserve"> </v>
      </c>
      <c r="F473" s="142" t="str">
        <f>IF(COUNTIF(F470:F472,"C")&gt;=1,"A",IF(COUNTIF(F470:F472,"C")&gt;0,"P"," "))</f>
        <v xml:space="preserve"> </v>
      </c>
      <c r="G473" s="142" t="str">
        <f t="shared" si="241"/>
        <v xml:space="preserve"> </v>
      </c>
      <c r="H473" s="142" t="str">
        <f t="shared" si="241"/>
        <v xml:space="preserve"> </v>
      </c>
      <c r="I473" s="142" t="str">
        <f t="shared" si="241"/>
        <v xml:space="preserve"> </v>
      </c>
      <c r="J473" s="142" t="str">
        <f t="shared" si="241"/>
        <v xml:space="preserve"> </v>
      </c>
      <c r="K473" s="142" t="str">
        <f t="shared" si="241"/>
        <v xml:space="preserve"> </v>
      </c>
      <c r="L473" s="142" t="str">
        <f t="shared" si="241"/>
        <v xml:space="preserve"> </v>
      </c>
      <c r="M473" s="142" t="str">
        <f t="shared" si="241"/>
        <v xml:space="preserve"> </v>
      </c>
      <c r="N473" s="142" t="str">
        <f t="shared" si="241"/>
        <v xml:space="preserve"> </v>
      </c>
      <c r="O473" s="142" t="str">
        <f t="shared" si="241"/>
        <v xml:space="preserve"> </v>
      </c>
      <c r="P473" s="142" t="str">
        <f t="shared" si="241"/>
        <v xml:space="preserve"> </v>
      </c>
      <c r="Q473" s="142" t="str">
        <f t="shared" si="241"/>
        <v xml:space="preserve"> </v>
      </c>
      <c r="R473" s="142" t="str">
        <f t="shared" si="241"/>
        <v xml:space="preserve"> </v>
      </c>
      <c r="S473" s="142" t="str">
        <f t="shared" si="241"/>
        <v xml:space="preserve"> </v>
      </c>
      <c r="T473" s="142" t="str">
        <f t="shared" si="240"/>
        <v xml:space="preserve"> </v>
      </c>
      <c r="U473" s="142" t="str">
        <f t="shared" si="240"/>
        <v xml:space="preserve"> </v>
      </c>
      <c r="V473" s="142" t="str">
        <f t="shared" si="240"/>
        <v xml:space="preserve"> </v>
      </c>
      <c r="W473" s="142" t="str">
        <f t="shared" si="240"/>
        <v xml:space="preserve"> </v>
      </c>
      <c r="X473" s="142" t="str">
        <f t="shared" si="240"/>
        <v xml:space="preserve"> </v>
      </c>
      <c r="Y473" s="142" t="str">
        <f t="shared" si="240"/>
        <v xml:space="preserve"> </v>
      </c>
      <c r="Z473" s="142" t="str">
        <f t="shared" si="240"/>
        <v xml:space="preserve"> </v>
      </c>
      <c r="AA473" s="142" t="str">
        <f t="shared" si="240"/>
        <v xml:space="preserve"> </v>
      </c>
      <c r="AB473" s="142" t="str">
        <f t="shared" si="240"/>
        <v xml:space="preserve"> </v>
      </c>
      <c r="AC473" s="142" t="str">
        <f t="shared" si="240"/>
        <v xml:space="preserve"> </v>
      </c>
      <c r="AD473" s="142" t="str">
        <f t="shared" si="240"/>
        <v xml:space="preserve"> </v>
      </c>
      <c r="AE473" s="142" t="str">
        <f t="shared" si="240"/>
        <v xml:space="preserve"> </v>
      </c>
      <c r="AF473" s="142" t="str">
        <f t="shared" si="240"/>
        <v xml:space="preserve"> </v>
      </c>
      <c r="AG473" s="142" t="str">
        <f t="shared" si="240"/>
        <v xml:space="preserve"> </v>
      </c>
    </row>
    <row r="474" spans="2:33">
      <c r="B474" s="140"/>
      <c r="C474" s="151" t="s">
        <v>485</v>
      </c>
      <c r="D474" s="8"/>
      <c r="E474" s="8"/>
      <c r="F474" s="8"/>
      <c r="G474" s="8"/>
      <c r="H474" s="8"/>
      <c r="I474" s="8"/>
      <c r="J474" s="8"/>
      <c r="K474" s="8"/>
      <c r="L474" s="8"/>
      <c r="M474" s="8"/>
      <c r="N474" s="8"/>
      <c r="O474" s="8"/>
      <c r="P474" s="8"/>
      <c r="Q474" s="8"/>
      <c r="R474" s="8"/>
      <c r="S474" s="8"/>
      <c r="T474" s="8"/>
      <c r="U474" s="8"/>
      <c r="V474" s="8"/>
      <c r="W474" s="8"/>
      <c r="X474" s="8"/>
      <c r="Y474" s="8"/>
      <c r="Z474" s="8"/>
      <c r="AA474" s="8"/>
      <c r="AB474" s="8"/>
      <c r="AC474" s="8"/>
      <c r="AD474" s="8"/>
      <c r="AE474" s="8"/>
      <c r="AF474" s="8"/>
      <c r="AG474" s="8"/>
    </row>
    <row r="475" spans="2:33">
      <c r="B475" s="140"/>
      <c r="C475" s="151" t="s">
        <v>486</v>
      </c>
      <c r="D475" s="84"/>
      <c r="E475" s="8"/>
      <c r="F475" s="8"/>
      <c r="G475" s="8"/>
      <c r="H475" s="8"/>
      <c r="I475" s="8"/>
      <c r="J475" s="8"/>
      <c r="K475" s="8"/>
      <c r="L475" s="8"/>
      <c r="M475" s="8"/>
      <c r="N475" s="8"/>
      <c r="O475" s="8"/>
      <c r="P475" s="8"/>
      <c r="Q475" s="8"/>
      <c r="R475" s="8"/>
      <c r="S475" s="8"/>
      <c r="T475" s="8"/>
      <c r="U475" s="8"/>
      <c r="V475" s="8"/>
      <c r="W475" s="8"/>
      <c r="X475" s="8"/>
      <c r="Y475" s="8"/>
      <c r="Z475" s="8"/>
      <c r="AA475" s="8"/>
      <c r="AB475" s="8"/>
      <c r="AC475" s="8"/>
      <c r="AD475" s="8"/>
      <c r="AE475" s="8"/>
      <c r="AF475" s="8"/>
      <c r="AG475" s="8"/>
    </row>
    <row r="476" spans="2:33">
      <c r="B476" s="140"/>
      <c r="C476" s="151" t="s">
        <v>487</v>
      </c>
      <c r="D476" s="8"/>
      <c r="E476" s="8"/>
      <c r="F476" s="8"/>
      <c r="G476" s="8"/>
      <c r="H476" s="8"/>
      <c r="I476" s="8"/>
      <c r="J476" s="8"/>
      <c r="K476" s="8"/>
      <c r="L476" s="8"/>
      <c r="M476" s="8"/>
      <c r="N476" s="8"/>
      <c r="O476" s="8"/>
      <c r="P476" s="8"/>
      <c r="Q476" s="8"/>
      <c r="R476" s="8"/>
      <c r="S476" s="8"/>
      <c r="T476" s="8"/>
      <c r="U476" s="8"/>
      <c r="V476" s="8"/>
      <c r="W476" s="8"/>
      <c r="X476" s="8"/>
      <c r="Y476" s="8"/>
      <c r="Z476" s="8"/>
      <c r="AA476" s="8"/>
      <c r="AB476" s="8"/>
      <c r="AC476" s="8"/>
      <c r="AD476" s="8"/>
      <c r="AE476" s="8"/>
      <c r="AF476" s="8"/>
      <c r="AG476" s="8"/>
    </row>
    <row r="477" spans="2:33">
      <c r="B477">
        <v>3</v>
      </c>
      <c r="C477" s="147" t="s">
        <v>488</v>
      </c>
      <c r="D477" s="142" t="str">
        <f t="shared" ref="D477:AG477" si="242">IF(COUNTIF(D474:D476,"C")&gt;=1,"A",IF(COUNTIF(D474:D476,"C")&gt;0,"P"," "))</f>
        <v xml:space="preserve"> </v>
      </c>
      <c r="E477" s="142" t="str">
        <f t="shared" ref="E477:S477" si="243">IF(COUNTIF(E474:E476,"C")&gt;=1,"A",IF(COUNTIF(E474:E476,"C")&gt;0,"P"," "))</f>
        <v xml:space="preserve"> </v>
      </c>
      <c r="F477" s="142" t="str">
        <f>IF(COUNTIF(F474:F476,"C")&gt;=1,"A",IF(COUNTIF(F474:F476,"C")&gt;0,"P"," "))</f>
        <v xml:space="preserve"> </v>
      </c>
      <c r="G477" s="142" t="str">
        <f t="shared" si="243"/>
        <v xml:space="preserve"> </v>
      </c>
      <c r="H477" s="142" t="str">
        <f t="shared" si="243"/>
        <v xml:space="preserve"> </v>
      </c>
      <c r="I477" s="142" t="str">
        <f t="shared" si="243"/>
        <v xml:space="preserve"> </v>
      </c>
      <c r="J477" s="142" t="str">
        <f t="shared" si="243"/>
        <v xml:space="preserve"> </v>
      </c>
      <c r="K477" s="142" t="str">
        <f t="shared" si="243"/>
        <v xml:space="preserve"> </v>
      </c>
      <c r="L477" s="142" t="str">
        <f t="shared" si="243"/>
        <v xml:space="preserve"> </v>
      </c>
      <c r="M477" s="142" t="str">
        <f t="shared" si="243"/>
        <v xml:space="preserve"> </v>
      </c>
      <c r="N477" s="142" t="str">
        <f t="shared" si="243"/>
        <v xml:space="preserve"> </v>
      </c>
      <c r="O477" s="142" t="str">
        <f t="shared" si="243"/>
        <v xml:space="preserve"> </v>
      </c>
      <c r="P477" s="142" t="str">
        <f t="shared" si="243"/>
        <v xml:space="preserve"> </v>
      </c>
      <c r="Q477" s="142" t="str">
        <f t="shared" si="243"/>
        <v xml:space="preserve"> </v>
      </c>
      <c r="R477" s="142" t="str">
        <f t="shared" si="243"/>
        <v xml:space="preserve"> </v>
      </c>
      <c r="S477" s="142" t="str">
        <f t="shared" si="243"/>
        <v xml:space="preserve"> </v>
      </c>
      <c r="T477" s="142" t="str">
        <f t="shared" si="242"/>
        <v xml:space="preserve"> </v>
      </c>
      <c r="U477" s="142" t="str">
        <f t="shared" si="242"/>
        <v xml:space="preserve"> </v>
      </c>
      <c r="V477" s="142" t="str">
        <f t="shared" si="242"/>
        <v xml:space="preserve"> </v>
      </c>
      <c r="W477" s="142" t="str">
        <f t="shared" si="242"/>
        <v xml:space="preserve"> </v>
      </c>
      <c r="X477" s="142" t="str">
        <f t="shared" si="242"/>
        <v xml:space="preserve"> </v>
      </c>
      <c r="Y477" s="142" t="str">
        <f t="shared" si="242"/>
        <v xml:space="preserve"> </v>
      </c>
      <c r="Z477" s="142" t="str">
        <f t="shared" si="242"/>
        <v xml:space="preserve"> </v>
      </c>
      <c r="AA477" s="142" t="str">
        <f t="shared" si="242"/>
        <v xml:space="preserve"> </v>
      </c>
      <c r="AB477" s="142" t="str">
        <f t="shared" si="242"/>
        <v xml:space="preserve"> </v>
      </c>
      <c r="AC477" s="142" t="str">
        <f t="shared" si="242"/>
        <v xml:space="preserve"> </v>
      </c>
      <c r="AD477" s="142" t="str">
        <f t="shared" si="242"/>
        <v xml:space="preserve"> </v>
      </c>
      <c r="AE477" s="142" t="str">
        <f t="shared" si="242"/>
        <v xml:space="preserve"> </v>
      </c>
      <c r="AF477" s="142" t="str">
        <f t="shared" si="242"/>
        <v xml:space="preserve"> </v>
      </c>
      <c r="AG477" s="142" t="str">
        <f t="shared" si="242"/>
        <v xml:space="preserve"> </v>
      </c>
    </row>
    <row r="478" spans="2:33">
      <c r="B478" s="140"/>
      <c r="C478" s="151" t="s">
        <v>489</v>
      </c>
      <c r="D478" s="8"/>
      <c r="E478" s="8"/>
      <c r="F478" s="8"/>
      <c r="G478" s="8"/>
      <c r="H478" s="8"/>
      <c r="I478" s="8"/>
      <c r="J478" s="8"/>
      <c r="K478" s="8"/>
      <c r="L478" s="8"/>
      <c r="M478" s="8"/>
      <c r="N478" s="8"/>
      <c r="O478" s="8"/>
      <c r="P478" s="8"/>
      <c r="Q478" s="8"/>
      <c r="R478" s="8"/>
      <c r="S478" s="8"/>
      <c r="T478" s="8"/>
      <c r="U478" s="8"/>
      <c r="V478" s="8"/>
      <c r="W478" s="8"/>
      <c r="X478" s="8"/>
      <c r="Y478" s="8"/>
      <c r="Z478" s="8"/>
      <c r="AA478" s="8"/>
      <c r="AB478" s="8"/>
      <c r="AC478" s="8"/>
      <c r="AD478" s="8"/>
      <c r="AE478" s="8"/>
      <c r="AF478" s="8"/>
      <c r="AG478" s="8"/>
    </row>
    <row r="479" spans="2:33">
      <c r="B479" s="140"/>
      <c r="C479" s="151" t="s">
        <v>490</v>
      </c>
      <c r="D479" s="84"/>
      <c r="E479" s="8"/>
      <c r="F479" s="8"/>
      <c r="G479" s="8"/>
      <c r="H479" s="8"/>
      <c r="I479" s="8"/>
      <c r="J479" s="8"/>
      <c r="K479" s="8"/>
      <c r="L479" s="8"/>
      <c r="M479" s="8"/>
      <c r="N479" s="8"/>
      <c r="O479" s="8"/>
      <c r="P479" s="8"/>
      <c r="Q479" s="8"/>
      <c r="R479" s="8"/>
      <c r="S479" s="8"/>
      <c r="T479" s="8"/>
      <c r="U479" s="8"/>
      <c r="V479" s="8"/>
      <c r="W479" s="8"/>
      <c r="X479" s="8"/>
      <c r="Y479" s="8"/>
      <c r="Z479" s="8"/>
      <c r="AA479" s="8"/>
      <c r="AB479" s="8"/>
      <c r="AC479" s="8"/>
      <c r="AD479" s="8"/>
      <c r="AE479" s="8"/>
      <c r="AF479" s="8"/>
      <c r="AG479" s="8"/>
    </row>
    <row r="480" spans="2:33">
      <c r="B480" s="140"/>
      <c r="C480" s="151" t="s">
        <v>491</v>
      </c>
      <c r="D480" s="8"/>
      <c r="E480" s="8"/>
      <c r="F480" s="8"/>
      <c r="G480" s="8"/>
      <c r="H480" s="8"/>
      <c r="I480" s="8"/>
      <c r="J480" s="8"/>
      <c r="K480" s="8"/>
      <c r="L480" s="8"/>
      <c r="M480" s="8"/>
      <c r="N480" s="8"/>
      <c r="O480" s="8"/>
      <c r="P480" s="8"/>
      <c r="Q480" s="8"/>
      <c r="R480" s="8"/>
      <c r="S480" s="8"/>
      <c r="T480" s="8"/>
      <c r="U480" s="8"/>
      <c r="V480" s="8"/>
      <c r="W480" s="8"/>
      <c r="X480" s="8"/>
      <c r="Y480" s="8"/>
      <c r="Z480" s="8"/>
      <c r="AA480" s="8"/>
      <c r="AB480" s="8"/>
      <c r="AC480" s="8"/>
      <c r="AD480" s="8"/>
      <c r="AE480" s="8"/>
      <c r="AF480" s="8"/>
      <c r="AG480" s="8"/>
    </row>
    <row r="481" spans="2:33">
      <c r="B481">
        <v>4</v>
      </c>
      <c r="C481" s="147" t="s">
        <v>492</v>
      </c>
      <c r="D481" s="142" t="str">
        <f t="shared" ref="D481:AG481" si="244">IF(COUNTIF(D478:D480,"C")&gt;=1,"A",IF(COUNTIF(D478:D480,"C")&gt;0,"P"," "))</f>
        <v xml:space="preserve"> </v>
      </c>
      <c r="E481" s="142" t="str">
        <f t="shared" ref="E481:S481" si="245">IF(COUNTIF(E478:E480,"C")&gt;=1,"A",IF(COUNTIF(E478:E480,"C")&gt;0,"P"," "))</f>
        <v xml:space="preserve"> </v>
      </c>
      <c r="F481" s="142" t="str">
        <f>IF(COUNTIF(F478:F480,"C")&gt;=1,"A",IF(COUNTIF(F478:F480,"C")&gt;0,"P"," "))</f>
        <v xml:space="preserve"> </v>
      </c>
      <c r="G481" s="142" t="str">
        <f t="shared" si="245"/>
        <v xml:space="preserve"> </v>
      </c>
      <c r="H481" s="142" t="str">
        <f t="shared" si="245"/>
        <v xml:space="preserve"> </v>
      </c>
      <c r="I481" s="142" t="str">
        <f t="shared" si="245"/>
        <v xml:space="preserve"> </v>
      </c>
      <c r="J481" s="142" t="str">
        <f t="shared" si="245"/>
        <v xml:space="preserve"> </v>
      </c>
      <c r="K481" s="142" t="str">
        <f t="shared" si="245"/>
        <v xml:space="preserve"> </v>
      </c>
      <c r="L481" s="142" t="str">
        <f t="shared" si="245"/>
        <v xml:space="preserve"> </v>
      </c>
      <c r="M481" s="142" t="str">
        <f t="shared" si="245"/>
        <v xml:space="preserve"> </v>
      </c>
      <c r="N481" s="142" t="str">
        <f t="shared" si="245"/>
        <v xml:space="preserve"> </v>
      </c>
      <c r="O481" s="142" t="str">
        <f t="shared" si="245"/>
        <v xml:space="preserve"> </v>
      </c>
      <c r="P481" s="142" t="str">
        <f t="shared" si="245"/>
        <v xml:space="preserve"> </v>
      </c>
      <c r="Q481" s="142" t="str">
        <f t="shared" si="245"/>
        <v xml:space="preserve"> </v>
      </c>
      <c r="R481" s="142" t="str">
        <f t="shared" si="245"/>
        <v xml:space="preserve"> </v>
      </c>
      <c r="S481" s="142" t="str">
        <f t="shared" si="245"/>
        <v xml:space="preserve"> </v>
      </c>
      <c r="T481" s="142" t="str">
        <f t="shared" si="244"/>
        <v xml:space="preserve"> </v>
      </c>
      <c r="U481" s="142" t="str">
        <f t="shared" si="244"/>
        <v xml:space="preserve"> </v>
      </c>
      <c r="V481" s="142" t="str">
        <f t="shared" si="244"/>
        <v xml:space="preserve"> </v>
      </c>
      <c r="W481" s="142" t="str">
        <f t="shared" si="244"/>
        <v xml:space="preserve"> </v>
      </c>
      <c r="X481" s="142" t="str">
        <f t="shared" si="244"/>
        <v xml:space="preserve"> </v>
      </c>
      <c r="Y481" s="142" t="str">
        <f t="shared" si="244"/>
        <v xml:space="preserve"> </v>
      </c>
      <c r="Z481" s="142" t="str">
        <f t="shared" si="244"/>
        <v xml:space="preserve"> </v>
      </c>
      <c r="AA481" s="142" t="str">
        <f t="shared" si="244"/>
        <v xml:space="preserve"> </v>
      </c>
      <c r="AB481" s="142" t="str">
        <f t="shared" si="244"/>
        <v xml:space="preserve"> </v>
      </c>
      <c r="AC481" s="142" t="str">
        <f t="shared" si="244"/>
        <v xml:space="preserve"> </v>
      </c>
      <c r="AD481" s="142" t="str">
        <f t="shared" si="244"/>
        <v xml:space="preserve"> </v>
      </c>
      <c r="AE481" s="142" t="str">
        <f t="shared" si="244"/>
        <v xml:space="preserve"> </v>
      </c>
      <c r="AF481" s="142" t="str">
        <f t="shared" si="244"/>
        <v xml:space="preserve"> </v>
      </c>
      <c r="AG481" s="142" t="str">
        <f t="shared" si="244"/>
        <v xml:space="preserve"> </v>
      </c>
    </row>
    <row r="482" spans="2:33">
      <c r="B482" s="140"/>
      <c r="C482" s="151" t="s">
        <v>493</v>
      </c>
      <c r="D482" s="8"/>
      <c r="E482" s="8"/>
      <c r="F482" s="8"/>
      <c r="G482" s="8"/>
      <c r="H482" s="8"/>
      <c r="I482" s="8"/>
      <c r="J482" s="8"/>
      <c r="K482" s="8"/>
      <c r="L482" s="8"/>
      <c r="M482" s="8"/>
      <c r="N482" s="8"/>
      <c r="O482" s="8"/>
      <c r="P482" s="8"/>
      <c r="Q482" s="8"/>
      <c r="R482" s="8"/>
      <c r="S482" s="8"/>
      <c r="T482" s="8"/>
      <c r="U482" s="8"/>
      <c r="V482" s="8"/>
      <c r="W482" s="8"/>
      <c r="X482" s="8"/>
      <c r="Y482" s="8"/>
      <c r="Z482" s="8"/>
      <c r="AA482" s="8"/>
      <c r="AB482" s="8"/>
      <c r="AC482" s="8"/>
      <c r="AD482" s="8"/>
      <c r="AE482" s="8"/>
      <c r="AF482" s="8"/>
      <c r="AG482" s="8"/>
    </row>
    <row r="483" spans="2:33">
      <c r="B483" s="140"/>
      <c r="C483" s="151" t="s">
        <v>494</v>
      </c>
      <c r="D483" s="84"/>
      <c r="E483" s="8"/>
      <c r="F483" s="8"/>
      <c r="G483" s="8"/>
      <c r="H483" s="8"/>
      <c r="I483" s="8"/>
      <c r="J483" s="8"/>
      <c r="K483" s="8"/>
      <c r="L483" s="8"/>
      <c r="M483" s="8"/>
      <c r="N483" s="8"/>
      <c r="O483" s="8"/>
      <c r="P483" s="8"/>
      <c r="Q483" s="8"/>
      <c r="R483" s="8"/>
      <c r="S483" s="8"/>
      <c r="T483" s="8"/>
      <c r="U483" s="8"/>
      <c r="V483" s="8"/>
      <c r="W483" s="8"/>
      <c r="X483" s="8"/>
      <c r="Y483" s="8"/>
      <c r="Z483" s="8"/>
      <c r="AA483" s="8"/>
      <c r="AB483" s="8"/>
      <c r="AC483" s="8"/>
      <c r="AD483" s="8"/>
      <c r="AE483" s="8"/>
      <c r="AF483" s="8"/>
      <c r="AG483" s="8"/>
    </row>
    <row r="484" spans="2:33">
      <c r="B484" s="140"/>
      <c r="C484" s="151" t="s">
        <v>495</v>
      </c>
      <c r="D484" s="8"/>
      <c r="E484" s="8"/>
      <c r="F484" s="8"/>
      <c r="G484" s="8"/>
      <c r="H484" s="8"/>
      <c r="I484" s="8"/>
      <c r="J484" s="8"/>
      <c r="K484" s="8"/>
      <c r="L484" s="8"/>
      <c r="M484" s="8"/>
      <c r="N484" s="8"/>
      <c r="O484" s="8"/>
      <c r="P484" s="8"/>
      <c r="Q484" s="8"/>
      <c r="R484" s="8"/>
      <c r="S484" s="8"/>
      <c r="T484" s="8"/>
      <c r="U484" s="8"/>
      <c r="V484" s="8"/>
      <c r="W484" s="8"/>
      <c r="X484" s="8"/>
      <c r="Y484" s="8"/>
      <c r="Z484" s="8"/>
      <c r="AA484" s="8"/>
      <c r="AB484" s="8"/>
      <c r="AC484" s="8"/>
      <c r="AD484" s="8"/>
      <c r="AE484" s="8"/>
      <c r="AF484" s="8"/>
      <c r="AG484" s="8"/>
    </row>
    <row r="485" spans="2:33">
      <c r="B485">
        <v>5</v>
      </c>
      <c r="C485" s="147" t="s">
        <v>496</v>
      </c>
      <c r="D485" s="142" t="str">
        <f t="shared" ref="D485:AG485" si="246">IF(COUNTIF(D482:D484,"C")&gt;=1,"A",IF(COUNTIF(D482:D484,"C")&gt;0,"P"," "))</f>
        <v xml:space="preserve"> </v>
      </c>
      <c r="E485" s="142" t="str">
        <f t="shared" ref="E485:S485" si="247">IF(COUNTIF(E482:E484,"C")&gt;=1,"A",IF(COUNTIF(E482:E484,"C")&gt;0,"P"," "))</f>
        <v xml:space="preserve"> </v>
      </c>
      <c r="F485" s="142" t="str">
        <f>IF(COUNTIF(F482:F484,"C")&gt;=1,"A",IF(COUNTIF(F482:F484,"C")&gt;0,"P"," "))</f>
        <v xml:space="preserve"> </v>
      </c>
      <c r="G485" s="142" t="str">
        <f t="shared" si="247"/>
        <v xml:space="preserve"> </v>
      </c>
      <c r="H485" s="142" t="str">
        <f t="shared" si="247"/>
        <v xml:space="preserve"> </v>
      </c>
      <c r="I485" s="142" t="str">
        <f t="shared" si="247"/>
        <v xml:space="preserve"> </v>
      </c>
      <c r="J485" s="142" t="str">
        <f t="shared" si="247"/>
        <v xml:space="preserve"> </v>
      </c>
      <c r="K485" s="142" t="str">
        <f t="shared" si="247"/>
        <v xml:space="preserve"> </v>
      </c>
      <c r="L485" s="142" t="str">
        <f t="shared" si="247"/>
        <v xml:space="preserve"> </v>
      </c>
      <c r="M485" s="142" t="str">
        <f t="shared" si="247"/>
        <v xml:space="preserve"> </v>
      </c>
      <c r="N485" s="142" t="str">
        <f t="shared" si="247"/>
        <v xml:space="preserve"> </v>
      </c>
      <c r="O485" s="142" t="str">
        <f t="shared" si="247"/>
        <v xml:space="preserve"> </v>
      </c>
      <c r="P485" s="142" t="str">
        <f t="shared" si="247"/>
        <v xml:space="preserve"> </v>
      </c>
      <c r="Q485" s="142" t="str">
        <f t="shared" si="247"/>
        <v xml:space="preserve"> </v>
      </c>
      <c r="R485" s="142" t="str">
        <f t="shared" si="247"/>
        <v xml:space="preserve"> </v>
      </c>
      <c r="S485" s="142" t="str">
        <f t="shared" si="247"/>
        <v xml:space="preserve"> </v>
      </c>
      <c r="T485" s="142" t="str">
        <f t="shared" si="246"/>
        <v xml:space="preserve"> </v>
      </c>
      <c r="U485" s="142" t="str">
        <f t="shared" si="246"/>
        <v xml:space="preserve"> </v>
      </c>
      <c r="V485" s="142" t="str">
        <f t="shared" si="246"/>
        <v xml:space="preserve"> </v>
      </c>
      <c r="W485" s="142" t="str">
        <f t="shared" si="246"/>
        <v xml:space="preserve"> </v>
      </c>
      <c r="X485" s="142" t="str">
        <f t="shared" si="246"/>
        <v xml:space="preserve"> </v>
      </c>
      <c r="Y485" s="142" t="str">
        <f t="shared" si="246"/>
        <v xml:space="preserve"> </v>
      </c>
      <c r="Z485" s="142" t="str">
        <f t="shared" si="246"/>
        <v xml:space="preserve"> </v>
      </c>
      <c r="AA485" s="142" t="str">
        <f t="shared" si="246"/>
        <v xml:space="preserve"> </v>
      </c>
      <c r="AB485" s="142" t="str">
        <f t="shared" si="246"/>
        <v xml:space="preserve"> </v>
      </c>
      <c r="AC485" s="142" t="str">
        <f t="shared" si="246"/>
        <v xml:space="preserve"> </v>
      </c>
      <c r="AD485" s="142" t="str">
        <f t="shared" si="246"/>
        <v xml:space="preserve"> </v>
      </c>
      <c r="AE485" s="142" t="str">
        <f t="shared" si="246"/>
        <v xml:space="preserve"> </v>
      </c>
      <c r="AF485" s="142" t="str">
        <f t="shared" si="246"/>
        <v xml:space="preserve"> </v>
      </c>
      <c r="AG485" s="142" t="str">
        <f t="shared" si="246"/>
        <v xml:space="preserve"> </v>
      </c>
    </row>
    <row r="486" spans="2:33">
      <c r="B486" s="140"/>
      <c r="C486" s="151" t="s">
        <v>497</v>
      </c>
      <c r="D486" s="8"/>
      <c r="E486" s="8"/>
      <c r="F486" s="8"/>
      <c r="G486" s="8"/>
      <c r="H486" s="8"/>
      <c r="I486" s="8"/>
      <c r="J486" s="8"/>
      <c r="K486" s="8"/>
      <c r="L486" s="8"/>
      <c r="M486" s="8"/>
      <c r="N486" s="8"/>
      <c r="O486" s="8"/>
      <c r="P486" s="8"/>
      <c r="Q486" s="8"/>
      <c r="R486" s="8"/>
      <c r="S486" s="8"/>
      <c r="T486" s="8"/>
      <c r="U486" s="8"/>
      <c r="V486" s="8"/>
      <c r="W486" s="8"/>
      <c r="X486" s="8"/>
      <c r="Y486" s="8"/>
      <c r="Z486" s="8"/>
      <c r="AA486" s="8"/>
      <c r="AB486" s="8"/>
      <c r="AC486" s="8"/>
      <c r="AD486" s="8"/>
      <c r="AE486" s="8"/>
      <c r="AF486" s="8"/>
      <c r="AG486" s="8"/>
    </row>
    <row r="487" spans="2:33">
      <c r="B487" s="140"/>
      <c r="C487" s="151" t="s">
        <v>498</v>
      </c>
      <c r="D487" s="84"/>
      <c r="E487" s="8"/>
      <c r="F487" s="8"/>
      <c r="G487" s="8"/>
      <c r="H487" s="8"/>
      <c r="I487" s="8"/>
      <c r="J487" s="8"/>
      <c r="K487" s="8"/>
      <c r="L487" s="8"/>
      <c r="M487" s="8"/>
      <c r="N487" s="8"/>
      <c r="O487" s="8"/>
      <c r="P487" s="8"/>
      <c r="Q487" s="8"/>
      <c r="R487" s="8"/>
      <c r="S487" s="8"/>
      <c r="T487" s="8"/>
      <c r="U487" s="8"/>
      <c r="V487" s="8"/>
      <c r="W487" s="8"/>
      <c r="X487" s="8"/>
      <c r="Y487" s="8"/>
      <c r="Z487" s="8"/>
      <c r="AA487" s="8"/>
      <c r="AB487" s="8"/>
      <c r="AC487" s="8"/>
      <c r="AD487" s="8"/>
      <c r="AE487" s="8"/>
      <c r="AF487" s="8"/>
      <c r="AG487" s="8"/>
    </row>
    <row r="488" spans="2:33" ht="13.5" thickBot="1">
      <c r="B488" s="140"/>
      <c r="C488" s="151" t="s">
        <v>499</v>
      </c>
      <c r="D488" s="8"/>
      <c r="E488" s="8"/>
      <c r="F488" s="8"/>
      <c r="G488" s="8"/>
      <c r="H488" s="8"/>
      <c r="I488" s="8"/>
      <c r="J488" s="8"/>
      <c r="K488" s="8"/>
      <c r="L488" s="8"/>
      <c r="M488" s="8"/>
      <c r="N488" s="8"/>
      <c r="O488" s="8"/>
      <c r="P488" s="8"/>
      <c r="Q488" s="8"/>
      <c r="R488" s="8"/>
      <c r="S488" s="8"/>
      <c r="T488" s="8"/>
      <c r="U488" s="8"/>
      <c r="V488" s="8"/>
      <c r="W488" s="8"/>
      <c r="X488" s="8"/>
      <c r="Y488" s="8"/>
      <c r="Z488" s="8"/>
      <c r="AA488" s="8"/>
      <c r="AB488" s="8"/>
      <c r="AC488" s="8"/>
      <c r="AD488" s="8"/>
      <c r="AE488" s="8"/>
      <c r="AF488" s="8"/>
      <c r="AG488" s="8"/>
    </row>
    <row r="489" spans="2:33" ht="13.5" hidden="1" thickBot="1">
      <c r="D489" s="142" t="str">
        <f t="shared" ref="D489:AG489" si="248">IF(COUNTIF(D486:D488,"C")&gt;=1,"A",IF(COUNTIF(D486:D488,"C")&gt;0,"P"," "))</f>
        <v xml:space="preserve"> </v>
      </c>
      <c r="E489" s="142" t="str">
        <f t="shared" ref="E489:S489" si="249">IF(COUNTIF(E486:E488,"C")&gt;=1,"A",IF(COUNTIF(E486:E488,"C")&gt;0,"P"," "))</f>
        <v xml:space="preserve"> </v>
      </c>
      <c r="F489" s="142" t="str">
        <f>IF(COUNTIF(F486:F488,"C")&gt;=1,"A",IF(COUNTIF(F486:F488,"C")&gt;0,"P"," "))</f>
        <v xml:space="preserve"> </v>
      </c>
      <c r="G489" s="142" t="str">
        <f t="shared" si="249"/>
        <v xml:space="preserve"> </v>
      </c>
      <c r="H489" s="142" t="str">
        <f t="shared" si="249"/>
        <v xml:space="preserve"> </v>
      </c>
      <c r="I489" s="142" t="str">
        <f t="shared" si="249"/>
        <v xml:space="preserve"> </v>
      </c>
      <c r="J489" s="142" t="str">
        <f t="shared" si="249"/>
        <v xml:space="preserve"> </v>
      </c>
      <c r="K489" s="142" t="str">
        <f t="shared" si="249"/>
        <v xml:space="preserve"> </v>
      </c>
      <c r="L489" s="142" t="str">
        <f t="shared" si="249"/>
        <v xml:space="preserve"> </v>
      </c>
      <c r="M489" s="142" t="str">
        <f t="shared" si="249"/>
        <v xml:space="preserve"> </v>
      </c>
      <c r="N489" s="142" t="str">
        <f t="shared" si="249"/>
        <v xml:space="preserve"> </v>
      </c>
      <c r="O489" s="142" t="str">
        <f t="shared" si="249"/>
        <v xml:space="preserve"> </v>
      </c>
      <c r="P489" s="142" t="str">
        <f t="shared" si="249"/>
        <v xml:space="preserve"> </v>
      </c>
      <c r="Q489" s="142" t="str">
        <f t="shared" si="249"/>
        <v xml:space="preserve"> </v>
      </c>
      <c r="R489" s="142" t="str">
        <f t="shared" si="249"/>
        <v xml:space="preserve"> </v>
      </c>
      <c r="S489" s="142" t="str">
        <f t="shared" si="249"/>
        <v xml:space="preserve"> </v>
      </c>
      <c r="T489" s="142" t="str">
        <f t="shared" si="248"/>
        <v xml:space="preserve"> </v>
      </c>
      <c r="U489" s="142" t="str">
        <f t="shared" si="248"/>
        <v xml:space="preserve"> </v>
      </c>
      <c r="V489" s="142" t="str">
        <f t="shared" si="248"/>
        <v xml:space="preserve"> </v>
      </c>
      <c r="W489" s="142" t="str">
        <f t="shared" si="248"/>
        <v xml:space="preserve"> </v>
      </c>
      <c r="X489" s="142" t="str">
        <f t="shared" si="248"/>
        <v xml:space="preserve"> </v>
      </c>
      <c r="Y489" s="142" t="str">
        <f t="shared" si="248"/>
        <v xml:space="preserve"> </v>
      </c>
      <c r="Z489" s="142" t="str">
        <f t="shared" si="248"/>
        <v xml:space="preserve"> </v>
      </c>
      <c r="AA489" s="142" t="str">
        <f t="shared" si="248"/>
        <v xml:space="preserve"> </v>
      </c>
      <c r="AB489" s="142" t="str">
        <f t="shared" si="248"/>
        <v xml:space="preserve"> </v>
      </c>
      <c r="AC489" s="142" t="str">
        <f t="shared" si="248"/>
        <v xml:space="preserve"> </v>
      </c>
      <c r="AD489" s="142" t="str">
        <f t="shared" si="248"/>
        <v xml:space="preserve"> </v>
      </c>
      <c r="AE489" s="142" t="str">
        <f t="shared" si="248"/>
        <v xml:space="preserve"> </v>
      </c>
      <c r="AF489" s="142" t="str">
        <f t="shared" si="248"/>
        <v xml:space="preserve"> </v>
      </c>
      <c r="AG489" s="142" t="str">
        <f t="shared" si="248"/>
        <v xml:space="preserve"> </v>
      </c>
    </row>
    <row r="490" spans="2:33" ht="13.5" thickBot="1">
      <c r="C490" s="20" t="s">
        <v>49</v>
      </c>
      <c r="D490" s="108" t="str">
        <f>IF(COUNTIF(D473:D489,"A")&gt;4,"C",IF(COUNTIF(D473:D489,"A")&gt;0,"P"," "))</f>
        <v xml:space="preserve"> </v>
      </c>
      <c r="E490" s="108" t="str">
        <f t="shared" ref="E490:S490" si="250">IF(COUNTIF(E473:E489,"A")&gt;4,"C",IF(COUNTIF(E473:E489,"A")&gt;0,"P"," "))</f>
        <v xml:space="preserve"> </v>
      </c>
      <c r="F490" s="108" t="str">
        <f>IF(COUNTIF(F473:F489,"A")&gt;4,"C",IF(COUNTIF(F473:F489,"A")&gt;0,"P"," "))</f>
        <v xml:space="preserve"> </v>
      </c>
      <c r="G490" s="108" t="str">
        <f t="shared" si="250"/>
        <v xml:space="preserve"> </v>
      </c>
      <c r="H490" s="108" t="str">
        <f t="shared" si="250"/>
        <v xml:space="preserve"> </v>
      </c>
      <c r="I490" s="108" t="str">
        <f t="shared" si="250"/>
        <v xml:space="preserve"> </v>
      </c>
      <c r="J490" s="108" t="str">
        <f t="shared" si="250"/>
        <v xml:space="preserve"> </v>
      </c>
      <c r="K490" s="108" t="str">
        <f t="shared" si="250"/>
        <v xml:space="preserve"> </v>
      </c>
      <c r="L490" s="108" t="str">
        <f t="shared" si="250"/>
        <v xml:space="preserve"> </v>
      </c>
      <c r="M490" s="108" t="str">
        <f t="shared" si="250"/>
        <v xml:space="preserve"> </v>
      </c>
      <c r="N490" s="108" t="str">
        <f t="shared" si="250"/>
        <v xml:space="preserve"> </v>
      </c>
      <c r="O490" s="108" t="str">
        <f t="shared" si="250"/>
        <v xml:space="preserve"> </v>
      </c>
      <c r="P490" s="108" t="str">
        <f t="shared" si="250"/>
        <v xml:space="preserve"> </v>
      </c>
      <c r="Q490" s="108" t="str">
        <f t="shared" si="250"/>
        <v xml:space="preserve"> </v>
      </c>
      <c r="R490" s="108" t="str">
        <f t="shared" si="250"/>
        <v xml:space="preserve"> </v>
      </c>
      <c r="S490" s="108" t="str">
        <f t="shared" si="250"/>
        <v xml:space="preserve"> </v>
      </c>
      <c r="T490" s="108" t="str">
        <f t="shared" ref="T490:AG490" si="251">IF(COUNTIF(T473:T489,"A")&gt;4,"C",IF(COUNTIF(T473:T489,"A")&gt;0,"P"," "))</f>
        <v xml:space="preserve"> </v>
      </c>
      <c r="U490" s="108" t="str">
        <f t="shared" si="251"/>
        <v xml:space="preserve"> </v>
      </c>
      <c r="V490" s="108" t="str">
        <f t="shared" si="251"/>
        <v xml:space="preserve"> </v>
      </c>
      <c r="W490" s="108" t="str">
        <f t="shared" si="251"/>
        <v xml:space="preserve"> </v>
      </c>
      <c r="X490" s="108" t="str">
        <f t="shared" si="251"/>
        <v xml:space="preserve"> </v>
      </c>
      <c r="Y490" s="108" t="str">
        <f t="shared" si="251"/>
        <v xml:space="preserve"> </v>
      </c>
      <c r="Z490" s="108" t="str">
        <f t="shared" si="251"/>
        <v xml:space="preserve"> </v>
      </c>
      <c r="AA490" s="108" t="str">
        <f t="shared" si="251"/>
        <v xml:space="preserve"> </v>
      </c>
      <c r="AB490" s="108" t="str">
        <f t="shared" si="251"/>
        <v xml:space="preserve"> </v>
      </c>
      <c r="AC490" s="108" t="str">
        <f t="shared" si="251"/>
        <v xml:space="preserve"> </v>
      </c>
      <c r="AD490" s="108" t="str">
        <f t="shared" si="251"/>
        <v xml:space="preserve"> </v>
      </c>
      <c r="AE490" s="108" t="str">
        <f t="shared" si="251"/>
        <v xml:space="preserve"> </v>
      </c>
      <c r="AF490" s="108" t="str">
        <f t="shared" si="251"/>
        <v xml:space="preserve"> </v>
      </c>
      <c r="AG490" s="108" t="str">
        <f t="shared" si="251"/>
        <v xml:space="preserve"> </v>
      </c>
    </row>
    <row r="491" spans="2:33" ht="15">
      <c r="B491" s="139" t="s">
        <v>141</v>
      </c>
    </row>
    <row r="492" spans="2:33">
      <c r="B492">
        <v>1</v>
      </c>
      <c r="C492" t="s">
        <v>419</v>
      </c>
    </row>
    <row r="493" spans="2:33">
      <c r="B493" s="140"/>
      <c r="C493" s="151" t="s">
        <v>420</v>
      </c>
      <c r="D493" s="8"/>
      <c r="E493" s="8"/>
      <c r="F493" s="8"/>
      <c r="G493" s="8"/>
      <c r="H493" s="8"/>
      <c r="I493" s="8"/>
      <c r="J493" s="8"/>
      <c r="K493" s="8"/>
      <c r="L493" s="8"/>
      <c r="M493" s="8"/>
      <c r="N493" s="8"/>
      <c r="O493" s="8"/>
      <c r="P493" s="8"/>
      <c r="Q493" s="8"/>
      <c r="R493" s="8"/>
      <c r="S493" s="8"/>
      <c r="T493" s="8"/>
      <c r="U493" s="8"/>
      <c r="V493" s="8"/>
      <c r="W493" s="8"/>
      <c r="X493" s="8"/>
      <c r="Y493" s="8"/>
      <c r="Z493" s="8"/>
      <c r="AA493" s="8"/>
      <c r="AB493" s="8"/>
      <c r="AC493" s="8"/>
      <c r="AD493" s="8"/>
      <c r="AE493" s="8"/>
      <c r="AF493" s="8"/>
      <c r="AG493" s="8"/>
    </row>
    <row r="494" spans="2:33">
      <c r="B494" s="140"/>
      <c r="C494" s="151" t="s">
        <v>421</v>
      </c>
      <c r="D494" s="84"/>
      <c r="E494" s="8"/>
      <c r="F494" s="8"/>
      <c r="G494" s="8"/>
      <c r="H494" s="8"/>
      <c r="I494" s="8"/>
      <c r="J494" s="8"/>
      <c r="K494" s="8"/>
      <c r="L494" s="8"/>
      <c r="M494" s="8"/>
      <c r="N494" s="8"/>
      <c r="O494" s="8"/>
      <c r="P494" s="8"/>
      <c r="Q494" s="8"/>
      <c r="R494" s="8"/>
      <c r="S494" s="8"/>
      <c r="T494" s="8"/>
      <c r="U494" s="8"/>
      <c r="V494" s="8"/>
      <c r="W494" s="8"/>
      <c r="X494" s="8"/>
      <c r="Y494" s="8"/>
      <c r="Z494" s="8"/>
      <c r="AA494" s="8"/>
      <c r="AB494" s="8"/>
      <c r="AC494" s="8"/>
      <c r="AD494" s="8"/>
      <c r="AE494" s="8"/>
      <c r="AF494" s="8"/>
      <c r="AG494" s="8"/>
    </row>
    <row r="495" spans="2:33">
      <c r="B495" s="140"/>
      <c r="C495" s="151" t="s">
        <v>422</v>
      </c>
      <c r="D495" s="8"/>
      <c r="E495" s="8"/>
      <c r="F495" s="8"/>
      <c r="G495" s="8"/>
      <c r="H495" s="8"/>
      <c r="I495" s="8"/>
      <c r="J495" s="8"/>
      <c r="K495" s="8"/>
      <c r="L495" s="8"/>
      <c r="M495" s="8"/>
      <c r="N495" s="8"/>
      <c r="O495" s="8"/>
      <c r="P495" s="8"/>
      <c r="Q495" s="8"/>
      <c r="R495" s="8"/>
      <c r="S495" s="8"/>
      <c r="T495" s="8"/>
      <c r="U495" s="8"/>
      <c r="V495" s="8"/>
      <c r="W495" s="8"/>
      <c r="X495" s="8"/>
      <c r="Y495" s="8"/>
      <c r="Z495" s="8"/>
      <c r="AA495" s="8"/>
      <c r="AB495" s="8"/>
      <c r="AC495" s="8"/>
      <c r="AD495" s="8"/>
      <c r="AE495" s="8"/>
      <c r="AF495" s="8"/>
      <c r="AG495" s="8"/>
    </row>
    <row r="496" spans="2:33">
      <c r="B496">
        <v>2</v>
      </c>
      <c r="C496" s="147" t="s">
        <v>423</v>
      </c>
      <c r="D496" s="142" t="str">
        <f t="shared" ref="D496:AG496" si="252">IF(COUNTIF(D493:D495,"C")&gt;=1,"A",IF(COUNTIF(D493:D495,"C")&gt;0,"P"," "))</f>
        <v xml:space="preserve"> </v>
      </c>
      <c r="E496" s="142" t="str">
        <f t="shared" ref="E496:S496" si="253">IF(COUNTIF(E493:E495,"C")&gt;=1,"A",IF(COUNTIF(E493:E495,"C")&gt;0,"P"," "))</f>
        <v xml:space="preserve"> </v>
      </c>
      <c r="F496" s="142" t="str">
        <f>IF(COUNTIF(F493:F495,"C")&gt;=1,"A",IF(COUNTIF(F493:F495,"C")&gt;0,"P"," "))</f>
        <v xml:space="preserve"> </v>
      </c>
      <c r="G496" s="142" t="str">
        <f t="shared" si="253"/>
        <v xml:space="preserve"> </v>
      </c>
      <c r="H496" s="142" t="str">
        <f t="shared" si="253"/>
        <v xml:space="preserve"> </v>
      </c>
      <c r="I496" s="142" t="str">
        <f t="shared" si="253"/>
        <v xml:space="preserve"> </v>
      </c>
      <c r="J496" s="142" t="str">
        <f t="shared" si="253"/>
        <v xml:space="preserve"> </v>
      </c>
      <c r="K496" s="142" t="str">
        <f t="shared" si="253"/>
        <v xml:space="preserve"> </v>
      </c>
      <c r="L496" s="142" t="str">
        <f t="shared" si="253"/>
        <v xml:space="preserve"> </v>
      </c>
      <c r="M496" s="142" t="str">
        <f t="shared" si="253"/>
        <v xml:space="preserve"> </v>
      </c>
      <c r="N496" s="142" t="str">
        <f t="shared" si="253"/>
        <v xml:space="preserve"> </v>
      </c>
      <c r="O496" s="142" t="str">
        <f t="shared" si="253"/>
        <v xml:space="preserve"> </v>
      </c>
      <c r="P496" s="142" t="str">
        <f t="shared" si="253"/>
        <v xml:space="preserve"> </v>
      </c>
      <c r="Q496" s="142" t="str">
        <f t="shared" si="253"/>
        <v xml:space="preserve"> </v>
      </c>
      <c r="R496" s="142" t="str">
        <f t="shared" si="253"/>
        <v xml:space="preserve"> </v>
      </c>
      <c r="S496" s="142" t="str">
        <f t="shared" si="253"/>
        <v xml:space="preserve"> </v>
      </c>
      <c r="T496" s="142" t="str">
        <f t="shared" si="252"/>
        <v xml:space="preserve"> </v>
      </c>
      <c r="U496" s="142" t="str">
        <f t="shared" si="252"/>
        <v xml:space="preserve"> </v>
      </c>
      <c r="V496" s="142" t="str">
        <f t="shared" si="252"/>
        <v xml:space="preserve"> </v>
      </c>
      <c r="W496" s="142" t="str">
        <f t="shared" si="252"/>
        <v xml:space="preserve"> </v>
      </c>
      <c r="X496" s="142" t="str">
        <f t="shared" si="252"/>
        <v xml:space="preserve"> </v>
      </c>
      <c r="Y496" s="142" t="str">
        <f t="shared" si="252"/>
        <v xml:space="preserve"> </v>
      </c>
      <c r="Z496" s="142" t="str">
        <f t="shared" si="252"/>
        <v xml:space="preserve"> </v>
      </c>
      <c r="AA496" s="142" t="str">
        <f t="shared" si="252"/>
        <v xml:space="preserve"> </v>
      </c>
      <c r="AB496" s="142" t="str">
        <f t="shared" si="252"/>
        <v xml:space="preserve"> </v>
      </c>
      <c r="AC496" s="142" t="str">
        <f t="shared" si="252"/>
        <v xml:space="preserve"> </v>
      </c>
      <c r="AD496" s="142" t="str">
        <f t="shared" si="252"/>
        <v xml:space="preserve"> </v>
      </c>
      <c r="AE496" s="142" t="str">
        <f t="shared" si="252"/>
        <v xml:space="preserve"> </v>
      </c>
      <c r="AF496" s="142" t="str">
        <f t="shared" si="252"/>
        <v xml:space="preserve"> </v>
      </c>
      <c r="AG496" s="142" t="str">
        <f t="shared" si="252"/>
        <v xml:space="preserve"> </v>
      </c>
    </row>
    <row r="497" spans="2:33">
      <c r="B497" s="140"/>
      <c r="C497" s="151" t="s">
        <v>424</v>
      </c>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c r="AG497" s="8"/>
    </row>
    <row r="498" spans="2:33">
      <c r="B498" s="140"/>
      <c r="C498" s="151" t="s">
        <v>425</v>
      </c>
      <c r="D498" s="84"/>
      <c r="E498" s="8"/>
      <c r="F498" s="8"/>
      <c r="G498" s="8"/>
      <c r="H498" s="8"/>
      <c r="I498" s="8"/>
      <c r="J498" s="8"/>
      <c r="K498" s="8"/>
      <c r="L498" s="8"/>
      <c r="M498" s="8"/>
      <c r="N498" s="8"/>
      <c r="O498" s="8"/>
      <c r="P498" s="8"/>
      <c r="Q498" s="8"/>
      <c r="R498" s="8"/>
      <c r="S498" s="8"/>
      <c r="T498" s="8"/>
      <c r="U498" s="8"/>
      <c r="V498" s="8"/>
      <c r="W498" s="8"/>
      <c r="X498" s="8"/>
      <c r="Y498" s="8"/>
      <c r="Z498" s="8"/>
      <c r="AA498" s="8"/>
      <c r="AB498" s="8"/>
      <c r="AC498" s="8"/>
      <c r="AD498" s="8"/>
      <c r="AE498" s="8"/>
      <c r="AF498" s="8"/>
      <c r="AG498" s="8"/>
    </row>
    <row r="499" spans="2:33">
      <c r="B499" s="140"/>
      <c r="C499" s="151" t="s">
        <v>426</v>
      </c>
      <c r="D499" s="8"/>
      <c r="E499" s="8"/>
      <c r="F499" s="8"/>
      <c r="G499" s="8"/>
      <c r="H499" s="8"/>
      <c r="I499" s="8"/>
      <c r="J499" s="8"/>
      <c r="K499" s="8"/>
      <c r="L499" s="8"/>
      <c r="M499" s="8"/>
      <c r="N499" s="8"/>
      <c r="O499" s="8"/>
      <c r="P499" s="8"/>
      <c r="Q499" s="8"/>
      <c r="R499" s="8"/>
      <c r="S499" s="8"/>
      <c r="T499" s="8"/>
      <c r="U499" s="8"/>
      <c r="V499" s="8"/>
      <c r="W499" s="8"/>
      <c r="X499" s="8"/>
      <c r="Y499" s="8"/>
      <c r="Z499" s="8"/>
      <c r="AA499" s="8"/>
      <c r="AB499" s="8"/>
      <c r="AC499" s="8"/>
      <c r="AD499" s="8"/>
      <c r="AE499" s="8"/>
      <c r="AF499" s="8"/>
      <c r="AG499" s="8"/>
    </row>
    <row r="500" spans="2:33">
      <c r="B500">
        <v>3</v>
      </c>
      <c r="C500" s="147" t="s">
        <v>427</v>
      </c>
      <c r="D500" s="142" t="str">
        <f t="shared" ref="D500:AG500" si="254">IF(COUNTIF(D497:D499,"C")&gt;=1,"A",IF(COUNTIF(D497:D499,"C")&gt;0,"P"," "))</f>
        <v xml:space="preserve"> </v>
      </c>
      <c r="E500" s="142" t="str">
        <f t="shared" ref="E500:S500" si="255">IF(COUNTIF(E497:E499,"C")&gt;=1,"A",IF(COUNTIF(E497:E499,"C")&gt;0,"P"," "))</f>
        <v xml:space="preserve"> </v>
      </c>
      <c r="F500" s="142" t="str">
        <f>IF(COUNTIF(F497:F499,"C")&gt;=1,"A",IF(COUNTIF(F497:F499,"C")&gt;0,"P"," "))</f>
        <v xml:space="preserve"> </v>
      </c>
      <c r="G500" s="142" t="str">
        <f t="shared" si="255"/>
        <v xml:space="preserve"> </v>
      </c>
      <c r="H500" s="142" t="str">
        <f t="shared" si="255"/>
        <v xml:space="preserve"> </v>
      </c>
      <c r="I500" s="142" t="str">
        <f t="shared" si="255"/>
        <v xml:space="preserve"> </v>
      </c>
      <c r="J500" s="142" t="str">
        <f t="shared" si="255"/>
        <v xml:space="preserve"> </v>
      </c>
      <c r="K500" s="142" t="str">
        <f t="shared" si="255"/>
        <v xml:space="preserve"> </v>
      </c>
      <c r="L500" s="142" t="str">
        <f t="shared" si="255"/>
        <v xml:space="preserve"> </v>
      </c>
      <c r="M500" s="142" t="str">
        <f t="shared" si="255"/>
        <v xml:space="preserve"> </v>
      </c>
      <c r="N500" s="142" t="str">
        <f t="shared" si="255"/>
        <v xml:space="preserve"> </v>
      </c>
      <c r="O500" s="142" t="str">
        <f t="shared" si="255"/>
        <v xml:space="preserve"> </v>
      </c>
      <c r="P500" s="142" t="str">
        <f t="shared" si="255"/>
        <v xml:space="preserve"> </v>
      </c>
      <c r="Q500" s="142" t="str">
        <f t="shared" si="255"/>
        <v xml:space="preserve"> </v>
      </c>
      <c r="R500" s="142" t="str">
        <f t="shared" si="255"/>
        <v xml:space="preserve"> </v>
      </c>
      <c r="S500" s="142" t="str">
        <f t="shared" si="255"/>
        <v xml:space="preserve"> </v>
      </c>
      <c r="T500" s="142" t="str">
        <f t="shared" si="254"/>
        <v xml:space="preserve"> </v>
      </c>
      <c r="U500" s="142" t="str">
        <f t="shared" si="254"/>
        <v xml:space="preserve"> </v>
      </c>
      <c r="V500" s="142" t="str">
        <f t="shared" si="254"/>
        <v xml:space="preserve"> </v>
      </c>
      <c r="W500" s="142" t="str">
        <f t="shared" si="254"/>
        <v xml:space="preserve"> </v>
      </c>
      <c r="X500" s="142" t="str">
        <f t="shared" si="254"/>
        <v xml:space="preserve"> </v>
      </c>
      <c r="Y500" s="142" t="str">
        <f t="shared" si="254"/>
        <v xml:space="preserve"> </v>
      </c>
      <c r="Z500" s="142" t="str">
        <f t="shared" si="254"/>
        <v xml:space="preserve"> </v>
      </c>
      <c r="AA500" s="142" t="str">
        <f t="shared" si="254"/>
        <v xml:space="preserve"> </v>
      </c>
      <c r="AB500" s="142" t="str">
        <f t="shared" si="254"/>
        <v xml:space="preserve"> </v>
      </c>
      <c r="AC500" s="142" t="str">
        <f t="shared" si="254"/>
        <v xml:space="preserve"> </v>
      </c>
      <c r="AD500" s="142" t="str">
        <f t="shared" si="254"/>
        <v xml:space="preserve"> </v>
      </c>
      <c r="AE500" s="142" t="str">
        <f t="shared" si="254"/>
        <v xml:space="preserve"> </v>
      </c>
      <c r="AF500" s="142" t="str">
        <f t="shared" si="254"/>
        <v xml:space="preserve"> </v>
      </c>
      <c r="AG500" s="142" t="str">
        <f t="shared" si="254"/>
        <v xml:space="preserve"> </v>
      </c>
    </row>
    <row r="501" spans="2:33">
      <c r="B501" s="140"/>
      <c r="C501" s="151" t="s">
        <v>428</v>
      </c>
      <c r="D501" s="8"/>
      <c r="E501" s="8"/>
      <c r="F501" s="8"/>
      <c r="G501" s="8"/>
      <c r="H501" s="8"/>
      <c r="I501" s="8"/>
      <c r="J501" s="8"/>
      <c r="K501" s="8"/>
      <c r="L501" s="8"/>
      <c r="M501" s="8"/>
      <c r="N501" s="8"/>
      <c r="O501" s="8"/>
      <c r="P501" s="8"/>
      <c r="Q501" s="8"/>
      <c r="R501" s="8"/>
      <c r="S501" s="8"/>
      <c r="T501" s="8"/>
      <c r="U501" s="8"/>
      <c r="V501" s="8"/>
      <c r="W501" s="8"/>
      <c r="X501" s="8"/>
      <c r="Y501" s="8"/>
      <c r="Z501" s="8"/>
      <c r="AA501" s="8"/>
      <c r="AB501" s="8"/>
      <c r="AC501" s="8"/>
      <c r="AD501" s="8"/>
      <c r="AE501" s="8"/>
      <c r="AF501" s="8"/>
      <c r="AG501" s="8"/>
    </row>
    <row r="502" spans="2:33">
      <c r="B502" s="140"/>
      <c r="C502" s="151" t="s">
        <v>429</v>
      </c>
      <c r="D502" s="84"/>
      <c r="E502" s="8"/>
      <c r="F502" s="8"/>
      <c r="G502" s="8"/>
      <c r="H502" s="8"/>
      <c r="I502" s="8"/>
      <c r="J502" s="8"/>
      <c r="K502" s="8"/>
      <c r="L502" s="8"/>
      <c r="M502" s="8"/>
      <c r="N502" s="8"/>
      <c r="O502" s="8"/>
      <c r="P502" s="8"/>
      <c r="Q502" s="8"/>
      <c r="R502" s="8"/>
      <c r="S502" s="8"/>
      <c r="T502" s="8"/>
      <c r="U502" s="8"/>
      <c r="V502" s="8"/>
      <c r="W502" s="8"/>
      <c r="X502" s="8"/>
      <c r="Y502" s="8"/>
      <c r="Z502" s="8"/>
      <c r="AA502" s="8"/>
      <c r="AB502" s="8"/>
      <c r="AC502" s="8"/>
      <c r="AD502" s="8"/>
      <c r="AE502" s="8"/>
      <c r="AF502" s="8"/>
      <c r="AG502" s="8"/>
    </row>
    <row r="503" spans="2:33">
      <c r="B503" s="140"/>
      <c r="C503" s="151" t="s">
        <v>430</v>
      </c>
      <c r="D503" s="8"/>
      <c r="E503" s="8"/>
      <c r="F503" s="8"/>
      <c r="G503" s="8"/>
      <c r="H503" s="8"/>
      <c r="I503" s="8"/>
      <c r="J503" s="8"/>
      <c r="K503" s="8"/>
      <c r="L503" s="8"/>
      <c r="M503" s="8"/>
      <c r="N503" s="8"/>
      <c r="O503" s="8"/>
      <c r="P503" s="8"/>
      <c r="Q503" s="8"/>
      <c r="R503" s="8"/>
      <c r="S503" s="8"/>
      <c r="T503" s="8"/>
      <c r="U503" s="8"/>
      <c r="V503" s="8"/>
      <c r="W503" s="8"/>
      <c r="X503" s="8"/>
      <c r="Y503" s="8"/>
      <c r="Z503" s="8"/>
      <c r="AA503" s="8"/>
      <c r="AB503" s="8"/>
      <c r="AC503" s="8"/>
      <c r="AD503" s="8"/>
      <c r="AE503" s="8"/>
      <c r="AF503" s="8"/>
      <c r="AG503" s="8"/>
    </row>
    <row r="504" spans="2:33">
      <c r="B504">
        <v>4</v>
      </c>
      <c r="C504" s="147" t="s">
        <v>431</v>
      </c>
      <c r="D504" s="142" t="str">
        <f t="shared" ref="D504:AG504" si="256">IF(COUNTIF(D501:D503,"C")&gt;=1,"A",IF(COUNTIF(D501:D503,"C")&gt;0,"P"," "))</f>
        <v xml:space="preserve"> </v>
      </c>
      <c r="E504" s="142" t="str">
        <f t="shared" ref="E504:S504" si="257">IF(COUNTIF(E501:E503,"C")&gt;=1,"A",IF(COUNTIF(E501:E503,"C")&gt;0,"P"," "))</f>
        <v xml:space="preserve"> </v>
      </c>
      <c r="F504" s="142" t="str">
        <f>IF(COUNTIF(F501:F503,"C")&gt;=1,"A",IF(COUNTIF(F501:F503,"C")&gt;0,"P"," "))</f>
        <v xml:space="preserve"> </v>
      </c>
      <c r="G504" s="142" t="str">
        <f t="shared" si="257"/>
        <v xml:space="preserve"> </v>
      </c>
      <c r="H504" s="142" t="str">
        <f t="shared" si="257"/>
        <v xml:space="preserve"> </v>
      </c>
      <c r="I504" s="142" t="str">
        <f t="shared" si="257"/>
        <v xml:space="preserve"> </v>
      </c>
      <c r="J504" s="142" t="str">
        <f t="shared" si="257"/>
        <v xml:space="preserve"> </v>
      </c>
      <c r="K504" s="142" t="str">
        <f t="shared" si="257"/>
        <v xml:space="preserve"> </v>
      </c>
      <c r="L504" s="142" t="str">
        <f t="shared" si="257"/>
        <v xml:space="preserve"> </v>
      </c>
      <c r="M504" s="142" t="str">
        <f t="shared" si="257"/>
        <v xml:space="preserve"> </v>
      </c>
      <c r="N504" s="142" t="str">
        <f t="shared" si="257"/>
        <v xml:space="preserve"> </v>
      </c>
      <c r="O504" s="142" t="str">
        <f t="shared" si="257"/>
        <v xml:space="preserve"> </v>
      </c>
      <c r="P504" s="142" t="str">
        <f t="shared" si="257"/>
        <v xml:space="preserve"> </v>
      </c>
      <c r="Q504" s="142" t="str">
        <f t="shared" si="257"/>
        <v xml:space="preserve"> </v>
      </c>
      <c r="R504" s="142" t="str">
        <f t="shared" si="257"/>
        <v xml:space="preserve"> </v>
      </c>
      <c r="S504" s="142" t="str">
        <f t="shared" si="257"/>
        <v xml:space="preserve"> </v>
      </c>
      <c r="T504" s="142" t="str">
        <f t="shared" si="256"/>
        <v xml:space="preserve"> </v>
      </c>
      <c r="U504" s="142" t="str">
        <f t="shared" si="256"/>
        <v xml:space="preserve"> </v>
      </c>
      <c r="V504" s="142" t="str">
        <f t="shared" si="256"/>
        <v xml:space="preserve"> </v>
      </c>
      <c r="W504" s="142" t="str">
        <f t="shared" si="256"/>
        <v xml:space="preserve"> </v>
      </c>
      <c r="X504" s="142" t="str">
        <f t="shared" si="256"/>
        <v xml:space="preserve"> </v>
      </c>
      <c r="Y504" s="142" t="str">
        <f t="shared" si="256"/>
        <v xml:space="preserve"> </v>
      </c>
      <c r="Z504" s="142" t="str">
        <f t="shared" si="256"/>
        <v xml:space="preserve"> </v>
      </c>
      <c r="AA504" s="142" t="str">
        <f t="shared" si="256"/>
        <v xml:space="preserve"> </v>
      </c>
      <c r="AB504" s="142" t="str">
        <f t="shared" si="256"/>
        <v xml:space="preserve"> </v>
      </c>
      <c r="AC504" s="142" t="str">
        <f t="shared" si="256"/>
        <v xml:space="preserve"> </v>
      </c>
      <c r="AD504" s="142" t="str">
        <f t="shared" si="256"/>
        <v xml:space="preserve"> </v>
      </c>
      <c r="AE504" s="142" t="str">
        <f t="shared" si="256"/>
        <v xml:space="preserve"> </v>
      </c>
      <c r="AF504" s="142" t="str">
        <f t="shared" si="256"/>
        <v xml:space="preserve"> </v>
      </c>
      <c r="AG504" s="142" t="str">
        <f t="shared" si="256"/>
        <v xml:space="preserve"> </v>
      </c>
    </row>
    <row r="505" spans="2:33">
      <c r="B505" s="140"/>
      <c r="C505" s="151" t="s">
        <v>432</v>
      </c>
      <c r="D505" s="8"/>
      <c r="E505" s="8"/>
      <c r="F505" s="8"/>
      <c r="G505" s="8"/>
      <c r="H505" s="8"/>
      <c r="I505" s="8"/>
      <c r="J505" s="8"/>
      <c r="K505" s="8"/>
      <c r="L505" s="8"/>
      <c r="M505" s="8"/>
      <c r="N505" s="8"/>
      <c r="O505" s="8"/>
      <c r="P505" s="8"/>
      <c r="Q505" s="8"/>
      <c r="R505" s="8"/>
      <c r="S505" s="8"/>
      <c r="T505" s="8"/>
      <c r="U505" s="8"/>
      <c r="V505" s="8"/>
      <c r="W505" s="8"/>
      <c r="X505" s="8"/>
      <c r="Y505" s="8"/>
      <c r="Z505" s="8"/>
      <c r="AA505" s="8"/>
      <c r="AB505" s="8"/>
      <c r="AC505" s="8"/>
      <c r="AD505" s="8"/>
      <c r="AE505" s="8"/>
      <c r="AF505" s="8"/>
      <c r="AG505" s="8"/>
    </row>
    <row r="506" spans="2:33">
      <c r="B506" s="140"/>
      <c r="C506" s="151" t="s">
        <v>433</v>
      </c>
      <c r="D506" s="84"/>
      <c r="E506" s="8"/>
      <c r="F506" s="8"/>
      <c r="G506" s="8"/>
      <c r="H506" s="8"/>
      <c r="I506" s="8"/>
      <c r="J506" s="8"/>
      <c r="K506" s="8"/>
      <c r="L506" s="8"/>
      <c r="M506" s="8"/>
      <c r="N506" s="8"/>
      <c r="O506" s="8"/>
      <c r="P506" s="8"/>
      <c r="Q506" s="8"/>
      <c r="R506" s="8"/>
      <c r="S506" s="8"/>
      <c r="T506" s="8"/>
      <c r="U506" s="8"/>
      <c r="V506" s="8"/>
      <c r="W506" s="8"/>
      <c r="X506" s="8"/>
      <c r="Y506" s="8"/>
      <c r="Z506" s="8"/>
      <c r="AA506" s="8"/>
      <c r="AB506" s="8"/>
      <c r="AC506" s="8"/>
      <c r="AD506" s="8"/>
      <c r="AE506" s="8"/>
      <c r="AF506" s="8"/>
      <c r="AG506" s="8"/>
    </row>
    <row r="507" spans="2:33">
      <c r="B507" s="140"/>
      <c r="C507" s="151" t="s">
        <v>434</v>
      </c>
      <c r="D507" s="8"/>
      <c r="E507" s="8"/>
      <c r="F507" s="8"/>
      <c r="G507" s="8"/>
      <c r="H507" s="8"/>
      <c r="I507" s="8"/>
      <c r="J507" s="8"/>
      <c r="K507" s="8"/>
      <c r="L507" s="8"/>
      <c r="M507" s="8"/>
      <c r="N507" s="8"/>
      <c r="O507" s="8"/>
      <c r="P507" s="8"/>
      <c r="Q507" s="8"/>
      <c r="R507" s="8"/>
      <c r="S507" s="8"/>
      <c r="T507" s="8"/>
      <c r="U507" s="8"/>
      <c r="V507" s="8"/>
      <c r="W507" s="8"/>
      <c r="X507" s="8"/>
      <c r="Y507" s="8"/>
      <c r="Z507" s="8"/>
      <c r="AA507" s="8"/>
      <c r="AB507" s="8"/>
      <c r="AC507" s="8"/>
      <c r="AD507" s="8"/>
      <c r="AE507" s="8"/>
      <c r="AF507" s="8"/>
      <c r="AG507" s="8"/>
    </row>
    <row r="508" spans="2:33">
      <c r="B508">
        <v>5</v>
      </c>
      <c r="C508" s="141" t="s">
        <v>435</v>
      </c>
      <c r="D508" s="142" t="str">
        <f t="shared" ref="D508:AG508" si="258">IF(COUNTIF(D505:D507,"C")&gt;=1,"A",IF(COUNTIF(D505:D507,"C")&gt;0,"P"," "))</f>
        <v xml:space="preserve"> </v>
      </c>
      <c r="E508" s="142" t="str">
        <f t="shared" ref="E508:S508" si="259">IF(COUNTIF(E505:E507,"C")&gt;=1,"A",IF(COUNTIF(E505:E507,"C")&gt;0,"P"," "))</f>
        <v xml:space="preserve"> </v>
      </c>
      <c r="F508" s="142" t="str">
        <f>IF(COUNTIF(F505:F507,"C")&gt;=1,"A",IF(COUNTIF(F505:F507,"C")&gt;0,"P"," "))</f>
        <v xml:space="preserve"> </v>
      </c>
      <c r="G508" s="142" t="str">
        <f t="shared" si="259"/>
        <v xml:space="preserve"> </v>
      </c>
      <c r="H508" s="142" t="str">
        <f t="shared" si="259"/>
        <v xml:space="preserve"> </v>
      </c>
      <c r="I508" s="142" t="str">
        <f t="shared" si="259"/>
        <v xml:space="preserve"> </v>
      </c>
      <c r="J508" s="142" t="str">
        <f t="shared" si="259"/>
        <v xml:space="preserve"> </v>
      </c>
      <c r="K508" s="142" t="str">
        <f t="shared" si="259"/>
        <v xml:space="preserve"> </v>
      </c>
      <c r="L508" s="142" t="str">
        <f t="shared" si="259"/>
        <v xml:space="preserve"> </v>
      </c>
      <c r="M508" s="142" t="str">
        <f t="shared" si="259"/>
        <v xml:space="preserve"> </v>
      </c>
      <c r="N508" s="142" t="str">
        <f t="shared" si="259"/>
        <v xml:space="preserve"> </v>
      </c>
      <c r="O508" s="142" t="str">
        <f t="shared" si="259"/>
        <v xml:space="preserve"> </v>
      </c>
      <c r="P508" s="142" t="str">
        <f t="shared" si="259"/>
        <v xml:space="preserve"> </v>
      </c>
      <c r="Q508" s="142" t="str">
        <f t="shared" si="259"/>
        <v xml:space="preserve"> </v>
      </c>
      <c r="R508" s="142" t="str">
        <f t="shared" si="259"/>
        <v xml:space="preserve"> </v>
      </c>
      <c r="S508" s="142" t="str">
        <f t="shared" si="259"/>
        <v xml:space="preserve"> </v>
      </c>
      <c r="T508" s="142" t="str">
        <f t="shared" si="258"/>
        <v xml:space="preserve"> </v>
      </c>
      <c r="U508" s="142" t="str">
        <f t="shared" si="258"/>
        <v xml:space="preserve"> </v>
      </c>
      <c r="V508" s="142" t="str">
        <f t="shared" si="258"/>
        <v xml:space="preserve"> </v>
      </c>
      <c r="W508" s="142" t="str">
        <f t="shared" si="258"/>
        <v xml:space="preserve"> </v>
      </c>
      <c r="X508" s="142" t="str">
        <f t="shared" si="258"/>
        <v xml:space="preserve"> </v>
      </c>
      <c r="Y508" s="142" t="str">
        <f t="shared" si="258"/>
        <v xml:space="preserve"> </v>
      </c>
      <c r="Z508" s="142" t="str">
        <f t="shared" si="258"/>
        <v xml:space="preserve"> </v>
      </c>
      <c r="AA508" s="142" t="str">
        <f t="shared" si="258"/>
        <v xml:space="preserve"> </v>
      </c>
      <c r="AB508" s="142" t="str">
        <f t="shared" si="258"/>
        <v xml:space="preserve"> </v>
      </c>
      <c r="AC508" s="142" t="str">
        <f t="shared" si="258"/>
        <v xml:space="preserve"> </v>
      </c>
      <c r="AD508" s="142" t="str">
        <f t="shared" si="258"/>
        <v xml:space="preserve"> </v>
      </c>
      <c r="AE508" s="142" t="str">
        <f t="shared" si="258"/>
        <v xml:space="preserve"> </v>
      </c>
      <c r="AF508" s="142" t="str">
        <f t="shared" si="258"/>
        <v xml:space="preserve"> </v>
      </c>
      <c r="AG508" s="142" t="str">
        <f t="shared" si="258"/>
        <v xml:space="preserve"> </v>
      </c>
    </row>
    <row r="509" spans="2:33">
      <c r="B509" s="140"/>
      <c r="C509" s="59" t="s">
        <v>436</v>
      </c>
      <c r="D509" s="8"/>
      <c r="E509" s="8"/>
      <c r="F509" s="8"/>
      <c r="G509" s="8"/>
      <c r="H509" s="8"/>
      <c r="I509" s="8"/>
      <c r="J509" s="8"/>
      <c r="K509" s="8"/>
      <c r="L509" s="8"/>
      <c r="M509" s="8"/>
      <c r="N509" s="8"/>
      <c r="O509" s="8"/>
      <c r="P509" s="8"/>
      <c r="Q509" s="8"/>
      <c r="R509" s="8"/>
      <c r="S509" s="8"/>
      <c r="T509" s="8"/>
      <c r="U509" s="8"/>
      <c r="V509" s="8"/>
      <c r="W509" s="8"/>
      <c r="X509" s="8"/>
      <c r="Y509" s="8"/>
      <c r="Z509" s="8"/>
      <c r="AA509" s="8"/>
      <c r="AB509" s="8"/>
      <c r="AC509" s="8"/>
      <c r="AD509" s="8"/>
      <c r="AE509" s="8"/>
      <c r="AF509" s="8"/>
      <c r="AG509" s="8"/>
    </row>
    <row r="510" spans="2:33">
      <c r="B510" s="140"/>
      <c r="C510" s="59" t="s">
        <v>437</v>
      </c>
      <c r="D510" s="84"/>
      <c r="E510" s="8"/>
      <c r="F510" s="8"/>
      <c r="G510" s="8"/>
      <c r="H510" s="8"/>
      <c r="I510" s="8"/>
      <c r="J510" s="8"/>
      <c r="K510" s="8"/>
      <c r="L510" s="8"/>
      <c r="M510" s="8"/>
      <c r="N510" s="8"/>
      <c r="O510" s="8"/>
      <c r="P510" s="8"/>
      <c r="Q510" s="8"/>
      <c r="R510" s="8"/>
      <c r="S510" s="8"/>
      <c r="T510" s="8"/>
      <c r="U510" s="8"/>
      <c r="V510" s="8"/>
      <c r="W510" s="8"/>
      <c r="X510" s="8"/>
      <c r="Y510" s="8"/>
      <c r="Z510" s="8"/>
      <c r="AA510" s="8"/>
      <c r="AB510" s="8"/>
      <c r="AC510" s="8"/>
      <c r="AD510" s="8"/>
      <c r="AE510" s="8"/>
      <c r="AF510" s="8"/>
      <c r="AG510" s="8"/>
    </row>
    <row r="511" spans="2:33" ht="13.5" thickBot="1">
      <c r="B511" s="140"/>
      <c r="C511" s="59" t="s">
        <v>438</v>
      </c>
      <c r="D511" s="8"/>
      <c r="E511" s="8"/>
      <c r="F511" s="8"/>
      <c r="G511" s="8"/>
      <c r="H511" s="8"/>
      <c r="I511" s="8"/>
      <c r="J511" s="8"/>
      <c r="K511" s="8"/>
      <c r="L511" s="8"/>
      <c r="M511" s="8"/>
      <c r="N511" s="8"/>
      <c r="O511" s="8"/>
      <c r="P511" s="8"/>
      <c r="Q511" s="8"/>
      <c r="R511" s="8"/>
      <c r="S511" s="8"/>
      <c r="T511" s="8"/>
      <c r="U511" s="8"/>
      <c r="V511" s="8"/>
      <c r="W511" s="8"/>
      <c r="X511" s="8"/>
      <c r="Y511" s="8"/>
      <c r="Z511" s="8"/>
      <c r="AA511" s="8"/>
      <c r="AB511" s="8"/>
      <c r="AC511" s="8"/>
      <c r="AD511" s="8"/>
      <c r="AE511" s="8"/>
      <c r="AF511" s="8"/>
      <c r="AG511" s="8"/>
    </row>
    <row r="512" spans="2:33" ht="13.5" hidden="1" thickBot="1">
      <c r="D512" s="142" t="str">
        <f t="shared" ref="D512:AG512" si="260">IF(COUNTIF(D509:D511,"C")&gt;=1,"A",IF(COUNTIF(D509:D511,"C")&gt;0,"P"," "))</f>
        <v xml:space="preserve"> </v>
      </c>
      <c r="E512" s="142" t="str">
        <f t="shared" ref="E512:S512" si="261">IF(COUNTIF(E509:E511,"C")&gt;=1,"A",IF(COUNTIF(E509:E511,"C")&gt;0,"P"," "))</f>
        <v xml:space="preserve"> </v>
      </c>
      <c r="F512" s="142" t="str">
        <f>IF(COUNTIF(F509:F511,"C")&gt;=1,"A",IF(COUNTIF(F509:F511,"C")&gt;0,"P"," "))</f>
        <v xml:space="preserve"> </v>
      </c>
      <c r="G512" s="142" t="str">
        <f t="shared" si="261"/>
        <v xml:space="preserve"> </v>
      </c>
      <c r="H512" s="142" t="str">
        <f t="shared" si="261"/>
        <v xml:space="preserve"> </v>
      </c>
      <c r="I512" s="142" t="str">
        <f t="shared" si="261"/>
        <v xml:space="preserve"> </v>
      </c>
      <c r="J512" s="142" t="str">
        <f t="shared" si="261"/>
        <v xml:space="preserve"> </v>
      </c>
      <c r="K512" s="142" t="str">
        <f t="shared" si="261"/>
        <v xml:space="preserve"> </v>
      </c>
      <c r="L512" s="142" t="str">
        <f t="shared" si="261"/>
        <v xml:space="preserve"> </v>
      </c>
      <c r="M512" s="142" t="str">
        <f t="shared" si="261"/>
        <v xml:space="preserve"> </v>
      </c>
      <c r="N512" s="142" t="str">
        <f t="shared" si="261"/>
        <v xml:space="preserve"> </v>
      </c>
      <c r="O512" s="142" t="str">
        <f t="shared" si="261"/>
        <v xml:space="preserve"> </v>
      </c>
      <c r="P512" s="142" t="str">
        <f t="shared" si="261"/>
        <v xml:space="preserve"> </v>
      </c>
      <c r="Q512" s="142" t="str">
        <f t="shared" si="261"/>
        <v xml:space="preserve"> </v>
      </c>
      <c r="R512" s="142" t="str">
        <f t="shared" si="261"/>
        <v xml:space="preserve"> </v>
      </c>
      <c r="S512" s="142" t="str">
        <f t="shared" si="261"/>
        <v xml:space="preserve"> </v>
      </c>
      <c r="T512" s="142" t="str">
        <f t="shared" si="260"/>
        <v xml:space="preserve"> </v>
      </c>
      <c r="U512" s="142" t="str">
        <f t="shared" si="260"/>
        <v xml:space="preserve"> </v>
      </c>
      <c r="V512" s="142" t="str">
        <f t="shared" si="260"/>
        <v xml:space="preserve"> </v>
      </c>
      <c r="W512" s="142" t="str">
        <f t="shared" si="260"/>
        <v xml:space="preserve"> </v>
      </c>
      <c r="X512" s="142" t="str">
        <f t="shared" si="260"/>
        <v xml:space="preserve"> </v>
      </c>
      <c r="Y512" s="142" t="str">
        <f t="shared" si="260"/>
        <v xml:space="preserve"> </v>
      </c>
      <c r="Z512" s="142" t="str">
        <f t="shared" si="260"/>
        <v xml:space="preserve"> </v>
      </c>
      <c r="AA512" s="142" t="str">
        <f t="shared" si="260"/>
        <v xml:space="preserve"> </v>
      </c>
      <c r="AB512" s="142" t="str">
        <f t="shared" si="260"/>
        <v xml:space="preserve"> </v>
      </c>
      <c r="AC512" s="142" t="str">
        <f t="shared" si="260"/>
        <v xml:space="preserve"> </v>
      </c>
      <c r="AD512" s="142" t="str">
        <f t="shared" si="260"/>
        <v xml:space="preserve"> </v>
      </c>
      <c r="AE512" s="142" t="str">
        <f t="shared" si="260"/>
        <v xml:space="preserve"> </v>
      </c>
      <c r="AF512" s="142" t="str">
        <f t="shared" si="260"/>
        <v xml:space="preserve"> </v>
      </c>
      <c r="AG512" s="142" t="str">
        <f t="shared" si="260"/>
        <v xml:space="preserve"> </v>
      </c>
    </row>
    <row r="513" spans="1:33" ht="13.5" thickBot="1">
      <c r="C513" s="20" t="s">
        <v>49</v>
      </c>
      <c r="D513" s="108" t="str">
        <f>IF(COUNTIF(D496:D512,"A")&gt;4,"C",IF(COUNTIF(D496:D512,"A")&gt;0,"P"," "))</f>
        <v xml:space="preserve"> </v>
      </c>
      <c r="E513" s="108" t="str">
        <f t="shared" ref="E513:S513" si="262">IF(COUNTIF(E496:E512,"A")&gt;4,"C",IF(COUNTIF(E496:E512,"A")&gt;0,"P"," "))</f>
        <v xml:space="preserve"> </v>
      </c>
      <c r="F513" s="108" t="str">
        <f>IF(COUNTIF(F496:F512,"A")&gt;4,"C",IF(COUNTIF(F496:F512,"A")&gt;0,"P"," "))</f>
        <v xml:space="preserve"> </v>
      </c>
      <c r="G513" s="108" t="str">
        <f t="shared" si="262"/>
        <v xml:space="preserve"> </v>
      </c>
      <c r="H513" s="108" t="str">
        <f t="shared" si="262"/>
        <v xml:space="preserve"> </v>
      </c>
      <c r="I513" s="108" t="str">
        <f t="shared" si="262"/>
        <v xml:space="preserve"> </v>
      </c>
      <c r="J513" s="108" t="str">
        <f t="shared" si="262"/>
        <v xml:space="preserve"> </v>
      </c>
      <c r="K513" s="108" t="str">
        <f t="shared" si="262"/>
        <v xml:space="preserve"> </v>
      </c>
      <c r="L513" s="108" t="str">
        <f t="shared" si="262"/>
        <v xml:space="preserve"> </v>
      </c>
      <c r="M513" s="108" t="str">
        <f t="shared" si="262"/>
        <v xml:space="preserve"> </v>
      </c>
      <c r="N513" s="108" t="str">
        <f t="shared" si="262"/>
        <v xml:space="preserve"> </v>
      </c>
      <c r="O513" s="108" t="str">
        <f t="shared" si="262"/>
        <v xml:space="preserve"> </v>
      </c>
      <c r="P513" s="108" t="str">
        <f t="shared" si="262"/>
        <v xml:space="preserve"> </v>
      </c>
      <c r="Q513" s="108" t="str">
        <f t="shared" si="262"/>
        <v xml:space="preserve"> </v>
      </c>
      <c r="R513" s="108" t="str">
        <f t="shared" si="262"/>
        <v xml:space="preserve"> </v>
      </c>
      <c r="S513" s="108" t="str">
        <f t="shared" si="262"/>
        <v xml:space="preserve"> </v>
      </c>
      <c r="T513" s="108" t="str">
        <f t="shared" ref="T513:AG513" si="263">IF(COUNTIF(T496:T512,"A")&gt;4,"C",IF(COUNTIF(T496:T512,"A")&gt;0,"P"," "))</f>
        <v xml:space="preserve"> </v>
      </c>
      <c r="U513" s="108" t="str">
        <f t="shared" si="263"/>
        <v xml:space="preserve"> </v>
      </c>
      <c r="V513" s="108" t="str">
        <f t="shared" si="263"/>
        <v xml:space="preserve"> </v>
      </c>
      <c r="W513" s="108" t="str">
        <f t="shared" si="263"/>
        <v xml:space="preserve"> </v>
      </c>
      <c r="X513" s="108" t="str">
        <f t="shared" si="263"/>
        <v xml:space="preserve"> </v>
      </c>
      <c r="Y513" s="108" t="str">
        <f t="shared" si="263"/>
        <v xml:space="preserve"> </v>
      </c>
      <c r="Z513" s="108" t="str">
        <f t="shared" si="263"/>
        <v xml:space="preserve"> </v>
      </c>
      <c r="AA513" s="108" t="str">
        <f t="shared" si="263"/>
        <v xml:space="preserve"> </v>
      </c>
      <c r="AB513" s="108" t="str">
        <f t="shared" si="263"/>
        <v xml:space="preserve"> </v>
      </c>
      <c r="AC513" s="108" t="str">
        <f t="shared" si="263"/>
        <v xml:space="preserve"> </v>
      </c>
      <c r="AD513" s="108" t="str">
        <f t="shared" si="263"/>
        <v xml:space="preserve"> </v>
      </c>
      <c r="AE513" s="108" t="str">
        <f t="shared" si="263"/>
        <v xml:space="preserve"> </v>
      </c>
      <c r="AF513" s="108" t="str">
        <f t="shared" si="263"/>
        <v xml:space="preserve"> </v>
      </c>
      <c r="AG513" s="108" t="str">
        <f t="shared" si="263"/>
        <v xml:space="preserve"> </v>
      </c>
    </row>
    <row r="514" spans="1:33" ht="15">
      <c r="B514" s="139" t="s">
        <v>718</v>
      </c>
    </row>
    <row r="515" spans="1:33">
      <c r="B515">
        <v>1</v>
      </c>
      <c r="C515" s="152" t="s">
        <v>719</v>
      </c>
    </row>
    <row r="516" spans="1:33">
      <c r="A516" s="206"/>
      <c r="B516" s="140"/>
      <c r="C516" s="180" t="s">
        <v>720</v>
      </c>
      <c r="D516" s="8"/>
      <c r="E516" s="8"/>
      <c r="F516" s="8"/>
      <c r="G516" s="8"/>
      <c r="H516" s="8"/>
      <c r="I516" s="8"/>
      <c r="J516" s="8"/>
      <c r="K516" s="8"/>
      <c r="L516" s="8"/>
      <c r="M516" s="8"/>
      <c r="N516" s="8"/>
      <c r="O516" s="8"/>
      <c r="P516" s="8"/>
      <c r="Q516" s="8"/>
      <c r="R516" s="8"/>
      <c r="S516" s="8"/>
      <c r="T516" s="8"/>
      <c r="U516" s="8"/>
      <c r="V516" s="8"/>
      <c r="W516" s="8"/>
      <c r="X516" s="8"/>
      <c r="Y516" s="8"/>
      <c r="Z516" s="8"/>
      <c r="AA516" s="8"/>
      <c r="AB516" s="8"/>
      <c r="AC516" s="8"/>
      <c r="AD516" s="8"/>
      <c r="AE516" s="8"/>
      <c r="AF516" s="8"/>
      <c r="AG516" s="8"/>
    </row>
    <row r="517" spans="1:33">
      <c r="B517" s="140"/>
      <c r="C517" s="180" t="s">
        <v>721</v>
      </c>
      <c r="D517" s="84"/>
      <c r="E517" s="8"/>
      <c r="F517" s="8"/>
      <c r="G517" s="8"/>
      <c r="H517" s="8"/>
      <c r="I517" s="8"/>
      <c r="J517" s="8"/>
      <c r="K517" s="8"/>
      <c r="L517" s="8"/>
      <c r="M517" s="8"/>
      <c r="N517" s="8"/>
      <c r="O517" s="8"/>
      <c r="P517" s="8"/>
      <c r="Q517" s="8"/>
      <c r="R517" s="8"/>
      <c r="S517" s="8"/>
      <c r="T517" s="8"/>
      <c r="U517" s="8"/>
      <c r="V517" s="8"/>
      <c r="W517" s="8"/>
      <c r="X517" s="8"/>
      <c r="Y517" s="8"/>
      <c r="Z517" s="8"/>
      <c r="AA517" s="8"/>
      <c r="AB517" s="8"/>
      <c r="AC517" s="8"/>
      <c r="AD517" s="8"/>
      <c r="AE517" s="8"/>
      <c r="AF517" s="8"/>
      <c r="AG517" s="8"/>
    </row>
    <row r="518" spans="1:33">
      <c r="B518" s="140"/>
      <c r="C518" s="180" t="s">
        <v>722</v>
      </c>
      <c r="D518" s="8"/>
      <c r="E518" s="8"/>
      <c r="F518" s="8"/>
      <c r="G518" s="8"/>
      <c r="H518" s="8"/>
      <c r="I518" s="8"/>
      <c r="J518" s="8"/>
      <c r="K518" s="8"/>
      <c r="L518" s="8"/>
      <c r="M518" s="8"/>
      <c r="N518" s="8"/>
      <c r="O518" s="8"/>
      <c r="P518" s="8"/>
      <c r="Q518" s="8"/>
      <c r="R518" s="8"/>
      <c r="S518" s="8"/>
      <c r="T518" s="8"/>
      <c r="U518" s="8"/>
      <c r="V518" s="8"/>
      <c r="W518" s="8"/>
      <c r="X518" s="8"/>
      <c r="Y518" s="8"/>
      <c r="Z518" s="8"/>
      <c r="AA518" s="8"/>
      <c r="AB518" s="8"/>
      <c r="AC518" s="8"/>
      <c r="AD518" s="8"/>
      <c r="AE518" s="8"/>
      <c r="AF518" s="8"/>
      <c r="AG518" s="8"/>
    </row>
    <row r="519" spans="1:33">
      <c r="B519">
        <v>2</v>
      </c>
      <c r="C519" s="147" t="s">
        <v>723</v>
      </c>
      <c r="D519" s="142" t="str">
        <f t="shared" ref="D519:AG519" si="264">IF(COUNTIF(D516:D518,"C")&gt;=1,"A",IF(COUNTIF(D516:D518,"C")&gt;0,"P"," "))</f>
        <v xml:space="preserve"> </v>
      </c>
      <c r="E519" s="142" t="str">
        <f t="shared" ref="E519:S519" si="265">IF(COUNTIF(E516:E518,"C")&gt;=1,"A",IF(COUNTIF(E516:E518,"C")&gt;0,"P"," "))</f>
        <v xml:space="preserve"> </v>
      </c>
      <c r="F519" s="142" t="str">
        <f>IF(COUNTIF(F516:F518,"C")&gt;=1,"A",IF(COUNTIF(F516:F518,"C")&gt;0,"P"," "))</f>
        <v xml:space="preserve"> </v>
      </c>
      <c r="G519" s="142" t="str">
        <f t="shared" si="265"/>
        <v xml:space="preserve"> </v>
      </c>
      <c r="H519" s="142" t="str">
        <f t="shared" si="265"/>
        <v xml:space="preserve"> </v>
      </c>
      <c r="I519" s="142" t="str">
        <f t="shared" si="265"/>
        <v xml:space="preserve"> </v>
      </c>
      <c r="J519" s="142" t="str">
        <f t="shared" si="265"/>
        <v xml:space="preserve"> </v>
      </c>
      <c r="K519" s="142" t="str">
        <f t="shared" si="265"/>
        <v xml:space="preserve"> </v>
      </c>
      <c r="L519" s="142" t="str">
        <f t="shared" si="265"/>
        <v xml:space="preserve"> </v>
      </c>
      <c r="M519" s="142" t="str">
        <f t="shared" si="265"/>
        <v xml:space="preserve"> </v>
      </c>
      <c r="N519" s="142" t="str">
        <f t="shared" si="265"/>
        <v xml:space="preserve"> </v>
      </c>
      <c r="O519" s="142" t="str">
        <f t="shared" si="265"/>
        <v xml:space="preserve"> </v>
      </c>
      <c r="P519" s="142" t="str">
        <f t="shared" si="265"/>
        <v xml:space="preserve"> </v>
      </c>
      <c r="Q519" s="142" t="str">
        <f t="shared" si="265"/>
        <v xml:space="preserve"> </v>
      </c>
      <c r="R519" s="142" t="str">
        <f t="shared" si="265"/>
        <v xml:space="preserve"> </v>
      </c>
      <c r="S519" s="142" t="str">
        <f t="shared" si="265"/>
        <v xml:space="preserve"> </v>
      </c>
      <c r="T519" s="142" t="str">
        <f t="shared" si="264"/>
        <v xml:space="preserve"> </v>
      </c>
      <c r="U519" s="142" t="str">
        <f t="shared" si="264"/>
        <v xml:space="preserve"> </v>
      </c>
      <c r="V519" s="142" t="str">
        <f t="shared" si="264"/>
        <v xml:space="preserve"> </v>
      </c>
      <c r="W519" s="142" t="str">
        <f t="shared" si="264"/>
        <v xml:space="preserve"> </v>
      </c>
      <c r="X519" s="142" t="str">
        <f t="shared" si="264"/>
        <v xml:space="preserve"> </v>
      </c>
      <c r="Y519" s="142" t="str">
        <f t="shared" si="264"/>
        <v xml:space="preserve"> </v>
      </c>
      <c r="Z519" s="142" t="str">
        <f t="shared" si="264"/>
        <v xml:space="preserve"> </v>
      </c>
      <c r="AA519" s="142" t="str">
        <f t="shared" si="264"/>
        <v xml:space="preserve"> </v>
      </c>
      <c r="AB519" s="142" t="str">
        <f t="shared" si="264"/>
        <v xml:space="preserve"> </v>
      </c>
      <c r="AC519" s="142" t="str">
        <f t="shared" si="264"/>
        <v xml:space="preserve"> </v>
      </c>
      <c r="AD519" s="142" t="str">
        <f t="shared" si="264"/>
        <v xml:space="preserve"> </v>
      </c>
      <c r="AE519" s="142" t="str">
        <f t="shared" si="264"/>
        <v xml:space="preserve"> </v>
      </c>
      <c r="AF519" s="142" t="str">
        <f t="shared" si="264"/>
        <v xml:space="preserve"> </v>
      </c>
      <c r="AG519" s="142" t="str">
        <f t="shared" si="264"/>
        <v xml:space="preserve"> </v>
      </c>
    </row>
    <row r="520" spans="1:33">
      <c r="B520" s="140"/>
      <c r="C520" s="180" t="s">
        <v>724</v>
      </c>
      <c r="D520" s="8"/>
      <c r="E520" s="8"/>
      <c r="F520" s="8"/>
      <c r="G520" s="8"/>
      <c r="H520" s="8"/>
      <c r="I520" s="8"/>
      <c r="J520" s="8"/>
      <c r="K520" s="8"/>
      <c r="L520" s="8"/>
      <c r="M520" s="8"/>
      <c r="N520" s="8"/>
      <c r="O520" s="8"/>
      <c r="P520" s="8"/>
      <c r="Q520" s="8"/>
      <c r="R520" s="8"/>
      <c r="S520" s="8"/>
      <c r="T520" s="8"/>
      <c r="U520" s="8"/>
      <c r="V520" s="8"/>
      <c r="W520" s="8"/>
      <c r="X520" s="8"/>
      <c r="Y520" s="8"/>
      <c r="Z520" s="8"/>
      <c r="AA520" s="8"/>
      <c r="AB520" s="8"/>
      <c r="AC520" s="8"/>
      <c r="AD520" s="8"/>
      <c r="AE520" s="8"/>
      <c r="AF520" s="8"/>
      <c r="AG520" s="8"/>
    </row>
    <row r="521" spans="1:33">
      <c r="B521" s="140"/>
      <c r="C521" s="180" t="s">
        <v>725</v>
      </c>
      <c r="D521" s="84"/>
      <c r="E521" s="8"/>
      <c r="F521" s="8"/>
      <c r="G521" s="8"/>
      <c r="H521" s="8"/>
      <c r="I521" s="8"/>
      <c r="J521" s="8"/>
      <c r="K521" s="8"/>
      <c r="L521" s="8"/>
      <c r="M521" s="8"/>
      <c r="N521" s="8"/>
      <c r="O521" s="8"/>
      <c r="P521" s="8"/>
      <c r="Q521" s="8"/>
      <c r="R521" s="8"/>
      <c r="S521" s="8"/>
      <c r="T521" s="8"/>
      <c r="U521" s="8"/>
      <c r="V521" s="8"/>
      <c r="W521" s="8"/>
      <c r="X521" s="8"/>
      <c r="Y521" s="8"/>
      <c r="Z521" s="8"/>
      <c r="AA521" s="8"/>
      <c r="AB521" s="8"/>
      <c r="AC521" s="8"/>
      <c r="AD521" s="8"/>
      <c r="AE521" s="8"/>
      <c r="AF521" s="8"/>
      <c r="AG521" s="8"/>
    </row>
    <row r="522" spans="1:33">
      <c r="B522" s="140"/>
      <c r="C522" s="180" t="s">
        <v>726</v>
      </c>
      <c r="D522" s="8"/>
      <c r="E522" s="8"/>
      <c r="F522" s="8"/>
      <c r="G522" s="8"/>
      <c r="H522" s="8"/>
      <c r="I522" s="8"/>
      <c r="J522" s="8"/>
      <c r="K522" s="8"/>
      <c r="L522" s="8"/>
      <c r="M522" s="8"/>
      <c r="N522" s="8"/>
      <c r="O522" s="8"/>
      <c r="P522" s="8"/>
      <c r="Q522" s="8"/>
      <c r="R522" s="8"/>
      <c r="S522" s="8"/>
      <c r="T522" s="8"/>
      <c r="U522" s="8"/>
      <c r="V522" s="8"/>
      <c r="W522" s="8"/>
      <c r="X522" s="8"/>
      <c r="Y522" s="8"/>
      <c r="Z522" s="8"/>
      <c r="AA522" s="8"/>
      <c r="AB522" s="8"/>
      <c r="AC522" s="8"/>
      <c r="AD522" s="8"/>
      <c r="AE522" s="8"/>
      <c r="AF522" s="8"/>
      <c r="AG522" s="8"/>
    </row>
    <row r="523" spans="1:33">
      <c r="B523">
        <v>3</v>
      </c>
      <c r="C523" s="147" t="s">
        <v>727</v>
      </c>
      <c r="D523" s="142" t="str">
        <f t="shared" ref="D523:AG523" si="266">IF(COUNTIF(D520:D522,"C")&gt;=1,"A",IF(COUNTIF(D520:D522,"C")&gt;0,"P"," "))</f>
        <v xml:space="preserve"> </v>
      </c>
      <c r="E523" s="142" t="str">
        <f t="shared" ref="E523:S523" si="267">IF(COUNTIF(E520:E522,"C")&gt;=1,"A",IF(COUNTIF(E520:E522,"C")&gt;0,"P"," "))</f>
        <v xml:space="preserve"> </v>
      </c>
      <c r="F523" s="142" t="str">
        <f>IF(COUNTIF(F520:F522,"C")&gt;=1,"A",IF(COUNTIF(F520:F522,"C")&gt;0,"P"," "))</f>
        <v xml:space="preserve"> </v>
      </c>
      <c r="G523" s="142" t="str">
        <f t="shared" si="267"/>
        <v xml:space="preserve"> </v>
      </c>
      <c r="H523" s="142" t="str">
        <f t="shared" si="267"/>
        <v xml:space="preserve"> </v>
      </c>
      <c r="I523" s="142" t="str">
        <f t="shared" si="267"/>
        <v xml:space="preserve"> </v>
      </c>
      <c r="J523" s="142" t="str">
        <f t="shared" si="267"/>
        <v xml:space="preserve"> </v>
      </c>
      <c r="K523" s="142" t="str">
        <f t="shared" si="267"/>
        <v xml:space="preserve"> </v>
      </c>
      <c r="L523" s="142" t="str">
        <f t="shared" si="267"/>
        <v xml:space="preserve"> </v>
      </c>
      <c r="M523" s="142" t="str">
        <f t="shared" si="267"/>
        <v xml:space="preserve"> </v>
      </c>
      <c r="N523" s="142" t="str">
        <f t="shared" si="267"/>
        <v xml:space="preserve"> </v>
      </c>
      <c r="O523" s="142" t="str">
        <f t="shared" si="267"/>
        <v xml:space="preserve"> </v>
      </c>
      <c r="P523" s="142" t="str">
        <f t="shared" si="267"/>
        <v xml:space="preserve"> </v>
      </c>
      <c r="Q523" s="142" t="str">
        <f t="shared" si="267"/>
        <v xml:space="preserve"> </v>
      </c>
      <c r="R523" s="142" t="str">
        <f t="shared" si="267"/>
        <v xml:space="preserve"> </v>
      </c>
      <c r="S523" s="142" t="str">
        <f t="shared" si="267"/>
        <v xml:space="preserve"> </v>
      </c>
      <c r="T523" s="142" t="str">
        <f t="shared" si="266"/>
        <v xml:space="preserve"> </v>
      </c>
      <c r="U523" s="142" t="str">
        <f t="shared" si="266"/>
        <v xml:space="preserve"> </v>
      </c>
      <c r="V523" s="142" t="str">
        <f t="shared" si="266"/>
        <v xml:space="preserve"> </v>
      </c>
      <c r="W523" s="142" t="str">
        <f t="shared" si="266"/>
        <v xml:space="preserve"> </v>
      </c>
      <c r="X523" s="142" t="str">
        <f t="shared" si="266"/>
        <v xml:space="preserve"> </v>
      </c>
      <c r="Y523" s="142" t="str">
        <f t="shared" si="266"/>
        <v xml:space="preserve"> </v>
      </c>
      <c r="Z523" s="142" t="str">
        <f t="shared" si="266"/>
        <v xml:space="preserve"> </v>
      </c>
      <c r="AA523" s="142" t="str">
        <f t="shared" si="266"/>
        <v xml:space="preserve"> </v>
      </c>
      <c r="AB523" s="142" t="str">
        <f t="shared" si="266"/>
        <v xml:space="preserve"> </v>
      </c>
      <c r="AC523" s="142" t="str">
        <f t="shared" si="266"/>
        <v xml:space="preserve"> </v>
      </c>
      <c r="AD523" s="142" t="str">
        <f t="shared" si="266"/>
        <v xml:space="preserve"> </v>
      </c>
      <c r="AE523" s="142" t="str">
        <f t="shared" si="266"/>
        <v xml:space="preserve"> </v>
      </c>
      <c r="AF523" s="142" t="str">
        <f t="shared" si="266"/>
        <v xml:space="preserve"> </v>
      </c>
      <c r="AG523" s="142" t="str">
        <f t="shared" si="266"/>
        <v xml:space="preserve"> </v>
      </c>
    </row>
    <row r="524" spans="1:33">
      <c r="B524" s="140"/>
      <c r="C524" s="180" t="s">
        <v>728</v>
      </c>
      <c r="D524" s="8"/>
      <c r="E524" s="8"/>
      <c r="F524" s="8"/>
      <c r="G524" s="8"/>
      <c r="H524" s="8"/>
      <c r="I524" s="8"/>
      <c r="J524" s="8"/>
      <c r="K524" s="8"/>
      <c r="L524" s="8"/>
      <c r="M524" s="8"/>
      <c r="N524" s="8"/>
      <c r="O524" s="8"/>
      <c r="P524" s="8"/>
      <c r="Q524" s="8"/>
      <c r="R524" s="8"/>
      <c r="S524" s="8"/>
      <c r="T524" s="8"/>
      <c r="U524" s="8"/>
      <c r="V524" s="8"/>
      <c r="W524" s="8"/>
      <c r="X524" s="8"/>
      <c r="Y524" s="8"/>
      <c r="Z524" s="8"/>
      <c r="AA524" s="8"/>
      <c r="AB524" s="8"/>
      <c r="AC524" s="8"/>
      <c r="AD524" s="8"/>
      <c r="AE524" s="8"/>
      <c r="AF524" s="8"/>
      <c r="AG524" s="8"/>
    </row>
    <row r="525" spans="1:33">
      <c r="B525" s="140"/>
      <c r="C525" s="180" t="s">
        <v>729</v>
      </c>
      <c r="D525" s="84"/>
      <c r="E525" s="8"/>
      <c r="F525" s="8"/>
      <c r="G525" s="8"/>
      <c r="H525" s="8"/>
      <c r="I525" s="8"/>
      <c r="J525" s="8"/>
      <c r="K525" s="8"/>
      <c r="L525" s="8"/>
      <c r="M525" s="8"/>
      <c r="N525" s="8"/>
      <c r="O525" s="8"/>
      <c r="P525" s="8"/>
      <c r="Q525" s="8"/>
      <c r="R525" s="8"/>
      <c r="S525" s="8"/>
      <c r="T525" s="8"/>
      <c r="U525" s="8"/>
      <c r="V525" s="8"/>
      <c r="W525" s="8"/>
      <c r="X525" s="8"/>
      <c r="Y525" s="8"/>
      <c r="Z525" s="8"/>
      <c r="AA525" s="8"/>
      <c r="AB525" s="8"/>
      <c r="AC525" s="8"/>
      <c r="AD525" s="8"/>
      <c r="AE525" s="8"/>
      <c r="AF525" s="8"/>
      <c r="AG525" s="8"/>
    </row>
    <row r="526" spans="1:33">
      <c r="B526" s="140"/>
      <c r="C526" s="180" t="s">
        <v>730</v>
      </c>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c r="AG526" s="8"/>
    </row>
    <row r="527" spans="1:33">
      <c r="B527">
        <v>4</v>
      </c>
      <c r="C527" s="147" t="s">
        <v>731</v>
      </c>
      <c r="D527" s="142" t="str">
        <f t="shared" ref="D527:AG527" si="268">IF(COUNTIF(D524:D526,"C")&gt;=1,"A",IF(COUNTIF(D524:D526,"C")&gt;0,"P"," "))</f>
        <v xml:space="preserve"> </v>
      </c>
      <c r="E527" s="142" t="str">
        <f t="shared" ref="E527:S527" si="269">IF(COUNTIF(E524:E526,"C")&gt;=1,"A",IF(COUNTIF(E524:E526,"C")&gt;0,"P"," "))</f>
        <v xml:space="preserve"> </v>
      </c>
      <c r="F527" s="142" t="str">
        <f>IF(COUNTIF(F524:F526,"C")&gt;=1,"A",IF(COUNTIF(F524:F526,"C")&gt;0,"P"," "))</f>
        <v xml:space="preserve"> </v>
      </c>
      <c r="G527" s="142" t="str">
        <f t="shared" si="269"/>
        <v xml:space="preserve"> </v>
      </c>
      <c r="H527" s="142" t="str">
        <f t="shared" si="269"/>
        <v xml:space="preserve"> </v>
      </c>
      <c r="I527" s="142" t="str">
        <f t="shared" si="269"/>
        <v xml:space="preserve"> </v>
      </c>
      <c r="J527" s="142" t="str">
        <f t="shared" si="269"/>
        <v xml:space="preserve"> </v>
      </c>
      <c r="K527" s="142" t="str">
        <f t="shared" si="269"/>
        <v xml:space="preserve"> </v>
      </c>
      <c r="L527" s="142" t="str">
        <f t="shared" si="269"/>
        <v xml:space="preserve"> </v>
      </c>
      <c r="M527" s="142" t="str">
        <f t="shared" si="269"/>
        <v xml:space="preserve"> </v>
      </c>
      <c r="N527" s="142" t="str">
        <f t="shared" si="269"/>
        <v xml:space="preserve"> </v>
      </c>
      <c r="O527" s="142" t="str">
        <f t="shared" si="269"/>
        <v xml:space="preserve"> </v>
      </c>
      <c r="P527" s="142" t="str">
        <f t="shared" si="269"/>
        <v xml:space="preserve"> </v>
      </c>
      <c r="Q527" s="142" t="str">
        <f t="shared" si="269"/>
        <v xml:space="preserve"> </v>
      </c>
      <c r="R527" s="142" t="str">
        <f t="shared" si="269"/>
        <v xml:space="preserve"> </v>
      </c>
      <c r="S527" s="142" t="str">
        <f t="shared" si="269"/>
        <v xml:space="preserve"> </v>
      </c>
      <c r="T527" s="142" t="str">
        <f t="shared" si="268"/>
        <v xml:space="preserve"> </v>
      </c>
      <c r="U527" s="142" t="str">
        <f t="shared" si="268"/>
        <v xml:space="preserve"> </v>
      </c>
      <c r="V527" s="142" t="str">
        <f t="shared" si="268"/>
        <v xml:space="preserve"> </v>
      </c>
      <c r="W527" s="142" t="str">
        <f t="shared" si="268"/>
        <v xml:space="preserve"> </v>
      </c>
      <c r="X527" s="142" t="str">
        <f t="shared" si="268"/>
        <v xml:space="preserve"> </v>
      </c>
      <c r="Y527" s="142" t="str">
        <f t="shared" si="268"/>
        <v xml:space="preserve"> </v>
      </c>
      <c r="Z527" s="142" t="str">
        <f t="shared" si="268"/>
        <v xml:space="preserve"> </v>
      </c>
      <c r="AA527" s="142" t="str">
        <f t="shared" si="268"/>
        <v xml:space="preserve"> </v>
      </c>
      <c r="AB527" s="142" t="str">
        <f t="shared" si="268"/>
        <v xml:space="preserve"> </v>
      </c>
      <c r="AC527" s="142" t="str">
        <f t="shared" si="268"/>
        <v xml:space="preserve"> </v>
      </c>
      <c r="AD527" s="142" t="str">
        <f t="shared" si="268"/>
        <v xml:space="preserve"> </v>
      </c>
      <c r="AE527" s="142" t="str">
        <f t="shared" si="268"/>
        <v xml:space="preserve"> </v>
      </c>
      <c r="AF527" s="142" t="str">
        <f t="shared" si="268"/>
        <v xml:space="preserve"> </v>
      </c>
      <c r="AG527" s="142" t="str">
        <f t="shared" si="268"/>
        <v xml:space="preserve"> </v>
      </c>
    </row>
    <row r="528" spans="1:33">
      <c r="B528" s="140"/>
      <c r="C528" s="180" t="s">
        <v>732</v>
      </c>
      <c r="D528" s="8"/>
      <c r="E528" s="8"/>
      <c r="F528" s="8"/>
      <c r="G528" s="8"/>
      <c r="H528" s="8"/>
      <c r="I528" s="8"/>
      <c r="J528" s="8"/>
      <c r="K528" s="8"/>
      <c r="L528" s="8"/>
      <c r="M528" s="8"/>
      <c r="N528" s="8"/>
      <c r="O528" s="8"/>
      <c r="P528" s="8"/>
      <c r="Q528" s="8"/>
      <c r="R528" s="8"/>
      <c r="S528" s="8"/>
      <c r="T528" s="8"/>
      <c r="U528" s="8"/>
      <c r="V528" s="8"/>
      <c r="W528" s="8"/>
      <c r="X528" s="8"/>
      <c r="Y528" s="8"/>
      <c r="Z528" s="8"/>
      <c r="AA528" s="8"/>
      <c r="AB528" s="8"/>
      <c r="AC528" s="8"/>
      <c r="AD528" s="8"/>
      <c r="AE528" s="8"/>
      <c r="AF528" s="8"/>
      <c r="AG528" s="8"/>
    </row>
    <row r="529" spans="2:33">
      <c r="B529" s="140"/>
      <c r="C529" s="180" t="s">
        <v>733</v>
      </c>
      <c r="D529" s="84"/>
      <c r="E529" s="8"/>
      <c r="F529" s="8"/>
      <c r="G529" s="8"/>
      <c r="H529" s="8"/>
      <c r="I529" s="8"/>
      <c r="J529" s="8"/>
      <c r="K529" s="8"/>
      <c r="L529" s="8"/>
      <c r="M529" s="8"/>
      <c r="N529" s="8"/>
      <c r="O529" s="8"/>
      <c r="P529" s="8"/>
      <c r="Q529" s="8"/>
      <c r="R529" s="8"/>
      <c r="S529" s="8"/>
      <c r="T529" s="8"/>
      <c r="U529" s="8"/>
      <c r="V529" s="8"/>
      <c r="W529" s="8"/>
      <c r="X529" s="8"/>
      <c r="Y529" s="8"/>
      <c r="Z529" s="8"/>
      <c r="AA529" s="8"/>
      <c r="AB529" s="8"/>
      <c r="AC529" s="8"/>
      <c r="AD529" s="8"/>
      <c r="AE529" s="8"/>
      <c r="AF529" s="8"/>
      <c r="AG529" s="8"/>
    </row>
    <row r="530" spans="2:33">
      <c r="B530" s="140"/>
      <c r="C530" s="180" t="s">
        <v>734</v>
      </c>
      <c r="D530" s="8"/>
      <c r="E530" s="8"/>
      <c r="F530" s="8"/>
      <c r="G530" s="8"/>
      <c r="H530" s="8"/>
      <c r="I530" s="8"/>
      <c r="J530" s="8"/>
      <c r="K530" s="8"/>
      <c r="L530" s="8"/>
      <c r="M530" s="8"/>
      <c r="N530" s="8"/>
      <c r="O530" s="8"/>
      <c r="P530" s="8"/>
      <c r="Q530" s="8"/>
      <c r="R530" s="8"/>
      <c r="S530" s="8"/>
      <c r="T530" s="8"/>
      <c r="U530" s="8"/>
      <c r="V530" s="8"/>
      <c r="W530" s="8"/>
      <c r="X530" s="8"/>
      <c r="Y530" s="8"/>
      <c r="Z530" s="8"/>
      <c r="AA530" s="8"/>
      <c r="AB530" s="8"/>
      <c r="AC530" s="8"/>
      <c r="AD530" s="8"/>
      <c r="AE530" s="8"/>
      <c r="AF530" s="8"/>
      <c r="AG530" s="8"/>
    </row>
    <row r="531" spans="2:33">
      <c r="B531">
        <v>5</v>
      </c>
      <c r="C531" s="147" t="s">
        <v>735</v>
      </c>
      <c r="D531" s="142" t="str">
        <f t="shared" ref="D531:AG531" si="270">IF(COUNTIF(D528:D530,"C")&gt;=1,"A",IF(COUNTIF(D528:D530,"C")&gt;0,"P"," "))</f>
        <v xml:space="preserve"> </v>
      </c>
      <c r="E531" s="142" t="str">
        <f t="shared" ref="E531:S531" si="271">IF(COUNTIF(E528:E530,"C")&gt;=1,"A",IF(COUNTIF(E528:E530,"C")&gt;0,"P"," "))</f>
        <v xml:space="preserve"> </v>
      </c>
      <c r="F531" s="142" t="str">
        <f>IF(COUNTIF(F528:F530,"C")&gt;=1,"A",IF(COUNTIF(F528:F530,"C")&gt;0,"P"," "))</f>
        <v xml:space="preserve"> </v>
      </c>
      <c r="G531" s="142" t="str">
        <f t="shared" si="271"/>
        <v xml:space="preserve"> </v>
      </c>
      <c r="H531" s="142" t="str">
        <f t="shared" si="271"/>
        <v xml:space="preserve"> </v>
      </c>
      <c r="I531" s="142" t="str">
        <f t="shared" si="271"/>
        <v xml:space="preserve"> </v>
      </c>
      <c r="J531" s="142" t="str">
        <f t="shared" si="271"/>
        <v xml:space="preserve"> </v>
      </c>
      <c r="K531" s="142" t="str">
        <f t="shared" si="271"/>
        <v xml:space="preserve"> </v>
      </c>
      <c r="L531" s="142" t="str">
        <f t="shared" si="271"/>
        <v xml:space="preserve"> </v>
      </c>
      <c r="M531" s="142" t="str">
        <f t="shared" si="271"/>
        <v xml:space="preserve"> </v>
      </c>
      <c r="N531" s="142" t="str">
        <f t="shared" si="271"/>
        <v xml:space="preserve"> </v>
      </c>
      <c r="O531" s="142" t="str">
        <f t="shared" si="271"/>
        <v xml:space="preserve"> </v>
      </c>
      <c r="P531" s="142" t="str">
        <f t="shared" si="271"/>
        <v xml:space="preserve"> </v>
      </c>
      <c r="Q531" s="142" t="str">
        <f t="shared" si="271"/>
        <v xml:space="preserve"> </v>
      </c>
      <c r="R531" s="142" t="str">
        <f t="shared" si="271"/>
        <v xml:space="preserve"> </v>
      </c>
      <c r="S531" s="142" t="str">
        <f t="shared" si="271"/>
        <v xml:space="preserve"> </v>
      </c>
      <c r="T531" s="142" t="str">
        <f t="shared" si="270"/>
        <v xml:space="preserve"> </v>
      </c>
      <c r="U531" s="142" t="str">
        <f t="shared" si="270"/>
        <v xml:space="preserve"> </v>
      </c>
      <c r="V531" s="142" t="str">
        <f t="shared" si="270"/>
        <v xml:space="preserve"> </v>
      </c>
      <c r="W531" s="142" t="str">
        <f t="shared" si="270"/>
        <v xml:space="preserve"> </v>
      </c>
      <c r="X531" s="142" t="str">
        <f t="shared" si="270"/>
        <v xml:space="preserve"> </v>
      </c>
      <c r="Y531" s="142" t="str">
        <f t="shared" si="270"/>
        <v xml:space="preserve"> </v>
      </c>
      <c r="Z531" s="142" t="str">
        <f t="shared" si="270"/>
        <v xml:space="preserve"> </v>
      </c>
      <c r="AA531" s="142" t="str">
        <f t="shared" si="270"/>
        <v xml:space="preserve"> </v>
      </c>
      <c r="AB531" s="142" t="str">
        <f t="shared" si="270"/>
        <v xml:space="preserve"> </v>
      </c>
      <c r="AC531" s="142" t="str">
        <f t="shared" si="270"/>
        <v xml:space="preserve"> </v>
      </c>
      <c r="AD531" s="142" t="str">
        <f t="shared" si="270"/>
        <v xml:space="preserve"> </v>
      </c>
      <c r="AE531" s="142" t="str">
        <f t="shared" si="270"/>
        <v xml:space="preserve"> </v>
      </c>
      <c r="AF531" s="142" t="str">
        <f t="shared" si="270"/>
        <v xml:space="preserve"> </v>
      </c>
      <c r="AG531" s="142" t="str">
        <f t="shared" si="270"/>
        <v xml:space="preserve"> </v>
      </c>
    </row>
    <row r="532" spans="2:33">
      <c r="B532" s="140"/>
      <c r="C532" s="180" t="s">
        <v>736</v>
      </c>
      <c r="D532" s="8"/>
      <c r="E532" s="8"/>
      <c r="F532" s="8"/>
      <c r="G532" s="8"/>
      <c r="H532" s="8"/>
      <c r="I532" s="8"/>
      <c r="J532" s="8"/>
      <c r="K532" s="8"/>
      <c r="L532" s="8"/>
      <c r="M532" s="8"/>
      <c r="N532" s="8"/>
      <c r="O532" s="8"/>
      <c r="P532" s="8"/>
      <c r="Q532" s="8"/>
      <c r="R532" s="8"/>
      <c r="S532" s="8"/>
      <c r="T532" s="8"/>
      <c r="U532" s="8"/>
      <c r="V532" s="8"/>
      <c r="W532" s="8"/>
      <c r="X532" s="8"/>
      <c r="Y532" s="8"/>
      <c r="Z532" s="8"/>
      <c r="AA532" s="8"/>
      <c r="AB532" s="8"/>
      <c r="AC532" s="8"/>
      <c r="AD532" s="8"/>
      <c r="AE532" s="8"/>
      <c r="AF532" s="8"/>
      <c r="AG532" s="8"/>
    </row>
    <row r="533" spans="2:33">
      <c r="B533" s="140"/>
      <c r="C533" s="180" t="s">
        <v>737</v>
      </c>
      <c r="D533" s="84"/>
      <c r="E533" s="8"/>
      <c r="F533" s="8"/>
      <c r="G533" s="8"/>
      <c r="H533" s="8"/>
      <c r="I533" s="8"/>
      <c r="J533" s="8"/>
      <c r="K533" s="8"/>
      <c r="L533" s="8"/>
      <c r="M533" s="8"/>
      <c r="N533" s="8"/>
      <c r="O533" s="8"/>
      <c r="P533" s="8"/>
      <c r="Q533" s="8"/>
      <c r="R533" s="8"/>
      <c r="S533" s="8"/>
      <c r="T533" s="8"/>
      <c r="U533" s="8"/>
      <c r="V533" s="8"/>
      <c r="W533" s="8"/>
      <c r="X533" s="8"/>
      <c r="Y533" s="8"/>
      <c r="Z533" s="8"/>
      <c r="AA533" s="8"/>
      <c r="AB533" s="8"/>
      <c r="AC533" s="8"/>
      <c r="AD533" s="8"/>
      <c r="AE533" s="8"/>
      <c r="AF533" s="8"/>
      <c r="AG533" s="8"/>
    </row>
    <row r="534" spans="2:33" ht="13.5" thickBot="1">
      <c r="B534" s="140"/>
      <c r="C534" s="180" t="s">
        <v>738</v>
      </c>
      <c r="D534" s="8"/>
      <c r="E534" s="8"/>
      <c r="F534" s="8"/>
      <c r="G534" s="8"/>
      <c r="H534" s="8"/>
      <c r="I534" s="8"/>
      <c r="J534" s="8"/>
      <c r="K534" s="8"/>
      <c r="L534" s="8"/>
      <c r="M534" s="8"/>
      <c r="N534" s="8"/>
      <c r="O534" s="8"/>
      <c r="P534" s="8"/>
      <c r="Q534" s="8"/>
      <c r="R534" s="8"/>
      <c r="S534" s="8"/>
      <c r="T534" s="8"/>
      <c r="U534" s="8"/>
      <c r="V534" s="8"/>
      <c r="W534" s="8"/>
      <c r="X534" s="8"/>
      <c r="Y534" s="8"/>
      <c r="Z534" s="8"/>
      <c r="AA534" s="8"/>
      <c r="AB534" s="8"/>
      <c r="AC534" s="8"/>
      <c r="AD534" s="8"/>
      <c r="AE534" s="8"/>
      <c r="AF534" s="8"/>
      <c r="AG534" s="8"/>
    </row>
    <row r="535" spans="2:33" ht="13.5" hidden="1" thickBot="1">
      <c r="D535" s="142" t="str">
        <f t="shared" ref="D535:AG535" si="272">IF(COUNTIF(D532:D534,"C")&gt;=1,"A",IF(COUNTIF(D532:D534,"C")&gt;0,"P"," "))</f>
        <v xml:space="preserve"> </v>
      </c>
      <c r="E535" s="142" t="str">
        <f t="shared" ref="E535:S535" si="273">IF(COUNTIF(E532:E534,"C")&gt;=1,"A",IF(COUNTIF(E532:E534,"C")&gt;0,"P"," "))</f>
        <v xml:space="preserve"> </v>
      </c>
      <c r="F535" s="142" t="str">
        <f>IF(COUNTIF(F532:F534,"C")&gt;=1,"A",IF(COUNTIF(F532:F534,"C")&gt;0,"P"," "))</f>
        <v xml:space="preserve"> </v>
      </c>
      <c r="G535" s="142" t="str">
        <f t="shared" si="273"/>
        <v xml:space="preserve"> </v>
      </c>
      <c r="H535" s="142" t="str">
        <f t="shared" si="273"/>
        <v xml:space="preserve"> </v>
      </c>
      <c r="I535" s="142" t="str">
        <f t="shared" si="273"/>
        <v xml:space="preserve"> </v>
      </c>
      <c r="J535" s="142" t="str">
        <f t="shared" si="273"/>
        <v xml:space="preserve"> </v>
      </c>
      <c r="K535" s="142" t="str">
        <f t="shared" si="273"/>
        <v xml:space="preserve"> </v>
      </c>
      <c r="L535" s="142" t="str">
        <f t="shared" si="273"/>
        <v xml:space="preserve"> </v>
      </c>
      <c r="M535" s="142" t="str">
        <f t="shared" si="273"/>
        <v xml:space="preserve"> </v>
      </c>
      <c r="N535" s="142" t="str">
        <f t="shared" si="273"/>
        <v xml:space="preserve"> </v>
      </c>
      <c r="O535" s="142" t="str">
        <f t="shared" si="273"/>
        <v xml:space="preserve"> </v>
      </c>
      <c r="P535" s="142" t="str">
        <f t="shared" si="273"/>
        <v xml:space="preserve"> </v>
      </c>
      <c r="Q535" s="142" t="str">
        <f t="shared" si="273"/>
        <v xml:space="preserve"> </v>
      </c>
      <c r="R535" s="142" t="str">
        <f t="shared" si="273"/>
        <v xml:space="preserve"> </v>
      </c>
      <c r="S535" s="142" t="str">
        <f t="shared" si="273"/>
        <v xml:space="preserve"> </v>
      </c>
      <c r="T535" s="142" t="str">
        <f t="shared" si="272"/>
        <v xml:space="preserve"> </v>
      </c>
      <c r="U535" s="142" t="str">
        <f t="shared" si="272"/>
        <v xml:space="preserve"> </v>
      </c>
      <c r="V535" s="142" t="str">
        <f t="shared" si="272"/>
        <v xml:space="preserve"> </v>
      </c>
      <c r="W535" s="142" t="str">
        <f t="shared" si="272"/>
        <v xml:space="preserve"> </v>
      </c>
      <c r="X535" s="142" t="str">
        <f t="shared" si="272"/>
        <v xml:space="preserve"> </v>
      </c>
      <c r="Y535" s="142" t="str">
        <f t="shared" si="272"/>
        <v xml:space="preserve"> </v>
      </c>
      <c r="Z535" s="142" t="str">
        <f t="shared" si="272"/>
        <v xml:space="preserve"> </v>
      </c>
      <c r="AA535" s="142" t="str">
        <f t="shared" si="272"/>
        <v xml:space="preserve"> </v>
      </c>
      <c r="AB535" s="142" t="str">
        <f t="shared" si="272"/>
        <v xml:space="preserve"> </v>
      </c>
      <c r="AC535" s="142" t="str">
        <f t="shared" si="272"/>
        <v xml:space="preserve"> </v>
      </c>
      <c r="AD535" s="142" t="str">
        <f t="shared" si="272"/>
        <v xml:space="preserve"> </v>
      </c>
      <c r="AE535" s="142" t="str">
        <f t="shared" si="272"/>
        <v xml:space="preserve"> </v>
      </c>
      <c r="AF535" s="142" t="str">
        <f t="shared" si="272"/>
        <v xml:space="preserve"> </v>
      </c>
      <c r="AG535" s="142" t="str">
        <f t="shared" si="272"/>
        <v xml:space="preserve"> </v>
      </c>
    </row>
    <row r="536" spans="2:33" ht="13.5" thickBot="1">
      <c r="C536" s="20" t="s">
        <v>49</v>
      </c>
      <c r="D536" s="108" t="str">
        <f>IF(COUNTIF(D519:D535,"A")&gt;4,"C",IF(COUNTIF(D519:D535,"A")&gt;0,"P"," "))</f>
        <v xml:space="preserve"> </v>
      </c>
      <c r="E536" s="108" t="str">
        <f t="shared" ref="E536:S536" si="274">IF(COUNTIF(E519:E535,"A")&gt;4,"C",IF(COUNTIF(E519:E535,"A")&gt;0,"P"," "))</f>
        <v xml:space="preserve"> </v>
      </c>
      <c r="F536" s="108" t="str">
        <f>IF(COUNTIF(F519:F535,"A")&gt;4,"C",IF(COUNTIF(F519:F535,"A")&gt;0,"P"," "))</f>
        <v xml:space="preserve"> </v>
      </c>
      <c r="G536" s="108" t="str">
        <f t="shared" si="274"/>
        <v xml:space="preserve"> </v>
      </c>
      <c r="H536" s="108" t="str">
        <f t="shared" si="274"/>
        <v xml:space="preserve"> </v>
      </c>
      <c r="I536" s="108" t="str">
        <f t="shared" si="274"/>
        <v xml:space="preserve"> </v>
      </c>
      <c r="J536" s="108" t="str">
        <f t="shared" si="274"/>
        <v xml:space="preserve"> </v>
      </c>
      <c r="K536" s="108" t="str">
        <f t="shared" si="274"/>
        <v xml:space="preserve"> </v>
      </c>
      <c r="L536" s="108" t="str">
        <f t="shared" si="274"/>
        <v xml:space="preserve"> </v>
      </c>
      <c r="M536" s="108" t="str">
        <f t="shared" si="274"/>
        <v xml:space="preserve"> </v>
      </c>
      <c r="N536" s="108" t="str">
        <f t="shared" si="274"/>
        <v xml:space="preserve"> </v>
      </c>
      <c r="O536" s="108" t="str">
        <f t="shared" si="274"/>
        <v xml:space="preserve"> </v>
      </c>
      <c r="P536" s="108" t="str">
        <f t="shared" si="274"/>
        <v xml:space="preserve"> </v>
      </c>
      <c r="Q536" s="108" t="str">
        <f t="shared" si="274"/>
        <v xml:space="preserve"> </v>
      </c>
      <c r="R536" s="108" t="str">
        <f t="shared" si="274"/>
        <v xml:space="preserve"> </v>
      </c>
      <c r="S536" s="108" t="str">
        <f t="shared" si="274"/>
        <v xml:space="preserve"> </v>
      </c>
      <c r="T536" s="108" t="str">
        <f t="shared" ref="T536:AG536" si="275">IF(COUNTIF(T519:T535,"A")&gt;4,"C",IF(COUNTIF(T519:T535,"A")&gt;0,"P"," "))</f>
        <v xml:space="preserve"> </v>
      </c>
      <c r="U536" s="108" t="str">
        <f t="shared" si="275"/>
        <v xml:space="preserve"> </v>
      </c>
      <c r="V536" s="108" t="str">
        <f t="shared" si="275"/>
        <v xml:space="preserve"> </v>
      </c>
      <c r="W536" s="108" t="str">
        <f t="shared" si="275"/>
        <v xml:space="preserve"> </v>
      </c>
      <c r="X536" s="108" t="str">
        <f t="shared" si="275"/>
        <v xml:space="preserve"> </v>
      </c>
      <c r="Y536" s="108" t="str">
        <f t="shared" si="275"/>
        <v xml:space="preserve"> </v>
      </c>
      <c r="Z536" s="108" t="str">
        <f t="shared" si="275"/>
        <v xml:space="preserve"> </v>
      </c>
      <c r="AA536" s="108" t="str">
        <f t="shared" si="275"/>
        <v xml:space="preserve"> </v>
      </c>
      <c r="AB536" s="108" t="str">
        <f t="shared" si="275"/>
        <v xml:space="preserve"> </v>
      </c>
      <c r="AC536" s="108" t="str">
        <f t="shared" si="275"/>
        <v xml:space="preserve"> </v>
      </c>
      <c r="AD536" s="108" t="str">
        <f t="shared" si="275"/>
        <v xml:space="preserve"> </v>
      </c>
      <c r="AE536" s="108" t="str">
        <f t="shared" si="275"/>
        <v xml:space="preserve"> </v>
      </c>
      <c r="AF536" s="108" t="str">
        <f t="shared" si="275"/>
        <v xml:space="preserve"> </v>
      </c>
      <c r="AG536" s="108" t="str">
        <f t="shared" si="275"/>
        <v xml:space="preserve"> </v>
      </c>
    </row>
    <row r="537" spans="2:33" ht="15">
      <c r="B537" s="139" t="s">
        <v>148</v>
      </c>
    </row>
    <row r="538" spans="2:33">
      <c r="B538">
        <v>1</v>
      </c>
      <c r="C538" t="s">
        <v>629</v>
      </c>
    </row>
    <row r="539" spans="2:33">
      <c r="B539" s="140"/>
      <c r="C539" s="151" t="s">
        <v>630</v>
      </c>
      <c r="D539" s="8"/>
      <c r="E539" s="8"/>
      <c r="F539" s="8"/>
      <c r="G539" s="8"/>
      <c r="H539" s="8"/>
      <c r="I539" s="8"/>
      <c r="J539" s="8"/>
      <c r="K539" s="8"/>
      <c r="L539" s="8"/>
      <c r="M539" s="8"/>
      <c r="N539" s="8"/>
      <c r="O539" s="8"/>
      <c r="P539" s="8"/>
      <c r="Q539" s="8"/>
      <c r="R539" s="8"/>
      <c r="S539" s="8"/>
      <c r="T539" s="8"/>
      <c r="U539" s="8"/>
      <c r="V539" s="8"/>
      <c r="W539" s="8"/>
      <c r="X539" s="8"/>
      <c r="Y539" s="8"/>
      <c r="Z539" s="8"/>
      <c r="AA539" s="8"/>
      <c r="AB539" s="8"/>
      <c r="AC539" s="8"/>
      <c r="AD539" s="8"/>
      <c r="AE539" s="8"/>
      <c r="AF539" s="8"/>
      <c r="AG539" s="8"/>
    </row>
    <row r="540" spans="2:33">
      <c r="B540" s="140"/>
      <c r="C540" s="151" t="s">
        <v>631</v>
      </c>
      <c r="D540" s="84"/>
      <c r="E540" s="8"/>
      <c r="F540" s="8"/>
      <c r="G540" s="8"/>
      <c r="H540" s="8"/>
      <c r="I540" s="8"/>
      <c r="J540" s="8"/>
      <c r="K540" s="8"/>
      <c r="L540" s="8"/>
      <c r="M540" s="8"/>
      <c r="N540" s="8"/>
      <c r="O540" s="8"/>
      <c r="P540" s="8"/>
      <c r="Q540" s="8"/>
      <c r="R540" s="8"/>
      <c r="S540" s="8"/>
      <c r="T540" s="8"/>
      <c r="U540" s="8"/>
      <c r="V540" s="8"/>
      <c r="W540" s="8"/>
      <c r="X540" s="8"/>
      <c r="Y540" s="8"/>
      <c r="Z540" s="8"/>
      <c r="AA540" s="8"/>
      <c r="AB540" s="8"/>
      <c r="AC540" s="8"/>
      <c r="AD540" s="8"/>
      <c r="AE540" s="8"/>
      <c r="AF540" s="8"/>
      <c r="AG540" s="8"/>
    </row>
    <row r="541" spans="2:33">
      <c r="B541" s="140"/>
      <c r="C541" s="151" t="s">
        <v>632</v>
      </c>
      <c r="D541" s="8"/>
      <c r="E541" s="8"/>
      <c r="F541" s="8"/>
      <c r="G541" s="8"/>
      <c r="H541" s="8"/>
      <c r="I541" s="8"/>
      <c r="J541" s="8"/>
      <c r="K541" s="8"/>
      <c r="L541" s="8"/>
      <c r="M541" s="8"/>
      <c r="N541" s="8"/>
      <c r="O541" s="8"/>
      <c r="P541" s="8"/>
      <c r="Q541" s="8"/>
      <c r="R541" s="8"/>
      <c r="S541" s="8"/>
      <c r="T541" s="8"/>
      <c r="U541" s="8"/>
      <c r="V541" s="8"/>
      <c r="W541" s="8"/>
      <c r="X541" s="8"/>
      <c r="Y541" s="8"/>
      <c r="Z541" s="8"/>
      <c r="AA541" s="8"/>
      <c r="AB541" s="8"/>
      <c r="AC541" s="8"/>
      <c r="AD541" s="8"/>
      <c r="AE541" s="8"/>
      <c r="AF541" s="8"/>
      <c r="AG541" s="8"/>
    </row>
    <row r="542" spans="2:33">
      <c r="B542">
        <v>2</v>
      </c>
      <c r="C542" s="147" t="s">
        <v>633</v>
      </c>
      <c r="D542" s="142" t="str">
        <f t="shared" ref="D542:AG542" si="276">IF(COUNTIF(D539:D541,"C")&gt;=1,"A",IF(COUNTIF(D539:D541,"C")&gt;0,"P"," "))</f>
        <v xml:space="preserve"> </v>
      </c>
      <c r="E542" s="142" t="str">
        <f t="shared" ref="E542:S542" si="277">IF(COUNTIF(E539:E541,"C")&gt;=1,"A",IF(COUNTIF(E539:E541,"C")&gt;0,"P"," "))</f>
        <v xml:space="preserve"> </v>
      </c>
      <c r="F542" s="142" t="str">
        <f>IF(COUNTIF(F539:F541,"C")&gt;=1,"A",IF(COUNTIF(F539:F541,"C")&gt;0,"P"," "))</f>
        <v xml:space="preserve"> </v>
      </c>
      <c r="G542" s="142" t="str">
        <f t="shared" si="277"/>
        <v xml:space="preserve"> </v>
      </c>
      <c r="H542" s="142" t="str">
        <f t="shared" si="277"/>
        <v xml:space="preserve"> </v>
      </c>
      <c r="I542" s="142" t="str">
        <f t="shared" si="277"/>
        <v xml:space="preserve"> </v>
      </c>
      <c r="J542" s="142" t="str">
        <f t="shared" si="277"/>
        <v xml:space="preserve"> </v>
      </c>
      <c r="K542" s="142" t="str">
        <f t="shared" si="277"/>
        <v xml:space="preserve"> </v>
      </c>
      <c r="L542" s="142" t="str">
        <f t="shared" si="277"/>
        <v xml:space="preserve"> </v>
      </c>
      <c r="M542" s="142" t="str">
        <f t="shared" si="277"/>
        <v xml:space="preserve"> </v>
      </c>
      <c r="N542" s="142" t="str">
        <f t="shared" si="277"/>
        <v xml:space="preserve"> </v>
      </c>
      <c r="O542" s="142" t="str">
        <f t="shared" si="277"/>
        <v xml:space="preserve"> </v>
      </c>
      <c r="P542" s="142" t="str">
        <f t="shared" si="277"/>
        <v xml:space="preserve"> </v>
      </c>
      <c r="Q542" s="142" t="str">
        <f t="shared" si="277"/>
        <v xml:space="preserve"> </v>
      </c>
      <c r="R542" s="142" t="str">
        <f t="shared" si="277"/>
        <v xml:space="preserve"> </v>
      </c>
      <c r="S542" s="142" t="str">
        <f t="shared" si="277"/>
        <v xml:space="preserve"> </v>
      </c>
      <c r="T542" s="142" t="str">
        <f t="shared" si="276"/>
        <v xml:space="preserve"> </v>
      </c>
      <c r="U542" s="142" t="str">
        <f t="shared" si="276"/>
        <v xml:space="preserve"> </v>
      </c>
      <c r="V542" s="142" t="str">
        <f t="shared" si="276"/>
        <v xml:space="preserve"> </v>
      </c>
      <c r="W542" s="142" t="str">
        <f t="shared" si="276"/>
        <v xml:space="preserve"> </v>
      </c>
      <c r="X542" s="142" t="str">
        <f t="shared" si="276"/>
        <v xml:space="preserve"> </v>
      </c>
      <c r="Y542" s="142" t="str">
        <f t="shared" si="276"/>
        <v xml:space="preserve"> </v>
      </c>
      <c r="Z542" s="142" t="str">
        <f t="shared" si="276"/>
        <v xml:space="preserve"> </v>
      </c>
      <c r="AA542" s="142" t="str">
        <f t="shared" si="276"/>
        <v xml:space="preserve"> </v>
      </c>
      <c r="AB542" s="142" t="str">
        <f t="shared" si="276"/>
        <v xml:space="preserve"> </v>
      </c>
      <c r="AC542" s="142" t="str">
        <f t="shared" si="276"/>
        <v xml:space="preserve"> </v>
      </c>
      <c r="AD542" s="142" t="str">
        <f t="shared" si="276"/>
        <v xml:space="preserve"> </v>
      </c>
      <c r="AE542" s="142" t="str">
        <f t="shared" si="276"/>
        <v xml:space="preserve"> </v>
      </c>
      <c r="AF542" s="142" t="str">
        <f t="shared" si="276"/>
        <v xml:space="preserve"> </v>
      </c>
      <c r="AG542" s="142" t="str">
        <f t="shared" si="276"/>
        <v xml:space="preserve"> </v>
      </c>
    </row>
    <row r="543" spans="2:33">
      <c r="B543" s="140"/>
      <c r="C543" s="151" t="s">
        <v>634</v>
      </c>
      <c r="D543" s="8"/>
      <c r="E543" s="8"/>
      <c r="F543" s="8"/>
      <c r="G543" s="8"/>
      <c r="H543" s="8"/>
      <c r="I543" s="8"/>
      <c r="J543" s="8"/>
      <c r="K543" s="8"/>
      <c r="L543" s="8"/>
      <c r="M543" s="8"/>
      <c r="N543" s="8"/>
      <c r="O543" s="8"/>
      <c r="P543" s="8"/>
      <c r="Q543" s="8"/>
      <c r="R543" s="8"/>
      <c r="S543" s="8"/>
      <c r="T543" s="8"/>
      <c r="U543" s="8"/>
      <c r="V543" s="8"/>
      <c r="W543" s="8"/>
      <c r="X543" s="8"/>
      <c r="Y543" s="8"/>
      <c r="Z543" s="8"/>
      <c r="AA543" s="8"/>
      <c r="AB543" s="8"/>
      <c r="AC543" s="8"/>
      <c r="AD543" s="8"/>
      <c r="AE543" s="8"/>
      <c r="AF543" s="8"/>
      <c r="AG543" s="8"/>
    </row>
    <row r="544" spans="2:33">
      <c r="B544" s="140"/>
      <c r="C544" s="151" t="s">
        <v>635</v>
      </c>
      <c r="D544" s="84"/>
      <c r="E544" s="8"/>
      <c r="F544" s="8"/>
      <c r="G544" s="8"/>
      <c r="H544" s="8"/>
      <c r="I544" s="8"/>
      <c r="J544" s="8"/>
      <c r="K544" s="8"/>
      <c r="L544" s="8"/>
      <c r="M544" s="8"/>
      <c r="N544" s="8"/>
      <c r="O544" s="8"/>
      <c r="P544" s="8"/>
      <c r="Q544" s="8"/>
      <c r="R544" s="8"/>
      <c r="S544" s="8"/>
      <c r="T544" s="8"/>
      <c r="U544" s="8"/>
      <c r="V544" s="8"/>
      <c r="W544" s="8"/>
      <c r="X544" s="8"/>
      <c r="Y544" s="8"/>
      <c r="Z544" s="8"/>
      <c r="AA544" s="8"/>
      <c r="AB544" s="8"/>
      <c r="AC544" s="8"/>
      <c r="AD544" s="8"/>
      <c r="AE544" s="8"/>
      <c r="AF544" s="8"/>
      <c r="AG544" s="8"/>
    </row>
    <row r="545" spans="2:33">
      <c r="B545" s="140"/>
      <c r="C545" s="151" t="s">
        <v>636</v>
      </c>
      <c r="D545" s="8"/>
      <c r="E545" s="8"/>
      <c r="F545" s="8"/>
      <c r="G545" s="8"/>
      <c r="H545" s="8"/>
      <c r="I545" s="8"/>
      <c r="J545" s="8"/>
      <c r="K545" s="8"/>
      <c r="L545" s="8"/>
      <c r="M545" s="8"/>
      <c r="N545" s="8"/>
      <c r="O545" s="8"/>
      <c r="P545" s="8"/>
      <c r="Q545" s="8"/>
      <c r="R545" s="8"/>
      <c r="S545" s="8"/>
      <c r="T545" s="8"/>
      <c r="U545" s="8"/>
      <c r="V545" s="8"/>
      <c r="W545" s="8"/>
      <c r="X545" s="8"/>
      <c r="Y545" s="8"/>
      <c r="Z545" s="8"/>
      <c r="AA545" s="8"/>
      <c r="AB545" s="8"/>
      <c r="AC545" s="8"/>
      <c r="AD545" s="8"/>
      <c r="AE545" s="8"/>
      <c r="AF545" s="8"/>
      <c r="AG545" s="8"/>
    </row>
    <row r="546" spans="2:33">
      <c r="B546">
        <v>3</v>
      </c>
      <c r="C546" s="147" t="s">
        <v>637</v>
      </c>
      <c r="D546" s="142" t="str">
        <f t="shared" ref="D546:AG546" si="278">IF(COUNTIF(D543:D545,"C")&gt;=1,"A",IF(COUNTIF(D543:D545,"C")&gt;0,"P"," "))</f>
        <v xml:space="preserve"> </v>
      </c>
      <c r="E546" s="142" t="str">
        <f t="shared" ref="E546:S546" si="279">IF(COUNTIF(E543:E545,"C")&gt;=1,"A",IF(COUNTIF(E543:E545,"C")&gt;0,"P"," "))</f>
        <v xml:space="preserve"> </v>
      </c>
      <c r="F546" s="142" t="str">
        <f>IF(COUNTIF(F543:F545,"C")&gt;=1,"A",IF(COUNTIF(F543:F545,"C")&gt;0,"P"," "))</f>
        <v xml:space="preserve"> </v>
      </c>
      <c r="G546" s="142" t="str">
        <f t="shared" si="279"/>
        <v xml:space="preserve"> </v>
      </c>
      <c r="H546" s="142" t="str">
        <f t="shared" si="279"/>
        <v xml:space="preserve"> </v>
      </c>
      <c r="I546" s="142" t="str">
        <f t="shared" si="279"/>
        <v xml:space="preserve"> </v>
      </c>
      <c r="J546" s="142" t="str">
        <f t="shared" si="279"/>
        <v xml:space="preserve"> </v>
      </c>
      <c r="K546" s="142" t="str">
        <f t="shared" si="279"/>
        <v xml:space="preserve"> </v>
      </c>
      <c r="L546" s="142" t="str">
        <f t="shared" si="279"/>
        <v xml:space="preserve"> </v>
      </c>
      <c r="M546" s="142" t="str">
        <f t="shared" si="279"/>
        <v xml:space="preserve"> </v>
      </c>
      <c r="N546" s="142" t="str">
        <f t="shared" si="279"/>
        <v xml:space="preserve"> </v>
      </c>
      <c r="O546" s="142" t="str">
        <f t="shared" si="279"/>
        <v xml:space="preserve"> </v>
      </c>
      <c r="P546" s="142" t="str">
        <f t="shared" si="279"/>
        <v xml:space="preserve"> </v>
      </c>
      <c r="Q546" s="142" t="str">
        <f t="shared" si="279"/>
        <v xml:space="preserve"> </v>
      </c>
      <c r="R546" s="142" t="str">
        <f t="shared" si="279"/>
        <v xml:space="preserve"> </v>
      </c>
      <c r="S546" s="142" t="str">
        <f t="shared" si="279"/>
        <v xml:space="preserve"> </v>
      </c>
      <c r="T546" s="142" t="str">
        <f t="shared" si="278"/>
        <v xml:space="preserve"> </v>
      </c>
      <c r="U546" s="142" t="str">
        <f t="shared" si="278"/>
        <v xml:space="preserve"> </v>
      </c>
      <c r="V546" s="142" t="str">
        <f t="shared" si="278"/>
        <v xml:space="preserve"> </v>
      </c>
      <c r="W546" s="142" t="str">
        <f t="shared" si="278"/>
        <v xml:space="preserve"> </v>
      </c>
      <c r="X546" s="142" t="str">
        <f t="shared" si="278"/>
        <v xml:space="preserve"> </v>
      </c>
      <c r="Y546" s="142" t="str">
        <f t="shared" si="278"/>
        <v xml:space="preserve"> </v>
      </c>
      <c r="Z546" s="142" t="str">
        <f t="shared" si="278"/>
        <v xml:space="preserve"> </v>
      </c>
      <c r="AA546" s="142" t="str">
        <f t="shared" si="278"/>
        <v xml:space="preserve"> </v>
      </c>
      <c r="AB546" s="142" t="str">
        <f t="shared" si="278"/>
        <v xml:space="preserve"> </v>
      </c>
      <c r="AC546" s="142" t="str">
        <f t="shared" si="278"/>
        <v xml:space="preserve"> </v>
      </c>
      <c r="AD546" s="142" t="str">
        <f t="shared" si="278"/>
        <v xml:space="preserve"> </v>
      </c>
      <c r="AE546" s="142" t="str">
        <f t="shared" si="278"/>
        <v xml:space="preserve"> </v>
      </c>
      <c r="AF546" s="142" t="str">
        <f t="shared" si="278"/>
        <v xml:space="preserve"> </v>
      </c>
      <c r="AG546" s="142" t="str">
        <f t="shared" si="278"/>
        <v xml:space="preserve"> </v>
      </c>
    </row>
    <row r="547" spans="2:33">
      <c r="B547" s="140"/>
      <c r="C547" s="151" t="s">
        <v>638</v>
      </c>
      <c r="D547" s="8"/>
      <c r="E547" s="8"/>
      <c r="F547" s="8"/>
      <c r="G547" s="8"/>
      <c r="H547" s="8"/>
      <c r="I547" s="8"/>
      <c r="J547" s="8"/>
      <c r="K547" s="8"/>
      <c r="L547" s="8"/>
      <c r="M547" s="8"/>
      <c r="N547" s="8"/>
      <c r="O547" s="8"/>
      <c r="P547" s="8"/>
      <c r="Q547" s="8"/>
      <c r="R547" s="8"/>
      <c r="S547" s="8"/>
      <c r="T547" s="8"/>
      <c r="U547" s="8"/>
      <c r="V547" s="8"/>
      <c r="W547" s="8"/>
      <c r="X547" s="8"/>
      <c r="Y547" s="8"/>
      <c r="Z547" s="8"/>
      <c r="AA547" s="8"/>
      <c r="AB547" s="8"/>
      <c r="AC547" s="8"/>
      <c r="AD547" s="8"/>
      <c r="AE547" s="8"/>
      <c r="AF547" s="8"/>
      <c r="AG547" s="8"/>
    </row>
    <row r="548" spans="2:33">
      <c r="B548" s="140"/>
      <c r="C548" s="151" t="s">
        <v>639</v>
      </c>
      <c r="D548" s="84"/>
      <c r="E548" s="8"/>
      <c r="F548" s="8"/>
      <c r="G548" s="8"/>
      <c r="H548" s="8"/>
      <c r="I548" s="8"/>
      <c r="J548" s="8"/>
      <c r="K548" s="8"/>
      <c r="L548" s="8"/>
      <c r="M548" s="8"/>
      <c r="N548" s="8"/>
      <c r="O548" s="8"/>
      <c r="P548" s="8"/>
      <c r="Q548" s="8"/>
      <c r="R548" s="8"/>
      <c r="S548" s="8"/>
      <c r="T548" s="8"/>
      <c r="U548" s="8"/>
      <c r="V548" s="8"/>
      <c r="W548" s="8"/>
      <c r="X548" s="8"/>
      <c r="Y548" s="8"/>
      <c r="Z548" s="8"/>
      <c r="AA548" s="8"/>
      <c r="AB548" s="8"/>
      <c r="AC548" s="8"/>
      <c r="AD548" s="8"/>
      <c r="AE548" s="8"/>
      <c r="AF548" s="8"/>
      <c r="AG548" s="8"/>
    </row>
    <row r="549" spans="2:33">
      <c r="B549" s="140"/>
      <c r="C549" s="151" t="s">
        <v>640</v>
      </c>
      <c r="D549" s="8"/>
      <c r="E549" s="8"/>
      <c r="F549" s="8"/>
      <c r="G549" s="8"/>
      <c r="H549" s="8"/>
      <c r="I549" s="8"/>
      <c r="J549" s="8"/>
      <c r="K549" s="8"/>
      <c r="L549" s="8"/>
      <c r="M549" s="8"/>
      <c r="N549" s="8"/>
      <c r="O549" s="8"/>
      <c r="P549" s="8"/>
      <c r="Q549" s="8"/>
      <c r="R549" s="8"/>
      <c r="S549" s="8"/>
      <c r="T549" s="8"/>
      <c r="U549" s="8"/>
      <c r="V549" s="8"/>
      <c r="W549" s="8"/>
      <c r="X549" s="8"/>
      <c r="Y549" s="8"/>
      <c r="Z549" s="8"/>
      <c r="AA549" s="8"/>
      <c r="AB549" s="8"/>
      <c r="AC549" s="8"/>
      <c r="AD549" s="8"/>
      <c r="AE549" s="8"/>
      <c r="AF549" s="8"/>
      <c r="AG549" s="8"/>
    </row>
    <row r="550" spans="2:33">
      <c r="B550">
        <v>4</v>
      </c>
      <c r="C550" s="147" t="s">
        <v>641</v>
      </c>
      <c r="D550" s="142" t="str">
        <f t="shared" ref="D550:AG550" si="280">IF(COUNTIF(D547:D549,"C")&gt;=1,"A",IF(COUNTIF(D547:D549,"C")&gt;0,"P"," "))</f>
        <v xml:space="preserve"> </v>
      </c>
      <c r="E550" s="142" t="str">
        <f t="shared" ref="E550:S550" si="281">IF(COUNTIF(E547:E549,"C")&gt;=1,"A",IF(COUNTIF(E547:E549,"C")&gt;0,"P"," "))</f>
        <v xml:space="preserve"> </v>
      </c>
      <c r="F550" s="142" t="str">
        <f>IF(COUNTIF(F547:F549,"C")&gt;=1,"A",IF(COUNTIF(F547:F549,"C")&gt;0,"P"," "))</f>
        <v xml:space="preserve"> </v>
      </c>
      <c r="G550" s="142" t="str">
        <f t="shared" si="281"/>
        <v xml:space="preserve"> </v>
      </c>
      <c r="H550" s="142" t="str">
        <f t="shared" si="281"/>
        <v xml:space="preserve"> </v>
      </c>
      <c r="I550" s="142" t="str">
        <f t="shared" si="281"/>
        <v xml:space="preserve"> </v>
      </c>
      <c r="J550" s="142" t="str">
        <f t="shared" si="281"/>
        <v xml:space="preserve"> </v>
      </c>
      <c r="K550" s="142" t="str">
        <f t="shared" si="281"/>
        <v xml:space="preserve"> </v>
      </c>
      <c r="L550" s="142" t="str">
        <f t="shared" si="281"/>
        <v xml:space="preserve"> </v>
      </c>
      <c r="M550" s="142" t="str">
        <f t="shared" si="281"/>
        <v xml:space="preserve"> </v>
      </c>
      <c r="N550" s="142" t="str">
        <f t="shared" si="281"/>
        <v xml:space="preserve"> </v>
      </c>
      <c r="O550" s="142" t="str">
        <f t="shared" si="281"/>
        <v xml:space="preserve"> </v>
      </c>
      <c r="P550" s="142" t="str">
        <f t="shared" si="281"/>
        <v xml:space="preserve"> </v>
      </c>
      <c r="Q550" s="142" t="str">
        <f t="shared" si="281"/>
        <v xml:space="preserve"> </v>
      </c>
      <c r="R550" s="142" t="str">
        <f t="shared" si="281"/>
        <v xml:space="preserve"> </v>
      </c>
      <c r="S550" s="142" t="str">
        <f t="shared" si="281"/>
        <v xml:space="preserve"> </v>
      </c>
      <c r="T550" s="142" t="str">
        <f t="shared" si="280"/>
        <v xml:space="preserve"> </v>
      </c>
      <c r="U550" s="142" t="str">
        <f t="shared" si="280"/>
        <v xml:space="preserve"> </v>
      </c>
      <c r="V550" s="142" t="str">
        <f t="shared" si="280"/>
        <v xml:space="preserve"> </v>
      </c>
      <c r="W550" s="142" t="str">
        <f t="shared" si="280"/>
        <v xml:space="preserve"> </v>
      </c>
      <c r="X550" s="142" t="str">
        <f t="shared" si="280"/>
        <v xml:space="preserve"> </v>
      </c>
      <c r="Y550" s="142" t="str">
        <f t="shared" si="280"/>
        <v xml:space="preserve"> </v>
      </c>
      <c r="Z550" s="142" t="str">
        <f t="shared" si="280"/>
        <v xml:space="preserve"> </v>
      </c>
      <c r="AA550" s="142" t="str">
        <f t="shared" si="280"/>
        <v xml:space="preserve"> </v>
      </c>
      <c r="AB550" s="142" t="str">
        <f t="shared" si="280"/>
        <v xml:space="preserve"> </v>
      </c>
      <c r="AC550" s="142" t="str">
        <f t="shared" si="280"/>
        <v xml:space="preserve"> </v>
      </c>
      <c r="AD550" s="142" t="str">
        <f t="shared" si="280"/>
        <v xml:space="preserve"> </v>
      </c>
      <c r="AE550" s="142" t="str">
        <f t="shared" si="280"/>
        <v xml:space="preserve"> </v>
      </c>
      <c r="AF550" s="142" t="str">
        <f t="shared" si="280"/>
        <v xml:space="preserve"> </v>
      </c>
      <c r="AG550" s="142" t="str">
        <f t="shared" si="280"/>
        <v xml:space="preserve"> </v>
      </c>
    </row>
    <row r="551" spans="2:33">
      <c r="B551" s="140"/>
      <c r="C551" s="151" t="s">
        <v>642</v>
      </c>
      <c r="D551" s="8"/>
      <c r="E551" s="8"/>
      <c r="F551" s="8"/>
      <c r="G551" s="8"/>
      <c r="H551" s="8"/>
      <c r="I551" s="8"/>
      <c r="J551" s="8"/>
      <c r="K551" s="8"/>
      <c r="L551" s="8"/>
      <c r="M551" s="8"/>
      <c r="N551" s="8"/>
      <c r="O551" s="8"/>
      <c r="P551" s="8"/>
      <c r="Q551" s="8"/>
      <c r="R551" s="8"/>
      <c r="S551" s="8"/>
      <c r="T551" s="8"/>
      <c r="U551" s="8"/>
      <c r="V551" s="8"/>
      <c r="W551" s="8"/>
      <c r="X551" s="8"/>
      <c r="Y551" s="8"/>
      <c r="Z551" s="8"/>
      <c r="AA551" s="8"/>
      <c r="AB551" s="8"/>
      <c r="AC551" s="8"/>
      <c r="AD551" s="8"/>
      <c r="AE551" s="8"/>
      <c r="AF551" s="8"/>
      <c r="AG551" s="8"/>
    </row>
    <row r="552" spans="2:33">
      <c r="B552" s="140"/>
      <c r="C552" s="151" t="s">
        <v>643</v>
      </c>
      <c r="D552" s="84"/>
      <c r="E552" s="8"/>
      <c r="F552" s="8"/>
      <c r="G552" s="8"/>
      <c r="H552" s="8"/>
      <c r="I552" s="8"/>
      <c r="J552" s="8"/>
      <c r="K552" s="8"/>
      <c r="L552" s="8"/>
      <c r="M552" s="8"/>
      <c r="N552" s="8"/>
      <c r="O552" s="8"/>
      <c r="P552" s="8"/>
      <c r="Q552" s="8"/>
      <c r="R552" s="8"/>
      <c r="S552" s="8"/>
      <c r="T552" s="8"/>
      <c r="U552" s="8"/>
      <c r="V552" s="8"/>
      <c r="W552" s="8"/>
      <c r="X552" s="8"/>
      <c r="Y552" s="8"/>
      <c r="Z552" s="8"/>
      <c r="AA552" s="8"/>
      <c r="AB552" s="8"/>
      <c r="AC552" s="8"/>
      <c r="AD552" s="8"/>
      <c r="AE552" s="8"/>
      <c r="AF552" s="8"/>
      <c r="AG552" s="8"/>
    </row>
    <row r="553" spans="2:33">
      <c r="B553" s="140"/>
      <c r="C553" s="151" t="s">
        <v>644</v>
      </c>
      <c r="D553" s="8"/>
      <c r="E553" s="8"/>
      <c r="F553" s="8"/>
      <c r="G553" s="8"/>
      <c r="H553" s="8"/>
      <c r="I553" s="8"/>
      <c r="J553" s="8"/>
      <c r="K553" s="8"/>
      <c r="L553" s="8"/>
      <c r="M553" s="8"/>
      <c r="N553" s="8"/>
      <c r="O553" s="8"/>
      <c r="P553" s="8"/>
      <c r="Q553" s="8"/>
      <c r="R553" s="8"/>
      <c r="S553" s="8"/>
      <c r="T553" s="8"/>
      <c r="U553" s="8"/>
      <c r="V553" s="8"/>
      <c r="W553" s="8"/>
      <c r="X553" s="8"/>
      <c r="Y553" s="8"/>
      <c r="Z553" s="8"/>
      <c r="AA553" s="8"/>
      <c r="AB553" s="8"/>
      <c r="AC553" s="8"/>
      <c r="AD553" s="8"/>
      <c r="AE553" s="8"/>
      <c r="AF553" s="8"/>
      <c r="AG553" s="8"/>
    </row>
    <row r="554" spans="2:33">
      <c r="B554">
        <v>5</v>
      </c>
      <c r="C554" s="147" t="s">
        <v>645</v>
      </c>
      <c r="D554" s="142" t="str">
        <f t="shared" ref="D554:AG554" si="282">IF(COUNTIF(D551:D553,"C")&gt;=1,"A",IF(COUNTIF(D551:D553,"C")&gt;0,"P"," "))</f>
        <v xml:space="preserve"> </v>
      </c>
      <c r="E554" s="142" t="str">
        <f t="shared" ref="E554:S554" si="283">IF(COUNTIF(E551:E553,"C")&gt;=1,"A",IF(COUNTIF(E551:E553,"C")&gt;0,"P"," "))</f>
        <v xml:space="preserve"> </v>
      </c>
      <c r="F554" s="142" t="str">
        <f>IF(COUNTIF(F551:F553,"C")&gt;=1,"A",IF(COUNTIF(F551:F553,"C")&gt;0,"P"," "))</f>
        <v xml:space="preserve"> </v>
      </c>
      <c r="G554" s="142" t="str">
        <f t="shared" si="283"/>
        <v xml:space="preserve"> </v>
      </c>
      <c r="H554" s="142" t="str">
        <f t="shared" si="283"/>
        <v xml:space="preserve"> </v>
      </c>
      <c r="I554" s="142" t="str">
        <f t="shared" si="283"/>
        <v xml:space="preserve"> </v>
      </c>
      <c r="J554" s="142" t="str">
        <f t="shared" si="283"/>
        <v xml:space="preserve"> </v>
      </c>
      <c r="K554" s="142" t="str">
        <f t="shared" si="283"/>
        <v xml:space="preserve"> </v>
      </c>
      <c r="L554" s="142" t="str">
        <f t="shared" si="283"/>
        <v xml:space="preserve"> </v>
      </c>
      <c r="M554" s="142" t="str">
        <f t="shared" si="283"/>
        <v xml:space="preserve"> </v>
      </c>
      <c r="N554" s="142" t="str">
        <f t="shared" si="283"/>
        <v xml:space="preserve"> </v>
      </c>
      <c r="O554" s="142" t="str">
        <f t="shared" si="283"/>
        <v xml:space="preserve"> </v>
      </c>
      <c r="P554" s="142" t="str">
        <f t="shared" si="283"/>
        <v xml:space="preserve"> </v>
      </c>
      <c r="Q554" s="142" t="str">
        <f t="shared" si="283"/>
        <v xml:space="preserve"> </v>
      </c>
      <c r="R554" s="142" t="str">
        <f t="shared" si="283"/>
        <v xml:space="preserve"> </v>
      </c>
      <c r="S554" s="142" t="str">
        <f t="shared" si="283"/>
        <v xml:space="preserve"> </v>
      </c>
      <c r="T554" s="142" t="str">
        <f t="shared" si="282"/>
        <v xml:space="preserve"> </v>
      </c>
      <c r="U554" s="142" t="str">
        <f t="shared" si="282"/>
        <v xml:space="preserve"> </v>
      </c>
      <c r="V554" s="142" t="str">
        <f t="shared" si="282"/>
        <v xml:space="preserve"> </v>
      </c>
      <c r="W554" s="142" t="str">
        <f t="shared" si="282"/>
        <v xml:space="preserve"> </v>
      </c>
      <c r="X554" s="142" t="str">
        <f t="shared" si="282"/>
        <v xml:space="preserve"> </v>
      </c>
      <c r="Y554" s="142" t="str">
        <f t="shared" si="282"/>
        <v xml:space="preserve"> </v>
      </c>
      <c r="Z554" s="142" t="str">
        <f t="shared" si="282"/>
        <v xml:space="preserve"> </v>
      </c>
      <c r="AA554" s="142" t="str">
        <f t="shared" si="282"/>
        <v xml:space="preserve"> </v>
      </c>
      <c r="AB554" s="142" t="str">
        <f t="shared" si="282"/>
        <v xml:space="preserve"> </v>
      </c>
      <c r="AC554" s="142" t="str">
        <f t="shared" si="282"/>
        <v xml:space="preserve"> </v>
      </c>
      <c r="AD554" s="142" t="str">
        <f t="shared" si="282"/>
        <v xml:space="preserve"> </v>
      </c>
      <c r="AE554" s="142" t="str">
        <f t="shared" si="282"/>
        <v xml:space="preserve"> </v>
      </c>
      <c r="AF554" s="142" t="str">
        <f t="shared" si="282"/>
        <v xml:space="preserve"> </v>
      </c>
      <c r="AG554" s="142" t="str">
        <f t="shared" si="282"/>
        <v xml:space="preserve"> </v>
      </c>
    </row>
    <row r="555" spans="2:33">
      <c r="B555" s="140"/>
      <c r="C555" s="151" t="s">
        <v>646</v>
      </c>
      <c r="D555" s="8"/>
      <c r="E555" s="8"/>
      <c r="F555" s="8"/>
      <c r="G555" s="8"/>
      <c r="H555" s="8"/>
      <c r="I555" s="8"/>
      <c r="J555" s="8"/>
      <c r="K555" s="8"/>
      <c r="L555" s="8"/>
      <c r="M555" s="8"/>
      <c r="N555" s="8"/>
      <c r="O555" s="8"/>
      <c r="P555" s="8"/>
      <c r="Q555" s="8"/>
      <c r="R555" s="8"/>
      <c r="S555" s="8"/>
      <c r="T555" s="8"/>
      <c r="U555" s="8"/>
      <c r="V555" s="8"/>
      <c r="W555" s="8"/>
      <c r="X555" s="8"/>
      <c r="Y555" s="8"/>
      <c r="Z555" s="8"/>
      <c r="AA555" s="8"/>
      <c r="AB555" s="8"/>
      <c r="AC555" s="8"/>
      <c r="AD555" s="8"/>
      <c r="AE555" s="8"/>
      <c r="AF555" s="8"/>
      <c r="AG555" s="8"/>
    </row>
    <row r="556" spans="2:33">
      <c r="B556" s="140"/>
      <c r="C556" s="151" t="s">
        <v>647</v>
      </c>
      <c r="D556" s="84"/>
      <c r="E556" s="8"/>
      <c r="F556" s="8"/>
      <c r="G556" s="8"/>
      <c r="H556" s="8"/>
      <c r="I556" s="8"/>
      <c r="J556" s="8"/>
      <c r="K556" s="8"/>
      <c r="L556" s="8"/>
      <c r="M556" s="8"/>
      <c r="N556" s="8"/>
      <c r="O556" s="8"/>
      <c r="P556" s="8"/>
      <c r="Q556" s="8"/>
      <c r="R556" s="8"/>
      <c r="S556" s="8"/>
      <c r="T556" s="8"/>
      <c r="U556" s="8"/>
      <c r="V556" s="8"/>
      <c r="W556" s="8"/>
      <c r="X556" s="8"/>
      <c r="Y556" s="8"/>
      <c r="Z556" s="8"/>
      <c r="AA556" s="8"/>
      <c r="AB556" s="8"/>
      <c r="AC556" s="8"/>
      <c r="AD556" s="8"/>
      <c r="AE556" s="8"/>
      <c r="AF556" s="8"/>
      <c r="AG556" s="8"/>
    </row>
    <row r="557" spans="2:33" ht="13.5" thickBot="1">
      <c r="B557" s="140"/>
      <c r="C557" s="151" t="s">
        <v>648</v>
      </c>
      <c r="D557" s="8"/>
      <c r="E557" s="8"/>
      <c r="F557" s="8"/>
      <c r="G557" s="8"/>
      <c r="H557" s="8"/>
      <c r="I557" s="8"/>
      <c r="J557" s="8"/>
      <c r="K557" s="8"/>
      <c r="L557" s="8"/>
      <c r="M557" s="8"/>
      <c r="N557" s="8"/>
      <c r="O557" s="8"/>
      <c r="P557" s="8"/>
      <c r="Q557" s="8"/>
      <c r="R557" s="8"/>
      <c r="S557" s="8"/>
      <c r="T557" s="8"/>
      <c r="U557" s="8"/>
      <c r="V557" s="8"/>
      <c r="W557" s="8"/>
      <c r="X557" s="8"/>
      <c r="Y557" s="8"/>
      <c r="Z557" s="8"/>
      <c r="AA557" s="8"/>
      <c r="AB557" s="8"/>
      <c r="AC557" s="8"/>
      <c r="AD557" s="8"/>
      <c r="AE557" s="8"/>
      <c r="AF557" s="8"/>
      <c r="AG557" s="8"/>
    </row>
    <row r="558" spans="2:33" ht="13.5" hidden="1" thickBot="1">
      <c r="D558" s="142" t="str">
        <f t="shared" ref="D558:AG558" si="284">IF(COUNTIF(D555:D557,"C")&gt;=1,"A",IF(COUNTIF(D555:D557,"C")&gt;0,"P"," "))</f>
        <v xml:space="preserve"> </v>
      </c>
      <c r="E558" s="142" t="str">
        <f t="shared" ref="E558:S558" si="285">IF(COUNTIF(E555:E557,"C")&gt;=1,"A",IF(COUNTIF(E555:E557,"C")&gt;0,"P"," "))</f>
        <v xml:space="preserve"> </v>
      </c>
      <c r="F558" s="142" t="str">
        <f>IF(COUNTIF(F555:F557,"C")&gt;=1,"A",IF(COUNTIF(F555:F557,"C")&gt;0,"P"," "))</f>
        <v xml:space="preserve"> </v>
      </c>
      <c r="G558" s="142" t="str">
        <f t="shared" si="285"/>
        <v xml:space="preserve"> </v>
      </c>
      <c r="H558" s="142" t="str">
        <f t="shared" si="285"/>
        <v xml:space="preserve"> </v>
      </c>
      <c r="I558" s="142" t="str">
        <f t="shared" si="285"/>
        <v xml:space="preserve"> </v>
      </c>
      <c r="J558" s="142" t="str">
        <f t="shared" si="285"/>
        <v xml:space="preserve"> </v>
      </c>
      <c r="K558" s="142" t="str">
        <f t="shared" si="285"/>
        <v xml:space="preserve"> </v>
      </c>
      <c r="L558" s="142" t="str">
        <f t="shared" si="285"/>
        <v xml:space="preserve"> </v>
      </c>
      <c r="M558" s="142" t="str">
        <f t="shared" si="285"/>
        <v xml:space="preserve"> </v>
      </c>
      <c r="N558" s="142" t="str">
        <f t="shared" si="285"/>
        <v xml:space="preserve"> </v>
      </c>
      <c r="O558" s="142" t="str">
        <f t="shared" si="285"/>
        <v xml:space="preserve"> </v>
      </c>
      <c r="P558" s="142" t="str">
        <f t="shared" si="285"/>
        <v xml:space="preserve"> </v>
      </c>
      <c r="Q558" s="142" t="str">
        <f t="shared" si="285"/>
        <v xml:space="preserve"> </v>
      </c>
      <c r="R558" s="142" t="str">
        <f t="shared" si="285"/>
        <v xml:space="preserve"> </v>
      </c>
      <c r="S558" s="142" t="str">
        <f t="shared" si="285"/>
        <v xml:space="preserve"> </v>
      </c>
      <c r="T558" s="142" t="str">
        <f t="shared" si="284"/>
        <v xml:space="preserve"> </v>
      </c>
      <c r="U558" s="142" t="str">
        <f t="shared" si="284"/>
        <v xml:space="preserve"> </v>
      </c>
      <c r="V558" s="142" t="str">
        <f t="shared" si="284"/>
        <v xml:space="preserve"> </v>
      </c>
      <c r="W558" s="142" t="str">
        <f t="shared" si="284"/>
        <v xml:space="preserve"> </v>
      </c>
      <c r="X558" s="142" t="str">
        <f t="shared" si="284"/>
        <v xml:space="preserve"> </v>
      </c>
      <c r="Y558" s="142" t="str">
        <f t="shared" si="284"/>
        <v xml:space="preserve"> </v>
      </c>
      <c r="Z558" s="142" t="str">
        <f t="shared" si="284"/>
        <v xml:space="preserve"> </v>
      </c>
      <c r="AA558" s="142" t="str">
        <f t="shared" si="284"/>
        <v xml:space="preserve"> </v>
      </c>
      <c r="AB558" s="142" t="str">
        <f t="shared" si="284"/>
        <v xml:space="preserve"> </v>
      </c>
      <c r="AC558" s="142" t="str">
        <f t="shared" si="284"/>
        <v xml:space="preserve"> </v>
      </c>
      <c r="AD558" s="142" t="str">
        <f t="shared" si="284"/>
        <v xml:space="preserve"> </v>
      </c>
      <c r="AE558" s="142" t="str">
        <f t="shared" si="284"/>
        <v xml:space="preserve"> </v>
      </c>
      <c r="AF558" s="142" t="str">
        <f t="shared" si="284"/>
        <v xml:space="preserve"> </v>
      </c>
      <c r="AG558" s="142" t="str">
        <f t="shared" si="284"/>
        <v xml:space="preserve"> </v>
      </c>
    </row>
    <row r="559" spans="2:33" ht="13.5" thickBot="1">
      <c r="C559" s="20" t="s">
        <v>49</v>
      </c>
      <c r="D559" s="108" t="str">
        <f>IF(COUNTIF(D542:D558,"A")&gt;4,"C",IF(COUNTIF(D542:D558,"A")&gt;0,"P"," "))</f>
        <v xml:space="preserve"> </v>
      </c>
      <c r="E559" s="108" t="str">
        <f t="shared" ref="E559:S559" si="286">IF(COUNTIF(E542:E558,"A")&gt;4,"C",IF(COUNTIF(E542:E558,"A")&gt;0,"P"," "))</f>
        <v xml:space="preserve"> </v>
      </c>
      <c r="F559" s="108" t="str">
        <f>IF(COUNTIF(F542:F558,"A")&gt;4,"C",IF(COUNTIF(F542:F558,"A")&gt;0,"P"," "))</f>
        <v xml:space="preserve"> </v>
      </c>
      <c r="G559" s="108" t="str">
        <f t="shared" si="286"/>
        <v xml:space="preserve"> </v>
      </c>
      <c r="H559" s="108" t="str">
        <f t="shared" si="286"/>
        <v xml:space="preserve"> </v>
      </c>
      <c r="I559" s="108" t="str">
        <f t="shared" si="286"/>
        <v xml:space="preserve"> </v>
      </c>
      <c r="J559" s="108" t="str">
        <f t="shared" si="286"/>
        <v xml:space="preserve"> </v>
      </c>
      <c r="K559" s="108" t="str">
        <f t="shared" si="286"/>
        <v xml:space="preserve"> </v>
      </c>
      <c r="L559" s="108" t="str">
        <f t="shared" si="286"/>
        <v xml:space="preserve"> </v>
      </c>
      <c r="M559" s="108" t="str">
        <f t="shared" si="286"/>
        <v xml:space="preserve"> </v>
      </c>
      <c r="N559" s="108" t="str">
        <f t="shared" si="286"/>
        <v xml:space="preserve"> </v>
      </c>
      <c r="O559" s="108" t="str">
        <f t="shared" si="286"/>
        <v xml:space="preserve"> </v>
      </c>
      <c r="P559" s="108" t="str">
        <f t="shared" si="286"/>
        <v xml:space="preserve"> </v>
      </c>
      <c r="Q559" s="108" t="str">
        <f t="shared" si="286"/>
        <v xml:space="preserve"> </v>
      </c>
      <c r="R559" s="108" t="str">
        <f t="shared" si="286"/>
        <v xml:space="preserve"> </v>
      </c>
      <c r="S559" s="108" t="str">
        <f t="shared" si="286"/>
        <v xml:space="preserve"> </v>
      </c>
      <c r="T559" s="108" t="str">
        <f t="shared" ref="T559:AG559" si="287">IF(COUNTIF(T542:T558,"A")&gt;4,"C",IF(COUNTIF(T542:T558,"A")&gt;0,"P"," "))</f>
        <v xml:space="preserve"> </v>
      </c>
      <c r="U559" s="108" t="str">
        <f t="shared" si="287"/>
        <v xml:space="preserve"> </v>
      </c>
      <c r="V559" s="108" t="str">
        <f t="shared" si="287"/>
        <v xml:space="preserve"> </v>
      </c>
      <c r="W559" s="108" t="str">
        <f t="shared" si="287"/>
        <v xml:space="preserve"> </v>
      </c>
      <c r="X559" s="108" t="str">
        <f t="shared" si="287"/>
        <v xml:space="preserve"> </v>
      </c>
      <c r="Y559" s="108" t="str">
        <f t="shared" si="287"/>
        <v xml:space="preserve"> </v>
      </c>
      <c r="Z559" s="108" t="str">
        <f t="shared" si="287"/>
        <v xml:space="preserve"> </v>
      </c>
      <c r="AA559" s="108" t="str">
        <f t="shared" si="287"/>
        <v xml:space="preserve"> </v>
      </c>
      <c r="AB559" s="108" t="str">
        <f t="shared" si="287"/>
        <v xml:space="preserve"> </v>
      </c>
      <c r="AC559" s="108" t="str">
        <f t="shared" si="287"/>
        <v xml:space="preserve"> </v>
      </c>
      <c r="AD559" s="108" t="str">
        <f t="shared" si="287"/>
        <v xml:space="preserve"> </v>
      </c>
      <c r="AE559" s="108" t="str">
        <f t="shared" si="287"/>
        <v xml:space="preserve"> </v>
      </c>
      <c r="AF559" s="108" t="str">
        <f t="shared" si="287"/>
        <v xml:space="preserve"> </v>
      </c>
      <c r="AG559" s="108" t="str">
        <f t="shared" si="287"/>
        <v xml:space="preserve"> </v>
      </c>
    </row>
    <row r="560" spans="2:33" ht="15">
      <c r="B560" s="139" t="s">
        <v>152</v>
      </c>
      <c r="C560" s="139"/>
      <c r="D560" s="143"/>
      <c r="E560" s="143"/>
      <c r="F560" s="143"/>
      <c r="G560" s="143"/>
      <c r="H560" s="143"/>
      <c r="I560" s="143"/>
      <c r="J560" s="143"/>
      <c r="K560" s="143"/>
      <c r="L560" s="143"/>
      <c r="M560" s="143"/>
      <c r="N560" s="143"/>
      <c r="O560" s="143"/>
      <c r="P560" s="143"/>
      <c r="Q560" s="143"/>
      <c r="R560" s="143"/>
      <c r="S560" s="143"/>
      <c r="T560" s="143"/>
      <c r="U560" s="143"/>
      <c r="V560" s="143"/>
      <c r="W560" s="143"/>
      <c r="X560" s="143"/>
      <c r="Y560" s="143"/>
      <c r="Z560" s="143"/>
      <c r="AA560" s="143"/>
      <c r="AB560" s="143"/>
      <c r="AC560" s="143"/>
      <c r="AD560" s="143"/>
      <c r="AE560" s="143"/>
      <c r="AF560" s="143"/>
      <c r="AG560" s="143"/>
    </row>
    <row r="561" spans="2:33">
      <c r="B561" s="3">
        <v>1</v>
      </c>
      <c r="C561" s="144" t="s">
        <v>180</v>
      </c>
      <c r="D561" s="145"/>
      <c r="E561" s="146"/>
      <c r="F561" s="146"/>
      <c r="G561" s="146"/>
      <c r="H561" s="146"/>
      <c r="I561" s="146"/>
      <c r="J561" s="146"/>
      <c r="K561" s="146"/>
      <c r="L561" s="146"/>
      <c r="M561" s="146"/>
      <c r="N561" s="146"/>
      <c r="O561" s="146"/>
      <c r="P561" s="146"/>
      <c r="Q561" s="146"/>
      <c r="R561" s="146"/>
      <c r="S561" s="146"/>
      <c r="T561" s="146"/>
      <c r="U561" s="146"/>
      <c r="V561" s="146"/>
      <c r="W561" s="146"/>
      <c r="X561" s="146"/>
      <c r="Y561" s="146"/>
      <c r="Z561" s="146"/>
      <c r="AA561" s="146"/>
      <c r="AB561" s="146"/>
      <c r="AC561" s="146"/>
      <c r="AD561" s="146"/>
      <c r="AE561" s="146"/>
      <c r="AF561" s="146"/>
      <c r="AG561" s="146"/>
    </row>
    <row r="562" spans="2:33">
      <c r="B562" s="2"/>
      <c r="C562" s="207" t="s">
        <v>212</v>
      </c>
      <c r="D562" s="8"/>
      <c r="E562" s="8"/>
      <c r="F562" s="8"/>
      <c r="G562" s="8"/>
      <c r="H562" s="8"/>
      <c r="I562" s="8"/>
      <c r="J562" s="8"/>
      <c r="K562" s="8"/>
      <c r="L562" s="8"/>
      <c r="M562" s="8"/>
      <c r="N562" s="8"/>
      <c r="O562" s="8"/>
      <c r="P562" s="8"/>
      <c r="Q562" s="8"/>
      <c r="R562" s="8"/>
      <c r="S562" s="8"/>
      <c r="T562" s="8"/>
      <c r="U562" s="8"/>
      <c r="V562" s="8"/>
      <c r="W562" s="8"/>
      <c r="X562" s="8"/>
      <c r="Y562" s="8"/>
      <c r="Z562" s="8"/>
      <c r="AA562" s="8"/>
      <c r="AB562" s="8"/>
      <c r="AC562" s="8"/>
      <c r="AD562" s="8"/>
      <c r="AE562" s="8"/>
      <c r="AF562" s="8"/>
      <c r="AG562" s="8"/>
    </row>
    <row r="563" spans="2:33">
      <c r="B563" s="2"/>
      <c r="C563" s="207" t="s">
        <v>213</v>
      </c>
      <c r="D563" s="84"/>
      <c r="E563" s="8"/>
      <c r="F563" s="8"/>
      <c r="G563" s="8"/>
      <c r="H563" s="8"/>
      <c r="I563" s="8"/>
      <c r="J563" s="8"/>
      <c r="K563" s="8"/>
      <c r="L563" s="8"/>
      <c r="M563" s="8"/>
      <c r="N563" s="8"/>
      <c r="O563" s="8"/>
      <c r="P563" s="8"/>
      <c r="Q563" s="8"/>
      <c r="R563" s="8"/>
      <c r="S563" s="8"/>
      <c r="T563" s="8"/>
      <c r="U563" s="8"/>
      <c r="V563" s="8"/>
      <c r="W563" s="8"/>
      <c r="X563" s="8"/>
      <c r="Y563" s="8"/>
      <c r="Z563" s="8"/>
      <c r="AA563" s="8"/>
      <c r="AB563" s="8"/>
      <c r="AC563" s="8"/>
      <c r="AD563" s="8"/>
      <c r="AE563" s="8"/>
      <c r="AF563" s="8"/>
      <c r="AG563" s="8"/>
    </row>
    <row r="564" spans="2:33">
      <c r="B564" s="2"/>
      <c r="C564" s="207" t="s">
        <v>214</v>
      </c>
      <c r="D564" s="8"/>
      <c r="E564" s="8"/>
      <c r="F564" s="8"/>
      <c r="G564" s="8"/>
      <c r="H564" s="8"/>
      <c r="I564" s="8"/>
      <c r="J564" s="8"/>
      <c r="K564" s="8"/>
      <c r="L564" s="8"/>
      <c r="M564" s="8"/>
      <c r="N564" s="8"/>
      <c r="O564" s="8"/>
      <c r="P564" s="8"/>
      <c r="Q564" s="8"/>
      <c r="R564" s="8"/>
      <c r="S564" s="8"/>
      <c r="T564" s="8"/>
      <c r="U564" s="8"/>
      <c r="V564" s="8"/>
      <c r="W564" s="8"/>
      <c r="X564" s="8"/>
      <c r="Y564" s="8"/>
      <c r="Z564" s="8"/>
      <c r="AA564" s="8"/>
      <c r="AB564" s="8"/>
      <c r="AC564" s="8"/>
      <c r="AD564" s="8"/>
      <c r="AE564" s="8"/>
      <c r="AF564" s="8"/>
      <c r="AG564" s="8"/>
    </row>
    <row r="565" spans="2:33">
      <c r="B565" s="3">
        <v>2</v>
      </c>
      <c r="C565" s="147" t="s">
        <v>181</v>
      </c>
      <c r="D565" s="142" t="str">
        <f t="shared" ref="D565:AG565" si="288">IF(COUNTIF(D562:D564,"C")&gt;=1,"A",IF(COUNTIF(D562:D564,"C")&gt;0,"P"," "))</f>
        <v xml:space="preserve"> </v>
      </c>
      <c r="E565" s="142" t="str">
        <f t="shared" ref="E565:S565" si="289">IF(COUNTIF(E562:E564,"C")&gt;=1,"A",IF(COUNTIF(E562:E564,"C")&gt;0,"P"," "))</f>
        <v xml:space="preserve"> </v>
      </c>
      <c r="F565" s="142" t="str">
        <f>IF(COUNTIF(F562:F564,"C")&gt;=1,"A",IF(COUNTIF(F562:F564,"C")&gt;0,"P"," "))</f>
        <v xml:space="preserve"> </v>
      </c>
      <c r="G565" s="142" t="str">
        <f t="shared" si="289"/>
        <v xml:space="preserve"> </v>
      </c>
      <c r="H565" s="142" t="str">
        <f t="shared" si="289"/>
        <v xml:space="preserve"> </v>
      </c>
      <c r="I565" s="142" t="str">
        <f t="shared" si="289"/>
        <v xml:space="preserve"> </v>
      </c>
      <c r="J565" s="142" t="str">
        <f t="shared" si="289"/>
        <v xml:space="preserve"> </v>
      </c>
      <c r="K565" s="142" t="str">
        <f t="shared" si="289"/>
        <v xml:space="preserve"> </v>
      </c>
      <c r="L565" s="142" t="str">
        <f t="shared" si="289"/>
        <v xml:space="preserve"> </v>
      </c>
      <c r="M565" s="142" t="str">
        <f t="shared" si="289"/>
        <v xml:space="preserve"> </v>
      </c>
      <c r="N565" s="142" t="str">
        <f t="shared" si="289"/>
        <v xml:space="preserve"> </v>
      </c>
      <c r="O565" s="142" t="str">
        <f t="shared" si="289"/>
        <v xml:space="preserve"> </v>
      </c>
      <c r="P565" s="142" t="str">
        <f t="shared" si="289"/>
        <v xml:space="preserve"> </v>
      </c>
      <c r="Q565" s="142" t="str">
        <f t="shared" si="289"/>
        <v xml:space="preserve"> </v>
      </c>
      <c r="R565" s="142" t="str">
        <f t="shared" si="289"/>
        <v xml:space="preserve"> </v>
      </c>
      <c r="S565" s="142" t="str">
        <f t="shared" si="289"/>
        <v xml:space="preserve"> </v>
      </c>
      <c r="T565" s="142" t="str">
        <f t="shared" si="288"/>
        <v xml:space="preserve"> </v>
      </c>
      <c r="U565" s="142" t="str">
        <f t="shared" si="288"/>
        <v xml:space="preserve"> </v>
      </c>
      <c r="V565" s="142" t="str">
        <f t="shared" si="288"/>
        <v xml:space="preserve"> </v>
      </c>
      <c r="W565" s="142" t="str">
        <f t="shared" si="288"/>
        <v xml:space="preserve"> </v>
      </c>
      <c r="X565" s="142" t="str">
        <f t="shared" si="288"/>
        <v xml:space="preserve"> </v>
      </c>
      <c r="Y565" s="142" t="str">
        <f t="shared" si="288"/>
        <v xml:space="preserve"> </v>
      </c>
      <c r="Z565" s="142" t="str">
        <f t="shared" si="288"/>
        <v xml:space="preserve"> </v>
      </c>
      <c r="AA565" s="142" t="str">
        <f t="shared" si="288"/>
        <v xml:space="preserve"> </v>
      </c>
      <c r="AB565" s="142" t="str">
        <f t="shared" si="288"/>
        <v xml:space="preserve"> </v>
      </c>
      <c r="AC565" s="142" t="str">
        <f t="shared" si="288"/>
        <v xml:space="preserve"> </v>
      </c>
      <c r="AD565" s="142" t="str">
        <f t="shared" si="288"/>
        <v xml:space="preserve"> </v>
      </c>
      <c r="AE565" s="142" t="str">
        <f t="shared" si="288"/>
        <v xml:space="preserve"> </v>
      </c>
      <c r="AF565" s="142" t="str">
        <f t="shared" si="288"/>
        <v xml:space="preserve"> </v>
      </c>
      <c r="AG565" s="142" t="str">
        <f t="shared" si="288"/>
        <v xml:space="preserve"> </v>
      </c>
    </row>
    <row r="566" spans="2:33">
      <c r="B566" s="2"/>
      <c r="C566" s="207" t="s">
        <v>215</v>
      </c>
      <c r="D566" s="8"/>
      <c r="E566" s="8"/>
      <c r="F566" s="8"/>
      <c r="G566" s="8"/>
      <c r="H566" s="8"/>
      <c r="I566" s="8"/>
      <c r="J566" s="8"/>
      <c r="K566" s="8"/>
      <c r="L566" s="8"/>
      <c r="M566" s="8"/>
      <c r="N566" s="8"/>
      <c r="O566" s="8"/>
      <c r="P566" s="8"/>
      <c r="Q566" s="8"/>
      <c r="R566" s="8"/>
      <c r="S566" s="8"/>
      <c r="T566" s="8"/>
      <c r="U566" s="8"/>
      <c r="V566" s="8"/>
      <c r="W566" s="8"/>
      <c r="X566" s="8"/>
      <c r="Y566" s="8"/>
      <c r="Z566" s="8"/>
      <c r="AA566" s="8"/>
      <c r="AB566" s="8"/>
      <c r="AC566" s="8"/>
      <c r="AD566" s="8"/>
      <c r="AE566" s="8"/>
      <c r="AF566" s="8"/>
      <c r="AG566" s="8"/>
    </row>
    <row r="567" spans="2:33">
      <c r="B567" s="2"/>
      <c r="C567" s="207" t="s">
        <v>93</v>
      </c>
      <c r="D567" s="84"/>
      <c r="E567" s="8"/>
      <c r="F567" s="8"/>
      <c r="G567" s="8"/>
      <c r="H567" s="8"/>
      <c r="I567" s="8"/>
      <c r="J567" s="8"/>
      <c r="K567" s="8"/>
      <c r="L567" s="8"/>
      <c r="M567" s="8"/>
      <c r="N567" s="8"/>
      <c r="O567" s="8"/>
      <c r="P567" s="8"/>
      <c r="Q567" s="8"/>
      <c r="R567" s="8"/>
      <c r="S567" s="8"/>
      <c r="T567" s="8"/>
      <c r="U567" s="8"/>
      <c r="V567" s="8"/>
      <c r="W567" s="8"/>
      <c r="X567" s="8"/>
      <c r="Y567" s="8"/>
      <c r="Z567" s="8"/>
      <c r="AA567" s="8"/>
      <c r="AB567" s="8"/>
      <c r="AC567" s="8"/>
      <c r="AD567" s="8"/>
      <c r="AE567" s="8"/>
      <c r="AF567" s="8"/>
      <c r="AG567" s="8"/>
    </row>
    <row r="568" spans="2:33">
      <c r="B568" s="2"/>
      <c r="C568" s="207" t="s">
        <v>216</v>
      </c>
      <c r="D568" s="8"/>
      <c r="E568" s="8"/>
      <c r="F568" s="8"/>
      <c r="G568" s="8"/>
      <c r="H568" s="8"/>
      <c r="I568" s="8"/>
      <c r="J568" s="8"/>
      <c r="K568" s="8"/>
      <c r="L568" s="8"/>
      <c r="M568" s="8"/>
      <c r="N568" s="8"/>
      <c r="O568" s="8"/>
      <c r="P568" s="8"/>
      <c r="Q568" s="8"/>
      <c r="R568" s="8"/>
      <c r="S568" s="8"/>
      <c r="T568" s="8"/>
      <c r="U568" s="8"/>
      <c r="V568" s="8"/>
      <c r="W568" s="8"/>
      <c r="X568" s="8"/>
      <c r="Y568" s="8"/>
      <c r="Z568" s="8"/>
      <c r="AA568" s="8"/>
      <c r="AB568" s="8"/>
      <c r="AC568" s="8"/>
      <c r="AD568" s="8"/>
      <c r="AE568" s="8"/>
      <c r="AF568" s="8"/>
      <c r="AG568" s="8"/>
    </row>
    <row r="569" spans="2:33">
      <c r="B569" s="3">
        <v>3</v>
      </c>
      <c r="C569" s="147" t="s">
        <v>182</v>
      </c>
      <c r="D569" s="142" t="str">
        <f t="shared" ref="D569:AG569" si="290">IF(COUNTIF(D566:D568,"C")&gt;=1,"A",IF(COUNTIF(D566:D568,"C")&gt;0,"P"," "))</f>
        <v xml:space="preserve"> </v>
      </c>
      <c r="E569" s="142" t="str">
        <f t="shared" ref="E569:S569" si="291">IF(COUNTIF(E566:E568,"C")&gt;=1,"A",IF(COUNTIF(E566:E568,"C")&gt;0,"P"," "))</f>
        <v xml:space="preserve"> </v>
      </c>
      <c r="F569" s="142" t="str">
        <f>IF(COUNTIF(F566:F568,"C")&gt;=1,"A",IF(COUNTIF(F566:F568,"C")&gt;0,"P"," "))</f>
        <v xml:space="preserve"> </v>
      </c>
      <c r="G569" s="142" t="str">
        <f t="shared" si="291"/>
        <v xml:space="preserve"> </v>
      </c>
      <c r="H569" s="142" t="str">
        <f t="shared" si="291"/>
        <v xml:space="preserve"> </v>
      </c>
      <c r="I569" s="142" t="str">
        <f t="shared" si="291"/>
        <v xml:space="preserve"> </v>
      </c>
      <c r="J569" s="142" t="str">
        <f t="shared" si="291"/>
        <v xml:space="preserve"> </v>
      </c>
      <c r="K569" s="142" t="str">
        <f t="shared" si="291"/>
        <v xml:space="preserve"> </v>
      </c>
      <c r="L569" s="142" t="str">
        <f t="shared" si="291"/>
        <v xml:space="preserve"> </v>
      </c>
      <c r="M569" s="142" t="str">
        <f t="shared" si="291"/>
        <v xml:space="preserve"> </v>
      </c>
      <c r="N569" s="142" t="str">
        <f t="shared" si="291"/>
        <v xml:space="preserve"> </v>
      </c>
      <c r="O569" s="142" t="str">
        <f t="shared" si="291"/>
        <v xml:space="preserve"> </v>
      </c>
      <c r="P569" s="142" t="str">
        <f t="shared" si="291"/>
        <v xml:space="preserve"> </v>
      </c>
      <c r="Q569" s="142" t="str">
        <f t="shared" si="291"/>
        <v xml:space="preserve"> </v>
      </c>
      <c r="R569" s="142" t="str">
        <f t="shared" si="291"/>
        <v xml:space="preserve"> </v>
      </c>
      <c r="S569" s="142" t="str">
        <f t="shared" si="291"/>
        <v xml:space="preserve"> </v>
      </c>
      <c r="T569" s="142" t="str">
        <f t="shared" si="290"/>
        <v xml:space="preserve"> </v>
      </c>
      <c r="U569" s="142" t="str">
        <f t="shared" si="290"/>
        <v xml:space="preserve"> </v>
      </c>
      <c r="V569" s="142" t="str">
        <f t="shared" si="290"/>
        <v xml:space="preserve"> </v>
      </c>
      <c r="W569" s="142" t="str">
        <f t="shared" si="290"/>
        <v xml:space="preserve"> </v>
      </c>
      <c r="X569" s="142" t="str">
        <f t="shared" si="290"/>
        <v xml:space="preserve"> </v>
      </c>
      <c r="Y569" s="142" t="str">
        <f t="shared" si="290"/>
        <v xml:space="preserve"> </v>
      </c>
      <c r="Z569" s="142" t="str">
        <f t="shared" si="290"/>
        <v xml:space="preserve"> </v>
      </c>
      <c r="AA569" s="142" t="str">
        <f t="shared" si="290"/>
        <v xml:space="preserve"> </v>
      </c>
      <c r="AB569" s="142" t="str">
        <f t="shared" si="290"/>
        <v xml:space="preserve"> </v>
      </c>
      <c r="AC569" s="142" t="str">
        <f t="shared" si="290"/>
        <v xml:space="preserve"> </v>
      </c>
      <c r="AD569" s="142" t="str">
        <f t="shared" si="290"/>
        <v xml:space="preserve"> </v>
      </c>
      <c r="AE569" s="142" t="str">
        <f t="shared" si="290"/>
        <v xml:space="preserve"> </v>
      </c>
      <c r="AF569" s="142" t="str">
        <f t="shared" si="290"/>
        <v xml:space="preserve"> </v>
      </c>
      <c r="AG569" s="142" t="str">
        <f t="shared" si="290"/>
        <v xml:space="preserve"> </v>
      </c>
    </row>
    <row r="570" spans="2:33">
      <c r="B570" s="2"/>
      <c r="C570" s="207" t="s">
        <v>217</v>
      </c>
      <c r="D570" s="8"/>
      <c r="E570" s="8"/>
      <c r="F570" s="8"/>
      <c r="G570" s="8"/>
      <c r="H570" s="8"/>
      <c r="I570" s="8"/>
      <c r="J570" s="8"/>
      <c r="K570" s="8"/>
      <c r="L570" s="8"/>
      <c r="M570" s="8"/>
      <c r="N570" s="8"/>
      <c r="O570" s="8"/>
      <c r="P570" s="8"/>
      <c r="Q570" s="8"/>
      <c r="R570" s="8"/>
      <c r="S570" s="8"/>
      <c r="T570" s="8"/>
      <c r="U570" s="8"/>
      <c r="V570" s="8"/>
      <c r="W570" s="8"/>
      <c r="X570" s="8"/>
      <c r="Y570" s="8"/>
      <c r="Z570" s="8"/>
      <c r="AA570" s="8"/>
      <c r="AB570" s="8"/>
      <c r="AC570" s="8"/>
      <c r="AD570" s="8"/>
      <c r="AE570" s="8"/>
      <c r="AF570" s="8"/>
      <c r="AG570" s="8"/>
    </row>
    <row r="571" spans="2:33">
      <c r="B571" s="2"/>
      <c r="C571" s="207" t="s">
        <v>218</v>
      </c>
      <c r="D571" s="84"/>
      <c r="E571" s="8"/>
      <c r="F571" s="8"/>
      <c r="G571" s="8"/>
      <c r="H571" s="8"/>
      <c r="I571" s="8"/>
      <c r="J571" s="8"/>
      <c r="K571" s="8"/>
      <c r="L571" s="8"/>
      <c r="M571" s="8"/>
      <c r="N571" s="8"/>
      <c r="O571" s="8"/>
      <c r="P571" s="8"/>
      <c r="Q571" s="8"/>
      <c r="R571" s="8"/>
      <c r="S571" s="8"/>
      <c r="T571" s="8"/>
      <c r="U571" s="8"/>
      <c r="V571" s="8"/>
      <c r="W571" s="8"/>
      <c r="X571" s="8"/>
      <c r="Y571" s="8"/>
      <c r="Z571" s="8"/>
      <c r="AA571" s="8"/>
      <c r="AB571" s="8"/>
      <c r="AC571" s="8"/>
      <c r="AD571" s="8"/>
      <c r="AE571" s="8"/>
      <c r="AF571" s="8"/>
      <c r="AG571" s="8"/>
    </row>
    <row r="572" spans="2:33">
      <c r="B572" s="2"/>
      <c r="C572" s="207" t="s">
        <v>219</v>
      </c>
      <c r="D572" s="8"/>
      <c r="E572" s="8"/>
      <c r="F572" s="8"/>
      <c r="G572" s="8"/>
      <c r="H572" s="8"/>
      <c r="I572" s="8"/>
      <c r="J572" s="8"/>
      <c r="K572" s="8"/>
      <c r="L572" s="8"/>
      <c r="M572" s="8"/>
      <c r="N572" s="8"/>
      <c r="O572" s="8"/>
      <c r="P572" s="8"/>
      <c r="Q572" s="8"/>
      <c r="R572" s="8"/>
      <c r="S572" s="8"/>
      <c r="T572" s="8"/>
      <c r="U572" s="8"/>
      <c r="V572" s="8"/>
      <c r="W572" s="8"/>
      <c r="X572" s="8"/>
      <c r="Y572" s="8"/>
      <c r="Z572" s="8"/>
      <c r="AA572" s="8"/>
      <c r="AB572" s="8"/>
      <c r="AC572" s="8"/>
      <c r="AD572" s="8"/>
      <c r="AE572" s="8"/>
      <c r="AF572" s="8"/>
      <c r="AG572" s="8"/>
    </row>
    <row r="573" spans="2:33">
      <c r="B573" s="3">
        <v>4</v>
      </c>
      <c r="C573" s="147" t="s">
        <v>183</v>
      </c>
      <c r="D573" s="142" t="str">
        <f t="shared" ref="D573:AG573" si="292">IF(COUNTIF(D570:D572,"C")&gt;=1,"A",IF(COUNTIF(D570:D572,"C")&gt;0,"P"," "))</f>
        <v xml:space="preserve"> </v>
      </c>
      <c r="E573" s="142" t="str">
        <f t="shared" ref="E573:S573" si="293">IF(COUNTIF(E570:E572,"C")&gt;=1,"A",IF(COUNTIF(E570:E572,"C")&gt;0,"P"," "))</f>
        <v xml:space="preserve"> </v>
      </c>
      <c r="F573" s="142" t="str">
        <f>IF(COUNTIF(F570:F572,"C")&gt;=1,"A",IF(COUNTIF(F570:F572,"C")&gt;0,"P"," "))</f>
        <v xml:space="preserve"> </v>
      </c>
      <c r="G573" s="142" t="str">
        <f t="shared" si="293"/>
        <v xml:space="preserve"> </v>
      </c>
      <c r="H573" s="142" t="str">
        <f t="shared" si="293"/>
        <v xml:space="preserve"> </v>
      </c>
      <c r="I573" s="142" t="str">
        <f t="shared" si="293"/>
        <v xml:space="preserve"> </v>
      </c>
      <c r="J573" s="142" t="str">
        <f t="shared" si="293"/>
        <v xml:space="preserve"> </v>
      </c>
      <c r="K573" s="142" t="str">
        <f t="shared" si="293"/>
        <v xml:space="preserve"> </v>
      </c>
      <c r="L573" s="142" t="str">
        <f t="shared" si="293"/>
        <v xml:space="preserve"> </v>
      </c>
      <c r="M573" s="142" t="str">
        <f t="shared" si="293"/>
        <v xml:space="preserve"> </v>
      </c>
      <c r="N573" s="142" t="str">
        <f t="shared" si="293"/>
        <v xml:space="preserve"> </v>
      </c>
      <c r="O573" s="142" t="str">
        <f t="shared" si="293"/>
        <v xml:space="preserve"> </v>
      </c>
      <c r="P573" s="142" t="str">
        <f t="shared" si="293"/>
        <v xml:space="preserve"> </v>
      </c>
      <c r="Q573" s="142" t="str">
        <f t="shared" si="293"/>
        <v xml:space="preserve"> </v>
      </c>
      <c r="R573" s="142" t="str">
        <f t="shared" si="293"/>
        <v xml:space="preserve"> </v>
      </c>
      <c r="S573" s="142" t="str">
        <f t="shared" si="293"/>
        <v xml:space="preserve"> </v>
      </c>
      <c r="T573" s="142" t="str">
        <f t="shared" si="292"/>
        <v xml:space="preserve"> </v>
      </c>
      <c r="U573" s="142" t="str">
        <f t="shared" si="292"/>
        <v xml:space="preserve"> </v>
      </c>
      <c r="V573" s="142" t="str">
        <f t="shared" si="292"/>
        <v xml:space="preserve"> </v>
      </c>
      <c r="W573" s="142" t="str">
        <f t="shared" si="292"/>
        <v xml:space="preserve"> </v>
      </c>
      <c r="X573" s="142" t="str">
        <f t="shared" si="292"/>
        <v xml:space="preserve"> </v>
      </c>
      <c r="Y573" s="142" t="str">
        <f t="shared" si="292"/>
        <v xml:space="preserve"> </v>
      </c>
      <c r="Z573" s="142" t="str">
        <f t="shared" si="292"/>
        <v xml:space="preserve"> </v>
      </c>
      <c r="AA573" s="142" t="str">
        <f t="shared" si="292"/>
        <v xml:space="preserve"> </v>
      </c>
      <c r="AB573" s="142" t="str">
        <f t="shared" si="292"/>
        <v xml:space="preserve"> </v>
      </c>
      <c r="AC573" s="142" t="str">
        <f t="shared" si="292"/>
        <v xml:space="preserve"> </v>
      </c>
      <c r="AD573" s="142" t="str">
        <f t="shared" si="292"/>
        <v xml:space="preserve"> </v>
      </c>
      <c r="AE573" s="142" t="str">
        <f t="shared" si="292"/>
        <v xml:space="preserve"> </v>
      </c>
      <c r="AF573" s="142" t="str">
        <f t="shared" si="292"/>
        <v xml:space="preserve"> </v>
      </c>
      <c r="AG573" s="142" t="str">
        <f t="shared" si="292"/>
        <v xml:space="preserve"> </v>
      </c>
    </row>
    <row r="574" spans="2:33">
      <c r="B574" s="2"/>
      <c r="C574" s="207" t="s">
        <v>220</v>
      </c>
      <c r="D574" s="8"/>
      <c r="E574" s="8"/>
      <c r="F574" s="8"/>
      <c r="G574" s="8"/>
      <c r="H574" s="8"/>
      <c r="I574" s="8"/>
      <c r="J574" s="8"/>
      <c r="K574" s="8"/>
      <c r="L574" s="8"/>
      <c r="M574" s="8"/>
      <c r="N574" s="8"/>
      <c r="O574" s="8"/>
      <c r="P574" s="8"/>
      <c r="Q574" s="8"/>
      <c r="R574" s="8"/>
      <c r="S574" s="8"/>
      <c r="T574" s="8"/>
      <c r="U574" s="8"/>
      <c r="V574" s="8"/>
      <c r="W574" s="8"/>
      <c r="X574" s="8"/>
      <c r="Y574" s="8"/>
      <c r="Z574" s="8"/>
      <c r="AA574" s="8"/>
      <c r="AB574" s="8"/>
      <c r="AC574" s="8"/>
      <c r="AD574" s="8"/>
      <c r="AE574" s="8"/>
      <c r="AF574" s="8"/>
      <c r="AG574" s="8"/>
    </row>
    <row r="575" spans="2:33">
      <c r="B575" s="2"/>
      <c r="C575" s="207" t="s">
        <v>221</v>
      </c>
      <c r="D575" s="84"/>
      <c r="E575" s="8"/>
      <c r="F575" s="8"/>
      <c r="G575" s="8"/>
      <c r="H575" s="8"/>
      <c r="I575" s="8"/>
      <c r="J575" s="8"/>
      <c r="K575" s="8"/>
      <c r="L575" s="8"/>
      <c r="M575" s="8"/>
      <c r="N575" s="8"/>
      <c r="O575" s="8"/>
      <c r="P575" s="8"/>
      <c r="Q575" s="8"/>
      <c r="R575" s="8"/>
      <c r="S575" s="8"/>
      <c r="T575" s="8"/>
      <c r="U575" s="8"/>
      <c r="V575" s="8"/>
      <c r="W575" s="8"/>
      <c r="X575" s="8"/>
      <c r="Y575" s="8"/>
      <c r="Z575" s="8"/>
      <c r="AA575" s="8"/>
      <c r="AB575" s="8"/>
      <c r="AC575" s="8"/>
      <c r="AD575" s="8"/>
      <c r="AE575" s="8"/>
      <c r="AF575" s="8"/>
      <c r="AG575" s="8"/>
    </row>
    <row r="576" spans="2:33">
      <c r="B576" s="2"/>
      <c r="C576" s="207" t="s">
        <v>222</v>
      </c>
      <c r="D576" s="8"/>
      <c r="E576" s="8"/>
      <c r="F576" s="8"/>
      <c r="G576" s="8"/>
      <c r="H576" s="8"/>
      <c r="I576" s="8"/>
      <c r="J576" s="8"/>
      <c r="K576" s="8"/>
      <c r="L576" s="8"/>
      <c r="M576" s="8"/>
      <c r="N576" s="8"/>
      <c r="O576" s="8"/>
      <c r="P576" s="8"/>
      <c r="Q576" s="8"/>
      <c r="R576" s="8"/>
      <c r="S576" s="8"/>
      <c r="T576" s="8"/>
      <c r="U576" s="8"/>
      <c r="V576" s="8"/>
      <c r="W576" s="8"/>
      <c r="X576" s="8"/>
      <c r="Y576" s="8"/>
      <c r="Z576" s="8"/>
      <c r="AA576" s="8"/>
      <c r="AB576" s="8"/>
      <c r="AC576" s="8"/>
      <c r="AD576" s="8"/>
      <c r="AE576" s="8"/>
      <c r="AF576" s="8"/>
      <c r="AG576" s="8"/>
    </row>
    <row r="577" spans="2:33">
      <c r="B577" s="3">
        <v>5</v>
      </c>
      <c r="C577" s="148" t="s">
        <v>184</v>
      </c>
      <c r="D577" s="142" t="str">
        <f t="shared" ref="D577:AG577" si="294">IF(COUNTIF(D574:D576,"C")&gt;=1,"A",IF(COUNTIF(D574:D576,"C")&gt;0,"P"," "))</f>
        <v xml:space="preserve"> </v>
      </c>
      <c r="E577" s="142" t="str">
        <f t="shared" ref="E577:S577" si="295">IF(COUNTIF(E574:E576,"C")&gt;=1,"A",IF(COUNTIF(E574:E576,"C")&gt;0,"P"," "))</f>
        <v xml:space="preserve"> </v>
      </c>
      <c r="F577" s="142" t="str">
        <f>IF(COUNTIF(F574:F576,"C")&gt;=1,"A",IF(COUNTIF(F574:F576,"C")&gt;0,"P"," "))</f>
        <v xml:space="preserve"> </v>
      </c>
      <c r="G577" s="142" t="str">
        <f t="shared" si="295"/>
        <v xml:space="preserve"> </v>
      </c>
      <c r="H577" s="142" t="str">
        <f t="shared" si="295"/>
        <v xml:space="preserve"> </v>
      </c>
      <c r="I577" s="142" t="str">
        <f t="shared" si="295"/>
        <v xml:space="preserve"> </v>
      </c>
      <c r="J577" s="142" t="str">
        <f t="shared" si="295"/>
        <v xml:space="preserve"> </v>
      </c>
      <c r="K577" s="142" t="str">
        <f t="shared" si="295"/>
        <v xml:space="preserve"> </v>
      </c>
      <c r="L577" s="142" t="str">
        <f t="shared" si="295"/>
        <v xml:space="preserve"> </v>
      </c>
      <c r="M577" s="142" t="str">
        <f t="shared" si="295"/>
        <v xml:space="preserve"> </v>
      </c>
      <c r="N577" s="142" t="str">
        <f t="shared" si="295"/>
        <v xml:space="preserve"> </v>
      </c>
      <c r="O577" s="142" t="str">
        <f t="shared" si="295"/>
        <v xml:space="preserve"> </v>
      </c>
      <c r="P577" s="142" t="str">
        <f t="shared" si="295"/>
        <v xml:space="preserve"> </v>
      </c>
      <c r="Q577" s="142" t="str">
        <f t="shared" si="295"/>
        <v xml:space="preserve"> </v>
      </c>
      <c r="R577" s="142" t="str">
        <f t="shared" si="295"/>
        <v xml:space="preserve"> </v>
      </c>
      <c r="S577" s="142" t="str">
        <f t="shared" si="295"/>
        <v xml:space="preserve"> </v>
      </c>
      <c r="T577" s="142" t="str">
        <f t="shared" si="294"/>
        <v xml:space="preserve"> </v>
      </c>
      <c r="U577" s="142" t="str">
        <f t="shared" si="294"/>
        <v xml:space="preserve"> </v>
      </c>
      <c r="V577" s="142" t="str">
        <f t="shared" si="294"/>
        <v xml:space="preserve"> </v>
      </c>
      <c r="W577" s="142" t="str">
        <f t="shared" si="294"/>
        <v xml:space="preserve"> </v>
      </c>
      <c r="X577" s="142" t="str">
        <f t="shared" si="294"/>
        <v xml:space="preserve"> </v>
      </c>
      <c r="Y577" s="142" t="str">
        <f t="shared" si="294"/>
        <v xml:space="preserve"> </v>
      </c>
      <c r="Z577" s="142" t="str">
        <f t="shared" si="294"/>
        <v xml:space="preserve"> </v>
      </c>
      <c r="AA577" s="142" t="str">
        <f t="shared" si="294"/>
        <v xml:space="preserve"> </v>
      </c>
      <c r="AB577" s="142" t="str">
        <f t="shared" si="294"/>
        <v xml:space="preserve"> </v>
      </c>
      <c r="AC577" s="142" t="str">
        <f t="shared" si="294"/>
        <v xml:space="preserve"> </v>
      </c>
      <c r="AD577" s="142" t="str">
        <f t="shared" si="294"/>
        <v xml:space="preserve"> </v>
      </c>
      <c r="AE577" s="142" t="str">
        <f t="shared" si="294"/>
        <v xml:space="preserve"> </v>
      </c>
      <c r="AF577" s="142" t="str">
        <f t="shared" si="294"/>
        <v xml:space="preserve"> </v>
      </c>
      <c r="AG577" s="142" t="str">
        <f t="shared" si="294"/>
        <v xml:space="preserve"> </v>
      </c>
    </row>
    <row r="578" spans="2:33">
      <c r="B578" s="6"/>
      <c r="C578" s="208" t="s">
        <v>223</v>
      </c>
      <c r="D578" s="8"/>
      <c r="E578" s="8"/>
      <c r="F578" s="8"/>
      <c r="G578" s="8"/>
      <c r="H578" s="8"/>
      <c r="I578" s="8"/>
      <c r="J578" s="8"/>
      <c r="K578" s="8"/>
      <c r="L578" s="8"/>
      <c r="M578" s="8"/>
      <c r="N578" s="8"/>
      <c r="O578" s="8"/>
      <c r="P578" s="8"/>
      <c r="Q578" s="8"/>
      <c r="R578" s="8"/>
      <c r="S578" s="8"/>
      <c r="T578" s="8"/>
      <c r="U578" s="8"/>
      <c r="V578" s="8"/>
      <c r="W578" s="8"/>
      <c r="X578" s="8"/>
      <c r="Y578" s="8"/>
      <c r="Z578" s="8"/>
      <c r="AA578" s="8"/>
      <c r="AB578" s="8"/>
      <c r="AC578" s="8"/>
      <c r="AD578" s="8"/>
      <c r="AE578" s="8"/>
      <c r="AF578" s="8"/>
      <c r="AG578" s="8"/>
    </row>
    <row r="579" spans="2:33">
      <c r="B579" s="6"/>
      <c r="C579" s="208" t="s">
        <v>224</v>
      </c>
      <c r="D579" s="84"/>
      <c r="E579" s="8"/>
      <c r="F579" s="8"/>
      <c r="G579" s="8"/>
      <c r="H579" s="8"/>
      <c r="I579" s="8"/>
      <c r="J579" s="8"/>
      <c r="K579" s="8"/>
      <c r="L579" s="8"/>
      <c r="M579" s="8"/>
      <c r="N579" s="8"/>
      <c r="O579" s="8"/>
      <c r="P579" s="8"/>
      <c r="Q579" s="8"/>
      <c r="R579" s="8"/>
      <c r="S579" s="8"/>
      <c r="T579" s="8"/>
      <c r="U579" s="8"/>
      <c r="V579" s="8"/>
      <c r="W579" s="8"/>
      <c r="X579" s="8"/>
      <c r="Y579" s="8"/>
      <c r="Z579" s="8"/>
      <c r="AA579" s="8"/>
      <c r="AB579" s="8"/>
      <c r="AC579" s="8"/>
      <c r="AD579" s="8"/>
      <c r="AE579" s="8"/>
      <c r="AF579" s="8"/>
      <c r="AG579" s="8"/>
    </row>
    <row r="580" spans="2:33" ht="13.5" thickBot="1">
      <c r="B580" s="6"/>
      <c r="C580" s="208" t="s">
        <v>225</v>
      </c>
      <c r="D580" s="8"/>
      <c r="E580" s="8"/>
      <c r="F580" s="8"/>
      <c r="G580" s="8"/>
      <c r="H580" s="8"/>
      <c r="I580" s="8"/>
      <c r="J580" s="8"/>
      <c r="K580" s="8"/>
      <c r="L580" s="8"/>
      <c r="M580" s="8"/>
      <c r="N580" s="8"/>
      <c r="O580" s="8"/>
      <c r="P580" s="8"/>
      <c r="Q580" s="8"/>
      <c r="R580" s="8"/>
      <c r="S580" s="8"/>
      <c r="T580" s="8"/>
      <c r="U580" s="8"/>
      <c r="V580" s="8"/>
      <c r="W580" s="8"/>
      <c r="X580" s="8"/>
      <c r="Y580" s="8"/>
      <c r="Z580" s="8"/>
      <c r="AA580" s="8"/>
      <c r="AB580" s="8"/>
      <c r="AC580" s="8"/>
      <c r="AD580" s="8"/>
      <c r="AE580" s="8"/>
      <c r="AF580" s="8"/>
      <c r="AG580" s="8"/>
    </row>
    <row r="581" spans="2:33" ht="13.5" hidden="1" thickBot="1">
      <c r="B581" s="6"/>
      <c r="C581" s="149"/>
      <c r="D581" s="142" t="str">
        <f t="shared" ref="D581:AG581" si="296">IF(COUNTIF(D578:D580,"C")&gt;=1,"A",IF(COUNTIF(D578:D580,"C")&gt;0,"P"," "))</f>
        <v xml:space="preserve"> </v>
      </c>
      <c r="E581" s="142" t="str">
        <f t="shared" ref="E581:S581" si="297">IF(COUNTIF(E578:E580,"C")&gt;=1,"A",IF(COUNTIF(E578:E580,"C")&gt;0,"P"," "))</f>
        <v xml:space="preserve"> </v>
      </c>
      <c r="F581" s="142" t="str">
        <f>IF(COUNTIF(F578:F580,"C")&gt;=1,"A",IF(COUNTIF(F578:F580,"C")&gt;0,"P"," "))</f>
        <v xml:space="preserve"> </v>
      </c>
      <c r="G581" s="142" t="str">
        <f t="shared" si="297"/>
        <v xml:space="preserve"> </v>
      </c>
      <c r="H581" s="142" t="str">
        <f t="shared" si="297"/>
        <v xml:space="preserve"> </v>
      </c>
      <c r="I581" s="142" t="str">
        <f t="shared" si="297"/>
        <v xml:space="preserve"> </v>
      </c>
      <c r="J581" s="142" t="str">
        <f t="shared" si="297"/>
        <v xml:space="preserve"> </v>
      </c>
      <c r="K581" s="142" t="str">
        <f t="shared" si="297"/>
        <v xml:space="preserve"> </v>
      </c>
      <c r="L581" s="142" t="str">
        <f t="shared" si="297"/>
        <v xml:space="preserve"> </v>
      </c>
      <c r="M581" s="142" t="str">
        <f t="shared" si="297"/>
        <v xml:space="preserve"> </v>
      </c>
      <c r="N581" s="142" t="str">
        <f t="shared" si="297"/>
        <v xml:space="preserve"> </v>
      </c>
      <c r="O581" s="142" t="str">
        <f t="shared" si="297"/>
        <v xml:space="preserve"> </v>
      </c>
      <c r="P581" s="142" t="str">
        <f t="shared" si="297"/>
        <v xml:space="preserve"> </v>
      </c>
      <c r="Q581" s="142" t="str">
        <f t="shared" si="297"/>
        <v xml:space="preserve"> </v>
      </c>
      <c r="R581" s="142" t="str">
        <f t="shared" si="297"/>
        <v xml:space="preserve"> </v>
      </c>
      <c r="S581" s="142" t="str">
        <f t="shared" si="297"/>
        <v xml:space="preserve"> </v>
      </c>
      <c r="T581" s="142" t="str">
        <f t="shared" si="296"/>
        <v xml:space="preserve"> </v>
      </c>
      <c r="U581" s="142" t="str">
        <f t="shared" si="296"/>
        <v xml:space="preserve"> </v>
      </c>
      <c r="V581" s="142" t="str">
        <f t="shared" si="296"/>
        <v xml:space="preserve"> </v>
      </c>
      <c r="W581" s="142" t="str">
        <f t="shared" si="296"/>
        <v xml:space="preserve"> </v>
      </c>
      <c r="X581" s="142" t="str">
        <f t="shared" si="296"/>
        <v xml:space="preserve"> </v>
      </c>
      <c r="Y581" s="142" t="str">
        <f t="shared" si="296"/>
        <v xml:space="preserve"> </v>
      </c>
      <c r="Z581" s="142" t="str">
        <f t="shared" si="296"/>
        <v xml:space="preserve"> </v>
      </c>
      <c r="AA581" s="142" t="str">
        <f t="shared" si="296"/>
        <v xml:space="preserve"> </v>
      </c>
      <c r="AB581" s="142" t="str">
        <f t="shared" si="296"/>
        <v xml:space="preserve"> </v>
      </c>
      <c r="AC581" s="142" t="str">
        <f t="shared" si="296"/>
        <v xml:space="preserve"> </v>
      </c>
      <c r="AD581" s="142" t="str">
        <f t="shared" si="296"/>
        <v xml:space="preserve"> </v>
      </c>
      <c r="AE581" s="142" t="str">
        <f t="shared" si="296"/>
        <v xml:space="preserve"> </v>
      </c>
      <c r="AF581" s="142" t="str">
        <f t="shared" si="296"/>
        <v xml:space="preserve"> </v>
      </c>
      <c r="AG581" s="142" t="str">
        <f t="shared" si="296"/>
        <v xml:space="preserve"> </v>
      </c>
    </row>
    <row r="582" spans="2:33" ht="13.5" thickBot="1">
      <c r="C582" s="20" t="s">
        <v>49</v>
      </c>
      <c r="D582" s="108" t="str">
        <f>IF(COUNTIF(D565:D581,"A")&gt;4,"C",IF(COUNTIF(D565:D581,"A")&gt;0,"P"," "))</f>
        <v xml:space="preserve"> </v>
      </c>
      <c r="E582" s="108" t="str">
        <f t="shared" ref="E582:S582" si="298">IF(COUNTIF(E565:E581,"A")&gt;4,"C",IF(COUNTIF(E565:E581,"A")&gt;0,"P"," "))</f>
        <v xml:space="preserve"> </v>
      </c>
      <c r="F582" s="108" t="str">
        <f>IF(COUNTIF(F565:F581,"A")&gt;4,"C",IF(COUNTIF(F565:F581,"A")&gt;0,"P"," "))</f>
        <v xml:space="preserve"> </v>
      </c>
      <c r="G582" s="108" t="str">
        <f t="shared" si="298"/>
        <v xml:space="preserve"> </v>
      </c>
      <c r="H582" s="108" t="str">
        <f t="shared" si="298"/>
        <v xml:space="preserve"> </v>
      </c>
      <c r="I582" s="108" t="str">
        <f t="shared" si="298"/>
        <v xml:space="preserve"> </v>
      </c>
      <c r="J582" s="108" t="str">
        <f t="shared" si="298"/>
        <v xml:space="preserve"> </v>
      </c>
      <c r="K582" s="108" t="str">
        <f t="shared" si="298"/>
        <v xml:space="preserve"> </v>
      </c>
      <c r="L582" s="108" t="str">
        <f t="shared" si="298"/>
        <v xml:space="preserve"> </v>
      </c>
      <c r="M582" s="108" t="str">
        <f t="shared" si="298"/>
        <v xml:space="preserve"> </v>
      </c>
      <c r="N582" s="108" t="str">
        <f t="shared" si="298"/>
        <v xml:space="preserve"> </v>
      </c>
      <c r="O582" s="108" t="str">
        <f t="shared" si="298"/>
        <v xml:space="preserve"> </v>
      </c>
      <c r="P582" s="108" t="str">
        <f t="shared" si="298"/>
        <v xml:space="preserve"> </v>
      </c>
      <c r="Q582" s="108" t="str">
        <f t="shared" si="298"/>
        <v xml:space="preserve"> </v>
      </c>
      <c r="R582" s="108" t="str">
        <f t="shared" si="298"/>
        <v xml:space="preserve"> </v>
      </c>
      <c r="S582" s="108" t="str">
        <f t="shared" si="298"/>
        <v xml:space="preserve"> </v>
      </c>
      <c r="T582" s="108" t="str">
        <f t="shared" ref="T582:AG582" si="299">IF(COUNTIF(T565:T581,"A")&gt;4,"C",IF(COUNTIF(T565:T581,"A")&gt;0,"P"," "))</f>
        <v xml:space="preserve"> </v>
      </c>
      <c r="U582" s="108" t="str">
        <f t="shared" si="299"/>
        <v xml:space="preserve"> </v>
      </c>
      <c r="V582" s="108" t="str">
        <f t="shared" si="299"/>
        <v xml:space="preserve"> </v>
      </c>
      <c r="W582" s="108" t="str">
        <f t="shared" si="299"/>
        <v xml:space="preserve"> </v>
      </c>
      <c r="X582" s="108" t="str">
        <f t="shared" si="299"/>
        <v xml:space="preserve"> </v>
      </c>
      <c r="Y582" s="108" t="str">
        <f t="shared" si="299"/>
        <v xml:space="preserve"> </v>
      </c>
      <c r="Z582" s="108" t="str">
        <f t="shared" si="299"/>
        <v xml:space="preserve"> </v>
      </c>
      <c r="AA582" s="108" t="str">
        <f t="shared" si="299"/>
        <v xml:space="preserve"> </v>
      </c>
      <c r="AB582" s="108" t="str">
        <f t="shared" si="299"/>
        <v xml:space="preserve"> </v>
      </c>
      <c r="AC582" s="108" t="str">
        <f t="shared" si="299"/>
        <v xml:space="preserve"> </v>
      </c>
      <c r="AD582" s="108" t="str">
        <f t="shared" si="299"/>
        <v xml:space="preserve"> </v>
      </c>
      <c r="AE582" s="108" t="str">
        <f t="shared" si="299"/>
        <v xml:space="preserve"> </v>
      </c>
      <c r="AF582" s="108" t="str">
        <f t="shared" si="299"/>
        <v xml:space="preserve"> </v>
      </c>
      <c r="AG582" s="108" t="str">
        <f t="shared" si="299"/>
        <v xml:space="preserve"> </v>
      </c>
    </row>
    <row r="583" spans="2:33" ht="15">
      <c r="B583" s="139" t="s">
        <v>149</v>
      </c>
    </row>
    <row r="584" spans="2:33">
      <c r="B584">
        <v>1</v>
      </c>
      <c r="C584" t="s">
        <v>649</v>
      </c>
    </row>
    <row r="585" spans="2:33">
      <c r="B585" s="140"/>
      <c r="C585" s="151" t="s">
        <v>650</v>
      </c>
      <c r="D585" s="8"/>
      <c r="E585" s="8"/>
      <c r="F585" s="8"/>
      <c r="G585" s="8"/>
      <c r="H585" s="8"/>
      <c r="I585" s="8"/>
      <c r="J585" s="8"/>
      <c r="K585" s="8"/>
      <c r="L585" s="8"/>
      <c r="M585" s="8"/>
      <c r="N585" s="8"/>
      <c r="O585" s="8"/>
      <c r="P585" s="8"/>
      <c r="Q585" s="8"/>
      <c r="R585" s="8"/>
      <c r="S585" s="8"/>
      <c r="T585" s="8"/>
      <c r="U585" s="8"/>
      <c r="V585" s="8"/>
      <c r="W585" s="8"/>
      <c r="X585" s="8"/>
      <c r="Y585" s="8"/>
      <c r="Z585" s="8"/>
      <c r="AA585" s="8"/>
      <c r="AB585" s="8"/>
      <c r="AC585" s="8"/>
      <c r="AD585" s="8"/>
      <c r="AE585" s="8"/>
      <c r="AF585" s="8"/>
      <c r="AG585" s="8"/>
    </row>
    <row r="586" spans="2:33">
      <c r="B586" s="140"/>
      <c r="C586" s="151" t="s">
        <v>651</v>
      </c>
      <c r="D586" s="84"/>
      <c r="E586" s="8"/>
      <c r="F586" s="8"/>
      <c r="G586" s="8"/>
      <c r="H586" s="8"/>
      <c r="I586" s="8"/>
      <c r="J586" s="8"/>
      <c r="K586" s="8"/>
      <c r="L586" s="8"/>
      <c r="M586" s="8"/>
      <c r="N586" s="8"/>
      <c r="O586" s="8"/>
      <c r="P586" s="8"/>
      <c r="Q586" s="8"/>
      <c r="R586" s="8"/>
      <c r="S586" s="8"/>
      <c r="T586" s="8"/>
      <c r="U586" s="8"/>
      <c r="V586" s="8"/>
      <c r="W586" s="8"/>
      <c r="X586" s="8"/>
      <c r="Y586" s="8"/>
      <c r="Z586" s="8"/>
      <c r="AA586" s="8"/>
      <c r="AB586" s="8"/>
      <c r="AC586" s="8"/>
      <c r="AD586" s="8"/>
      <c r="AE586" s="8"/>
      <c r="AF586" s="8"/>
      <c r="AG586" s="8"/>
    </row>
    <row r="587" spans="2:33">
      <c r="B587" s="140"/>
      <c r="C587" s="151" t="s">
        <v>652</v>
      </c>
      <c r="D587" s="8"/>
      <c r="E587" s="8"/>
      <c r="F587" s="8"/>
      <c r="G587" s="8"/>
      <c r="H587" s="8"/>
      <c r="I587" s="8"/>
      <c r="J587" s="8"/>
      <c r="K587" s="8"/>
      <c r="L587" s="8"/>
      <c r="M587" s="8"/>
      <c r="N587" s="8"/>
      <c r="O587" s="8"/>
      <c r="P587" s="8"/>
      <c r="Q587" s="8"/>
      <c r="R587" s="8"/>
      <c r="S587" s="8"/>
      <c r="T587" s="8"/>
      <c r="U587" s="8"/>
      <c r="V587" s="8"/>
      <c r="W587" s="8"/>
      <c r="X587" s="8"/>
      <c r="Y587" s="8"/>
      <c r="Z587" s="8"/>
      <c r="AA587" s="8"/>
      <c r="AB587" s="8"/>
      <c r="AC587" s="8"/>
      <c r="AD587" s="8"/>
      <c r="AE587" s="8"/>
      <c r="AF587" s="8"/>
      <c r="AG587" s="8"/>
    </row>
    <row r="588" spans="2:33">
      <c r="B588">
        <v>2</v>
      </c>
      <c r="C588" s="147" t="s">
        <v>653</v>
      </c>
      <c r="D588" s="142" t="str">
        <f t="shared" ref="D588:AG588" si="300">IF(COUNTIF(D585:D587,"C")&gt;=1,"A",IF(COUNTIF(D585:D587,"C")&gt;0,"P"," "))</f>
        <v xml:space="preserve"> </v>
      </c>
      <c r="E588" s="142" t="str">
        <f t="shared" ref="E588:S588" si="301">IF(COUNTIF(E585:E587,"C")&gt;=1,"A",IF(COUNTIF(E585:E587,"C")&gt;0,"P"," "))</f>
        <v xml:space="preserve"> </v>
      </c>
      <c r="F588" s="142" t="str">
        <f>IF(COUNTIF(F585:F587,"C")&gt;=1,"A",IF(COUNTIF(F585:F587,"C")&gt;0,"P"," "))</f>
        <v xml:space="preserve"> </v>
      </c>
      <c r="G588" s="142" t="str">
        <f t="shared" si="301"/>
        <v xml:space="preserve"> </v>
      </c>
      <c r="H588" s="142" t="str">
        <f t="shared" si="301"/>
        <v xml:space="preserve"> </v>
      </c>
      <c r="I588" s="142" t="str">
        <f t="shared" si="301"/>
        <v xml:space="preserve"> </v>
      </c>
      <c r="J588" s="142" t="str">
        <f t="shared" si="301"/>
        <v xml:space="preserve"> </v>
      </c>
      <c r="K588" s="142" t="str">
        <f t="shared" si="301"/>
        <v xml:space="preserve"> </v>
      </c>
      <c r="L588" s="142" t="str">
        <f t="shared" si="301"/>
        <v xml:space="preserve"> </v>
      </c>
      <c r="M588" s="142" t="str">
        <f t="shared" si="301"/>
        <v xml:space="preserve"> </v>
      </c>
      <c r="N588" s="142" t="str">
        <f t="shared" si="301"/>
        <v xml:space="preserve"> </v>
      </c>
      <c r="O588" s="142" t="str">
        <f t="shared" si="301"/>
        <v xml:space="preserve"> </v>
      </c>
      <c r="P588" s="142" t="str">
        <f t="shared" si="301"/>
        <v xml:space="preserve"> </v>
      </c>
      <c r="Q588" s="142" t="str">
        <f t="shared" si="301"/>
        <v xml:space="preserve"> </v>
      </c>
      <c r="R588" s="142" t="str">
        <f t="shared" si="301"/>
        <v xml:space="preserve"> </v>
      </c>
      <c r="S588" s="142" t="str">
        <f t="shared" si="301"/>
        <v xml:space="preserve"> </v>
      </c>
      <c r="T588" s="142" t="str">
        <f t="shared" si="300"/>
        <v xml:space="preserve"> </v>
      </c>
      <c r="U588" s="142" t="str">
        <f t="shared" si="300"/>
        <v xml:space="preserve"> </v>
      </c>
      <c r="V588" s="142" t="str">
        <f t="shared" si="300"/>
        <v xml:space="preserve"> </v>
      </c>
      <c r="W588" s="142" t="str">
        <f t="shared" si="300"/>
        <v xml:space="preserve"> </v>
      </c>
      <c r="X588" s="142" t="str">
        <f t="shared" si="300"/>
        <v xml:space="preserve"> </v>
      </c>
      <c r="Y588" s="142" t="str">
        <f t="shared" si="300"/>
        <v xml:space="preserve"> </v>
      </c>
      <c r="Z588" s="142" t="str">
        <f t="shared" si="300"/>
        <v xml:space="preserve"> </v>
      </c>
      <c r="AA588" s="142" t="str">
        <f t="shared" si="300"/>
        <v xml:space="preserve"> </v>
      </c>
      <c r="AB588" s="142" t="str">
        <f t="shared" si="300"/>
        <v xml:space="preserve"> </v>
      </c>
      <c r="AC588" s="142" t="str">
        <f t="shared" si="300"/>
        <v xml:space="preserve"> </v>
      </c>
      <c r="AD588" s="142" t="str">
        <f t="shared" si="300"/>
        <v xml:space="preserve"> </v>
      </c>
      <c r="AE588" s="142" t="str">
        <f t="shared" si="300"/>
        <v xml:space="preserve"> </v>
      </c>
      <c r="AF588" s="142" t="str">
        <f t="shared" si="300"/>
        <v xml:space="preserve"> </v>
      </c>
      <c r="AG588" s="142" t="str">
        <f t="shared" si="300"/>
        <v xml:space="preserve"> </v>
      </c>
    </row>
    <row r="589" spans="2:33">
      <c r="B589" s="140"/>
      <c r="C589" s="151" t="s">
        <v>654</v>
      </c>
      <c r="D589" s="8"/>
      <c r="E589" s="8"/>
      <c r="F589" s="8"/>
      <c r="G589" s="8"/>
      <c r="H589" s="8"/>
      <c r="I589" s="8"/>
      <c r="J589" s="8"/>
      <c r="K589" s="8"/>
      <c r="L589" s="8"/>
      <c r="M589" s="8"/>
      <c r="N589" s="8"/>
      <c r="O589" s="8"/>
      <c r="P589" s="8"/>
      <c r="Q589" s="8"/>
      <c r="R589" s="8"/>
      <c r="S589" s="8"/>
      <c r="T589" s="8"/>
      <c r="U589" s="8"/>
      <c r="V589" s="8"/>
      <c r="W589" s="8"/>
      <c r="X589" s="8"/>
      <c r="Y589" s="8"/>
      <c r="Z589" s="8"/>
      <c r="AA589" s="8"/>
      <c r="AB589" s="8"/>
      <c r="AC589" s="8"/>
      <c r="AD589" s="8"/>
      <c r="AE589" s="8"/>
      <c r="AF589" s="8"/>
      <c r="AG589" s="8"/>
    </row>
    <row r="590" spans="2:33">
      <c r="B590" s="140"/>
      <c r="C590" s="151" t="s">
        <v>655</v>
      </c>
      <c r="D590" s="84"/>
      <c r="E590" s="8"/>
      <c r="F590" s="8"/>
      <c r="G590" s="8"/>
      <c r="H590" s="8"/>
      <c r="I590" s="8"/>
      <c r="J590" s="8"/>
      <c r="K590" s="8"/>
      <c r="L590" s="8"/>
      <c r="M590" s="8"/>
      <c r="N590" s="8"/>
      <c r="O590" s="8"/>
      <c r="P590" s="8"/>
      <c r="Q590" s="8"/>
      <c r="R590" s="8"/>
      <c r="S590" s="8"/>
      <c r="T590" s="8"/>
      <c r="U590" s="8"/>
      <c r="V590" s="8"/>
      <c r="W590" s="8"/>
      <c r="X590" s="8"/>
      <c r="Y590" s="8"/>
      <c r="Z590" s="8"/>
      <c r="AA590" s="8"/>
      <c r="AB590" s="8"/>
      <c r="AC590" s="8"/>
      <c r="AD590" s="8"/>
      <c r="AE590" s="8"/>
      <c r="AF590" s="8"/>
      <c r="AG590" s="8"/>
    </row>
    <row r="591" spans="2:33">
      <c r="B591" s="140"/>
      <c r="C591" s="151" t="s">
        <v>656</v>
      </c>
      <c r="D591" s="8"/>
      <c r="E591" s="8"/>
      <c r="F591" s="8"/>
      <c r="G591" s="8"/>
      <c r="H591" s="8"/>
      <c r="I591" s="8"/>
      <c r="J591" s="8"/>
      <c r="K591" s="8"/>
      <c r="L591" s="8"/>
      <c r="M591" s="8"/>
      <c r="N591" s="8"/>
      <c r="O591" s="8"/>
      <c r="P591" s="8"/>
      <c r="Q591" s="8"/>
      <c r="R591" s="8"/>
      <c r="S591" s="8"/>
      <c r="T591" s="8"/>
      <c r="U591" s="8"/>
      <c r="V591" s="8"/>
      <c r="W591" s="8"/>
      <c r="X591" s="8"/>
      <c r="Y591" s="8"/>
      <c r="Z591" s="8"/>
      <c r="AA591" s="8"/>
      <c r="AB591" s="8"/>
      <c r="AC591" s="8"/>
      <c r="AD591" s="8"/>
      <c r="AE591" s="8"/>
      <c r="AF591" s="8"/>
      <c r="AG591" s="8"/>
    </row>
    <row r="592" spans="2:33">
      <c r="B592">
        <v>3</v>
      </c>
      <c r="C592" s="147" t="s">
        <v>657</v>
      </c>
      <c r="D592" s="142" t="str">
        <f t="shared" ref="D592:AG592" si="302">IF(COUNTIF(D589:D591,"C")&gt;=1,"A",IF(COUNTIF(D589:D591,"C")&gt;0,"P"," "))</f>
        <v xml:space="preserve"> </v>
      </c>
      <c r="E592" s="142" t="str">
        <f t="shared" ref="E592:S592" si="303">IF(COUNTIF(E589:E591,"C")&gt;=1,"A",IF(COUNTIF(E589:E591,"C")&gt;0,"P"," "))</f>
        <v xml:space="preserve"> </v>
      </c>
      <c r="F592" s="142" t="str">
        <f>IF(COUNTIF(F589:F591,"C")&gt;=1,"A",IF(COUNTIF(F589:F591,"C")&gt;0,"P"," "))</f>
        <v xml:space="preserve"> </v>
      </c>
      <c r="G592" s="142" t="str">
        <f t="shared" si="303"/>
        <v xml:space="preserve"> </v>
      </c>
      <c r="H592" s="142" t="str">
        <f t="shared" si="303"/>
        <v xml:space="preserve"> </v>
      </c>
      <c r="I592" s="142" t="str">
        <f t="shared" si="303"/>
        <v xml:space="preserve"> </v>
      </c>
      <c r="J592" s="142" t="str">
        <f t="shared" si="303"/>
        <v xml:space="preserve"> </v>
      </c>
      <c r="K592" s="142" t="str">
        <f t="shared" si="303"/>
        <v xml:space="preserve"> </v>
      </c>
      <c r="L592" s="142" t="str">
        <f t="shared" si="303"/>
        <v xml:space="preserve"> </v>
      </c>
      <c r="M592" s="142" t="str">
        <f t="shared" si="303"/>
        <v xml:space="preserve"> </v>
      </c>
      <c r="N592" s="142" t="str">
        <f t="shared" si="303"/>
        <v xml:space="preserve"> </v>
      </c>
      <c r="O592" s="142" t="str">
        <f t="shared" si="303"/>
        <v xml:space="preserve"> </v>
      </c>
      <c r="P592" s="142" t="str">
        <f t="shared" si="303"/>
        <v xml:space="preserve"> </v>
      </c>
      <c r="Q592" s="142" t="str">
        <f t="shared" si="303"/>
        <v xml:space="preserve"> </v>
      </c>
      <c r="R592" s="142" t="str">
        <f t="shared" si="303"/>
        <v xml:space="preserve"> </v>
      </c>
      <c r="S592" s="142" t="str">
        <f t="shared" si="303"/>
        <v xml:space="preserve"> </v>
      </c>
      <c r="T592" s="142" t="str">
        <f t="shared" si="302"/>
        <v xml:space="preserve"> </v>
      </c>
      <c r="U592" s="142" t="str">
        <f t="shared" si="302"/>
        <v xml:space="preserve"> </v>
      </c>
      <c r="V592" s="142" t="str">
        <f t="shared" si="302"/>
        <v xml:space="preserve"> </v>
      </c>
      <c r="W592" s="142" t="str">
        <f t="shared" si="302"/>
        <v xml:space="preserve"> </v>
      </c>
      <c r="X592" s="142" t="str">
        <f t="shared" si="302"/>
        <v xml:space="preserve"> </v>
      </c>
      <c r="Y592" s="142" t="str">
        <f t="shared" si="302"/>
        <v xml:space="preserve"> </v>
      </c>
      <c r="Z592" s="142" t="str">
        <f t="shared" si="302"/>
        <v xml:space="preserve"> </v>
      </c>
      <c r="AA592" s="142" t="str">
        <f t="shared" si="302"/>
        <v xml:space="preserve"> </v>
      </c>
      <c r="AB592" s="142" t="str">
        <f t="shared" si="302"/>
        <v xml:space="preserve"> </v>
      </c>
      <c r="AC592" s="142" t="str">
        <f t="shared" si="302"/>
        <v xml:space="preserve"> </v>
      </c>
      <c r="AD592" s="142" t="str">
        <f t="shared" si="302"/>
        <v xml:space="preserve"> </v>
      </c>
      <c r="AE592" s="142" t="str">
        <f t="shared" si="302"/>
        <v xml:space="preserve"> </v>
      </c>
      <c r="AF592" s="142" t="str">
        <f t="shared" si="302"/>
        <v xml:space="preserve"> </v>
      </c>
      <c r="AG592" s="142" t="str">
        <f t="shared" si="302"/>
        <v xml:space="preserve"> </v>
      </c>
    </row>
    <row r="593" spans="2:33">
      <c r="B593" s="140"/>
      <c r="C593" s="151" t="s">
        <v>658</v>
      </c>
      <c r="D593" s="8"/>
      <c r="E593" s="8"/>
      <c r="F593" s="8"/>
      <c r="G593" s="8"/>
      <c r="H593" s="8"/>
      <c r="I593" s="8"/>
      <c r="J593" s="8"/>
      <c r="K593" s="8"/>
      <c r="L593" s="8"/>
      <c r="M593" s="8"/>
      <c r="N593" s="8"/>
      <c r="O593" s="8"/>
      <c r="P593" s="8"/>
      <c r="Q593" s="8"/>
      <c r="R593" s="8"/>
      <c r="S593" s="8"/>
      <c r="T593" s="8"/>
      <c r="U593" s="8"/>
      <c r="V593" s="8"/>
      <c r="W593" s="8"/>
      <c r="X593" s="8"/>
      <c r="Y593" s="8"/>
      <c r="Z593" s="8"/>
      <c r="AA593" s="8"/>
      <c r="AB593" s="8"/>
      <c r="AC593" s="8"/>
      <c r="AD593" s="8"/>
      <c r="AE593" s="8"/>
      <c r="AF593" s="8"/>
      <c r="AG593" s="8"/>
    </row>
    <row r="594" spans="2:33">
      <c r="B594" s="140"/>
      <c r="C594" s="151" t="s">
        <v>659</v>
      </c>
      <c r="D594" s="84"/>
      <c r="E594" s="8"/>
      <c r="F594" s="8"/>
      <c r="G594" s="8"/>
      <c r="H594" s="8"/>
      <c r="I594" s="8"/>
      <c r="J594" s="8"/>
      <c r="K594" s="8"/>
      <c r="L594" s="8"/>
      <c r="M594" s="8"/>
      <c r="N594" s="8"/>
      <c r="O594" s="8"/>
      <c r="P594" s="8"/>
      <c r="Q594" s="8"/>
      <c r="R594" s="8"/>
      <c r="S594" s="8"/>
      <c r="T594" s="8"/>
      <c r="U594" s="8"/>
      <c r="V594" s="8"/>
      <c r="W594" s="8"/>
      <c r="X594" s="8"/>
      <c r="Y594" s="8"/>
      <c r="Z594" s="8"/>
      <c r="AA594" s="8"/>
      <c r="AB594" s="8"/>
      <c r="AC594" s="8"/>
      <c r="AD594" s="8"/>
      <c r="AE594" s="8"/>
      <c r="AF594" s="8"/>
      <c r="AG594" s="8"/>
    </row>
    <row r="595" spans="2:33">
      <c r="B595" s="140"/>
      <c r="C595" s="151" t="s">
        <v>660</v>
      </c>
      <c r="D595" s="8"/>
      <c r="E595" s="8"/>
      <c r="F595" s="8"/>
      <c r="G595" s="8"/>
      <c r="H595" s="8"/>
      <c r="I595" s="8"/>
      <c r="J595" s="8"/>
      <c r="K595" s="8"/>
      <c r="L595" s="8"/>
      <c r="M595" s="8"/>
      <c r="N595" s="8"/>
      <c r="O595" s="8"/>
      <c r="P595" s="8"/>
      <c r="Q595" s="8"/>
      <c r="R595" s="8"/>
      <c r="S595" s="8"/>
      <c r="T595" s="8"/>
      <c r="U595" s="8"/>
      <c r="V595" s="8"/>
      <c r="W595" s="8"/>
      <c r="X595" s="8"/>
      <c r="Y595" s="8"/>
      <c r="Z595" s="8"/>
      <c r="AA595" s="8"/>
      <c r="AB595" s="8"/>
      <c r="AC595" s="8"/>
      <c r="AD595" s="8"/>
      <c r="AE595" s="8"/>
      <c r="AF595" s="8"/>
      <c r="AG595" s="8"/>
    </row>
    <row r="596" spans="2:33">
      <c r="B596">
        <v>4</v>
      </c>
      <c r="C596" s="147" t="s">
        <v>661</v>
      </c>
      <c r="D596" s="142" t="str">
        <f t="shared" ref="D596:AG596" si="304">IF(COUNTIF(D593:D595,"C")&gt;=1,"A",IF(COUNTIF(D593:D595,"C")&gt;0,"P"," "))</f>
        <v xml:space="preserve"> </v>
      </c>
      <c r="E596" s="142" t="str">
        <f t="shared" ref="E596:S596" si="305">IF(COUNTIF(E593:E595,"C")&gt;=1,"A",IF(COUNTIF(E593:E595,"C")&gt;0,"P"," "))</f>
        <v xml:space="preserve"> </v>
      </c>
      <c r="F596" s="142" t="str">
        <f>IF(COUNTIF(F593:F595,"C")&gt;=1,"A",IF(COUNTIF(F593:F595,"C")&gt;0,"P"," "))</f>
        <v xml:space="preserve"> </v>
      </c>
      <c r="G596" s="142" t="str">
        <f t="shared" si="305"/>
        <v xml:space="preserve"> </v>
      </c>
      <c r="H596" s="142" t="str">
        <f t="shared" si="305"/>
        <v xml:space="preserve"> </v>
      </c>
      <c r="I596" s="142" t="str">
        <f t="shared" si="305"/>
        <v xml:space="preserve"> </v>
      </c>
      <c r="J596" s="142" t="str">
        <f t="shared" si="305"/>
        <v xml:space="preserve"> </v>
      </c>
      <c r="K596" s="142" t="str">
        <f t="shared" si="305"/>
        <v xml:space="preserve"> </v>
      </c>
      <c r="L596" s="142" t="str">
        <f t="shared" si="305"/>
        <v xml:space="preserve"> </v>
      </c>
      <c r="M596" s="142" t="str">
        <f t="shared" si="305"/>
        <v xml:space="preserve"> </v>
      </c>
      <c r="N596" s="142" t="str">
        <f t="shared" si="305"/>
        <v xml:space="preserve"> </v>
      </c>
      <c r="O596" s="142" t="str">
        <f t="shared" si="305"/>
        <v xml:space="preserve"> </v>
      </c>
      <c r="P596" s="142" t="str">
        <f t="shared" si="305"/>
        <v xml:space="preserve"> </v>
      </c>
      <c r="Q596" s="142" t="str">
        <f t="shared" si="305"/>
        <v xml:space="preserve"> </v>
      </c>
      <c r="R596" s="142" t="str">
        <f t="shared" si="305"/>
        <v xml:space="preserve"> </v>
      </c>
      <c r="S596" s="142" t="str">
        <f t="shared" si="305"/>
        <v xml:space="preserve"> </v>
      </c>
      <c r="T596" s="142" t="str">
        <f t="shared" si="304"/>
        <v xml:space="preserve"> </v>
      </c>
      <c r="U596" s="142" t="str">
        <f t="shared" si="304"/>
        <v xml:space="preserve"> </v>
      </c>
      <c r="V596" s="142" t="str">
        <f t="shared" si="304"/>
        <v xml:space="preserve"> </v>
      </c>
      <c r="W596" s="142" t="str">
        <f t="shared" si="304"/>
        <v xml:space="preserve"> </v>
      </c>
      <c r="X596" s="142" t="str">
        <f t="shared" si="304"/>
        <v xml:space="preserve"> </v>
      </c>
      <c r="Y596" s="142" t="str">
        <f t="shared" si="304"/>
        <v xml:space="preserve"> </v>
      </c>
      <c r="Z596" s="142" t="str">
        <f t="shared" si="304"/>
        <v xml:space="preserve"> </v>
      </c>
      <c r="AA596" s="142" t="str">
        <f t="shared" si="304"/>
        <v xml:space="preserve"> </v>
      </c>
      <c r="AB596" s="142" t="str">
        <f t="shared" si="304"/>
        <v xml:space="preserve"> </v>
      </c>
      <c r="AC596" s="142" t="str">
        <f t="shared" si="304"/>
        <v xml:space="preserve"> </v>
      </c>
      <c r="AD596" s="142" t="str">
        <f t="shared" si="304"/>
        <v xml:space="preserve"> </v>
      </c>
      <c r="AE596" s="142" t="str">
        <f t="shared" si="304"/>
        <v xml:space="preserve"> </v>
      </c>
      <c r="AF596" s="142" t="str">
        <f t="shared" si="304"/>
        <v xml:space="preserve"> </v>
      </c>
      <c r="AG596" s="142" t="str">
        <f t="shared" si="304"/>
        <v xml:space="preserve"> </v>
      </c>
    </row>
    <row r="597" spans="2:33">
      <c r="B597" s="140"/>
      <c r="C597" s="151" t="s">
        <v>668</v>
      </c>
      <c r="D597" s="8"/>
      <c r="E597" s="8"/>
      <c r="F597" s="8"/>
      <c r="G597" s="8"/>
      <c r="H597" s="8"/>
      <c r="I597" s="8"/>
      <c r="J597" s="8"/>
      <c r="K597" s="8"/>
      <c r="L597" s="8"/>
      <c r="M597" s="8"/>
      <c r="N597" s="8"/>
      <c r="O597" s="8"/>
      <c r="P597" s="8"/>
      <c r="Q597" s="8"/>
      <c r="R597" s="8"/>
      <c r="S597" s="8"/>
      <c r="T597" s="8"/>
      <c r="U597" s="8"/>
      <c r="V597" s="8"/>
      <c r="W597" s="8"/>
      <c r="X597" s="8"/>
      <c r="Y597" s="8"/>
      <c r="Z597" s="8"/>
      <c r="AA597" s="8"/>
      <c r="AB597" s="8"/>
      <c r="AC597" s="8"/>
      <c r="AD597" s="8"/>
      <c r="AE597" s="8"/>
      <c r="AF597" s="8"/>
      <c r="AG597" s="8"/>
    </row>
    <row r="598" spans="2:33">
      <c r="B598" s="140"/>
      <c r="C598" s="151" t="s">
        <v>662</v>
      </c>
      <c r="D598" s="84"/>
      <c r="E598" s="8"/>
      <c r="F598" s="8"/>
      <c r="G598" s="8"/>
      <c r="H598" s="8"/>
      <c r="I598" s="8"/>
      <c r="J598" s="8"/>
      <c r="K598" s="8"/>
      <c r="L598" s="8"/>
      <c r="M598" s="8"/>
      <c r="N598" s="8"/>
      <c r="O598" s="8"/>
      <c r="P598" s="8"/>
      <c r="Q598" s="8"/>
      <c r="R598" s="8"/>
      <c r="S598" s="8"/>
      <c r="T598" s="8"/>
      <c r="U598" s="8"/>
      <c r="V598" s="8"/>
      <c r="W598" s="8"/>
      <c r="X598" s="8"/>
      <c r="Y598" s="8"/>
      <c r="Z598" s="8"/>
      <c r="AA598" s="8"/>
      <c r="AB598" s="8"/>
      <c r="AC598" s="8"/>
      <c r="AD598" s="8"/>
      <c r="AE598" s="8"/>
      <c r="AF598" s="8"/>
      <c r="AG598" s="8"/>
    </row>
    <row r="599" spans="2:33">
      <c r="B599" s="140"/>
      <c r="C599" s="151" t="s">
        <v>663</v>
      </c>
      <c r="D599" s="8"/>
      <c r="E599" s="8"/>
      <c r="F599" s="8"/>
      <c r="G599" s="8"/>
      <c r="H599" s="8"/>
      <c r="I599" s="8"/>
      <c r="J599" s="8"/>
      <c r="K599" s="8"/>
      <c r="L599" s="8"/>
      <c r="M599" s="8"/>
      <c r="N599" s="8"/>
      <c r="O599" s="8"/>
      <c r="P599" s="8"/>
      <c r="Q599" s="8"/>
      <c r="R599" s="8"/>
      <c r="S599" s="8"/>
      <c r="T599" s="8"/>
      <c r="U599" s="8"/>
      <c r="V599" s="8"/>
      <c r="W599" s="8"/>
      <c r="X599" s="8"/>
      <c r="Y599" s="8"/>
      <c r="Z599" s="8"/>
      <c r="AA599" s="8"/>
      <c r="AB599" s="8"/>
      <c r="AC599" s="8"/>
      <c r="AD599" s="8"/>
      <c r="AE599" s="8"/>
      <c r="AF599" s="8"/>
      <c r="AG599" s="8"/>
    </row>
    <row r="600" spans="2:33">
      <c r="B600">
        <v>5</v>
      </c>
      <c r="C600" s="147" t="s">
        <v>664</v>
      </c>
      <c r="D600" s="142" t="str">
        <f t="shared" ref="D600:AG600" si="306">IF(COUNTIF(D597:D599,"C")&gt;=1,"A",IF(COUNTIF(D597:D599,"C")&gt;0,"P"," "))</f>
        <v xml:space="preserve"> </v>
      </c>
      <c r="E600" s="142" t="str">
        <f t="shared" ref="E600:S600" si="307">IF(COUNTIF(E597:E599,"C")&gt;=1,"A",IF(COUNTIF(E597:E599,"C")&gt;0,"P"," "))</f>
        <v xml:space="preserve"> </v>
      </c>
      <c r="F600" s="142" t="str">
        <f>IF(COUNTIF(F597:F599,"C")&gt;=1,"A",IF(COUNTIF(F597:F599,"C")&gt;0,"P"," "))</f>
        <v xml:space="preserve"> </v>
      </c>
      <c r="G600" s="142" t="str">
        <f t="shared" si="307"/>
        <v xml:space="preserve"> </v>
      </c>
      <c r="H600" s="142" t="str">
        <f t="shared" si="307"/>
        <v xml:space="preserve"> </v>
      </c>
      <c r="I600" s="142" t="str">
        <f t="shared" si="307"/>
        <v xml:space="preserve"> </v>
      </c>
      <c r="J600" s="142" t="str">
        <f t="shared" si="307"/>
        <v xml:space="preserve"> </v>
      </c>
      <c r="K600" s="142" t="str">
        <f t="shared" si="307"/>
        <v xml:space="preserve"> </v>
      </c>
      <c r="L600" s="142" t="str">
        <f t="shared" si="307"/>
        <v xml:space="preserve"> </v>
      </c>
      <c r="M600" s="142" t="str">
        <f t="shared" si="307"/>
        <v xml:space="preserve"> </v>
      </c>
      <c r="N600" s="142" t="str">
        <f t="shared" si="307"/>
        <v xml:space="preserve"> </v>
      </c>
      <c r="O600" s="142" t="str">
        <f t="shared" si="307"/>
        <v xml:space="preserve"> </v>
      </c>
      <c r="P600" s="142" t="str">
        <f t="shared" si="307"/>
        <v xml:space="preserve"> </v>
      </c>
      <c r="Q600" s="142" t="str">
        <f t="shared" si="307"/>
        <v xml:space="preserve"> </v>
      </c>
      <c r="R600" s="142" t="str">
        <f t="shared" si="307"/>
        <v xml:space="preserve"> </v>
      </c>
      <c r="S600" s="142" t="str">
        <f t="shared" si="307"/>
        <v xml:space="preserve"> </v>
      </c>
      <c r="T600" s="142" t="str">
        <f t="shared" si="306"/>
        <v xml:space="preserve"> </v>
      </c>
      <c r="U600" s="142" t="str">
        <f t="shared" si="306"/>
        <v xml:space="preserve"> </v>
      </c>
      <c r="V600" s="142" t="str">
        <f t="shared" si="306"/>
        <v xml:space="preserve"> </v>
      </c>
      <c r="W600" s="142" t="str">
        <f t="shared" si="306"/>
        <v xml:space="preserve"> </v>
      </c>
      <c r="X600" s="142" t="str">
        <f t="shared" si="306"/>
        <v xml:space="preserve"> </v>
      </c>
      <c r="Y600" s="142" t="str">
        <f t="shared" si="306"/>
        <v xml:space="preserve"> </v>
      </c>
      <c r="Z600" s="142" t="str">
        <f t="shared" si="306"/>
        <v xml:space="preserve"> </v>
      </c>
      <c r="AA600" s="142" t="str">
        <f t="shared" si="306"/>
        <v xml:space="preserve"> </v>
      </c>
      <c r="AB600" s="142" t="str">
        <f t="shared" si="306"/>
        <v xml:space="preserve"> </v>
      </c>
      <c r="AC600" s="142" t="str">
        <f t="shared" si="306"/>
        <v xml:space="preserve"> </v>
      </c>
      <c r="AD600" s="142" t="str">
        <f t="shared" si="306"/>
        <v xml:space="preserve"> </v>
      </c>
      <c r="AE600" s="142" t="str">
        <f t="shared" si="306"/>
        <v xml:space="preserve"> </v>
      </c>
      <c r="AF600" s="142" t="str">
        <f t="shared" si="306"/>
        <v xml:space="preserve"> </v>
      </c>
      <c r="AG600" s="142" t="str">
        <f t="shared" si="306"/>
        <v xml:space="preserve"> </v>
      </c>
    </row>
    <row r="601" spans="2:33">
      <c r="B601" s="140"/>
      <c r="C601" s="151" t="s">
        <v>665</v>
      </c>
      <c r="D601" s="8"/>
      <c r="E601" s="8"/>
      <c r="F601" s="8"/>
      <c r="G601" s="8"/>
      <c r="H601" s="8"/>
      <c r="I601" s="8"/>
      <c r="J601" s="8"/>
      <c r="K601" s="8"/>
      <c r="L601" s="8"/>
      <c r="M601" s="8"/>
      <c r="N601" s="8"/>
      <c r="O601" s="8"/>
      <c r="P601" s="8"/>
      <c r="Q601" s="8"/>
      <c r="R601" s="8"/>
      <c r="S601" s="8"/>
      <c r="T601" s="8"/>
      <c r="U601" s="8"/>
      <c r="V601" s="8"/>
      <c r="W601" s="8"/>
      <c r="X601" s="8"/>
      <c r="Y601" s="8"/>
      <c r="Z601" s="8"/>
      <c r="AA601" s="8"/>
      <c r="AB601" s="8"/>
      <c r="AC601" s="8"/>
      <c r="AD601" s="8"/>
      <c r="AE601" s="8"/>
      <c r="AF601" s="8"/>
      <c r="AG601" s="8"/>
    </row>
    <row r="602" spans="2:33">
      <c r="B602" s="140"/>
      <c r="C602" s="151" t="s">
        <v>666</v>
      </c>
      <c r="D602" s="84"/>
      <c r="E602" s="8"/>
      <c r="F602" s="8"/>
      <c r="G602" s="8"/>
      <c r="H602" s="8"/>
      <c r="I602" s="8"/>
      <c r="J602" s="8"/>
      <c r="K602" s="8"/>
      <c r="L602" s="8"/>
      <c r="M602" s="8"/>
      <c r="N602" s="8"/>
      <c r="O602" s="8"/>
      <c r="P602" s="8"/>
      <c r="Q602" s="8"/>
      <c r="R602" s="8"/>
      <c r="S602" s="8"/>
      <c r="T602" s="8"/>
      <c r="U602" s="8"/>
      <c r="V602" s="8"/>
      <c r="W602" s="8"/>
      <c r="X602" s="8"/>
      <c r="Y602" s="8"/>
      <c r="Z602" s="8"/>
      <c r="AA602" s="8"/>
      <c r="AB602" s="8"/>
      <c r="AC602" s="8"/>
      <c r="AD602" s="8"/>
      <c r="AE602" s="8"/>
      <c r="AF602" s="8"/>
      <c r="AG602" s="8"/>
    </row>
    <row r="603" spans="2:33" ht="13.5" thickBot="1">
      <c r="B603" s="140"/>
      <c r="C603" s="151" t="s">
        <v>667</v>
      </c>
      <c r="D603" s="8"/>
      <c r="E603" s="8"/>
      <c r="F603" s="8"/>
      <c r="G603" s="8"/>
      <c r="H603" s="8"/>
      <c r="I603" s="8"/>
      <c r="J603" s="8"/>
      <c r="K603" s="8"/>
      <c r="L603" s="8"/>
      <c r="M603" s="8"/>
      <c r="N603" s="8"/>
      <c r="O603" s="8"/>
      <c r="P603" s="8"/>
      <c r="Q603" s="8"/>
      <c r="R603" s="8"/>
      <c r="S603" s="8"/>
      <c r="T603" s="8"/>
      <c r="U603" s="8"/>
      <c r="V603" s="8"/>
      <c r="W603" s="8"/>
      <c r="X603" s="8"/>
      <c r="Y603" s="8"/>
      <c r="Z603" s="8"/>
      <c r="AA603" s="8"/>
      <c r="AB603" s="8"/>
      <c r="AC603" s="8"/>
      <c r="AD603" s="8"/>
      <c r="AE603" s="8"/>
      <c r="AF603" s="8"/>
      <c r="AG603" s="8"/>
    </row>
    <row r="604" spans="2:33" ht="13.5" hidden="1" thickBot="1">
      <c r="D604" s="142" t="str">
        <f t="shared" ref="D604:AG604" si="308">IF(COUNTIF(D601:D603,"C")&gt;=1,"A",IF(COUNTIF(D601:D603,"C")&gt;0,"P"," "))</f>
        <v xml:space="preserve"> </v>
      </c>
      <c r="E604" s="142" t="str">
        <f t="shared" ref="E604:S604" si="309">IF(COUNTIF(E601:E603,"C")&gt;=1,"A",IF(COUNTIF(E601:E603,"C")&gt;0,"P"," "))</f>
        <v xml:space="preserve"> </v>
      </c>
      <c r="F604" s="142" t="str">
        <f>IF(COUNTIF(F601:F603,"C")&gt;=1,"A",IF(COUNTIF(F601:F603,"C")&gt;0,"P"," "))</f>
        <v xml:space="preserve"> </v>
      </c>
      <c r="G604" s="142" t="str">
        <f t="shared" si="309"/>
        <v xml:space="preserve"> </v>
      </c>
      <c r="H604" s="142" t="str">
        <f t="shared" si="309"/>
        <v xml:space="preserve"> </v>
      </c>
      <c r="I604" s="142" t="str">
        <f t="shared" si="309"/>
        <v xml:space="preserve"> </v>
      </c>
      <c r="J604" s="142" t="str">
        <f t="shared" si="309"/>
        <v xml:space="preserve"> </v>
      </c>
      <c r="K604" s="142" t="str">
        <f t="shared" si="309"/>
        <v xml:space="preserve"> </v>
      </c>
      <c r="L604" s="142" t="str">
        <f t="shared" si="309"/>
        <v xml:space="preserve"> </v>
      </c>
      <c r="M604" s="142" t="str">
        <f t="shared" si="309"/>
        <v xml:space="preserve"> </v>
      </c>
      <c r="N604" s="142" t="str">
        <f t="shared" si="309"/>
        <v xml:space="preserve"> </v>
      </c>
      <c r="O604" s="142" t="str">
        <f t="shared" si="309"/>
        <v xml:space="preserve"> </v>
      </c>
      <c r="P604" s="142" t="str">
        <f t="shared" si="309"/>
        <v xml:space="preserve"> </v>
      </c>
      <c r="Q604" s="142" t="str">
        <f t="shared" si="309"/>
        <v xml:space="preserve"> </v>
      </c>
      <c r="R604" s="142" t="str">
        <f t="shared" si="309"/>
        <v xml:space="preserve"> </v>
      </c>
      <c r="S604" s="142" t="str">
        <f t="shared" si="309"/>
        <v xml:space="preserve"> </v>
      </c>
      <c r="T604" s="142" t="str">
        <f t="shared" si="308"/>
        <v xml:space="preserve"> </v>
      </c>
      <c r="U604" s="142" t="str">
        <f t="shared" si="308"/>
        <v xml:space="preserve"> </v>
      </c>
      <c r="V604" s="142" t="str">
        <f t="shared" si="308"/>
        <v xml:space="preserve"> </v>
      </c>
      <c r="W604" s="142" t="str">
        <f t="shared" si="308"/>
        <v xml:space="preserve"> </v>
      </c>
      <c r="X604" s="142" t="str">
        <f t="shared" si="308"/>
        <v xml:space="preserve"> </v>
      </c>
      <c r="Y604" s="142" t="str">
        <f t="shared" si="308"/>
        <v xml:space="preserve"> </v>
      </c>
      <c r="Z604" s="142" t="str">
        <f t="shared" si="308"/>
        <v xml:space="preserve"> </v>
      </c>
      <c r="AA604" s="142" t="str">
        <f t="shared" si="308"/>
        <v xml:space="preserve"> </v>
      </c>
      <c r="AB604" s="142" t="str">
        <f t="shared" si="308"/>
        <v xml:space="preserve"> </v>
      </c>
      <c r="AC604" s="142" t="str">
        <f t="shared" si="308"/>
        <v xml:space="preserve"> </v>
      </c>
      <c r="AD604" s="142" t="str">
        <f t="shared" si="308"/>
        <v xml:space="preserve"> </v>
      </c>
      <c r="AE604" s="142" t="str">
        <f t="shared" si="308"/>
        <v xml:space="preserve"> </v>
      </c>
      <c r="AF604" s="142" t="str">
        <f t="shared" si="308"/>
        <v xml:space="preserve"> </v>
      </c>
      <c r="AG604" s="142" t="str">
        <f t="shared" si="308"/>
        <v xml:space="preserve"> </v>
      </c>
    </row>
    <row r="605" spans="2:33" ht="13.5" thickBot="1">
      <c r="C605" s="20" t="s">
        <v>49</v>
      </c>
      <c r="D605" s="108" t="str">
        <f>IF(COUNTIF(D588:D604,"A")&gt;4,"C",IF(COUNTIF(D588:D604,"A")&gt;0,"P"," "))</f>
        <v xml:space="preserve"> </v>
      </c>
      <c r="E605" s="108" t="str">
        <f t="shared" ref="E605:S605" si="310">IF(COUNTIF(E588:E604,"A")&gt;4,"C",IF(COUNTIF(E588:E604,"A")&gt;0,"P"," "))</f>
        <v xml:space="preserve"> </v>
      </c>
      <c r="F605" s="108" t="str">
        <f>IF(COUNTIF(F588:F604,"A")&gt;4,"C",IF(COUNTIF(F588:F604,"A")&gt;0,"P"," "))</f>
        <v xml:space="preserve"> </v>
      </c>
      <c r="G605" s="108" t="str">
        <f t="shared" si="310"/>
        <v xml:space="preserve"> </v>
      </c>
      <c r="H605" s="108" t="str">
        <f t="shared" si="310"/>
        <v xml:space="preserve"> </v>
      </c>
      <c r="I605" s="108" t="str">
        <f t="shared" si="310"/>
        <v xml:space="preserve"> </v>
      </c>
      <c r="J605" s="108" t="str">
        <f t="shared" si="310"/>
        <v xml:space="preserve"> </v>
      </c>
      <c r="K605" s="108" t="str">
        <f t="shared" si="310"/>
        <v xml:space="preserve"> </v>
      </c>
      <c r="L605" s="108" t="str">
        <f t="shared" si="310"/>
        <v xml:space="preserve"> </v>
      </c>
      <c r="M605" s="108" t="str">
        <f t="shared" si="310"/>
        <v xml:space="preserve"> </v>
      </c>
      <c r="N605" s="108" t="str">
        <f t="shared" si="310"/>
        <v xml:space="preserve"> </v>
      </c>
      <c r="O605" s="108" t="str">
        <f t="shared" si="310"/>
        <v xml:space="preserve"> </v>
      </c>
      <c r="P605" s="108" t="str">
        <f t="shared" si="310"/>
        <v xml:space="preserve"> </v>
      </c>
      <c r="Q605" s="108" t="str">
        <f t="shared" si="310"/>
        <v xml:space="preserve"> </v>
      </c>
      <c r="R605" s="108" t="str">
        <f t="shared" si="310"/>
        <v xml:space="preserve"> </v>
      </c>
      <c r="S605" s="108" t="str">
        <f t="shared" si="310"/>
        <v xml:space="preserve"> </v>
      </c>
      <c r="T605" s="108" t="str">
        <f t="shared" ref="T605:AG605" si="311">IF(COUNTIF(T588:T604,"A")&gt;4,"C",IF(COUNTIF(T588:T604,"A")&gt;0,"P"," "))</f>
        <v xml:space="preserve"> </v>
      </c>
      <c r="U605" s="108" t="str">
        <f t="shared" si="311"/>
        <v xml:space="preserve"> </v>
      </c>
      <c r="V605" s="108" t="str">
        <f t="shared" si="311"/>
        <v xml:space="preserve"> </v>
      </c>
      <c r="W605" s="108" t="str">
        <f t="shared" si="311"/>
        <v xml:space="preserve"> </v>
      </c>
      <c r="X605" s="108" t="str">
        <f t="shared" si="311"/>
        <v xml:space="preserve"> </v>
      </c>
      <c r="Y605" s="108" t="str">
        <f t="shared" si="311"/>
        <v xml:space="preserve"> </v>
      </c>
      <c r="Z605" s="108" t="str">
        <f t="shared" si="311"/>
        <v xml:space="preserve"> </v>
      </c>
      <c r="AA605" s="108" t="str">
        <f t="shared" si="311"/>
        <v xml:space="preserve"> </v>
      </c>
      <c r="AB605" s="108" t="str">
        <f t="shared" si="311"/>
        <v xml:space="preserve"> </v>
      </c>
      <c r="AC605" s="108" t="str">
        <f t="shared" si="311"/>
        <v xml:space="preserve"> </v>
      </c>
      <c r="AD605" s="108" t="str">
        <f t="shared" si="311"/>
        <v xml:space="preserve"> </v>
      </c>
      <c r="AE605" s="108" t="str">
        <f t="shared" si="311"/>
        <v xml:space="preserve"> </v>
      </c>
      <c r="AF605" s="108" t="str">
        <f t="shared" si="311"/>
        <v xml:space="preserve"> </v>
      </c>
      <c r="AG605" s="108" t="str">
        <f t="shared" si="311"/>
        <v xml:space="preserve"> </v>
      </c>
    </row>
    <row r="606" spans="2:33" ht="15">
      <c r="B606" s="139" t="s">
        <v>157</v>
      </c>
    </row>
    <row r="607" spans="2:33">
      <c r="B607">
        <v>1</v>
      </c>
      <c r="C607" s="152" t="s">
        <v>341</v>
      </c>
    </row>
    <row r="608" spans="2:33">
      <c r="B608" s="140"/>
      <c r="C608" s="180" t="s">
        <v>346</v>
      </c>
      <c r="D608" s="8"/>
      <c r="E608" s="8"/>
      <c r="F608" s="8"/>
      <c r="G608" s="8"/>
      <c r="H608" s="8"/>
      <c r="I608" s="8"/>
      <c r="J608" s="8"/>
      <c r="K608" s="8"/>
      <c r="L608" s="8"/>
      <c r="M608" s="8"/>
      <c r="N608" s="8"/>
      <c r="O608" s="8"/>
      <c r="P608" s="8"/>
      <c r="Q608" s="8"/>
      <c r="R608" s="8"/>
      <c r="S608" s="8"/>
      <c r="T608" s="8"/>
      <c r="U608" s="8"/>
      <c r="V608" s="8"/>
      <c r="W608" s="8"/>
      <c r="X608" s="8"/>
      <c r="Y608" s="8"/>
      <c r="Z608" s="8"/>
      <c r="AA608" s="8"/>
      <c r="AB608" s="8"/>
      <c r="AC608" s="8"/>
      <c r="AD608" s="8"/>
      <c r="AE608" s="8"/>
      <c r="AF608" s="8"/>
      <c r="AG608" s="8"/>
    </row>
    <row r="609" spans="2:33">
      <c r="B609" s="140"/>
      <c r="C609" s="180" t="s">
        <v>347</v>
      </c>
      <c r="D609" s="84"/>
      <c r="E609" s="8"/>
      <c r="F609" s="8"/>
      <c r="G609" s="8"/>
      <c r="H609" s="8"/>
      <c r="I609" s="8"/>
      <c r="J609" s="8"/>
      <c r="K609" s="8"/>
      <c r="L609" s="8"/>
      <c r="M609" s="8"/>
      <c r="N609" s="8"/>
      <c r="O609" s="8"/>
      <c r="P609" s="8"/>
      <c r="Q609" s="8"/>
      <c r="R609" s="8"/>
      <c r="S609" s="8"/>
      <c r="T609" s="8"/>
      <c r="U609" s="8"/>
      <c r="V609" s="8"/>
      <c r="W609" s="8"/>
      <c r="X609" s="8"/>
      <c r="Y609" s="8"/>
      <c r="Z609" s="8"/>
      <c r="AA609" s="8"/>
      <c r="AB609" s="8"/>
      <c r="AC609" s="8"/>
      <c r="AD609" s="8"/>
      <c r="AE609" s="8"/>
      <c r="AF609" s="8"/>
      <c r="AG609" s="8"/>
    </row>
    <row r="610" spans="2:33">
      <c r="B610" s="140"/>
      <c r="C610" s="180" t="s">
        <v>348</v>
      </c>
      <c r="D610" s="8"/>
      <c r="E610" s="8"/>
      <c r="F610" s="8"/>
      <c r="G610" s="8"/>
      <c r="H610" s="8"/>
      <c r="I610" s="8"/>
      <c r="J610" s="8"/>
      <c r="K610" s="8"/>
      <c r="L610" s="8"/>
      <c r="M610" s="8"/>
      <c r="N610" s="8"/>
      <c r="O610" s="8"/>
      <c r="P610" s="8"/>
      <c r="Q610" s="8"/>
      <c r="R610" s="8"/>
      <c r="S610" s="8"/>
      <c r="T610" s="8"/>
      <c r="U610" s="8"/>
      <c r="V610" s="8"/>
      <c r="W610" s="8"/>
      <c r="X610" s="8"/>
      <c r="Y610" s="8"/>
      <c r="Z610" s="8"/>
      <c r="AA610" s="8"/>
      <c r="AB610" s="8"/>
      <c r="AC610" s="8"/>
      <c r="AD610" s="8"/>
      <c r="AE610" s="8"/>
      <c r="AF610" s="8"/>
      <c r="AG610" s="8"/>
    </row>
    <row r="611" spans="2:33">
      <c r="B611">
        <v>2</v>
      </c>
      <c r="C611" s="147" t="s">
        <v>342</v>
      </c>
      <c r="D611" s="142" t="str">
        <f t="shared" ref="D611:AG611" si="312">IF(COUNTIF(D608:D610,"C")&gt;=1,"A",IF(COUNTIF(D608:D610,"C")&gt;0,"P"," "))</f>
        <v xml:space="preserve"> </v>
      </c>
      <c r="E611" s="142" t="str">
        <f t="shared" ref="E611:S611" si="313">IF(COUNTIF(E608:E610,"C")&gt;=1,"A",IF(COUNTIF(E608:E610,"C")&gt;0,"P"," "))</f>
        <v xml:space="preserve"> </v>
      </c>
      <c r="F611" s="142" t="str">
        <f>IF(COUNTIF(F608:F610,"C")&gt;=1,"A",IF(COUNTIF(F608:F610,"C")&gt;0,"P"," "))</f>
        <v xml:space="preserve"> </v>
      </c>
      <c r="G611" s="142" t="str">
        <f t="shared" si="313"/>
        <v xml:space="preserve"> </v>
      </c>
      <c r="H611" s="142" t="str">
        <f t="shared" si="313"/>
        <v xml:space="preserve"> </v>
      </c>
      <c r="I611" s="142" t="str">
        <f t="shared" si="313"/>
        <v xml:space="preserve"> </v>
      </c>
      <c r="J611" s="142" t="str">
        <f t="shared" si="313"/>
        <v xml:space="preserve"> </v>
      </c>
      <c r="K611" s="142" t="str">
        <f t="shared" si="313"/>
        <v xml:space="preserve"> </v>
      </c>
      <c r="L611" s="142" t="str">
        <f t="shared" si="313"/>
        <v xml:space="preserve"> </v>
      </c>
      <c r="M611" s="142" t="str">
        <f t="shared" si="313"/>
        <v xml:space="preserve"> </v>
      </c>
      <c r="N611" s="142" t="str">
        <f t="shared" si="313"/>
        <v xml:space="preserve"> </v>
      </c>
      <c r="O611" s="142" t="str">
        <f t="shared" si="313"/>
        <v xml:space="preserve"> </v>
      </c>
      <c r="P611" s="142" t="str">
        <f t="shared" si="313"/>
        <v xml:space="preserve"> </v>
      </c>
      <c r="Q611" s="142" t="str">
        <f t="shared" si="313"/>
        <v xml:space="preserve"> </v>
      </c>
      <c r="R611" s="142" t="str">
        <f t="shared" si="313"/>
        <v xml:space="preserve"> </v>
      </c>
      <c r="S611" s="142" t="str">
        <f t="shared" si="313"/>
        <v xml:space="preserve"> </v>
      </c>
      <c r="T611" s="142" t="str">
        <f t="shared" si="312"/>
        <v xml:space="preserve"> </v>
      </c>
      <c r="U611" s="142" t="str">
        <f t="shared" si="312"/>
        <v xml:space="preserve"> </v>
      </c>
      <c r="V611" s="142" t="str">
        <f t="shared" si="312"/>
        <v xml:space="preserve"> </v>
      </c>
      <c r="W611" s="142" t="str">
        <f t="shared" si="312"/>
        <v xml:space="preserve"> </v>
      </c>
      <c r="X611" s="142" t="str">
        <f t="shared" si="312"/>
        <v xml:space="preserve"> </v>
      </c>
      <c r="Y611" s="142" t="str">
        <f t="shared" si="312"/>
        <v xml:space="preserve"> </v>
      </c>
      <c r="Z611" s="142" t="str">
        <f t="shared" si="312"/>
        <v xml:space="preserve"> </v>
      </c>
      <c r="AA611" s="142" t="str">
        <f t="shared" si="312"/>
        <v xml:space="preserve"> </v>
      </c>
      <c r="AB611" s="142" t="str">
        <f t="shared" si="312"/>
        <v xml:space="preserve"> </v>
      </c>
      <c r="AC611" s="142" t="str">
        <f t="shared" si="312"/>
        <v xml:space="preserve"> </v>
      </c>
      <c r="AD611" s="142" t="str">
        <f t="shared" si="312"/>
        <v xml:space="preserve"> </v>
      </c>
      <c r="AE611" s="142" t="str">
        <f t="shared" si="312"/>
        <v xml:space="preserve"> </v>
      </c>
      <c r="AF611" s="142" t="str">
        <f t="shared" si="312"/>
        <v xml:space="preserve"> </v>
      </c>
      <c r="AG611" s="142" t="str">
        <f t="shared" si="312"/>
        <v xml:space="preserve"> </v>
      </c>
    </row>
    <row r="612" spans="2:33">
      <c r="B612" s="140"/>
      <c r="C612" s="180" t="s">
        <v>349</v>
      </c>
      <c r="D612" s="8"/>
      <c r="E612" s="8"/>
      <c r="F612" s="8"/>
      <c r="G612" s="8"/>
      <c r="H612" s="8"/>
      <c r="I612" s="8"/>
      <c r="J612" s="8"/>
      <c r="K612" s="8"/>
      <c r="L612" s="8"/>
      <c r="M612" s="8"/>
      <c r="N612" s="8"/>
      <c r="O612" s="8"/>
      <c r="P612" s="8"/>
      <c r="Q612" s="8"/>
      <c r="R612" s="8"/>
      <c r="S612" s="8"/>
      <c r="T612" s="8"/>
      <c r="U612" s="8"/>
      <c r="V612" s="8"/>
      <c r="W612" s="8"/>
      <c r="X612" s="8"/>
      <c r="Y612" s="8"/>
      <c r="Z612" s="8"/>
      <c r="AA612" s="8"/>
      <c r="AB612" s="8"/>
      <c r="AC612" s="8"/>
      <c r="AD612" s="8"/>
      <c r="AE612" s="8"/>
      <c r="AF612" s="8"/>
      <c r="AG612" s="8"/>
    </row>
    <row r="613" spans="2:33">
      <c r="B613" s="140"/>
      <c r="C613" s="180" t="s">
        <v>350</v>
      </c>
      <c r="D613" s="84"/>
      <c r="E613" s="8"/>
      <c r="F613" s="8"/>
      <c r="G613" s="8"/>
      <c r="H613" s="8"/>
      <c r="I613" s="8"/>
      <c r="J613" s="8"/>
      <c r="K613" s="8"/>
      <c r="L613" s="8"/>
      <c r="M613" s="8"/>
      <c r="N613" s="8"/>
      <c r="O613" s="8"/>
      <c r="P613" s="8"/>
      <c r="Q613" s="8"/>
      <c r="R613" s="8"/>
      <c r="S613" s="8"/>
      <c r="T613" s="8"/>
      <c r="U613" s="8"/>
      <c r="V613" s="8"/>
      <c r="W613" s="8"/>
      <c r="X613" s="8"/>
      <c r="Y613" s="8"/>
      <c r="Z613" s="8"/>
      <c r="AA613" s="8"/>
      <c r="AB613" s="8"/>
      <c r="AC613" s="8"/>
      <c r="AD613" s="8"/>
      <c r="AE613" s="8"/>
      <c r="AF613" s="8"/>
      <c r="AG613" s="8"/>
    </row>
    <row r="614" spans="2:33">
      <c r="B614" s="140"/>
      <c r="C614" s="180" t="s">
        <v>351</v>
      </c>
      <c r="D614" s="8"/>
      <c r="E614" s="8"/>
      <c r="F614" s="8"/>
      <c r="G614" s="8"/>
      <c r="H614" s="8"/>
      <c r="I614" s="8"/>
      <c r="J614" s="8"/>
      <c r="K614" s="8"/>
      <c r="L614" s="8"/>
      <c r="M614" s="8"/>
      <c r="N614" s="8"/>
      <c r="O614" s="8"/>
      <c r="P614" s="8"/>
      <c r="Q614" s="8"/>
      <c r="R614" s="8"/>
      <c r="S614" s="8"/>
      <c r="T614" s="8"/>
      <c r="U614" s="8"/>
      <c r="V614" s="8"/>
      <c r="W614" s="8"/>
      <c r="X614" s="8"/>
      <c r="Y614" s="8"/>
      <c r="Z614" s="8"/>
      <c r="AA614" s="8"/>
      <c r="AB614" s="8"/>
      <c r="AC614" s="8"/>
      <c r="AD614" s="8"/>
      <c r="AE614" s="8"/>
      <c r="AF614" s="8"/>
      <c r="AG614" s="8"/>
    </row>
    <row r="615" spans="2:33">
      <c r="B615">
        <v>3</v>
      </c>
      <c r="C615" s="147" t="s">
        <v>343</v>
      </c>
      <c r="D615" s="142" t="str">
        <f t="shared" ref="D615:AG615" si="314">IF(COUNTIF(D612:D614,"C")&gt;=1,"A",IF(COUNTIF(D612:D614,"C")&gt;0,"P"," "))</f>
        <v xml:space="preserve"> </v>
      </c>
      <c r="E615" s="142" t="str">
        <f t="shared" ref="E615:S615" si="315">IF(COUNTIF(E612:E614,"C")&gt;=1,"A",IF(COUNTIF(E612:E614,"C")&gt;0,"P"," "))</f>
        <v xml:space="preserve"> </v>
      </c>
      <c r="F615" s="142" t="str">
        <f>IF(COUNTIF(F612:F614,"C")&gt;=1,"A",IF(COUNTIF(F612:F614,"C")&gt;0,"P"," "))</f>
        <v xml:space="preserve"> </v>
      </c>
      <c r="G615" s="142" t="str">
        <f t="shared" si="315"/>
        <v xml:space="preserve"> </v>
      </c>
      <c r="H615" s="142" t="str">
        <f t="shared" si="315"/>
        <v xml:space="preserve"> </v>
      </c>
      <c r="I615" s="142" t="str">
        <f t="shared" si="315"/>
        <v xml:space="preserve"> </v>
      </c>
      <c r="J615" s="142" t="str">
        <f t="shared" si="315"/>
        <v xml:space="preserve"> </v>
      </c>
      <c r="K615" s="142" t="str">
        <f t="shared" si="315"/>
        <v xml:space="preserve"> </v>
      </c>
      <c r="L615" s="142" t="str">
        <f t="shared" si="315"/>
        <v xml:space="preserve"> </v>
      </c>
      <c r="M615" s="142" t="str">
        <f t="shared" si="315"/>
        <v xml:space="preserve"> </v>
      </c>
      <c r="N615" s="142" t="str">
        <f t="shared" si="315"/>
        <v xml:space="preserve"> </v>
      </c>
      <c r="O615" s="142" t="str">
        <f t="shared" si="315"/>
        <v xml:space="preserve"> </v>
      </c>
      <c r="P615" s="142" t="str">
        <f t="shared" si="315"/>
        <v xml:space="preserve"> </v>
      </c>
      <c r="Q615" s="142" t="str">
        <f t="shared" si="315"/>
        <v xml:space="preserve"> </v>
      </c>
      <c r="R615" s="142" t="str">
        <f t="shared" si="315"/>
        <v xml:space="preserve"> </v>
      </c>
      <c r="S615" s="142" t="str">
        <f t="shared" si="315"/>
        <v xml:space="preserve"> </v>
      </c>
      <c r="T615" s="142" t="str">
        <f t="shared" si="314"/>
        <v xml:space="preserve"> </v>
      </c>
      <c r="U615" s="142" t="str">
        <f t="shared" si="314"/>
        <v xml:space="preserve"> </v>
      </c>
      <c r="V615" s="142" t="str">
        <f t="shared" si="314"/>
        <v xml:space="preserve"> </v>
      </c>
      <c r="W615" s="142" t="str">
        <f t="shared" si="314"/>
        <v xml:space="preserve"> </v>
      </c>
      <c r="X615" s="142" t="str">
        <f t="shared" si="314"/>
        <v xml:space="preserve"> </v>
      </c>
      <c r="Y615" s="142" t="str">
        <f t="shared" si="314"/>
        <v xml:space="preserve"> </v>
      </c>
      <c r="Z615" s="142" t="str">
        <f t="shared" si="314"/>
        <v xml:space="preserve"> </v>
      </c>
      <c r="AA615" s="142" t="str">
        <f t="shared" si="314"/>
        <v xml:space="preserve"> </v>
      </c>
      <c r="AB615" s="142" t="str">
        <f t="shared" si="314"/>
        <v xml:space="preserve"> </v>
      </c>
      <c r="AC615" s="142" t="str">
        <f t="shared" si="314"/>
        <v xml:space="preserve"> </v>
      </c>
      <c r="AD615" s="142" t="str">
        <f t="shared" si="314"/>
        <v xml:space="preserve"> </v>
      </c>
      <c r="AE615" s="142" t="str">
        <f t="shared" si="314"/>
        <v xml:space="preserve"> </v>
      </c>
      <c r="AF615" s="142" t="str">
        <f t="shared" si="314"/>
        <v xml:space="preserve"> </v>
      </c>
      <c r="AG615" s="142" t="str">
        <f t="shared" si="314"/>
        <v xml:space="preserve"> </v>
      </c>
    </row>
    <row r="616" spans="2:33">
      <c r="B616" s="140"/>
      <c r="C616" s="180" t="s">
        <v>352</v>
      </c>
      <c r="D616" s="8"/>
      <c r="E616" s="8"/>
      <c r="F616" s="8"/>
      <c r="G616" s="8"/>
      <c r="H616" s="8"/>
      <c r="I616" s="8"/>
      <c r="J616" s="8"/>
      <c r="K616" s="8"/>
      <c r="L616" s="8"/>
      <c r="M616" s="8"/>
      <c r="N616" s="8"/>
      <c r="O616" s="8"/>
      <c r="P616" s="8"/>
      <c r="Q616" s="8"/>
      <c r="R616" s="8"/>
      <c r="S616" s="8"/>
      <c r="T616" s="8"/>
      <c r="U616" s="8"/>
      <c r="V616" s="8"/>
      <c r="W616" s="8"/>
      <c r="X616" s="8"/>
      <c r="Y616" s="8"/>
      <c r="Z616" s="8"/>
      <c r="AA616" s="8"/>
      <c r="AB616" s="8"/>
      <c r="AC616" s="8"/>
      <c r="AD616" s="8"/>
      <c r="AE616" s="8"/>
      <c r="AF616" s="8"/>
      <c r="AG616" s="8"/>
    </row>
    <row r="617" spans="2:33">
      <c r="B617" s="140"/>
      <c r="C617" s="180" t="s">
        <v>353</v>
      </c>
      <c r="D617" s="84"/>
      <c r="E617" s="8"/>
      <c r="F617" s="8"/>
      <c r="G617" s="8"/>
      <c r="H617" s="8"/>
      <c r="I617" s="8"/>
      <c r="J617" s="8"/>
      <c r="K617" s="8"/>
      <c r="L617" s="8"/>
      <c r="M617" s="8"/>
      <c r="N617" s="8"/>
      <c r="O617" s="8"/>
      <c r="P617" s="8"/>
      <c r="Q617" s="8"/>
      <c r="R617" s="8"/>
      <c r="S617" s="8"/>
      <c r="T617" s="8"/>
      <c r="U617" s="8"/>
      <c r="V617" s="8"/>
      <c r="W617" s="8"/>
      <c r="X617" s="8"/>
      <c r="Y617" s="8"/>
      <c r="Z617" s="8"/>
      <c r="AA617" s="8"/>
      <c r="AB617" s="8"/>
      <c r="AC617" s="8"/>
      <c r="AD617" s="8"/>
      <c r="AE617" s="8"/>
      <c r="AF617" s="8"/>
      <c r="AG617" s="8"/>
    </row>
    <row r="618" spans="2:33">
      <c r="B618" s="140"/>
      <c r="C618" s="180" t="s">
        <v>354</v>
      </c>
      <c r="D618" s="8"/>
      <c r="E618" s="8"/>
      <c r="F618" s="8"/>
      <c r="G618" s="8"/>
      <c r="H618" s="8"/>
      <c r="I618" s="8"/>
      <c r="J618" s="8"/>
      <c r="K618" s="8"/>
      <c r="L618" s="8"/>
      <c r="M618" s="8"/>
      <c r="N618" s="8"/>
      <c r="O618" s="8"/>
      <c r="P618" s="8"/>
      <c r="Q618" s="8"/>
      <c r="R618" s="8"/>
      <c r="S618" s="8"/>
      <c r="T618" s="8"/>
      <c r="U618" s="8"/>
      <c r="V618" s="8"/>
      <c r="W618" s="8"/>
      <c r="X618" s="8"/>
      <c r="Y618" s="8"/>
      <c r="Z618" s="8"/>
      <c r="AA618" s="8"/>
      <c r="AB618" s="8"/>
      <c r="AC618" s="8"/>
      <c r="AD618" s="8"/>
      <c r="AE618" s="8"/>
      <c r="AF618" s="8"/>
      <c r="AG618" s="8"/>
    </row>
    <row r="619" spans="2:33">
      <c r="B619">
        <v>4</v>
      </c>
      <c r="C619" s="147" t="s">
        <v>344</v>
      </c>
      <c r="D619" s="142" t="str">
        <f t="shared" ref="D619:AG619" si="316">IF(COUNTIF(D616:D618,"C")&gt;=1,"A",IF(COUNTIF(D616:D618,"C")&gt;0,"P"," "))</f>
        <v xml:space="preserve"> </v>
      </c>
      <c r="E619" s="142" t="str">
        <f t="shared" ref="E619:S619" si="317">IF(COUNTIF(E616:E618,"C")&gt;=1,"A",IF(COUNTIF(E616:E618,"C")&gt;0,"P"," "))</f>
        <v xml:space="preserve"> </v>
      </c>
      <c r="F619" s="142" t="str">
        <f>IF(COUNTIF(F616:F618,"C")&gt;=1,"A",IF(COUNTIF(F616:F618,"C")&gt;0,"P"," "))</f>
        <v xml:space="preserve"> </v>
      </c>
      <c r="G619" s="142" t="str">
        <f t="shared" si="317"/>
        <v xml:space="preserve"> </v>
      </c>
      <c r="H619" s="142" t="str">
        <f t="shared" si="317"/>
        <v xml:space="preserve"> </v>
      </c>
      <c r="I619" s="142" t="str">
        <f t="shared" si="317"/>
        <v xml:space="preserve"> </v>
      </c>
      <c r="J619" s="142" t="str">
        <f t="shared" si="317"/>
        <v xml:space="preserve"> </v>
      </c>
      <c r="K619" s="142" t="str">
        <f t="shared" si="317"/>
        <v xml:space="preserve"> </v>
      </c>
      <c r="L619" s="142" t="str">
        <f t="shared" si="317"/>
        <v xml:space="preserve"> </v>
      </c>
      <c r="M619" s="142" t="str">
        <f t="shared" si="317"/>
        <v xml:space="preserve"> </v>
      </c>
      <c r="N619" s="142" t="str">
        <f t="shared" si="317"/>
        <v xml:space="preserve"> </v>
      </c>
      <c r="O619" s="142" t="str">
        <f t="shared" si="317"/>
        <v xml:space="preserve"> </v>
      </c>
      <c r="P619" s="142" t="str">
        <f t="shared" si="317"/>
        <v xml:space="preserve"> </v>
      </c>
      <c r="Q619" s="142" t="str">
        <f t="shared" si="317"/>
        <v xml:space="preserve"> </v>
      </c>
      <c r="R619" s="142" t="str">
        <f t="shared" si="317"/>
        <v xml:space="preserve"> </v>
      </c>
      <c r="S619" s="142" t="str">
        <f t="shared" si="317"/>
        <v xml:space="preserve"> </v>
      </c>
      <c r="T619" s="142" t="str">
        <f t="shared" si="316"/>
        <v xml:space="preserve"> </v>
      </c>
      <c r="U619" s="142" t="str">
        <f t="shared" si="316"/>
        <v xml:space="preserve"> </v>
      </c>
      <c r="V619" s="142" t="str">
        <f t="shared" si="316"/>
        <v xml:space="preserve"> </v>
      </c>
      <c r="W619" s="142" t="str">
        <f t="shared" si="316"/>
        <v xml:space="preserve"> </v>
      </c>
      <c r="X619" s="142" t="str">
        <f t="shared" si="316"/>
        <v xml:space="preserve"> </v>
      </c>
      <c r="Y619" s="142" t="str">
        <f t="shared" si="316"/>
        <v xml:space="preserve"> </v>
      </c>
      <c r="Z619" s="142" t="str">
        <f t="shared" si="316"/>
        <v xml:space="preserve"> </v>
      </c>
      <c r="AA619" s="142" t="str">
        <f t="shared" si="316"/>
        <v xml:space="preserve"> </v>
      </c>
      <c r="AB619" s="142" t="str">
        <f t="shared" si="316"/>
        <v xml:space="preserve"> </v>
      </c>
      <c r="AC619" s="142" t="str">
        <f t="shared" si="316"/>
        <v xml:space="preserve"> </v>
      </c>
      <c r="AD619" s="142" t="str">
        <f t="shared" si="316"/>
        <v xml:space="preserve"> </v>
      </c>
      <c r="AE619" s="142" t="str">
        <f t="shared" si="316"/>
        <v xml:space="preserve"> </v>
      </c>
      <c r="AF619" s="142" t="str">
        <f t="shared" si="316"/>
        <v xml:space="preserve"> </v>
      </c>
      <c r="AG619" s="142" t="str">
        <f t="shared" si="316"/>
        <v xml:space="preserve"> </v>
      </c>
    </row>
    <row r="620" spans="2:33">
      <c r="B620" s="140"/>
      <c r="C620" s="180" t="s">
        <v>355</v>
      </c>
      <c r="D620" s="8"/>
      <c r="E620" s="8"/>
      <c r="F620" s="8"/>
      <c r="G620" s="8"/>
      <c r="H620" s="8"/>
      <c r="I620" s="8"/>
      <c r="J620" s="8"/>
      <c r="K620" s="8"/>
      <c r="L620" s="8"/>
      <c r="M620" s="8"/>
      <c r="N620" s="8"/>
      <c r="O620" s="8"/>
      <c r="P620" s="8"/>
      <c r="Q620" s="8"/>
      <c r="R620" s="8"/>
      <c r="S620" s="8"/>
      <c r="T620" s="8"/>
      <c r="U620" s="8"/>
      <c r="V620" s="8"/>
      <c r="W620" s="8"/>
      <c r="X620" s="8"/>
      <c r="Y620" s="8"/>
      <c r="Z620" s="8"/>
      <c r="AA620" s="8"/>
      <c r="AB620" s="8"/>
      <c r="AC620" s="8"/>
      <c r="AD620" s="8"/>
      <c r="AE620" s="8"/>
      <c r="AF620" s="8"/>
      <c r="AG620" s="8"/>
    </row>
    <row r="621" spans="2:33">
      <c r="B621" s="140"/>
      <c r="C621" s="180" t="s">
        <v>356</v>
      </c>
      <c r="D621" s="84"/>
      <c r="E621" s="8"/>
      <c r="F621" s="8"/>
      <c r="G621" s="8"/>
      <c r="H621" s="8"/>
      <c r="I621" s="8"/>
      <c r="J621" s="8"/>
      <c r="K621" s="8"/>
      <c r="L621" s="8"/>
      <c r="M621" s="8"/>
      <c r="N621" s="8"/>
      <c r="O621" s="8"/>
      <c r="P621" s="8"/>
      <c r="Q621" s="8"/>
      <c r="R621" s="8"/>
      <c r="S621" s="8"/>
      <c r="T621" s="8"/>
      <c r="U621" s="8"/>
      <c r="V621" s="8"/>
      <c r="W621" s="8"/>
      <c r="X621" s="8"/>
      <c r="Y621" s="8"/>
      <c r="Z621" s="8"/>
      <c r="AA621" s="8"/>
      <c r="AB621" s="8"/>
      <c r="AC621" s="8"/>
      <c r="AD621" s="8"/>
      <c r="AE621" s="8"/>
      <c r="AF621" s="8"/>
      <c r="AG621" s="8"/>
    </row>
    <row r="622" spans="2:33">
      <c r="B622" s="140"/>
      <c r="C622" s="180" t="s">
        <v>357</v>
      </c>
      <c r="D622" s="8"/>
      <c r="E622" s="8"/>
      <c r="F622" s="8"/>
      <c r="G622" s="8"/>
      <c r="H622" s="8"/>
      <c r="I622" s="8"/>
      <c r="J622" s="8"/>
      <c r="K622" s="8"/>
      <c r="L622" s="8"/>
      <c r="M622" s="8"/>
      <c r="N622" s="8"/>
      <c r="O622" s="8"/>
      <c r="P622" s="8"/>
      <c r="Q622" s="8"/>
      <c r="R622" s="8"/>
      <c r="S622" s="8"/>
      <c r="T622" s="8"/>
      <c r="U622" s="8"/>
      <c r="V622" s="8"/>
      <c r="W622" s="8"/>
      <c r="X622" s="8"/>
      <c r="Y622" s="8"/>
      <c r="Z622" s="8"/>
      <c r="AA622" s="8"/>
      <c r="AB622" s="8"/>
      <c r="AC622" s="8"/>
      <c r="AD622" s="8"/>
      <c r="AE622" s="8"/>
      <c r="AF622" s="8"/>
      <c r="AG622" s="8"/>
    </row>
    <row r="623" spans="2:33">
      <c r="B623">
        <v>5</v>
      </c>
      <c r="C623" s="147" t="s">
        <v>345</v>
      </c>
      <c r="D623" s="142" t="str">
        <f t="shared" ref="D623:AG623" si="318">IF(COUNTIF(D620:D622,"C")&gt;=1,"A",IF(COUNTIF(D620:D622,"C")&gt;0,"P"," "))</f>
        <v xml:space="preserve"> </v>
      </c>
      <c r="E623" s="142" t="str">
        <f t="shared" ref="E623:S623" si="319">IF(COUNTIF(E620:E622,"C")&gt;=1,"A",IF(COUNTIF(E620:E622,"C")&gt;0,"P"," "))</f>
        <v xml:space="preserve"> </v>
      </c>
      <c r="F623" s="142" t="str">
        <f>IF(COUNTIF(F620:F622,"C")&gt;=1,"A",IF(COUNTIF(F620:F622,"C")&gt;0,"P"," "))</f>
        <v xml:space="preserve"> </v>
      </c>
      <c r="G623" s="142" t="str">
        <f t="shared" si="319"/>
        <v xml:space="preserve"> </v>
      </c>
      <c r="H623" s="142" t="str">
        <f t="shared" si="319"/>
        <v xml:space="preserve"> </v>
      </c>
      <c r="I623" s="142" t="str">
        <f t="shared" si="319"/>
        <v xml:space="preserve"> </v>
      </c>
      <c r="J623" s="142" t="str">
        <f t="shared" si="319"/>
        <v xml:space="preserve"> </v>
      </c>
      <c r="K623" s="142" t="str">
        <f t="shared" si="319"/>
        <v xml:space="preserve"> </v>
      </c>
      <c r="L623" s="142" t="str">
        <f t="shared" si="319"/>
        <v xml:space="preserve"> </v>
      </c>
      <c r="M623" s="142" t="str">
        <f t="shared" si="319"/>
        <v xml:space="preserve"> </v>
      </c>
      <c r="N623" s="142" t="str">
        <f t="shared" si="319"/>
        <v xml:space="preserve"> </v>
      </c>
      <c r="O623" s="142" t="str">
        <f t="shared" si="319"/>
        <v xml:space="preserve"> </v>
      </c>
      <c r="P623" s="142" t="str">
        <f t="shared" si="319"/>
        <v xml:space="preserve"> </v>
      </c>
      <c r="Q623" s="142" t="str">
        <f t="shared" si="319"/>
        <v xml:space="preserve"> </v>
      </c>
      <c r="R623" s="142" t="str">
        <f t="shared" si="319"/>
        <v xml:space="preserve"> </v>
      </c>
      <c r="S623" s="142" t="str">
        <f t="shared" si="319"/>
        <v xml:space="preserve"> </v>
      </c>
      <c r="T623" s="142" t="str">
        <f t="shared" si="318"/>
        <v xml:space="preserve"> </v>
      </c>
      <c r="U623" s="142" t="str">
        <f t="shared" si="318"/>
        <v xml:space="preserve"> </v>
      </c>
      <c r="V623" s="142" t="str">
        <f t="shared" si="318"/>
        <v xml:space="preserve"> </v>
      </c>
      <c r="W623" s="142" t="str">
        <f t="shared" si="318"/>
        <v xml:space="preserve"> </v>
      </c>
      <c r="X623" s="142" t="str">
        <f t="shared" si="318"/>
        <v xml:space="preserve"> </v>
      </c>
      <c r="Y623" s="142" t="str">
        <f t="shared" si="318"/>
        <v xml:space="preserve"> </v>
      </c>
      <c r="Z623" s="142" t="str">
        <f t="shared" si="318"/>
        <v xml:space="preserve"> </v>
      </c>
      <c r="AA623" s="142" t="str">
        <f t="shared" si="318"/>
        <v xml:space="preserve"> </v>
      </c>
      <c r="AB623" s="142" t="str">
        <f t="shared" si="318"/>
        <v xml:space="preserve"> </v>
      </c>
      <c r="AC623" s="142" t="str">
        <f t="shared" si="318"/>
        <v xml:space="preserve"> </v>
      </c>
      <c r="AD623" s="142" t="str">
        <f t="shared" si="318"/>
        <v xml:space="preserve"> </v>
      </c>
      <c r="AE623" s="142" t="str">
        <f t="shared" si="318"/>
        <v xml:space="preserve"> </v>
      </c>
      <c r="AF623" s="142" t="str">
        <f t="shared" si="318"/>
        <v xml:space="preserve"> </v>
      </c>
      <c r="AG623" s="142" t="str">
        <f t="shared" si="318"/>
        <v xml:space="preserve"> </v>
      </c>
    </row>
    <row r="624" spans="2:33">
      <c r="B624" s="140"/>
      <c r="C624" s="180" t="s">
        <v>358</v>
      </c>
      <c r="D624" s="8"/>
      <c r="E624" s="8"/>
      <c r="F624" s="8"/>
      <c r="G624" s="8"/>
      <c r="H624" s="8"/>
      <c r="I624" s="8"/>
      <c r="J624" s="8"/>
      <c r="K624" s="8"/>
      <c r="L624" s="8"/>
      <c r="M624" s="8"/>
      <c r="N624" s="8"/>
      <c r="O624" s="8"/>
      <c r="P624" s="8"/>
      <c r="Q624" s="8"/>
      <c r="R624" s="8"/>
      <c r="S624" s="8"/>
      <c r="T624" s="8"/>
      <c r="U624" s="8"/>
      <c r="V624" s="8"/>
      <c r="W624" s="8"/>
      <c r="X624" s="8"/>
      <c r="Y624" s="8"/>
      <c r="Z624" s="8"/>
      <c r="AA624" s="8"/>
      <c r="AB624" s="8"/>
      <c r="AC624" s="8"/>
      <c r="AD624" s="8"/>
      <c r="AE624" s="8"/>
      <c r="AF624" s="8"/>
      <c r="AG624" s="8"/>
    </row>
    <row r="625" spans="2:33">
      <c r="B625" s="140"/>
      <c r="C625" s="180" t="s">
        <v>359</v>
      </c>
      <c r="D625" s="84"/>
      <c r="E625" s="8"/>
      <c r="F625" s="8"/>
      <c r="G625" s="8"/>
      <c r="H625" s="8"/>
      <c r="I625" s="8"/>
      <c r="J625" s="8"/>
      <c r="K625" s="8"/>
      <c r="L625" s="8"/>
      <c r="M625" s="8"/>
      <c r="N625" s="8"/>
      <c r="O625" s="8"/>
      <c r="P625" s="8"/>
      <c r="Q625" s="8"/>
      <c r="R625" s="8"/>
      <c r="S625" s="8"/>
      <c r="T625" s="8"/>
      <c r="U625" s="8"/>
      <c r="V625" s="8"/>
      <c r="W625" s="8"/>
      <c r="X625" s="8"/>
      <c r="Y625" s="8"/>
      <c r="Z625" s="8"/>
      <c r="AA625" s="8"/>
      <c r="AB625" s="8"/>
      <c r="AC625" s="8"/>
      <c r="AD625" s="8"/>
      <c r="AE625" s="8"/>
      <c r="AF625" s="8"/>
      <c r="AG625" s="8"/>
    </row>
    <row r="626" spans="2:33" ht="13.5" thickBot="1">
      <c r="B626" s="140"/>
      <c r="C626" s="180" t="s">
        <v>360</v>
      </c>
      <c r="D626" s="8"/>
      <c r="E626" s="8"/>
      <c r="F626" s="8"/>
      <c r="G626" s="8"/>
      <c r="H626" s="8"/>
      <c r="I626" s="8"/>
      <c r="J626" s="8"/>
      <c r="K626" s="8"/>
      <c r="L626" s="8"/>
      <c r="M626" s="8"/>
      <c r="N626" s="8"/>
      <c r="O626" s="8"/>
      <c r="P626" s="8"/>
      <c r="Q626" s="8"/>
      <c r="R626" s="8"/>
      <c r="S626" s="8"/>
      <c r="T626" s="8"/>
      <c r="U626" s="8"/>
      <c r="V626" s="8"/>
      <c r="W626" s="8"/>
      <c r="X626" s="8"/>
      <c r="Y626" s="8"/>
      <c r="Z626" s="8"/>
      <c r="AA626" s="8"/>
      <c r="AB626" s="8"/>
      <c r="AC626" s="8"/>
      <c r="AD626" s="8"/>
      <c r="AE626" s="8"/>
      <c r="AF626" s="8"/>
      <c r="AG626" s="8"/>
    </row>
    <row r="627" spans="2:33" ht="13.5" hidden="1" thickBot="1">
      <c r="D627" s="142" t="str">
        <f t="shared" ref="D627:AG627" si="320">IF(COUNTIF(D624:D626,"C")&gt;=1,"A",IF(COUNTIF(D624:D626,"C")&gt;0,"P"," "))</f>
        <v xml:space="preserve"> </v>
      </c>
      <c r="E627" s="142" t="str">
        <f t="shared" ref="E627:S627" si="321">IF(COUNTIF(E624:E626,"C")&gt;=1,"A",IF(COUNTIF(E624:E626,"C")&gt;0,"P"," "))</f>
        <v xml:space="preserve"> </v>
      </c>
      <c r="F627" s="142" t="str">
        <f>IF(COUNTIF(F624:F626,"C")&gt;=1,"A",IF(COUNTIF(F624:F626,"C")&gt;0,"P"," "))</f>
        <v xml:space="preserve"> </v>
      </c>
      <c r="G627" s="142" t="str">
        <f t="shared" si="321"/>
        <v xml:space="preserve"> </v>
      </c>
      <c r="H627" s="142" t="str">
        <f t="shared" si="321"/>
        <v xml:space="preserve"> </v>
      </c>
      <c r="I627" s="142" t="str">
        <f t="shared" si="321"/>
        <v xml:space="preserve"> </v>
      </c>
      <c r="J627" s="142" t="str">
        <f t="shared" si="321"/>
        <v xml:space="preserve"> </v>
      </c>
      <c r="K627" s="142" t="str">
        <f t="shared" si="321"/>
        <v xml:space="preserve"> </v>
      </c>
      <c r="L627" s="142" t="str">
        <f t="shared" si="321"/>
        <v xml:space="preserve"> </v>
      </c>
      <c r="M627" s="142" t="str">
        <f t="shared" si="321"/>
        <v xml:space="preserve"> </v>
      </c>
      <c r="N627" s="142" t="str">
        <f t="shared" si="321"/>
        <v xml:space="preserve"> </v>
      </c>
      <c r="O627" s="142" t="str">
        <f t="shared" si="321"/>
        <v xml:space="preserve"> </v>
      </c>
      <c r="P627" s="142" t="str">
        <f t="shared" si="321"/>
        <v xml:space="preserve"> </v>
      </c>
      <c r="Q627" s="142" t="str">
        <f t="shared" si="321"/>
        <v xml:space="preserve"> </v>
      </c>
      <c r="R627" s="142" t="str">
        <f t="shared" si="321"/>
        <v xml:space="preserve"> </v>
      </c>
      <c r="S627" s="142" t="str">
        <f t="shared" si="321"/>
        <v xml:space="preserve"> </v>
      </c>
      <c r="T627" s="142" t="str">
        <f t="shared" si="320"/>
        <v xml:space="preserve"> </v>
      </c>
      <c r="U627" s="142" t="str">
        <f t="shared" si="320"/>
        <v xml:space="preserve"> </v>
      </c>
      <c r="V627" s="142" t="str">
        <f t="shared" si="320"/>
        <v xml:space="preserve"> </v>
      </c>
      <c r="W627" s="142" t="str">
        <f t="shared" si="320"/>
        <v xml:space="preserve"> </v>
      </c>
      <c r="X627" s="142" t="str">
        <f t="shared" si="320"/>
        <v xml:space="preserve"> </v>
      </c>
      <c r="Y627" s="142" t="str">
        <f t="shared" si="320"/>
        <v xml:space="preserve"> </v>
      </c>
      <c r="Z627" s="142" t="str">
        <f t="shared" si="320"/>
        <v xml:space="preserve"> </v>
      </c>
      <c r="AA627" s="142" t="str">
        <f t="shared" si="320"/>
        <v xml:space="preserve"> </v>
      </c>
      <c r="AB627" s="142" t="str">
        <f t="shared" si="320"/>
        <v xml:space="preserve"> </v>
      </c>
      <c r="AC627" s="142" t="str">
        <f t="shared" si="320"/>
        <v xml:space="preserve"> </v>
      </c>
      <c r="AD627" s="142" t="str">
        <f t="shared" si="320"/>
        <v xml:space="preserve"> </v>
      </c>
      <c r="AE627" s="142" t="str">
        <f t="shared" si="320"/>
        <v xml:space="preserve"> </v>
      </c>
      <c r="AF627" s="142" t="str">
        <f t="shared" si="320"/>
        <v xml:space="preserve"> </v>
      </c>
      <c r="AG627" s="142" t="str">
        <f t="shared" si="320"/>
        <v xml:space="preserve"> </v>
      </c>
    </row>
    <row r="628" spans="2:33" ht="13.5" thickBot="1">
      <c r="C628" s="20" t="s">
        <v>49</v>
      </c>
      <c r="D628" s="108" t="str">
        <f>IF(COUNTIF(D611:D627,"A")&gt;4,"C",IF(COUNTIF(D611:D627,"A")&gt;0,"P"," "))</f>
        <v xml:space="preserve"> </v>
      </c>
      <c r="E628" s="108" t="str">
        <f t="shared" ref="E628:S628" si="322">IF(COUNTIF(E611:E627,"A")&gt;4,"C",IF(COUNTIF(E611:E627,"A")&gt;0,"P"," "))</f>
        <v xml:space="preserve"> </v>
      </c>
      <c r="F628" s="108" t="str">
        <f>IF(COUNTIF(F611:F627,"A")&gt;4,"C",IF(COUNTIF(F611:F627,"A")&gt;0,"P"," "))</f>
        <v xml:space="preserve"> </v>
      </c>
      <c r="G628" s="108" t="str">
        <f t="shared" si="322"/>
        <v xml:space="preserve"> </v>
      </c>
      <c r="H628" s="108" t="str">
        <f t="shared" si="322"/>
        <v xml:space="preserve"> </v>
      </c>
      <c r="I628" s="108" t="str">
        <f t="shared" si="322"/>
        <v xml:space="preserve"> </v>
      </c>
      <c r="J628" s="108" t="str">
        <f t="shared" si="322"/>
        <v xml:space="preserve"> </v>
      </c>
      <c r="K628" s="108" t="str">
        <f t="shared" si="322"/>
        <v xml:space="preserve"> </v>
      </c>
      <c r="L628" s="108" t="str">
        <f t="shared" si="322"/>
        <v xml:space="preserve"> </v>
      </c>
      <c r="M628" s="108" t="str">
        <f t="shared" si="322"/>
        <v xml:space="preserve"> </v>
      </c>
      <c r="N628" s="108" t="str">
        <f t="shared" si="322"/>
        <v xml:space="preserve"> </v>
      </c>
      <c r="O628" s="108" t="str">
        <f t="shared" si="322"/>
        <v xml:space="preserve"> </v>
      </c>
      <c r="P628" s="108" t="str">
        <f t="shared" si="322"/>
        <v xml:space="preserve"> </v>
      </c>
      <c r="Q628" s="108" t="str">
        <f t="shared" si="322"/>
        <v xml:space="preserve"> </v>
      </c>
      <c r="R628" s="108" t="str">
        <f t="shared" si="322"/>
        <v xml:space="preserve"> </v>
      </c>
      <c r="S628" s="108" t="str">
        <f t="shared" si="322"/>
        <v xml:space="preserve"> </v>
      </c>
      <c r="T628" s="108" t="str">
        <f t="shared" ref="T628:AG628" si="323">IF(COUNTIF(T611:T627,"A")&gt;4,"C",IF(COUNTIF(T611:T627,"A")&gt;0,"P"," "))</f>
        <v xml:space="preserve"> </v>
      </c>
      <c r="U628" s="108" t="str">
        <f t="shared" si="323"/>
        <v xml:space="preserve"> </v>
      </c>
      <c r="V628" s="108" t="str">
        <f t="shared" si="323"/>
        <v xml:space="preserve"> </v>
      </c>
      <c r="W628" s="108" t="str">
        <f t="shared" si="323"/>
        <v xml:space="preserve"> </v>
      </c>
      <c r="X628" s="108" t="str">
        <f t="shared" si="323"/>
        <v xml:space="preserve"> </v>
      </c>
      <c r="Y628" s="108" t="str">
        <f t="shared" si="323"/>
        <v xml:space="preserve"> </v>
      </c>
      <c r="Z628" s="108" t="str">
        <f t="shared" si="323"/>
        <v xml:space="preserve"> </v>
      </c>
      <c r="AA628" s="108" t="str">
        <f t="shared" si="323"/>
        <v xml:space="preserve"> </v>
      </c>
      <c r="AB628" s="108" t="str">
        <f t="shared" si="323"/>
        <v xml:space="preserve"> </v>
      </c>
      <c r="AC628" s="108" t="str">
        <f t="shared" si="323"/>
        <v xml:space="preserve"> </v>
      </c>
      <c r="AD628" s="108" t="str">
        <f t="shared" si="323"/>
        <v xml:space="preserve"> </v>
      </c>
      <c r="AE628" s="108" t="str">
        <f t="shared" si="323"/>
        <v xml:space="preserve"> </v>
      </c>
      <c r="AF628" s="108" t="str">
        <f t="shared" si="323"/>
        <v xml:space="preserve"> </v>
      </c>
      <c r="AG628" s="108" t="str">
        <f t="shared" si="323"/>
        <v xml:space="preserve"> </v>
      </c>
    </row>
    <row r="629" spans="2:33" ht="15">
      <c r="B629" s="139" t="s">
        <v>142</v>
      </c>
    </row>
    <row r="630" spans="2:33">
      <c r="B630">
        <v>1</v>
      </c>
      <c r="C630" t="s">
        <v>460</v>
      </c>
    </row>
    <row r="631" spans="2:33">
      <c r="B631" s="140"/>
      <c r="C631" s="59" t="s">
        <v>462</v>
      </c>
      <c r="D631" s="8"/>
      <c r="E631" s="8"/>
      <c r="F631" s="8"/>
      <c r="G631" s="8"/>
      <c r="H631" s="8"/>
      <c r="I631" s="8"/>
      <c r="J631" s="8"/>
      <c r="K631" s="8"/>
      <c r="L631" s="8"/>
      <c r="M631" s="8"/>
      <c r="N631" s="8"/>
      <c r="O631" s="8"/>
      <c r="P631" s="8"/>
      <c r="Q631" s="8"/>
      <c r="R631" s="8"/>
      <c r="S631" s="8"/>
      <c r="T631" s="8"/>
      <c r="U631" s="8"/>
      <c r="V631" s="8"/>
      <c r="W631" s="8"/>
      <c r="X631" s="8"/>
      <c r="Y631" s="8"/>
      <c r="Z631" s="8"/>
      <c r="AA631" s="8"/>
      <c r="AB631" s="8"/>
      <c r="AC631" s="8"/>
      <c r="AD631" s="8"/>
      <c r="AE631" s="8"/>
      <c r="AF631" s="8"/>
      <c r="AG631" s="8"/>
    </row>
    <row r="632" spans="2:33">
      <c r="B632" s="140"/>
      <c r="C632" s="59" t="s">
        <v>461</v>
      </c>
      <c r="D632" s="84"/>
      <c r="E632" s="8"/>
      <c r="F632" s="8"/>
      <c r="G632" s="8"/>
      <c r="H632" s="8"/>
      <c r="I632" s="8"/>
      <c r="J632" s="8"/>
      <c r="K632" s="8"/>
      <c r="L632" s="8"/>
      <c r="M632" s="8"/>
      <c r="N632" s="8"/>
      <c r="O632" s="8"/>
      <c r="P632" s="8"/>
      <c r="Q632" s="8"/>
      <c r="R632" s="8"/>
      <c r="S632" s="8"/>
      <c r="T632" s="8"/>
      <c r="U632" s="8"/>
      <c r="V632" s="8"/>
      <c r="W632" s="8"/>
      <c r="X632" s="8"/>
      <c r="Y632" s="8"/>
      <c r="Z632" s="8"/>
      <c r="AA632" s="8"/>
      <c r="AB632" s="8"/>
      <c r="AC632" s="8"/>
      <c r="AD632" s="8"/>
      <c r="AE632" s="8"/>
      <c r="AF632" s="8"/>
      <c r="AG632" s="8"/>
    </row>
    <row r="633" spans="2:33">
      <c r="B633" s="140"/>
      <c r="C633" s="59" t="s">
        <v>463</v>
      </c>
      <c r="D633" s="8"/>
      <c r="E633" s="8"/>
      <c r="F633" s="8"/>
      <c r="G633" s="8"/>
      <c r="H633" s="8"/>
      <c r="I633" s="8"/>
      <c r="J633" s="8"/>
      <c r="K633" s="8"/>
      <c r="L633" s="8"/>
      <c r="M633" s="8"/>
      <c r="N633" s="8"/>
      <c r="O633" s="8"/>
      <c r="P633" s="8"/>
      <c r="Q633" s="8"/>
      <c r="R633" s="8"/>
      <c r="S633" s="8"/>
      <c r="T633" s="8"/>
      <c r="U633" s="8"/>
      <c r="V633" s="8"/>
      <c r="W633" s="8"/>
      <c r="X633" s="8"/>
      <c r="Y633" s="8"/>
      <c r="Z633" s="8"/>
      <c r="AA633" s="8"/>
      <c r="AB633" s="8"/>
      <c r="AC633" s="8"/>
      <c r="AD633" s="8"/>
      <c r="AE633" s="8"/>
      <c r="AF633" s="8"/>
      <c r="AG633" s="8"/>
    </row>
    <row r="634" spans="2:33">
      <c r="B634">
        <v>2</v>
      </c>
      <c r="C634" s="147" t="s">
        <v>464</v>
      </c>
      <c r="D634" s="142" t="str">
        <f t="shared" ref="D634:AG634" si="324">IF(COUNTIF(D631:D633,"C")&gt;=1,"A",IF(COUNTIF(D631:D633,"C")&gt;0,"P"," "))</f>
        <v xml:space="preserve"> </v>
      </c>
      <c r="E634" s="142" t="str">
        <f t="shared" ref="E634:S634" si="325">IF(COUNTIF(E631:E633,"C")&gt;=1,"A",IF(COUNTIF(E631:E633,"C")&gt;0,"P"," "))</f>
        <v xml:space="preserve"> </v>
      </c>
      <c r="F634" s="142" t="str">
        <f>IF(COUNTIF(F631:F633,"C")&gt;=1,"A",IF(COUNTIF(F631:F633,"C")&gt;0,"P"," "))</f>
        <v xml:space="preserve"> </v>
      </c>
      <c r="G634" s="142" t="str">
        <f t="shared" si="325"/>
        <v xml:space="preserve"> </v>
      </c>
      <c r="H634" s="142" t="str">
        <f t="shared" si="325"/>
        <v xml:space="preserve"> </v>
      </c>
      <c r="I634" s="142" t="str">
        <f t="shared" si="325"/>
        <v xml:space="preserve"> </v>
      </c>
      <c r="J634" s="142" t="str">
        <f t="shared" si="325"/>
        <v xml:space="preserve"> </v>
      </c>
      <c r="K634" s="142" t="str">
        <f t="shared" si="325"/>
        <v xml:space="preserve"> </v>
      </c>
      <c r="L634" s="142" t="str">
        <f t="shared" si="325"/>
        <v xml:space="preserve"> </v>
      </c>
      <c r="M634" s="142" t="str">
        <f t="shared" si="325"/>
        <v xml:space="preserve"> </v>
      </c>
      <c r="N634" s="142" t="str">
        <f t="shared" si="325"/>
        <v xml:space="preserve"> </v>
      </c>
      <c r="O634" s="142" t="str">
        <f t="shared" si="325"/>
        <v xml:space="preserve"> </v>
      </c>
      <c r="P634" s="142" t="str">
        <f t="shared" si="325"/>
        <v xml:space="preserve"> </v>
      </c>
      <c r="Q634" s="142" t="str">
        <f t="shared" si="325"/>
        <v xml:space="preserve"> </v>
      </c>
      <c r="R634" s="142" t="str">
        <f t="shared" si="325"/>
        <v xml:space="preserve"> </v>
      </c>
      <c r="S634" s="142" t="str">
        <f t="shared" si="325"/>
        <v xml:space="preserve"> </v>
      </c>
      <c r="T634" s="142" t="str">
        <f t="shared" si="324"/>
        <v xml:space="preserve"> </v>
      </c>
      <c r="U634" s="142" t="str">
        <f t="shared" si="324"/>
        <v xml:space="preserve"> </v>
      </c>
      <c r="V634" s="142" t="str">
        <f t="shared" si="324"/>
        <v xml:space="preserve"> </v>
      </c>
      <c r="W634" s="142" t="str">
        <f t="shared" si="324"/>
        <v xml:space="preserve"> </v>
      </c>
      <c r="X634" s="142" t="str">
        <f t="shared" si="324"/>
        <v xml:space="preserve"> </v>
      </c>
      <c r="Y634" s="142" t="str">
        <f t="shared" si="324"/>
        <v xml:space="preserve"> </v>
      </c>
      <c r="Z634" s="142" t="str">
        <f t="shared" si="324"/>
        <v xml:space="preserve"> </v>
      </c>
      <c r="AA634" s="142" t="str">
        <f t="shared" si="324"/>
        <v xml:space="preserve"> </v>
      </c>
      <c r="AB634" s="142" t="str">
        <f t="shared" si="324"/>
        <v xml:space="preserve"> </v>
      </c>
      <c r="AC634" s="142" t="str">
        <f t="shared" si="324"/>
        <v xml:space="preserve"> </v>
      </c>
      <c r="AD634" s="142" t="str">
        <f t="shared" si="324"/>
        <v xml:space="preserve"> </v>
      </c>
      <c r="AE634" s="142" t="str">
        <f t="shared" si="324"/>
        <v xml:space="preserve"> </v>
      </c>
      <c r="AF634" s="142" t="str">
        <f t="shared" si="324"/>
        <v xml:space="preserve"> </v>
      </c>
      <c r="AG634" s="142" t="str">
        <f t="shared" si="324"/>
        <v xml:space="preserve"> </v>
      </c>
    </row>
    <row r="635" spans="2:33">
      <c r="B635" s="140"/>
      <c r="C635" s="151" t="s">
        <v>465</v>
      </c>
      <c r="D635" s="8"/>
      <c r="E635" s="8"/>
      <c r="F635" s="8"/>
      <c r="G635" s="8"/>
      <c r="H635" s="8"/>
      <c r="I635" s="8"/>
      <c r="J635" s="8"/>
      <c r="K635" s="8"/>
      <c r="L635" s="8"/>
      <c r="M635" s="8"/>
      <c r="N635" s="8"/>
      <c r="O635" s="8"/>
      <c r="P635" s="8"/>
      <c r="Q635" s="8"/>
      <c r="R635" s="8"/>
      <c r="S635" s="8"/>
      <c r="T635" s="8"/>
      <c r="U635" s="8"/>
      <c r="V635" s="8"/>
      <c r="W635" s="8"/>
      <c r="X635" s="8"/>
      <c r="Y635" s="8"/>
      <c r="Z635" s="8"/>
      <c r="AA635" s="8"/>
      <c r="AB635" s="8"/>
      <c r="AC635" s="8"/>
      <c r="AD635" s="8"/>
      <c r="AE635" s="8"/>
      <c r="AF635" s="8"/>
      <c r="AG635" s="8"/>
    </row>
    <row r="636" spans="2:33">
      <c r="B636" s="140"/>
      <c r="C636" s="151" t="s">
        <v>466</v>
      </c>
      <c r="D636" s="84"/>
      <c r="E636" s="8"/>
      <c r="F636" s="8"/>
      <c r="G636" s="8"/>
      <c r="H636" s="8"/>
      <c r="I636" s="8"/>
      <c r="J636" s="8"/>
      <c r="K636" s="8"/>
      <c r="L636" s="8"/>
      <c r="M636" s="8"/>
      <c r="N636" s="8"/>
      <c r="O636" s="8"/>
      <c r="P636" s="8"/>
      <c r="Q636" s="8"/>
      <c r="R636" s="8"/>
      <c r="S636" s="8"/>
      <c r="T636" s="8"/>
      <c r="U636" s="8"/>
      <c r="V636" s="8"/>
      <c r="W636" s="8"/>
      <c r="X636" s="8"/>
      <c r="Y636" s="8"/>
      <c r="Z636" s="8"/>
      <c r="AA636" s="8"/>
      <c r="AB636" s="8"/>
      <c r="AC636" s="8"/>
      <c r="AD636" s="8"/>
      <c r="AE636" s="8"/>
      <c r="AF636" s="8"/>
      <c r="AG636" s="8"/>
    </row>
    <row r="637" spans="2:33">
      <c r="B637" s="140"/>
      <c r="C637" s="151" t="s">
        <v>467</v>
      </c>
      <c r="D637" s="8"/>
      <c r="E637" s="8"/>
      <c r="F637" s="8"/>
      <c r="G637" s="8"/>
      <c r="H637" s="8"/>
      <c r="I637" s="8"/>
      <c r="J637" s="8"/>
      <c r="K637" s="8"/>
      <c r="L637" s="8"/>
      <c r="M637" s="8"/>
      <c r="N637" s="8"/>
      <c r="O637" s="8"/>
      <c r="P637" s="8"/>
      <c r="Q637" s="8"/>
      <c r="R637" s="8"/>
      <c r="S637" s="8"/>
      <c r="T637" s="8"/>
      <c r="U637" s="8"/>
      <c r="V637" s="8"/>
      <c r="W637" s="8"/>
      <c r="X637" s="8"/>
      <c r="Y637" s="8"/>
      <c r="Z637" s="8"/>
      <c r="AA637" s="8"/>
      <c r="AB637" s="8"/>
      <c r="AC637" s="8"/>
      <c r="AD637" s="8"/>
      <c r="AE637" s="8"/>
      <c r="AF637" s="8"/>
      <c r="AG637" s="8"/>
    </row>
    <row r="638" spans="2:33">
      <c r="B638">
        <v>3</v>
      </c>
      <c r="C638" s="147" t="s">
        <v>468</v>
      </c>
      <c r="D638" s="142" t="str">
        <f t="shared" ref="D638:AG638" si="326">IF(COUNTIF(D635:D637,"C")&gt;=1,"A",IF(COUNTIF(D635:D637,"C")&gt;0,"P"," "))</f>
        <v xml:space="preserve"> </v>
      </c>
      <c r="E638" s="142" t="str">
        <f t="shared" ref="E638:S638" si="327">IF(COUNTIF(E635:E637,"C")&gt;=1,"A",IF(COUNTIF(E635:E637,"C")&gt;0,"P"," "))</f>
        <v xml:space="preserve"> </v>
      </c>
      <c r="F638" s="142" t="str">
        <f>IF(COUNTIF(F635:F637,"C")&gt;=1,"A",IF(COUNTIF(F635:F637,"C")&gt;0,"P"," "))</f>
        <v xml:space="preserve"> </v>
      </c>
      <c r="G638" s="142" t="str">
        <f t="shared" si="327"/>
        <v xml:space="preserve"> </v>
      </c>
      <c r="H638" s="142" t="str">
        <f t="shared" si="327"/>
        <v xml:space="preserve"> </v>
      </c>
      <c r="I638" s="142" t="str">
        <f t="shared" si="327"/>
        <v xml:space="preserve"> </v>
      </c>
      <c r="J638" s="142" t="str">
        <f t="shared" si="327"/>
        <v xml:space="preserve"> </v>
      </c>
      <c r="K638" s="142" t="str">
        <f t="shared" si="327"/>
        <v xml:space="preserve"> </v>
      </c>
      <c r="L638" s="142" t="str">
        <f t="shared" si="327"/>
        <v xml:space="preserve"> </v>
      </c>
      <c r="M638" s="142" t="str">
        <f t="shared" si="327"/>
        <v xml:space="preserve"> </v>
      </c>
      <c r="N638" s="142" t="str">
        <f t="shared" si="327"/>
        <v xml:space="preserve"> </v>
      </c>
      <c r="O638" s="142" t="str">
        <f t="shared" si="327"/>
        <v xml:space="preserve"> </v>
      </c>
      <c r="P638" s="142" t="str">
        <f t="shared" si="327"/>
        <v xml:space="preserve"> </v>
      </c>
      <c r="Q638" s="142" t="str">
        <f t="shared" si="327"/>
        <v xml:space="preserve"> </v>
      </c>
      <c r="R638" s="142" t="str">
        <f t="shared" si="327"/>
        <v xml:space="preserve"> </v>
      </c>
      <c r="S638" s="142" t="str">
        <f t="shared" si="327"/>
        <v xml:space="preserve"> </v>
      </c>
      <c r="T638" s="142" t="str">
        <f t="shared" si="326"/>
        <v xml:space="preserve"> </v>
      </c>
      <c r="U638" s="142" t="str">
        <f t="shared" si="326"/>
        <v xml:space="preserve"> </v>
      </c>
      <c r="V638" s="142" t="str">
        <f t="shared" si="326"/>
        <v xml:space="preserve"> </v>
      </c>
      <c r="W638" s="142" t="str">
        <f t="shared" si="326"/>
        <v xml:space="preserve"> </v>
      </c>
      <c r="X638" s="142" t="str">
        <f t="shared" si="326"/>
        <v xml:space="preserve"> </v>
      </c>
      <c r="Y638" s="142" t="str">
        <f t="shared" si="326"/>
        <v xml:space="preserve"> </v>
      </c>
      <c r="Z638" s="142" t="str">
        <f t="shared" si="326"/>
        <v xml:space="preserve"> </v>
      </c>
      <c r="AA638" s="142" t="str">
        <f t="shared" si="326"/>
        <v xml:space="preserve"> </v>
      </c>
      <c r="AB638" s="142" t="str">
        <f t="shared" si="326"/>
        <v xml:space="preserve"> </v>
      </c>
      <c r="AC638" s="142" t="str">
        <f t="shared" si="326"/>
        <v xml:space="preserve"> </v>
      </c>
      <c r="AD638" s="142" t="str">
        <f t="shared" si="326"/>
        <v xml:space="preserve"> </v>
      </c>
      <c r="AE638" s="142" t="str">
        <f t="shared" si="326"/>
        <v xml:space="preserve"> </v>
      </c>
      <c r="AF638" s="142" t="str">
        <f t="shared" si="326"/>
        <v xml:space="preserve"> </v>
      </c>
      <c r="AG638" s="142" t="str">
        <f t="shared" si="326"/>
        <v xml:space="preserve"> </v>
      </c>
    </row>
    <row r="639" spans="2:33">
      <c r="B639" s="140"/>
      <c r="C639" s="151" t="s">
        <v>469</v>
      </c>
      <c r="D639" s="8"/>
      <c r="E639" s="8"/>
      <c r="F639" s="8"/>
      <c r="G639" s="8"/>
      <c r="H639" s="8"/>
      <c r="I639" s="8"/>
      <c r="J639" s="8"/>
      <c r="K639" s="8"/>
      <c r="L639" s="8"/>
      <c r="M639" s="8"/>
      <c r="N639" s="8"/>
      <c r="O639" s="8"/>
      <c r="P639" s="8"/>
      <c r="Q639" s="8"/>
      <c r="R639" s="8"/>
      <c r="S639" s="8"/>
      <c r="T639" s="8"/>
      <c r="U639" s="8"/>
      <c r="V639" s="8"/>
      <c r="W639" s="8"/>
      <c r="X639" s="8"/>
      <c r="Y639" s="8"/>
      <c r="Z639" s="8"/>
      <c r="AA639" s="8"/>
      <c r="AB639" s="8"/>
      <c r="AC639" s="8"/>
      <c r="AD639" s="8"/>
      <c r="AE639" s="8"/>
      <c r="AF639" s="8"/>
      <c r="AG639" s="8"/>
    </row>
    <row r="640" spans="2:33">
      <c r="B640" s="140"/>
      <c r="C640" s="151" t="s">
        <v>470</v>
      </c>
      <c r="D640" s="84"/>
      <c r="E640" s="8"/>
      <c r="F640" s="8"/>
      <c r="G640" s="8"/>
      <c r="H640" s="8"/>
      <c r="I640" s="8"/>
      <c r="J640" s="8"/>
      <c r="K640" s="8"/>
      <c r="L640" s="8"/>
      <c r="M640" s="8"/>
      <c r="N640" s="8"/>
      <c r="O640" s="8"/>
      <c r="P640" s="8"/>
      <c r="Q640" s="8"/>
      <c r="R640" s="8"/>
      <c r="S640" s="8"/>
      <c r="T640" s="8"/>
      <c r="U640" s="8"/>
      <c r="V640" s="8"/>
      <c r="W640" s="8"/>
      <c r="X640" s="8"/>
      <c r="Y640" s="8"/>
      <c r="Z640" s="8"/>
      <c r="AA640" s="8"/>
      <c r="AB640" s="8"/>
      <c r="AC640" s="8"/>
      <c r="AD640" s="8"/>
      <c r="AE640" s="8"/>
      <c r="AF640" s="8"/>
      <c r="AG640" s="8"/>
    </row>
    <row r="641" spans="2:33">
      <c r="B641" s="140"/>
      <c r="C641" s="151" t="s">
        <v>471</v>
      </c>
      <c r="D641" s="8"/>
      <c r="E641" s="8"/>
      <c r="F641" s="8"/>
      <c r="G641" s="8"/>
      <c r="H641" s="8"/>
      <c r="I641" s="8"/>
      <c r="J641" s="8"/>
      <c r="K641" s="8"/>
      <c r="L641" s="8"/>
      <c r="M641" s="8"/>
      <c r="N641" s="8"/>
      <c r="O641" s="8"/>
      <c r="P641" s="8"/>
      <c r="Q641" s="8"/>
      <c r="R641" s="8"/>
      <c r="S641" s="8"/>
      <c r="T641" s="8"/>
      <c r="U641" s="8"/>
      <c r="V641" s="8"/>
      <c r="W641" s="8"/>
      <c r="X641" s="8"/>
      <c r="Y641" s="8"/>
      <c r="Z641" s="8"/>
      <c r="AA641" s="8"/>
      <c r="AB641" s="8"/>
      <c r="AC641" s="8"/>
      <c r="AD641" s="8"/>
      <c r="AE641" s="8"/>
      <c r="AF641" s="8"/>
      <c r="AG641" s="8"/>
    </row>
    <row r="642" spans="2:33">
      <c r="B642">
        <v>4</v>
      </c>
      <c r="C642" s="147" t="s">
        <v>472</v>
      </c>
      <c r="D642" s="142" t="str">
        <f t="shared" ref="D642:AG642" si="328">IF(COUNTIF(D639:D641,"C")&gt;=1,"A",IF(COUNTIF(D639:D641,"C")&gt;0,"P"," "))</f>
        <v xml:space="preserve"> </v>
      </c>
      <c r="E642" s="142" t="str">
        <f t="shared" ref="E642:S642" si="329">IF(COUNTIF(E639:E641,"C")&gt;=1,"A",IF(COUNTIF(E639:E641,"C")&gt;0,"P"," "))</f>
        <v xml:space="preserve"> </v>
      </c>
      <c r="F642" s="142" t="str">
        <f>IF(COUNTIF(F639:F641,"C")&gt;=1,"A",IF(COUNTIF(F639:F641,"C")&gt;0,"P"," "))</f>
        <v xml:space="preserve"> </v>
      </c>
      <c r="G642" s="142" t="str">
        <f t="shared" si="329"/>
        <v xml:space="preserve"> </v>
      </c>
      <c r="H642" s="142" t="str">
        <f t="shared" si="329"/>
        <v xml:space="preserve"> </v>
      </c>
      <c r="I642" s="142" t="str">
        <f t="shared" si="329"/>
        <v xml:space="preserve"> </v>
      </c>
      <c r="J642" s="142" t="str">
        <f t="shared" si="329"/>
        <v xml:space="preserve"> </v>
      </c>
      <c r="K642" s="142" t="str">
        <f t="shared" si="329"/>
        <v xml:space="preserve"> </v>
      </c>
      <c r="L642" s="142" t="str">
        <f t="shared" si="329"/>
        <v xml:space="preserve"> </v>
      </c>
      <c r="M642" s="142" t="str">
        <f t="shared" si="329"/>
        <v xml:space="preserve"> </v>
      </c>
      <c r="N642" s="142" t="str">
        <f t="shared" si="329"/>
        <v xml:space="preserve"> </v>
      </c>
      <c r="O642" s="142" t="str">
        <f t="shared" si="329"/>
        <v xml:space="preserve"> </v>
      </c>
      <c r="P642" s="142" t="str">
        <f t="shared" si="329"/>
        <v xml:space="preserve"> </v>
      </c>
      <c r="Q642" s="142" t="str">
        <f t="shared" si="329"/>
        <v xml:space="preserve"> </v>
      </c>
      <c r="R642" s="142" t="str">
        <f t="shared" si="329"/>
        <v xml:space="preserve"> </v>
      </c>
      <c r="S642" s="142" t="str">
        <f t="shared" si="329"/>
        <v xml:space="preserve"> </v>
      </c>
      <c r="T642" s="142" t="str">
        <f t="shared" si="328"/>
        <v xml:space="preserve"> </v>
      </c>
      <c r="U642" s="142" t="str">
        <f t="shared" si="328"/>
        <v xml:space="preserve"> </v>
      </c>
      <c r="V642" s="142" t="str">
        <f t="shared" si="328"/>
        <v xml:space="preserve"> </v>
      </c>
      <c r="W642" s="142" t="str">
        <f t="shared" si="328"/>
        <v xml:space="preserve"> </v>
      </c>
      <c r="X642" s="142" t="str">
        <f t="shared" si="328"/>
        <v xml:space="preserve"> </v>
      </c>
      <c r="Y642" s="142" t="str">
        <f t="shared" si="328"/>
        <v xml:space="preserve"> </v>
      </c>
      <c r="Z642" s="142" t="str">
        <f t="shared" si="328"/>
        <v xml:space="preserve"> </v>
      </c>
      <c r="AA642" s="142" t="str">
        <f t="shared" si="328"/>
        <v xml:space="preserve"> </v>
      </c>
      <c r="AB642" s="142" t="str">
        <f t="shared" si="328"/>
        <v xml:space="preserve"> </v>
      </c>
      <c r="AC642" s="142" t="str">
        <f t="shared" si="328"/>
        <v xml:space="preserve"> </v>
      </c>
      <c r="AD642" s="142" t="str">
        <f t="shared" si="328"/>
        <v xml:space="preserve"> </v>
      </c>
      <c r="AE642" s="142" t="str">
        <f t="shared" si="328"/>
        <v xml:space="preserve"> </v>
      </c>
      <c r="AF642" s="142" t="str">
        <f t="shared" si="328"/>
        <v xml:space="preserve"> </v>
      </c>
      <c r="AG642" s="142" t="str">
        <f t="shared" si="328"/>
        <v xml:space="preserve"> </v>
      </c>
    </row>
    <row r="643" spans="2:33">
      <c r="B643" s="140"/>
      <c r="C643" s="151" t="s">
        <v>473</v>
      </c>
      <c r="D643" s="8"/>
      <c r="E643" s="8"/>
      <c r="F643" s="8"/>
      <c r="G643" s="8"/>
      <c r="H643" s="8"/>
      <c r="I643" s="8"/>
      <c r="J643" s="8"/>
      <c r="K643" s="8"/>
      <c r="L643" s="8"/>
      <c r="M643" s="8"/>
      <c r="N643" s="8"/>
      <c r="O643" s="8"/>
      <c r="P643" s="8"/>
      <c r="Q643" s="8"/>
      <c r="R643" s="8"/>
      <c r="S643" s="8"/>
      <c r="T643" s="8"/>
      <c r="U643" s="8"/>
      <c r="V643" s="8"/>
      <c r="W643" s="8"/>
      <c r="X643" s="8"/>
      <c r="Y643" s="8"/>
      <c r="Z643" s="8"/>
      <c r="AA643" s="8"/>
      <c r="AB643" s="8"/>
      <c r="AC643" s="8"/>
      <c r="AD643" s="8"/>
      <c r="AE643" s="8"/>
      <c r="AF643" s="8"/>
      <c r="AG643" s="8"/>
    </row>
    <row r="644" spans="2:33">
      <c r="B644" s="140"/>
      <c r="C644" s="151" t="s">
        <v>474</v>
      </c>
      <c r="D644" s="84"/>
      <c r="E644" s="8"/>
      <c r="F644" s="8"/>
      <c r="G644" s="8"/>
      <c r="H644" s="8"/>
      <c r="I644" s="8"/>
      <c r="J644" s="8"/>
      <c r="K644" s="8"/>
      <c r="L644" s="8"/>
      <c r="M644" s="8"/>
      <c r="N644" s="8"/>
      <c r="O644" s="8"/>
      <c r="P644" s="8"/>
      <c r="Q644" s="8"/>
      <c r="R644" s="8"/>
      <c r="S644" s="8"/>
      <c r="T644" s="8"/>
      <c r="U644" s="8"/>
      <c r="V644" s="8"/>
      <c r="W644" s="8"/>
      <c r="X644" s="8"/>
      <c r="Y644" s="8"/>
      <c r="Z644" s="8"/>
      <c r="AA644" s="8"/>
      <c r="AB644" s="8"/>
      <c r="AC644" s="8"/>
      <c r="AD644" s="8"/>
      <c r="AE644" s="8"/>
      <c r="AF644" s="8"/>
      <c r="AG644" s="8"/>
    </row>
    <row r="645" spans="2:33">
      <c r="B645" s="140"/>
      <c r="C645" s="151" t="s">
        <v>475</v>
      </c>
      <c r="D645" s="8"/>
      <c r="E645" s="8"/>
      <c r="F645" s="8"/>
      <c r="G645" s="8"/>
      <c r="H645" s="8"/>
      <c r="I645" s="8"/>
      <c r="J645" s="8"/>
      <c r="K645" s="8"/>
      <c r="L645" s="8"/>
      <c r="M645" s="8"/>
      <c r="N645" s="8"/>
      <c r="O645" s="8"/>
      <c r="P645" s="8"/>
      <c r="Q645" s="8"/>
      <c r="R645" s="8"/>
      <c r="S645" s="8"/>
      <c r="T645" s="8"/>
      <c r="U645" s="8"/>
      <c r="V645" s="8"/>
      <c r="W645" s="8"/>
      <c r="X645" s="8"/>
      <c r="Y645" s="8"/>
      <c r="Z645" s="8"/>
      <c r="AA645" s="8"/>
      <c r="AB645" s="8"/>
      <c r="AC645" s="8"/>
      <c r="AD645" s="8"/>
      <c r="AE645" s="8"/>
      <c r="AF645" s="8"/>
      <c r="AG645" s="8"/>
    </row>
    <row r="646" spans="2:33">
      <c r="B646">
        <v>5</v>
      </c>
      <c r="C646" s="147" t="s">
        <v>476</v>
      </c>
      <c r="D646" s="142" t="str">
        <f t="shared" ref="D646:AG646" si="330">IF(COUNTIF(D643:D645,"C")&gt;=1,"A",IF(COUNTIF(D643:D645,"C")&gt;0,"P"," "))</f>
        <v xml:space="preserve"> </v>
      </c>
      <c r="E646" s="142" t="str">
        <f t="shared" ref="E646:S646" si="331">IF(COUNTIF(E643:E645,"C")&gt;=1,"A",IF(COUNTIF(E643:E645,"C")&gt;0,"P"," "))</f>
        <v xml:space="preserve"> </v>
      </c>
      <c r="F646" s="142" t="str">
        <f>IF(COUNTIF(F643:F645,"C")&gt;=1,"A",IF(COUNTIF(F643:F645,"C")&gt;0,"P"," "))</f>
        <v xml:space="preserve"> </v>
      </c>
      <c r="G646" s="142" t="str">
        <f t="shared" si="331"/>
        <v xml:space="preserve"> </v>
      </c>
      <c r="H646" s="142" t="str">
        <f t="shared" si="331"/>
        <v xml:space="preserve"> </v>
      </c>
      <c r="I646" s="142" t="str">
        <f t="shared" si="331"/>
        <v xml:space="preserve"> </v>
      </c>
      <c r="J646" s="142" t="str">
        <f t="shared" si="331"/>
        <v xml:space="preserve"> </v>
      </c>
      <c r="K646" s="142" t="str">
        <f t="shared" si="331"/>
        <v xml:space="preserve"> </v>
      </c>
      <c r="L646" s="142" t="str">
        <f t="shared" si="331"/>
        <v xml:space="preserve"> </v>
      </c>
      <c r="M646" s="142" t="str">
        <f t="shared" si="331"/>
        <v xml:space="preserve"> </v>
      </c>
      <c r="N646" s="142" t="str">
        <f t="shared" si="331"/>
        <v xml:space="preserve"> </v>
      </c>
      <c r="O646" s="142" t="str">
        <f t="shared" si="331"/>
        <v xml:space="preserve"> </v>
      </c>
      <c r="P646" s="142" t="str">
        <f t="shared" si="331"/>
        <v xml:space="preserve"> </v>
      </c>
      <c r="Q646" s="142" t="str">
        <f t="shared" si="331"/>
        <v xml:space="preserve"> </v>
      </c>
      <c r="R646" s="142" t="str">
        <f t="shared" si="331"/>
        <v xml:space="preserve"> </v>
      </c>
      <c r="S646" s="142" t="str">
        <f t="shared" si="331"/>
        <v xml:space="preserve"> </v>
      </c>
      <c r="T646" s="142" t="str">
        <f t="shared" si="330"/>
        <v xml:space="preserve"> </v>
      </c>
      <c r="U646" s="142" t="str">
        <f t="shared" si="330"/>
        <v xml:space="preserve"> </v>
      </c>
      <c r="V646" s="142" t="str">
        <f t="shared" si="330"/>
        <v xml:space="preserve"> </v>
      </c>
      <c r="W646" s="142" t="str">
        <f t="shared" si="330"/>
        <v xml:space="preserve"> </v>
      </c>
      <c r="X646" s="142" t="str">
        <f t="shared" si="330"/>
        <v xml:space="preserve"> </v>
      </c>
      <c r="Y646" s="142" t="str">
        <f t="shared" si="330"/>
        <v xml:space="preserve"> </v>
      </c>
      <c r="Z646" s="142" t="str">
        <f t="shared" si="330"/>
        <v xml:space="preserve"> </v>
      </c>
      <c r="AA646" s="142" t="str">
        <f t="shared" si="330"/>
        <v xml:space="preserve"> </v>
      </c>
      <c r="AB646" s="142" t="str">
        <f t="shared" si="330"/>
        <v xml:space="preserve"> </v>
      </c>
      <c r="AC646" s="142" t="str">
        <f t="shared" si="330"/>
        <v xml:space="preserve"> </v>
      </c>
      <c r="AD646" s="142" t="str">
        <f t="shared" si="330"/>
        <v xml:space="preserve"> </v>
      </c>
      <c r="AE646" s="142" t="str">
        <f t="shared" si="330"/>
        <v xml:space="preserve"> </v>
      </c>
      <c r="AF646" s="142" t="str">
        <f t="shared" si="330"/>
        <v xml:space="preserve"> </v>
      </c>
      <c r="AG646" s="142" t="str">
        <f t="shared" si="330"/>
        <v xml:space="preserve"> </v>
      </c>
    </row>
    <row r="647" spans="2:33">
      <c r="B647" s="140"/>
      <c r="C647" s="151" t="s">
        <v>477</v>
      </c>
      <c r="D647" s="8"/>
      <c r="E647" s="8"/>
      <c r="F647" s="8"/>
      <c r="G647" s="8"/>
      <c r="H647" s="8"/>
      <c r="I647" s="8"/>
      <c r="J647" s="8"/>
      <c r="K647" s="8"/>
      <c r="L647" s="8"/>
      <c r="M647" s="8"/>
      <c r="N647" s="8"/>
      <c r="O647" s="8"/>
      <c r="P647" s="8"/>
      <c r="Q647" s="8"/>
      <c r="R647" s="8"/>
      <c r="S647" s="8"/>
      <c r="T647" s="8"/>
      <c r="U647" s="8"/>
      <c r="V647" s="8"/>
      <c r="W647" s="8"/>
      <c r="X647" s="8"/>
      <c r="Y647" s="8"/>
      <c r="Z647" s="8"/>
      <c r="AA647" s="8"/>
      <c r="AB647" s="8"/>
      <c r="AC647" s="8"/>
      <c r="AD647" s="8"/>
      <c r="AE647" s="8"/>
      <c r="AF647" s="8"/>
      <c r="AG647" s="8"/>
    </row>
    <row r="648" spans="2:33">
      <c r="B648" s="140"/>
      <c r="C648" s="151" t="s">
        <v>478</v>
      </c>
      <c r="D648" s="84"/>
      <c r="E648" s="8"/>
      <c r="F648" s="8"/>
      <c r="G648" s="8"/>
      <c r="H648" s="8"/>
      <c r="I648" s="8"/>
      <c r="J648" s="8"/>
      <c r="K648" s="8"/>
      <c r="L648" s="8"/>
      <c r="M648" s="8"/>
      <c r="N648" s="8"/>
      <c r="O648" s="8"/>
      <c r="P648" s="8"/>
      <c r="Q648" s="8"/>
      <c r="R648" s="8"/>
      <c r="S648" s="8"/>
      <c r="T648" s="8"/>
      <c r="U648" s="8"/>
      <c r="V648" s="8"/>
      <c r="W648" s="8"/>
      <c r="X648" s="8"/>
      <c r="Y648" s="8"/>
      <c r="Z648" s="8"/>
      <c r="AA648" s="8"/>
      <c r="AB648" s="8"/>
      <c r="AC648" s="8"/>
      <c r="AD648" s="8"/>
      <c r="AE648" s="8"/>
      <c r="AF648" s="8"/>
      <c r="AG648" s="8"/>
    </row>
    <row r="649" spans="2:33" ht="13.5" thickBot="1">
      <c r="B649" s="140"/>
      <c r="C649" s="151" t="s">
        <v>479</v>
      </c>
      <c r="D649" s="8"/>
      <c r="E649" s="8"/>
      <c r="F649" s="8"/>
      <c r="G649" s="8"/>
      <c r="H649" s="8"/>
      <c r="I649" s="8"/>
      <c r="J649" s="8"/>
      <c r="K649" s="8"/>
      <c r="L649" s="8"/>
      <c r="M649" s="8"/>
      <c r="N649" s="8"/>
      <c r="O649" s="8"/>
      <c r="P649" s="8"/>
      <c r="Q649" s="8"/>
      <c r="R649" s="8"/>
      <c r="S649" s="8"/>
      <c r="T649" s="8"/>
      <c r="U649" s="8"/>
      <c r="V649" s="8"/>
      <c r="W649" s="8"/>
      <c r="X649" s="8"/>
      <c r="Y649" s="8"/>
      <c r="Z649" s="8"/>
      <c r="AA649" s="8"/>
      <c r="AB649" s="8"/>
      <c r="AC649" s="8"/>
      <c r="AD649" s="8"/>
      <c r="AE649" s="8"/>
      <c r="AF649" s="8"/>
      <c r="AG649" s="8"/>
    </row>
    <row r="650" spans="2:33" ht="13.5" hidden="1" thickBot="1">
      <c r="D650" s="142" t="str">
        <f t="shared" ref="D650:AG650" si="332">IF(COUNTIF(D647:D649,"C")&gt;=1,"A",IF(COUNTIF(D647:D649,"C")&gt;0,"P"," "))</f>
        <v xml:space="preserve"> </v>
      </c>
      <c r="E650" s="142" t="str">
        <f t="shared" ref="E650:S650" si="333">IF(COUNTIF(E647:E649,"C")&gt;=1,"A",IF(COUNTIF(E647:E649,"C")&gt;0,"P"," "))</f>
        <v xml:space="preserve"> </v>
      </c>
      <c r="F650" s="142" t="str">
        <f>IF(COUNTIF(F647:F649,"C")&gt;=1,"A",IF(COUNTIF(F647:F649,"C")&gt;0,"P"," "))</f>
        <v xml:space="preserve"> </v>
      </c>
      <c r="G650" s="142" t="str">
        <f t="shared" si="333"/>
        <v xml:space="preserve"> </v>
      </c>
      <c r="H650" s="142" t="str">
        <f t="shared" si="333"/>
        <v xml:space="preserve"> </v>
      </c>
      <c r="I650" s="142" t="str">
        <f t="shared" si="333"/>
        <v xml:space="preserve"> </v>
      </c>
      <c r="J650" s="142" t="str">
        <f t="shared" si="333"/>
        <v xml:space="preserve"> </v>
      </c>
      <c r="K650" s="142" t="str">
        <f t="shared" si="333"/>
        <v xml:space="preserve"> </v>
      </c>
      <c r="L650" s="142" t="str">
        <f t="shared" si="333"/>
        <v xml:space="preserve"> </v>
      </c>
      <c r="M650" s="142" t="str">
        <f t="shared" si="333"/>
        <v xml:space="preserve"> </v>
      </c>
      <c r="N650" s="142" t="str">
        <f t="shared" si="333"/>
        <v xml:space="preserve"> </v>
      </c>
      <c r="O650" s="142" t="str">
        <f t="shared" si="333"/>
        <v xml:space="preserve"> </v>
      </c>
      <c r="P650" s="142" t="str">
        <f t="shared" si="333"/>
        <v xml:space="preserve"> </v>
      </c>
      <c r="Q650" s="142" t="str">
        <f t="shared" si="333"/>
        <v xml:space="preserve"> </v>
      </c>
      <c r="R650" s="142" t="str">
        <f t="shared" si="333"/>
        <v xml:space="preserve"> </v>
      </c>
      <c r="S650" s="142" t="str">
        <f t="shared" si="333"/>
        <v xml:space="preserve"> </v>
      </c>
      <c r="T650" s="142" t="str">
        <f t="shared" si="332"/>
        <v xml:space="preserve"> </v>
      </c>
      <c r="U650" s="142" t="str">
        <f t="shared" si="332"/>
        <v xml:space="preserve"> </v>
      </c>
      <c r="V650" s="142" t="str">
        <f t="shared" si="332"/>
        <v xml:space="preserve"> </v>
      </c>
      <c r="W650" s="142" t="str">
        <f t="shared" si="332"/>
        <v xml:space="preserve"> </v>
      </c>
      <c r="X650" s="142" t="str">
        <f t="shared" si="332"/>
        <v xml:space="preserve"> </v>
      </c>
      <c r="Y650" s="142" t="str">
        <f t="shared" si="332"/>
        <v xml:space="preserve"> </v>
      </c>
      <c r="Z650" s="142" t="str">
        <f t="shared" si="332"/>
        <v xml:space="preserve"> </v>
      </c>
      <c r="AA650" s="142" t="str">
        <f t="shared" si="332"/>
        <v xml:space="preserve"> </v>
      </c>
      <c r="AB650" s="142" t="str">
        <f t="shared" si="332"/>
        <v xml:space="preserve"> </v>
      </c>
      <c r="AC650" s="142" t="str">
        <f t="shared" si="332"/>
        <v xml:space="preserve"> </v>
      </c>
      <c r="AD650" s="142" t="str">
        <f t="shared" si="332"/>
        <v xml:space="preserve"> </v>
      </c>
      <c r="AE650" s="142" t="str">
        <f t="shared" si="332"/>
        <v xml:space="preserve"> </v>
      </c>
      <c r="AF650" s="142" t="str">
        <f t="shared" si="332"/>
        <v xml:space="preserve"> </v>
      </c>
      <c r="AG650" s="142" t="str">
        <f t="shared" si="332"/>
        <v xml:space="preserve"> </v>
      </c>
    </row>
    <row r="651" spans="2:33" ht="13.5" thickBot="1">
      <c r="C651" s="20" t="s">
        <v>49</v>
      </c>
      <c r="D651" s="108" t="str">
        <f>IF(COUNTIF(D634:D650,"A")&gt;4,"C",IF(COUNTIF(D634:D650,"A")&gt;0,"P"," "))</f>
        <v xml:space="preserve"> </v>
      </c>
      <c r="E651" s="108" t="str">
        <f t="shared" ref="E651:S651" si="334">IF(COUNTIF(E634:E650,"A")&gt;4,"C",IF(COUNTIF(E634:E650,"A")&gt;0,"P"," "))</f>
        <v xml:space="preserve"> </v>
      </c>
      <c r="F651" s="108" t="str">
        <f>IF(COUNTIF(F634:F650,"A")&gt;4,"C",IF(COUNTIF(F634:F650,"A")&gt;0,"P"," "))</f>
        <v xml:space="preserve"> </v>
      </c>
      <c r="G651" s="108" t="str">
        <f t="shared" si="334"/>
        <v xml:space="preserve"> </v>
      </c>
      <c r="H651" s="108" t="str">
        <f t="shared" si="334"/>
        <v xml:space="preserve"> </v>
      </c>
      <c r="I651" s="108" t="str">
        <f t="shared" si="334"/>
        <v xml:space="preserve"> </v>
      </c>
      <c r="J651" s="108" t="str">
        <f t="shared" si="334"/>
        <v xml:space="preserve"> </v>
      </c>
      <c r="K651" s="108" t="str">
        <f t="shared" si="334"/>
        <v xml:space="preserve"> </v>
      </c>
      <c r="L651" s="108" t="str">
        <f t="shared" si="334"/>
        <v xml:space="preserve"> </v>
      </c>
      <c r="M651" s="108" t="str">
        <f t="shared" si="334"/>
        <v xml:space="preserve"> </v>
      </c>
      <c r="N651" s="108" t="str">
        <f t="shared" si="334"/>
        <v xml:space="preserve"> </v>
      </c>
      <c r="O651" s="108" t="str">
        <f t="shared" si="334"/>
        <v xml:space="preserve"> </v>
      </c>
      <c r="P651" s="108" t="str">
        <f t="shared" si="334"/>
        <v xml:space="preserve"> </v>
      </c>
      <c r="Q651" s="108" t="str">
        <f t="shared" si="334"/>
        <v xml:space="preserve"> </v>
      </c>
      <c r="R651" s="108" t="str">
        <f t="shared" si="334"/>
        <v xml:space="preserve"> </v>
      </c>
      <c r="S651" s="108" t="str">
        <f t="shared" si="334"/>
        <v xml:space="preserve"> </v>
      </c>
      <c r="T651" s="108" t="str">
        <f t="shared" ref="T651:AG651" si="335">IF(COUNTIF(T634:T650,"A")&gt;4,"C",IF(COUNTIF(T634:T650,"A")&gt;0,"P"," "))</f>
        <v xml:space="preserve"> </v>
      </c>
      <c r="U651" s="108" t="str">
        <f t="shared" si="335"/>
        <v xml:space="preserve"> </v>
      </c>
      <c r="V651" s="108" t="str">
        <f t="shared" si="335"/>
        <v xml:space="preserve"> </v>
      </c>
      <c r="W651" s="108" t="str">
        <f t="shared" si="335"/>
        <v xml:space="preserve"> </v>
      </c>
      <c r="X651" s="108" t="str">
        <f t="shared" si="335"/>
        <v xml:space="preserve"> </v>
      </c>
      <c r="Y651" s="108" t="str">
        <f t="shared" si="335"/>
        <v xml:space="preserve"> </v>
      </c>
      <c r="Z651" s="108" t="str">
        <f t="shared" si="335"/>
        <v xml:space="preserve"> </v>
      </c>
      <c r="AA651" s="108" t="str">
        <f t="shared" si="335"/>
        <v xml:space="preserve"> </v>
      </c>
      <c r="AB651" s="108" t="str">
        <f t="shared" si="335"/>
        <v xml:space="preserve"> </v>
      </c>
      <c r="AC651" s="108" t="str">
        <f t="shared" si="335"/>
        <v xml:space="preserve"> </v>
      </c>
      <c r="AD651" s="108" t="str">
        <f t="shared" si="335"/>
        <v xml:space="preserve"> </v>
      </c>
      <c r="AE651" s="108" t="str">
        <f t="shared" si="335"/>
        <v xml:space="preserve"> </v>
      </c>
      <c r="AF651" s="108" t="str">
        <f t="shared" si="335"/>
        <v xml:space="preserve"> </v>
      </c>
      <c r="AG651" s="108" t="str">
        <f t="shared" si="335"/>
        <v xml:space="preserve"> </v>
      </c>
    </row>
    <row r="652" spans="2:33" ht="15">
      <c r="B652" s="139" t="s">
        <v>154</v>
      </c>
    </row>
    <row r="653" spans="2:33">
      <c r="B653">
        <v>1</v>
      </c>
      <c r="C653" s="150" t="s">
        <v>246</v>
      </c>
    </row>
    <row r="654" spans="2:33">
      <c r="B654" s="140"/>
      <c r="C654" s="180" t="s">
        <v>251</v>
      </c>
      <c r="D654" s="8"/>
      <c r="E654" s="8"/>
      <c r="F654" s="8"/>
      <c r="G654" s="8"/>
      <c r="H654" s="8"/>
      <c r="I654" s="8"/>
      <c r="J654" s="8"/>
      <c r="K654" s="8"/>
      <c r="L654" s="8"/>
      <c r="M654" s="8"/>
      <c r="N654" s="8"/>
      <c r="O654" s="8"/>
      <c r="P654" s="8"/>
      <c r="Q654" s="8"/>
      <c r="R654" s="8"/>
      <c r="S654" s="8"/>
      <c r="T654" s="8"/>
      <c r="U654" s="8"/>
      <c r="V654" s="8"/>
      <c r="W654" s="8"/>
      <c r="X654" s="8"/>
      <c r="Y654" s="8"/>
      <c r="Z654" s="8"/>
      <c r="AA654" s="8"/>
      <c r="AB654" s="8"/>
      <c r="AC654" s="8"/>
      <c r="AD654" s="8"/>
      <c r="AE654" s="8"/>
      <c r="AF654" s="8"/>
      <c r="AG654" s="8"/>
    </row>
    <row r="655" spans="2:33">
      <c r="B655" s="140"/>
      <c r="C655" s="180" t="s">
        <v>252</v>
      </c>
      <c r="D655" s="84"/>
      <c r="E655" s="8"/>
      <c r="F655" s="8"/>
      <c r="G655" s="8"/>
      <c r="H655" s="8"/>
      <c r="I655" s="8"/>
      <c r="J655" s="8"/>
      <c r="K655" s="8"/>
      <c r="L655" s="8"/>
      <c r="M655" s="8"/>
      <c r="N655" s="8"/>
      <c r="O655" s="8"/>
      <c r="P655" s="8"/>
      <c r="Q655" s="8"/>
      <c r="R655" s="8"/>
      <c r="S655" s="8"/>
      <c r="T655" s="8"/>
      <c r="U655" s="8"/>
      <c r="V655" s="8"/>
      <c r="W655" s="8"/>
      <c r="X655" s="8"/>
      <c r="Y655" s="8"/>
      <c r="Z655" s="8"/>
      <c r="AA655" s="8"/>
      <c r="AB655" s="8"/>
      <c r="AC655" s="8"/>
      <c r="AD655" s="8"/>
      <c r="AE655" s="8"/>
      <c r="AF655" s="8"/>
      <c r="AG655" s="8"/>
    </row>
    <row r="656" spans="2:33">
      <c r="B656" s="140"/>
      <c r="C656" s="180" t="s">
        <v>253</v>
      </c>
      <c r="D656" s="8"/>
      <c r="E656" s="8"/>
      <c r="F656" s="8"/>
      <c r="G656" s="8"/>
      <c r="H656" s="8"/>
      <c r="I656" s="8"/>
      <c r="J656" s="8"/>
      <c r="K656" s="8"/>
      <c r="L656" s="8"/>
      <c r="M656" s="8"/>
      <c r="N656" s="8"/>
      <c r="O656" s="8"/>
      <c r="P656" s="8"/>
      <c r="Q656" s="8"/>
      <c r="R656" s="8"/>
      <c r="S656" s="8"/>
      <c r="T656" s="8"/>
      <c r="U656" s="8"/>
      <c r="V656" s="8"/>
      <c r="W656" s="8"/>
      <c r="X656" s="8"/>
      <c r="Y656" s="8"/>
      <c r="Z656" s="8"/>
      <c r="AA656" s="8"/>
      <c r="AB656" s="8"/>
      <c r="AC656" s="8"/>
      <c r="AD656" s="8"/>
      <c r="AE656" s="8"/>
      <c r="AF656" s="8"/>
      <c r="AG656" s="8"/>
    </row>
    <row r="657" spans="2:33">
      <c r="B657">
        <v>2</v>
      </c>
      <c r="C657" s="147" t="s">
        <v>247</v>
      </c>
      <c r="D657" s="142" t="str">
        <f t="shared" ref="D657:AG657" si="336">IF(COUNTIF(D654:D656,"C")&gt;=1,"A",IF(COUNTIF(D654:D656,"C")&gt;0,"P"," "))</f>
        <v xml:space="preserve"> </v>
      </c>
      <c r="E657" s="142" t="str">
        <f t="shared" ref="E657:S657" si="337">IF(COUNTIF(E654:E656,"C")&gt;=1,"A",IF(COUNTIF(E654:E656,"C")&gt;0,"P"," "))</f>
        <v xml:space="preserve"> </v>
      </c>
      <c r="F657" s="142" t="str">
        <f>IF(COUNTIF(F654:F656,"C")&gt;=1,"A",IF(COUNTIF(F654:F656,"C")&gt;0,"P"," "))</f>
        <v xml:space="preserve"> </v>
      </c>
      <c r="G657" s="142" t="str">
        <f t="shared" si="337"/>
        <v xml:space="preserve"> </v>
      </c>
      <c r="H657" s="142" t="str">
        <f t="shared" si="337"/>
        <v xml:space="preserve"> </v>
      </c>
      <c r="I657" s="142" t="str">
        <f t="shared" si="337"/>
        <v xml:space="preserve"> </v>
      </c>
      <c r="J657" s="142" t="str">
        <f t="shared" si="337"/>
        <v xml:space="preserve"> </v>
      </c>
      <c r="K657" s="142" t="str">
        <f t="shared" si="337"/>
        <v xml:space="preserve"> </v>
      </c>
      <c r="L657" s="142" t="str">
        <f t="shared" si="337"/>
        <v xml:space="preserve"> </v>
      </c>
      <c r="M657" s="142" t="str">
        <f t="shared" si="337"/>
        <v xml:space="preserve"> </v>
      </c>
      <c r="N657" s="142" t="str">
        <f t="shared" si="337"/>
        <v xml:space="preserve"> </v>
      </c>
      <c r="O657" s="142" t="str">
        <f t="shared" si="337"/>
        <v xml:space="preserve"> </v>
      </c>
      <c r="P657" s="142" t="str">
        <f t="shared" si="337"/>
        <v xml:space="preserve"> </v>
      </c>
      <c r="Q657" s="142" t="str">
        <f t="shared" si="337"/>
        <v xml:space="preserve"> </v>
      </c>
      <c r="R657" s="142" t="str">
        <f t="shared" si="337"/>
        <v xml:space="preserve"> </v>
      </c>
      <c r="S657" s="142" t="str">
        <f t="shared" si="337"/>
        <v xml:space="preserve"> </v>
      </c>
      <c r="T657" s="142" t="str">
        <f t="shared" si="336"/>
        <v xml:space="preserve"> </v>
      </c>
      <c r="U657" s="142" t="str">
        <f t="shared" si="336"/>
        <v xml:space="preserve"> </v>
      </c>
      <c r="V657" s="142" t="str">
        <f t="shared" si="336"/>
        <v xml:space="preserve"> </v>
      </c>
      <c r="W657" s="142" t="str">
        <f t="shared" si="336"/>
        <v xml:space="preserve"> </v>
      </c>
      <c r="X657" s="142" t="str">
        <f t="shared" si="336"/>
        <v xml:space="preserve"> </v>
      </c>
      <c r="Y657" s="142" t="str">
        <f t="shared" si="336"/>
        <v xml:space="preserve"> </v>
      </c>
      <c r="Z657" s="142" t="str">
        <f t="shared" si="336"/>
        <v xml:space="preserve"> </v>
      </c>
      <c r="AA657" s="142" t="str">
        <f t="shared" si="336"/>
        <v xml:space="preserve"> </v>
      </c>
      <c r="AB657" s="142" t="str">
        <f t="shared" si="336"/>
        <v xml:space="preserve"> </v>
      </c>
      <c r="AC657" s="142" t="str">
        <f t="shared" si="336"/>
        <v xml:space="preserve"> </v>
      </c>
      <c r="AD657" s="142" t="str">
        <f t="shared" si="336"/>
        <v xml:space="preserve"> </v>
      </c>
      <c r="AE657" s="142" t="str">
        <f t="shared" si="336"/>
        <v xml:space="preserve"> </v>
      </c>
      <c r="AF657" s="142" t="str">
        <f t="shared" si="336"/>
        <v xml:space="preserve"> </v>
      </c>
      <c r="AG657" s="142" t="str">
        <f t="shared" si="336"/>
        <v xml:space="preserve"> </v>
      </c>
    </row>
    <row r="658" spans="2:33">
      <c r="B658" s="140"/>
      <c r="C658" s="180" t="s">
        <v>254</v>
      </c>
      <c r="D658" s="8"/>
      <c r="E658" s="8"/>
      <c r="F658" s="8"/>
      <c r="G658" s="8"/>
      <c r="H658" s="8"/>
      <c r="I658" s="8"/>
      <c r="J658" s="8"/>
      <c r="K658" s="8"/>
      <c r="L658" s="8"/>
      <c r="M658" s="8"/>
      <c r="N658" s="8"/>
      <c r="O658" s="8"/>
      <c r="P658" s="8"/>
      <c r="Q658" s="8"/>
      <c r="R658" s="8"/>
      <c r="S658" s="8"/>
      <c r="T658" s="8"/>
      <c r="U658" s="8"/>
      <c r="V658" s="8"/>
      <c r="W658" s="8"/>
      <c r="X658" s="8"/>
      <c r="Y658" s="8"/>
      <c r="Z658" s="8"/>
      <c r="AA658" s="8"/>
      <c r="AB658" s="8"/>
      <c r="AC658" s="8"/>
      <c r="AD658" s="8"/>
      <c r="AE658" s="8"/>
      <c r="AF658" s="8"/>
      <c r="AG658" s="8"/>
    </row>
    <row r="659" spans="2:33">
      <c r="B659" s="140"/>
      <c r="C659" s="180" t="s">
        <v>255</v>
      </c>
      <c r="D659" s="84"/>
      <c r="E659" s="8"/>
      <c r="F659" s="8"/>
      <c r="G659" s="8"/>
      <c r="H659" s="8"/>
      <c r="I659" s="8"/>
      <c r="J659" s="8"/>
      <c r="K659" s="8"/>
      <c r="L659" s="8"/>
      <c r="M659" s="8"/>
      <c r="N659" s="8"/>
      <c r="O659" s="8"/>
      <c r="P659" s="8"/>
      <c r="Q659" s="8"/>
      <c r="R659" s="8"/>
      <c r="S659" s="8"/>
      <c r="T659" s="8"/>
      <c r="U659" s="8"/>
      <c r="V659" s="8"/>
      <c r="W659" s="8"/>
      <c r="X659" s="8"/>
      <c r="Y659" s="8"/>
      <c r="Z659" s="8"/>
      <c r="AA659" s="8"/>
      <c r="AB659" s="8"/>
      <c r="AC659" s="8"/>
      <c r="AD659" s="8"/>
      <c r="AE659" s="8"/>
      <c r="AF659" s="8"/>
      <c r="AG659" s="8"/>
    </row>
    <row r="660" spans="2:33">
      <c r="B660" s="140"/>
      <c r="C660" s="180" t="s">
        <v>256</v>
      </c>
      <c r="D660" s="8"/>
      <c r="E660" s="8"/>
      <c r="F660" s="8"/>
      <c r="G660" s="8"/>
      <c r="H660" s="8"/>
      <c r="I660" s="8"/>
      <c r="J660" s="8"/>
      <c r="K660" s="8"/>
      <c r="L660" s="8"/>
      <c r="M660" s="8"/>
      <c r="N660" s="8"/>
      <c r="O660" s="8"/>
      <c r="P660" s="8"/>
      <c r="Q660" s="8"/>
      <c r="R660" s="8"/>
      <c r="S660" s="8"/>
      <c r="T660" s="8"/>
      <c r="U660" s="8"/>
      <c r="V660" s="8"/>
      <c r="W660" s="8"/>
      <c r="X660" s="8"/>
      <c r="Y660" s="8"/>
      <c r="Z660" s="8"/>
      <c r="AA660" s="8"/>
      <c r="AB660" s="8"/>
      <c r="AC660" s="8"/>
      <c r="AD660" s="8"/>
      <c r="AE660" s="8"/>
      <c r="AF660" s="8"/>
      <c r="AG660" s="8"/>
    </row>
    <row r="661" spans="2:33">
      <c r="B661">
        <v>3</v>
      </c>
      <c r="C661" s="147" t="s">
        <v>248</v>
      </c>
      <c r="D661" s="142" t="str">
        <f t="shared" ref="D661:AG661" si="338">IF(COUNTIF(D658:D660,"C")&gt;=1,"A",IF(COUNTIF(D658:D660,"C")&gt;0,"P"," "))</f>
        <v xml:space="preserve"> </v>
      </c>
      <c r="E661" s="142" t="str">
        <f t="shared" ref="E661:S661" si="339">IF(COUNTIF(E658:E660,"C")&gt;=1,"A",IF(COUNTIF(E658:E660,"C")&gt;0,"P"," "))</f>
        <v xml:space="preserve"> </v>
      </c>
      <c r="F661" s="142" t="str">
        <f>IF(COUNTIF(F658:F660,"C")&gt;=1,"A",IF(COUNTIF(F658:F660,"C")&gt;0,"P"," "))</f>
        <v xml:space="preserve"> </v>
      </c>
      <c r="G661" s="142" t="str">
        <f t="shared" si="339"/>
        <v xml:space="preserve"> </v>
      </c>
      <c r="H661" s="142" t="str">
        <f t="shared" si="339"/>
        <v xml:space="preserve"> </v>
      </c>
      <c r="I661" s="142" t="str">
        <f t="shared" si="339"/>
        <v xml:space="preserve"> </v>
      </c>
      <c r="J661" s="142" t="str">
        <f t="shared" si="339"/>
        <v xml:space="preserve"> </v>
      </c>
      <c r="K661" s="142" t="str">
        <f t="shared" si="339"/>
        <v xml:space="preserve"> </v>
      </c>
      <c r="L661" s="142" t="str">
        <f t="shared" si="339"/>
        <v xml:space="preserve"> </v>
      </c>
      <c r="M661" s="142" t="str">
        <f t="shared" si="339"/>
        <v xml:space="preserve"> </v>
      </c>
      <c r="N661" s="142" t="str">
        <f t="shared" si="339"/>
        <v xml:space="preserve"> </v>
      </c>
      <c r="O661" s="142" t="str">
        <f t="shared" si="339"/>
        <v xml:space="preserve"> </v>
      </c>
      <c r="P661" s="142" t="str">
        <f t="shared" si="339"/>
        <v xml:space="preserve"> </v>
      </c>
      <c r="Q661" s="142" t="str">
        <f t="shared" si="339"/>
        <v xml:space="preserve"> </v>
      </c>
      <c r="R661" s="142" t="str">
        <f t="shared" si="339"/>
        <v xml:space="preserve"> </v>
      </c>
      <c r="S661" s="142" t="str">
        <f t="shared" si="339"/>
        <v xml:space="preserve"> </v>
      </c>
      <c r="T661" s="142" t="str">
        <f t="shared" si="338"/>
        <v xml:space="preserve"> </v>
      </c>
      <c r="U661" s="142" t="str">
        <f t="shared" si="338"/>
        <v xml:space="preserve"> </v>
      </c>
      <c r="V661" s="142" t="str">
        <f t="shared" si="338"/>
        <v xml:space="preserve"> </v>
      </c>
      <c r="W661" s="142" t="str">
        <f t="shared" si="338"/>
        <v xml:space="preserve"> </v>
      </c>
      <c r="X661" s="142" t="str">
        <f t="shared" si="338"/>
        <v xml:space="preserve"> </v>
      </c>
      <c r="Y661" s="142" t="str">
        <f t="shared" si="338"/>
        <v xml:space="preserve"> </v>
      </c>
      <c r="Z661" s="142" t="str">
        <f t="shared" si="338"/>
        <v xml:space="preserve"> </v>
      </c>
      <c r="AA661" s="142" t="str">
        <f t="shared" si="338"/>
        <v xml:space="preserve"> </v>
      </c>
      <c r="AB661" s="142" t="str">
        <f t="shared" si="338"/>
        <v xml:space="preserve"> </v>
      </c>
      <c r="AC661" s="142" t="str">
        <f t="shared" si="338"/>
        <v xml:space="preserve"> </v>
      </c>
      <c r="AD661" s="142" t="str">
        <f t="shared" si="338"/>
        <v xml:space="preserve"> </v>
      </c>
      <c r="AE661" s="142" t="str">
        <f t="shared" si="338"/>
        <v xml:space="preserve"> </v>
      </c>
      <c r="AF661" s="142" t="str">
        <f t="shared" si="338"/>
        <v xml:space="preserve"> </v>
      </c>
      <c r="AG661" s="142" t="str">
        <f t="shared" si="338"/>
        <v xml:space="preserve"> </v>
      </c>
    </row>
    <row r="662" spans="2:33">
      <c r="B662" s="140"/>
      <c r="C662" s="180" t="s">
        <v>928</v>
      </c>
      <c r="D662" s="8"/>
      <c r="E662" s="8"/>
      <c r="F662" s="8"/>
      <c r="G662" s="8"/>
      <c r="H662" s="8"/>
      <c r="I662" s="8"/>
      <c r="J662" s="8"/>
      <c r="K662" s="8"/>
      <c r="L662" s="8"/>
      <c r="M662" s="8"/>
      <c r="N662" s="8"/>
      <c r="O662" s="8"/>
      <c r="P662" s="8"/>
      <c r="Q662" s="8"/>
      <c r="R662" s="8"/>
      <c r="S662" s="8"/>
      <c r="T662" s="8"/>
      <c r="U662" s="8"/>
      <c r="V662" s="8"/>
      <c r="W662" s="8"/>
      <c r="X662" s="8"/>
      <c r="Y662" s="8"/>
      <c r="Z662" s="8"/>
      <c r="AA662" s="8"/>
      <c r="AB662" s="8"/>
      <c r="AC662" s="8"/>
      <c r="AD662" s="8"/>
      <c r="AE662" s="8"/>
      <c r="AF662" s="8"/>
      <c r="AG662" s="8"/>
    </row>
    <row r="663" spans="2:33">
      <c r="B663" s="140"/>
      <c r="C663" s="180" t="s">
        <v>257</v>
      </c>
      <c r="D663" s="84"/>
      <c r="E663" s="8"/>
      <c r="F663" s="8"/>
      <c r="G663" s="8"/>
      <c r="H663" s="8"/>
      <c r="I663" s="8"/>
      <c r="J663" s="8"/>
      <c r="K663" s="8"/>
      <c r="L663" s="8"/>
      <c r="M663" s="8"/>
      <c r="N663" s="8"/>
      <c r="O663" s="8"/>
      <c r="P663" s="8"/>
      <c r="Q663" s="8"/>
      <c r="R663" s="8"/>
      <c r="S663" s="8"/>
      <c r="T663" s="8"/>
      <c r="U663" s="8"/>
      <c r="V663" s="8"/>
      <c r="W663" s="8"/>
      <c r="X663" s="8"/>
      <c r="Y663" s="8"/>
      <c r="Z663" s="8"/>
      <c r="AA663" s="8"/>
      <c r="AB663" s="8"/>
      <c r="AC663" s="8"/>
      <c r="AD663" s="8"/>
      <c r="AE663" s="8"/>
      <c r="AF663" s="8"/>
      <c r="AG663" s="8"/>
    </row>
    <row r="664" spans="2:33">
      <c r="B664" s="140"/>
      <c r="C664" s="180" t="s">
        <v>258</v>
      </c>
      <c r="D664" s="8"/>
      <c r="E664" s="8"/>
      <c r="F664" s="8"/>
      <c r="G664" s="8"/>
      <c r="H664" s="8"/>
      <c r="I664" s="8"/>
      <c r="J664" s="8"/>
      <c r="K664" s="8"/>
      <c r="L664" s="8"/>
      <c r="M664" s="8"/>
      <c r="N664" s="8"/>
      <c r="O664" s="8"/>
      <c r="P664" s="8"/>
      <c r="Q664" s="8"/>
      <c r="R664" s="8"/>
      <c r="S664" s="8"/>
      <c r="T664" s="8"/>
      <c r="U664" s="8"/>
      <c r="V664" s="8"/>
      <c r="W664" s="8"/>
      <c r="X664" s="8"/>
      <c r="Y664" s="8"/>
      <c r="Z664" s="8"/>
      <c r="AA664" s="8"/>
      <c r="AB664" s="8"/>
      <c r="AC664" s="8"/>
      <c r="AD664" s="8"/>
      <c r="AE664" s="8"/>
      <c r="AF664" s="8"/>
      <c r="AG664" s="8"/>
    </row>
    <row r="665" spans="2:33">
      <c r="B665">
        <v>4</v>
      </c>
      <c r="C665" s="147" t="s">
        <v>249</v>
      </c>
      <c r="D665" s="142" t="str">
        <f t="shared" ref="D665:AG665" si="340">IF(COUNTIF(D662:D664,"C")&gt;=1,"A",IF(COUNTIF(D662:D664,"C")&gt;0,"P"," "))</f>
        <v xml:space="preserve"> </v>
      </c>
      <c r="E665" s="142" t="str">
        <f t="shared" ref="E665:S665" si="341">IF(COUNTIF(E662:E664,"C")&gt;=1,"A",IF(COUNTIF(E662:E664,"C")&gt;0,"P"," "))</f>
        <v xml:space="preserve"> </v>
      </c>
      <c r="F665" s="142" t="str">
        <f>IF(COUNTIF(F662:F664,"C")&gt;=1,"A",IF(COUNTIF(F662:F664,"C")&gt;0,"P"," "))</f>
        <v xml:space="preserve"> </v>
      </c>
      <c r="G665" s="142" t="str">
        <f t="shared" si="341"/>
        <v xml:space="preserve"> </v>
      </c>
      <c r="H665" s="142" t="str">
        <f t="shared" si="341"/>
        <v xml:space="preserve"> </v>
      </c>
      <c r="I665" s="142" t="str">
        <f t="shared" si="341"/>
        <v xml:space="preserve"> </v>
      </c>
      <c r="J665" s="142" t="str">
        <f t="shared" si="341"/>
        <v xml:space="preserve"> </v>
      </c>
      <c r="K665" s="142" t="str">
        <f t="shared" si="341"/>
        <v xml:space="preserve"> </v>
      </c>
      <c r="L665" s="142" t="str">
        <f t="shared" si="341"/>
        <v xml:space="preserve"> </v>
      </c>
      <c r="M665" s="142" t="str">
        <f t="shared" si="341"/>
        <v xml:space="preserve"> </v>
      </c>
      <c r="N665" s="142" t="str">
        <f t="shared" si="341"/>
        <v xml:space="preserve"> </v>
      </c>
      <c r="O665" s="142" t="str">
        <f t="shared" si="341"/>
        <v xml:space="preserve"> </v>
      </c>
      <c r="P665" s="142" t="str">
        <f t="shared" si="341"/>
        <v xml:space="preserve"> </v>
      </c>
      <c r="Q665" s="142" t="str">
        <f t="shared" si="341"/>
        <v xml:space="preserve"> </v>
      </c>
      <c r="R665" s="142" t="str">
        <f t="shared" si="341"/>
        <v xml:space="preserve"> </v>
      </c>
      <c r="S665" s="142" t="str">
        <f t="shared" si="341"/>
        <v xml:space="preserve"> </v>
      </c>
      <c r="T665" s="142" t="str">
        <f t="shared" si="340"/>
        <v xml:space="preserve"> </v>
      </c>
      <c r="U665" s="142" t="str">
        <f t="shared" si="340"/>
        <v xml:space="preserve"> </v>
      </c>
      <c r="V665" s="142" t="str">
        <f t="shared" si="340"/>
        <v xml:space="preserve"> </v>
      </c>
      <c r="W665" s="142" t="str">
        <f t="shared" si="340"/>
        <v xml:space="preserve"> </v>
      </c>
      <c r="X665" s="142" t="str">
        <f t="shared" si="340"/>
        <v xml:space="preserve"> </v>
      </c>
      <c r="Y665" s="142" t="str">
        <f t="shared" si="340"/>
        <v xml:space="preserve"> </v>
      </c>
      <c r="Z665" s="142" t="str">
        <f t="shared" si="340"/>
        <v xml:space="preserve"> </v>
      </c>
      <c r="AA665" s="142" t="str">
        <f t="shared" si="340"/>
        <v xml:space="preserve"> </v>
      </c>
      <c r="AB665" s="142" t="str">
        <f t="shared" si="340"/>
        <v xml:space="preserve"> </v>
      </c>
      <c r="AC665" s="142" t="str">
        <f t="shared" si="340"/>
        <v xml:space="preserve"> </v>
      </c>
      <c r="AD665" s="142" t="str">
        <f t="shared" si="340"/>
        <v xml:space="preserve"> </v>
      </c>
      <c r="AE665" s="142" t="str">
        <f t="shared" si="340"/>
        <v xml:space="preserve"> </v>
      </c>
      <c r="AF665" s="142" t="str">
        <f t="shared" si="340"/>
        <v xml:space="preserve"> </v>
      </c>
      <c r="AG665" s="142" t="str">
        <f t="shared" si="340"/>
        <v xml:space="preserve"> </v>
      </c>
    </row>
    <row r="666" spans="2:33">
      <c r="B666" s="140"/>
      <c r="C666" s="180" t="s">
        <v>259</v>
      </c>
      <c r="D666" s="8"/>
      <c r="E666" s="8"/>
      <c r="F666" s="8"/>
      <c r="G666" s="8"/>
      <c r="H666" s="8"/>
      <c r="I666" s="8"/>
      <c r="J666" s="8"/>
      <c r="K666" s="8"/>
      <c r="L666" s="8"/>
      <c r="M666" s="8"/>
      <c r="N666" s="8"/>
      <c r="O666" s="8"/>
      <c r="P666" s="8"/>
      <c r="Q666" s="8"/>
      <c r="R666" s="8"/>
      <c r="S666" s="8"/>
      <c r="T666" s="8"/>
      <c r="U666" s="8"/>
      <c r="V666" s="8"/>
      <c r="W666" s="8"/>
      <c r="X666" s="8"/>
      <c r="Y666" s="8"/>
      <c r="Z666" s="8"/>
      <c r="AA666" s="8"/>
      <c r="AB666" s="8"/>
      <c r="AC666" s="8"/>
      <c r="AD666" s="8"/>
      <c r="AE666" s="8"/>
      <c r="AF666" s="8"/>
      <c r="AG666" s="8"/>
    </row>
    <row r="667" spans="2:33">
      <c r="B667" s="140"/>
      <c r="C667" s="180" t="s">
        <v>260</v>
      </c>
      <c r="D667" s="84"/>
      <c r="E667" s="8"/>
      <c r="F667" s="8"/>
      <c r="G667" s="8"/>
      <c r="H667" s="8"/>
      <c r="I667" s="8"/>
      <c r="J667" s="8"/>
      <c r="K667" s="8"/>
      <c r="L667" s="8"/>
      <c r="M667" s="8"/>
      <c r="N667" s="8"/>
      <c r="O667" s="8"/>
      <c r="P667" s="8"/>
      <c r="Q667" s="8"/>
      <c r="R667" s="8"/>
      <c r="S667" s="8"/>
      <c r="T667" s="8"/>
      <c r="U667" s="8"/>
      <c r="V667" s="8"/>
      <c r="W667" s="8"/>
      <c r="X667" s="8"/>
      <c r="Y667" s="8"/>
      <c r="Z667" s="8"/>
      <c r="AA667" s="8"/>
      <c r="AB667" s="8"/>
      <c r="AC667" s="8"/>
      <c r="AD667" s="8"/>
      <c r="AE667" s="8"/>
      <c r="AF667" s="8"/>
      <c r="AG667" s="8"/>
    </row>
    <row r="668" spans="2:33">
      <c r="B668" s="140"/>
      <c r="C668" s="180" t="s">
        <v>261</v>
      </c>
      <c r="D668" s="8"/>
      <c r="E668" s="8"/>
      <c r="F668" s="8"/>
      <c r="G668" s="8"/>
      <c r="H668" s="8"/>
      <c r="I668" s="8"/>
      <c r="J668" s="8"/>
      <c r="K668" s="8"/>
      <c r="L668" s="8"/>
      <c r="M668" s="8"/>
      <c r="N668" s="8"/>
      <c r="O668" s="8"/>
      <c r="P668" s="8"/>
      <c r="Q668" s="8"/>
      <c r="R668" s="8"/>
      <c r="S668" s="8"/>
      <c r="T668" s="8"/>
      <c r="U668" s="8"/>
      <c r="V668" s="8"/>
      <c r="W668" s="8"/>
      <c r="X668" s="8"/>
      <c r="Y668" s="8"/>
      <c r="Z668" s="8"/>
      <c r="AA668" s="8"/>
      <c r="AB668" s="8"/>
      <c r="AC668" s="8"/>
      <c r="AD668" s="8"/>
      <c r="AE668" s="8"/>
      <c r="AF668" s="8"/>
      <c r="AG668" s="8"/>
    </row>
    <row r="669" spans="2:33">
      <c r="B669">
        <v>5</v>
      </c>
      <c r="C669" s="147" t="s">
        <v>250</v>
      </c>
      <c r="D669" s="142" t="str">
        <f t="shared" ref="D669:AG669" si="342">IF(COUNTIF(D666:D668,"C")&gt;=1,"A",IF(COUNTIF(D666:D668,"C")&gt;0,"P"," "))</f>
        <v xml:space="preserve"> </v>
      </c>
      <c r="E669" s="142" t="str">
        <f t="shared" ref="E669:S669" si="343">IF(COUNTIF(E666:E668,"C")&gt;=1,"A",IF(COUNTIF(E666:E668,"C")&gt;0,"P"," "))</f>
        <v xml:space="preserve"> </v>
      </c>
      <c r="F669" s="142" t="str">
        <f>IF(COUNTIF(F666:F668,"C")&gt;=1,"A",IF(COUNTIF(F666:F668,"C")&gt;0,"P"," "))</f>
        <v xml:space="preserve"> </v>
      </c>
      <c r="G669" s="142" t="str">
        <f t="shared" si="343"/>
        <v xml:space="preserve"> </v>
      </c>
      <c r="H669" s="142" t="str">
        <f t="shared" si="343"/>
        <v xml:space="preserve"> </v>
      </c>
      <c r="I669" s="142" t="str">
        <f t="shared" si="343"/>
        <v xml:space="preserve"> </v>
      </c>
      <c r="J669" s="142" t="str">
        <f t="shared" si="343"/>
        <v xml:space="preserve"> </v>
      </c>
      <c r="K669" s="142" t="str">
        <f t="shared" si="343"/>
        <v xml:space="preserve"> </v>
      </c>
      <c r="L669" s="142" t="str">
        <f t="shared" si="343"/>
        <v xml:space="preserve"> </v>
      </c>
      <c r="M669" s="142" t="str">
        <f t="shared" si="343"/>
        <v xml:space="preserve"> </v>
      </c>
      <c r="N669" s="142" t="str">
        <f t="shared" si="343"/>
        <v xml:space="preserve"> </v>
      </c>
      <c r="O669" s="142" t="str">
        <f t="shared" si="343"/>
        <v xml:space="preserve"> </v>
      </c>
      <c r="P669" s="142" t="str">
        <f t="shared" si="343"/>
        <v xml:space="preserve"> </v>
      </c>
      <c r="Q669" s="142" t="str">
        <f t="shared" si="343"/>
        <v xml:space="preserve"> </v>
      </c>
      <c r="R669" s="142" t="str">
        <f t="shared" si="343"/>
        <v xml:space="preserve"> </v>
      </c>
      <c r="S669" s="142" t="str">
        <f t="shared" si="343"/>
        <v xml:space="preserve"> </v>
      </c>
      <c r="T669" s="142" t="str">
        <f t="shared" si="342"/>
        <v xml:space="preserve"> </v>
      </c>
      <c r="U669" s="142" t="str">
        <f t="shared" si="342"/>
        <v xml:space="preserve"> </v>
      </c>
      <c r="V669" s="142" t="str">
        <f t="shared" si="342"/>
        <v xml:space="preserve"> </v>
      </c>
      <c r="W669" s="142" t="str">
        <f t="shared" si="342"/>
        <v xml:space="preserve"> </v>
      </c>
      <c r="X669" s="142" t="str">
        <f t="shared" si="342"/>
        <v xml:space="preserve"> </v>
      </c>
      <c r="Y669" s="142" t="str">
        <f t="shared" si="342"/>
        <v xml:space="preserve"> </v>
      </c>
      <c r="Z669" s="142" t="str">
        <f t="shared" si="342"/>
        <v xml:space="preserve"> </v>
      </c>
      <c r="AA669" s="142" t="str">
        <f t="shared" si="342"/>
        <v xml:space="preserve"> </v>
      </c>
      <c r="AB669" s="142" t="str">
        <f t="shared" si="342"/>
        <v xml:space="preserve"> </v>
      </c>
      <c r="AC669" s="142" t="str">
        <f t="shared" si="342"/>
        <v xml:space="preserve"> </v>
      </c>
      <c r="AD669" s="142" t="str">
        <f t="shared" si="342"/>
        <v xml:space="preserve"> </v>
      </c>
      <c r="AE669" s="142" t="str">
        <f t="shared" si="342"/>
        <v xml:space="preserve"> </v>
      </c>
      <c r="AF669" s="142" t="str">
        <f t="shared" si="342"/>
        <v xml:space="preserve"> </v>
      </c>
      <c r="AG669" s="142" t="str">
        <f t="shared" si="342"/>
        <v xml:space="preserve"> </v>
      </c>
    </row>
    <row r="670" spans="2:33">
      <c r="B670" s="140"/>
      <c r="C670" s="180" t="s">
        <v>262</v>
      </c>
      <c r="D670" s="8"/>
      <c r="E670" s="8"/>
      <c r="F670" s="8"/>
      <c r="G670" s="8"/>
      <c r="H670" s="8"/>
      <c r="I670" s="8"/>
      <c r="J670" s="8"/>
      <c r="K670" s="8"/>
      <c r="L670" s="8"/>
      <c r="M670" s="8"/>
      <c r="N670" s="8"/>
      <c r="O670" s="8"/>
      <c r="P670" s="8"/>
      <c r="Q670" s="8"/>
      <c r="R670" s="8"/>
      <c r="S670" s="8"/>
      <c r="T670" s="8"/>
      <c r="U670" s="8"/>
      <c r="V670" s="8"/>
      <c r="W670" s="8"/>
      <c r="X670" s="8"/>
      <c r="Y670" s="8"/>
      <c r="Z670" s="8"/>
      <c r="AA670" s="8"/>
      <c r="AB670" s="8"/>
      <c r="AC670" s="8"/>
      <c r="AD670" s="8"/>
      <c r="AE670" s="8"/>
      <c r="AF670" s="8"/>
      <c r="AG670" s="8"/>
    </row>
    <row r="671" spans="2:33">
      <c r="B671" s="140"/>
      <c r="C671" s="180" t="s">
        <v>263</v>
      </c>
      <c r="D671" s="84"/>
      <c r="E671" s="8"/>
      <c r="F671" s="8"/>
      <c r="G671" s="8"/>
      <c r="H671" s="8"/>
      <c r="I671" s="8"/>
      <c r="J671" s="8"/>
      <c r="K671" s="8"/>
      <c r="L671" s="8"/>
      <c r="M671" s="8"/>
      <c r="N671" s="8"/>
      <c r="O671" s="8"/>
      <c r="P671" s="8"/>
      <c r="Q671" s="8"/>
      <c r="R671" s="8"/>
      <c r="S671" s="8"/>
      <c r="T671" s="8"/>
      <c r="U671" s="8"/>
      <c r="V671" s="8"/>
      <c r="W671" s="8"/>
      <c r="X671" s="8"/>
      <c r="Y671" s="8"/>
      <c r="Z671" s="8"/>
      <c r="AA671" s="8"/>
      <c r="AB671" s="8"/>
      <c r="AC671" s="8"/>
      <c r="AD671" s="8"/>
      <c r="AE671" s="8"/>
      <c r="AF671" s="8"/>
      <c r="AG671" s="8"/>
    </row>
    <row r="672" spans="2:33" ht="13.5" thickBot="1">
      <c r="B672" s="140"/>
      <c r="C672" s="180" t="s">
        <v>264</v>
      </c>
      <c r="D672" s="8"/>
      <c r="E672" s="8"/>
      <c r="F672" s="8"/>
      <c r="G672" s="8"/>
      <c r="H672" s="8"/>
      <c r="I672" s="8"/>
      <c r="J672" s="8"/>
      <c r="K672" s="8"/>
      <c r="L672" s="8"/>
      <c r="M672" s="8"/>
      <c r="N672" s="8"/>
      <c r="O672" s="8"/>
      <c r="P672" s="8"/>
      <c r="Q672" s="8"/>
      <c r="R672" s="8"/>
      <c r="S672" s="8"/>
      <c r="T672" s="8"/>
      <c r="U672" s="8"/>
      <c r="V672" s="8"/>
      <c r="W672" s="8"/>
      <c r="X672" s="8"/>
      <c r="Y672" s="8"/>
      <c r="Z672" s="8"/>
      <c r="AA672" s="8"/>
      <c r="AB672" s="8"/>
      <c r="AC672" s="8"/>
      <c r="AD672" s="8"/>
      <c r="AE672" s="8"/>
      <c r="AF672" s="8"/>
      <c r="AG672" s="8"/>
    </row>
    <row r="673" spans="2:33" ht="13.5" hidden="1" thickBot="1">
      <c r="D673" s="142" t="str">
        <f t="shared" ref="D673:AG673" si="344">IF(COUNTIF(D670:D672,"C")&gt;=1,"A",IF(COUNTIF(D670:D672,"C")&gt;0,"P"," "))</f>
        <v xml:space="preserve"> </v>
      </c>
      <c r="E673" s="142" t="str">
        <f t="shared" ref="E673:S673" si="345">IF(COUNTIF(E670:E672,"C")&gt;=1,"A",IF(COUNTIF(E670:E672,"C")&gt;0,"P"," "))</f>
        <v xml:space="preserve"> </v>
      </c>
      <c r="F673" s="142" t="str">
        <f>IF(COUNTIF(F670:F672,"C")&gt;=1,"A",IF(COUNTIF(F670:F672,"C")&gt;0,"P"," "))</f>
        <v xml:space="preserve"> </v>
      </c>
      <c r="G673" s="142" t="str">
        <f t="shared" si="345"/>
        <v xml:space="preserve"> </v>
      </c>
      <c r="H673" s="142" t="str">
        <f t="shared" si="345"/>
        <v xml:space="preserve"> </v>
      </c>
      <c r="I673" s="142" t="str">
        <f t="shared" si="345"/>
        <v xml:space="preserve"> </v>
      </c>
      <c r="J673" s="142" t="str">
        <f t="shared" si="345"/>
        <v xml:space="preserve"> </v>
      </c>
      <c r="K673" s="142" t="str">
        <f t="shared" si="345"/>
        <v xml:space="preserve"> </v>
      </c>
      <c r="L673" s="142" t="str">
        <f t="shared" si="345"/>
        <v xml:space="preserve"> </v>
      </c>
      <c r="M673" s="142" t="str">
        <f t="shared" si="345"/>
        <v xml:space="preserve"> </v>
      </c>
      <c r="N673" s="142" t="str">
        <f t="shared" si="345"/>
        <v xml:space="preserve"> </v>
      </c>
      <c r="O673" s="142" t="str">
        <f t="shared" si="345"/>
        <v xml:space="preserve"> </v>
      </c>
      <c r="P673" s="142" t="str">
        <f t="shared" si="345"/>
        <v xml:space="preserve"> </v>
      </c>
      <c r="Q673" s="142" t="str">
        <f t="shared" si="345"/>
        <v xml:space="preserve"> </v>
      </c>
      <c r="R673" s="142" t="str">
        <f t="shared" si="345"/>
        <v xml:space="preserve"> </v>
      </c>
      <c r="S673" s="142" t="str">
        <f t="shared" si="345"/>
        <v xml:space="preserve"> </v>
      </c>
      <c r="T673" s="142" t="str">
        <f t="shared" si="344"/>
        <v xml:space="preserve"> </v>
      </c>
      <c r="U673" s="142" t="str">
        <f t="shared" si="344"/>
        <v xml:space="preserve"> </v>
      </c>
      <c r="V673" s="142" t="str">
        <f t="shared" si="344"/>
        <v xml:space="preserve"> </v>
      </c>
      <c r="W673" s="142" t="str">
        <f t="shared" si="344"/>
        <v xml:space="preserve"> </v>
      </c>
      <c r="X673" s="142" t="str">
        <f t="shared" si="344"/>
        <v xml:space="preserve"> </v>
      </c>
      <c r="Y673" s="142" t="str">
        <f t="shared" si="344"/>
        <v xml:space="preserve"> </v>
      </c>
      <c r="Z673" s="142" t="str">
        <f t="shared" si="344"/>
        <v xml:space="preserve"> </v>
      </c>
      <c r="AA673" s="142" t="str">
        <f t="shared" si="344"/>
        <v xml:space="preserve"> </v>
      </c>
      <c r="AB673" s="142" t="str">
        <f t="shared" si="344"/>
        <v xml:space="preserve"> </v>
      </c>
      <c r="AC673" s="142" t="str">
        <f t="shared" si="344"/>
        <v xml:space="preserve"> </v>
      </c>
      <c r="AD673" s="142" t="str">
        <f t="shared" si="344"/>
        <v xml:space="preserve"> </v>
      </c>
      <c r="AE673" s="142" t="str">
        <f t="shared" si="344"/>
        <v xml:space="preserve"> </v>
      </c>
      <c r="AF673" s="142" t="str">
        <f t="shared" si="344"/>
        <v xml:space="preserve"> </v>
      </c>
      <c r="AG673" s="142" t="str">
        <f t="shared" si="344"/>
        <v xml:space="preserve"> </v>
      </c>
    </row>
    <row r="674" spans="2:33" ht="13.5" thickBot="1">
      <c r="C674" s="20" t="s">
        <v>49</v>
      </c>
      <c r="D674" s="108" t="str">
        <f>IF(COUNTIF(D657:D673,"A")&gt;4,"C",IF(COUNTIF(D657:D673,"A")&gt;0,"P"," "))</f>
        <v xml:space="preserve"> </v>
      </c>
      <c r="E674" s="108" t="str">
        <f t="shared" ref="E674:S674" si="346">IF(COUNTIF(E657:E673,"A")&gt;4,"C",IF(COUNTIF(E657:E673,"A")&gt;0,"P"," "))</f>
        <v xml:space="preserve"> </v>
      </c>
      <c r="F674" s="108" t="str">
        <f>IF(COUNTIF(F657:F673,"A")&gt;4,"C",IF(COUNTIF(F657:F673,"A")&gt;0,"P"," "))</f>
        <v xml:space="preserve"> </v>
      </c>
      <c r="G674" s="108" t="str">
        <f t="shared" si="346"/>
        <v xml:space="preserve"> </v>
      </c>
      <c r="H674" s="108" t="str">
        <f t="shared" si="346"/>
        <v xml:space="preserve"> </v>
      </c>
      <c r="I674" s="108" t="str">
        <f t="shared" si="346"/>
        <v xml:space="preserve"> </v>
      </c>
      <c r="J674" s="108" t="str">
        <f t="shared" si="346"/>
        <v xml:space="preserve"> </v>
      </c>
      <c r="K674" s="108" t="str">
        <f t="shared" si="346"/>
        <v xml:space="preserve"> </v>
      </c>
      <c r="L674" s="108" t="str">
        <f t="shared" si="346"/>
        <v xml:space="preserve"> </v>
      </c>
      <c r="M674" s="108" t="str">
        <f t="shared" si="346"/>
        <v xml:space="preserve"> </v>
      </c>
      <c r="N674" s="108" t="str">
        <f t="shared" si="346"/>
        <v xml:space="preserve"> </v>
      </c>
      <c r="O674" s="108" t="str">
        <f t="shared" si="346"/>
        <v xml:space="preserve"> </v>
      </c>
      <c r="P674" s="108" t="str">
        <f t="shared" si="346"/>
        <v xml:space="preserve"> </v>
      </c>
      <c r="Q674" s="108" t="str">
        <f t="shared" si="346"/>
        <v xml:space="preserve"> </v>
      </c>
      <c r="R674" s="108" t="str">
        <f t="shared" si="346"/>
        <v xml:space="preserve"> </v>
      </c>
      <c r="S674" s="108" t="str">
        <f t="shared" si="346"/>
        <v xml:space="preserve"> </v>
      </c>
      <c r="T674" s="108" t="str">
        <f t="shared" ref="T674:AG674" si="347">IF(COUNTIF(T657:T673,"A")&gt;4,"C",IF(COUNTIF(T657:T673,"A")&gt;0,"P"," "))</f>
        <v xml:space="preserve"> </v>
      </c>
      <c r="U674" s="108" t="str">
        <f t="shared" si="347"/>
        <v xml:space="preserve"> </v>
      </c>
      <c r="V674" s="108" t="str">
        <f t="shared" si="347"/>
        <v xml:space="preserve"> </v>
      </c>
      <c r="W674" s="108" t="str">
        <f t="shared" si="347"/>
        <v xml:space="preserve"> </v>
      </c>
      <c r="X674" s="108" t="str">
        <f t="shared" si="347"/>
        <v xml:space="preserve"> </v>
      </c>
      <c r="Y674" s="108" t="str">
        <f t="shared" si="347"/>
        <v xml:space="preserve"> </v>
      </c>
      <c r="Z674" s="108" t="str">
        <f t="shared" si="347"/>
        <v xml:space="preserve"> </v>
      </c>
      <c r="AA674" s="108" t="str">
        <f t="shared" si="347"/>
        <v xml:space="preserve"> </v>
      </c>
      <c r="AB674" s="108" t="str">
        <f t="shared" si="347"/>
        <v xml:space="preserve"> </v>
      </c>
      <c r="AC674" s="108" t="str">
        <f t="shared" si="347"/>
        <v xml:space="preserve"> </v>
      </c>
      <c r="AD674" s="108" t="str">
        <f t="shared" si="347"/>
        <v xml:space="preserve"> </v>
      </c>
      <c r="AE674" s="108" t="str">
        <f t="shared" si="347"/>
        <v xml:space="preserve"> </v>
      </c>
      <c r="AF674" s="108" t="str">
        <f t="shared" si="347"/>
        <v xml:space="preserve"> </v>
      </c>
      <c r="AG674" s="108" t="str">
        <f t="shared" si="347"/>
        <v xml:space="preserve"> </v>
      </c>
    </row>
    <row r="675" spans="2:33" ht="15">
      <c r="B675" s="139" t="s">
        <v>897</v>
      </c>
    </row>
    <row r="676" spans="2:33">
      <c r="B676">
        <v>1</v>
      </c>
      <c r="C676" s="152" t="s">
        <v>876</v>
      </c>
    </row>
    <row r="677" spans="2:33">
      <c r="B677" s="140"/>
      <c r="C677" s="151" t="s">
        <v>898</v>
      </c>
      <c r="D677" s="8"/>
      <c r="E677" s="8"/>
      <c r="F677" s="8"/>
      <c r="G677" s="8"/>
      <c r="H677" s="8"/>
      <c r="I677" s="8"/>
      <c r="J677" s="8"/>
      <c r="K677" s="8"/>
      <c r="L677" s="8"/>
      <c r="M677" s="8"/>
      <c r="N677" s="8"/>
      <c r="O677" s="8"/>
      <c r="P677" s="8"/>
      <c r="Q677" s="8"/>
      <c r="R677" s="8"/>
      <c r="S677" s="8"/>
      <c r="T677" s="8"/>
      <c r="U677" s="8"/>
      <c r="V677" s="8"/>
      <c r="W677" s="8"/>
      <c r="X677" s="8"/>
      <c r="Y677" s="8"/>
      <c r="Z677" s="8"/>
      <c r="AA677" s="8"/>
      <c r="AB677" s="8"/>
      <c r="AC677" s="8"/>
      <c r="AD677" s="8"/>
      <c r="AE677" s="8"/>
      <c r="AF677" s="8"/>
      <c r="AG677" s="8"/>
    </row>
    <row r="678" spans="2:33">
      <c r="B678" s="140"/>
      <c r="C678" s="151" t="s">
        <v>899</v>
      </c>
      <c r="D678" s="84"/>
      <c r="E678" s="8"/>
      <c r="F678" s="8"/>
      <c r="G678" s="8"/>
      <c r="H678" s="8"/>
      <c r="I678" s="8"/>
      <c r="J678" s="8"/>
      <c r="K678" s="8"/>
      <c r="L678" s="8"/>
      <c r="M678" s="8"/>
      <c r="N678" s="8"/>
      <c r="O678" s="8"/>
      <c r="P678" s="8"/>
      <c r="Q678" s="8"/>
      <c r="R678" s="8"/>
      <c r="S678" s="8"/>
      <c r="T678" s="8"/>
      <c r="U678" s="8"/>
      <c r="V678" s="8"/>
      <c r="W678" s="8"/>
      <c r="X678" s="8"/>
      <c r="Y678" s="8"/>
      <c r="Z678" s="8"/>
      <c r="AA678" s="8"/>
      <c r="AB678" s="8"/>
      <c r="AC678" s="8"/>
      <c r="AD678" s="8"/>
      <c r="AE678" s="8"/>
      <c r="AF678" s="8"/>
      <c r="AG678" s="8"/>
    </row>
    <row r="679" spans="2:33">
      <c r="B679" s="140"/>
      <c r="C679" s="151" t="s">
        <v>900</v>
      </c>
      <c r="D679" s="8"/>
      <c r="E679" s="8"/>
      <c r="F679" s="8"/>
      <c r="G679" s="8"/>
      <c r="H679" s="8"/>
      <c r="I679" s="8"/>
      <c r="J679" s="8"/>
      <c r="K679" s="8"/>
      <c r="L679" s="8"/>
      <c r="M679" s="8"/>
      <c r="N679" s="8"/>
      <c r="O679" s="8"/>
      <c r="P679" s="8"/>
      <c r="Q679" s="8"/>
      <c r="R679" s="8"/>
      <c r="S679" s="8"/>
      <c r="T679" s="8"/>
      <c r="U679" s="8"/>
      <c r="V679" s="8"/>
      <c r="W679" s="8"/>
      <c r="X679" s="8"/>
      <c r="Y679" s="8"/>
      <c r="Z679" s="8"/>
      <c r="AA679" s="8"/>
      <c r="AB679" s="8"/>
      <c r="AC679" s="8"/>
      <c r="AD679" s="8"/>
      <c r="AE679" s="8"/>
      <c r="AF679" s="8"/>
      <c r="AG679" s="8"/>
    </row>
    <row r="680" spans="2:33">
      <c r="B680">
        <v>2</v>
      </c>
      <c r="C680" s="147" t="s">
        <v>877</v>
      </c>
      <c r="D680" s="142" t="str">
        <f t="shared" ref="D680:AG680" si="348">IF(COUNTIF(D677:D679,"C")&gt;=1,"A",IF(COUNTIF(D677:D679,"C")&gt;0,"P"," "))</f>
        <v xml:space="preserve"> </v>
      </c>
      <c r="E680" s="142" t="str">
        <f t="shared" ref="E680:S680" si="349">IF(COUNTIF(E677:E679,"C")&gt;=1,"A",IF(COUNTIF(E677:E679,"C")&gt;0,"P"," "))</f>
        <v xml:space="preserve"> </v>
      </c>
      <c r="F680" s="142" t="str">
        <f>IF(COUNTIF(F677:F679,"C")&gt;=1,"A",IF(COUNTIF(F677:F679,"C")&gt;0,"P"," "))</f>
        <v xml:space="preserve"> </v>
      </c>
      <c r="G680" s="142" t="str">
        <f t="shared" si="349"/>
        <v xml:space="preserve"> </v>
      </c>
      <c r="H680" s="142" t="str">
        <f t="shared" si="349"/>
        <v xml:space="preserve"> </v>
      </c>
      <c r="I680" s="142" t="str">
        <f t="shared" si="349"/>
        <v xml:space="preserve"> </v>
      </c>
      <c r="J680" s="142" t="str">
        <f t="shared" si="349"/>
        <v xml:space="preserve"> </v>
      </c>
      <c r="K680" s="142" t="str">
        <f t="shared" si="349"/>
        <v xml:space="preserve"> </v>
      </c>
      <c r="L680" s="142" t="str">
        <f t="shared" si="349"/>
        <v xml:space="preserve"> </v>
      </c>
      <c r="M680" s="142" t="str">
        <f t="shared" si="349"/>
        <v xml:space="preserve"> </v>
      </c>
      <c r="N680" s="142" t="str">
        <f t="shared" si="349"/>
        <v xml:space="preserve"> </v>
      </c>
      <c r="O680" s="142" t="str">
        <f t="shared" si="349"/>
        <v xml:space="preserve"> </v>
      </c>
      <c r="P680" s="142" t="str">
        <f t="shared" si="349"/>
        <v xml:space="preserve"> </v>
      </c>
      <c r="Q680" s="142" t="str">
        <f t="shared" si="349"/>
        <v xml:space="preserve"> </v>
      </c>
      <c r="R680" s="142" t="str">
        <f t="shared" si="349"/>
        <v xml:space="preserve"> </v>
      </c>
      <c r="S680" s="142" t="str">
        <f t="shared" si="349"/>
        <v xml:space="preserve"> </v>
      </c>
      <c r="T680" s="142" t="str">
        <f t="shared" si="348"/>
        <v xml:space="preserve"> </v>
      </c>
      <c r="U680" s="142" t="str">
        <f t="shared" si="348"/>
        <v xml:space="preserve"> </v>
      </c>
      <c r="V680" s="142" t="str">
        <f t="shared" si="348"/>
        <v xml:space="preserve"> </v>
      </c>
      <c r="W680" s="142" t="str">
        <f t="shared" si="348"/>
        <v xml:space="preserve"> </v>
      </c>
      <c r="X680" s="142" t="str">
        <f t="shared" si="348"/>
        <v xml:space="preserve"> </v>
      </c>
      <c r="Y680" s="142" t="str">
        <f t="shared" si="348"/>
        <v xml:space="preserve"> </v>
      </c>
      <c r="Z680" s="142" t="str">
        <f t="shared" si="348"/>
        <v xml:space="preserve"> </v>
      </c>
      <c r="AA680" s="142" t="str">
        <f t="shared" si="348"/>
        <v xml:space="preserve"> </v>
      </c>
      <c r="AB680" s="142" t="str">
        <f t="shared" si="348"/>
        <v xml:space="preserve"> </v>
      </c>
      <c r="AC680" s="142" t="str">
        <f t="shared" si="348"/>
        <v xml:space="preserve"> </v>
      </c>
      <c r="AD680" s="142" t="str">
        <f t="shared" si="348"/>
        <v xml:space="preserve"> </v>
      </c>
      <c r="AE680" s="142" t="str">
        <f t="shared" si="348"/>
        <v xml:space="preserve"> </v>
      </c>
      <c r="AF680" s="142" t="str">
        <f t="shared" si="348"/>
        <v xml:space="preserve"> </v>
      </c>
      <c r="AG680" s="142" t="str">
        <f t="shared" si="348"/>
        <v xml:space="preserve"> </v>
      </c>
    </row>
    <row r="681" spans="2:33">
      <c r="B681" s="140"/>
      <c r="C681" s="151" t="s">
        <v>883</v>
      </c>
      <c r="D681" s="8"/>
      <c r="E681" s="8"/>
      <c r="F681" s="8"/>
      <c r="G681" s="8"/>
      <c r="H681" s="8"/>
      <c r="I681" s="8"/>
      <c r="J681" s="8"/>
      <c r="K681" s="8"/>
      <c r="L681" s="8"/>
      <c r="M681" s="8"/>
      <c r="N681" s="8"/>
      <c r="O681" s="8"/>
      <c r="P681" s="8"/>
      <c r="Q681" s="8"/>
      <c r="R681" s="8"/>
      <c r="S681" s="8"/>
      <c r="T681" s="8"/>
      <c r="U681" s="8"/>
      <c r="V681" s="8"/>
      <c r="W681" s="8"/>
      <c r="X681" s="8"/>
      <c r="Y681" s="8"/>
      <c r="Z681" s="8"/>
      <c r="AA681" s="8"/>
      <c r="AB681" s="8"/>
      <c r="AC681" s="8"/>
      <c r="AD681" s="8"/>
      <c r="AE681" s="8"/>
      <c r="AF681" s="8"/>
      <c r="AG681" s="8"/>
    </row>
    <row r="682" spans="2:33">
      <c r="B682" s="140"/>
      <c r="C682" s="151" t="s">
        <v>884</v>
      </c>
      <c r="D682" s="84"/>
      <c r="E682" s="8"/>
      <c r="F682" s="8"/>
      <c r="G682" s="8"/>
      <c r="H682" s="8"/>
      <c r="I682" s="8"/>
      <c r="J682" s="8"/>
      <c r="K682" s="8"/>
      <c r="L682" s="8"/>
      <c r="M682" s="8"/>
      <c r="N682" s="8"/>
      <c r="O682" s="8"/>
      <c r="P682" s="8"/>
      <c r="Q682" s="8"/>
      <c r="R682" s="8"/>
      <c r="S682" s="8"/>
      <c r="T682" s="8"/>
      <c r="U682" s="8"/>
      <c r="V682" s="8"/>
      <c r="W682" s="8"/>
      <c r="X682" s="8"/>
      <c r="Y682" s="8"/>
      <c r="Z682" s="8"/>
      <c r="AA682" s="8"/>
      <c r="AB682" s="8"/>
      <c r="AC682" s="8"/>
      <c r="AD682" s="8"/>
      <c r="AE682" s="8"/>
      <c r="AF682" s="8"/>
      <c r="AG682" s="8"/>
    </row>
    <row r="683" spans="2:33">
      <c r="B683" s="140"/>
      <c r="C683" s="151" t="s">
        <v>885</v>
      </c>
      <c r="D683" s="8"/>
      <c r="E683" s="8"/>
      <c r="F683" s="8"/>
      <c r="G683" s="8"/>
      <c r="H683" s="8"/>
      <c r="I683" s="8"/>
      <c r="J683" s="8"/>
      <c r="K683" s="8"/>
      <c r="L683" s="8"/>
      <c r="M683" s="8"/>
      <c r="N683" s="8"/>
      <c r="O683" s="8"/>
      <c r="P683" s="8"/>
      <c r="Q683" s="8"/>
      <c r="R683" s="8"/>
      <c r="S683" s="8"/>
      <c r="T683" s="8"/>
      <c r="U683" s="8"/>
      <c r="V683" s="8"/>
      <c r="W683" s="8"/>
      <c r="X683" s="8"/>
      <c r="Y683" s="8"/>
      <c r="Z683" s="8"/>
      <c r="AA683" s="8"/>
      <c r="AB683" s="8"/>
      <c r="AC683" s="8"/>
      <c r="AD683" s="8"/>
      <c r="AE683" s="8"/>
      <c r="AF683" s="8"/>
      <c r="AG683" s="8"/>
    </row>
    <row r="684" spans="2:33">
      <c r="B684">
        <v>3</v>
      </c>
      <c r="C684" s="147" t="s">
        <v>878</v>
      </c>
      <c r="D684" s="142" t="str">
        <f t="shared" ref="D684:AG684" si="350">IF(COUNTIF(D681:D683,"C")&gt;=1,"A",IF(COUNTIF(D681:D683,"C")&gt;0,"P"," "))</f>
        <v xml:space="preserve"> </v>
      </c>
      <c r="E684" s="142" t="str">
        <f t="shared" ref="E684:S684" si="351">IF(COUNTIF(E681:E683,"C")&gt;=1,"A",IF(COUNTIF(E681:E683,"C")&gt;0,"P"," "))</f>
        <v xml:space="preserve"> </v>
      </c>
      <c r="F684" s="142" t="str">
        <f>IF(COUNTIF(F681:F683,"C")&gt;=1,"A",IF(COUNTIF(F681:F683,"C")&gt;0,"P"," "))</f>
        <v xml:space="preserve"> </v>
      </c>
      <c r="G684" s="142" t="str">
        <f t="shared" si="351"/>
        <v xml:space="preserve"> </v>
      </c>
      <c r="H684" s="142" t="str">
        <f t="shared" si="351"/>
        <v xml:space="preserve"> </v>
      </c>
      <c r="I684" s="142" t="str">
        <f t="shared" si="351"/>
        <v xml:space="preserve"> </v>
      </c>
      <c r="J684" s="142" t="str">
        <f t="shared" si="351"/>
        <v xml:space="preserve"> </v>
      </c>
      <c r="K684" s="142" t="str">
        <f t="shared" si="351"/>
        <v xml:space="preserve"> </v>
      </c>
      <c r="L684" s="142" t="str">
        <f t="shared" si="351"/>
        <v xml:space="preserve"> </v>
      </c>
      <c r="M684" s="142" t="str">
        <f t="shared" si="351"/>
        <v xml:space="preserve"> </v>
      </c>
      <c r="N684" s="142" t="str">
        <f t="shared" si="351"/>
        <v xml:space="preserve"> </v>
      </c>
      <c r="O684" s="142" t="str">
        <f t="shared" si="351"/>
        <v xml:space="preserve"> </v>
      </c>
      <c r="P684" s="142" t="str">
        <f t="shared" si="351"/>
        <v xml:space="preserve"> </v>
      </c>
      <c r="Q684" s="142" t="str">
        <f t="shared" si="351"/>
        <v xml:space="preserve"> </v>
      </c>
      <c r="R684" s="142" t="str">
        <f t="shared" si="351"/>
        <v xml:space="preserve"> </v>
      </c>
      <c r="S684" s="142" t="str">
        <f t="shared" si="351"/>
        <v xml:space="preserve"> </v>
      </c>
      <c r="T684" s="142" t="str">
        <f t="shared" si="350"/>
        <v xml:space="preserve"> </v>
      </c>
      <c r="U684" s="142" t="str">
        <f t="shared" si="350"/>
        <v xml:space="preserve"> </v>
      </c>
      <c r="V684" s="142" t="str">
        <f t="shared" si="350"/>
        <v xml:space="preserve"> </v>
      </c>
      <c r="W684" s="142" t="str">
        <f t="shared" si="350"/>
        <v xml:space="preserve"> </v>
      </c>
      <c r="X684" s="142" t="str">
        <f t="shared" si="350"/>
        <v xml:space="preserve"> </v>
      </c>
      <c r="Y684" s="142" t="str">
        <f t="shared" si="350"/>
        <v xml:space="preserve"> </v>
      </c>
      <c r="Z684" s="142" t="str">
        <f t="shared" si="350"/>
        <v xml:space="preserve"> </v>
      </c>
      <c r="AA684" s="142" t="str">
        <f t="shared" si="350"/>
        <v xml:space="preserve"> </v>
      </c>
      <c r="AB684" s="142" t="str">
        <f t="shared" si="350"/>
        <v xml:space="preserve"> </v>
      </c>
      <c r="AC684" s="142" t="str">
        <f t="shared" si="350"/>
        <v xml:space="preserve"> </v>
      </c>
      <c r="AD684" s="142" t="str">
        <f t="shared" si="350"/>
        <v xml:space="preserve"> </v>
      </c>
      <c r="AE684" s="142" t="str">
        <f t="shared" si="350"/>
        <v xml:space="preserve"> </v>
      </c>
      <c r="AF684" s="142" t="str">
        <f t="shared" si="350"/>
        <v xml:space="preserve"> </v>
      </c>
      <c r="AG684" s="142" t="str">
        <f t="shared" si="350"/>
        <v xml:space="preserve"> </v>
      </c>
    </row>
    <row r="685" spans="2:33">
      <c r="B685" s="140"/>
      <c r="C685" s="151" t="s">
        <v>886</v>
      </c>
      <c r="D685" s="8"/>
      <c r="E685" s="8"/>
      <c r="F685" s="8"/>
      <c r="G685" s="8"/>
      <c r="H685" s="8"/>
      <c r="I685" s="8"/>
      <c r="J685" s="8"/>
      <c r="K685" s="8"/>
      <c r="L685" s="8"/>
      <c r="M685" s="8"/>
      <c r="N685" s="8"/>
      <c r="O685" s="8"/>
      <c r="P685" s="8"/>
      <c r="Q685" s="8"/>
      <c r="R685" s="8"/>
      <c r="S685" s="8"/>
      <c r="T685" s="8"/>
      <c r="U685" s="8"/>
      <c r="V685" s="8"/>
      <c r="W685" s="8"/>
      <c r="X685" s="8"/>
      <c r="Y685" s="8"/>
      <c r="Z685" s="8"/>
      <c r="AA685" s="8"/>
      <c r="AB685" s="8"/>
      <c r="AC685" s="8"/>
      <c r="AD685" s="8"/>
      <c r="AE685" s="8"/>
      <c r="AF685" s="8"/>
      <c r="AG685" s="8"/>
    </row>
    <row r="686" spans="2:33">
      <c r="B686" s="140"/>
      <c r="C686" s="151" t="s">
        <v>929</v>
      </c>
      <c r="D686" s="84"/>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c r="AG686" s="8"/>
    </row>
    <row r="687" spans="2:33">
      <c r="B687" s="140"/>
      <c r="C687" s="151" t="s">
        <v>888</v>
      </c>
      <c r="D687" s="8"/>
      <c r="E687" s="8"/>
      <c r="F687" s="8"/>
      <c r="G687" s="8"/>
      <c r="H687" s="8"/>
      <c r="I687" s="8"/>
      <c r="J687" s="8"/>
      <c r="K687" s="8"/>
      <c r="L687" s="8"/>
      <c r="M687" s="8"/>
      <c r="N687" s="8"/>
      <c r="O687" s="8"/>
      <c r="P687" s="8"/>
      <c r="Q687" s="8"/>
      <c r="R687" s="8"/>
      <c r="S687" s="8"/>
      <c r="T687" s="8"/>
      <c r="U687" s="8"/>
      <c r="V687" s="8"/>
      <c r="W687" s="8"/>
      <c r="X687" s="8"/>
      <c r="Y687" s="8"/>
      <c r="Z687" s="8"/>
      <c r="AA687" s="8"/>
      <c r="AB687" s="8"/>
      <c r="AC687" s="8"/>
      <c r="AD687" s="8"/>
      <c r="AE687" s="8"/>
      <c r="AF687" s="8"/>
      <c r="AG687" s="8"/>
    </row>
    <row r="688" spans="2:33">
      <c r="B688">
        <v>4</v>
      </c>
      <c r="C688" s="147" t="s">
        <v>892</v>
      </c>
      <c r="D688" s="142" t="str">
        <f t="shared" ref="D688:AG688" si="352">IF(COUNTIF(D685:D687,"C")&gt;=1,"A",IF(COUNTIF(D685:D687,"C")&gt;0,"P"," "))</f>
        <v xml:space="preserve"> </v>
      </c>
      <c r="E688" s="142" t="str">
        <f t="shared" ref="E688:S688" si="353">IF(COUNTIF(E685:E687,"C")&gt;=1,"A",IF(COUNTIF(E685:E687,"C")&gt;0,"P"," "))</f>
        <v xml:space="preserve"> </v>
      </c>
      <c r="F688" s="142" t="str">
        <f>IF(COUNTIF(F685:F687,"C")&gt;=1,"A",IF(COUNTIF(F685:F687,"C")&gt;0,"P"," "))</f>
        <v xml:space="preserve"> </v>
      </c>
      <c r="G688" s="142" t="str">
        <f t="shared" si="353"/>
        <v xml:space="preserve"> </v>
      </c>
      <c r="H688" s="142" t="str">
        <f t="shared" si="353"/>
        <v xml:space="preserve"> </v>
      </c>
      <c r="I688" s="142" t="str">
        <f t="shared" si="353"/>
        <v xml:space="preserve"> </v>
      </c>
      <c r="J688" s="142" t="str">
        <f t="shared" si="353"/>
        <v xml:space="preserve"> </v>
      </c>
      <c r="K688" s="142" t="str">
        <f t="shared" si="353"/>
        <v xml:space="preserve"> </v>
      </c>
      <c r="L688" s="142" t="str">
        <f t="shared" si="353"/>
        <v xml:space="preserve"> </v>
      </c>
      <c r="M688" s="142" t="str">
        <f t="shared" si="353"/>
        <v xml:space="preserve"> </v>
      </c>
      <c r="N688" s="142" t="str">
        <f t="shared" si="353"/>
        <v xml:space="preserve"> </v>
      </c>
      <c r="O688" s="142" t="str">
        <f t="shared" si="353"/>
        <v xml:space="preserve"> </v>
      </c>
      <c r="P688" s="142" t="str">
        <f t="shared" si="353"/>
        <v xml:space="preserve"> </v>
      </c>
      <c r="Q688" s="142" t="str">
        <f t="shared" si="353"/>
        <v xml:space="preserve"> </v>
      </c>
      <c r="R688" s="142" t="str">
        <f t="shared" si="353"/>
        <v xml:space="preserve"> </v>
      </c>
      <c r="S688" s="142" t="str">
        <f t="shared" si="353"/>
        <v xml:space="preserve"> </v>
      </c>
      <c r="T688" s="142" t="str">
        <f t="shared" si="352"/>
        <v xml:space="preserve"> </v>
      </c>
      <c r="U688" s="142" t="str">
        <f t="shared" si="352"/>
        <v xml:space="preserve"> </v>
      </c>
      <c r="V688" s="142" t="str">
        <f t="shared" si="352"/>
        <v xml:space="preserve"> </v>
      </c>
      <c r="W688" s="142" t="str">
        <f t="shared" si="352"/>
        <v xml:space="preserve"> </v>
      </c>
      <c r="X688" s="142" t="str">
        <f t="shared" si="352"/>
        <v xml:space="preserve"> </v>
      </c>
      <c r="Y688" s="142" t="str">
        <f t="shared" si="352"/>
        <v xml:space="preserve"> </v>
      </c>
      <c r="Z688" s="142" t="str">
        <f t="shared" si="352"/>
        <v xml:space="preserve"> </v>
      </c>
      <c r="AA688" s="142" t="str">
        <f t="shared" si="352"/>
        <v xml:space="preserve"> </v>
      </c>
      <c r="AB688" s="142" t="str">
        <f t="shared" si="352"/>
        <v xml:space="preserve"> </v>
      </c>
      <c r="AC688" s="142" t="str">
        <f t="shared" si="352"/>
        <v xml:space="preserve"> </v>
      </c>
      <c r="AD688" s="142" t="str">
        <f t="shared" si="352"/>
        <v xml:space="preserve"> </v>
      </c>
      <c r="AE688" s="142" t="str">
        <f t="shared" si="352"/>
        <v xml:space="preserve"> </v>
      </c>
      <c r="AF688" s="142" t="str">
        <f t="shared" si="352"/>
        <v xml:space="preserve"> </v>
      </c>
      <c r="AG688" s="142" t="str">
        <f t="shared" si="352"/>
        <v xml:space="preserve"> </v>
      </c>
    </row>
    <row r="689" spans="2:33">
      <c r="B689" s="140"/>
      <c r="C689" s="151" t="s">
        <v>889</v>
      </c>
      <c r="D689" s="8"/>
      <c r="E689" s="8"/>
      <c r="F689" s="8"/>
      <c r="G689" s="8"/>
      <c r="H689" s="8"/>
      <c r="I689" s="8"/>
      <c r="J689" s="8"/>
      <c r="K689" s="8"/>
      <c r="L689" s="8"/>
      <c r="M689" s="8"/>
      <c r="N689" s="8"/>
      <c r="O689" s="8"/>
      <c r="P689" s="8"/>
      <c r="Q689" s="8"/>
      <c r="R689" s="8"/>
      <c r="S689" s="8"/>
      <c r="T689" s="8"/>
      <c r="U689" s="8"/>
      <c r="V689" s="8"/>
      <c r="W689" s="8"/>
      <c r="X689" s="8"/>
      <c r="Y689" s="8"/>
      <c r="Z689" s="8"/>
      <c r="AA689" s="8"/>
      <c r="AB689" s="8"/>
      <c r="AC689" s="8"/>
      <c r="AD689" s="8"/>
      <c r="AE689" s="8"/>
      <c r="AF689" s="8"/>
      <c r="AG689" s="8"/>
    </row>
    <row r="690" spans="2:33">
      <c r="B690" s="140"/>
      <c r="C690" s="151" t="s">
        <v>901</v>
      </c>
      <c r="D690" s="84"/>
      <c r="E690" s="8"/>
      <c r="F690" s="8"/>
      <c r="G690" s="8"/>
      <c r="H690" s="8"/>
      <c r="I690" s="8"/>
      <c r="J690" s="8"/>
      <c r="K690" s="8"/>
      <c r="L690" s="8"/>
      <c r="M690" s="8"/>
      <c r="N690" s="8"/>
      <c r="O690" s="8"/>
      <c r="P690" s="8"/>
      <c r="Q690" s="8"/>
      <c r="R690" s="8"/>
      <c r="S690" s="8"/>
      <c r="T690" s="8"/>
      <c r="U690" s="8"/>
      <c r="V690" s="8"/>
      <c r="W690" s="8"/>
      <c r="X690" s="8"/>
      <c r="Y690" s="8"/>
      <c r="Z690" s="8"/>
      <c r="AA690" s="8"/>
      <c r="AB690" s="8"/>
      <c r="AC690" s="8"/>
      <c r="AD690" s="8"/>
      <c r="AE690" s="8"/>
      <c r="AF690" s="8"/>
      <c r="AG690" s="8"/>
    </row>
    <row r="691" spans="2:33">
      <c r="B691" s="140"/>
      <c r="C691" s="151" t="s">
        <v>891</v>
      </c>
      <c r="D691" s="8"/>
      <c r="E691" s="8"/>
      <c r="F691" s="8"/>
      <c r="G691" s="8"/>
      <c r="H691" s="8"/>
      <c r="I691" s="8"/>
      <c r="J691" s="8"/>
      <c r="K691" s="8"/>
      <c r="L691" s="8"/>
      <c r="M691" s="8"/>
      <c r="N691" s="8"/>
      <c r="O691" s="8"/>
      <c r="P691" s="8"/>
      <c r="Q691" s="8"/>
      <c r="R691" s="8"/>
      <c r="S691" s="8"/>
      <c r="T691" s="8"/>
      <c r="U691" s="8"/>
      <c r="V691" s="8"/>
      <c r="W691" s="8"/>
      <c r="X691" s="8"/>
      <c r="Y691" s="8"/>
      <c r="Z691" s="8"/>
      <c r="AA691" s="8"/>
      <c r="AB691" s="8"/>
      <c r="AC691" s="8"/>
      <c r="AD691" s="8"/>
      <c r="AE691" s="8"/>
      <c r="AF691" s="8"/>
      <c r="AG691" s="8"/>
    </row>
    <row r="692" spans="2:33">
      <c r="B692">
        <v>5</v>
      </c>
      <c r="C692" s="147" t="s">
        <v>879</v>
      </c>
      <c r="D692" s="142" t="str">
        <f t="shared" ref="D692:AG692" si="354">IF(COUNTIF(D689:D691,"C")&gt;=1,"A",IF(COUNTIF(D689:D691,"C")&gt;0,"P"," "))</f>
        <v xml:space="preserve"> </v>
      </c>
      <c r="E692" s="142" t="str">
        <f t="shared" ref="E692:S692" si="355">IF(COUNTIF(E689:E691,"C")&gt;=1,"A",IF(COUNTIF(E689:E691,"C")&gt;0,"P"," "))</f>
        <v xml:space="preserve"> </v>
      </c>
      <c r="F692" s="142" t="str">
        <f>IF(COUNTIF(F689:F691,"C")&gt;=1,"A",IF(COUNTIF(F689:F691,"C")&gt;0,"P"," "))</f>
        <v xml:space="preserve"> </v>
      </c>
      <c r="G692" s="142" t="str">
        <f t="shared" si="355"/>
        <v xml:space="preserve"> </v>
      </c>
      <c r="H692" s="142" t="str">
        <f t="shared" si="355"/>
        <v xml:space="preserve"> </v>
      </c>
      <c r="I692" s="142" t="str">
        <f t="shared" si="355"/>
        <v xml:space="preserve"> </v>
      </c>
      <c r="J692" s="142" t="str">
        <f t="shared" si="355"/>
        <v xml:space="preserve"> </v>
      </c>
      <c r="K692" s="142" t="str">
        <f t="shared" si="355"/>
        <v xml:space="preserve"> </v>
      </c>
      <c r="L692" s="142" t="str">
        <f t="shared" si="355"/>
        <v xml:space="preserve"> </v>
      </c>
      <c r="M692" s="142" t="str">
        <f t="shared" si="355"/>
        <v xml:space="preserve"> </v>
      </c>
      <c r="N692" s="142" t="str">
        <f t="shared" si="355"/>
        <v xml:space="preserve"> </v>
      </c>
      <c r="O692" s="142" t="str">
        <f t="shared" si="355"/>
        <v xml:space="preserve"> </v>
      </c>
      <c r="P692" s="142" t="str">
        <f t="shared" si="355"/>
        <v xml:space="preserve"> </v>
      </c>
      <c r="Q692" s="142" t="str">
        <f t="shared" si="355"/>
        <v xml:space="preserve"> </v>
      </c>
      <c r="R692" s="142" t="str">
        <f t="shared" si="355"/>
        <v xml:space="preserve"> </v>
      </c>
      <c r="S692" s="142" t="str">
        <f t="shared" si="355"/>
        <v xml:space="preserve"> </v>
      </c>
      <c r="T692" s="142" t="str">
        <f t="shared" si="354"/>
        <v xml:space="preserve"> </v>
      </c>
      <c r="U692" s="142" t="str">
        <f t="shared" si="354"/>
        <v xml:space="preserve"> </v>
      </c>
      <c r="V692" s="142" t="str">
        <f t="shared" si="354"/>
        <v xml:space="preserve"> </v>
      </c>
      <c r="W692" s="142" t="str">
        <f t="shared" si="354"/>
        <v xml:space="preserve"> </v>
      </c>
      <c r="X692" s="142" t="str">
        <f t="shared" si="354"/>
        <v xml:space="preserve"> </v>
      </c>
      <c r="Y692" s="142" t="str">
        <f t="shared" si="354"/>
        <v xml:space="preserve"> </v>
      </c>
      <c r="Z692" s="142" t="str">
        <f t="shared" si="354"/>
        <v xml:space="preserve"> </v>
      </c>
      <c r="AA692" s="142" t="str">
        <f t="shared" si="354"/>
        <v xml:space="preserve"> </v>
      </c>
      <c r="AB692" s="142" t="str">
        <f t="shared" si="354"/>
        <v xml:space="preserve"> </v>
      </c>
      <c r="AC692" s="142" t="str">
        <f t="shared" si="354"/>
        <v xml:space="preserve"> </v>
      </c>
      <c r="AD692" s="142" t="str">
        <f t="shared" si="354"/>
        <v xml:space="preserve"> </v>
      </c>
      <c r="AE692" s="142" t="str">
        <f t="shared" si="354"/>
        <v xml:space="preserve"> </v>
      </c>
      <c r="AF692" s="142" t="str">
        <f t="shared" si="354"/>
        <v xml:space="preserve"> </v>
      </c>
      <c r="AG692" s="142" t="str">
        <f t="shared" si="354"/>
        <v xml:space="preserve"> </v>
      </c>
    </row>
    <row r="693" spans="2:33">
      <c r="B693" s="140"/>
      <c r="C693" s="151" t="s">
        <v>893</v>
      </c>
      <c r="D693" s="8"/>
      <c r="E693" s="8"/>
      <c r="F693" s="8"/>
      <c r="G693" s="8"/>
      <c r="H693" s="8"/>
      <c r="I693" s="8"/>
      <c r="J693" s="8"/>
      <c r="K693" s="8"/>
      <c r="L693" s="8"/>
      <c r="M693" s="8"/>
      <c r="N693" s="8"/>
      <c r="O693" s="8"/>
      <c r="P693" s="8"/>
      <c r="Q693" s="8"/>
      <c r="R693" s="8"/>
      <c r="S693" s="8"/>
      <c r="T693" s="8"/>
      <c r="U693" s="8"/>
      <c r="V693" s="8"/>
      <c r="W693" s="8"/>
      <c r="X693" s="8"/>
      <c r="Y693" s="8"/>
      <c r="Z693" s="8"/>
      <c r="AA693" s="8"/>
      <c r="AB693" s="8"/>
      <c r="AC693" s="8"/>
      <c r="AD693" s="8"/>
      <c r="AE693" s="8"/>
      <c r="AF693" s="8"/>
      <c r="AG693" s="8"/>
    </row>
    <row r="694" spans="2:33">
      <c r="B694" s="140"/>
      <c r="C694" s="151" t="s">
        <v>902</v>
      </c>
      <c r="D694" s="84"/>
      <c r="E694" s="8"/>
      <c r="F694" s="8"/>
      <c r="G694" s="8"/>
      <c r="H694" s="8"/>
      <c r="I694" s="8"/>
      <c r="J694" s="8"/>
      <c r="K694" s="8"/>
      <c r="L694" s="8"/>
      <c r="M694" s="8"/>
      <c r="N694" s="8"/>
      <c r="O694" s="8"/>
      <c r="P694" s="8"/>
      <c r="Q694" s="8"/>
      <c r="R694" s="8"/>
      <c r="S694" s="8"/>
      <c r="T694" s="8"/>
      <c r="U694" s="8"/>
      <c r="V694" s="8"/>
      <c r="W694" s="8"/>
      <c r="X694" s="8"/>
      <c r="Y694" s="8"/>
      <c r="Z694" s="8"/>
      <c r="AA694" s="8"/>
      <c r="AB694" s="8"/>
      <c r="AC694" s="8"/>
      <c r="AD694" s="8"/>
      <c r="AE694" s="8"/>
      <c r="AF694" s="8"/>
      <c r="AG694" s="8"/>
    </row>
    <row r="695" spans="2:33" ht="13.5" thickBot="1">
      <c r="B695" s="140"/>
      <c r="C695" s="151" t="s">
        <v>895</v>
      </c>
      <c r="D695" s="8"/>
      <c r="E695" s="8"/>
      <c r="F695" s="8"/>
      <c r="G695" s="8"/>
      <c r="H695" s="8"/>
      <c r="I695" s="8"/>
      <c r="J695" s="8"/>
      <c r="K695" s="8"/>
      <c r="L695" s="8"/>
      <c r="M695" s="8"/>
      <c r="N695" s="8"/>
      <c r="O695" s="8"/>
      <c r="P695" s="8"/>
      <c r="Q695" s="8"/>
      <c r="R695" s="8"/>
      <c r="S695" s="8"/>
      <c r="T695" s="8"/>
      <c r="U695" s="8"/>
      <c r="V695" s="8"/>
      <c r="W695" s="8"/>
      <c r="X695" s="8"/>
      <c r="Y695" s="8"/>
      <c r="Z695" s="8"/>
      <c r="AA695" s="8"/>
      <c r="AB695" s="8"/>
      <c r="AC695" s="8"/>
      <c r="AD695" s="8"/>
      <c r="AE695" s="8"/>
      <c r="AF695" s="8"/>
      <c r="AG695" s="8"/>
    </row>
    <row r="696" spans="2:33" ht="13.5" hidden="1" thickBot="1">
      <c r="D696" s="142" t="str">
        <f t="shared" ref="D696:AG696" si="356">IF(COUNTIF(D693:D695,"C")&gt;=1,"A",IF(COUNTIF(D693:D695,"C")&gt;0,"P"," "))</f>
        <v xml:space="preserve"> </v>
      </c>
      <c r="E696" s="142" t="str">
        <f t="shared" ref="E696:S696" si="357">IF(COUNTIF(E693:E695,"C")&gt;=1,"A",IF(COUNTIF(E693:E695,"C")&gt;0,"P"," "))</f>
        <v xml:space="preserve"> </v>
      </c>
      <c r="F696" s="142" t="str">
        <f>IF(COUNTIF(F693:F695,"C")&gt;=1,"A",IF(COUNTIF(F693:F695,"C")&gt;0,"P"," "))</f>
        <v xml:space="preserve"> </v>
      </c>
      <c r="G696" s="142" t="str">
        <f t="shared" si="357"/>
        <v xml:space="preserve"> </v>
      </c>
      <c r="H696" s="142" t="str">
        <f t="shared" si="357"/>
        <v xml:space="preserve"> </v>
      </c>
      <c r="I696" s="142" t="str">
        <f t="shared" si="357"/>
        <v xml:space="preserve"> </v>
      </c>
      <c r="J696" s="142" t="str">
        <f t="shared" si="357"/>
        <v xml:space="preserve"> </v>
      </c>
      <c r="K696" s="142" t="str">
        <f t="shared" si="357"/>
        <v xml:space="preserve"> </v>
      </c>
      <c r="L696" s="142" t="str">
        <f t="shared" si="357"/>
        <v xml:space="preserve"> </v>
      </c>
      <c r="M696" s="142" t="str">
        <f t="shared" si="357"/>
        <v xml:space="preserve"> </v>
      </c>
      <c r="N696" s="142" t="str">
        <f t="shared" si="357"/>
        <v xml:space="preserve"> </v>
      </c>
      <c r="O696" s="142" t="str">
        <f t="shared" si="357"/>
        <v xml:space="preserve"> </v>
      </c>
      <c r="P696" s="142" t="str">
        <f t="shared" si="357"/>
        <v xml:space="preserve"> </v>
      </c>
      <c r="Q696" s="142" t="str">
        <f t="shared" si="357"/>
        <v xml:space="preserve"> </v>
      </c>
      <c r="R696" s="142" t="str">
        <f t="shared" si="357"/>
        <v xml:space="preserve"> </v>
      </c>
      <c r="S696" s="142" t="str">
        <f t="shared" si="357"/>
        <v xml:space="preserve"> </v>
      </c>
      <c r="T696" s="142" t="str">
        <f t="shared" si="356"/>
        <v xml:space="preserve"> </v>
      </c>
      <c r="U696" s="142" t="str">
        <f t="shared" si="356"/>
        <v xml:space="preserve"> </v>
      </c>
      <c r="V696" s="142" t="str">
        <f t="shared" si="356"/>
        <v xml:space="preserve"> </v>
      </c>
      <c r="W696" s="142" t="str">
        <f t="shared" si="356"/>
        <v xml:space="preserve"> </v>
      </c>
      <c r="X696" s="142" t="str">
        <f t="shared" si="356"/>
        <v xml:space="preserve"> </v>
      </c>
      <c r="Y696" s="142" t="str">
        <f t="shared" si="356"/>
        <v xml:space="preserve"> </v>
      </c>
      <c r="Z696" s="142" t="str">
        <f t="shared" si="356"/>
        <v xml:space="preserve"> </v>
      </c>
      <c r="AA696" s="142" t="str">
        <f t="shared" si="356"/>
        <v xml:space="preserve"> </v>
      </c>
      <c r="AB696" s="142" t="str">
        <f t="shared" si="356"/>
        <v xml:space="preserve"> </v>
      </c>
      <c r="AC696" s="142" t="str">
        <f t="shared" si="356"/>
        <v xml:space="preserve"> </v>
      </c>
      <c r="AD696" s="142" t="str">
        <f t="shared" si="356"/>
        <v xml:space="preserve"> </v>
      </c>
      <c r="AE696" s="142" t="str">
        <f t="shared" si="356"/>
        <v xml:space="preserve"> </v>
      </c>
      <c r="AF696" s="142" t="str">
        <f t="shared" si="356"/>
        <v xml:space="preserve"> </v>
      </c>
      <c r="AG696" s="142" t="str">
        <f t="shared" si="356"/>
        <v xml:space="preserve"> </v>
      </c>
    </row>
    <row r="697" spans="2:33" ht="13.5" thickBot="1">
      <c r="C697" s="243" t="s">
        <v>49</v>
      </c>
      <c r="D697" s="108" t="str">
        <f>IF(COUNTIF(D680:D696,"A")&gt;4,"C",IF(COUNTIF(D680:D696,"A")&gt;0,"P"," "))</f>
        <v xml:space="preserve"> </v>
      </c>
      <c r="E697" s="108" t="str">
        <f t="shared" ref="E697:S697" si="358">IF(COUNTIF(E680:E696,"A")&gt;4,"C",IF(COUNTIF(E680:E696,"A")&gt;0,"P"," "))</f>
        <v xml:space="preserve"> </v>
      </c>
      <c r="F697" s="108" t="str">
        <f>IF(COUNTIF(F680:F696,"A")&gt;4,"C",IF(COUNTIF(F680:F696,"A")&gt;0,"P"," "))</f>
        <v xml:space="preserve"> </v>
      </c>
      <c r="G697" s="108" t="str">
        <f t="shared" si="358"/>
        <v xml:space="preserve"> </v>
      </c>
      <c r="H697" s="108" t="str">
        <f t="shared" si="358"/>
        <v xml:space="preserve"> </v>
      </c>
      <c r="I697" s="108" t="str">
        <f t="shared" si="358"/>
        <v xml:space="preserve"> </v>
      </c>
      <c r="J697" s="108" t="str">
        <f t="shared" si="358"/>
        <v xml:space="preserve"> </v>
      </c>
      <c r="K697" s="108" t="str">
        <f t="shared" si="358"/>
        <v xml:space="preserve"> </v>
      </c>
      <c r="L697" s="108" t="str">
        <f t="shared" si="358"/>
        <v xml:space="preserve"> </v>
      </c>
      <c r="M697" s="108" t="str">
        <f t="shared" si="358"/>
        <v xml:space="preserve"> </v>
      </c>
      <c r="N697" s="108" t="str">
        <f t="shared" si="358"/>
        <v xml:space="preserve"> </v>
      </c>
      <c r="O697" s="108" t="str">
        <f t="shared" si="358"/>
        <v xml:space="preserve"> </v>
      </c>
      <c r="P697" s="108" t="str">
        <f t="shared" si="358"/>
        <v xml:space="preserve"> </v>
      </c>
      <c r="Q697" s="108" t="str">
        <f t="shared" si="358"/>
        <v xml:space="preserve"> </v>
      </c>
      <c r="R697" s="108" t="str">
        <f t="shared" si="358"/>
        <v xml:space="preserve"> </v>
      </c>
      <c r="S697" s="108" t="str">
        <f t="shared" si="358"/>
        <v xml:space="preserve"> </v>
      </c>
      <c r="T697" s="108" t="str">
        <f t="shared" ref="T697:AG697" si="359">IF(COUNTIF(T680:T696,"A")&gt;4,"C",IF(COUNTIF(T680:T696,"A")&gt;0,"P"," "))</f>
        <v xml:space="preserve"> </v>
      </c>
      <c r="U697" s="108" t="str">
        <f t="shared" si="359"/>
        <v xml:space="preserve"> </v>
      </c>
      <c r="V697" s="108" t="str">
        <f t="shared" si="359"/>
        <v xml:space="preserve"> </v>
      </c>
      <c r="W697" s="108" t="str">
        <f t="shared" si="359"/>
        <v xml:space="preserve"> </v>
      </c>
      <c r="X697" s="108" t="str">
        <f t="shared" si="359"/>
        <v xml:space="preserve"> </v>
      </c>
      <c r="Y697" s="108" t="str">
        <f t="shared" si="359"/>
        <v xml:space="preserve"> </v>
      </c>
      <c r="Z697" s="108" t="str">
        <f t="shared" si="359"/>
        <v xml:space="preserve"> </v>
      </c>
      <c r="AA697" s="108" t="str">
        <f t="shared" si="359"/>
        <v xml:space="preserve"> </v>
      </c>
      <c r="AB697" s="108" t="str">
        <f t="shared" si="359"/>
        <v xml:space="preserve"> </v>
      </c>
      <c r="AC697" s="108" t="str">
        <f t="shared" si="359"/>
        <v xml:space="preserve"> </v>
      </c>
      <c r="AD697" s="108" t="str">
        <f t="shared" si="359"/>
        <v xml:space="preserve"> </v>
      </c>
      <c r="AE697" s="108" t="str">
        <f t="shared" si="359"/>
        <v xml:space="preserve"> </v>
      </c>
      <c r="AF697" s="108" t="str">
        <f t="shared" si="359"/>
        <v xml:space="preserve"> </v>
      </c>
      <c r="AG697" s="108" t="str">
        <f t="shared" si="359"/>
        <v xml:space="preserve"> </v>
      </c>
    </row>
    <row r="698" spans="2:33" ht="15">
      <c r="B698" s="139" t="s">
        <v>150</v>
      </c>
    </row>
    <row r="699" spans="2:33">
      <c r="B699">
        <v>1</v>
      </c>
      <c r="C699" t="s">
        <v>669</v>
      </c>
    </row>
    <row r="700" spans="2:33">
      <c r="B700" s="140"/>
      <c r="C700" s="151" t="s">
        <v>670</v>
      </c>
      <c r="D700" s="8"/>
      <c r="E700" s="8"/>
      <c r="F700" s="8"/>
      <c r="G700" s="8"/>
      <c r="H700" s="8"/>
      <c r="I700" s="8"/>
      <c r="J700" s="8"/>
      <c r="K700" s="8"/>
      <c r="L700" s="8"/>
      <c r="M700" s="8"/>
      <c r="N700" s="8"/>
      <c r="O700" s="8"/>
      <c r="P700" s="8"/>
      <c r="Q700" s="8"/>
      <c r="R700" s="8"/>
      <c r="S700" s="8"/>
      <c r="T700" s="8"/>
      <c r="U700" s="8"/>
      <c r="V700" s="8"/>
      <c r="W700" s="8"/>
      <c r="X700" s="8"/>
      <c r="Y700" s="8"/>
      <c r="Z700" s="8"/>
      <c r="AA700" s="8"/>
      <c r="AB700" s="8"/>
      <c r="AC700" s="8"/>
      <c r="AD700" s="8"/>
      <c r="AE700" s="8"/>
      <c r="AF700" s="8"/>
      <c r="AG700" s="8"/>
    </row>
    <row r="701" spans="2:33">
      <c r="B701" s="140"/>
      <c r="C701" s="151" t="s">
        <v>671</v>
      </c>
      <c r="D701" s="84"/>
      <c r="E701" s="8"/>
      <c r="F701" s="8"/>
      <c r="G701" s="8"/>
      <c r="H701" s="8"/>
      <c r="I701" s="8"/>
      <c r="J701" s="8"/>
      <c r="K701" s="8"/>
      <c r="L701" s="8"/>
      <c r="M701" s="8"/>
      <c r="N701" s="8"/>
      <c r="O701" s="8"/>
      <c r="P701" s="8"/>
      <c r="Q701" s="8"/>
      <c r="R701" s="8"/>
      <c r="S701" s="8"/>
      <c r="T701" s="8"/>
      <c r="U701" s="8"/>
      <c r="V701" s="8"/>
      <c r="W701" s="8"/>
      <c r="X701" s="8"/>
      <c r="Y701" s="8"/>
      <c r="Z701" s="8"/>
      <c r="AA701" s="8"/>
      <c r="AB701" s="8"/>
      <c r="AC701" s="8"/>
      <c r="AD701" s="8"/>
      <c r="AE701" s="8"/>
      <c r="AF701" s="8"/>
      <c r="AG701" s="8"/>
    </row>
    <row r="702" spans="2:33">
      <c r="B702" s="140"/>
      <c r="C702" s="151" t="s">
        <v>672</v>
      </c>
      <c r="D702" s="8"/>
      <c r="E702" s="8"/>
      <c r="F702" s="8"/>
      <c r="G702" s="8"/>
      <c r="H702" s="8"/>
      <c r="I702" s="8"/>
      <c r="J702" s="8"/>
      <c r="K702" s="8"/>
      <c r="L702" s="8"/>
      <c r="M702" s="8"/>
      <c r="N702" s="8"/>
      <c r="O702" s="8"/>
      <c r="P702" s="8"/>
      <c r="Q702" s="8"/>
      <c r="R702" s="8"/>
      <c r="S702" s="8"/>
      <c r="T702" s="8"/>
      <c r="U702" s="8"/>
      <c r="V702" s="8"/>
      <c r="W702" s="8"/>
      <c r="X702" s="8"/>
      <c r="Y702" s="8"/>
      <c r="Z702" s="8"/>
      <c r="AA702" s="8"/>
      <c r="AB702" s="8"/>
      <c r="AC702" s="8"/>
      <c r="AD702" s="8"/>
      <c r="AE702" s="8"/>
      <c r="AF702" s="8"/>
      <c r="AG702" s="8"/>
    </row>
    <row r="703" spans="2:33">
      <c r="B703">
        <v>2</v>
      </c>
      <c r="C703" s="147" t="s">
        <v>673</v>
      </c>
      <c r="D703" s="142" t="str">
        <f t="shared" ref="D703:AG703" si="360">IF(COUNTIF(D700:D702,"C")&gt;=1,"A",IF(COUNTIF(D700:D702,"C")&gt;0,"P"," "))</f>
        <v xml:space="preserve"> </v>
      </c>
      <c r="E703" s="142" t="str">
        <f t="shared" ref="E703:S703" si="361">IF(COUNTIF(E700:E702,"C")&gt;=1,"A",IF(COUNTIF(E700:E702,"C")&gt;0,"P"," "))</f>
        <v xml:space="preserve"> </v>
      </c>
      <c r="F703" s="142" t="str">
        <f>IF(COUNTIF(F700:F702,"C")&gt;=1,"A",IF(COUNTIF(F700:F702,"C")&gt;0,"P"," "))</f>
        <v xml:space="preserve"> </v>
      </c>
      <c r="G703" s="142" t="str">
        <f t="shared" si="361"/>
        <v xml:space="preserve"> </v>
      </c>
      <c r="H703" s="142" t="str">
        <f t="shared" si="361"/>
        <v xml:space="preserve"> </v>
      </c>
      <c r="I703" s="142" t="str">
        <f t="shared" si="361"/>
        <v xml:space="preserve"> </v>
      </c>
      <c r="J703" s="142" t="str">
        <f t="shared" si="361"/>
        <v xml:space="preserve"> </v>
      </c>
      <c r="K703" s="142" t="str">
        <f t="shared" si="361"/>
        <v xml:space="preserve"> </v>
      </c>
      <c r="L703" s="142" t="str">
        <f t="shared" si="361"/>
        <v xml:space="preserve"> </v>
      </c>
      <c r="M703" s="142" t="str">
        <f t="shared" si="361"/>
        <v xml:space="preserve"> </v>
      </c>
      <c r="N703" s="142" t="str">
        <f t="shared" si="361"/>
        <v xml:space="preserve"> </v>
      </c>
      <c r="O703" s="142" t="str">
        <f t="shared" si="361"/>
        <v xml:space="preserve"> </v>
      </c>
      <c r="P703" s="142" t="str">
        <f t="shared" si="361"/>
        <v xml:space="preserve"> </v>
      </c>
      <c r="Q703" s="142" t="str">
        <f t="shared" si="361"/>
        <v xml:space="preserve"> </v>
      </c>
      <c r="R703" s="142" t="str">
        <f t="shared" si="361"/>
        <v xml:space="preserve"> </v>
      </c>
      <c r="S703" s="142" t="str">
        <f t="shared" si="361"/>
        <v xml:space="preserve"> </v>
      </c>
      <c r="T703" s="142" t="str">
        <f t="shared" si="360"/>
        <v xml:space="preserve"> </v>
      </c>
      <c r="U703" s="142" t="str">
        <f t="shared" si="360"/>
        <v xml:space="preserve"> </v>
      </c>
      <c r="V703" s="142" t="str">
        <f t="shared" si="360"/>
        <v xml:space="preserve"> </v>
      </c>
      <c r="W703" s="142" t="str">
        <f t="shared" si="360"/>
        <v xml:space="preserve"> </v>
      </c>
      <c r="X703" s="142" t="str">
        <f t="shared" si="360"/>
        <v xml:space="preserve"> </v>
      </c>
      <c r="Y703" s="142" t="str">
        <f t="shared" si="360"/>
        <v xml:space="preserve"> </v>
      </c>
      <c r="Z703" s="142" t="str">
        <f t="shared" si="360"/>
        <v xml:space="preserve"> </v>
      </c>
      <c r="AA703" s="142" t="str">
        <f t="shared" si="360"/>
        <v xml:space="preserve"> </v>
      </c>
      <c r="AB703" s="142" t="str">
        <f t="shared" si="360"/>
        <v xml:space="preserve"> </v>
      </c>
      <c r="AC703" s="142" t="str">
        <f t="shared" si="360"/>
        <v xml:space="preserve"> </v>
      </c>
      <c r="AD703" s="142" t="str">
        <f t="shared" si="360"/>
        <v xml:space="preserve"> </v>
      </c>
      <c r="AE703" s="142" t="str">
        <f t="shared" si="360"/>
        <v xml:space="preserve"> </v>
      </c>
      <c r="AF703" s="142" t="str">
        <f t="shared" si="360"/>
        <v xml:space="preserve"> </v>
      </c>
      <c r="AG703" s="142" t="str">
        <f t="shared" si="360"/>
        <v xml:space="preserve"> </v>
      </c>
    </row>
    <row r="704" spans="2:33">
      <c r="B704" s="140"/>
      <c r="C704" s="151" t="s">
        <v>674</v>
      </c>
      <c r="D704" s="8"/>
      <c r="E704" s="8"/>
      <c r="F704" s="8"/>
      <c r="G704" s="8"/>
      <c r="H704" s="8"/>
      <c r="I704" s="8"/>
      <c r="J704" s="8"/>
      <c r="K704" s="8"/>
      <c r="L704" s="8"/>
      <c r="M704" s="8"/>
      <c r="N704" s="8"/>
      <c r="O704" s="8"/>
      <c r="P704" s="8"/>
      <c r="Q704" s="8"/>
      <c r="R704" s="8"/>
      <c r="S704" s="8"/>
      <c r="T704" s="8"/>
      <c r="U704" s="8"/>
      <c r="V704" s="8"/>
      <c r="W704" s="8"/>
      <c r="X704" s="8"/>
      <c r="Y704" s="8"/>
      <c r="Z704" s="8"/>
      <c r="AA704" s="8"/>
      <c r="AB704" s="8"/>
      <c r="AC704" s="8"/>
      <c r="AD704" s="8"/>
      <c r="AE704" s="8"/>
      <c r="AF704" s="8"/>
      <c r="AG704" s="8"/>
    </row>
    <row r="705" spans="2:33">
      <c r="B705" s="140"/>
      <c r="C705" s="151" t="s">
        <v>675</v>
      </c>
      <c r="D705" s="84"/>
      <c r="E705" s="8"/>
      <c r="F705" s="8"/>
      <c r="G705" s="8"/>
      <c r="H705" s="8"/>
      <c r="I705" s="8"/>
      <c r="J705" s="8"/>
      <c r="K705" s="8"/>
      <c r="L705" s="8"/>
      <c r="M705" s="8"/>
      <c r="N705" s="8"/>
      <c r="O705" s="8"/>
      <c r="P705" s="8"/>
      <c r="Q705" s="8"/>
      <c r="R705" s="8"/>
      <c r="S705" s="8"/>
      <c r="T705" s="8"/>
      <c r="U705" s="8"/>
      <c r="V705" s="8"/>
      <c r="W705" s="8"/>
      <c r="X705" s="8"/>
      <c r="Y705" s="8"/>
      <c r="Z705" s="8"/>
      <c r="AA705" s="8"/>
      <c r="AB705" s="8"/>
      <c r="AC705" s="8"/>
      <c r="AD705" s="8"/>
      <c r="AE705" s="8"/>
      <c r="AF705" s="8"/>
      <c r="AG705" s="8"/>
    </row>
    <row r="706" spans="2:33">
      <c r="B706" s="140"/>
      <c r="C706" s="151" t="s">
        <v>676</v>
      </c>
      <c r="D706" s="8"/>
      <c r="E706" s="8"/>
      <c r="F706" s="8"/>
      <c r="G706" s="8"/>
      <c r="H706" s="8"/>
      <c r="I706" s="8"/>
      <c r="J706" s="8"/>
      <c r="K706" s="8"/>
      <c r="L706" s="8"/>
      <c r="M706" s="8"/>
      <c r="N706" s="8"/>
      <c r="O706" s="8"/>
      <c r="P706" s="8"/>
      <c r="Q706" s="8"/>
      <c r="R706" s="8"/>
      <c r="S706" s="8"/>
      <c r="T706" s="8"/>
      <c r="U706" s="8"/>
      <c r="V706" s="8"/>
      <c r="W706" s="8"/>
      <c r="X706" s="8"/>
      <c r="Y706" s="8"/>
      <c r="Z706" s="8"/>
      <c r="AA706" s="8"/>
      <c r="AB706" s="8"/>
      <c r="AC706" s="8"/>
      <c r="AD706" s="8"/>
      <c r="AE706" s="8"/>
      <c r="AF706" s="8"/>
      <c r="AG706" s="8"/>
    </row>
    <row r="707" spans="2:33">
      <c r="B707">
        <v>3</v>
      </c>
      <c r="C707" s="147" t="s">
        <v>677</v>
      </c>
      <c r="D707" s="142" t="str">
        <f t="shared" ref="D707:AG707" si="362">IF(COUNTIF(D704:D706,"C")&gt;=1,"A",IF(COUNTIF(D704:D706,"C")&gt;0,"P"," "))</f>
        <v xml:space="preserve"> </v>
      </c>
      <c r="E707" s="142" t="str">
        <f t="shared" ref="E707:S707" si="363">IF(COUNTIF(E704:E706,"C")&gt;=1,"A",IF(COUNTIF(E704:E706,"C")&gt;0,"P"," "))</f>
        <v xml:space="preserve"> </v>
      </c>
      <c r="F707" s="142" t="str">
        <f>IF(COUNTIF(F704:F706,"C")&gt;=1,"A",IF(COUNTIF(F704:F706,"C")&gt;0,"P"," "))</f>
        <v xml:space="preserve"> </v>
      </c>
      <c r="G707" s="142" t="str">
        <f t="shared" si="363"/>
        <v xml:space="preserve"> </v>
      </c>
      <c r="H707" s="142" t="str">
        <f t="shared" si="363"/>
        <v xml:space="preserve"> </v>
      </c>
      <c r="I707" s="142" t="str">
        <f t="shared" si="363"/>
        <v xml:space="preserve"> </v>
      </c>
      <c r="J707" s="142" t="str">
        <f t="shared" si="363"/>
        <v xml:space="preserve"> </v>
      </c>
      <c r="K707" s="142" t="str">
        <f t="shared" si="363"/>
        <v xml:space="preserve"> </v>
      </c>
      <c r="L707" s="142" t="str">
        <f t="shared" si="363"/>
        <v xml:space="preserve"> </v>
      </c>
      <c r="M707" s="142" t="str">
        <f t="shared" si="363"/>
        <v xml:space="preserve"> </v>
      </c>
      <c r="N707" s="142" t="str">
        <f t="shared" si="363"/>
        <v xml:space="preserve"> </v>
      </c>
      <c r="O707" s="142" t="str">
        <f t="shared" si="363"/>
        <v xml:space="preserve"> </v>
      </c>
      <c r="P707" s="142" t="str">
        <f t="shared" si="363"/>
        <v xml:space="preserve"> </v>
      </c>
      <c r="Q707" s="142" t="str">
        <f t="shared" si="363"/>
        <v xml:space="preserve"> </v>
      </c>
      <c r="R707" s="142" t="str">
        <f t="shared" si="363"/>
        <v xml:space="preserve"> </v>
      </c>
      <c r="S707" s="142" t="str">
        <f t="shared" si="363"/>
        <v xml:space="preserve"> </v>
      </c>
      <c r="T707" s="142" t="str">
        <f t="shared" si="362"/>
        <v xml:space="preserve"> </v>
      </c>
      <c r="U707" s="142" t="str">
        <f t="shared" si="362"/>
        <v xml:space="preserve"> </v>
      </c>
      <c r="V707" s="142" t="str">
        <f t="shared" si="362"/>
        <v xml:space="preserve"> </v>
      </c>
      <c r="W707" s="142" t="str">
        <f t="shared" si="362"/>
        <v xml:space="preserve"> </v>
      </c>
      <c r="X707" s="142" t="str">
        <f t="shared" si="362"/>
        <v xml:space="preserve"> </v>
      </c>
      <c r="Y707" s="142" t="str">
        <f t="shared" si="362"/>
        <v xml:space="preserve"> </v>
      </c>
      <c r="Z707" s="142" t="str">
        <f t="shared" si="362"/>
        <v xml:space="preserve"> </v>
      </c>
      <c r="AA707" s="142" t="str">
        <f t="shared" si="362"/>
        <v xml:space="preserve"> </v>
      </c>
      <c r="AB707" s="142" t="str">
        <f t="shared" si="362"/>
        <v xml:space="preserve"> </v>
      </c>
      <c r="AC707" s="142" t="str">
        <f t="shared" si="362"/>
        <v xml:space="preserve"> </v>
      </c>
      <c r="AD707" s="142" t="str">
        <f t="shared" si="362"/>
        <v xml:space="preserve"> </v>
      </c>
      <c r="AE707" s="142" t="str">
        <f t="shared" si="362"/>
        <v xml:space="preserve"> </v>
      </c>
      <c r="AF707" s="142" t="str">
        <f t="shared" si="362"/>
        <v xml:space="preserve"> </v>
      </c>
      <c r="AG707" s="142" t="str">
        <f t="shared" si="362"/>
        <v xml:space="preserve"> </v>
      </c>
    </row>
    <row r="708" spans="2:33">
      <c r="B708" s="140"/>
      <c r="C708" s="151" t="s">
        <v>678</v>
      </c>
      <c r="D708" s="8"/>
      <c r="E708" s="8"/>
      <c r="F708" s="8"/>
      <c r="G708" s="8"/>
      <c r="H708" s="8"/>
      <c r="I708" s="8"/>
      <c r="J708" s="8"/>
      <c r="K708" s="8"/>
      <c r="L708" s="8"/>
      <c r="M708" s="8"/>
      <c r="N708" s="8"/>
      <c r="O708" s="8"/>
      <c r="P708" s="8"/>
      <c r="Q708" s="8"/>
      <c r="R708" s="8"/>
      <c r="S708" s="8"/>
      <c r="T708" s="8"/>
      <c r="U708" s="8"/>
      <c r="V708" s="8"/>
      <c r="W708" s="8"/>
      <c r="X708" s="8"/>
      <c r="Y708" s="8"/>
      <c r="Z708" s="8"/>
      <c r="AA708" s="8"/>
      <c r="AB708" s="8"/>
      <c r="AC708" s="8"/>
      <c r="AD708" s="8"/>
      <c r="AE708" s="8"/>
      <c r="AF708" s="8"/>
      <c r="AG708" s="8"/>
    </row>
    <row r="709" spans="2:33">
      <c r="B709" s="140"/>
      <c r="C709" s="151" t="s">
        <v>679</v>
      </c>
      <c r="D709" s="84"/>
      <c r="E709" s="8"/>
      <c r="F709" s="8"/>
      <c r="G709" s="8"/>
      <c r="H709" s="8"/>
      <c r="I709" s="8"/>
      <c r="J709" s="8"/>
      <c r="K709" s="8"/>
      <c r="L709" s="8"/>
      <c r="M709" s="8"/>
      <c r="N709" s="8"/>
      <c r="O709" s="8"/>
      <c r="P709" s="8"/>
      <c r="Q709" s="8"/>
      <c r="R709" s="8"/>
      <c r="S709" s="8"/>
      <c r="T709" s="8"/>
      <c r="U709" s="8"/>
      <c r="V709" s="8"/>
      <c r="W709" s="8"/>
      <c r="X709" s="8"/>
      <c r="Y709" s="8"/>
      <c r="Z709" s="8"/>
      <c r="AA709" s="8"/>
      <c r="AB709" s="8"/>
      <c r="AC709" s="8"/>
      <c r="AD709" s="8"/>
      <c r="AE709" s="8"/>
      <c r="AF709" s="8"/>
      <c r="AG709" s="8"/>
    </row>
    <row r="710" spans="2:33">
      <c r="B710" s="140"/>
      <c r="C710" s="151" t="s">
        <v>680</v>
      </c>
      <c r="D710" s="8"/>
      <c r="E710" s="8"/>
      <c r="F710" s="8"/>
      <c r="G710" s="8"/>
      <c r="H710" s="8"/>
      <c r="I710" s="8"/>
      <c r="J710" s="8"/>
      <c r="K710" s="8"/>
      <c r="L710" s="8"/>
      <c r="M710" s="8"/>
      <c r="N710" s="8"/>
      <c r="O710" s="8"/>
      <c r="P710" s="8"/>
      <c r="Q710" s="8"/>
      <c r="R710" s="8"/>
      <c r="S710" s="8"/>
      <c r="T710" s="8"/>
      <c r="U710" s="8"/>
      <c r="V710" s="8"/>
      <c r="W710" s="8"/>
      <c r="X710" s="8"/>
      <c r="Y710" s="8"/>
      <c r="Z710" s="8"/>
      <c r="AA710" s="8"/>
      <c r="AB710" s="8"/>
      <c r="AC710" s="8"/>
      <c r="AD710" s="8"/>
      <c r="AE710" s="8"/>
      <c r="AF710" s="8"/>
      <c r="AG710" s="8"/>
    </row>
    <row r="711" spans="2:33">
      <c r="B711">
        <v>4</v>
      </c>
      <c r="C711" s="147" t="s">
        <v>681</v>
      </c>
      <c r="D711" s="142" t="str">
        <f t="shared" ref="D711:AG711" si="364">IF(COUNTIF(D708:D710,"C")&gt;=1,"A",IF(COUNTIF(D708:D710,"C")&gt;0,"P"," "))</f>
        <v xml:space="preserve"> </v>
      </c>
      <c r="E711" s="142" t="str">
        <f t="shared" ref="E711:S711" si="365">IF(COUNTIF(E708:E710,"C")&gt;=1,"A",IF(COUNTIF(E708:E710,"C")&gt;0,"P"," "))</f>
        <v xml:space="preserve"> </v>
      </c>
      <c r="F711" s="142" t="str">
        <f>IF(COUNTIF(F708:F710,"C")&gt;=1,"A",IF(COUNTIF(F708:F710,"C")&gt;0,"P"," "))</f>
        <v xml:space="preserve"> </v>
      </c>
      <c r="G711" s="142" t="str">
        <f t="shared" si="365"/>
        <v xml:space="preserve"> </v>
      </c>
      <c r="H711" s="142" t="str">
        <f t="shared" si="365"/>
        <v xml:space="preserve"> </v>
      </c>
      <c r="I711" s="142" t="str">
        <f t="shared" si="365"/>
        <v xml:space="preserve"> </v>
      </c>
      <c r="J711" s="142" t="str">
        <f t="shared" si="365"/>
        <v xml:space="preserve"> </v>
      </c>
      <c r="K711" s="142" t="str">
        <f t="shared" si="365"/>
        <v xml:space="preserve"> </v>
      </c>
      <c r="L711" s="142" t="str">
        <f t="shared" si="365"/>
        <v xml:space="preserve"> </v>
      </c>
      <c r="M711" s="142" t="str">
        <f t="shared" si="365"/>
        <v xml:space="preserve"> </v>
      </c>
      <c r="N711" s="142" t="str">
        <f t="shared" si="365"/>
        <v xml:space="preserve"> </v>
      </c>
      <c r="O711" s="142" t="str">
        <f t="shared" si="365"/>
        <v xml:space="preserve"> </v>
      </c>
      <c r="P711" s="142" t="str">
        <f t="shared" si="365"/>
        <v xml:space="preserve"> </v>
      </c>
      <c r="Q711" s="142" t="str">
        <f t="shared" si="365"/>
        <v xml:space="preserve"> </v>
      </c>
      <c r="R711" s="142" t="str">
        <f t="shared" si="365"/>
        <v xml:space="preserve"> </v>
      </c>
      <c r="S711" s="142" t="str">
        <f t="shared" si="365"/>
        <v xml:space="preserve"> </v>
      </c>
      <c r="T711" s="142" t="str">
        <f t="shared" si="364"/>
        <v xml:space="preserve"> </v>
      </c>
      <c r="U711" s="142" t="str">
        <f t="shared" si="364"/>
        <v xml:space="preserve"> </v>
      </c>
      <c r="V711" s="142" t="str">
        <f t="shared" si="364"/>
        <v xml:space="preserve"> </v>
      </c>
      <c r="W711" s="142" t="str">
        <f t="shared" si="364"/>
        <v xml:space="preserve"> </v>
      </c>
      <c r="X711" s="142" t="str">
        <f t="shared" si="364"/>
        <v xml:space="preserve"> </v>
      </c>
      <c r="Y711" s="142" t="str">
        <f t="shared" si="364"/>
        <v xml:space="preserve"> </v>
      </c>
      <c r="Z711" s="142" t="str">
        <f t="shared" si="364"/>
        <v xml:space="preserve"> </v>
      </c>
      <c r="AA711" s="142" t="str">
        <f t="shared" si="364"/>
        <v xml:space="preserve"> </v>
      </c>
      <c r="AB711" s="142" t="str">
        <f t="shared" si="364"/>
        <v xml:space="preserve"> </v>
      </c>
      <c r="AC711" s="142" t="str">
        <f t="shared" si="364"/>
        <v xml:space="preserve"> </v>
      </c>
      <c r="AD711" s="142" t="str">
        <f t="shared" si="364"/>
        <v xml:space="preserve"> </v>
      </c>
      <c r="AE711" s="142" t="str">
        <f t="shared" si="364"/>
        <v xml:space="preserve"> </v>
      </c>
      <c r="AF711" s="142" t="str">
        <f t="shared" si="364"/>
        <v xml:space="preserve"> </v>
      </c>
      <c r="AG711" s="142" t="str">
        <f t="shared" si="364"/>
        <v xml:space="preserve"> </v>
      </c>
    </row>
    <row r="712" spans="2:33">
      <c r="B712" s="140"/>
      <c r="C712" s="151" t="s">
        <v>682</v>
      </c>
      <c r="D712" s="8"/>
      <c r="E712" s="8"/>
      <c r="F712" s="8"/>
      <c r="G712" s="8"/>
      <c r="H712" s="8"/>
      <c r="I712" s="8"/>
      <c r="J712" s="8"/>
      <c r="K712" s="8"/>
      <c r="L712" s="8"/>
      <c r="M712" s="8"/>
      <c r="N712" s="8"/>
      <c r="O712" s="8"/>
      <c r="P712" s="8"/>
      <c r="Q712" s="8"/>
      <c r="R712" s="8"/>
      <c r="S712" s="8"/>
      <c r="T712" s="8"/>
      <c r="U712" s="8"/>
      <c r="V712" s="8"/>
      <c r="W712" s="8"/>
      <c r="X712" s="8"/>
      <c r="Y712" s="8"/>
      <c r="Z712" s="8"/>
      <c r="AA712" s="8"/>
      <c r="AB712" s="8"/>
      <c r="AC712" s="8"/>
      <c r="AD712" s="8"/>
      <c r="AE712" s="8"/>
      <c r="AF712" s="8"/>
      <c r="AG712" s="8"/>
    </row>
    <row r="713" spans="2:33">
      <c r="B713" s="140"/>
      <c r="C713" s="151" t="s">
        <v>683</v>
      </c>
      <c r="D713" s="84"/>
      <c r="E713" s="8"/>
      <c r="F713" s="8"/>
      <c r="G713" s="8"/>
      <c r="H713" s="8"/>
      <c r="I713" s="8"/>
      <c r="J713" s="8"/>
      <c r="K713" s="8"/>
      <c r="L713" s="8"/>
      <c r="M713" s="8"/>
      <c r="N713" s="8"/>
      <c r="O713" s="8"/>
      <c r="P713" s="8"/>
      <c r="Q713" s="8"/>
      <c r="R713" s="8"/>
      <c r="S713" s="8"/>
      <c r="T713" s="8"/>
      <c r="U713" s="8"/>
      <c r="V713" s="8"/>
      <c r="W713" s="8"/>
      <c r="X713" s="8"/>
      <c r="Y713" s="8"/>
      <c r="Z713" s="8"/>
      <c r="AA713" s="8"/>
      <c r="AB713" s="8"/>
      <c r="AC713" s="8"/>
      <c r="AD713" s="8"/>
      <c r="AE713" s="8"/>
      <c r="AF713" s="8"/>
      <c r="AG713" s="8"/>
    </row>
    <row r="714" spans="2:33">
      <c r="B714" s="140"/>
      <c r="C714" s="151" t="s">
        <v>684</v>
      </c>
      <c r="D714" s="8"/>
      <c r="E714" s="8"/>
      <c r="F714" s="8"/>
      <c r="G714" s="8"/>
      <c r="H714" s="8"/>
      <c r="I714" s="8"/>
      <c r="J714" s="8"/>
      <c r="K714" s="8"/>
      <c r="L714" s="8"/>
      <c r="M714" s="8"/>
      <c r="N714" s="8"/>
      <c r="O714" s="8"/>
      <c r="P714" s="8"/>
      <c r="Q714" s="8"/>
      <c r="R714" s="8"/>
      <c r="S714" s="8"/>
      <c r="T714" s="8"/>
      <c r="U714" s="8"/>
      <c r="V714" s="8"/>
      <c r="W714" s="8"/>
      <c r="X714" s="8"/>
      <c r="Y714" s="8"/>
      <c r="Z714" s="8"/>
      <c r="AA714" s="8"/>
      <c r="AB714" s="8"/>
      <c r="AC714" s="8"/>
      <c r="AD714" s="8"/>
      <c r="AE714" s="8"/>
      <c r="AF714" s="8"/>
      <c r="AG714" s="8"/>
    </row>
    <row r="715" spans="2:33">
      <c r="B715">
        <v>5</v>
      </c>
      <c r="C715" s="147" t="s">
        <v>685</v>
      </c>
      <c r="D715" s="142" t="str">
        <f t="shared" ref="D715:AG715" si="366">IF(COUNTIF(D712:D714,"C")&gt;=1,"A",IF(COUNTIF(D712:D714,"C")&gt;0,"P"," "))</f>
        <v xml:space="preserve"> </v>
      </c>
      <c r="E715" s="142" t="str">
        <f t="shared" ref="E715:S715" si="367">IF(COUNTIF(E712:E714,"C")&gt;=1,"A",IF(COUNTIF(E712:E714,"C")&gt;0,"P"," "))</f>
        <v xml:space="preserve"> </v>
      </c>
      <c r="F715" s="142" t="str">
        <f>IF(COUNTIF(F712:F714,"C")&gt;=1,"A",IF(COUNTIF(F712:F714,"C")&gt;0,"P"," "))</f>
        <v xml:space="preserve"> </v>
      </c>
      <c r="G715" s="142" t="str">
        <f t="shared" si="367"/>
        <v xml:space="preserve"> </v>
      </c>
      <c r="H715" s="142" t="str">
        <f t="shared" si="367"/>
        <v xml:space="preserve"> </v>
      </c>
      <c r="I715" s="142" t="str">
        <f t="shared" si="367"/>
        <v xml:space="preserve"> </v>
      </c>
      <c r="J715" s="142" t="str">
        <f t="shared" si="367"/>
        <v xml:space="preserve"> </v>
      </c>
      <c r="K715" s="142" t="str">
        <f t="shared" si="367"/>
        <v xml:space="preserve"> </v>
      </c>
      <c r="L715" s="142" t="str">
        <f t="shared" si="367"/>
        <v xml:space="preserve"> </v>
      </c>
      <c r="M715" s="142" t="str">
        <f t="shared" si="367"/>
        <v xml:space="preserve"> </v>
      </c>
      <c r="N715" s="142" t="str">
        <f t="shared" si="367"/>
        <v xml:space="preserve"> </v>
      </c>
      <c r="O715" s="142" t="str">
        <f t="shared" si="367"/>
        <v xml:space="preserve"> </v>
      </c>
      <c r="P715" s="142" t="str">
        <f t="shared" si="367"/>
        <v xml:space="preserve"> </v>
      </c>
      <c r="Q715" s="142" t="str">
        <f t="shared" si="367"/>
        <v xml:space="preserve"> </v>
      </c>
      <c r="R715" s="142" t="str">
        <f t="shared" si="367"/>
        <v xml:space="preserve"> </v>
      </c>
      <c r="S715" s="142" t="str">
        <f t="shared" si="367"/>
        <v xml:space="preserve"> </v>
      </c>
      <c r="T715" s="142" t="str">
        <f t="shared" si="366"/>
        <v xml:space="preserve"> </v>
      </c>
      <c r="U715" s="142" t="str">
        <f t="shared" si="366"/>
        <v xml:space="preserve"> </v>
      </c>
      <c r="V715" s="142" t="str">
        <f t="shared" si="366"/>
        <v xml:space="preserve"> </v>
      </c>
      <c r="W715" s="142" t="str">
        <f t="shared" si="366"/>
        <v xml:space="preserve"> </v>
      </c>
      <c r="X715" s="142" t="str">
        <f t="shared" si="366"/>
        <v xml:space="preserve"> </v>
      </c>
      <c r="Y715" s="142" t="str">
        <f t="shared" si="366"/>
        <v xml:space="preserve"> </v>
      </c>
      <c r="Z715" s="142" t="str">
        <f t="shared" si="366"/>
        <v xml:space="preserve"> </v>
      </c>
      <c r="AA715" s="142" t="str">
        <f t="shared" si="366"/>
        <v xml:space="preserve"> </v>
      </c>
      <c r="AB715" s="142" t="str">
        <f t="shared" si="366"/>
        <v xml:space="preserve"> </v>
      </c>
      <c r="AC715" s="142" t="str">
        <f t="shared" si="366"/>
        <v xml:space="preserve"> </v>
      </c>
      <c r="AD715" s="142" t="str">
        <f t="shared" si="366"/>
        <v xml:space="preserve"> </v>
      </c>
      <c r="AE715" s="142" t="str">
        <f t="shared" si="366"/>
        <v xml:space="preserve"> </v>
      </c>
      <c r="AF715" s="142" t="str">
        <f t="shared" si="366"/>
        <v xml:space="preserve"> </v>
      </c>
      <c r="AG715" s="142" t="str">
        <f t="shared" si="366"/>
        <v xml:space="preserve"> </v>
      </c>
    </row>
    <row r="716" spans="2:33">
      <c r="B716" s="140"/>
      <c r="C716" s="151" t="s">
        <v>686</v>
      </c>
      <c r="D716" s="8"/>
      <c r="E716" s="8"/>
      <c r="F716" s="8"/>
      <c r="G716" s="8"/>
      <c r="H716" s="8"/>
      <c r="I716" s="8"/>
      <c r="J716" s="8"/>
      <c r="K716" s="8"/>
      <c r="L716" s="8"/>
      <c r="M716" s="8"/>
      <c r="N716" s="8"/>
      <c r="O716" s="8"/>
      <c r="P716" s="8"/>
      <c r="Q716" s="8"/>
      <c r="R716" s="8"/>
      <c r="S716" s="8"/>
      <c r="T716" s="8"/>
      <c r="U716" s="8"/>
      <c r="V716" s="8"/>
      <c r="W716" s="8"/>
      <c r="X716" s="8"/>
      <c r="Y716" s="8"/>
      <c r="Z716" s="8"/>
      <c r="AA716" s="8"/>
      <c r="AB716" s="8"/>
      <c r="AC716" s="8"/>
      <c r="AD716" s="8"/>
      <c r="AE716" s="8"/>
      <c r="AF716" s="8"/>
      <c r="AG716" s="8"/>
    </row>
    <row r="717" spans="2:33">
      <c r="B717" s="140"/>
      <c r="C717" s="151" t="s">
        <v>687</v>
      </c>
      <c r="D717" s="84"/>
      <c r="E717" s="8"/>
      <c r="F717" s="8"/>
      <c r="G717" s="8"/>
      <c r="H717" s="8"/>
      <c r="I717" s="8"/>
      <c r="J717" s="8"/>
      <c r="K717" s="8"/>
      <c r="L717" s="8"/>
      <c r="M717" s="8"/>
      <c r="N717" s="8"/>
      <c r="O717" s="8"/>
      <c r="P717" s="8"/>
      <c r="Q717" s="8"/>
      <c r="R717" s="8"/>
      <c r="S717" s="8"/>
      <c r="T717" s="8"/>
      <c r="U717" s="8"/>
      <c r="V717" s="8"/>
      <c r="W717" s="8"/>
      <c r="X717" s="8"/>
      <c r="Y717" s="8"/>
      <c r="Z717" s="8"/>
      <c r="AA717" s="8"/>
      <c r="AB717" s="8"/>
      <c r="AC717" s="8"/>
      <c r="AD717" s="8"/>
      <c r="AE717" s="8"/>
      <c r="AF717" s="8"/>
      <c r="AG717" s="8"/>
    </row>
    <row r="718" spans="2:33" ht="13.5" thickBot="1">
      <c r="B718" s="140"/>
      <c r="C718" s="151" t="s">
        <v>688</v>
      </c>
      <c r="D718" s="8"/>
      <c r="E718" s="8"/>
      <c r="F718" s="8"/>
      <c r="G718" s="8"/>
      <c r="H718" s="8"/>
      <c r="I718" s="8"/>
      <c r="J718" s="8"/>
      <c r="K718" s="8"/>
      <c r="L718" s="8"/>
      <c r="M718" s="8"/>
      <c r="N718" s="8"/>
      <c r="O718" s="8"/>
      <c r="P718" s="8"/>
      <c r="Q718" s="8"/>
      <c r="R718" s="8"/>
      <c r="S718" s="8"/>
      <c r="T718" s="8"/>
      <c r="U718" s="8"/>
      <c r="V718" s="8"/>
      <c r="W718" s="8"/>
      <c r="X718" s="8"/>
      <c r="Y718" s="8"/>
      <c r="Z718" s="8"/>
      <c r="AA718" s="8"/>
      <c r="AB718" s="8"/>
      <c r="AC718" s="8"/>
      <c r="AD718" s="8"/>
      <c r="AE718" s="8"/>
      <c r="AF718" s="8"/>
      <c r="AG718" s="8"/>
    </row>
    <row r="719" spans="2:33" ht="13.5" hidden="1" thickBot="1">
      <c r="D719" s="142" t="str">
        <f t="shared" ref="D719:AG719" si="368">IF(COUNTIF(D716:D718,"C")&gt;=1,"A",IF(COUNTIF(D716:D718,"C")&gt;0,"P"," "))</f>
        <v xml:space="preserve"> </v>
      </c>
      <c r="E719" s="142" t="str">
        <f t="shared" ref="E719:S719" si="369">IF(COUNTIF(E716:E718,"C")&gt;=1,"A",IF(COUNTIF(E716:E718,"C")&gt;0,"P"," "))</f>
        <v xml:space="preserve"> </v>
      </c>
      <c r="F719" s="142" t="str">
        <f>IF(COUNTIF(F716:F718,"C")&gt;=1,"A",IF(COUNTIF(F716:F718,"C")&gt;0,"P"," "))</f>
        <v xml:space="preserve"> </v>
      </c>
      <c r="G719" s="142" t="str">
        <f t="shared" si="369"/>
        <v xml:space="preserve"> </v>
      </c>
      <c r="H719" s="142" t="str">
        <f t="shared" si="369"/>
        <v xml:space="preserve"> </v>
      </c>
      <c r="I719" s="142" t="str">
        <f t="shared" si="369"/>
        <v xml:space="preserve"> </v>
      </c>
      <c r="J719" s="142" t="str">
        <f t="shared" si="369"/>
        <v xml:space="preserve"> </v>
      </c>
      <c r="K719" s="142" t="str">
        <f t="shared" si="369"/>
        <v xml:space="preserve"> </v>
      </c>
      <c r="L719" s="142" t="str">
        <f t="shared" si="369"/>
        <v xml:space="preserve"> </v>
      </c>
      <c r="M719" s="142" t="str">
        <f t="shared" si="369"/>
        <v xml:space="preserve"> </v>
      </c>
      <c r="N719" s="142" t="str">
        <f t="shared" si="369"/>
        <v xml:space="preserve"> </v>
      </c>
      <c r="O719" s="142" t="str">
        <f t="shared" si="369"/>
        <v xml:space="preserve"> </v>
      </c>
      <c r="P719" s="142" t="str">
        <f t="shared" si="369"/>
        <v xml:space="preserve"> </v>
      </c>
      <c r="Q719" s="142" t="str">
        <f t="shared" si="369"/>
        <v xml:space="preserve"> </v>
      </c>
      <c r="R719" s="142" t="str">
        <f t="shared" si="369"/>
        <v xml:space="preserve"> </v>
      </c>
      <c r="S719" s="142" t="str">
        <f t="shared" si="369"/>
        <v xml:space="preserve"> </v>
      </c>
      <c r="T719" s="142" t="str">
        <f t="shared" si="368"/>
        <v xml:space="preserve"> </v>
      </c>
      <c r="U719" s="142" t="str">
        <f t="shared" si="368"/>
        <v xml:space="preserve"> </v>
      </c>
      <c r="V719" s="142" t="str">
        <f t="shared" si="368"/>
        <v xml:space="preserve"> </v>
      </c>
      <c r="W719" s="142" t="str">
        <f t="shared" si="368"/>
        <v xml:space="preserve"> </v>
      </c>
      <c r="X719" s="142" t="str">
        <f t="shared" si="368"/>
        <v xml:space="preserve"> </v>
      </c>
      <c r="Y719" s="142" t="str">
        <f t="shared" si="368"/>
        <v xml:space="preserve"> </v>
      </c>
      <c r="Z719" s="142" t="str">
        <f t="shared" si="368"/>
        <v xml:space="preserve"> </v>
      </c>
      <c r="AA719" s="142" t="str">
        <f t="shared" si="368"/>
        <v xml:space="preserve"> </v>
      </c>
      <c r="AB719" s="142" t="str">
        <f t="shared" si="368"/>
        <v xml:space="preserve"> </v>
      </c>
      <c r="AC719" s="142" t="str">
        <f t="shared" si="368"/>
        <v xml:space="preserve"> </v>
      </c>
      <c r="AD719" s="142" t="str">
        <f t="shared" si="368"/>
        <v xml:space="preserve"> </v>
      </c>
      <c r="AE719" s="142" t="str">
        <f t="shared" si="368"/>
        <v xml:space="preserve"> </v>
      </c>
      <c r="AF719" s="142" t="str">
        <f t="shared" si="368"/>
        <v xml:space="preserve"> </v>
      </c>
      <c r="AG719" s="142" t="str">
        <f t="shared" si="368"/>
        <v xml:space="preserve"> </v>
      </c>
    </row>
    <row r="720" spans="2:33" ht="13.5" thickBot="1">
      <c r="C720" s="20" t="s">
        <v>49</v>
      </c>
      <c r="D720" s="108" t="str">
        <f>IF(COUNTIF(D703:D719,"A")&gt;4,"C",IF(COUNTIF(D703:D719,"A")&gt;0,"P"," "))</f>
        <v xml:space="preserve"> </v>
      </c>
      <c r="E720" s="108" t="str">
        <f t="shared" ref="E720:S720" si="370">IF(COUNTIF(E703:E719,"A")&gt;4,"C",IF(COUNTIF(E703:E719,"A")&gt;0,"P"," "))</f>
        <v xml:space="preserve"> </v>
      </c>
      <c r="F720" s="108" t="str">
        <f>IF(COUNTIF(F703:F719,"A")&gt;4,"C",IF(COUNTIF(F703:F719,"A")&gt;0,"P"," "))</f>
        <v xml:space="preserve"> </v>
      </c>
      <c r="G720" s="108" t="str">
        <f t="shared" si="370"/>
        <v xml:space="preserve"> </v>
      </c>
      <c r="H720" s="108" t="str">
        <f t="shared" si="370"/>
        <v xml:space="preserve"> </v>
      </c>
      <c r="I720" s="108" t="str">
        <f t="shared" si="370"/>
        <v xml:space="preserve"> </v>
      </c>
      <c r="J720" s="108" t="str">
        <f t="shared" si="370"/>
        <v xml:space="preserve"> </v>
      </c>
      <c r="K720" s="108" t="str">
        <f t="shared" si="370"/>
        <v xml:space="preserve"> </v>
      </c>
      <c r="L720" s="108" t="str">
        <f t="shared" si="370"/>
        <v xml:space="preserve"> </v>
      </c>
      <c r="M720" s="108" t="str">
        <f t="shared" si="370"/>
        <v xml:space="preserve"> </v>
      </c>
      <c r="N720" s="108" t="str">
        <f t="shared" si="370"/>
        <v xml:space="preserve"> </v>
      </c>
      <c r="O720" s="108" t="str">
        <f t="shared" si="370"/>
        <v xml:space="preserve"> </v>
      </c>
      <c r="P720" s="108" t="str">
        <f t="shared" si="370"/>
        <v xml:space="preserve"> </v>
      </c>
      <c r="Q720" s="108" t="str">
        <f t="shared" si="370"/>
        <v xml:space="preserve"> </v>
      </c>
      <c r="R720" s="108" t="str">
        <f t="shared" si="370"/>
        <v xml:space="preserve"> </v>
      </c>
      <c r="S720" s="108" t="str">
        <f t="shared" si="370"/>
        <v xml:space="preserve"> </v>
      </c>
      <c r="T720" s="108" t="str">
        <f t="shared" ref="T720:AG720" si="371">IF(COUNTIF(T703:T719,"A")&gt;4,"C",IF(COUNTIF(T703:T719,"A")&gt;0,"P"," "))</f>
        <v xml:space="preserve"> </v>
      </c>
      <c r="U720" s="108" t="str">
        <f t="shared" si="371"/>
        <v xml:space="preserve"> </v>
      </c>
      <c r="V720" s="108" t="str">
        <f t="shared" si="371"/>
        <v xml:space="preserve"> </v>
      </c>
      <c r="W720" s="108" t="str">
        <f t="shared" si="371"/>
        <v xml:space="preserve"> </v>
      </c>
      <c r="X720" s="108" t="str">
        <f t="shared" si="371"/>
        <v xml:space="preserve"> </v>
      </c>
      <c r="Y720" s="108" t="str">
        <f t="shared" si="371"/>
        <v xml:space="preserve"> </v>
      </c>
      <c r="Z720" s="108" t="str">
        <f t="shared" si="371"/>
        <v xml:space="preserve"> </v>
      </c>
      <c r="AA720" s="108" t="str">
        <f t="shared" si="371"/>
        <v xml:space="preserve"> </v>
      </c>
      <c r="AB720" s="108" t="str">
        <f t="shared" si="371"/>
        <v xml:space="preserve"> </v>
      </c>
      <c r="AC720" s="108" t="str">
        <f t="shared" si="371"/>
        <v xml:space="preserve"> </v>
      </c>
      <c r="AD720" s="108" t="str">
        <f t="shared" si="371"/>
        <v xml:space="preserve"> </v>
      </c>
      <c r="AE720" s="108" t="str">
        <f t="shared" si="371"/>
        <v xml:space="preserve"> </v>
      </c>
      <c r="AF720" s="108" t="str">
        <f t="shared" si="371"/>
        <v xml:space="preserve"> </v>
      </c>
      <c r="AG720" s="108" t="str">
        <f t="shared" si="371"/>
        <v xml:space="preserve"> </v>
      </c>
    </row>
    <row r="721" spans="2:33" ht="15">
      <c r="B721" s="139" t="s">
        <v>847</v>
      </c>
    </row>
    <row r="722" spans="2:33">
      <c r="B722">
        <v>1</v>
      </c>
      <c r="C722" s="152" t="s">
        <v>848</v>
      </c>
    </row>
    <row r="723" spans="2:33">
      <c r="B723" s="140"/>
      <c r="C723" s="151" t="s">
        <v>852</v>
      </c>
      <c r="D723" s="8"/>
      <c r="E723" s="8"/>
      <c r="F723" s="8"/>
      <c r="G723" s="8"/>
      <c r="H723" s="8"/>
      <c r="I723" s="8"/>
      <c r="J723" s="8"/>
      <c r="K723" s="8"/>
      <c r="L723" s="8"/>
      <c r="M723" s="8"/>
      <c r="N723" s="8"/>
      <c r="O723" s="8"/>
      <c r="P723" s="8"/>
      <c r="Q723" s="8"/>
      <c r="R723" s="8"/>
      <c r="S723" s="8"/>
      <c r="T723" s="8"/>
      <c r="U723" s="8"/>
      <c r="V723" s="8"/>
      <c r="W723" s="8"/>
      <c r="X723" s="8"/>
      <c r="Y723" s="8"/>
      <c r="Z723" s="8"/>
      <c r="AA723" s="8"/>
      <c r="AB723" s="8"/>
      <c r="AC723" s="8"/>
      <c r="AD723" s="8"/>
      <c r="AE723" s="8"/>
      <c r="AF723" s="8"/>
      <c r="AG723" s="8"/>
    </row>
    <row r="724" spans="2:33">
      <c r="B724" s="140"/>
      <c r="C724" s="151" t="s">
        <v>853</v>
      </c>
      <c r="D724" s="84"/>
      <c r="E724" s="8"/>
      <c r="F724" s="8"/>
      <c r="G724" s="8"/>
      <c r="H724" s="8"/>
      <c r="I724" s="8"/>
      <c r="J724" s="8"/>
      <c r="K724" s="8"/>
      <c r="L724" s="8"/>
      <c r="M724" s="8"/>
      <c r="N724" s="8"/>
      <c r="O724" s="8"/>
      <c r="P724" s="8"/>
      <c r="Q724" s="8"/>
      <c r="R724" s="8"/>
      <c r="S724" s="8"/>
      <c r="T724" s="8"/>
      <c r="U724" s="8"/>
      <c r="V724" s="8"/>
      <c r="W724" s="8"/>
      <c r="X724" s="8"/>
      <c r="Y724" s="8"/>
      <c r="Z724" s="8"/>
      <c r="AA724" s="8"/>
      <c r="AB724" s="8"/>
      <c r="AC724" s="8"/>
      <c r="AD724" s="8"/>
      <c r="AE724" s="8"/>
      <c r="AF724" s="8"/>
      <c r="AG724" s="8"/>
    </row>
    <row r="725" spans="2:33">
      <c r="B725" s="140"/>
      <c r="C725" s="151" t="s">
        <v>854</v>
      </c>
      <c r="D725" s="8"/>
      <c r="E725" s="8"/>
      <c r="F725" s="8"/>
      <c r="G725" s="8"/>
      <c r="H725" s="8"/>
      <c r="I725" s="8"/>
      <c r="J725" s="8"/>
      <c r="K725" s="8"/>
      <c r="L725" s="8"/>
      <c r="M725" s="8"/>
      <c r="N725" s="8"/>
      <c r="O725" s="8"/>
      <c r="P725" s="8"/>
      <c r="Q725" s="8"/>
      <c r="R725" s="8"/>
      <c r="S725" s="8"/>
      <c r="T725" s="8"/>
      <c r="U725" s="8"/>
      <c r="V725" s="8"/>
      <c r="W725" s="8"/>
      <c r="X725" s="8"/>
      <c r="Y725" s="8"/>
      <c r="Z725" s="8"/>
      <c r="AA725" s="8"/>
      <c r="AB725" s="8"/>
      <c r="AC725" s="8"/>
      <c r="AD725" s="8"/>
      <c r="AE725" s="8"/>
      <c r="AF725" s="8"/>
      <c r="AG725" s="8"/>
    </row>
    <row r="726" spans="2:33">
      <c r="B726">
        <v>2</v>
      </c>
      <c r="C726" s="147" t="s">
        <v>855</v>
      </c>
      <c r="D726" s="142" t="str">
        <f t="shared" ref="D726:AG726" si="372">IF(COUNTIF(D723:D725,"C")&gt;=1,"A",IF(COUNTIF(D723:D725,"C")&gt;0,"P"," "))</f>
        <v xml:space="preserve"> </v>
      </c>
      <c r="E726" s="142" t="str">
        <f t="shared" ref="E726:S726" si="373">IF(COUNTIF(E723:E725,"C")&gt;=1,"A",IF(COUNTIF(E723:E725,"C")&gt;0,"P"," "))</f>
        <v xml:space="preserve"> </v>
      </c>
      <c r="F726" s="142" t="str">
        <f>IF(COUNTIF(F723:F725,"C")&gt;=1,"A",IF(COUNTIF(F723:F725,"C")&gt;0,"P"," "))</f>
        <v xml:space="preserve"> </v>
      </c>
      <c r="G726" s="142" t="str">
        <f t="shared" si="373"/>
        <v xml:space="preserve"> </v>
      </c>
      <c r="H726" s="142" t="str">
        <f t="shared" si="373"/>
        <v xml:space="preserve"> </v>
      </c>
      <c r="I726" s="142" t="str">
        <f t="shared" si="373"/>
        <v xml:space="preserve"> </v>
      </c>
      <c r="J726" s="142" t="str">
        <f t="shared" si="373"/>
        <v xml:space="preserve"> </v>
      </c>
      <c r="K726" s="142" t="str">
        <f t="shared" si="373"/>
        <v xml:space="preserve"> </v>
      </c>
      <c r="L726" s="142" t="str">
        <f t="shared" si="373"/>
        <v xml:space="preserve"> </v>
      </c>
      <c r="M726" s="142" t="str">
        <f t="shared" si="373"/>
        <v xml:space="preserve"> </v>
      </c>
      <c r="N726" s="142" t="str">
        <f t="shared" si="373"/>
        <v xml:space="preserve"> </v>
      </c>
      <c r="O726" s="142" t="str">
        <f t="shared" si="373"/>
        <v xml:space="preserve"> </v>
      </c>
      <c r="P726" s="142" t="str">
        <f t="shared" si="373"/>
        <v xml:space="preserve"> </v>
      </c>
      <c r="Q726" s="142" t="str">
        <f t="shared" si="373"/>
        <v xml:space="preserve"> </v>
      </c>
      <c r="R726" s="142" t="str">
        <f t="shared" si="373"/>
        <v xml:space="preserve"> </v>
      </c>
      <c r="S726" s="142" t="str">
        <f t="shared" si="373"/>
        <v xml:space="preserve"> </v>
      </c>
      <c r="T726" s="142" t="str">
        <f t="shared" si="372"/>
        <v xml:space="preserve"> </v>
      </c>
      <c r="U726" s="142" t="str">
        <f t="shared" si="372"/>
        <v xml:space="preserve"> </v>
      </c>
      <c r="V726" s="142" t="str">
        <f t="shared" si="372"/>
        <v xml:space="preserve"> </v>
      </c>
      <c r="W726" s="142" t="str">
        <f t="shared" si="372"/>
        <v xml:space="preserve"> </v>
      </c>
      <c r="X726" s="142" t="str">
        <f t="shared" si="372"/>
        <v xml:space="preserve"> </v>
      </c>
      <c r="Y726" s="142" t="str">
        <f t="shared" si="372"/>
        <v xml:space="preserve"> </v>
      </c>
      <c r="Z726" s="142" t="str">
        <f t="shared" si="372"/>
        <v xml:space="preserve"> </v>
      </c>
      <c r="AA726" s="142" t="str">
        <f t="shared" si="372"/>
        <v xml:space="preserve"> </v>
      </c>
      <c r="AB726" s="142" t="str">
        <f t="shared" si="372"/>
        <v xml:space="preserve"> </v>
      </c>
      <c r="AC726" s="142" t="str">
        <f t="shared" si="372"/>
        <v xml:space="preserve"> </v>
      </c>
      <c r="AD726" s="142" t="str">
        <f t="shared" si="372"/>
        <v xml:space="preserve"> </v>
      </c>
      <c r="AE726" s="142" t="str">
        <f t="shared" si="372"/>
        <v xml:space="preserve"> </v>
      </c>
      <c r="AF726" s="142" t="str">
        <f t="shared" si="372"/>
        <v xml:space="preserve"> </v>
      </c>
      <c r="AG726" s="142" t="str">
        <f t="shared" si="372"/>
        <v xml:space="preserve"> </v>
      </c>
    </row>
    <row r="727" spans="2:33">
      <c r="B727" s="140"/>
      <c r="C727" s="151" t="s">
        <v>856</v>
      </c>
      <c r="D727" s="8"/>
      <c r="E727" s="8"/>
      <c r="F727" s="8"/>
      <c r="G727" s="8"/>
      <c r="H727" s="8"/>
      <c r="I727" s="8"/>
      <c r="J727" s="8"/>
      <c r="K727" s="8"/>
      <c r="L727" s="8"/>
      <c r="M727" s="8"/>
      <c r="N727" s="8"/>
      <c r="O727" s="8"/>
      <c r="P727" s="8"/>
      <c r="Q727" s="8"/>
      <c r="R727" s="8"/>
      <c r="S727" s="8"/>
      <c r="T727" s="8"/>
      <c r="U727" s="8"/>
      <c r="V727" s="8"/>
      <c r="W727" s="8"/>
      <c r="X727" s="8"/>
      <c r="Y727" s="8"/>
      <c r="Z727" s="8"/>
      <c r="AA727" s="8"/>
      <c r="AB727" s="8"/>
      <c r="AC727" s="8"/>
      <c r="AD727" s="8"/>
      <c r="AE727" s="8"/>
      <c r="AF727" s="8"/>
      <c r="AG727" s="8"/>
    </row>
    <row r="728" spans="2:33">
      <c r="B728" s="140"/>
      <c r="C728" s="151" t="s">
        <v>857</v>
      </c>
      <c r="D728" s="84"/>
      <c r="E728" s="8"/>
      <c r="F728" s="8"/>
      <c r="G728" s="8"/>
      <c r="H728" s="8"/>
      <c r="I728" s="8"/>
      <c r="J728" s="8"/>
      <c r="K728" s="8"/>
      <c r="L728" s="8"/>
      <c r="M728" s="8"/>
      <c r="N728" s="8"/>
      <c r="O728" s="8"/>
      <c r="P728" s="8"/>
      <c r="Q728" s="8"/>
      <c r="R728" s="8"/>
      <c r="S728" s="8"/>
      <c r="T728" s="8"/>
      <c r="U728" s="8"/>
      <c r="V728" s="8"/>
      <c r="W728" s="8"/>
      <c r="X728" s="8"/>
      <c r="Y728" s="8"/>
      <c r="Z728" s="8"/>
      <c r="AA728" s="8"/>
      <c r="AB728" s="8"/>
      <c r="AC728" s="8"/>
      <c r="AD728" s="8"/>
      <c r="AE728" s="8"/>
      <c r="AF728" s="8"/>
      <c r="AG728" s="8"/>
    </row>
    <row r="729" spans="2:33">
      <c r="B729" s="140"/>
      <c r="C729" s="151" t="s">
        <v>858</v>
      </c>
      <c r="D729" s="8"/>
      <c r="E729" s="8"/>
      <c r="F729" s="8"/>
      <c r="G729" s="8"/>
      <c r="H729" s="8"/>
      <c r="I729" s="8"/>
      <c r="J729" s="8"/>
      <c r="K729" s="8"/>
      <c r="L729" s="8"/>
      <c r="M729" s="8"/>
      <c r="N729" s="8"/>
      <c r="O729" s="8"/>
      <c r="P729" s="8"/>
      <c r="Q729" s="8"/>
      <c r="R729" s="8"/>
      <c r="S729" s="8"/>
      <c r="T729" s="8"/>
      <c r="U729" s="8"/>
      <c r="V729" s="8"/>
      <c r="W729" s="8"/>
      <c r="X729" s="8"/>
      <c r="Y729" s="8"/>
      <c r="Z729" s="8"/>
      <c r="AA729" s="8"/>
      <c r="AB729" s="8"/>
      <c r="AC729" s="8"/>
      <c r="AD729" s="8"/>
      <c r="AE729" s="8"/>
      <c r="AF729" s="8"/>
      <c r="AG729" s="8"/>
    </row>
    <row r="730" spans="2:33">
      <c r="B730">
        <v>3</v>
      </c>
      <c r="C730" s="147" t="s">
        <v>849</v>
      </c>
      <c r="D730" s="142" t="str">
        <f t="shared" ref="D730:AG730" si="374">IF(COUNTIF(D727:D729,"C")&gt;=1,"A",IF(COUNTIF(D727:D729,"C")&gt;0,"P"," "))</f>
        <v xml:space="preserve"> </v>
      </c>
      <c r="E730" s="142" t="str">
        <f t="shared" ref="E730:S730" si="375">IF(COUNTIF(E727:E729,"C")&gt;=1,"A",IF(COUNTIF(E727:E729,"C")&gt;0,"P"," "))</f>
        <v xml:space="preserve"> </v>
      </c>
      <c r="F730" s="142" t="str">
        <f>IF(COUNTIF(F727:F729,"C")&gt;=1,"A",IF(COUNTIF(F727:F729,"C")&gt;0,"P"," "))</f>
        <v xml:space="preserve"> </v>
      </c>
      <c r="G730" s="142" t="str">
        <f t="shared" si="375"/>
        <v xml:space="preserve"> </v>
      </c>
      <c r="H730" s="142" t="str">
        <f t="shared" si="375"/>
        <v xml:space="preserve"> </v>
      </c>
      <c r="I730" s="142" t="str">
        <f t="shared" si="375"/>
        <v xml:space="preserve"> </v>
      </c>
      <c r="J730" s="142" t="str">
        <f t="shared" si="375"/>
        <v xml:space="preserve"> </v>
      </c>
      <c r="K730" s="142" t="str">
        <f t="shared" si="375"/>
        <v xml:space="preserve"> </v>
      </c>
      <c r="L730" s="142" t="str">
        <f t="shared" si="375"/>
        <v xml:space="preserve"> </v>
      </c>
      <c r="M730" s="142" t="str">
        <f t="shared" si="375"/>
        <v xml:space="preserve"> </v>
      </c>
      <c r="N730" s="142" t="str">
        <f t="shared" si="375"/>
        <v xml:space="preserve"> </v>
      </c>
      <c r="O730" s="142" t="str">
        <f t="shared" si="375"/>
        <v xml:space="preserve"> </v>
      </c>
      <c r="P730" s="142" t="str">
        <f t="shared" si="375"/>
        <v xml:space="preserve"> </v>
      </c>
      <c r="Q730" s="142" t="str">
        <f t="shared" si="375"/>
        <v xml:space="preserve"> </v>
      </c>
      <c r="R730" s="142" t="str">
        <f t="shared" si="375"/>
        <v xml:space="preserve"> </v>
      </c>
      <c r="S730" s="142" t="str">
        <f t="shared" si="375"/>
        <v xml:space="preserve"> </v>
      </c>
      <c r="T730" s="142" t="str">
        <f t="shared" si="374"/>
        <v xml:space="preserve"> </v>
      </c>
      <c r="U730" s="142" t="str">
        <f t="shared" si="374"/>
        <v xml:space="preserve"> </v>
      </c>
      <c r="V730" s="142" t="str">
        <f t="shared" si="374"/>
        <v xml:space="preserve"> </v>
      </c>
      <c r="W730" s="142" t="str">
        <f t="shared" si="374"/>
        <v xml:space="preserve"> </v>
      </c>
      <c r="X730" s="142" t="str">
        <f t="shared" si="374"/>
        <v xml:space="preserve"> </v>
      </c>
      <c r="Y730" s="142" t="str">
        <f t="shared" si="374"/>
        <v xml:space="preserve"> </v>
      </c>
      <c r="Z730" s="142" t="str">
        <f t="shared" si="374"/>
        <v xml:space="preserve"> </v>
      </c>
      <c r="AA730" s="142" t="str">
        <f t="shared" si="374"/>
        <v xml:space="preserve"> </v>
      </c>
      <c r="AB730" s="142" t="str">
        <f t="shared" si="374"/>
        <v xml:space="preserve"> </v>
      </c>
      <c r="AC730" s="142" t="str">
        <f t="shared" si="374"/>
        <v xml:space="preserve"> </v>
      </c>
      <c r="AD730" s="142" t="str">
        <f t="shared" si="374"/>
        <v xml:space="preserve"> </v>
      </c>
      <c r="AE730" s="142" t="str">
        <f t="shared" si="374"/>
        <v xml:space="preserve"> </v>
      </c>
      <c r="AF730" s="142" t="str">
        <f t="shared" si="374"/>
        <v xml:space="preserve"> </v>
      </c>
      <c r="AG730" s="142" t="str">
        <f t="shared" si="374"/>
        <v xml:space="preserve"> </v>
      </c>
    </row>
    <row r="731" spans="2:33">
      <c r="B731" s="140"/>
      <c r="C731" s="151" t="s">
        <v>859</v>
      </c>
      <c r="D731" s="8"/>
      <c r="E731" s="8"/>
      <c r="F731" s="8"/>
      <c r="G731" s="8"/>
      <c r="H731" s="8"/>
      <c r="I731" s="8"/>
      <c r="J731" s="8"/>
      <c r="K731" s="8"/>
      <c r="L731" s="8"/>
      <c r="M731" s="8"/>
      <c r="N731" s="8"/>
      <c r="O731" s="8"/>
      <c r="P731" s="8"/>
      <c r="Q731" s="8"/>
      <c r="R731" s="8"/>
      <c r="S731" s="8"/>
      <c r="T731" s="8"/>
      <c r="U731" s="8"/>
      <c r="V731" s="8"/>
      <c r="W731" s="8"/>
      <c r="X731" s="8"/>
      <c r="Y731" s="8"/>
      <c r="Z731" s="8"/>
      <c r="AA731" s="8"/>
      <c r="AB731" s="8"/>
      <c r="AC731" s="8"/>
      <c r="AD731" s="8"/>
      <c r="AE731" s="8"/>
      <c r="AF731" s="8"/>
      <c r="AG731" s="8"/>
    </row>
    <row r="732" spans="2:33">
      <c r="B732" s="140"/>
      <c r="C732" s="151" t="s">
        <v>860</v>
      </c>
      <c r="D732" s="84"/>
      <c r="E732" s="8"/>
      <c r="F732" s="8"/>
      <c r="G732" s="8"/>
      <c r="H732" s="8"/>
      <c r="I732" s="8"/>
      <c r="J732" s="8"/>
      <c r="K732" s="8"/>
      <c r="L732" s="8"/>
      <c r="M732" s="8"/>
      <c r="N732" s="8"/>
      <c r="O732" s="8"/>
      <c r="P732" s="8"/>
      <c r="Q732" s="8"/>
      <c r="R732" s="8"/>
      <c r="S732" s="8"/>
      <c r="T732" s="8"/>
      <c r="U732" s="8"/>
      <c r="V732" s="8"/>
      <c r="W732" s="8"/>
      <c r="X732" s="8"/>
      <c r="Y732" s="8"/>
      <c r="Z732" s="8"/>
      <c r="AA732" s="8"/>
      <c r="AB732" s="8"/>
      <c r="AC732" s="8"/>
      <c r="AD732" s="8"/>
      <c r="AE732" s="8"/>
      <c r="AF732" s="8"/>
      <c r="AG732" s="8"/>
    </row>
    <row r="733" spans="2:33">
      <c r="B733" s="140"/>
      <c r="C733" s="151" t="s">
        <v>861</v>
      </c>
      <c r="D733" s="8"/>
      <c r="E733" s="8"/>
      <c r="F733" s="8"/>
      <c r="G733" s="8"/>
      <c r="H733" s="8"/>
      <c r="I733" s="8"/>
      <c r="J733" s="8"/>
      <c r="K733" s="8"/>
      <c r="L733" s="8"/>
      <c r="M733" s="8"/>
      <c r="N733" s="8"/>
      <c r="O733" s="8"/>
      <c r="P733" s="8"/>
      <c r="Q733" s="8"/>
      <c r="R733" s="8"/>
      <c r="S733" s="8"/>
      <c r="T733" s="8"/>
      <c r="U733" s="8"/>
      <c r="V733" s="8"/>
      <c r="W733" s="8"/>
      <c r="X733" s="8"/>
      <c r="Y733" s="8"/>
      <c r="Z733" s="8"/>
      <c r="AA733" s="8"/>
      <c r="AB733" s="8"/>
      <c r="AC733" s="8"/>
      <c r="AD733" s="8"/>
      <c r="AE733" s="8"/>
      <c r="AF733" s="8"/>
      <c r="AG733" s="8"/>
    </row>
    <row r="734" spans="2:33">
      <c r="B734">
        <v>4</v>
      </c>
      <c r="C734" s="147" t="s">
        <v>850</v>
      </c>
      <c r="D734" s="142" t="str">
        <f t="shared" ref="D734:AG734" si="376">IF(COUNTIF(D731:D733,"C")&gt;=1,"A",IF(COUNTIF(D731:D733,"C")&gt;0,"P"," "))</f>
        <v xml:space="preserve"> </v>
      </c>
      <c r="E734" s="142" t="str">
        <f t="shared" ref="E734:S734" si="377">IF(COUNTIF(E731:E733,"C")&gt;=1,"A",IF(COUNTIF(E731:E733,"C")&gt;0,"P"," "))</f>
        <v xml:space="preserve"> </v>
      </c>
      <c r="F734" s="142" t="str">
        <f>IF(COUNTIF(F731:F733,"C")&gt;=1,"A",IF(COUNTIF(F731:F733,"C")&gt;0,"P"," "))</f>
        <v xml:space="preserve"> </v>
      </c>
      <c r="G734" s="142" t="str">
        <f t="shared" si="377"/>
        <v xml:space="preserve"> </v>
      </c>
      <c r="H734" s="142" t="str">
        <f t="shared" si="377"/>
        <v xml:space="preserve"> </v>
      </c>
      <c r="I734" s="142" t="str">
        <f t="shared" si="377"/>
        <v xml:space="preserve"> </v>
      </c>
      <c r="J734" s="142" t="str">
        <f t="shared" si="377"/>
        <v xml:space="preserve"> </v>
      </c>
      <c r="K734" s="142" t="str">
        <f t="shared" si="377"/>
        <v xml:space="preserve"> </v>
      </c>
      <c r="L734" s="142" t="str">
        <f t="shared" si="377"/>
        <v xml:space="preserve"> </v>
      </c>
      <c r="M734" s="142" t="str">
        <f t="shared" si="377"/>
        <v xml:space="preserve"> </v>
      </c>
      <c r="N734" s="142" t="str">
        <f t="shared" si="377"/>
        <v xml:space="preserve"> </v>
      </c>
      <c r="O734" s="142" t="str">
        <f t="shared" si="377"/>
        <v xml:space="preserve"> </v>
      </c>
      <c r="P734" s="142" t="str">
        <f t="shared" si="377"/>
        <v xml:space="preserve"> </v>
      </c>
      <c r="Q734" s="142" t="str">
        <f t="shared" si="377"/>
        <v xml:space="preserve"> </v>
      </c>
      <c r="R734" s="142" t="str">
        <f t="shared" si="377"/>
        <v xml:space="preserve"> </v>
      </c>
      <c r="S734" s="142" t="str">
        <f t="shared" si="377"/>
        <v xml:space="preserve"> </v>
      </c>
      <c r="T734" s="142" t="str">
        <f t="shared" si="376"/>
        <v xml:space="preserve"> </v>
      </c>
      <c r="U734" s="142" t="str">
        <f t="shared" si="376"/>
        <v xml:space="preserve"> </v>
      </c>
      <c r="V734" s="142" t="str">
        <f t="shared" si="376"/>
        <v xml:space="preserve"> </v>
      </c>
      <c r="W734" s="142" t="str">
        <f t="shared" si="376"/>
        <v xml:space="preserve"> </v>
      </c>
      <c r="X734" s="142" t="str">
        <f t="shared" si="376"/>
        <v xml:space="preserve"> </v>
      </c>
      <c r="Y734" s="142" t="str">
        <f t="shared" si="376"/>
        <v xml:space="preserve"> </v>
      </c>
      <c r="Z734" s="142" t="str">
        <f t="shared" si="376"/>
        <v xml:space="preserve"> </v>
      </c>
      <c r="AA734" s="142" t="str">
        <f t="shared" si="376"/>
        <v xml:space="preserve"> </v>
      </c>
      <c r="AB734" s="142" t="str">
        <f t="shared" si="376"/>
        <v xml:space="preserve"> </v>
      </c>
      <c r="AC734" s="142" t="str">
        <f t="shared" si="376"/>
        <v xml:space="preserve"> </v>
      </c>
      <c r="AD734" s="142" t="str">
        <f t="shared" si="376"/>
        <v xml:space="preserve"> </v>
      </c>
      <c r="AE734" s="142" t="str">
        <f t="shared" si="376"/>
        <v xml:space="preserve"> </v>
      </c>
      <c r="AF734" s="142" t="str">
        <f t="shared" si="376"/>
        <v xml:space="preserve"> </v>
      </c>
      <c r="AG734" s="142" t="str">
        <f t="shared" si="376"/>
        <v xml:space="preserve"> </v>
      </c>
    </row>
    <row r="735" spans="2:33">
      <c r="B735" s="140"/>
      <c r="C735" s="151" t="s">
        <v>862</v>
      </c>
      <c r="D735" s="8"/>
      <c r="E735" s="8"/>
      <c r="F735" s="8"/>
      <c r="G735" s="8"/>
      <c r="H735" s="8"/>
      <c r="I735" s="8"/>
      <c r="J735" s="8"/>
      <c r="K735" s="8"/>
      <c r="L735" s="8"/>
      <c r="M735" s="8"/>
      <c r="N735" s="8"/>
      <c r="O735" s="8"/>
      <c r="P735" s="8"/>
      <c r="Q735" s="8"/>
      <c r="R735" s="8"/>
      <c r="S735" s="8"/>
      <c r="T735" s="8"/>
      <c r="U735" s="8"/>
      <c r="V735" s="8"/>
      <c r="W735" s="8"/>
      <c r="X735" s="8"/>
      <c r="Y735" s="8"/>
      <c r="Z735" s="8"/>
      <c r="AA735" s="8"/>
      <c r="AB735" s="8"/>
      <c r="AC735" s="8"/>
      <c r="AD735" s="8"/>
      <c r="AE735" s="8"/>
      <c r="AF735" s="8"/>
      <c r="AG735" s="8"/>
    </row>
    <row r="736" spans="2:33">
      <c r="B736" s="140"/>
      <c r="C736" s="151" t="s">
        <v>863</v>
      </c>
      <c r="D736" s="84"/>
      <c r="E736" s="8"/>
      <c r="F736" s="8"/>
      <c r="G736" s="8"/>
      <c r="H736" s="8"/>
      <c r="I736" s="8"/>
      <c r="J736" s="8"/>
      <c r="K736" s="8"/>
      <c r="L736" s="8"/>
      <c r="M736" s="8"/>
      <c r="N736" s="8"/>
      <c r="O736" s="8"/>
      <c r="P736" s="8"/>
      <c r="Q736" s="8"/>
      <c r="R736" s="8"/>
      <c r="S736" s="8"/>
      <c r="T736" s="8"/>
      <c r="U736" s="8"/>
      <c r="V736" s="8"/>
      <c r="W736" s="8"/>
      <c r="X736" s="8"/>
      <c r="Y736" s="8"/>
      <c r="Z736" s="8"/>
      <c r="AA736" s="8"/>
      <c r="AB736" s="8"/>
      <c r="AC736" s="8"/>
      <c r="AD736" s="8"/>
      <c r="AE736" s="8"/>
      <c r="AF736" s="8"/>
      <c r="AG736" s="8"/>
    </row>
    <row r="737" spans="2:33">
      <c r="B737" s="140"/>
      <c r="C737" s="151" t="s">
        <v>864</v>
      </c>
      <c r="D737" s="8"/>
      <c r="E737" s="8"/>
      <c r="F737" s="8"/>
      <c r="G737" s="8"/>
      <c r="H737" s="8"/>
      <c r="I737" s="8"/>
      <c r="J737" s="8"/>
      <c r="K737" s="8"/>
      <c r="L737" s="8"/>
      <c r="M737" s="8"/>
      <c r="N737" s="8"/>
      <c r="O737" s="8"/>
      <c r="P737" s="8"/>
      <c r="Q737" s="8"/>
      <c r="R737" s="8"/>
      <c r="S737" s="8"/>
      <c r="T737" s="8"/>
      <c r="U737" s="8"/>
      <c r="V737" s="8"/>
      <c r="W737" s="8"/>
      <c r="X737" s="8"/>
      <c r="Y737" s="8"/>
      <c r="Z737" s="8"/>
      <c r="AA737" s="8"/>
      <c r="AB737" s="8"/>
      <c r="AC737" s="8"/>
      <c r="AD737" s="8"/>
      <c r="AE737" s="8"/>
      <c r="AF737" s="8"/>
      <c r="AG737" s="8"/>
    </row>
    <row r="738" spans="2:33">
      <c r="B738">
        <v>5</v>
      </c>
      <c r="C738" s="147" t="s">
        <v>851</v>
      </c>
      <c r="D738" s="142" t="str">
        <f t="shared" ref="D738:AG738" si="378">IF(COUNTIF(D735:D737,"C")&gt;=1,"A",IF(COUNTIF(D735:D737,"C")&gt;0,"P"," "))</f>
        <v xml:space="preserve"> </v>
      </c>
      <c r="E738" s="142" t="str">
        <f t="shared" ref="E738:S738" si="379">IF(COUNTIF(E735:E737,"C")&gt;=1,"A",IF(COUNTIF(E735:E737,"C")&gt;0,"P"," "))</f>
        <v xml:space="preserve"> </v>
      </c>
      <c r="F738" s="142" t="str">
        <f>IF(COUNTIF(F735:F737,"C")&gt;=1,"A",IF(COUNTIF(F735:F737,"C")&gt;0,"P"," "))</f>
        <v xml:space="preserve"> </v>
      </c>
      <c r="G738" s="142" t="str">
        <f t="shared" si="379"/>
        <v xml:space="preserve"> </v>
      </c>
      <c r="H738" s="142" t="str">
        <f t="shared" si="379"/>
        <v xml:space="preserve"> </v>
      </c>
      <c r="I738" s="142" t="str">
        <f t="shared" si="379"/>
        <v xml:space="preserve"> </v>
      </c>
      <c r="J738" s="142" t="str">
        <f t="shared" si="379"/>
        <v xml:space="preserve"> </v>
      </c>
      <c r="K738" s="142" t="str">
        <f t="shared" si="379"/>
        <v xml:space="preserve"> </v>
      </c>
      <c r="L738" s="142" t="str">
        <f t="shared" si="379"/>
        <v xml:space="preserve"> </v>
      </c>
      <c r="M738" s="142" t="str">
        <f t="shared" si="379"/>
        <v xml:space="preserve"> </v>
      </c>
      <c r="N738" s="142" t="str">
        <f t="shared" si="379"/>
        <v xml:space="preserve"> </v>
      </c>
      <c r="O738" s="142" t="str">
        <f t="shared" si="379"/>
        <v xml:space="preserve"> </v>
      </c>
      <c r="P738" s="142" t="str">
        <f t="shared" si="379"/>
        <v xml:space="preserve"> </v>
      </c>
      <c r="Q738" s="142" t="str">
        <f t="shared" si="379"/>
        <v xml:space="preserve"> </v>
      </c>
      <c r="R738" s="142" t="str">
        <f t="shared" si="379"/>
        <v xml:space="preserve"> </v>
      </c>
      <c r="S738" s="142" t="str">
        <f t="shared" si="379"/>
        <v xml:space="preserve"> </v>
      </c>
      <c r="T738" s="142" t="str">
        <f t="shared" si="378"/>
        <v xml:space="preserve"> </v>
      </c>
      <c r="U738" s="142" t="str">
        <f t="shared" si="378"/>
        <v xml:space="preserve"> </v>
      </c>
      <c r="V738" s="142" t="str">
        <f t="shared" si="378"/>
        <v xml:space="preserve"> </v>
      </c>
      <c r="W738" s="142" t="str">
        <f t="shared" si="378"/>
        <v xml:space="preserve"> </v>
      </c>
      <c r="X738" s="142" t="str">
        <f t="shared" si="378"/>
        <v xml:space="preserve"> </v>
      </c>
      <c r="Y738" s="142" t="str">
        <f t="shared" si="378"/>
        <v xml:space="preserve"> </v>
      </c>
      <c r="Z738" s="142" t="str">
        <f t="shared" si="378"/>
        <v xml:space="preserve"> </v>
      </c>
      <c r="AA738" s="142" t="str">
        <f t="shared" si="378"/>
        <v xml:space="preserve"> </v>
      </c>
      <c r="AB738" s="142" t="str">
        <f t="shared" si="378"/>
        <v xml:space="preserve"> </v>
      </c>
      <c r="AC738" s="142" t="str">
        <f t="shared" si="378"/>
        <v xml:space="preserve"> </v>
      </c>
      <c r="AD738" s="142" t="str">
        <f t="shared" si="378"/>
        <v xml:space="preserve"> </v>
      </c>
      <c r="AE738" s="142" t="str">
        <f t="shared" si="378"/>
        <v xml:space="preserve"> </v>
      </c>
      <c r="AF738" s="142" t="str">
        <f t="shared" si="378"/>
        <v xml:space="preserve"> </v>
      </c>
      <c r="AG738" s="142" t="str">
        <f t="shared" si="378"/>
        <v xml:space="preserve"> </v>
      </c>
    </row>
    <row r="739" spans="2:33">
      <c r="B739" s="140"/>
      <c r="C739" s="151" t="s">
        <v>865</v>
      </c>
      <c r="D739" s="8"/>
      <c r="E739" s="8"/>
      <c r="F739" s="8"/>
      <c r="G739" s="8"/>
      <c r="H739" s="8"/>
      <c r="I739" s="8"/>
      <c r="J739" s="8"/>
      <c r="K739" s="8"/>
      <c r="L739" s="8"/>
      <c r="M739" s="8"/>
      <c r="N739" s="8"/>
      <c r="O739" s="8"/>
      <c r="P739" s="8"/>
      <c r="Q739" s="8"/>
      <c r="R739" s="8"/>
      <c r="S739" s="8"/>
      <c r="T739" s="8"/>
      <c r="U739" s="8"/>
      <c r="V739" s="8"/>
      <c r="W739" s="8"/>
      <c r="X739" s="8"/>
      <c r="Y739" s="8"/>
      <c r="Z739" s="8"/>
      <c r="AA739" s="8"/>
      <c r="AB739" s="8"/>
      <c r="AC739" s="8"/>
      <c r="AD739" s="8"/>
      <c r="AE739" s="8"/>
      <c r="AF739" s="8"/>
      <c r="AG739" s="8"/>
    </row>
    <row r="740" spans="2:33">
      <c r="B740" s="140"/>
      <c r="C740" s="151" t="s">
        <v>866</v>
      </c>
      <c r="D740" s="84"/>
      <c r="E740" s="8"/>
      <c r="F740" s="8"/>
      <c r="G740" s="8"/>
      <c r="H740" s="8"/>
      <c r="I740" s="8"/>
      <c r="J740" s="8"/>
      <c r="K740" s="8"/>
      <c r="L740" s="8"/>
      <c r="M740" s="8"/>
      <c r="N740" s="8"/>
      <c r="O740" s="8"/>
      <c r="P740" s="8"/>
      <c r="Q740" s="8"/>
      <c r="R740" s="8"/>
      <c r="S740" s="8"/>
      <c r="T740" s="8"/>
      <c r="U740" s="8"/>
      <c r="V740" s="8"/>
      <c r="W740" s="8"/>
      <c r="X740" s="8"/>
      <c r="Y740" s="8"/>
      <c r="Z740" s="8"/>
      <c r="AA740" s="8"/>
      <c r="AB740" s="8"/>
      <c r="AC740" s="8"/>
      <c r="AD740" s="8"/>
      <c r="AE740" s="8"/>
      <c r="AF740" s="8"/>
      <c r="AG740" s="8"/>
    </row>
    <row r="741" spans="2:33" ht="13.5" thickBot="1">
      <c r="B741" s="140"/>
      <c r="C741" s="151" t="s">
        <v>867</v>
      </c>
      <c r="D741" s="8"/>
      <c r="E741" s="8"/>
      <c r="F741" s="8"/>
      <c r="G741" s="8"/>
      <c r="H741" s="8"/>
      <c r="I741" s="8"/>
      <c r="J741" s="8"/>
      <c r="K741" s="8"/>
      <c r="L741" s="8"/>
      <c r="M741" s="8"/>
      <c r="N741" s="8"/>
      <c r="O741" s="8"/>
      <c r="P741" s="8"/>
      <c r="Q741" s="8"/>
      <c r="R741" s="8"/>
      <c r="S741" s="8"/>
      <c r="T741" s="8"/>
      <c r="U741" s="8"/>
      <c r="V741" s="8"/>
      <c r="W741" s="8"/>
      <c r="X741" s="8"/>
      <c r="Y741" s="8"/>
      <c r="Z741" s="8"/>
      <c r="AA741" s="8"/>
      <c r="AB741" s="8"/>
      <c r="AC741" s="8"/>
      <c r="AD741" s="8"/>
      <c r="AE741" s="8"/>
      <c r="AF741" s="8"/>
      <c r="AG741" s="8"/>
    </row>
    <row r="742" spans="2:33" ht="13.5" hidden="1" thickBot="1">
      <c r="D742" s="142" t="str">
        <f t="shared" ref="D742:AG742" si="380">IF(COUNTIF(D739:D741,"C")&gt;=1,"A",IF(COUNTIF(D739:D741,"C")&gt;0,"P"," "))</f>
        <v xml:space="preserve"> </v>
      </c>
      <c r="E742" s="142" t="str">
        <f t="shared" ref="E742:S742" si="381">IF(COUNTIF(E739:E741,"C")&gt;=1,"A",IF(COUNTIF(E739:E741,"C")&gt;0,"P"," "))</f>
        <v xml:space="preserve"> </v>
      </c>
      <c r="F742" s="142" t="str">
        <f>IF(COUNTIF(F739:F741,"C")&gt;=1,"A",IF(COUNTIF(F739:F741,"C")&gt;0,"P"," "))</f>
        <v xml:space="preserve"> </v>
      </c>
      <c r="G742" s="142" t="str">
        <f t="shared" si="381"/>
        <v xml:space="preserve"> </v>
      </c>
      <c r="H742" s="142" t="str">
        <f t="shared" si="381"/>
        <v xml:space="preserve"> </v>
      </c>
      <c r="I742" s="142" t="str">
        <f t="shared" si="381"/>
        <v xml:space="preserve"> </v>
      </c>
      <c r="J742" s="142" t="str">
        <f t="shared" si="381"/>
        <v xml:space="preserve"> </v>
      </c>
      <c r="K742" s="142" t="str">
        <f t="shared" si="381"/>
        <v xml:space="preserve"> </v>
      </c>
      <c r="L742" s="142" t="str">
        <f t="shared" si="381"/>
        <v xml:space="preserve"> </v>
      </c>
      <c r="M742" s="142" t="str">
        <f t="shared" si="381"/>
        <v xml:space="preserve"> </v>
      </c>
      <c r="N742" s="142" t="str">
        <f t="shared" si="381"/>
        <v xml:space="preserve"> </v>
      </c>
      <c r="O742" s="142" t="str">
        <f t="shared" si="381"/>
        <v xml:space="preserve"> </v>
      </c>
      <c r="P742" s="142" t="str">
        <f t="shared" si="381"/>
        <v xml:space="preserve"> </v>
      </c>
      <c r="Q742" s="142" t="str">
        <f t="shared" si="381"/>
        <v xml:space="preserve"> </v>
      </c>
      <c r="R742" s="142" t="str">
        <f t="shared" si="381"/>
        <v xml:space="preserve"> </v>
      </c>
      <c r="S742" s="142" t="str">
        <f t="shared" si="381"/>
        <v xml:space="preserve"> </v>
      </c>
      <c r="T742" s="142" t="str">
        <f t="shared" si="380"/>
        <v xml:space="preserve"> </v>
      </c>
      <c r="U742" s="142" t="str">
        <f t="shared" si="380"/>
        <v xml:space="preserve"> </v>
      </c>
      <c r="V742" s="142" t="str">
        <f t="shared" si="380"/>
        <v xml:space="preserve"> </v>
      </c>
      <c r="W742" s="142" t="str">
        <f t="shared" si="380"/>
        <v xml:space="preserve"> </v>
      </c>
      <c r="X742" s="142" t="str">
        <f t="shared" si="380"/>
        <v xml:space="preserve"> </v>
      </c>
      <c r="Y742" s="142" t="str">
        <f t="shared" si="380"/>
        <v xml:space="preserve"> </v>
      </c>
      <c r="Z742" s="142" t="str">
        <f t="shared" si="380"/>
        <v xml:space="preserve"> </v>
      </c>
      <c r="AA742" s="142" t="str">
        <f t="shared" si="380"/>
        <v xml:space="preserve"> </v>
      </c>
      <c r="AB742" s="142" t="str">
        <f t="shared" si="380"/>
        <v xml:space="preserve"> </v>
      </c>
      <c r="AC742" s="142" t="str">
        <f t="shared" si="380"/>
        <v xml:space="preserve"> </v>
      </c>
      <c r="AD742" s="142" t="str">
        <f t="shared" si="380"/>
        <v xml:space="preserve"> </v>
      </c>
      <c r="AE742" s="142" t="str">
        <f t="shared" si="380"/>
        <v xml:space="preserve"> </v>
      </c>
      <c r="AF742" s="142" t="str">
        <f t="shared" si="380"/>
        <v xml:space="preserve"> </v>
      </c>
      <c r="AG742" s="142" t="str">
        <f t="shared" si="380"/>
        <v xml:space="preserve"> </v>
      </c>
    </row>
    <row r="743" spans="2:33" ht="13.5" thickBot="1">
      <c r="C743" s="20" t="s">
        <v>49</v>
      </c>
      <c r="D743" s="108" t="str">
        <f>IF(COUNTIF(D726:D742,"A")&gt;4,"C",IF(COUNTIF(D726:D742,"A")&gt;0,"P"," "))</f>
        <v xml:space="preserve"> </v>
      </c>
      <c r="E743" s="108" t="str">
        <f t="shared" ref="E743:S743" si="382">IF(COUNTIF(E726:E742,"A")&gt;4,"C",IF(COUNTIF(E726:E742,"A")&gt;0,"P"," "))</f>
        <v xml:space="preserve"> </v>
      </c>
      <c r="F743" s="108" t="str">
        <f>IF(COUNTIF(F726:F742,"A")&gt;4,"C",IF(COUNTIF(F726:F742,"A")&gt;0,"P"," "))</f>
        <v xml:space="preserve"> </v>
      </c>
      <c r="G743" s="108" t="str">
        <f t="shared" si="382"/>
        <v xml:space="preserve"> </v>
      </c>
      <c r="H743" s="108" t="str">
        <f t="shared" si="382"/>
        <v xml:space="preserve"> </v>
      </c>
      <c r="I743" s="108" t="str">
        <f t="shared" si="382"/>
        <v xml:space="preserve"> </v>
      </c>
      <c r="J743" s="108" t="str">
        <f t="shared" si="382"/>
        <v xml:space="preserve"> </v>
      </c>
      <c r="K743" s="108" t="str">
        <f t="shared" si="382"/>
        <v xml:space="preserve"> </v>
      </c>
      <c r="L743" s="108" t="str">
        <f t="shared" si="382"/>
        <v xml:space="preserve"> </v>
      </c>
      <c r="M743" s="108" t="str">
        <f t="shared" si="382"/>
        <v xml:space="preserve"> </v>
      </c>
      <c r="N743" s="108" t="str">
        <f t="shared" si="382"/>
        <v xml:space="preserve"> </v>
      </c>
      <c r="O743" s="108" t="str">
        <f t="shared" si="382"/>
        <v xml:space="preserve"> </v>
      </c>
      <c r="P743" s="108" t="str">
        <f t="shared" si="382"/>
        <v xml:space="preserve"> </v>
      </c>
      <c r="Q743" s="108" t="str">
        <f t="shared" si="382"/>
        <v xml:space="preserve"> </v>
      </c>
      <c r="R743" s="108" t="str">
        <f t="shared" si="382"/>
        <v xml:space="preserve"> </v>
      </c>
      <c r="S743" s="108" t="str">
        <f t="shared" si="382"/>
        <v xml:space="preserve"> </v>
      </c>
      <c r="T743" s="108" t="str">
        <f t="shared" ref="T743:AG743" si="383">IF(COUNTIF(T726:T742,"A")&gt;4,"C",IF(COUNTIF(T726:T742,"A")&gt;0,"P"," "))</f>
        <v xml:space="preserve"> </v>
      </c>
      <c r="U743" s="108" t="str">
        <f t="shared" si="383"/>
        <v xml:space="preserve"> </v>
      </c>
      <c r="V743" s="108" t="str">
        <f t="shared" si="383"/>
        <v xml:space="preserve"> </v>
      </c>
      <c r="W743" s="108" t="str">
        <f t="shared" si="383"/>
        <v xml:space="preserve"> </v>
      </c>
      <c r="X743" s="108" t="str">
        <f t="shared" si="383"/>
        <v xml:space="preserve"> </v>
      </c>
      <c r="Y743" s="108" t="str">
        <f t="shared" si="383"/>
        <v xml:space="preserve"> </v>
      </c>
      <c r="Z743" s="108" t="str">
        <f t="shared" si="383"/>
        <v xml:space="preserve"> </v>
      </c>
      <c r="AA743" s="108" t="str">
        <f t="shared" si="383"/>
        <v xml:space="preserve"> </v>
      </c>
      <c r="AB743" s="108" t="str">
        <f t="shared" si="383"/>
        <v xml:space="preserve"> </v>
      </c>
      <c r="AC743" s="108" t="str">
        <f t="shared" si="383"/>
        <v xml:space="preserve"> </v>
      </c>
      <c r="AD743" s="108" t="str">
        <f t="shared" si="383"/>
        <v xml:space="preserve"> </v>
      </c>
      <c r="AE743" s="108" t="str">
        <f t="shared" si="383"/>
        <v xml:space="preserve"> </v>
      </c>
      <c r="AF743" s="108" t="str">
        <f t="shared" si="383"/>
        <v xml:space="preserve"> </v>
      </c>
      <c r="AG743" s="108" t="str">
        <f t="shared" si="383"/>
        <v xml:space="preserve"> </v>
      </c>
    </row>
    <row r="744" spans="2:33" ht="15">
      <c r="B744" s="139" t="s">
        <v>140</v>
      </c>
    </row>
    <row r="745" spans="2:33">
      <c r="B745">
        <v>1</v>
      </c>
      <c r="C745" t="s">
        <v>399</v>
      </c>
    </row>
    <row r="746" spans="2:33">
      <c r="B746" s="140"/>
      <c r="C746" s="151" t="s">
        <v>400</v>
      </c>
      <c r="D746" s="8"/>
      <c r="E746" s="8"/>
      <c r="F746" s="8"/>
      <c r="G746" s="8"/>
      <c r="H746" s="8"/>
      <c r="I746" s="8"/>
      <c r="J746" s="8"/>
      <c r="K746" s="8"/>
      <c r="L746" s="8"/>
      <c r="M746" s="8"/>
      <c r="N746" s="8"/>
      <c r="O746" s="8"/>
      <c r="P746" s="8"/>
      <c r="Q746" s="8"/>
      <c r="R746" s="8"/>
      <c r="S746" s="8"/>
      <c r="T746" s="8"/>
      <c r="U746" s="8"/>
      <c r="V746" s="8"/>
      <c r="W746" s="8"/>
      <c r="X746" s="8"/>
      <c r="Y746" s="8"/>
      <c r="Z746" s="8"/>
      <c r="AA746" s="8"/>
      <c r="AB746" s="8"/>
      <c r="AC746" s="8"/>
      <c r="AD746" s="8"/>
      <c r="AE746" s="8"/>
      <c r="AF746" s="8"/>
      <c r="AG746" s="8"/>
    </row>
    <row r="747" spans="2:33">
      <c r="B747" s="140"/>
      <c r="C747" s="151" t="s">
        <v>401</v>
      </c>
      <c r="D747" s="84"/>
      <c r="E747" s="8"/>
      <c r="F747" s="8"/>
      <c r="G747" s="8"/>
      <c r="H747" s="8"/>
      <c r="I747" s="8"/>
      <c r="J747" s="8"/>
      <c r="K747" s="8"/>
      <c r="L747" s="8"/>
      <c r="M747" s="8"/>
      <c r="N747" s="8"/>
      <c r="O747" s="8"/>
      <c r="P747" s="8"/>
      <c r="Q747" s="8"/>
      <c r="R747" s="8"/>
      <c r="S747" s="8"/>
      <c r="T747" s="8"/>
      <c r="U747" s="8"/>
      <c r="V747" s="8"/>
      <c r="W747" s="8"/>
      <c r="X747" s="8"/>
      <c r="Y747" s="8"/>
      <c r="Z747" s="8"/>
      <c r="AA747" s="8"/>
      <c r="AB747" s="8"/>
      <c r="AC747" s="8"/>
      <c r="AD747" s="8"/>
      <c r="AE747" s="8"/>
      <c r="AF747" s="8"/>
      <c r="AG747" s="8"/>
    </row>
    <row r="748" spans="2:33">
      <c r="B748" s="140"/>
      <c r="C748" s="151" t="s">
        <v>402</v>
      </c>
      <c r="D748" s="8"/>
      <c r="E748" s="8"/>
      <c r="F748" s="8"/>
      <c r="G748" s="8"/>
      <c r="H748" s="8"/>
      <c r="I748" s="8"/>
      <c r="J748" s="8"/>
      <c r="K748" s="8"/>
      <c r="L748" s="8"/>
      <c r="M748" s="8"/>
      <c r="N748" s="8"/>
      <c r="O748" s="8"/>
      <c r="P748" s="8"/>
      <c r="Q748" s="8"/>
      <c r="R748" s="8"/>
      <c r="S748" s="8"/>
      <c r="T748" s="8"/>
      <c r="U748" s="8"/>
      <c r="V748" s="8"/>
      <c r="W748" s="8"/>
      <c r="X748" s="8"/>
      <c r="Y748" s="8"/>
      <c r="Z748" s="8"/>
      <c r="AA748" s="8"/>
      <c r="AB748" s="8"/>
      <c r="AC748" s="8"/>
      <c r="AD748" s="8"/>
      <c r="AE748" s="8"/>
      <c r="AF748" s="8"/>
      <c r="AG748" s="8"/>
    </row>
    <row r="749" spans="2:33">
      <c r="B749">
        <v>2</v>
      </c>
      <c r="C749" s="141" t="s">
        <v>403</v>
      </c>
      <c r="D749" s="142" t="str">
        <f t="shared" ref="D749:AG749" si="384">IF(COUNTIF(D746:D748,"C")&gt;=1,"A",IF(COUNTIF(D746:D748,"C")&gt;0,"P"," "))</f>
        <v xml:space="preserve"> </v>
      </c>
      <c r="E749" s="142" t="str">
        <f t="shared" ref="E749:S749" si="385">IF(COUNTIF(E746:E748,"C")&gt;=1,"A",IF(COUNTIF(E746:E748,"C")&gt;0,"P"," "))</f>
        <v xml:space="preserve"> </v>
      </c>
      <c r="F749" s="142" t="str">
        <f>IF(COUNTIF(F746:F748,"C")&gt;=1,"A",IF(COUNTIF(F746:F748,"C")&gt;0,"P"," "))</f>
        <v xml:space="preserve"> </v>
      </c>
      <c r="G749" s="142" t="str">
        <f t="shared" si="385"/>
        <v xml:space="preserve"> </v>
      </c>
      <c r="H749" s="142" t="str">
        <f t="shared" si="385"/>
        <v xml:space="preserve"> </v>
      </c>
      <c r="I749" s="142" t="str">
        <f t="shared" si="385"/>
        <v xml:space="preserve"> </v>
      </c>
      <c r="J749" s="142" t="str">
        <f t="shared" si="385"/>
        <v xml:space="preserve"> </v>
      </c>
      <c r="K749" s="142" t="str">
        <f t="shared" si="385"/>
        <v xml:space="preserve"> </v>
      </c>
      <c r="L749" s="142" t="str">
        <f t="shared" si="385"/>
        <v xml:space="preserve"> </v>
      </c>
      <c r="M749" s="142" t="str">
        <f t="shared" si="385"/>
        <v xml:space="preserve"> </v>
      </c>
      <c r="N749" s="142" t="str">
        <f t="shared" si="385"/>
        <v xml:space="preserve"> </v>
      </c>
      <c r="O749" s="142" t="str">
        <f t="shared" si="385"/>
        <v xml:space="preserve"> </v>
      </c>
      <c r="P749" s="142" t="str">
        <f t="shared" si="385"/>
        <v xml:space="preserve"> </v>
      </c>
      <c r="Q749" s="142" t="str">
        <f t="shared" si="385"/>
        <v xml:space="preserve"> </v>
      </c>
      <c r="R749" s="142" t="str">
        <f t="shared" si="385"/>
        <v xml:space="preserve"> </v>
      </c>
      <c r="S749" s="142" t="str">
        <f t="shared" si="385"/>
        <v xml:space="preserve"> </v>
      </c>
      <c r="T749" s="142" t="str">
        <f t="shared" si="384"/>
        <v xml:space="preserve"> </v>
      </c>
      <c r="U749" s="142" t="str">
        <f t="shared" si="384"/>
        <v xml:space="preserve"> </v>
      </c>
      <c r="V749" s="142" t="str">
        <f t="shared" si="384"/>
        <v xml:space="preserve"> </v>
      </c>
      <c r="W749" s="142" t="str">
        <f t="shared" si="384"/>
        <v xml:space="preserve"> </v>
      </c>
      <c r="X749" s="142" t="str">
        <f t="shared" si="384"/>
        <v xml:space="preserve"> </v>
      </c>
      <c r="Y749" s="142" t="str">
        <f t="shared" si="384"/>
        <v xml:space="preserve"> </v>
      </c>
      <c r="Z749" s="142" t="str">
        <f t="shared" si="384"/>
        <v xml:space="preserve"> </v>
      </c>
      <c r="AA749" s="142" t="str">
        <f t="shared" si="384"/>
        <v xml:space="preserve"> </v>
      </c>
      <c r="AB749" s="142" t="str">
        <f t="shared" si="384"/>
        <v xml:space="preserve"> </v>
      </c>
      <c r="AC749" s="142" t="str">
        <f t="shared" si="384"/>
        <v xml:space="preserve"> </v>
      </c>
      <c r="AD749" s="142" t="str">
        <f t="shared" si="384"/>
        <v xml:space="preserve"> </v>
      </c>
      <c r="AE749" s="142" t="str">
        <f t="shared" si="384"/>
        <v xml:space="preserve"> </v>
      </c>
      <c r="AF749" s="142" t="str">
        <f t="shared" si="384"/>
        <v xml:space="preserve"> </v>
      </c>
      <c r="AG749" s="142" t="str">
        <f t="shared" si="384"/>
        <v xml:space="preserve"> </v>
      </c>
    </row>
    <row r="750" spans="2:33">
      <c r="B750" s="140"/>
      <c r="C750" s="59" t="s">
        <v>404</v>
      </c>
      <c r="D750" s="8"/>
      <c r="E750" s="8"/>
      <c r="F750" s="8"/>
      <c r="G750" s="8"/>
      <c r="H750" s="8"/>
      <c r="I750" s="8"/>
      <c r="J750" s="8"/>
      <c r="K750" s="8"/>
      <c r="L750" s="8"/>
      <c r="M750" s="8"/>
      <c r="N750" s="8"/>
      <c r="O750" s="8"/>
      <c r="P750" s="8"/>
      <c r="Q750" s="8"/>
      <c r="R750" s="8"/>
      <c r="S750" s="8"/>
      <c r="T750" s="8"/>
      <c r="U750" s="8"/>
      <c r="V750" s="8"/>
      <c r="W750" s="8"/>
      <c r="X750" s="8"/>
      <c r="Y750" s="8"/>
      <c r="Z750" s="8"/>
      <c r="AA750" s="8"/>
      <c r="AB750" s="8"/>
      <c r="AC750" s="8"/>
      <c r="AD750" s="8"/>
      <c r="AE750" s="8"/>
      <c r="AF750" s="8"/>
      <c r="AG750" s="8"/>
    </row>
    <row r="751" spans="2:33">
      <c r="B751" s="140"/>
      <c r="C751" s="59" t="s">
        <v>405</v>
      </c>
      <c r="D751" s="84"/>
      <c r="E751" s="8"/>
      <c r="F751" s="8"/>
      <c r="G751" s="8"/>
      <c r="H751" s="8"/>
      <c r="I751" s="8"/>
      <c r="J751" s="8"/>
      <c r="K751" s="8"/>
      <c r="L751" s="8"/>
      <c r="M751" s="8"/>
      <c r="N751" s="8"/>
      <c r="O751" s="8"/>
      <c r="P751" s="8"/>
      <c r="Q751" s="8"/>
      <c r="R751" s="8"/>
      <c r="S751" s="8"/>
      <c r="T751" s="8"/>
      <c r="U751" s="8"/>
      <c r="V751" s="8"/>
      <c r="W751" s="8"/>
      <c r="X751" s="8"/>
      <c r="Y751" s="8"/>
      <c r="Z751" s="8"/>
      <c r="AA751" s="8"/>
      <c r="AB751" s="8"/>
      <c r="AC751" s="8"/>
      <c r="AD751" s="8"/>
      <c r="AE751" s="8"/>
      <c r="AF751" s="8"/>
      <c r="AG751" s="8"/>
    </row>
    <row r="752" spans="2:33">
      <c r="B752" s="140"/>
      <c r="C752" s="59" t="s">
        <v>406</v>
      </c>
      <c r="D752" s="8"/>
      <c r="E752" s="8"/>
      <c r="F752" s="8"/>
      <c r="G752" s="8"/>
      <c r="H752" s="8"/>
      <c r="I752" s="8"/>
      <c r="J752" s="8"/>
      <c r="K752" s="8"/>
      <c r="L752" s="8"/>
      <c r="M752" s="8"/>
      <c r="N752" s="8"/>
      <c r="O752" s="8"/>
      <c r="P752" s="8"/>
      <c r="Q752" s="8"/>
      <c r="R752" s="8"/>
      <c r="S752" s="8"/>
      <c r="T752" s="8"/>
      <c r="U752" s="8"/>
      <c r="V752" s="8"/>
      <c r="W752" s="8"/>
      <c r="X752" s="8"/>
      <c r="Y752" s="8"/>
      <c r="Z752" s="8"/>
      <c r="AA752" s="8"/>
      <c r="AB752" s="8"/>
      <c r="AC752" s="8"/>
      <c r="AD752" s="8"/>
      <c r="AE752" s="8"/>
      <c r="AF752" s="8"/>
      <c r="AG752" s="8"/>
    </row>
    <row r="753" spans="2:33">
      <c r="B753">
        <v>3</v>
      </c>
      <c r="C753" s="147" t="s">
        <v>407</v>
      </c>
      <c r="D753" s="142" t="str">
        <f t="shared" ref="D753:AG753" si="386">IF(COUNTIF(D750:D752,"C")&gt;=1,"A",IF(COUNTIF(D750:D752,"C")&gt;0,"P"," "))</f>
        <v xml:space="preserve"> </v>
      </c>
      <c r="E753" s="142" t="str">
        <f t="shared" ref="E753:S753" si="387">IF(COUNTIF(E750:E752,"C")&gt;=1,"A",IF(COUNTIF(E750:E752,"C")&gt;0,"P"," "))</f>
        <v xml:space="preserve"> </v>
      </c>
      <c r="F753" s="142" t="str">
        <f>IF(COUNTIF(F750:F752,"C")&gt;=1,"A",IF(COUNTIF(F750:F752,"C")&gt;0,"P"," "))</f>
        <v xml:space="preserve"> </v>
      </c>
      <c r="G753" s="142" t="str">
        <f t="shared" si="387"/>
        <v xml:space="preserve"> </v>
      </c>
      <c r="H753" s="142" t="str">
        <f t="shared" si="387"/>
        <v xml:space="preserve"> </v>
      </c>
      <c r="I753" s="142" t="str">
        <f t="shared" si="387"/>
        <v xml:space="preserve"> </v>
      </c>
      <c r="J753" s="142" t="str">
        <f t="shared" si="387"/>
        <v xml:space="preserve"> </v>
      </c>
      <c r="K753" s="142" t="str">
        <f t="shared" si="387"/>
        <v xml:space="preserve"> </v>
      </c>
      <c r="L753" s="142" t="str">
        <f t="shared" si="387"/>
        <v xml:space="preserve"> </v>
      </c>
      <c r="M753" s="142" t="str">
        <f t="shared" si="387"/>
        <v xml:space="preserve"> </v>
      </c>
      <c r="N753" s="142" t="str">
        <f t="shared" si="387"/>
        <v xml:space="preserve"> </v>
      </c>
      <c r="O753" s="142" t="str">
        <f t="shared" si="387"/>
        <v xml:space="preserve"> </v>
      </c>
      <c r="P753" s="142" t="str">
        <f t="shared" si="387"/>
        <v xml:space="preserve"> </v>
      </c>
      <c r="Q753" s="142" t="str">
        <f t="shared" si="387"/>
        <v xml:space="preserve"> </v>
      </c>
      <c r="R753" s="142" t="str">
        <f t="shared" si="387"/>
        <v xml:space="preserve"> </v>
      </c>
      <c r="S753" s="142" t="str">
        <f t="shared" si="387"/>
        <v xml:space="preserve"> </v>
      </c>
      <c r="T753" s="142" t="str">
        <f t="shared" si="386"/>
        <v xml:space="preserve"> </v>
      </c>
      <c r="U753" s="142" t="str">
        <f t="shared" si="386"/>
        <v xml:space="preserve"> </v>
      </c>
      <c r="V753" s="142" t="str">
        <f t="shared" si="386"/>
        <v xml:space="preserve"> </v>
      </c>
      <c r="W753" s="142" t="str">
        <f t="shared" si="386"/>
        <v xml:space="preserve"> </v>
      </c>
      <c r="X753" s="142" t="str">
        <f t="shared" si="386"/>
        <v xml:space="preserve"> </v>
      </c>
      <c r="Y753" s="142" t="str">
        <f t="shared" si="386"/>
        <v xml:space="preserve"> </v>
      </c>
      <c r="Z753" s="142" t="str">
        <f t="shared" si="386"/>
        <v xml:space="preserve"> </v>
      </c>
      <c r="AA753" s="142" t="str">
        <f t="shared" si="386"/>
        <v xml:space="preserve"> </v>
      </c>
      <c r="AB753" s="142" t="str">
        <f t="shared" si="386"/>
        <v xml:space="preserve"> </v>
      </c>
      <c r="AC753" s="142" t="str">
        <f t="shared" si="386"/>
        <v xml:space="preserve"> </v>
      </c>
      <c r="AD753" s="142" t="str">
        <f t="shared" si="386"/>
        <v xml:space="preserve"> </v>
      </c>
      <c r="AE753" s="142" t="str">
        <f t="shared" si="386"/>
        <v xml:space="preserve"> </v>
      </c>
      <c r="AF753" s="142" t="str">
        <f t="shared" si="386"/>
        <v xml:space="preserve"> </v>
      </c>
      <c r="AG753" s="142" t="str">
        <f t="shared" si="386"/>
        <v xml:space="preserve"> </v>
      </c>
    </row>
    <row r="754" spans="2:33">
      <c r="B754" s="140"/>
      <c r="C754" s="151" t="s">
        <v>408</v>
      </c>
      <c r="D754" s="8"/>
      <c r="E754" s="8"/>
      <c r="F754" s="8"/>
      <c r="G754" s="8"/>
      <c r="H754" s="8"/>
      <c r="I754" s="8"/>
      <c r="J754" s="8"/>
      <c r="K754" s="8"/>
      <c r="L754" s="8"/>
      <c r="M754" s="8"/>
      <c r="N754" s="8"/>
      <c r="O754" s="8"/>
      <c r="P754" s="8"/>
      <c r="Q754" s="8"/>
      <c r="R754" s="8"/>
      <c r="S754" s="8"/>
      <c r="T754" s="8"/>
      <c r="U754" s="8"/>
      <c r="V754" s="8"/>
      <c r="W754" s="8"/>
      <c r="X754" s="8"/>
      <c r="Y754" s="8"/>
      <c r="Z754" s="8"/>
      <c r="AA754" s="8"/>
      <c r="AB754" s="8"/>
      <c r="AC754" s="8"/>
      <c r="AD754" s="8"/>
      <c r="AE754" s="8"/>
      <c r="AF754" s="8"/>
      <c r="AG754" s="8"/>
    </row>
    <row r="755" spans="2:33">
      <c r="B755" s="140"/>
      <c r="C755" s="151" t="s">
        <v>409</v>
      </c>
      <c r="D755" s="84"/>
      <c r="E755" s="8"/>
      <c r="F755" s="8"/>
      <c r="G755" s="8"/>
      <c r="H755" s="8"/>
      <c r="I755" s="8"/>
      <c r="J755" s="8"/>
      <c r="K755" s="8"/>
      <c r="L755" s="8"/>
      <c r="M755" s="8"/>
      <c r="N755" s="8"/>
      <c r="O755" s="8"/>
      <c r="P755" s="8"/>
      <c r="Q755" s="8"/>
      <c r="R755" s="8"/>
      <c r="S755" s="8"/>
      <c r="T755" s="8"/>
      <c r="U755" s="8"/>
      <c r="V755" s="8"/>
      <c r="W755" s="8"/>
      <c r="X755" s="8"/>
      <c r="Y755" s="8"/>
      <c r="Z755" s="8"/>
      <c r="AA755" s="8"/>
      <c r="AB755" s="8"/>
      <c r="AC755" s="8"/>
      <c r="AD755" s="8"/>
      <c r="AE755" s="8"/>
      <c r="AF755" s="8"/>
      <c r="AG755" s="8"/>
    </row>
    <row r="756" spans="2:33">
      <c r="B756" s="140"/>
      <c r="C756" s="151" t="s">
        <v>410</v>
      </c>
      <c r="D756" s="8"/>
      <c r="E756" s="8"/>
      <c r="F756" s="8"/>
      <c r="G756" s="8"/>
      <c r="H756" s="8"/>
      <c r="I756" s="8"/>
      <c r="J756" s="8"/>
      <c r="K756" s="8"/>
      <c r="L756" s="8"/>
      <c r="M756" s="8"/>
      <c r="N756" s="8"/>
      <c r="O756" s="8"/>
      <c r="P756" s="8"/>
      <c r="Q756" s="8"/>
      <c r="R756" s="8"/>
      <c r="S756" s="8"/>
      <c r="T756" s="8"/>
      <c r="U756" s="8"/>
      <c r="V756" s="8"/>
      <c r="W756" s="8"/>
      <c r="X756" s="8"/>
      <c r="Y756" s="8"/>
      <c r="Z756" s="8"/>
      <c r="AA756" s="8"/>
      <c r="AB756" s="8"/>
      <c r="AC756" s="8"/>
      <c r="AD756" s="8"/>
      <c r="AE756" s="8"/>
      <c r="AF756" s="8"/>
      <c r="AG756" s="8"/>
    </row>
    <row r="757" spans="2:33">
      <c r="B757">
        <v>4</v>
      </c>
      <c r="C757" s="147" t="s">
        <v>411</v>
      </c>
      <c r="D757" s="142" t="str">
        <f t="shared" ref="D757:AG757" si="388">IF(COUNTIF(D754:D756,"C")&gt;=1,"A",IF(COUNTIF(D754:D756,"C")&gt;0,"P"," "))</f>
        <v xml:space="preserve"> </v>
      </c>
      <c r="E757" s="142" t="str">
        <f t="shared" ref="E757:S757" si="389">IF(COUNTIF(E754:E756,"C")&gt;=1,"A",IF(COUNTIF(E754:E756,"C")&gt;0,"P"," "))</f>
        <v xml:space="preserve"> </v>
      </c>
      <c r="F757" s="142" t="str">
        <f>IF(COUNTIF(F754:F756,"C")&gt;=1,"A",IF(COUNTIF(F754:F756,"C")&gt;0,"P"," "))</f>
        <v xml:space="preserve"> </v>
      </c>
      <c r="G757" s="142" t="str">
        <f t="shared" si="389"/>
        <v xml:space="preserve"> </v>
      </c>
      <c r="H757" s="142" t="str">
        <f t="shared" si="389"/>
        <v xml:space="preserve"> </v>
      </c>
      <c r="I757" s="142" t="str">
        <f t="shared" si="389"/>
        <v xml:space="preserve"> </v>
      </c>
      <c r="J757" s="142" t="str">
        <f t="shared" si="389"/>
        <v xml:space="preserve"> </v>
      </c>
      <c r="K757" s="142" t="str">
        <f t="shared" si="389"/>
        <v xml:space="preserve"> </v>
      </c>
      <c r="L757" s="142" t="str">
        <f t="shared" si="389"/>
        <v xml:space="preserve"> </v>
      </c>
      <c r="M757" s="142" t="str">
        <f t="shared" si="389"/>
        <v xml:space="preserve"> </v>
      </c>
      <c r="N757" s="142" t="str">
        <f t="shared" si="389"/>
        <v xml:space="preserve"> </v>
      </c>
      <c r="O757" s="142" t="str">
        <f t="shared" si="389"/>
        <v xml:space="preserve"> </v>
      </c>
      <c r="P757" s="142" t="str">
        <f t="shared" si="389"/>
        <v xml:space="preserve"> </v>
      </c>
      <c r="Q757" s="142" t="str">
        <f t="shared" si="389"/>
        <v xml:space="preserve"> </v>
      </c>
      <c r="R757" s="142" t="str">
        <f t="shared" si="389"/>
        <v xml:space="preserve"> </v>
      </c>
      <c r="S757" s="142" t="str">
        <f t="shared" si="389"/>
        <v xml:space="preserve"> </v>
      </c>
      <c r="T757" s="142" t="str">
        <f t="shared" si="388"/>
        <v xml:space="preserve"> </v>
      </c>
      <c r="U757" s="142" t="str">
        <f t="shared" si="388"/>
        <v xml:space="preserve"> </v>
      </c>
      <c r="V757" s="142" t="str">
        <f t="shared" si="388"/>
        <v xml:space="preserve"> </v>
      </c>
      <c r="W757" s="142" t="str">
        <f t="shared" si="388"/>
        <v xml:space="preserve"> </v>
      </c>
      <c r="X757" s="142" t="str">
        <f t="shared" si="388"/>
        <v xml:space="preserve"> </v>
      </c>
      <c r="Y757" s="142" t="str">
        <f t="shared" si="388"/>
        <v xml:space="preserve"> </v>
      </c>
      <c r="Z757" s="142" t="str">
        <f t="shared" si="388"/>
        <v xml:space="preserve"> </v>
      </c>
      <c r="AA757" s="142" t="str">
        <f t="shared" si="388"/>
        <v xml:space="preserve"> </v>
      </c>
      <c r="AB757" s="142" t="str">
        <f t="shared" si="388"/>
        <v xml:space="preserve"> </v>
      </c>
      <c r="AC757" s="142" t="str">
        <f t="shared" si="388"/>
        <v xml:space="preserve"> </v>
      </c>
      <c r="AD757" s="142" t="str">
        <f t="shared" si="388"/>
        <v xml:space="preserve"> </v>
      </c>
      <c r="AE757" s="142" t="str">
        <f t="shared" si="388"/>
        <v xml:space="preserve"> </v>
      </c>
      <c r="AF757" s="142" t="str">
        <f t="shared" si="388"/>
        <v xml:space="preserve"> </v>
      </c>
      <c r="AG757" s="142" t="str">
        <f t="shared" si="388"/>
        <v xml:space="preserve"> </v>
      </c>
    </row>
    <row r="758" spans="2:33">
      <c r="B758" s="140"/>
      <c r="C758" s="151" t="s">
        <v>412</v>
      </c>
      <c r="D758" s="8"/>
      <c r="E758" s="8"/>
      <c r="F758" s="8"/>
      <c r="G758" s="8"/>
      <c r="H758" s="8"/>
      <c r="I758" s="8"/>
      <c r="J758" s="8"/>
      <c r="K758" s="8"/>
      <c r="L758" s="8"/>
      <c r="M758" s="8"/>
      <c r="N758" s="8"/>
      <c r="O758" s="8"/>
      <c r="P758" s="8"/>
      <c r="Q758" s="8"/>
      <c r="R758" s="8"/>
      <c r="S758" s="8"/>
      <c r="T758" s="8"/>
      <c r="U758" s="8"/>
      <c r="V758" s="8"/>
      <c r="W758" s="8"/>
      <c r="X758" s="8"/>
      <c r="Y758" s="8"/>
      <c r="Z758" s="8"/>
      <c r="AA758" s="8"/>
      <c r="AB758" s="8"/>
      <c r="AC758" s="8"/>
      <c r="AD758" s="8"/>
      <c r="AE758" s="8"/>
      <c r="AF758" s="8"/>
      <c r="AG758" s="8"/>
    </row>
    <row r="759" spans="2:33">
      <c r="B759" s="140"/>
      <c r="C759" s="151" t="s">
        <v>413</v>
      </c>
      <c r="D759" s="84"/>
      <c r="E759" s="8"/>
      <c r="F759" s="8"/>
      <c r="G759" s="8"/>
      <c r="H759" s="8"/>
      <c r="I759" s="8"/>
      <c r="J759" s="8"/>
      <c r="K759" s="8"/>
      <c r="L759" s="8"/>
      <c r="M759" s="8"/>
      <c r="N759" s="8"/>
      <c r="O759" s="8"/>
      <c r="P759" s="8"/>
      <c r="Q759" s="8"/>
      <c r="R759" s="8"/>
      <c r="S759" s="8"/>
      <c r="T759" s="8"/>
      <c r="U759" s="8"/>
      <c r="V759" s="8"/>
      <c r="W759" s="8"/>
      <c r="X759" s="8"/>
      <c r="Y759" s="8"/>
      <c r="Z759" s="8"/>
      <c r="AA759" s="8"/>
      <c r="AB759" s="8"/>
      <c r="AC759" s="8"/>
      <c r="AD759" s="8"/>
      <c r="AE759" s="8"/>
      <c r="AF759" s="8"/>
      <c r="AG759" s="8"/>
    </row>
    <row r="760" spans="2:33">
      <c r="B760" s="140"/>
      <c r="C760" s="151" t="s">
        <v>414</v>
      </c>
      <c r="D760" s="8"/>
      <c r="E760" s="8"/>
      <c r="F760" s="8"/>
      <c r="G760" s="8"/>
      <c r="H760" s="8"/>
      <c r="I760" s="8"/>
      <c r="J760" s="8"/>
      <c r="K760" s="8"/>
      <c r="L760" s="8"/>
      <c r="M760" s="8"/>
      <c r="N760" s="8"/>
      <c r="O760" s="8"/>
      <c r="P760" s="8"/>
      <c r="Q760" s="8"/>
      <c r="R760" s="8"/>
      <c r="S760" s="8"/>
      <c r="T760" s="8"/>
      <c r="U760" s="8"/>
      <c r="V760" s="8"/>
      <c r="W760" s="8"/>
      <c r="X760" s="8"/>
      <c r="Y760" s="8"/>
      <c r="Z760" s="8"/>
      <c r="AA760" s="8"/>
      <c r="AB760" s="8"/>
      <c r="AC760" s="8"/>
      <c r="AD760" s="8"/>
      <c r="AE760" s="8"/>
      <c r="AF760" s="8"/>
      <c r="AG760" s="8"/>
    </row>
    <row r="761" spans="2:33">
      <c r="B761">
        <v>5</v>
      </c>
      <c r="C761" s="147" t="s">
        <v>415</v>
      </c>
      <c r="D761" s="142" t="str">
        <f t="shared" ref="D761:AG761" si="390">IF(COUNTIF(D758:D760,"C")&gt;=1,"A",IF(COUNTIF(D758:D760,"C")&gt;0,"P"," "))</f>
        <v xml:space="preserve"> </v>
      </c>
      <c r="E761" s="142" t="str">
        <f t="shared" ref="E761:S761" si="391">IF(COUNTIF(E758:E760,"C")&gt;=1,"A",IF(COUNTIF(E758:E760,"C")&gt;0,"P"," "))</f>
        <v xml:space="preserve"> </v>
      </c>
      <c r="F761" s="142" t="str">
        <f>IF(COUNTIF(F758:F760,"C")&gt;=1,"A",IF(COUNTIF(F758:F760,"C")&gt;0,"P"," "))</f>
        <v xml:space="preserve"> </v>
      </c>
      <c r="G761" s="142" t="str">
        <f t="shared" si="391"/>
        <v xml:space="preserve"> </v>
      </c>
      <c r="H761" s="142" t="str">
        <f t="shared" si="391"/>
        <v xml:space="preserve"> </v>
      </c>
      <c r="I761" s="142" t="str">
        <f t="shared" si="391"/>
        <v xml:space="preserve"> </v>
      </c>
      <c r="J761" s="142" t="str">
        <f t="shared" si="391"/>
        <v xml:space="preserve"> </v>
      </c>
      <c r="K761" s="142" t="str">
        <f t="shared" si="391"/>
        <v xml:space="preserve"> </v>
      </c>
      <c r="L761" s="142" t="str">
        <f t="shared" si="391"/>
        <v xml:space="preserve"> </v>
      </c>
      <c r="M761" s="142" t="str">
        <f t="shared" si="391"/>
        <v xml:space="preserve"> </v>
      </c>
      <c r="N761" s="142" t="str">
        <f t="shared" si="391"/>
        <v xml:space="preserve"> </v>
      </c>
      <c r="O761" s="142" t="str">
        <f t="shared" si="391"/>
        <v xml:space="preserve"> </v>
      </c>
      <c r="P761" s="142" t="str">
        <f t="shared" si="391"/>
        <v xml:space="preserve"> </v>
      </c>
      <c r="Q761" s="142" t="str">
        <f t="shared" si="391"/>
        <v xml:space="preserve"> </v>
      </c>
      <c r="R761" s="142" t="str">
        <f t="shared" si="391"/>
        <v xml:space="preserve"> </v>
      </c>
      <c r="S761" s="142" t="str">
        <f t="shared" si="391"/>
        <v xml:space="preserve"> </v>
      </c>
      <c r="T761" s="142" t="str">
        <f t="shared" si="390"/>
        <v xml:space="preserve"> </v>
      </c>
      <c r="U761" s="142" t="str">
        <f t="shared" si="390"/>
        <v xml:space="preserve"> </v>
      </c>
      <c r="V761" s="142" t="str">
        <f t="shared" si="390"/>
        <v xml:space="preserve"> </v>
      </c>
      <c r="W761" s="142" t="str">
        <f t="shared" si="390"/>
        <v xml:space="preserve"> </v>
      </c>
      <c r="X761" s="142" t="str">
        <f t="shared" si="390"/>
        <v xml:space="preserve"> </v>
      </c>
      <c r="Y761" s="142" t="str">
        <f t="shared" si="390"/>
        <v xml:space="preserve"> </v>
      </c>
      <c r="Z761" s="142" t="str">
        <f t="shared" si="390"/>
        <v xml:space="preserve"> </v>
      </c>
      <c r="AA761" s="142" t="str">
        <f t="shared" si="390"/>
        <v xml:space="preserve"> </v>
      </c>
      <c r="AB761" s="142" t="str">
        <f t="shared" si="390"/>
        <v xml:space="preserve"> </v>
      </c>
      <c r="AC761" s="142" t="str">
        <f t="shared" si="390"/>
        <v xml:space="preserve"> </v>
      </c>
      <c r="AD761" s="142" t="str">
        <f t="shared" si="390"/>
        <v xml:space="preserve"> </v>
      </c>
      <c r="AE761" s="142" t="str">
        <f t="shared" si="390"/>
        <v xml:space="preserve"> </v>
      </c>
      <c r="AF761" s="142" t="str">
        <f t="shared" si="390"/>
        <v xml:space="preserve"> </v>
      </c>
      <c r="AG761" s="142" t="str">
        <f t="shared" si="390"/>
        <v xml:space="preserve"> </v>
      </c>
    </row>
    <row r="762" spans="2:33">
      <c r="B762" s="140"/>
      <c r="C762" s="151" t="s">
        <v>416</v>
      </c>
      <c r="D762" s="8"/>
      <c r="E762" s="8"/>
      <c r="F762" s="8"/>
      <c r="G762" s="8"/>
      <c r="H762" s="8"/>
      <c r="I762" s="8"/>
      <c r="J762" s="8"/>
      <c r="K762" s="8"/>
      <c r="L762" s="8"/>
      <c r="M762" s="8"/>
      <c r="N762" s="8"/>
      <c r="O762" s="8"/>
      <c r="P762" s="8"/>
      <c r="Q762" s="8"/>
      <c r="R762" s="8"/>
      <c r="S762" s="8"/>
      <c r="T762" s="8"/>
      <c r="U762" s="8"/>
      <c r="V762" s="8"/>
      <c r="W762" s="8"/>
      <c r="X762" s="8"/>
      <c r="Y762" s="8"/>
      <c r="Z762" s="8"/>
      <c r="AA762" s="8"/>
      <c r="AB762" s="8"/>
      <c r="AC762" s="8"/>
      <c r="AD762" s="8"/>
      <c r="AE762" s="8"/>
      <c r="AF762" s="8"/>
      <c r="AG762" s="8"/>
    </row>
    <row r="763" spans="2:33">
      <c r="B763" s="140"/>
      <c r="C763" s="151" t="s">
        <v>417</v>
      </c>
      <c r="D763" s="84"/>
      <c r="E763" s="8"/>
      <c r="F763" s="8"/>
      <c r="G763" s="8"/>
      <c r="H763" s="8"/>
      <c r="I763" s="8"/>
      <c r="J763" s="8"/>
      <c r="K763" s="8"/>
      <c r="L763" s="8"/>
      <c r="M763" s="8"/>
      <c r="N763" s="8"/>
      <c r="O763" s="8"/>
      <c r="P763" s="8"/>
      <c r="Q763" s="8"/>
      <c r="R763" s="8"/>
      <c r="S763" s="8"/>
      <c r="T763" s="8"/>
      <c r="U763" s="8"/>
      <c r="V763" s="8"/>
      <c r="W763" s="8"/>
      <c r="X763" s="8"/>
      <c r="Y763" s="8"/>
      <c r="Z763" s="8"/>
      <c r="AA763" s="8"/>
      <c r="AB763" s="8"/>
      <c r="AC763" s="8"/>
      <c r="AD763" s="8"/>
      <c r="AE763" s="8"/>
      <c r="AF763" s="8"/>
      <c r="AG763" s="8"/>
    </row>
    <row r="764" spans="2:33" ht="13.5" thickBot="1">
      <c r="B764" s="140"/>
      <c r="C764" s="151" t="s">
        <v>418</v>
      </c>
      <c r="D764" s="8"/>
      <c r="E764" s="8"/>
      <c r="F764" s="8"/>
      <c r="G764" s="8"/>
      <c r="H764" s="8"/>
      <c r="I764" s="8"/>
      <c r="J764" s="8"/>
      <c r="K764" s="8"/>
      <c r="L764" s="8"/>
      <c r="M764" s="8"/>
      <c r="N764" s="8"/>
      <c r="O764" s="8"/>
      <c r="P764" s="8"/>
      <c r="Q764" s="8"/>
      <c r="R764" s="8"/>
      <c r="S764" s="8"/>
      <c r="T764" s="8"/>
      <c r="U764" s="8"/>
      <c r="V764" s="8"/>
      <c r="W764" s="8"/>
      <c r="X764" s="8"/>
      <c r="Y764" s="8"/>
      <c r="Z764" s="8"/>
      <c r="AA764" s="8"/>
      <c r="AB764" s="8"/>
      <c r="AC764" s="8"/>
      <c r="AD764" s="8"/>
      <c r="AE764" s="8"/>
      <c r="AF764" s="8"/>
      <c r="AG764" s="8"/>
    </row>
    <row r="765" spans="2:33" ht="13.5" hidden="1" thickBot="1">
      <c r="D765" s="142" t="str">
        <f t="shared" ref="D765:AG765" si="392">IF(COUNTIF(D762:D764,"C")&gt;=1,"A",IF(COUNTIF(D762:D764,"C")&gt;0,"P"," "))</f>
        <v xml:space="preserve"> </v>
      </c>
      <c r="E765" s="142" t="str">
        <f t="shared" ref="E765:S765" si="393">IF(COUNTIF(E762:E764,"C")&gt;=1,"A",IF(COUNTIF(E762:E764,"C")&gt;0,"P"," "))</f>
        <v xml:space="preserve"> </v>
      </c>
      <c r="F765" s="142" t="str">
        <f>IF(COUNTIF(F762:F764,"C")&gt;=1,"A",IF(COUNTIF(F762:F764,"C")&gt;0,"P"," "))</f>
        <v xml:space="preserve"> </v>
      </c>
      <c r="G765" s="142" t="str">
        <f t="shared" si="393"/>
        <v xml:space="preserve"> </v>
      </c>
      <c r="H765" s="142" t="str">
        <f t="shared" si="393"/>
        <v xml:space="preserve"> </v>
      </c>
      <c r="I765" s="142" t="str">
        <f t="shared" si="393"/>
        <v xml:space="preserve"> </v>
      </c>
      <c r="J765" s="142" t="str">
        <f t="shared" si="393"/>
        <v xml:space="preserve"> </v>
      </c>
      <c r="K765" s="142" t="str">
        <f t="shared" si="393"/>
        <v xml:space="preserve"> </v>
      </c>
      <c r="L765" s="142" t="str">
        <f t="shared" si="393"/>
        <v xml:space="preserve"> </v>
      </c>
      <c r="M765" s="142" t="str">
        <f t="shared" si="393"/>
        <v xml:space="preserve"> </v>
      </c>
      <c r="N765" s="142" t="str">
        <f t="shared" si="393"/>
        <v xml:space="preserve"> </v>
      </c>
      <c r="O765" s="142" t="str">
        <f t="shared" si="393"/>
        <v xml:space="preserve"> </v>
      </c>
      <c r="P765" s="142" t="str">
        <f t="shared" si="393"/>
        <v xml:space="preserve"> </v>
      </c>
      <c r="Q765" s="142" t="str">
        <f t="shared" si="393"/>
        <v xml:space="preserve"> </v>
      </c>
      <c r="R765" s="142" t="str">
        <f t="shared" si="393"/>
        <v xml:space="preserve"> </v>
      </c>
      <c r="S765" s="142" t="str">
        <f t="shared" si="393"/>
        <v xml:space="preserve"> </v>
      </c>
      <c r="T765" s="142" t="str">
        <f t="shared" si="392"/>
        <v xml:space="preserve"> </v>
      </c>
      <c r="U765" s="142" t="str">
        <f t="shared" si="392"/>
        <v xml:space="preserve"> </v>
      </c>
      <c r="V765" s="142" t="str">
        <f t="shared" si="392"/>
        <v xml:space="preserve"> </v>
      </c>
      <c r="W765" s="142" t="str">
        <f t="shared" si="392"/>
        <v xml:space="preserve"> </v>
      </c>
      <c r="X765" s="142" t="str">
        <f t="shared" si="392"/>
        <v xml:space="preserve"> </v>
      </c>
      <c r="Y765" s="142" t="str">
        <f t="shared" si="392"/>
        <v xml:space="preserve"> </v>
      </c>
      <c r="Z765" s="142" t="str">
        <f t="shared" si="392"/>
        <v xml:space="preserve"> </v>
      </c>
      <c r="AA765" s="142" t="str">
        <f t="shared" si="392"/>
        <v xml:space="preserve"> </v>
      </c>
      <c r="AB765" s="142" t="str">
        <f t="shared" si="392"/>
        <v xml:space="preserve"> </v>
      </c>
      <c r="AC765" s="142" t="str">
        <f t="shared" si="392"/>
        <v xml:space="preserve"> </v>
      </c>
      <c r="AD765" s="142" t="str">
        <f t="shared" si="392"/>
        <v xml:space="preserve"> </v>
      </c>
      <c r="AE765" s="142" t="str">
        <f t="shared" si="392"/>
        <v xml:space="preserve"> </v>
      </c>
      <c r="AF765" s="142" t="str">
        <f t="shared" si="392"/>
        <v xml:space="preserve"> </v>
      </c>
      <c r="AG765" s="142" t="str">
        <f t="shared" si="392"/>
        <v xml:space="preserve"> </v>
      </c>
    </row>
    <row r="766" spans="2:33" ht="13.5" thickBot="1">
      <c r="C766" s="20" t="s">
        <v>49</v>
      </c>
      <c r="D766" s="108" t="str">
        <f>IF(COUNTIF(D749:D765,"A")&gt;4,"C",IF(COUNTIF(D749:D765,"A")&gt;0,"P"," "))</f>
        <v xml:space="preserve"> </v>
      </c>
      <c r="E766" s="108" t="str">
        <f t="shared" ref="E766:S766" si="394">IF(COUNTIF(E749:E765,"A")&gt;4,"C",IF(COUNTIF(E749:E765,"A")&gt;0,"P"," "))</f>
        <v xml:space="preserve"> </v>
      </c>
      <c r="F766" s="108" t="str">
        <f>IF(COUNTIF(F749:F765,"A")&gt;4,"C",IF(COUNTIF(F749:F765,"A")&gt;0,"P"," "))</f>
        <v xml:space="preserve"> </v>
      </c>
      <c r="G766" s="108" t="str">
        <f t="shared" si="394"/>
        <v xml:space="preserve"> </v>
      </c>
      <c r="H766" s="108" t="str">
        <f t="shared" si="394"/>
        <v xml:space="preserve"> </v>
      </c>
      <c r="I766" s="108" t="str">
        <f t="shared" si="394"/>
        <v xml:space="preserve"> </v>
      </c>
      <c r="J766" s="108" t="str">
        <f t="shared" si="394"/>
        <v xml:space="preserve"> </v>
      </c>
      <c r="K766" s="108" t="str">
        <f t="shared" si="394"/>
        <v xml:space="preserve"> </v>
      </c>
      <c r="L766" s="108" t="str">
        <f t="shared" si="394"/>
        <v xml:space="preserve"> </v>
      </c>
      <c r="M766" s="108" t="str">
        <f t="shared" si="394"/>
        <v xml:space="preserve"> </v>
      </c>
      <c r="N766" s="108" t="str">
        <f t="shared" si="394"/>
        <v xml:space="preserve"> </v>
      </c>
      <c r="O766" s="108" t="str">
        <f t="shared" si="394"/>
        <v xml:space="preserve"> </v>
      </c>
      <c r="P766" s="108" t="str">
        <f t="shared" si="394"/>
        <v xml:space="preserve"> </v>
      </c>
      <c r="Q766" s="108" t="str">
        <f t="shared" si="394"/>
        <v xml:space="preserve"> </v>
      </c>
      <c r="R766" s="108" t="str">
        <f t="shared" si="394"/>
        <v xml:space="preserve"> </v>
      </c>
      <c r="S766" s="108" t="str">
        <f t="shared" si="394"/>
        <v xml:space="preserve"> </v>
      </c>
      <c r="T766" s="108" t="str">
        <f t="shared" ref="T766:AG766" si="395">IF(COUNTIF(T749:T765,"A")&gt;4,"C",IF(COUNTIF(T749:T765,"A")&gt;0,"P"," "))</f>
        <v xml:space="preserve"> </v>
      </c>
      <c r="U766" s="108" t="str">
        <f t="shared" si="395"/>
        <v xml:space="preserve"> </v>
      </c>
      <c r="V766" s="108" t="str">
        <f t="shared" si="395"/>
        <v xml:space="preserve"> </v>
      </c>
      <c r="W766" s="108" t="str">
        <f t="shared" si="395"/>
        <v xml:space="preserve"> </v>
      </c>
      <c r="X766" s="108" t="str">
        <f t="shared" si="395"/>
        <v xml:space="preserve"> </v>
      </c>
      <c r="Y766" s="108" t="str">
        <f t="shared" si="395"/>
        <v xml:space="preserve"> </v>
      </c>
      <c r="Z766" s="108" t="str">
        <f t="shared" si="395"/>
        <v xml:space="preserve"> </v>
      </c>
      <c r="AA766" s="108" t="str">
        <f t="shared" si="395"/>
        <v xml:space="preserve"> </v>
      </c>
      <c r="AB766" s="108" t="str">
        <f t="shared" si="395"/>
        <v xml:space="preserve"> </v>
      </c>
      <c r="AC766" s="108" t="str">
        <f t="shared" si="395"/>
        <v xml:space="preserve"> </v>
      </c>
      <c r="AD766" s="108" t="str">
        <f t="shared" si="395"/>
        <v xml:space="preserve"> </v>
      </c>
      <c r="AE766" s="108" t="str">
        <f t="shared" si="395"/>
        <v xml:space="preserve"> </v>
      </c>
      <c r="AF766" s="108" t="str">
        <f t="shared" si="395"/>
        <v xml:space="preserve"> </v>
      </c>
      <c r="AG766" s="108" t="str">
        <f t="shared" si="395"/>
        <v xml:space="preserve"> </v>
      </c>
    </row>
    <row r="767" spans="2:33" ht="15">
      <c r="B767" s="139" t="s">
        <v>1077</v>
      </c>
    </row>
    <row r="768" spans="2:33">
      <c r="B768" s="140">
        <v>1</v>
      </c>
      <c r="C768" s="151" t="s">
        <v>1112</v>
      </c>
      <c r="D768" s="8"/>
      <c r="E768" s="8"/>
      <c r="F768" s="8"/>
      <c r="G768" s="8"/>
      <c r="H768" s="8"/>
      <c r="I768" s="8"/>
      <c r="J768" s="8"/>
      <c r="K768" s="8"/>
      <c r="L768" s="8"/>
      <c r="M768" s="8"/>
      <c r="N768" s="8"/>
      <c r="O768" s="8"/>
      <c r="P768" s="8"/>
      <c r="Q768" s="8"/>
      <c r="R768" s="8"/>
      <c r="S768" s="8"/>
      <c r="T768" s="8"/>
      <c r="U768" s="8"/>
      <c r="V768" s="8"/>
      <c r="W768" s="8"/>
      <c r="X768" s="8"/>
      <c r="Y768" s="8"/>
      <c r="Z768" s="8"/>
      <c r="AA768" s="8"/>
      <c r="AB768" s="8"/>
      <c r="AC768" s="8"/>
      <c r="AD768" s="8"/>
      <c r="AE768" s="8"/>
      <c r="AF768" s="8"/>
      <c r="AG768" s="8"/>
    </row>
    <row r="769" spans="2:33">
      <c r="B769" s="140">
        <v>2</v>
      </c>
      <c r="C769" s="151" t="s">
        <v>1113</v>
      </c>
      <c r="D769" s="84"/>
      <c r="E769" s="8"/>
      <c r="F769" s="8"/>
      <c r="G769" s="8"/>
      <c r="H769" s="8"/>
      <c r="I769" s="8"/>
      <c r="J769" s="8"/>
      <c r="K769" s="8"/>
      <c r="L769" s="8"/>
      <c r="M769" s="8"/>
      <c r="N769" s="8"/>
      <c r="O769" s="8"/>
      <c r="P769" s="8"/>
      <c r="Q769" s="8"/>
      <c r="R769" s="8"/>
      <c r="S769" s="8"/>
      <c r="T769" s="8"/>
      <c r="U769" s="8"/>
      <c r="V769" s="8"/>
      <c r="W769" s="8"/>
      <c r="X769" s="8"/>
      <c r="Y769" s="8"/>
      <c r="Z769" s="8"/>
      <c r="AA769" s="8"/>
      <c r="AB769" s="8"/>
      <c r="AC769" s="8"/>
      <c r="AD769" s="8"/>
      <c r="AE769" s="8"/>
      <c r="AF769" s="8"/>
      <c r="AG769" s="8"/>
    </row>
    <row r="770" spans="2:33">
      <c r="B770" s="140">
        <v>3</v>
      </c>
      <c r="C770" s="151" t="s">
        <v>1145</v>
      </c>
      <c r="D770" s="8"/>
      <c r="E770" s="8"/>
      <c r="F770" s="8"/>
      <c r="G770" s="8"/>
      <c r="H770" s="8"/>
      <c r="I770" s="8"/>
      <c r="J770" s="8"/>
      <c r="K770" s="8"/>
      <c r="L770" s="8"/>
      <c r="M770" s="8"/>
      <c r="N770" s="8"/>
      <c r="O770" s="8"/>
      <c r="P770" s="8"/>
      <c r="Q770" s="8"/>
      <c r="R770" s="8"/>
      <c r="S770" s="8"/>
      <c r="T770" s="8"/>
      <c r="U770" s="8"/>
      <c r="V770" s="8"/>
      <c r="W770" s="8"/>
      <c r="X770" s="8"/>
      <c r="Y770" s="8"/>
      <c r="Z770" s="8"/>
      <c r="AA770" s="8"/>
      <c r="AB770" s="8"/>
      <c r="AC770" s="8"/>
      <c r="AD770" s="8"/>
      <c r="AE770" s="8"/>
      <c r="AF770" s="8"/>
      <c r="AG770" s="8"/>
    </row>
    <row r="771" spans="2:33">
      <c r="B771" s="140">
        <v>4</v>
      </c>
      <c r="C771" s="151" t="s">
        <v>1146</v>
      </c>
      <c r="D771" s="8"/>
      <c r="E771" s="8"/>
      <c r="F771" s="8"/>
      <c r="G771" s="8"/>
      <c r="H771" s="8"/>
      <c r="I771" s="8"/>
      <c r="J771" s="8"/>
      <c r="K771" s="8"/>
      <c r="L771" s="8"/>
      <c r="M771" s="8"/>
      <c r="N771" s="8"/>
      <c r="O771" s="8"/>
      <c r="P771" s="8"/>
      <c r="Q771" s="8"/>
      <c r="R771" s="8"/>
      <c r="S771" s="8"/>
      <c r="T771" s="8"/>
      <c r="U771" s="8"/>
      <c r="V771" s="8"/>
      <c r="W771" s="8"/>
      <c r="X771" s="8"/>
      <c r="Y771" s="8"/>
      <c r="Z771" s="8"/>
      <c r="AA771" s="8"/>
      <c r="AB771" s="8"/>
      <c r="AC771" s="8"/>
      <c r="AD771" s="8"/>
      <c r="AE771" s="8"/>
      <c r="AF771" s="8"/>
      <c r="AG771" s="8"/>
    </row>
    <row r="772" spans="2:33" ht="13.5" thickBot="1">
      <c r="B772" s="140">
        <v>5</v>
      </c>
      <c r="C772" s="151" t="s">
        <v>1147</v>
      </c>
      <c r="D772" s="8"/>
      <c r="E772" s="8"/>
      <c r="F772" s="8"/>
      <c r="G772" s="8"/>
      <c r="H772" s="8"/>
      <c r="I772" s="8"/>
      <c r="J772" s="8"/>
      <c r="K772" s="8"/>
      <c r="L772" s="8"/>
      <c r="M772" s="8"/>
      <c r="N772" s="8"/>
      <c r="O772" s="8"/>
      <c r="P772" s="8"/>
      <c r="Q772" s="8"/>
      <c r="R772" s="8"/>
      <c r="S772" s="8"/>
      <c r="T772" s="8"/>
      <c r="U772" s="8"/>
      <c r="V772" s="8"/>
      <c r="W772" s="8"/>
      <c r="X772" s="8"/>
      <c r="Y772" s="8"/>
      <c r="Z772" s="8"/>
      <c r="AA772" s="8"/>
      <c r="AB772" s="8"/>
      <c r="AC772" s="8"/>
      <c r="AD772" s="8"/>
      <c r="AE772" s="8"/>
      <c r="AF772" s="8"/>
      <c r="AG772" s="8"/>
    </row>
    <row r="773" spans="2:33" ht="13.5" thickBot="1">
      <c r="C773" s="366" t="s">
        <v>49</v>
      </c>
      <c r="D773" s="108" t="str">
        <f>IF(COUNTIF(D768:D772,"C")&gt;4,"C",IF(COUNTIF(D768:D772,"C")&gt;0,"P"," "))</f>
        <v xml:space="preserve"> </v>
      </c>
      <c r="E773" s="108" t="str">
        <f t="shared" ref="E773:AG773" si="396">IF(COUNTIF(E768:E772,"C")&gt;4,"C",IF(COUNTIF(E768:E772,"C")&gt;0,"P"," "))</f>
        <v xml:space="preserve"> </v>
      </c>
      <c r="F773" s="108" t="str">
        <f t="shared" si="396"/>
        <v xml:space="preserve"> </v>
      </c>
      <c r="G773" s="108" t="str">
        <f t="shared" si="396"/>
        <v xml:space="preserve"> </v>
      </c>
      <c r="H773" s="108" t="str">
        <f t="shared" si="396"/>
        <v xml:space="preserve"> </v>
      </c>
      <c r="I773" s="108" t="str">
        <f t="shared" si="396"/>
        <v xml:space="preserve"> </v>
      </c>
      <c r="J773" s="108" t="str">
        <f t="shared" si="396"/>
        <v xml:space="preserve"> </v>
      </c>
      <c r="K773" s="108" t="str">
        <f t="shared" si="396"/>
        <v xml:space="preserve"> </v>
      </c>
      <c r="L773" s="108" t="str">
        <f t="shared" si="396"/>
        <v xml:space="preserve"> </v>
      </c>
      <c r="M773" s="108" t="str">
        <f t="shared" si="396"/>
        <v xml:space="preserve"> </v>
      </c>
      <c r="N773" s="108" t="str">
        <f t="shared" si="396"/>
        <v xml:space="preserve"> </v>
      </c>
      <c r="O773" s="108" t="str">
        <f t="shared" si="396"/>
        <v xml:space="preserve"> </v>
      </c>
      <c r="P773" s="108" t="str">
        <f t="shared" si="396"/>
        <v xml:space="preserve"> </v>
      </c>
      <c r="Q773" s="108" t="str">
        <f t="shared" si="396"/>
        <v xml:space="preserve"> </v>
      </c>
      <c r="R773" s="108" t="str">
        <f t="shared" si="396"/>
        <v xml:space="preserve"> </v>
      </c>
      <c r="S773" s="108" t="str">
        <f t="shared" si="396"/>
        <v xml:space="preserve"> </v>
      </c>
      <c r="T773" s="108" t="str">
        <f t="shared" si="396"/>
        <v xml:space="preserve"> </v>
      </c>
      <c r="U773" s="108" t="str">
        <f t="shared" si="396"/>
        <v xml:space="preserve"> </v>
      </c>
      <c r="V773" s="108" t="str">
        <f t="shared" si="396"/>
        <v xml:space="preserve"> </v>
      </c>
      <c r="W773" s="108" t="str">
        <f t="shared" si="396"/>
        <v xml:space="preserve"> </v>
      </c>
      <c r="X773" s="108" t="str">
        <f t="shared" si="396"/>
        <v xml:space="preserve"> </v>
      </c>
      <c r="Y773" s="108" t="str">
        <f t="shared" si="396"/>
        <v xml:space="preserve"> </v>
      </c>
      <c r="Z773" s="108" t="str">
        <f t="shared" si="396"/>
        <v xml:space="preserve"> </v>
      </c>
      <c r="AA773" s="108" t="str">
        <f t="shared" si="396"/>
        <v xml:space="preserve"> </v>
      </c>
      <c r="AB773" s="108" t="str">
        <f t="shared" si="396"/>
        <v xml:space="preserve"> </v>
      </c>
      <c r="AC773" s="108" t="str">
        <f t="shared" si="396"/>
        <v xml:space="preserve"> </v>
      </c>
      <c r="AD773" s="108" t="str">
        <f t="shared" si="396"/>
        <v xml:space="preserve"> </v>
      </c>
      <c r="AE773" s="108" t="str">
        <f t="shared" si="396"/>
        <v xml:space="preserve"> </v>
      </c>
      <c r="AF773" s="108" t="str">
        <f t="shared" si="396"/>
        <v xml:space="preserve"> </v>
      </c>
      <c r="AG773" s="108" t="str">
        <f t="shared" si="396"/>
        <v xml:space="preserve"> </v>
      </c>
    </row>
    <row r="774" spans="2:33" ht="15">
      <c r="B774" s="139" t="s">
        <v>988</v>
      </c>
    </row>
    <row r="775" spans="2:33">
      <c r="B775">
        <v>1</v>
      </c>
      <c r="C775" s="152" t="s">
        <v>876</v>
      </c>
    </row>
    <row r="776" spans="2:33">
      <c r="B776" s="140"/>
      <c r="C776" s="151" t="s">
        <v>880</v>
      </c>
      <c r="D776" s="8"/>
      <c r="E776" s="8"/>
      <c r="F776" s="8"/>
      <c r="G776" s="8"/>
      <c r="H776" s="8"/>
      <c r="I776" s="8"/>
      <c r="J776" s="8"/>
      <c r="K776" s="8"/>
      <c r="L776" s="8"/>
      <c r="M776" s="8"/>
      <c r="N776" s="8"/>
      <c r="O776" s="8"/>
      <c r="P776" s="8"/>
      <c r="Q776" s="8"/>
      <c r="R776" s="8"/>
      <c r="S776" s="8"/>
      <c r="T776" s="8"/>
      <c r="U776" s="8"/>
      <c r="V776" s="8"/>
      <c r="W776" s="8"/>
      <c r="X776" s="8"/>
      <c r="Y776" s="8"/>
      <c r="Z776" s="8"/>
      <c r="AA776" s="8"/>
      <c r="AB776" s="8"/>
      <c r="AC776" s="8"/>
      <c r="AD776" s="8"/>
      <c r="AE776" s="8"/>
      <c r="AF776" s="8"/>
      <c r="AG776" s="8"/>
    </row>
    <row r="777" spans="2:33">
      <c r="B777" s="140"/>
      <c r="C777" s="151" t="s">
        <v>881</v>
      </c>
      <c r="D777" s="84"/>
      <c r="E777" s="8"/>
      <c r="F777" s="8"/>
      <c r="G777" s="8"/>
      <c r="H777" s="8"/>
      <c r="I777" s="8"/>
      <c r="J777" s="8"/>
      <c r="K777" s="8"/>
      <c r="L777" s="8"/>
      <c r="M777" s="8"/>
      <c r="N777" s="8"/>
      <c r="O777" s="8"/>
      <c r="P777" s="8"/>
      <c r="Q777" s="8"/>
      <c r="R777" s="8"/>
      <c r="S777" s="8"/>
      <c r="T777" s="8"/>
      <c r="U777" s="8"/>
      <c r="V777" s="8"/>
      <c r="W777" s="8"/>
      <c r="X777" s="8"/>
      <c r="Y777" s="8"/>
      <c r="Z777" s="8"/>
      <c r="AA777" s="8"/>
      <c r="AB777" s="8"/>
      <c r="AC777" s="8"/>
      <c r="AD777" s="8"/>
      <c r="AE777" s="8"/>
      <c r="AF777" s="8"/>
      <c r="AG777" s="8"/>
    </row>
    <row r="778" spans="2:33">
      <c r="B778" s="140"/>
      <c r="C778" s="151" t="s">
        <v>882</v>
      </c>
      <c r="D778" s="8"/>
      <c r="E778" s="8"/>
      <c r="F778" s="8"/>
      <c r="G778" s="8"/>
      <c r="H778" s="8"/>
      <c r="I778" s="8"/>
      <c r="J778" s="8"/>
      <c r="K778" s="8"/>
      <c r="L778" s="8"/>
      <c r="M778" s="8"/>
      <c r="N778" s="8"/>
      <c r="O778" s="8"/>
      <c r="P778" s="8"/>
      <c r="Q778" s="8"/>
      <c r="R778" s="8"/>
      <c r="S778" s="8"/>
      <c r="T778" s="8"/>
      <c r="U778" s="8"/>
      <c r="V778" s="8"/>
      <c r="W778" s="8"/>
      <c r="X778" s="8"/>
      <c r="Y778" s="8"/>
      <c r="Z778" s="8"/>
      <c r="AA778" s="8"/>
      <c r="AB778" s="8"/>
      <c r="AC778" s="8"/>
      <c r="AD778" s="8"/>
      <c r="AE778" s="8"/>
      <c r="AF778" s="8"/>
      <c r="AG778" s="8"/>
    </row>
    <row r="779" spans="2:33">
      <c r="B779">
        <v>2</v>
      </c>
      <c r="C779" s="147" t="s">
        <v>877</v>
      </c>
      <c r="D779" s="142" t="str">
        <f t="shared" ref="D779:AG779" si="397">IF(COUNTIF(D776:D778,"C")&gt;=1,"A",IF(COUNTIF(D776:D778,"C")&gt;0,"P"," "))</f>
        <v xml:space="preserve"> </v>
      </c>
      <c r="E779" s="142" t="str">
        <f t="shared" ref="E779:S779" si="398">IF(COUNTIF(E776:E778,"C")&gt;=1,"A",IF(COUNTIF(E776:E778,"C")&gt;0,"P"," "))</f>
        <v xml:space="preserve"> </v>
      </c>
      <c r="F779" s="142" t="str">
        <f>IF(COUNTIF(F776:F778,"C")&gt;=1,"A",IF(COUNTIF(F776:F778,"C")&gt;0,"P"," "))</f>
        <v xml:space="preserve"> </v>
      </c>
      <c r="G779" s="142" t="str">
        <f t="shared" si="398"/>
        <v xml:space="preserve"> </v>
      </c>
      <c r="H779" s="142" t="str">
        <f t="shared" si="398"/>
        <v xml:space="preserve"> </v>
      </c>
      <c r="I779" s="142" t="str">
        <f t="shared" si="398"/>
        <v xml:space="preserve"> </v>
      </c>
      <c r="J779" s="142" t="str">
        <f t="shared" si="398"/>
        <v xml:space="preserve"> </v>
      </c>
      <c r="K779" s="142" t="str">
        <f t="shared" si="398"/>
        <v xml:space="preserve"> </v>
      </c>
      <c r="L779" s="142" t="str">
        <f t="shared" si="398"/>
        <v xml:space="preserve"> </v>
      </c>
      <c r="M779" s="142" t="str">
        <f t="shared" si="398"/>
        <v xml:space="preserve"> </v>
      </c>
      <c r="N779" s="142" t="str">
        <f t="shared" si="398"/>
        <v xml:space="preserve"> </v>
      </c>
      <c r="O779" s="142" t="str">
        <f t="shared" si="398"/>
        <v xml:space="preserve"> </v>
      </c>
      <c r="P779" s="142" t="str">
        <f t="shared" si="398"/>
        <v xml:space="preserve"> </v>
      </c>
      <c r="Q779" s="142" t="str">
        <f t="shared" si="398"/>
        <v xml:space="preserve"> </v>
      </c>
      <c r="R779" s="142" t="str">
        <f t="shared" si="398"/>
        <v xml:space="preserve"> </v>
      </c>
      <c r="S779" s="142" t="str">
        <f t="shared" si="398"/>
        <v xml:space="preserve"> </v>
      </c>
      <c r="T779" s="142" t="str">
        <f t="shared" si="397"/>
        <v xml:space="preserve"> </v>
      </c>
      <c r="U779" s="142" t="str">
        <f t="shared" si="397"/>
        <v xml:space="preserve"> </v>
      </c>
      <c r="V779" s="142" t="str">
        <f t="shared" si="397"/>
        <v xml:space="preserve"> </v>
      </c>
      <c r="W779" s="142" t="str">
        <f t="shared" si="397"/>
        <v xml:space="preserve"> </v>
      </c>
      <c r="X779" s="142" t="str">
        <f t="shared" si="397"/>
        <v xml:space="preserve"> </v>
      </c>
      <c r="Y779" s="142" t="str">
        <f t="shared" si="397"/>
        <v xml:space="preserve"> </v>
      </c>
      <c r="Z779" s="142" t="str">
        <f t="shared" si="397"/>
        <v xml:space="preserve"> </v>
      </c>
      <c r="AA779" s="142" t="str">
        <f t="shared" si="397"/>
        <v xml:space="preserve"> </v>
      </c>
      <c r="AB779" s="142" t="str">
        <f t="shared" si="397"/>
        <v xml:space="preserve"> </v>
      </c>
      <c r="AC779" s="142" t="str">
        <f t="shared" si="397"/>
        <v xml:space="preserve"> </v>
      </c>
      <c r="AD779" s="142" t="str">
        <f t="shared" si="397"/>
        <v xml:space="preserve"> </v>
      </c>
      <c r="AE779" s="142" t="str">
        <f t="shared" si="397"/>
        <v xml:space="preserve"> </v>
      </c>
      <c r="AF779" s="142" t="str">
        <f t="shared" si="397"/>
        <v xml:space="preserve"> </v>
      </c>
      <c r="AG779" s="142" t="str">
        <f t="shared" si="397"/>
        <v xml:space="preserve"> </v>
      </c>
    </row>
    <row r="780" spans="2:33">
      <c r="B780" s="140"/>
      <c r="C780" s="151" t="s">
        <v>883</v>
      </c>
      <c r="D780" s="8"/>
      <c r="E780" s="8"/>
      <c r="F780" s="8"/>
      <c r="G780" s="8"/>
      <c r="H780" s="8"/>
      <c r="I780" s="8"/>
      <c r="J780" s="8"/>
      <c r="K780" s="8"/>
      <c r="L780" s="8"/>
      <c r="M780" s="8"/>
      <c r="N780" s="8"/>
      <c r="O780" s="8"/>
      <c r="P780" s="8"/>
      <c r="Q780" s="8"/>
      <c r="R780" s="8"/>
      <c r="S780" s="8"/>
      <c r="T780" s="8"/>
      <c r="U780" s="8"/>
      <c r="V780" s="8"/>
      <c r="W780" s="8"/>
      <c r="X780" s="8"/>
      <c r="Y780" s="8"/>
      <c r="Z780" s="8"/>
      <c r="AA780" s="8"/>
      <c r="AB780" s="8"/>
      <c r="AC780" s="8"/>
      <c r="AD780" s="8"/>
      <c r="AE780" s="8"/>
      <c r="AF780" s="8"/>
      <c r="AG780" s="8"/>
    </row>
    <row r="781" spans="2:33">
      <c r="B781" s="140"/>
      <c r="C781" s="151" t="s">
        <v>884</v>
      </c>
      <c r="D781" s="84"/>
      <c r="E781" s="8"/>
      <c r="F781" s="8"/>
      <c r="G781" s="8"/>
      <c r="H781" s="8"/>
      <c r="I781" s="8"/>
      <c r="J781" s="8"/>
      <c r="K781" s="8"/>
      <c r="L781" s="8"/>
      <c r="M781" s="8"/>
      <c r="N781" s="8"/>
      <c r="O781" s="8"/>
      <c r="P781" s="8"/>
      <c r="Q781" s="8"/>
      <c r="R781" s="8"/>
      <c r="S781" s="8"/>
      <c r="T781" s="8"/>
      <c r="U781" s="8"/>
      <c r="V781" s="8"/>
      <c r="W781" s="8"/>
      <c r="X781" s="8"/>
      <c r="Y781" s="8"/>
      <c r="Z781" s="8"/>
      <c r="AA781" s="8"/>
      <c r="AB781" s="8"/>
      <c r="AC781" s="8"/>
      <c r="AD781" s="8"/>
      <c r="AE781" s="8"/>
      <c r="AF781" s="8"/>
      <c r="AG781" s="8"/>
    </row>
    <row r="782" spans="2:33">
      <c r="B782" s="140"/>
      <c r="C782" s="151" t="s">
        <v>885</v>
      </c>
      <c r="D782" s="8"/>
      <c r="E782" s="8"/>
      <c r="F782" s="8"/>
      <c r="G782" s="8"/>
      <c r="H782" s="8"/>
      <c r="I782" s="8"/>
      <c r="J782" s="8"/>
      <c r="K782" s="8"/>
      <c r="L782" s="8"/>
      <c r="M782" s="8"/>
      <c r="N782" s="8"/>
      <c r="O782" s="8"/>
      <c r="P782" s="8"/>
      <c r="Q782" s="8"/>
      <c r="R782" s="8"/>
      <c r="S782" s="8"/>
      <c r="T782" s="8"/>
      <c r="U782" s="8"/>
      <c r="V782" s="8"/>
      <c r="W782" s="8"/>
      <c r="X782" s="8"/>
      <c r="Y782" s="8"/>
      <c r="Z782" s="8"/>
      <c r="AA782" s="8"/>
      <c r="AB782" s="8"/>
      <c r="AC782" s="8"/>
      <c r="AD782" s="8"/>
      <c r="AE782" s="8"/>
      <c r="AF782" s="8"/>
      <c r="AG782" s="8"/>
    </row>
    <row r="783" spans="2:33">
      <c r="B783">
        <v>3</v>
      </c>
      <c r="C783" s="147" t="s">
        <v>878</v>
      </c>
      <c r="D783" s="142" t="str">
        <f t="shared" ref="D783:AG783" si="399">IF(COUNTIF(D780:D782,"C")&gt;=1,"A",IF(COUNTIF(D780:D782,"C")&gt;0,"P"," "))</f>
        <v xml:space="preserve"> </v>
      </c>
      <c r="E783" s="142" t="str">
        <f t="shared" ref="E783:S783" si="400">IF(COUNTIF(E780:E782,"C")&gt;=1,"A",IF(COUNTIF(E780:E782,"C")&gt;0,"P"," "))</f>
        <v xml:space="preserve"> </v>
      </c>
      <c r="F783" s="142" t="str">
        <f>IF(COUNTIF(F780:F782,"C")&gt;=1,"A",IF(COUNTIF(F780:F782,"C")&gt;0,"P"," "))</f>
        <v xml:space="preserve"> </v>
      </c>
      <c r="G783" s="142" t="str">
        <f t="shared" si="400"/>
        <v xml:space="preserve"> </v>
      </c>
      <c r="H783" s="142" t="str">
        <f t="shared" si="400"/>
        <v xml:space="preserve"> </v>
      </c>
      <c r="I783" s="142" t="str">
        <f t="shared" si="400"/>
        <v xml:space="preserve"> </v>
      </c>
      <c r="J783" s="142" t="str">
        <f t="shared" si="400"/>
        <v xml:space="preserve"> </v>
      </c>
      <c r="K783" s="142" t="str">
        <f t="shared" si="400"/>
        <v xml:space="preserve"> </v>
      </c>
      <c r="L783" s="142" t="str">
        <f t="shared" si="400"/>
        <v xml:space="preserve"> </v>
      </c>
      <c r="M783" s="142" t="str">
        <f t="shared" si="400"/>
        <v xml:space="preserve"> </v>
      </c>
      <c r="N783" s="142" t="str">
        <f t="shared" si="400"/>
        <v xml:space="preserve"> </v>
      </c>
      <c r="O783" s="142" t="str">
        <f t="shared" si="400"/>
        <v xml:space="preserve"> </v>
      </c>
      <c r="P783" s="142" t="str">
        <f t="shared" si="400"/>
        <v xml:space="preserve"> </v>
      </c>
      <c r="Q783" s="142" t="str">
        <f t="shared" si="400"/>
        <v xml:space="preserve"> </v>
      </c>
      <c r="R783" s="142" t="str">
        <f t="shared" si="400"/>
        <v xml:space="preserve"> </v>
      </c>
      <c r="S783" s="142" t="str">
        <f t="shared" si="400"/>
        <v xml:space="preserve"> </v>
      </c>
      <c r="T783" s="142" t="str">
        <f t="shared" si="399"/>
        <v xml:space="preserve"> </v>
      </c>
      <c r="U783" s="142" t="str">
        <f t="shared" si="399"/>
        <v xml:space="preserve"> </v>
      </c>
      <c r="V783" s="142" t="str">
        <f t="shared" si="399"/>
        <v xml:space="preserve"> </v>
      </c>
      <c r="W783" s="142" t="str">
        <f t="shared" si="399"/>
        <v xml:space="preserve"> </v>
      </c>
      <c r="X783" s="142" t="str">
        <f t="shared" si="399"/>
        <v xml:space="preserve"> </v>
      </c>
      <c r="Y783" s="142" t="str">
        <f t="shared" si="399"/>
        <v xml:space="preserve"> </v>
      </c>
      <c r="Z783" s="142" t="str">
        <f t="shared" si="399"/>
        <v xml:space="preserve"> </v>
      </c>
      <c r="AA783" s="142" t="str">
        <f t="shared" si="399"/>
        <v xml:space="preserve"> </v>
      </c>
      <c r="AB783" s="142" t="str">
        <f t="shared" si="399"/>
        <v xml:space="preserve"> </v>
      </c>
      <c r="AC783" s="142" t="str">
        <f t="shared" si="399"/>
        <v xml:space="preserve"> </v>
      </c>
      <c r="AD783" s="142" t="str">
        <f t="shared" si="399"/>
        <v xml:space="preserve"> </v>
      </c>
      <c r="AE783" s="142" t="str">
        <f t="shared" si="399"/>
        <v xml:space="preserve"> </v>
      </c>
      <c r="AF783" s="142" t="str">
        <f t="shared" si="399"/>
        <v xml:space="preserve"> </v>
      </c>
      <c r="AG783" s="142" t="str">
        <f t="shared" si="399"/>
        <v xml:space="preserve"> </v>
      </c>
    </row>
    <row r="784" spans="2:33">
      <c r="B784" s="140"/>
      <c r="C784" s="151" t="s">
        <v>886</v>
      </c>
      <c r="D784" s="8"/>
      <c r="E784" s="8"/>
      <c r="F784" s="8"/>
      <c r="G784" s="8"/>
      <c r="H784" s="8"/>
      <c r="I784" s="8"/>
      <c r="J784" s="8"/>
      <c r="K784" s="8"/>
      <c r="L784" s="8"/>
      <c r="M784" s="8"/>
      <c r="N784" s="8"/>
      <c r="O784" s="8"/>
      <c r="P784" s="8"/>
      <c r="Q784" s="8"/>
      <c r="R784" s="8"/>
      <c r="S784" s="8"/>
      <c r="T784" s="8"/>
      <c r="U784" s="8"/>
      <c r="V784" s="8"/>
      <c r="W784" s="8"/>
      <c r="X784" s="8"/>
      <c r="Y784" s="8"/>
      <c r="Z784" s="8"/>
      <c r="AA784" s="8"/>
      <c r="AB784" s="8"/>
      <c r="AC784" s="8"/>
      <c r="AD784" s="8"/>
      <c r="AE784" s="8"/>
      <c r="AF784" s="8"/>
      <c r="AG784" s="8"/>
    </row>
    <row r="785" spans="2:33">
      <c r="B785" s="140"/>
      <c r="C785" s="151" t="s">
        <v>887</v>
      </c>
      <c r="D785" s="84"/>
      <c r="E785" s="8"/>
      <c r="F785" s="8"/>
      <c r="G785" s="8"/>
      <c r="H785" s="8"/>
      <c r="I785" s="8"/>
      <c r="J785" s="8"/>
      <c r="K785" s="8"/>
      <c r="L785" s="8"/>
      <c r="M785" s="8"/>
      <c r="N785" s="8"/>
      <c r="O785" s="8"/>
      <c r="P785" s="8"/>
      <c r="Q785" s="8"/>
      <c r="R785" s="8"/>
      <c r="S785" s="8"/>
      <c r="T785" s="8"/>
      <c r="U785" s="8"/>
      <c r="V785" s="8"/>
      <c r="W785" s="8"/>
      <c r="X785" s="8"/>
      <c r="Y785" s="8"/>
      <c r="Z785" s="8"/>
      <c r="AA785" s="8"/>
      <c r="AB785" s="8"/>
      <c r="AC785" s="8"/>
      <c r="AD785" s="8"/>
      <c r="AE785" s="8"/>
      <c r="AF785" s="8"/>
      <c r="AG785" s="8"/>
    </row>
    <row r="786" spans="2:33">
      <c r="B786" s="140"/>
      <c r="C786" s="151" t="s">
        <v>888</v>
      </c>
      <c r="D786" s="8"/>
      <c r="E786" s="8"/>
      <c r="F786" s="8"/>
      <c r="G786" s="8"/>
      <c r="H786" s="8"/>
      <c r="I786" s="8"/>
      <c r="J786" s="8"/>
      <c r="K786" s="8"/>
      <c r="L786" s="8"/>
      <c r="M786" s="8"/>
      <c r="N786" s="8"/>
      <c r="O786" s="8"/>
      <c r="P786" s="8"/>
      <c r="Q786" s="8"/>
      <c r="R786" s="8"/>
      <c r="S786" s="8"/>
      <c r="T786" s="8"/>
      <c r="U786" s="8"/>
      <c r="V786" s="8"/>
      <c r="W786" s="8"/>
      <c r="X786" s="8"/>
      <c r="Y786" s="8"/>
      <c r="Z786" s="8"/>
      <c r="AA786" s="8"/>
      <c r="AB786" s="8"/>
      <c r="AC786" s="8"/>
      <c r="AD786" s="8"/>
      <c r="AE786" s="8"/>
      <c r="AF786" s="8"/>
      <c r="AG786" s="8"/>
    </row>
    <row r="787" spans="2:33">
      <c r="B787">
        <v>4</v>
      </c>
      <c r="C787" s="147" t="s">
        <v>892</v>
      </c>
      <c r="D787" s="142" t="str">
        <f t="shared" ref="D787:AG787" si="401">IF(COUNTIF(D784:D786,"C")&gt;=1,"A",IF(COUNTIF(D784:D786,"C")&gt;0,"P"," "))</f>
        <v xml:space="preserve"> </v>
      </c>
      <c r="E787" s="142" t="str">
        <f t="shared" ref="E787:S787" si="402">IF(COUNTIF(E784:E786,"C")&gt;=1,"A",IF(COUNTIF(E784:E786,"C")&gt;0,"P"," "))</f>
        <v xml:space="preserve"> </v>
      </c>
      <c r="F787" s="142" t="str">
        <f>IF(COUNTIF(F784:F786,"C")&gt;=1,"A",IF(COUNTIF(F784:F786,"C")&gt;0,"P"," "))</f>
        <v xml:space="preserve"> </v>
      </c>
      <c r="G787" s="142" t="str">
        <f t="shared" si="402"/>
        <v xml:space="preserve"> </v>
      </c>
      <c r="H787" s="142" t="str">
        <f t="shared" si="402"/>
        <v xml:space="preserve"> </v>
      </c>
      <c r="I787" s="142" t="str">
        <f t="shared" si="402"/>
        <v xml:space="preserve"> </v>
      </c>
      <c r="J787" s="142" t="str">
        <f t="shared" si="402"/>
        <v xml:space="preserve"> </v>
      </c>
      <c r="K787" s="142" t="str">
        <f t="shared" si="402"/>
        <v xml:space="preserve"> </v>
      </c>
      <c r="L787" s="142" t="str">
        <f t="shared" si="402"/>
        <v xml:space="preserve"> </v>
      </c>
      <c r="M787" s="142" t="str">
        <f t="shared" si="402"/>
        <v xml:space="preserve"> </v>
      </c>
      <c r="N787" s="142" t="str">
        <f t="shared" si="402"/>
        <v xml:space="preserve"> </v>
      </c>
      <c r="O787" s="142" t="str">
        <f t="shared" si="402"/>
        <v xml:space="preserve"> </v>
      </c>
      <c r="P787" s="142" t="str">
        <f t="shared" si="402"/>
        <v xml:space="preserve"> </v>
      </c>
      <c r="Q787" s="142" t="str">
        <f t="shared" si="402"/>
        <v xml:space="preserve"> </v>
      </c>
      <c r="R787" s="142" t="str">
        <f t="shared" si="402"/>
        <v xml:space="preserve"> </v>
      </c>
      <c r="S787" s="142" t="str">
        <f t="shared" si="402"/>
        <v xml:space="preserve"> </v>
      </c>
      <c r="T787" s="142" t="str">
        <f t="shared" si="401"/>
        <v xml:space="preserve"> </v>
      </c>
      <c r="U787" s="142" t="str">
        <f t="shared" si="401"/>
        <v xml:space="preserve"> </v>
      </c>
      <c r="V787" s="142" t="str">
        <f t="shared" si="401"/>
        <v xml:space="preserve"> </v>
      </c>
      <c r="W787" s="142" t="str">
        <f t="shared" si="401"/>
        <v xml:space="preserve"> </v>
      </c>
      <c r="X787" s="142" t="str">
        <f t="shared" si="401"/>
        <v xml:space="preserve"> </v>
      </c>
      <c r="Y787" s="142" t="str">
        <f t="shared" si="401"/>
        <v xml:space="preserve"> </v>
      </c>
      <c r="Z787" s="142" t="str">
        <f t="shared" si="401"/>
        <v xml:space="preserve"> </v>
      </c>
      <c r="AA787" s="142" t="str">
        <f t="shared" si="401"/>
        <v xml:space="preserve"> </v>
      </c>
      <c r="AB787" s="142" t="str">
        <f t="shared" si="401"/>
        <v xml:space="preserve"> </v>
      </c>
      <c r="AC787" s="142" t="str">
        <f t="shared" si="401"/>
        <v xml:space="preserve"> </v>
      </c>
      <c r="AD787" s="142" t="str">
        <f t="shared" si="401"/>
        <v xml:space="preserve"> </v>
      </c>
      <c r="AE787" s="142" t="str">
        <f t="shared" si="401"/>
        <v xml:space="preserve"> </v>
      </c>
      <c r="AF787" s="142" t="str">
        <f t="shared" si="401"/>
        <v xml:space="preserve"> </v>
      </c>
      <c r="AG787" s="142" t="str">
        <f t="shared" si="401"/>
        <v xml:space="preserve"> </v>
      </c>
    </row>
    <row r="788" spans="2:33">
      <c r="B788" s="140"/>
      <c r="C788" s="151" t="s">
        <v>889</v>
      </c>
      <c r="D788" s="8"/>
      <c r="E788" s="8"/>
      <c r="F788" s="8"/>
      <c r="G788" s="8"/>
      <c r="H788" s="8"/>
      <c r="I788" s="8"/>
      <c r="J788" s="8"/>
      <c r="K788" s="8"/>
      <c r="L788" s="8"/>
      <c r="M788" s="8"/>
      <c r="N788" s="8"/>
      <c r="O788" s="8"/>
      <c r="P788" s="8"/>
      <c r="Q788" s="8"/>
      <c r="R788" s="8"/>
      <c r="S788" s="8"/>
      <c r="T788" s="8"/>
      <c r="U788" s="8"/>
      <c r="V788" s="8"/>
      <c r="W788" s="8"/>
      <c r="X788" s="8"/>
      <c r="Y788" s="8"/>
      <c r="Z788" s="8"/>
      <c r="AA788" s="8"/>
      <c r="AB788" s="8"/>
      <c r="AC788" s="8"/>
      <c r="AD788" s="8"/>
      <c r="AE788" s="8"/>
      <c r="AF788" s="8"/>
      <c r="AG788" s="8"/>
    </row>
    <row r="789" spans="2:33">
      <c r="B789" s="140"/>
      <c r="C789" s="151" t="s">
        <v>890</v>
      </c>
      <c r="D789" s="84"/>
      <c r="E789" s="8"/>
      <c r="F789" s="8"/>
      <c r="G789" s="8"/>
      <c r="H789" s="8"/>
      <c r="I789" s="8"/>
      <c r="J789" s="8"/>
      <c r="K789" s="8"/>
      <c r="L789" s="8"/>
      <c r="M789" s="8"/>
      <c r="N789" s="8"/>
      <c r="O789" s="8"/>
      <c r="P789" s="8"/>
      <c r="Q789" s="8"/>
      <c r="R789" s="8"/>
      <c r="S789" s="8"/>
      <c r="T789" s="8"/>
      <c r="U789" s="8"/>
      <c r="V789" s="8"/>
      <c r="W789" s="8"/>
      <c r="X789" s="8"/>
      <c r="Y789" s="8"/>
      <c r="Z789" s="8"/>
      <c r="AA789" s="8"/>
      <c r="AB789" s="8"/>
      <c r="AC789" s="8"/>
      <c r="AD789" s="8"/>
      <c r="AE789" s="8"/>
      <c r="AF789" s="8"/>
      <c r="AG789" s="8"/>
    </row>
    <row r="790" spans="2:33">
      <c r="B790" s="140"/>
      <c r="C790" s="151" t="s">
        <v>891</v>
      </c>
      <c r="D790" s="8"/>
      <c r="E790" s="8"/>
      <c r="F790" s="8"/>
      <c r="G790" s="8"/>
      <c r="H790" s="8"/>
      <c r="I790" s="8"/>
      <c r="J790" s="8"/>
      <c r="K790" s="8"/>
      <c r="L790" s="8"/>
      <c r="M790" s="8"/>
      <c r="N790" s="8"/>
      <c r="O790" s="8"/>
      <c r="P790" s="8"/>
      <c r="Q790" s="8"/>
      <c r="R790" s="8"/>
      <c r="S790" s="8"/>
      <c r="T790" s="8"/>
      <c r="U790" s="8"/>
      <c r="V790" s="8"/>
      <c r="W790" s="8"/>
      <c r="X790" s="8"/>
      <c r="Y790" s="8"/>
      <c r="Z790" s="8"/>
      <c r="AA790" s="8"/>
      <c r="AB790" s="8"/>
      <c r="AC790" s="8"/>
      <c r="AD790" s="8"/>
      <c r="AE790" s="8"/>
      <c r="AF790" s="8"/>
      <c r="AG790" s="8"/>
    </row>
    <row r="791" spans="2:33">
      <c r="B791">
        <v>5</v>
      </c>
      <c r="C791" s="147" t="s">
        <v>879</v>
      </c>
      <c r="D791" s="142" t="str">
        <f t="shared" ref="D791:AG791" si="403">IF(COUNTIF(D788:D790,"C")&gt;=1,"A",IF(COUNTIF(D788:D790,"C")&gt;0,"P"," "))</f>
        <v xml:space="preserve"> </v>
      </c>
      <c r="E791" s="142" t="str">
        <f t="shared" ref="E791:S791" si="404">IF(COUNTIF(E788:E790,"C")&gt;=1,"A",IF(COUNTIF(E788:E790,"C")&gt;0,"P"," "))</f>
        <v xml:space="preserve"> </v>
      </c>
      <c r="F791" s="142" t="str">
        <f>IF(COUNTIF(F788:F790,"C")&gt;=1,"A",IF(COUNTIF(F788:F790,"C")&gt;0,"P"," "))</f>
        <v xml:space="preserve"> </v>
      </c>
      <c r="G791" s="142" t="str">
        <f t="shared" si="404"/>
        <v xml:space="preserve"> </v>
      </c>
      <c r="H791" s="142" t="str">
        <f t="shared" si="404"/>
        <v xml:space="preserve"> </v>
      </c>
      <c r="I791" s="142" t="str">
        <f t="shared" si="404"/>
        <v xml:space="preserve"> </v>
      </c>
      <c r="J791" s="142" t="str">
        <f t="shared" si="404"/>
        <v xml:space="preserve"> </v>
      </c>
      <c r="K791" s="142" t="str">
        <f t="shared" si="404"/>
        <v xml:space="preserve"> </v>
      </c>
      <c r="L791" s="142" t="str">
        <f t="shared" si="404"/>
        <v xml:space="preserve"> </v>
      </c>
      <c r="M791" s="142" t="str">
        <f t="shared" si="404"/>
        <v xml:space="preserve"> </v>
      </c>
      <c r="N791" s="142" t="str">
        <f t="shared" si="404"/>
        <v xml:space="preserve"> </v>
      </c>
      <c r="O791" s="142" t="str">
        <f t="shared" si="404"/>
        <v xml:space="preserve"> </v>
      </c>
      <c r="P791" s="142" t="str">
        <f t="shared" si="404"/>
        <v xml:space="preserve"> </v>
      </c>
      <c r="Q791" s="142" t="str">
        <f t="shared" si="404"/>
        <v xml:space="preserve"> </v>
      </c>
      <c r="R791" s="142" t="str">
        <f t="shared" si="404"/>
        <v xml:space="preserve"> </v>
      </c>
      <c r="S791" s="142" t="str">
        <f t="shared" si="404"/>
        <v xml:space="preserve"> </v>
      </c>
      <c r="T791" s="142" t="str">
        <f t="shared" si="403"/>
        <v xml:space="preserve"> </v>
      </c>
      <c r="U791" s="142" t="str">
        <f t="shared" si="403"/>
        <v xml:space="preserve"> </v>
      </c>
      <c r="V791" s="142" t="str">
        <f t="shared" si="403"/>
        <v xml:space="preserve"> </v>
      </c>
      <c r="W791" s="142" t="str">
        <f t="shared" si="403"/>
        <v xml:space="preserve"> </v>
      </c>
      <c r="X791" s="142" t="str">
        <f t="shared" si="403"/>
        <v xml:space="preserve"> </v>
      </c>
      <c r="Y791" s="142" t="str">
        <f t="shared" si="403"/>
        <v xml:space="preserve"> </v>
      </c>
      <c r="Z791" s="142" t="str">
        <f t="shared" si="403"/>
        <v xml:space="preserve"> </v>
      </c>
      <c r="AA791" s="142" t="str">
        <f t="shared" si="403"/>
        <v xml:space="preserve"> </v>
      </c>
      <c r="AB791" s="142" t="str">
        <f t="shared" si="403"/>
        <v xml:space="preserve"> </v>
      </c>
      <c r="AC791" s="142" t="str">
        <f t="shared" si="403"/>
        <v xml:space="preserve"> </v>
      </c>
      <c r="AD791" s="142" t="str">
        <f t="shared" si="403"/>
        <v xml:space="preserve"> </v>
      </c>
      <c r="AE791" s="142" t="str">
        <f t="shared" si="403"/>
        <v xml:space="preserve"> </v>
      </c>
      <c r="AF791" s="142" t="str">
        <f t="shared" si="403"/>
        <v xml:space="preserve"> </v>
      </c>
      <c r="AG791" s="142" t="str">
        <f t="shared" si="403"/>
        <v xml:space="preserve"> </v>
      </c>
    </row>
    <row r="792" spans="2:33">
      <c r="B792" s="140"/>
      <c r="C792" s="151" t="s">
        <v>893</v>
      </c>
      <c r="D792" s="8"/>
      <c r="E792" s="8"/>
      <c r="F792" s="8"/>
      <c r="G792" s="8"/>
      <c r="H792" s="8"/>
      <c r="I792" s="8"/>
      <c r="J792" s="8"/>
      <c r="K792" s="8"/>
      <c r="L792" s="8"/>
      <c r="M792" s="8"/>
      <c r="N792" s="8"/>
      <c r="O792" s="8"/>
      <c r="P792" s="8"/>
      <c r="Q792" s="8"/>
      <c r="R792" s="8"/>
      <c r="S792" s="8"/>
      <c r="T792" s="8"/>
      <c r="U792" s="8"/>
      <c r="V792" s="8"/>
      <c r="W792" s="8"/>
      <c r="X792" s="8"/>
      <c r="Y792" s="8"/>
      <c r="Z792" s="8"/>
      <c r="AA792" s="8"/>
      <c r="AB792" s="8"/>
      <c r="AC792" s="8"/>
      <c r="AD792" s="8"/>
      <c r="AE792" s="8"/>
      <c r="AF792" s="8"/>
      <c r="AG792" s="8"/>
    </row>
    <row r="793" spans="2:33">
      <c r="B793" s="140"/>
      <c r="C793" s="151" t="s">
        <v>894</v>
      </c>
      <c r="D793" s="84"/>
      <c r="E793" s="8"/>
      <c r="F793" s="8"/>
      <c r="G793" s="8"/>
      <c r="H793" s="8"/>
      <c r="I793" s="8"/>
      <c r="J793" s="8"/>
      <c r="K793" s="8"/>
      <c r="L793" s="8"/>
      <c r="M793" s="8"/>
      <c r="N793" s="8"/>
      <c r="O793" s="8"/>
      <c r="P793" s="8"/>
      <c r="Q793" s="8"/>
      <c r="R793" s="8"/>
      <c r="S793" s="8"/>
      <c r="T793" s="8"/>
      <c r="U793" s="8"/>
      <c r="V793" s="8"/>
      <c r="W793" s="8"/>
      <c r="X793" s="8"/>
      <c r="Y793" s="8"/>
      <c r="Z793" s="8"/>
      <c r="AA793" s="8"/>
      <c r="AB793" s="8"/>
      <c r="AC793" s="8"/>
      <c r="AD793" s="8"/>
      <c r="AE793" s="8"/>
      <c r="AF793" s="8"/>
      <c r="AG793" s="8"/>
    </row>
    <row r="794" spans="2:33" ht="13.5" thickBot="1">
      <c r="B794" s="140"/>
      <c r="C794" s="151" t="s">
        <v>895</v>
      </c>
      <c r="D794" s="8"/>
      <c r="E794" s="8"/>
      <c r="F794" s="8"/>
      <c r="G794" s="8"/>
      <c r="H794" s="8"/>
      <c r="I794" s="8"/>
      <c r="J794" s="8"/>
      <c r="K794" s="8"/>
      <c r="L794" s="8"/>
      <c r="M794" s="8"/>
      <c r="N794" s="8"/>
      <c r="O794" s="8"/>
      <c r="P794" s="8"/>
      <c r="Q794" s="8"/>
      <c r="R794" s="8"/>
      <c r="S794" s="8"/>
      <c r="T794" s="8"/>
      <c r="U794" s="8"/>
      <c r="V794" s="8"/>
      <c r="W794" s="8"/>
      <c r="X794" s="8"/>
      <c r="Y794" s="8"/>
      <c r="Z794" s="8"/>
      <c r="AA794" s="8"/>
      <c r="AB794" s="8"/>
      <c r="AC794" s="8"/>
      <c r="AD794" s="8"/>
      <c r="AE794" s="8"/>
      <c r="AF794" s="8"/>
      <c r="AG794" s="8"/>
    </row>
    <row r="795" spans="2:33" ht="13.5" hidden="1" thickBot="1">
      <c r="D795" s="142" t="str">
        <f t="shared" ref="D795:AG795" si="405">IF(COUNTIF(D792:D794,"C")&gt;=1,"A",IF(COUNTIF(D792:D794,"C")&gt;0,"P"," "))</f>
        <v xml:space="preserve"> </v>
      </c>
      <c r="E795" s="142" t="str">
        <f t="shared" ref="E795:S795" si="406">IF(COUNTIF(E792:E794,"C")&gt;=1,"A",IF(COUNTIF(E792:E794,"C")&gt;0,"P"," "))</f>
        <v xml:space="preserve"> </v>
      </c>
      <c r="F795" s="142" t="str">
        <f>IF(COUNTIF(F792:F794,"C")&gt;=1,"A",IF(COUNTIF(F792:F794,"C")&gt;0,"P"," "))</f>
        <v xml:space="preserve"> </v>
      </c>
      <c r="G795" s="142" t="str">
        <f t="shared" si="406"/>
        <v xml:space="preserve"> </v>
      </c>
      <c r="H795" s="142" t="str">
        <f t="shared" si="406"/>
        <v xml:space="preserve"> </v>
      </c>
      <c r="I795" s="142" t="str">
        <f t="shared" si="406"/>
        <v xml:space="preserve"> </v>
      </c>
      <c r="J795" s="142" t="str">
        <f t="shared" si="406"/>
        <v xml:space="preserve"> </v>
      </c>
      <c r="K795" s="142" t="str">
        <f t="shared" si="406"/>
        <v xml:space="preserve"> </v>
      </c>
      <c r="L795" s="142" t="str">
        <f t="shared" si="406"/>
        <v xml:space="preserve"> </v>
      </c>
      <c r="M795" s="142" t="str">
        <f t="shared" si="406"/>
        <v xml:space="preserve"> </v>
      </c>
      <c r="N795" s="142" t="str">
        <f t="shared" si="406"/>
        <v xml:space="preserve"> </v>
      </c>
      <c r="O795" s="142" t="str">
        <f t="shared" si="406"/>
        <v xml:space="preserve"> </v>
      </c>
      <c r="P795" s="142" t="str">
        <f t="shared" si="406"/>
        <v xml:space="preserve"> </v>
      </c>
      <c r="Q795" s="142" t="str">
        <f t="shared" si="406"/>
        <v xml:space="preserve"> </v>
      </c>
      <c r="R795" s="142" t="str">
        <f t="shared" si="406"/>
        <v xml:space="preserve"> </v>
      </c>
      <c r="S795" s="142" t="str">
        <f t="shared" si="406"/>
        <v xml:space="preserve"> </v>
      </c>
      <c r="T795" s="142" t="str">
        <f t="shared" si="405"/>
        <v xml:space="preserve"> </v>
      </c>
      <c r="U795" s="142" t="str">
        <f t="shared" si="405"/>
        <v xml:space="preserve"> </v>
      </c>
      <c r="V795" s="142" t="str">
        <f t="shared" si="405"/>
        <v xml:space="preserve"> </v>
      </c>
      <c r="W795" s="142" t="str">
        <f t="shared" si="405"/>
        <v xml:space="preserve"> </v>
      </c>
      <c r="X795" s="142" t="str">
        <f t="shared" si="405"/>
        <v xml:space="preserve"> </v>
      </c>
      <c r="Y795" s="142" t="str">
        <f t="shared" si="405"/>
        <v xml:space="preserve"> </v>
      </c>
      <c r="Z795" s="142" t="str">
        <f t="shared" si="405"/>
        <v xml:space="preserve"> </v>
      </c>
      <c r="AA795" s="142" t="str">
        <f t="shared" si="405"/>
        <v xml:space="preserve"> </v>
      </c>
      <c r="AB795" s="142" t="str">
        <f t="shared" si="405"/>
        <v xml:space="preserve"> </v>
      </c>
      <c r="AC795" s="142" t="str">
        <f t="shared" si="405"/>
        <v xml:space="preserve"> </v>
      </c>
      <c r="AD795" s="142" t="str">
        <f t="shared" si="405"/>
        <v xml:space="preserve"> </v>
      </c>
      <c r="AE795" s="142" t="str">
        <f t="shared" si="405"/>
        <v xml:space="preserve"> </v>
      </c>
      <c r="AF795" s="142" t="str">
        <f t="shared" si="405"/>
        <v xml:space="preserve"> </v>
      </c>
      <c r="AG795" s="142" t="str">
        <f t="shared" si="405"/>
        <v xml:space="preserve"> </v>
      </c>
    </row>
    <row r="796" spans="2:33" ht="13.5" thickBot="1">
      <c r="C796" s="239" t="s">
        <v>49</v>
      </c>
      <c r="D796" s="108" t="str">
        <f>IF(COUNTIF(D779:D795,"A")&gt;4,"C",IF(COUNTIF(D779:D795,"A")&gt;0,"P"," "))</f>
        <v xml:space="preserve"> </v>
      </c>
      <c r="E796" s="108" t="str">
        <f t="shared" ref="E796:S796" si="407">IF(COUNTIF(E779:E795,"A")&gt;4,"C",IF(COUNTIF(E779:E795,"A")&gt;0,"P"," "))</f>
        <v xml:space="preserve"> </v>
      </c>
      <c r="F796" s="108" t="str">
        <f>IF(COUNTIF(F779:F795,"A")&gt;4,"C",IF(COUNTIF(F779:F795,"A")&gt;0,"P"," "))</f>
        <v xml:space="preserve"> </v>
      </c>
      <c r="G796" s="108" t="str">
        <f t="shared" si="407"/>
        <v xml:space="preserve"> </v>
      </c>
      <c r="H796" s="108" t="str">
        <f t="shared" si="407"/>
        <v xml:space="preserve"> </v>
      </c>
      <c r="I796" s="108" t="str">
        <f t="shared" si="407"/>
        <v xml:space="preserve"> </v>
      </c>
      <c r="J796" s="108" t="str">
        <f t="shared" si="407"/>
        <v xml:space="preserve"> </v>
      </c>
      <c r="K796" s="108" t="str">
        <f t="shared" si="407"/>
        <v xml:space="preserve"> </v>
      </c>
      <c r="L796" s="108" t="str">
        <f t="shared" si="407"/>
        <v xml:space="preserve"> </v>
      </c>
      <c r="M796" s="108" t="str">
        <f t="shared" si="407"/>
        <v xml:space="preserve"> </v>
      </c>
      <c r="N796" s="108" t="str">
        <f t="shared" si="407"/>
        <v xml:space="preserve"> </v>
      </c>
      <c r="O796" s="108" t="str">
        <f t="shared" si="407"/>
        <v xml:space="preserve"> </v>
      </c>
      <c r="P796" s="108" t="str">
        <f t="shared" si="407"/>
        <v xml:space="preserve"> </v>
      </c>
      <c r="Q796" s="108" t="str">
        <f t="shared" si="407"/>
        <v xml:space="preserve"> </v>
      </c>
      <c r="R796" s="108" t="str">
        <f t="shared" si="407"/>
        <v xml:space="preserve"> </v>
      </c>
      <c r="S796" s="108" t="str">
        <f t="shared" si="407"/>
        <v xml:space="preserve"> </v>
      </c>
      <c r="T796" s="108" t="str">
        <f t="shared" ref="T796:AG796" si="408">IF(COUNTIF(T779:T795,"A")&gt;4,"C",IF(COUNTIF(T779:T795,"A")&gt;0,"P"," "))</f>
        <v xml:space="preserve"> </v>
      </c>
      <c r="U796" s="108" t="str">
        <f t="shared" si="408"/>
        <v xml:space="preserve"> </v>
      </c>
      <c r="V796" s="108" t="str">
        <f t="shared" si="408"/>
        <v xml:space="preserve"> </v>
      </c>
      <c r="W796" s="108" t="str">
        <f t="shared" si="408"/>
        <v xml:space="preserve"> </v>
      </c>
      <c r="X796" s="108" t="str">
        <f t="shared" si="408"/>
        <v xml:space="preserve"> </v>
      </c>
      <c r="Y796" s="108" t="str">
        <f t="shared" si="408"/>
        <v xml:space="preserve"> </v>
      </c>
      <c r="Z796" s="108" t="str">
        <f t="shared" si="408"/>
        <v xml:space="preserve"> </v>
      </c>
      <c r="AA796" s="108" t="str">
        <f t="shared" si="408"/>
        <v xml:space="preserve"> </v>
      </c>
      <c r="AB796" s="108" t="str">
        <f t="shared" si="408"/>
        <v xml:space="preserve"> </v>
      </c>
      <c r="AC796" s="108" t="str">
        <f t="shared" si="408"/>
        <v xml:space="preserve"> </v>
      </c>
      <c r="AD796" s="108" t="str">
        <f t="shared" si="408"/>
        <v xml:space="preserve"> </v>
      </c>
      <c r="AE796" s="108" t="str">
        <f t="shared" si="408"/>
        <v xml:space="preserve"> </v>
      </c>
      <c r="AF796" s="108" t="str">
        <f t="shared" si="408"/>
        <v xml:space="preserve"> </v>
      </c>
      <c r="AG796" s="108" t="str">
        <f t="shared" si="408"/>
        <v xml:space="preserve"> </v>
      </c>
    </row>
    <row r="797" spans="2:33" ht="15">
      <c r="B797" s="139" t="s">
        <v>989</v>
      </c>
    </row>
    <row r="798" spans="2:33">
      <c r="B798">
        <v>1</v>
      </c>
      <c r="C798" s="152" t="s">
        <v>876</v>
      </c>
    </row>
    <row r="799" spans="2:33">
      <c r="B799" s="140"/>
      <c r="C799" s="151" t="s">
        <v>880</v>
      </c>
      <c r="D799" s="8"/>
      <c r="E799" s="8"/>
      <c r="F799" s="8"/>
      <c r="G799" s="8"/>
      <c r="H799" s="8"/>
      <c r="I799" s="8"/>
      <c r="J799" s="8"/>
      <c r="K799" s="8"/>
      <c r="L799" s="8"/>
      <c r="M799" s="8"/>
      <c r="N799" s="8"/>
      <c r="O799" s="8"/>
      <c r="P799" s="8"/>
      <c r="Q799" s="8"/>
      <c r="R799" s="8"/>
      <c r="S799" s="8"/>
      <c r="T799" s="8"/>
      <c r="U799" s="8"/>
      <c r="V799" s="8"/>
      <c r="W799" s="8"/>
      <c r="X799" s="8"/>
      <c r="Y799" s="8"/>
      <c r="Z799" s="8"/>
      <c r="AA799" s="8"/>
      <c r="AB799" s="8"/>
      <c r="AC799" s="8"/>
      <c r="AD799" s="8"/>
      <c r="AE799" s="8"/>
      <c r="AF799" s="8"/>
      <c r="AG799" s="8"/>
    </row>
    <row r="800" spans="2:33">
      <c r="B800" s="140"/>
      <c r="C800" s="151" t="s">
        <v>881</v>
      </c>
      <c r="D800" s="84"/>
      <c r="E800" s="8"/>
      <c r="F800" s="8"/>
      <c r="G800" s="8"/>
      <c r="H800" s="8"/>
      <c r="I800" s="8"/>
      <c r="J800" s="8"/>
      <c r="K800" s="8"/>
      <c r="L800" s="8"/>
      <c r="M800" s="8"/>
      <c r="N800" s="8"/>
      <c r="O800" s="8"/>
      <c r="P800" s="8"/>
      <c r="Q800" s="8"/>
      <c r="R800" s="8"/>
      <c r="S800" s="8"/>
      <c r="T800" s="8"/>
      <c r="U800" s="8"/>
      <c r="V800" s="8"/>
      <c r="W800" s="8"/>
      <c r="X800" s="8"/>
      <c r="Y800" s="8"/>
      <c r="Z800" s="8"/>
      <c r="AA800" s="8"/>
      <c r="AB800" s="8"/>
      <c r="AC800" s="8"/>
      <c r="AD800" s="8"/>
      <c r="AE800" s="8"/>
      <c r="AF800" s="8"/>
      <c r="AG800" s="8"/>
    </row>
    <row r="801" spans="2:33">
      <c r="B801" s="140"/>
      <c r="C801" s="151" t="s">
        <v>882</v>
      </c>
      <c r="D801" s="8"/>
      <c r="E801" s="8"/>
      <c r="F801" s="8"/>
      <c r="G801" s="8"/>
      <c r="H801" s="8"/>
      <c r="I801" s="8"/>
      <c r="J801" s="8"/>
      <c r="K801" s="8"/>
      <c r="L801" s="8"/>
      <c r="M801" s="8"/>
      <c r="N801" s="8"/>
      <c r="O801" s="8"/>
      <c r="P801" s="8"/>
      <c r="Q801" s="8"/>
      <c r="R801" s="8"/>
      <c r="S801" s="8"/>
      <c r="T801" s="8"/>
      <c r="U801" s="8"/>
      <c r="V801" s="8"/>
      <c r="W801" s="8"/>
      <c r="X801" s="8"/>
      <c r="Y801" s="8"/>
      <c r="Z801" s="8"/>
      <c r="AA801" s="8"/>
      <c r="AB801" s="8"/>
      <c r="AC801" s="8"/>
      <c r="AD801" s="8"/>
      <c r="AE801" s="8"/>
      <c r="AF801" s="8"/>
      <c r="AG801" s="8"/>
    </row>
    <row r="802" spans="2:33">
      <c r="B802">
        <v>2</v>
      </c>
      <c r="C802" s="147" t="s">
        <v>877</v>
      </c>
      <c r="D802" s="142" t="str">
        <f t="shared" ref="D802:AG802" si="409">IF(COUNTIF(D799:D801,"C")&gt;=1,"A",IF(COUNTIF(D799:D801,"C")&gt;0,"P"," "))</f>
        <v xml:space="preserve"> </v>
      </c>
      <c r="E802" s="142" t="str">
        <f t="shared" ref="E802:S802" si="410">IF(COUNTIF(E799:E801,"C")&gt;=1,"A",IF(COUNTIF(E799:E801,"C")&gt;0,"P"," "))</f>
        <v xml:space="preserve"> </v>
      </c>
      <c r="F802" s="142" t="str">
        <f>IF(COUNTIF(F799:F801,"C")&gt;=1,"A",IF(COUNTIF(F799:F801,"C")&gt;0,"P"," "))</f>
        <v xml:space="preserve"> </v>
      </c>
      <c r="G802" s="142" t="str">
        <f t="shared" si="410"/>
        <v xml:space="preserve"> </v>
      </c>
      <c r="H802" s="142" t="str">
        <f t="shared" si="410"/>
        <v xml:space="preserve"> </v>
      </c>
      <c r="I802" s="142" t="str">
        <f t="shared" si="410"/>
        <v xml:space="preserve"> </v>
      </c>
      <c r="J802" s="142" t="str">
        <f t="shared" si="410"/>
        <v xml:space="preserve"> </v>
      </c>
      <c r="K802" s="142" t="str">
        <f t="shared" si="410"/>
        <v xml:space="preserve"> </v>
      </c>
      <c r="L802" s="142" t="str">
        <f t="shared" si="410"/>
        <v xml:space="preserve"> </v>
      </c>
      <c r="M802" s="142" t="str">
        <f t="shared" si="410"/>
        <v xml:space="preserve"> </v>
      </c>
      <c r="N802" s="142" t="str">
        <f t="shared" si="410"/>
        <v xml:space="preserve"> </v>
      </c>
      <c r="O802" s="142" t="str">
        <f t="shared" si="410"/>
        <v xml:space="preserve"> </v>
      </c>
      <c r="P802" s="142" t="str">
        <f t="shared" si="410"/>
        <v xml:space="preserve"> </v>
      </c>
      <c r="Q802" s="142" t="str">
        <f t="shared" si="410"/>
        <v xml:space="preserve"> </v>
      </c>
      <c r="R802" s="142" t="str">
        <f t="shared" si="410"/>
        <v xml:space="preserve"> </v>
      </c>
      <c r="S802" s="142" t="str">
        <f t="shared" si="410"/>
        <v xml:space="preserve"> </v>
      </c>
      <c r="T802" s="142" t="str">
        <f t="shared" si="409"/>
        <v xml:space="preserve"> </v>
      </c>
      <c r="U802" s="142" t="str">
        <f t="shared" si="409"/>
        <v xml:space="preserve"> </v>
      </c>
      <c r="V802" s="142" t="str">
        <f t="shared" si="409"/>
        <v xml:space="preserve"> </v>
      </c>
      <c r="W802" s="142" t="str">
        <f t="shared" si="409"/>
        <v xml:space="preserve"> </v>
      </c>
      <c r="X802" s="142" t="str">
        <f t="shared" si="409"/>
        <v xml:space="preserve"> </v>
      </c>
      <c r="Y802" s="142" t="str">
        <f t="shared" si="409"/>
        <v xml:space="preserve"> </v>
      </c>
      <c r="Z802" s="142" t="str">
        <f t="shared" si="409"/>
        <v xml:space="preserve"> </v>
      </c>
      <c r="AA802" s="142" t="str">
        <f t="shared" si="409"/>
        <v xml:space="preserve"> </v>
      </c>
      <c r="AB802" s="142" t="str">
        <f t="shared" si="409"/>
        <v xml:space="preserve"> </v>
      </c>
      <c r="AC802" s="142" t="str">
        <f t="shared" si="409"/>
        <v xml:space="preserve"> </v>
      </c>
      <c r="AD802" s="142" t="str">
        <f t="shared" si="409"/>
        <v xml:space="preserve"> </v>
      </c>
      <c r="AE802" s="142" t="str">
        <f t="shared" si="409"/>
        <v xml:space="preserve"> </v>
      </c>
      <c r="AF802" s="142" t="str">
        <f t="shared" si="409"/>
        <v xml:space="preserve"> </v>
      </c>
      <c r="AG802" s="142" t="str">
        <f t="shared" si="409"/>
        <v xml:space="preserve"> </v>
      </c>
    </row>
    <row r="803" spans="2:33">
      <c r="B803" s="140"/>
      <c r="C803" s="151" t="s">
        <v>883</v>
      </c>
      <c r="D803" s="8"/>
      <c r="E803" s="8"/>
      <c r="F803" s="8"/>
      <c r="G803" s="8"/>
      <c r="H803" s="8"/>
      <c r="I803" s="8"/>
      <c r="J803" s="8"/>
      <c r="K803" s="8"/>
      <c r="L803" s="8"/>
      <c r="M803" s="8"/>
      <c r="N803" s="8"/>
      <c r="O803" s="8"/>
      <c r="P803" s="8"/>
      <c r="Q803" s="8"/>
      <c r="R803" s="8"/>
      <c r="S803" s="8"/>
      <c r="T803" s="8"/>
      <c r="U803" s="8"/>
      <c r="V803" s="8"/>
      <c r="W803" s="8"/>
      <c r="X803" s="8"/>
      <c r="Y803" s="8"/>
      <c r="Z803" s="8"/>
      <c r="AA803" s="8"/>
      <c r="AB803" s="8"/>
      <c r="AC803" s="8"/>
      <c r="AD803" s="8"/>
      <c r="AE803" s="8"/>
      <c r="AF803" s="8"/>
      <c r="AG803" s="8"/>
    </row>
    <row r="804" spans="2:33">
      <c r="B804" s="140"/>
      <c r="C804" s="151" t="s">
        <v>884</v>
      </c>
      <c r="D804" s="84"/>
      <c r="E804" s="8"/>
      <c r="F804" s="8"/>
      <c r="G804" s="8"/>
      <c r="H804" s="8"/>
      <c r="I804" s="8"/>
      <c r="J804" s="8"/>
      <c r="K804" s="8"/>
      <c r="L804" s="8"/>
      <c r="M804" s="8"/>
      <c r="N804" s="8"/>
      <c r="O804" s="8"/>
      <c r="P804" s="8"/>
      <c r="Q804" s="8"/>
      <c r="R804" s="8"/>
      <c r="S804" s="8"/>
      <c r="T804" s="8"/>
      <c r="U804" s="8"/>
      <c r="V804" s="8"/>
      <c r="W804" s="8"/>
      <c r="X804" s="8"/>
      <c r="Y804" s="8"/>
      <c r="Z804" s="8"/>
      <c r="AA804" s="8"/>
      <c r="AB804" s="8"/>
      <c r="AC804" s="8"/>
      <c r="AD804" s="8"/>
      <c r="AE804" s="8"/>
      <c r="AF804" s="8"/>
      <c r="AG804" s="8"/>
    </row>
    <row r="805" spans="2:33">
      <c r="B805" s="140"/>
      <c r="C805" s="151" t="s">
        <v>885</v>
      </c>
      <c r="D805" s="8"/>
      <c r="E805" s="8"/>
      <c r="F805" s="8"/>
      <c r="G805" s="8"/>
      <c r="H805" s="8"/>
      <c r="I805" s="8"/>
      <c r="J805" s="8"/>
      <c r="K805" s="8"/>
      <c r="L805" s="8"/>
      <c r="M805" s="8"/>
      <c r="N805" s="8"/>
      <c r="O805" s="8"/>
      <c r="P805" s="8"/>
      <c r="Q805" s="8"/>
      <c r="R805" s="8"/>
      <c r="S805" s="8"/>
      <c r="T805" s="8"/>
      <c r="U805" s="8"/>
      <c r="V805" s="8"/>
      <c r="W805" s="8"/>
      <c r="X805" s="8"/>
      <c r="Y805" s="8"/>
      <c r="Z805" s="8"/>
      <c r="AA805" s="8"/>
      <c r="AB805" s="8"/>
      <c r="AC805" s="8"/>
      <c r="AD805" s="8"/>
      <c r="AE805" s="8"/>
      <c r="AF805" s="8"/>
      <c r="AG805" s="8"/>
    </row>
    <row r="806" spans="2:33">
      <c r="B806">
        <v>3</v>
      </c>
      <c r="C806" s="147" t="s">
        <v>878</v>
      </c>
      <c r="D806" s="142" t="str">
        <f t="shared" ref="D806:AG806" si="411">IF(COUNTIF(D803:D805,"C")&gt;=1,"A",IF(COUNTIF(D803:D805,"C")&gt;0,"P"," "))</f>
        <v xml:space="preserve"> </v>
      </c>
      <c r="E806" s="142" t="str">
        <f t="shared" ref="E806:S806" si="412">IF(COUNTIF(E803:E805,"C")&gt;=1,"A",IF(COUNTIF(E803:E805,"C")&gt;0,"P"," "))</f>
        <v xml:space="preserve"> </v>
      </c>
      <c r="F806" s="142" t="str">
        <f>IF(COUNTIF(F803:F805,"C")&gt;=1,"A",IF(COUNTIF(F803:F805,"C")&gt;0,"P"," "))</f>
        <v xml:space="preserve"> </v>
      </c>
      <c r="G806" s="142" t="str">
        <f t="shared" si="412"/>
        <v xml:space="preserve"> </v>
      </c>
      <c r="H806" s="142" t="str">
        <f t="shared" si="412"/>
        <v xml:space="preserve"> </v>
      </c>
      <c r="I806" s="142" t="str">
        <f t="shared" si="412"/>
        <v xml:space="preserve"> </v>
      </c>
      <c r="J806" s="142" t="str">
        <f t="shared" si="412"/>
        <v xml:space="preserve"> </v>
      </c>
      <c r="K806" s="142" t="str">
        <f t="shared" si="412"/>
        <v xml:space="preserve"> </v>
      </c>
      <c r="L806" s="142" t="str">
        <f t="shared" si="412"/>
        <v xml:space="preserve"> </v>
      </c>
      <c r="M806" s="142" t="str">
        <f t="shared" si="412"/>
        <v xml:space="preserve"> </v>
      </c>
      <c r="N806" s="142" t="str">
        <f t="shared" si="412"/>
        <v xml:space="preserve"> </v>
      </c>
      <c r="O806" s="142" t="str">
        <f t="shared" si="412"/>
        <v xml:space="preserve"> </v>
      </c>
      <c r="P806" s="142" t="str">
        <f t="shared" si="412"/>
        <v xml:space="preserve"> </v>
      </c>
      <c r="Q806" s="142" t="str">
        <f t="shared" si="412"/>
        <v xml:space="preserve"> </v>
      </c>
      <c r="R806" s="142" t="str">
        <f t="shared" si="412"/>
        <v xml:space="preserve"> </v>
      </c>
      <c r="S806" s="142" t="str">
        <f t="shared" si="412"/>
        <v xml:space="preserve"> </v>
      </c>
      <c r="T806" s="142" t="str">
        <f t="shared" si="411"/>
        <v xml:space="preserve"> </v>
      </c>
      <c r="U806" s="142" t="str">
        <f t="shared" si="411"/>
        <v xml:space="preserve"> </v>
      </c>
      <c r="V806" s="142" t="str">
        <f t="shared" si="411"/>
        <v xml:space="preserve"> </v>
      </c>
      <c r="W806" s="142" t="str">
        <f t="shared" si="411"/>
        <v xml:space="preserve"> </v>
      </c>
      <c r="X806" s="142" t="str">
        <f t="shared" si="411"/>
        <v xml:space="preserve"> </v>
      </c>
      <c r="Y806" s="142" t="str">
        <f t="shared" si="411"/>
        <v xml:space="preserve"> </v>
      </c>
      <c r="Z806" s="142" t="str">
        <f t="shared" si="411"/>
        <v xml:space="preserve"> </v>
      </c>
      <c r="AA806" s="142" t="str">
        <f t="shared" si="411"/>
        <v xml:space="preserve"> </v>
      </c>
      <c r="AB806" s="142" t="str">
        <f t="shared" si="411"/>
        <v xml:space="preserve"> </v>
      </c>
      <c r="AC806" s="142" t="str">
        <f t="shared" si="411"/>
        <v xml:space="preserve"> </v>
      </c>
      <c r="AD806" s="142" t="str">
        <f t="shared" si="411"/>
        <v xml:space="preserve"> </v>
      </c>
      <c r="AE806" s="142" t="str">
        <f t="shared" si="411"/>
        <v xml:space="preserve"> </v>
      </c>
      <c r="AF806" s="142" t="str">
        <f t="shared" si="411"/>
        <v xml:space="preserve"> </v>
      </c>
      <c r="AG806" s="142" t="str">
        <f t="shared" si="411"/>
        <v xml:space="preserve"> </v>
      </c>
    </row>
    <row r="807" spans="2:33">
      <c r="B807" s="140"/>
      <c r="C807" s="151" t="s">
        <v>886</v>
      </c>
      <c r="D807" s="8"/>
      <c r="E807" s="8"/>
      <c r="F807" s="8"/>
      <c r="G807" s="8"/>
      <c r="H807" s="8"/>
      <c r="I807" s="8"/>
      <c r="J807" s="8"/>
      <c r="K807" s="8"/>
      <c r="L807" s="8"/>
      <c r="M807" s="8"/>
      <c r="N807" s="8"/>
      <c r="O807" s="8"/>
      <c r="P807" s="8"/>
      <c r="Q807" s="8"/>
      <c r="R807" s="8"/>
      <c r="S807" s="8"/>
      <c r="T807" s="8"/>
      <c r="U807" s="8"/>
      <c r="V807" s="8"/>
      <c r="W807" s="8"/>
      <c r="X807" s="8"/>
      <c r="Y807" s="8"/>
      <c r="Z807" s="8"/>
      <c r="AA807" s="8"/>
      <c r="AB807" s="8"/>
      <c r="AC807" s="8"/>
      <c r="AD807" s="8"/>
      <c r="AE807" s="8"/>
      <c r="AF807" s="8"/>
      <c r="AG807" s="8"/>
    </row>
    <row r="808" spans="2:33">
      <c r="B808" s="140"/>
      <c r="C808" s="151" t="s">
        <v>887</v>
      </c>
      <c r="D808" s="84"/>
      <c r="E808" s="8"/>
      <c r="F808" s="8"/>
      <c r="G808" s="8"/>
      <c r="H808" s="8"/>
      <c r="I808" s="8"/>
      <c r="J808" s="8"/>
      <c r="K808" s="8"/>
      <c r="L808" s="8"/>
      <c r="M808" s="8"/>
      <c r="N808" s="8"/>
      <c r="O808" s="8"/>
      <c r="P808" s="8"/>
      <c r="Q808" s="8"/>
      <c r="R808" s="8"/>
      <c r="S808" s="8"/>
      <c r="T808" s="8"/>
      <c r="U808" s="8"/>
      <c r="V808" s="8"/>
      <c r="W808" s="8"/>
      <c r="X808" s="8"/>
      <c r="Y808" s="8"/>
      <c r="Z808" s="8"/>
      <c r="AA808" s="8"/>
      <c r="AB808" s="8"/>
      <c r="AC808" s="8"/>
      <c r="AD808" s="8"/>
      <c r="AE808" s="8"/>
      <c r="AF808" s="8"/>
      <c r="AG808" s="8"/>
    </row>
    <row r="809" spans="2:33">
      <c r="B809" s="140"/>
      <c r="C809" s="151" t="s">
        <v>888</v>
      </c>
      <c r="D809" s="8"/>
      <c r="E809" s="8"/>
      <c r="F809" s="8"/>
      <c r="G809" s="8"/>
      <c r="H809" s="8"/>
      <c r="I809" s="8"/>
      <c r="J809" s="8"/>
      <c r="K809" s="8"/>
      <c r="L809" s="8"/>
      <c r="M809" s="8"/>
      <c r="N809" s="8"/>
      <c r="O809" s="8"/>
      <c r="P809" s="8"/>
      <c r="Q809" s="8"/>
      <c r="R809" s="8"/>
      <c r="S809" s="8"/>
      <c r="T809" s="8"/>
      <c r="U809" s="8"/>
      <c r="V809" s="8"/>
      <c r="W809" s="8"/>
      <c r="X809" s="8"/>
      <c r="Y809" s="8"/>
      <c r="Z809" s="8"/>
      <c r="AA809" s="8"/>
      <c r="AB809" s="8"/>
      <c r="AC809" s="8"/>
      <c r="AD809" s="8"/>
      <c r="AE809" s="8"/>
      <c r="AF809" s="8"/>
      <c r="AG809" s="8"/>
    </row>
    <row r="810" spans="2:33">
      <c r="B810">
        <v>4</v>
      </c>
      <c r="C810" s="147" t="s">
        <v>892</v>
      </c>
      <c r="D810" s="142" t="str">
        <f t="shared" ref="D810:AG810" si="413">IF(COUNTIF(D807:D809,"C")&gt;=1,"A",IF(COUNTIF(D807:D809,"C")&gt;0,"P"," "))</f>
        <v xml:space="preserve"> </v>
      </c>
      <c r="E810" s="142" t="str">
        <f t="shared" ref="E810:S810" si="414">IF(COUNTIF(E807:E809,"C")&gt;=1,"A",IF(COUNTIF(E807:E809,"C")&gt;0,"P"," "))</f>
        <v xml:space="preserve"> </v>
      </c>
      <c r="F810" s="142" t="str">
        <f>IF(COUNTIF(F807:F809,"C")&gt;=1,"A",IF(COUNTIF(F807:F809,"C")&gt;0,"P"," "))</f>
        <v xml:space="preserve"> </v>
      </c>
      <c r="G810" s="142" t="str">
        <f t="shared" si="414"/>
        <v xml:space="preserve"> </v>
      </c>
      <c r="H810" s="142" t="str">
        <f t="shared" si="414"/>
        <v xml:space="preserve"> </v>
      </c>
      <c r="I810" s="142" t="str">
        <f t="shared" si="414"/>
        <v xml:space="preserve"> </v>
      </c>
      <c r="J810" s="142" t="str">
        <f t="shared" si="414"/>
        <v xml:space="preserve"> </v>
      </c>
      <c r="K810" s="142" t="str">
        <f t="shared" si="414"/>
        <v xml:space="preserve"> </v>
      </c>
      <c r="L810" s="142" t="str">
        <f t="shared" si="414"/>
        <v xml:space="preserve"> </v>
      </c>
      <c r="M810" s="142" t="str">
        <f t="shared" si="414"/>
        <v xml:space="preserve"> </v>
      </c>
      <c r="N810" s="142" t="str">
        <f t="shared" si="414"/>
        <v xml:space="preserve"> </v>
      </c>
      <c r="O810" s="142" t="str">
        <f t="shared" si="414"/>
        <v xml:space="preserve"> </v>
      </c>
      <c r="P810" s="142" t="str">
        <f t="shared" si="414"/>
        <v xml:space="preserve"> </v>
      </c>
      <c r="Q810" s="142" t="str">
        <f t="shared" si="414"/>
        <v xml:space="preserve"> </v>
      </c>
      <c r="R810" s="142" t="str">
        <f t="shared" si="414"/>
        <v xml:space="preserve"> </v>
      </c>
      <c r="S810" s="142" t="str">
        <f t="shared" si="414"/>
        <v xml:space="preserve"> </v>
      </c>
      <c r="T810" s="142" t="str">
        <f t="shared" si="413"/>
        <v xml:space="preserve"> </v>
      </c>
      <c r="U810" s="142" t="str">
        <f t="shared" si="413"/>
        <v xml:space="preserve"> </v>
      </c>
      <c r="V810" s="142" t="str">
        <f t="shared" si="413"/>
        <v xml:space="preserve"> </v>
      </c>
      <c r="W810" s="142" t="str">
        <f t="shared" si="413"/>
        <v xml:space="preserve"> </v>
      </c>
      <c r="X810" s="142" t="str">
        <f t="shared" si="413"/>
        <v xml:space="preserve"> </v>
      </c>
      <c r="Y810" s="142" t="str">
        <f t="shared" si="413"/>
        <v xml:space="preserve"> </v>
      </c>
      <c r="Z810" s="142" t="str">
        <f t="shared" si="413"/>
        <v xml:space="preserve"> </v>
      </c>
      <c r="AA810" s="142" t="str">
        <f t="shared" si="413"/>
        <v xml:space="preserve"> </v>
      </c>
      <c r="AB810" s="142" t="str">
        <f t="shared" si="413"/>
        <v xml:space="preserve"> </v>
      </c>
      <c r="AC810" s="142" t="str">
        <f t="shared" si="413"/>
        <v xml:space="preserve"> </v>
      </c>
      <c r="AD810" s="142" t="str">
        <f t="shared" si="413"/>
        <v xml:space="preserve"> </v>
      </c>
      <c r="AE810" s="142" t="str">
        <f t="shared" si="413"/>
        <v xml:space="preserve"> </v>
      </c>
      <c r="AF810" s="142" t="str">
        <f t="shared" si="413"/>
        <v xml:space="preserve"> </v>
      </c>
      <c r="AG810" s="142" t="str">
        <f t="shared" si="413"/>
        <v xml:space="preserve"> </v>
      </c>
    </row>
    <row r="811" spans="2:33">
      <c r="B811" s="140"/>
      <c r="C811" s="151" t="s">
        <v>889</v>
      </c>
      <c r="D811" s="8"/>
      <c r="E811" s="8"/>
      <c r="F811" s="8"/>
      <c r="G811" s="8"/>
      <c r="H811" s="8"/>
      <c r="I811" s="8"/>
      <c r="J811" s="8"/>
      <c r="K811" s="8"/>
      <c r="L811" s="8"/>
      <c r="M811" s="8"/>
      <c r="N811" s="8"/>
      <c r="O811" s="8"/>
      <c r="P811" s="8"/>
      <c r="Q811" s="8"/>
      <c r="R811" s="8"/>
      <c r="S811" s="8"/>
      <c r="T811" s="8"/>
      <c r="U811" s="8"/>
      <c r="V811" s="8"/>
      <c r="W811" s="8"/>
      <c r="X811" s="8"/>
      <c r="Y811" s="8"/>
      <c r="Z811" s="8"/>
      <c r="AA811" s="8"/>
      <c r="AB811" s="8"/>
      <c r="AC811" s="8"/>
      <c r="AD811" s="8"/>
      <c r="AE811" s="8"/>
      <c r="AF811" s="8"/>
      <c r="AG811" s="8"/>
    </row>
    <row r="812" spans="2:33">
      <c r="B812" s="140"/>
      <c r="C812" s="151" t="s">
        <v>896</v>
      </c>
      <c r="D812" s="84"/>
      <c r="E812" s="8"/>
      <c r="F812" s="8"/>
      <c r="G812" s="8"/>
      <c r="H812" s="8"/>
      <c r="I812" s="8"/>
      <c r="J812" s="8"/>
      <c r="K812" s="8"/>
      <c r="L812" s="8"/>
      <c r="M812" s="8"/>
      <c r="N812" s="8"/>
      <c r="O812" s="8"/>
      <c r="P812" s="8"/>
      <c r="Q812" s="8"/>
      <c r="R812" s="8"/>
      <c r="S812" s="8"/>
      <c r="T812" s="8"/>
      <c r="U812" s="8"/>
      <c r="V812" s="8"/>
      <c r="W812" s="8"/>
      <c r="X812" s="8"/>
      <c r="Y812" s="8"/>
      <c r="Z812" s="8"/>
      <c r="AA812" s="8"/>
      <c r="AB812" s="8"/>
      <c r="AC812" s="8"/>
      <c r="AD812" s="8"/>
      <c r="AE812" s="8"/>
      <c r="AF812" s="8"/>
      <c r="AG812" s="8"/>
    </row>
    <row r="813" spans="2:33">
      <c r="B813" s="140"/>
      <c r="C813" s="151" t="s">
        <v>891</v>
      </c>
      <c r="D813" s="8"/>
      <c r="E813" s="8"/>
      <c r="F813" s="8"/>
      <c r="G813" s="8"/>
      <c r="H813" s="8"/>
      <c r="I813" s="8"/>
      <c r="J813" s="8"/>
      <c r="K813" s="8"/>
      <c r="L813" s="8"/>
      <c r="M813" s="8"/>
      <c r="N813" s="8"/>
      <c r="O813" s="8"/>
      <c r="P813" s="8"/>
      <c r="Q813" s="8"/>
      <c r="R813" s="8"/>
      <c r="S813" s="8"/>
      <c r="T813" s="8"/>
      <c r="U813" s="8"/>
      <c r="V813" s="8"/>
      <c r="W813" s="8"/>
      <c r="X813" s="8"/>
      <c r="Y813" s="8"/>
      <c r="Z813" s="8"/>
      <c r="AA813" s="8"/>
      <c r="AB813" s="8"/>
      <c r="AC813" s="8"/>
      <c r="AD813" s="8"/>
      <c r="AE813" s="8"/>
      <c r="AF813" s="8"/>
      <c r="AG813" s="8"/>
    </row>
    <row r="814" spans="2:33">
      <c r="B814">
        <v>5</v>
      </c>
      <c r="C814" s="147" t="s">
        <v>879</v>
      </c>
      <c r="D814" s="142" t="str">
        <f t="shared" ref="D814:AG814" si="415">IF(COUNTIF(D811:D813,"C")&gt;=1,"A",IF(COUNTIF(D811:D813,"C")&gt;0,"P"," "))</f>
        <v xml:space="preserve"> </v>
      </c>
      <c r="E814" s="142" t="str">
        <f t="shared" ref="E814:S814" si="416">IF(COUNTIF(E811:E813,"C")&gt;=1,"A",IF(COUNTIF(E811:E813,"C")&gt;0,"P"," "))</f>
        <v xml:space="preserve"> </v>
      </c>
      <c r="F814" s="142" t="str">
        <f>IF(COUNTIF(F811:F813,"C")&gt;=1,"A",IF(COUNTIF(F811:F813,"C")&gt;0,"P"," "))</f>
        <v xml:space="preserve"> </v>
      </c>
      <c r="G814" s="142" t="str">
        <f t="shared" si="416"/>
        <v xml:space="preserve"> </v>
      </c>
      <c r="H814" s="142" t="str">
        <f t="shared" si="416"/>
        <v xml:space="preserve"> </v>
      </c>
      <c r="I814" s="142" t="str">
        <f t="shared" si="416"/>
        <v xml:space="preserve"> </v>
      </c>
      <c r="J814" s="142" t="str">
        <f t="shared" si="416"/>
        <v xml:space="preserve"> </v>
      </c>
      <c r="K814" s="142" t="str">
        <f t="shared" si="416"/>
        <v xml:space="preserve"> </v>
      </c>
      <c r="L814" s="142" t="str">
        <f t="shared" si="416"/>
        <v xml:space="preserve"> </v>
      </c>
      <c r="M814" s="142" t="str">
        <f t="shared" si="416"/>
        <v xml:space="preserve"> </v>
      </c>
      <c r="N814" s="142" t="str">
        <f t="shared" si="416"/>
        <v xml:space="preserve"> </v>
      </c>
      <c r="O814" s="142" t="str">
        <f t="shared" si="416"/>
        <v xml:space="preserve"> </v>
      </c>
      <c r="P814" s="142" t="str">
        <f t="shared" si="416"/>
        <v xml:space="preserve"> </v>
      </c>
      <c r="Q814" s="142" t="str">
        <f t="shared" si="416"/>
        <v xml:space="preserve"> </v>
      </c>
      <c r="R814" s="142" t="str">
        <f t="shared" si="416"/>
        <v xml:space="preserve"> </v>
      </c>
      <c r="S814" s="142" t="str">
        <f t="shared" si="416"/>
        <v xml:space="preserve"> </v>
      </c>
      <c r="T814" s="142" t="str">
        <f t="shared" si="415"/>
        <v xml:space="preserve"> </v>
      </c>
      <c r="U814" s="142" t="str">
        <f t="shared" si="415"/>
        <v xml:space="preserve"> </v>
      </c>
      <c r="V814" s="142" t="str">
        <f t="shared" si="415"/>
        <v xml:space="preserve"> </v>
      </c>
      <c r="W814" s="142" t="str">
        <f t="shared" si="415"/>
        <v xml:space="preserve"> </v>
      </c>
      <c r="X814" s="142" t="str">
        <f t="shared" si="415"/>
        <v xml:space="preserve"> </v>
      </c>
      <c r="Y814" s="142" t="str">
        <f t="shared" si="415"/>
        <v xml:space="preserve"> </v>
      </c>
      <c r="Z814" s="142" t="str">
        <f t="shared" si="415"/>
        <v xml:space="preserve"> </v>
      </c>
      <c r="AA814" s="142" t="str">
        <f t="shared" si="415"/>
        <v xml:space="preserve"> </v>
      </c>
      <c r="AB814" s="142" t="str">
        <f t="shared" si="415"/>
        <v xml:space="preserve"> </v>
      </c>
      <c r="AC814" s="142" t="str">
        <f t="shared" si="415"/>
        <v xml:space="preserve"> </v>
      </c>
      <c r="AD814" s="142" t="str">
        <f t="shared" si="415"/>
        <v xml:space="preserve"> </v>
      </c>
      <c r="AE814" s="142" t="str">
        <f t="shared" si="415"/>
        <v xml:space="preserve"> </v>
      </c>
      <c r="AF814" s="142" t="str">
        <f t="shared" si="415"/>
        <v xml:space="preserve"> </v>
      </c>
      <c r="AG814" s="142" t="str">
        <f t="shared" si="415"/>
        <v xml:space="preserve"> </v>
      </c>
    </row>
    <row r="815" spans="2:33">
      <c r="B815" s="140"/>
      <c r="C815" s="151" t="s">
        <v>893</v>
      </c>
      <c r="D815" s="8"/>
      <c r="E815" s="8"/>
      <c r="F815" s="8"/>
      <c r="G815" s="8"/>
      <c r="H815" s="8"/>
      <c r="I815" s="8"/>
      <c r="J815" s="8"/>
      <c r="K815" s="8"/>
      <c r="L815" s="8"/>
      <c r="M815" s="8"/>
      <c r="N815" s="8"/>
      <c r="O815" s="8"/>
      <c r="P815" s="8"/>
      <c r="Q815" s="8"/>
      <c r="R815" s="8"/>
      <c r="S815" s="8"/>
      <c r="T815" s="8"/>
      <c r="U815" s="8"/>
      <c r="V815" s="8"/>
      <c r="W815" s="8"/>
      <c r="X815" s="8"/>
      <c r="Y815" s="8"/>
      <c r="Z815" s="8"/>
      <c r="AA815" s="8"/>
      <c r="AB815" s="8"/>
      <c r="AC815" s="8"/>
      <c r="AD815" s="8"/>
      <c r="AE815" s="8"/>
      <c r="AF815" s="8"/>
      <c r="AG815" s="8"/>
    </row>
    <row r="816" spans="2:33">
      <c r="B816" s="140"/>
      <c r="C816" s="151" t="s">
        <v>894</v>
      </c>
      <c r="D816" s="84"/>
      <c r="E816" s="8"/>
      <c r="F816" s="8"/>
      <c r="G816" s="8"/>
      <c r="H816" s="8"/>
      <c r="I816" s="8"/>
      <c r="J816" s="8"/>
      <c r="K816" s="8"/>
      <c r="L816" s="8"/>
      <c r="M816" s="8"/>
      <c r="N816" s="8"/>
      <c r="O816" s="8"/>
      <c r="P816" s="8"/>
      <c r="Q816" s="8"/>
      <c r="R816" s="8"/>
      <c r="S816" s="8"/>
      <c r="T816" s="8"/>
      <c r="U816" s="8"/>
      <c r="V816" s="8"/>
      <c r="W816" s="8"/>
      <c r="X816" s="8"/>
      <c r="Y816" s="8"/>
      <c r="Z816" s="8"/>
      <c r="AA816" s="8"/>
      <c r="AB816" s="8"/>
      <c r="AC816" s="8"/>
      <c r="AD816" s="8"/>
      <c r="AE816" s="8"/>
      <c r="AF816" s="8"/>
      <c r="AG816" s="8"/>
    </row>
    <row r="817" spans="1:33" ht="13.5" thickBot="1">
      <c r="B817" s="140"/>
      <c r="C817" s="151" t="s">
        <v>895</v>
      </c>
      <c r="D817" s="8"/>
      <c r="E817" s="8"/>
      <c r="F817" s="8"/>
      <c r="G817" s="8"/>
      <c r="H817" s="8"/>
      <c r="I817" s="8"/>
      <c r="J817" s="8"/>
      <c r="K817" s="8"/>
      <c r="L817" s="8"/>
      <c r="M817" s="8"/>
      <c r="N817" s="8"/>
      <c r="O817" s="8"/>
      <c r="P817" s="8"/>
      <c r="Q817" s="8"/>
      <c r="R817" s="8"/>
      <c r="S817" s="8"/>
      <c r="T817" s="8"/>
      <c r="U817" s="8"/>
      <c r="V817" s="8"/>
      <c r="W817" s="8"/>
      <c r="X817" s="8"/>
      <c r="Y817" s="8"/>
      <c r="Z817" s="8"/>
      <c r="AA817" s="8"/>
      <c r="AB817" s="8"/>
      <c r="AC817" s="8"/>
      <c r="AD817" s="8"/>
      <c r="AE817" s="8"/>
      <c r="AF817" s="8"/>
      <c r="AG817" s="8"/>
    </row>
    <row r="818" spans="1:33" ht="13.5" hidden="1" thickBot="1">
      <c r="D818" s="142" t="str">
        <f t="shared" ref="D818:AG818" si="417">IF(COUNTIF(D815:D817,"C")&gt;=1,"A",IF(COUNTIF(D815:D817,"C")&gt;0,"P"," "))</f>
        <v xml:space="preserve"> </v>
      </c>
      <c r="E818" s="142" t="str">
        <f t="shared" ref="E818:S818" si="418">IF(COUNTIF(E815:E817,"C")&gt;=1,"A",IF(COUNTIF(E815:E817,"C")&gt;0,"P"," "))</f>
        <v xml:space="preserve"> </v>
      </c>
      <c r="F818" s="142" t="str">
        <f>IF(COUNTIF(F815:F817,"C")&gt;=1,"A",IF(COUNTIF(F815:F817,"C")&gt;0,"P"," "))</f>
        <v xml:space="preserve"> </v>
      </c>
      <c r="G818" s="142" t="str">
        <f t="shared" si="418"/>
        <v xml:space="preserve"> </v>
      </c>
      <c r="H818" s="142" t="str">
        <f t="shared" si="418"/>
        <v xml:space="preserve"> </v>
      </c>
      <c r="I818" s="142" t="str">
        <f t="shared" si="418"/>
        <v xml:space="preserve"> </v>
      </c>
      <c r="J818" s="142" t="str">
        <f t="shared" si="418"/>
        <v xml:space="preserve"> </v>
      </c>
      <c r="K818" s="142" t="str">
        <f t="shared" si="418"/>
        <v xml:space="preserve"> </v>
      </c>
      <c r="L818" s="142" t="str">
        <f t="shared" si="418"/>
        <v xml:space="preserve"> </v>
      </c>
      <c r="M818" s="142" t="str">
        <f t="shared" si="418"/>
        <v xml:space="preserve"> </v>
      </c>
      <c r="N818" s="142" t="str">
        <f t="shared" si="418"/>
        <v xml:space="preserve"> </v>
      </c>
      <c r="O818" s="142" t="str">
        <f t="shared" si="418"/>
        <v xml:space="preserve"> </v>
      </c>
      <c r="P818" s="142" t="str">
        <f t="shared" si="418"/>
        <v xml:space="preserve"> </v>
      </c>
      <c r="Q818" s="142" t="str">
        <f t="shared" si="418"/>
        <v xml:space="preserve"> </v>
      </c>
      <c r="R818" s="142" t="str">
        <f t="shared" si="418"/>
        <v xml:space="preserve"> </v>
      </c>
      <c r="S818" s="142" t="str">
        <f t="shared" si="418"/>
        <v xml:space="preserve"> </v>
      </c>
      <c r="T818" s="142" t="str">
        <f t="shared" si="417"/>
        <v xml:space="preserve"> </v>
      </c>
      <c r="U818" s="142" t="str">
        <f t="shared" si="417"/>
        <v xml:space="preserve"> </v>
      </c>
      <c r="V818" s="142" t="str">
        <f t="shared" si="417"/>
        <v xml:space="preserve"> </v>
      </c>
      <c r="W818" s="142" t="str">
        <f t="shared" si="417"/>
        <v xml:space="preserve"> </v>
      </c>
      <c r="X818" s="142" t="str">
        <f t="shared" si="417"/>
        <v xml:space="preserve"> </v>
      </c>
      <c r="Y818" s="142" t="str">
        <f t="shared" si="417"/>
        <v xml:space="preserve"> </v>
      </c>
      <c r="Z818" s="142" t="str">
        <f t="shared" si="417"/>
        <v xml:space="preserve"> </v>
      </c>
      <c r="AA818" s="142" t="str">
        <f t="shared" si="417"/>
        <v xml:space="preserve"> </v>
      </c>
      <c r="AB818" s="142" t="str">
        <f t="shared" si="417"/>
        <v xml:space="preserve"> </v>
      </c>
      <c r="AC818" s="142" t="str">
        <f t="shared" si="417"/>
        <v xml:space="preserve"> </v>
      </c>
      <c r="AD818" s="142" t="str">
        <f t="shared" si="417"/>
        <v xml:space="preserve"> </v>
      </c>
      <c r="AE818" s="142" t="str">
        <f t="shared" si="417"/>
        <v xml:space="preserve"> </v>
      </c>
      <c r="AF818" s="142" t="str">
        <f t="shared" si="417"/>
        <v xml:space="preserve"> </v>
      </c>
      <c r="AG818" s="142" t="str">
        <f t="shared" si="417"/>
        <v xml:space="preserve"> </v>
      </c>
    </row>
    <row r="819" spans="1:33" ht="13.5" thickBot="1">
      <c r="C819" s="239" t="s">
        <v>49</v>
      </c>
      <c r="D819" s="108" t="str">
        <f>IF(COUNTIF(D802:D818,"A")&gt;4,"C",IF(COUNTIF(D802:D818,"A")&gt;0,"P"," "))</f>
        <v xml:space="preserve"> </v>
      </c>
      <c r="E819" s="108" t="str">
        <f t="shared" ref="E819:S819" si="419">IF(COUNTIF(E802:E818,"A")&gt;4,"C",IF(COUNTIF(E802:E818,"A")&gt;0,"P"," "))</f>
        <v xml:space="preserve"> </v>
      </c>
      <c r="F819" s="108" t="str">
        <f>IF(COUNTIF(F802:F818,"A")&gt;4,"C",IF(COUNTIF(F802:F818,"A")&gt;0,"P"," "))</f>
        <v xml:space="preserve"> </v>
      </c>
      <c r="G819" s="108" t="str">
        <f t="shared" si="419"/>
        <v xml:space="preserve"> </v>
      </c>
      <c r="H819" s="108" t="str">
        <f t="shared" si="419"/>
        <v xml:space="preserve"> </v>
      </c>
      <c r="I819" s="108" t="str">
        <f t="shared" si="419"/>
        <v xml:space="preserve"> </v>
      </c>
      <c r="J819" s="108" t="str">
        <f t="shared" si="419"/>
        <v xml:space="preserve"> </v>
      </c>
      <c r="K819" s="108" t="str">
        <f t="shared" si="419"/>
        <v xml:space="preserve"> </v>
      </c>
      <c r="L819" s="108" t="str">
        <f t="shared" si="419"/>
        <v xml:space="preserve"> </v>
      </c>
      <c r="M819" s="108" t="str">
        <f t="shared" si="419"/>
        <v xml:space="preserve"> </v>
      </c>
      <c r="N819" s="108" t="str">
        <f t="shared" si="419"/>
        <v xml:space="preserve"> </v>
      </c>
      <c r="O819" s="108" t="str">
        <f t="shared" si="419"/>
        <v xml:space="preserve"> </v>
      </c>
      <c r="P819" s="108" t="str">
        <f t="shared" si="419"/>
        <v xml:space="preserve"> </v>
      </c>
      <c r="Q819" s="108" t="str">
        <f t="shared" si="419"/>
        <v xml:space="preserve"> </v>
      </c>
      <c r="R819" s="108" t="str">
        <f t="shared" si="419"/>
        <v xml:space="preserve"> </v>
      </c>
      <c r="S819" s="108" t="str">
        <f t="shared" si="419"/>
        <v xml:space="preserve"> </v>
      </c>
      <c r="T819" s="108" t="str">
        <f t="shared" ref="T819:AG819" si="420">IF(COUNTIF(T802:T818,"A")&gt;4,"C",IF(COUNTIF(T802:T818,"A")&gt;0,"P"," "))</f>
        <v xml:space="preserve"> </v>
      </c>
      <c r="U819" s="108" t="str">
        <f t="shared" si="420"/>
        <v xml:space="preserve"> </v>
      </c>
      <c r="V819" s="108" t="str">
        <f t="shared" si="420"/>
        <v xml:space="preserve"> </v>
      </c>
      <c r="W819" s="108" t="str">
        <f t="shared" si="420"/>
        <v xml:space="preserve"> </v>
      </c>
      <c r="X819" s="108" t="str">
        <f t="shared" si="420"/>
        <v xml:space="preserve"> </v>
      </c>
      <c r="Y819" s="108" t="str">
        <f t="shared" si="420"/>
        <v xml:space="preserve"> </v>
      </c>
      <c r="Z819" s="108" t="str">
        <f t="shared" si="420"/>
        <v xml:space="preserve"> </v>
      </c>
      <c r="AA819" s="108" t="str">
        <f t="shared" si="420"/>
        <v xml:space="preserve"> </v>
      </c>
      <c r="AB819" s="108" t="str">
        <f t="shared" si="420"/>
        <v xml:space="preserve"> </v>
      </c>
      <c r="AC819" s="108" t="str">
        <f t="shared" si="420"/>
        <v xml:space="preserve"> </v>
      </c>
      <c r="AD819" s="108" t="str">
        <f t="shared" si="420"/>
        <v xml:space="preserve"> </v>
      </c>
      <c r="AE819" s="108" t="str">
        <f t="shared" si="420"/>
        <v xml:space="preserve"> </v>
      </c>
      <c r="AF819" s="108" t="str">
        <f t="shared" si="420"/>
        <v xml:space="preserve"> </v>
      </c>
      <c r="AG819" s="108" t="str">
        <f t="shared" si="420"/>
        <v xml:space="preserve"> </v>
      </c>
    </row>
    <row r="820" spans="1:33" ht="18">
      <c r="A820" s="548" t="s">
        <v>747</v>
      </c>
      <c r="B820" s="549"/>
      <c r="C820" s="549"/>
      <c r="D820" s="549"/>
      <c r="E820" s="549"/>
      <c r="F820" s="549"/>
      <c r="G820" s="549"/>
      <c r="H820" s="549"/>
      <c r="I820" s="549"/>
      <c r="J820" s="549"/>
      <c r="K820" s="549"/>
      <c r="L820" s="549"/>
      <c r="M820" s="549"/>
      <c r="N820" s="549"/>
      <c r="O820" s="549"/>
      <c r="P820" s="549"/>
      <c r="Q820" s="549"/>
      <c r="R820" s="549"/>
      <c r="S820" s="549"/>
      <c r="T820" s="549"/>
      <c r="U820" s="549"/>
      <c r="V820" s="549"/>
      <c r="W820" s="549"/>
      <c r="X820" s="549"/>
      <c r="Y820" s="549"/>
      <c r="Z820" s="549"/>
      <c r="AA820" s="549"/>
      <c r="AB820" s="549"/>
      <c r="AC820" s="549"/>
      <c r="AD820" s="549"/>
      <c r="AE820" s="549"/>
      <c r="AF820" s="549"/>
      <c r="AG820" s="549"/>
    </row>
    <row r="821" spans="1:33" ht="18">
      <c r="A821" s="541" t="s">
        <v>1058</v>
      </c>
      <c r="B821" s="542"/>
      <c r="C821" s="542"/>
      <c r="D821" s="542"/>
      <c r="E821" s="542"/>
      <c r="F821" s="542"/>
      <c r="G821" s="542"/>
      <c r="H821" s="542"/>
      <c r="I821" s="542"/>
      <c r="J821" s="542"/>
      <c r="K821" s="542"/>
      <c r="L821" s="542"/>
      <c r="M821" s="542"/>
      <c r="N821" s="542"/>
      <c r="O821" s="542"/>
      <c r="P821" s="542"/>
      <c r="Q821" s="542"/>
      <c r="R821" s="542"/>
      <c r="S821" s="542"/>
      <c r="T821" s="542"/>
      <c r="U821" s="542"/>
      <c r="V821" s="542"/>
      <c r="W821" s="542"/>
      <c r="X821" s="542"/>
      <c r="Y821" s="542"/>
      <c r="Z821" s="542"/>
      <c r="AA821" s="542"/>
      <c r="AB821" s="542"/>
      <c r="AC821" s="542"/>
      <c r="AD821" s="542"/>
      <c r="AE821" s="542"/>
      <c r="AF821" s="542"/>
      <c r="AG821" s="542"/>
    </row>
    <row r="822" spans="1:33" ht="15">
      <c r="B822" s="139" t="s">
        <v>1059</v>
      </c>
      <c r="D822" s="543" t="s">
        <v>1062</v>
      </c>
      <c r="E822" s="543"/>
      <c r="F822" s="543"/>
      <c r="G822" s="543"/>
      <c r="H822" s="543"/>
      <c r="I822" s="543"/>
      <c r="J822" s="543"/>
      <c r="K822" s="543"/>
      <c r="L822" s="543"/>
      <c r="M822" s="543"/>
      <c r="N822" s="543"/>
      <c r="O822" s="543"/>
      <c r="P822" s="543"/>
      <c r="Q822" s="543"/>
      <c r="R822" s="543"/>
      <c r="S822" s="543"/>
      <c r="T822" s="544"/>
      <c r="U822" s="544"/>
      <c r="V822" s="544"/>
      <c r="W822" s="544"/>
      <c r="X822" s="544"/>
      <c r="Y822" s="544"/>
      <c r="Z822" s="544"/>
      <c r="AA822" s="544"/>
      <c r="AB822" s="544"/>
      <c r="AC822" s="544"/>
      <c r="AD822" s="544"/>
      <c r="AE822" s="544"/>
      <c r="AF822" s="544"/>
      <c r="AG822" s="544"/>
    </row>
    <row r="823" spans="1:33">
      <c r="B823">
        <v>1</v>
      </c>
      <c r="C823" s="151" t="s">
        <v>1114</v>
      </c>
      <c r="D823" s="8"/>
      <c r="E823" s="8"/>
      <c r="F823" s="8"/>
      <c r="G823" s="8"/>
      <c r="H823" s="8"/>
      <c r="I823" s="8"/>
      <c r="J823" s="8"/>
      <c r="K823" s="8"/>
      <c r="L823" s="8"/>
      <c r="M823" s="8"/>
      <c r="N823" s="8"/>
      <c r="O823" s="8"/>
      <c r="P823" s="8"/>
      <c r="Q823" s="8"/>
      <c r="R823" s="8"/>
      <c r="S823" s="8"/>
      <c r="T823" s="8"/>
      <c r="U823" s="8"/>
      <c r="V823" s="8"/>
      <c r="W823" s="8"/>
      <c r="X823" s="8"/>
      <c r="Y823" s="8"/>
      <c r="Z823" s="8"/>
      <c r="AA823" s="8"/>
      <c r="AB823" s="8"/>
      <c r="AC823" s="8"/>
      <c r="AD823" s="8"/>
      <c r="AE823" s="8"/>
      <c r="AF823" s="8"/>
      <c r="AG823" s="8"/>
    </row>
    <row r="824" spans="1:33">
      <c r="B824">
        <v>2</v>
      </c>
      <c r="C824" s="151" t="s">
        <v>1125</v>
      </c>
      <c r="D824" s="84"/>
      <c r="E824" s="8"/>
      <c r="F824" s="8"/>
      <c r="G824" s="8"/>
      <c r="H824" s="8"/>
      <c r="I824" s="8"/>
      <c r="J824" s="8"/>
      <c r="K824" s="8"/>
      <c r="L824" s="8"/>
      <c r="M824" s="8"/>
      <c r="N824" s="8"/>
      <c r="O824" s="8"/>
      <c r="P824" s="8"/>
      <c r="Q824" s="8"/>
      <c r="R824" s="8"/>
      <c r="S824" s="8"/>
      <c r="T824" s="8"/>
      <c r="U824" s="8"/>
      <c r="V824" s="8"/>
      <c r="W824" s="8"/>
      <c r="X824" s="8"/>
      <c r="Y824" s="8"/>
      <c r="Z824" s="8"/>
      <c r="AA824" s="8"/>
      <c r="AB824" s="8"/>
      <c r="AC824" s="8"/>
      <c r="AD824" s="8"/>
      <c r="AE824" s="8"/>
      <c r="AF824" s="8"/>
      <c r="AG824" s="8"/>
    </row>
    <row r="825" spans="1:33">
      <c r="B825">
        <v>3</v>
      </c>
      <c r="C825" s="151" t="s">
        <v>1115</v>
      </c>
      <c r="D825" s="8"/>
      <c r="E825" s="8"/>
      <c r="F825" s="8"/>
      <c r="G825" s="8"/>
      <c r="H825" s="8"/>
      <c r="I825" s="8"/>
      <c r="J825" s="8"/>
      <c r="K825" s="8"/>
      <c r="L825" s="8"/>
      <c r="M825" s="8"/>
      <c r="N825" s="8"/>
      <c r="O825" s="8"/>
      <c r="P825" s="8"/>
      <c r="Q825" s="8"/>
      <c r="R825" s="8"/>
      <c r="S825" s="8"/>
      <c r="T825" s="8"/>
      <c r="U825" s="8"/>
      <c r="V825" s="8"/>
      <c r="W825" s="8"/>
      <c r="X825" s="8"/>
      <c r="Y825" s="8"/>
      <c r="Z825" s="8"/>
      <c r="AA825" s="8"/>
      <c r="AB825" s="8"/>
      <c r="AC825" s="8"/>
      <c r="AD825" s="8"/>
      <c r="AE825" s="8"/>
      <c r="AF825" s="8"/>
      <c r="AG825" s="8"/>
    </row>
    <row r="826" spans="1:33">
      <c r="B826">
        <v>4</v>
      </c>
      <c r="C826" s="151" t="s">
        <v>1126</v>
      </c>
      <c r="D826" s="8"/>
      <c r="E826" s="8"/>
      <c r="F826" s="8"/>
      <c r="G826" s="8"/>
      <c r="H826" s="8"/>
      <c r="I826" s="8"/>
      <c r="J826" s="8"/>
      <c r="K826" s="8"/>
      <c r="L826" s="8"/>
      <c r="M826" s="8"/>
      <c r="N826" s="8"/>
      <c r="O826" s="8"/>
      <c r="P826" s="8"/>
      <c r="Q826" s="8"/>
      <c r="R826" s="8"/>
      <c r="S826" s="8"/>
      <c r="T826" s="8"/>
      <c r="U826" s="8"/>
      <c r="V826" s="8"/>
      <c r="W826" s="8"/>
      <c r="X826" s="8"/>
      <c r="Y826" s="8"/>
      <c r="Z826" s="8"/>
      <c r="AA826" s="8"/>
      <c r="AB826" s="8"/>
      <c r="AC826" s="8"/>
      <c r="AD826" s="8"/>
      <c r="AE826" s="8"/>
      <c r="AF826" s="8"/>
      <c r="AG826" s="8"/>
    </row>
    <row r="827" spans="1:33" ht="13.5" thickBot="1">
      <c r="B827">
        <v>5</v>
      </c>
      <c r="C827" s="151" t="s">
        <v>1116</v>
      </c>
      <c r="D827" s="8"/>
      <c r="E827" s="8"/>
      <c r="F827" s="8"/>
      <c r="G827" s="8"/>
      <c r="H827" s="8"/>
      <c r="I827" s="8"/>
      <c r="J827" s="8"/>
      <c r="K827" s="8"/>
      <c r="L827" s="8"/>
      <c r="M827" s="8"/>
      <c r="N827" s="8"/>
      <c r="O827" s="8"/>
      <c r="P827" s="8"/>
      <c r="Q827" s="8"/>
      <c r="R827" s="8"/>
      <c r="S827" s="8"/>
      <c r="T827" s="8"/>
      <c r="U827" s="8"/>
      <c r="V827" s="8"/>
      <c r="W827" s="8"/>
      <c r="X827" s="8"/>
      <c r="Y827" s="8"/>
      <c r="Z827" s="8"/>
      <c r="AA827" s="8"/>
      <c r="AB827" s="8"/>
      <c r="AC827" s="8"/>
      <c r="AD827" s="8"/>
      <c r="AE827" s="8"/>
      <c r="AF827" s="8"/>
      <c r="AG827" s="8"/>
    </row>
    <row r="828" spans="1:33" ht="13.5" thickBot="1">
      <c r="C828" s="353" t="s">
        <v>49</v>
      </c>
      <c r="D828" s="108" t="str">
        <f>IF(COUNTIF(D823:D827,"C")&gt;4,"C",IF(COUNTIF(D823:D827,"C")&gt;0,"P"," "))</f>
        <v xml:space="preserve"> </v>
      </c>
      <c r="E828" s="108" t="str">
        <f t="shared" ref="E828:AG828" si="421">IF(COUNTIF(E823:E827,"C")&gt;4,"C",IF(COUNTIF(E823:E827,"C")&gt;0,"P"," "))</f>
        <v xml:space="preserve"> </v>
      </c>
      <c r="F828" s="108" t="str">
        <f t="shared" si="421"/>
        <v xml:space="preserve"> </v>
      </c>
      <c r="G828" s="108" t="str">
        <f t="shared" si="421"/>
        <v xml:space="preserve"> </v>
      </c>
      <c r="H828" s="108" t="str">
        <f t="shared" si="421"/>
        <v xml:space="preserve"> </v>
      </c>
      <c r="I828" s="108" t="str">
        <f t="shared" si="421"/>
        <v xml:space="preserve"> </v>
      </c>
      <c r="J828" s="108" t="str">
        <f t="shared" si="421"/>
        <v xml:space="preserve"> </v>
      </c>
      <c r="K828" s="108" t="str">
        <f t="shared" si="421"/>
        <v xml:space="preserve"> </v>
      </c>
      <c r="L828" s="108" t="str">
        <f t="shared" si="421"/>
        <v xml:space="preserve"> </v>
      </c>
      <c r="M828" s="108" t="str">
        <f t="shared" si="421"/>
        <v xml:space="preserve"> </v>
      </c>
      <c r="N828" s="108" t="str">
        <f t="shared" si="421"/>
        <v xml:space="preserve"> </v>
      </c>
      <c r="O828" s="108" t="str">
        <f t="shared" si="421"/>
        <v xml:space="preserve"> </v>
      </c>
      <c r="P828" s="108" t="str">
        <f t="shared" si="421"/>
        <v xml:space="preserve"> </v>
      </c>
      <c r="Q828" s="108" t="str">
        <f t="shared" si="421"/>
        <v xml:space="preserve"> </v>
      </c>
      <c r="R828" s="108" t="str">
        <f t="shared" si="421"/>
        <v xml:space="preserve"> </v>
      </c>
      <c r="S828" s="108" t="str">
        <f t="shared" si="421"/>
        <v xml:space="preserve"> </v>
      </c>
      <c r="T828" s="108" t="str">
        <f t="shared" si="421"/>
        <v xml:space="preserve"> </v>
      </c>
      <c r="U828" s="108" t="str">
        <f t="shared" si="421"/>
        <v xml:space="preserve"> </v>
      </c>
      <c r="V828" s="108" t="str">
        <f t="shared" si="421"/>
        <v xml:space="preserve"> </v>
      </c>
      <c r="W828" s="108" t="str">
        <f t="shared" si="421"/>
        <v xml:space="preserve"> </v>
      </c>
      <c r="X828" s="108" t="str">
        <f t="shared" si="421"/>
        <v xml:space="preserve"> </v>
      </c>
      <c r="Y828" s="108" t="str">
        <f t="shared" si="421"/>
        <v xml:space="preserve"> </v>
      </c>
      <c r="Z828" s="108" t="str">
        <f t="shared" si="421"/>
        <v xml:space="preserve"> </v>
      </c>
      <c r="AA828" s="108" t="str">
        <f t="shared" si="421"/>
        <v xml:space="preserve"> </v>
      </c>
      <c r="AB828" s="108" t="str">
        <f t="shared" si="421"/>
        <v xml:space="preserve"> </v>
      </c>
      <c r="AC828" s="108" t="str">
        <f t="shared" si="421"/>
        <v xml:space="preserve"> </v>
      </c>
      <c r="AD828" s="108" t="str">
        <f t="shared" si="421"/>
        <v xml:space="preserve"> </v>
      </c>
      <c r="AE828" s="108" t="str">
        <f t="shared" si="421"/>
        <v xml:space="preserve"> </v>
      </c>
      <c r="AF828" s="108" t="str">
        <f t="shared" si="421"/>
        <v xml:space="preserve"> </v>
      </c>
      <c r="AG828" s="108" t="str">
        <f t="shared" si="421"/>
        <v xml:space="preserve"> </v>
      </c>
    </row>
    <row r="829" spans="1:33" ht="15">
      <c r="B829" s="139" t="s">
        <v>1060</v>
      </c>
      <c r="D829" s="543" t="s">
        <v>1063</v>
      </c>
      <c r="E829" s="543"/>
      <c r="F829" s="543"/>
      <c r="G829" s="543"/>
      <c r="H829" s="543"/>
      <c r="I829" s="543"/>
      <c r="J829" s="543"/>
      <c r="K829" s="543"/>
      <c r="L829" s="543"/>
      <c r="M829" s="543"/>
      <c r="N829" s="543"/>
      <c r="O829" s="543"/>
      <c r="P829" s="543"/>
      <c r="Q829" s="543"/>
      <c r="R829" s="543"/>
      <c r="S829" s="543"/>
      <c r="T829" s="544"/>
      <c r="U829" s="544"/>
      <c r="V829" s="544"/>
      <c r="W829" s="544"/>
      <c r="X829" s="544"/>
      <c r="Y829" s="544"/>
      <c r="Z829" s="544"/>
      <c r="AA829" s="544"/>
      <c r="AB829" s="544"/>
      <c r="AC829" s="544"/>
      <c r="AD829" s="544"/>
      <c r="AE829" s="544"/>
      <c r="AF829" s="544"/>
      <c r="AG829" s="544"/>
    </row>
    <row r="830" spans="1:33">
      <c r="B830">
        <v>1</v>
      </c>
      <c r="C830" s="151" t="s">
        <v>1127</v>
      </c>
      <c r="D830" s="8"/>
      <c r="E830" s="8"/>
      <c r="F830" s="8"/>
      <c r="G830" s="8"/>
      <c r="H830" s="8"/>
      <c r="I830" s="8"/>
      <c r="J830" s="8"/>
      <c r="K830" s="8"/>
      <c r="L830" s="8"/>
      <c r="M830" s="8"/>
      <c r="N830" s="8"/>
      <c r="O830" s="8"/>
      <c r="P830" s="8"/>
      <c r="Q830" s="8"/>
      <c r="R830" s="8"/>
      <c r="S830" s="8"/>
      <c r="T830" s="8"/>
      <c r="U830" s="8"/>
      <c r="V830" s="8"/>
      <c r="W830" s="8"/>
      <c r="X830" s="8"/>
      <c r="Y830" s="8"/>
      <c r="Z830" s="8"/>
      <c r="AA830" s="8"/>
      <c r="AB830" s="8"/>
      <c r="AC830" s="8"/>
      <c r="AD830" s="8"/>
      <c r="AE830" s="8"/>
      <c r="AF830" s="8"/>
      <c r="AG830" s="8"/>
    </row>
    <row r="831" spans="1:33">
      <c r="B831">
        <v>2</v>
      </c>
      <c r="C831" s="151" t="s">
        <v>1128</v>
      </c>
      <c r="D831" s="84"/>
      <c r="E831" s="8"/>
      <c r="F831" s="8"/>
      <c r="G831" s="8"/>
      <c r="H831" s="8"/>
      <c r="I831" s="8"/>
      <c r="J831" s="8"/>
      <c r="K831" s="8"/>
      <c r="L831" s="8"/>
      <c r="M831" s="8"/>
      <c r="N831" s="8"/>
      <c r="O831" s="8"/>
      <c r="P831" s="8"/>
      <c r="Q831" s="8"/>
      <c r="R831" s="8"/>
      <c r="S831" s="8"/>
      <c r="T831" s="8"/>
      <c r="U831" s="8"/>
      <c r="V831" s="8"/>
      <c r="W831" s="8"/>
      <c r="X831" s="8"/>
      <c r="Y831" s="8"/>
      <c r="Z831" s="8"/>
      <c r="AA831" s="8"/>
      <c r="AB831" s="8"/>
      <c r="AC831" s="8"/>
      <c r="AD831" s="8"/>
      <c r="AE831" s="8"/>
      <c r="AF831" s="8"/>
      <c r="AG831" s="8"/>
    </row>
    <row r="832" spans="1:33">
      <c r="B832">
        <v>3</v>
      </c>
      <c r="C832" s="151" t="s">
        <v>1117</v>
      </c>
      <c r="D832" s="8"/>
      <c r="E832" s="8"/>
      <c r="F832" s="8"/>
      <c r="G832" s="8"/>
      <c r="H832" s="8"/>
      <c r="I832" s="8"/>
      <c r="J832" s="8"/>
      <c r="K832" s="8"/>
      <c r="L832" s="8"/>
      <c r="M832" s="8"/>
      <c r="N832" s="8"/>
      <c r="O832" s="8"/>
      <c r="P832" s="8"/>
      <c r="Q832" s="8"/>
      <c r="R832" s="8"/>
      <c r="S832" s="8"/>
      <c r="T832" s="8"/>
      <c r="U832" s="8"/>
      <c r="V832" s="8"/>
      <c r="W832" s="8"/>
      <c r="X832" s="8"/>
      <c r="Y832" s="8"/>
      <c r="Z832" s="8"/>
      <c r="AA832" s="8"/>
      <c r="AB832" s="8"/>
      <c r="AC832" s="8"/>
      <c r="AD832" s="8"/>
      <c r="AE832" s="8"/>
      <c r="AF832" s="8"/>
      <c r="AG832" s="8"/>
    </row>
    <row r="833" spans="1:33">
      <c r="B833">
        <v>4</v>
      </c>
      <c r="C833" s="151" t="s">
        <v>1129</v>
      </c>
      <c r="D833" s="8"/>
      <c r="E833" s="8"/>
      <c r="F833" s="8"/>
      <c r="G833" s="8"/>
      <c r="H833" s="8"/>
      <c r="I833" s="8"/>
      <c r="J833" s="8"/>
      <c r="K833" s="8"/>
      <c r="L833" s="8"/>
      <c r="M833" s="8"/>
      <c r="N833" s="8"/>
      <c r="O833" s="8"/>
      <c r="P833" s="8"/>
      <c r="Q833" s="8"/>
      <c r="R833" s="8"/>
      <c r="S833" s="8"/>
      <c r="T833" s="8"/>
      <c r="U833" s="8"/>
      <c r="V833" s="8"/>
      <c r="W833" s="8"/>
      <c r="X833" s="8"/>
      <c r="Y833" s="8"/>
      <c r="Z833" s="8"/>
      <c r="AA833" s="8"/>
      <c r="AB833" s="8"/>
      <c r="AC833" s="8"/>
      <c r="AD833" s="8"/>
      <c r="AE833" s="8"/>
      <c r="AF833" s="8"/>
      <c r="AG833" s="8"/>
    </row>
    <row r="834" spans="1:33" ht="13.5" thickBot="1">
      <c r="B834">
        <v>5</v>
      </c>
      <c r="C834" s="151" t="s">
        <v>1130</v>
      </c>
      <c r="D834" s="8"/>
      <c r="E834" s="8"/>
      <c r="F834" s="8"/>
      <c r="G834" s="8"/>
      <c r="H834" s="8"/>
      <c r="I834" s="8"/>
      <c r="J834" s="8"/>
      <c r="K834" s="8"/>
      <c r="L834" s="8"/>
      <c r="M834" s="8"/>
      <c r="N834" s="8"/>
      <c r="O834" s="8"/>
      <c r="P834" s="8"/>
      <c r="Q834" s="8"/>
      <c r="R834" s="8"/>
      <c r="S834" s="8"/>
      <c r="T834" s="8"/>
      <c r="U834" s="8"/>
      <c r="V834" s="8"/>
      <c r="W834" s="8"/>
      <c r="X834" s="8"/>
      <c r="Y834" s="8"/>
      <c r="Z834" s="8"/>
      <c r="AA834" s="8"/>
      <c r="AB834" s="8"/>
      <c r="AC834" s="8"/>
      <c r="AD834" s="8"/>
      <c r="AE834" s="8"/>
      <c r="AF834" s="8"/>
      <c r="AG834" s="8"/>
    </row>
    <row r="835" spans="1:33" ht="13.5" thickBot="1">
      <c r="C835" s="353" t="s">
        <v>49</v>
      </c>
      <c r="D835" s="108" t="str">
        <f>IF(COUNTIF(D830:D834,"C")&gt;4,"C",IF(COUNTIF(D830:D834,"C")&gt;0,"P"," "))</f>
        <v xml:space="preserve"> </v>
      </c>
      <c r="E835" s="108" t="str">
        <f t="shared" ref="E835:AG835" si="422">IF(COUNTIF(E830:E834,"C")&gt;4,"C",IF(COUNTIF(E830:E834,"C")&gt;0,"P"," "))</f>
        <v xml:space="preserve"> </v>
      </c>
      <c r="F835" s="108" t="str">
        <f t="shared" si="422"/>
        <v xml:space="preserve"> </v>
      </c>
      <c r="G835" s="108" t="str">
        <f t="shared" si="422"/>
        <v xml:space="preserve"> </v>
      </c>
      <c r="H835" s="108" t="str">
        <f t="shared" si="422"/>
        <v xml:space="preserve"> </v>
      </c>
      <c r="I835" s="108" t="str">
        <f t="shared" si="422"/>
        <v xml:space="preserve"> </v>
      </c>
      <c r="J835" s="108" t="str">
        <f t="shared" si="422"/>
        <v xml:space="preserve"> </v>
      </c>
      <c r="K835" s="108" t="str">
        <f t="shared" si="422"/>
        <v xml:space="preserve"> </v>
      </c>
      <c r="L835" s="108" t="str">
        <f t="shared" si="422"/>
        <v xml:space="preserve"> </v>
      </c>
      <c r="M835" s="108" t="str">
        <f t="shared" si="422"/>
        <v xml:space="preserve"> </v>
      </c>
      <c r="N835" s="108" t="str">
        <f t="shared" si="422"/>
        <v xml:space="preserve"> </v>
      </c>
      <c r="O835" s="108" t="str">
        <f t="shared" si="422"/>
        <v xml:space="preserve"> </v>
      </c>
      <c r="P835" s="108" t="str">
        <f t="shared" si="422"/>
        <v xml:space="preserve"> </v>
      </c>
      <c r="Q835" s="108" t="str">
        <f t="shared" si="422"/>
        <v xml:space="preserve"> </v>
      </c>
      <c r="R835" s="108" t="str">
        <f t="shared" si="422"/>
        <v xml:space="preserve"> </v>
      </c>
      <c r="S835" s="108" t="str">
        <f t="shared" si="422"/>
        <v xml:space="preserve"> </v>
      </c>
      <c r="T835" s="108" t="str">
        <f t="shared" si="422"/>
        <v xml:space="preserve"> </v>
      </c>
      <c r="U835" s="108" t="str">
        <f t="shared" si="422"/>
        <v xml:space="preserve"> </v>
      </c>
      <c r="V835" s="108" t="str">
        <f t="shared" si="422"/>
        <v xml:space="preserve"> </v>
      </c>
      <c r="W835" s="108" t="str">
        <f t="shared" si="422"/>
        <v xml:space="preserve"> </v>
      </c>
      <c r="X835" s="108" t="str">
        <f t="shared" si="422"/>
        <v xml:space="preserve"> </v>
      </c>
      <c r="Y835" s="108" t="str">
        <f t="shared" si="422"/>
        <v xml:space="preserve"> </v>
      </c>
      <c r="Z835" s="108" t="str">
        <f t="shared" si="422"/>
        <v xml:space="preserve"> </v>
      </c>
      <c r="AA835" s="108" t="str">
        <f t="shared" si="422"/>
        <v xml:space="preserve"> </v>
      </c>
      <c r="AB835" s="108" t="str">
        <f t="shared" si="422"/>
        <v xml:space="preserve"> </v>
      </c>
      <c r="AC835" s="108" t="str">
        <f t="shared" si="422"/>
        <v xml:space="preserve"> </v>
      </c>
      <c r="AD835" s="108" t="str">
        <f t="shared" si="422"/>
        <v xml:space="preserve"> </v>
      </c>
      <c r="AE835" s="108" t="str">
        <f t="shared" si="422"/>
        <v xml:space="preserve"> </v>
      </c>
      <c r="AF835" s="108" t="str">
        <f t="shared" si="422"/>
        <v xml:space="preserve"> </v>
      </c>
      <c r="AG835" s="108" t="str">
        <f t="shared" si="422"/>
        <v xml:space="preserve"> </v>
      </c>
    </row>
    <row r="836" spans="1:33" ht="15">
      <c r="B836" s="139" t="s">
        <v>1061</v>
      </c>
      <c r="D836" s="543" t="s">
        <v>1064</v>
      </c>
      <c r="E836" s="543"/>
      <c r="F836" s="543"/>
      <c r="G836" s="543"/>
      <c r="H836" s="543"/>
      <c r="I836" s="543"/>
      <c r="J836" s="543"/>
      <c r="K836" s="543"/>
      <c r="L836" s="543"/>
      <c r="M836" s="543"/>
      <c r="N836" s="543"/>
      <c r="O836" s="543"/>
      <c r="P836" s="543"/>
      <c r="Q836" s="543"/>
      <c r="R836" s="543"/>
      <c r="S836" s="543"/>
      <c r="T836" s="544"/>
      <c r="U836" s="544"/>
      <c r="V836" s="544"/>
      <c r="W836" s="544"/>
      <c r="X836" s="544"/>
      <c r="Y836" s="544"/>
      <c r="Z836" s="544"/>
      <c r="AA836" s="544"/>
      <c r="AB836" s="544"/>
      <c r="AC836" s="544"/>
      <c r="AD836" s="544"/>
      <c r="AE836" s="544"/>
      <c r="AF836" s="544"/>
      <c r="AG836" s="544"/>
    </row>
    <row r="837" spans="1:33">
      <c r="B837">
        <v>1</v>
      </c>
      <c r="C837" s="151" t="s">
        <v>1131</v>
      </c>
      <c r="D837" s="8"/>
      <c r="E837" s="8"/>
      <c r="F837" s="8"/>
      <c r="G837" s="8"/>
      <c r="H837" s="8"/>
      <c r="I837" s="8"/>
      <c r="J837" s="8"/>
      <c r="K837" s="8"/>
      <c r="L837" s="8"/>
      <c r="M837" s="8"/>
      <c r="N837" s="8"/>
      <c r="O837" s="8"/>
      <c r="P837" s="8"/>
      <c r="Q837" s="8"/>
      <c r="R837" s="8"/>
      <c r="S837" s="8"/>
      <c r="T837" s="8"/>
      <c r="U837" s="8"/>
      <c r="V837" s="8"/>
      <c r="W837" s="8"/>
      <c r="X837" s="8"/>
      <c r="Y837" s="8"/>
      <c r="Z837" s="8"/>
      <c r="AA837" s="8"/>
      <c r="AB837" s="8"/>
      <c r="AC837" s="8"/>
      <c r="AD837" s="8"/>
      <c r="AE837" s="8"/>
      <c r="AF837" s="8"/>
      <c r="AG837" s="8"/>
    </row>
    <row r="838" spans="1:33">
      <c r="B838">
        <v>2</v>
      </c>
      <c r="C838" s="151" t="s">
        <v>1132</v>
      </c>
      <c r="D838" s="84"/>
      <c r="E838" s="8"/>
      <c r="F838" s="8"/>
      <c r="G838" s="8"/>
      <c r="H838" s="8"/>
      <c r="I838" s="8"/>
      <c r="J838" s="8"/>
      <c r="K838" s="8"/>
      <c r="L838" s="8"/>
      <c r="M838" s="8"/>
      <c r="N838" s="8"/>
      <c r="O838" s="8"/>
      <c r="P838" s="8"/>
      <c r="Q838" s="8"/>
      <c r="R838" s="8"/>
      <c r="S838" s="8"/>
      <c r="T838" s="8"/>
      <c r="U838" s="8"/>
      <c r="V838" s="8"/>
      <c r="W838" s="8"/>
      <c r="X838" s="8"/>
      <c r="Y838" s="8"/>
      <c r="Z838" s="8"/>
      <c r="AA838" s="8"/>
      <c r="AB838" s="8"/>
      <c r="AC838" s="8"/>
      <c r="AD838" s="8"/>
      <c r="AE838" s="8"/>
      <c r="AF838" s="8"/>
      <c r="AG838" s="8"/>
    </row>
    <row r="839" spans="1:33">
      <c r="B839">
        <v>3</v>
      </c>
      <c r="C839" s="151" t="s">
        <v>1133</v>
      </c>
      <c r="D839" s="8"/>
      <c r="E839" s="8"/>
      <c r="F839" s="8"/>
      <c r="G839" s="8"/>
      <c r="H839" s="8"/>
      <c r="I839" s="8"/>
      <c r="J839" s="8"/>
      <c r="K839" s="8"/>
      <c r="L839" s="8"/>
      <c r="M839" s="8"/>
      <c r="N839" s="8"/>
      <c r="O839" s="8"/>
      <c r="P839" s="8"/>
      <c r="Q839" s="8"/>
      <c r="R839" s="8"/>
      <c r="S839" s="8"/>
      <c r="T839" s="8"/>
      <c r="U839" s="8"/>
      <c r="V839" s="8"/>
      <c r="W839" s="8"/>
      <c r="X839" s="8"/>
      <c r="Y839" s="8"/>
      <c r="Z839" s="8"/>
      <c r="AA839" s="8"/>
      <c r="AB839" s="8"/>
      <c r="AC839" s="8"/>
      <c r="AD839" s="8"/>
      <c r="AE839" s="8"/>
      <c r="AF839" s="8"/>
      <c r="AG839" s="8"/>
    </row>
    <row r="840" spans="1:33">
      <c r="B840">
        <v>4</v>
      </c>
      <c r="C840" s="151" t="s">
        <v>1118</v>
      </c>
      <c r="D840" s="8"/>
      <c r="E840" s="8"/>
      <c r="F840" s="8"/>
      <c r="G840" s="8"/>
      <c r="H840" s="8"/>
      <c r="I840" s="8"/>
      <c r="J840" s="8"/>
      <c r="K840" s="8"/>
      <c r="L840" s="8"/>
      <c r="M840" s="8"/>
      <c r="N840" s="8"/>
      <c r="O840" s="8"/>
      <c r="P840" s="8"/>
      <c r="Q840" s="8"/>
      <c r="R840" s="8"/>
      <c r="S840" s="8"/>
      <c r="T840" s="8"/>
      <c r="U840" s="8"/>
      <c r="V840" s="8"/>
      <c r="W840" s="8"/>
      <c r="X840" s="8"/>
      <c r="Y840" s="8"/>
      <c r="Z840" s="8"/>
      <c r="AA840" s="8"/>
      <c r="AB840" s="8"/>
      <c r="AC840" s="8"/>
      <c r="AD840" s="8"/>
      <c r="AE840" s="8"/>
      <c r="AF840" s="8"/>
      <c r="AG840" s="8"/>
    </row>
    <row r="841" spans="1:33" ht="13.5" thickBot="1">
      <c r="B841">
        <v>5</v>
      </c>
      <c r="C841" s="151" t="s">
        <v>1134</v>
      </c>
      <c r="D841" s="8"/>
      <c r="E841" s="8"/>
      <c r="F841" s="8"/>
      <c r="G841" s="8"/>
      <c r="H841" s="8"/>
      <c r="I841" s="8"/>
      <c r="J841" s="8"/>
      <c r="K841" s="8"/>
      <c r="L841" s="8"/>
      <c r="M841" s="8"/>
      <c r="N841" s="8"/>
      <c r="O841" s="8"/>
      <c r="P841" s="8"/>
      <c r="Q841" s="8"/>
      <c r="R841" s="8"/>
      <c r="S841" s="8"/>
      <c r="T841" s="8"/>
      <c r="U841" s="8"/>
      <c r="V841" s="8"/>
      <c r="W841" s="8"/>
      <c r="X841" s="8"/>
      <c r="Y841" s="8"/>
      <c r="Z841" s="8"/>
      <c r="AA841" s="8"/>
      <c r="AB841" s="8"/>
      <c r="AC841" s="8"/>
      <c r="AD841" s="8"/>
      <c r="AE841" s="8"/>
      <c r="AF841" s="8"/>
      <c r="AG841" s="8"/>
    </row>
    <row r="842" spans="1:33" ht="13.5" thickBot="1">
      <c r="C842" s="353" t="s">
        <v>49</v>
      </c>
      <c r="D842" s="108" t="str">
        <f>IF(COUNTIF(D837:D841,"C")&gt;4,"C",IF(COUNTIF(D837:D841,"C")&gt;0,"P"," "))</f>
        <v xml:space="preserve"> </v>
      </c>
      <c r="E842" s="108" t="str">
        <f t="shared" ref="E842:AG842" si="423">IF(COUNTIF(E837:E841,"C")&gt;4,"C",IF(COUNTIF(E837:E841,"C")&gt;0,"P"," "))</f>
        <v xml:space="preserve"> </v>
      </c>
      <c r="F842" s="108" t="str">
        <f t="shared" si="423"/>
        <v xml:space="preserve"> </v>
      </c>
      <c r="G842" s="108" t="str">
        <f t="shared" si="423"/>
        <v xml:space="preserve"> </v>
      </c>
      <c r="H842" s="108" t="str">
        <f t="shared" si="423"/>
        <v xml:space="preserve"> </v>
      </c>
      <c r="I842" s="108" t="str">
        <f t="shared" si="423"/>
        <v xml:space="preserve"> </v>
      </c>
      <c r="J842" s="108" t="str">
        <f t="shared" si="423"/>
        <v xml:space="preserve"> </v>
      </c>
      <c r="K842" s="108" t="str">
        <f t="shared" si="423"/>
        <v xml:space="preserve"> </v>
      </c>
      <c r="L842" s="108" t="str">
        <f t="shared" si="423"/>
        <v xml:space="preserve"> </v>
      </c>
      <c r="M842" s="108" t="str">
        <f t="shared" si="423"/>
        <v xml:space="preserve"> </v>
      </c>
      <c r="N842" s="108" t="str">
        <f t="shared" si="423"/>
        <v xml:space="preserve"> </v>
      </c>
      <c r="O842" s="108" t="str">
        <f t="shared" si="423"/>
        <v xml:space="preserve"> </v>
      </c>
      <c r="P842" s="108" t="str">
        <f t="shared" si="423"/>
        <v xml:space="preserve"> </v>
      </c>
      <c r="Q842" s="108" t="str">
        <f t="shared" si="423"/>
        <v xml:space="preserve"> </v>
      </c>
      <c r="R842" s="108" t="str">
        <f t="shared" si="423"/>
        <v xml:space="preserve"> </v>
      </c>
      <c r="S842" s="108" t="str">
        <f t="shared" si="423"/>
        <v xml:space="preserve"> </v>
      </c>
      <c r="T842" s="108" t="str">
        <f t="shared" si="423"/>
        <v xml:space="preserve"> </v>
      </c>
      <c r="U842" s="108" t="str">
        <f t="shared" si="423"/>
        <v xml:space="preserve"> </v>
      </c>
      <c r="V842" s="108" t="str">
        <f t="shared" si="423"/>
        <v xml:space="preserve"> </v>
      </c>
      <c r="W842" s="108" t="str">
        <f t="shared" si="423"/>
        <v xml:space="preserve"> </v>
      </c>
      <c r="X842" s="108" t="str">
        <f t="shared" si="423"/>
        <v xml:space="preserve"> </v>
      </c>
      <c r="Y842" s="108" t="str">
        <f t="shared" si="423"/>
        <v xml:space="preserve"> </v>
      </c>
      <c r="Z842" s="108" t="str">
        <f t="shared" si="423"/>
        <v xml:space="preserve"> </v>
      </c>
      <c r="AA842" s="108" t="str">
        <f t="shared" si="423"/>
        <v xml:space="preserve"> </v>
      </c>
      <c r="AB842" s="108" t="str">
        <f t="shared" si="423"/>
        <v xml:space="preserve"> </v>
      </c>
      <c r="AC842" s="108" t="str">
        <f t="shared" si="423"/>
        <v xml:space="preserve"> </v>
      </c>
      <c r="AD842" s="108" t="str">
        <f t="shared" si="423"/>
        <v xml:space="preserve"> </v>
      </c>
      <c r="AE842" s="108" t="str">
        <f t="shared" si="423"/>
        <v xml:space="preserve"> </v>
      </c>
      <c r="AF842" s="108" t="str">
        <f t="shared" si="423"/>
        <v xml:space="preserve"> </v>
      </c>
      <c r="AG842" s="108" t="str">
        <f t="shared" si="423"/>
        <v xml:space="preserve"> </v>
      </c>
    </row>
    <row r="843" spans="1:33" ht="18">
      <c r="A843" s="541" t="s">
        <v>906</v>
      </c>
      <c r="B843" s="542"/>
      <c r="C843" s="542"/>
      <c r="D843" s="542"/>
      <c r="E843" s="542"/>
      <c r="F843" s="542"/>
      <c r="G843" s="542"/>
      <c r="H843" s="542"/>
      <c r="I843" s="542"/>
      <c r="J843" s="542"/>
      <c r="K843" s="542"/>
      <c r="L843" s="542"/>
      <c r="M843" s="542"/>
      <c r="N843" s="542"/>
      <c r="O843" s="542"/>
      <c r="P843" s="542"/>
      <c r="Q843" s="542"/>
      <c r="R843" s="542"/>
      <c r="S843" s="542"/>
      <c r="T843" s="542"/>
      <c r="U843" s="542"/>
      <c r="V843" s="542"/>
      <c r="W843" s="542"/>
      <c r="X843" s="542"/>
      <c r="Y843" s="542"/>
      <c r="Z843" s="542"/>
      <c r="AA843" s="542"/>
      <c r="AB843" s="542"/>
      <c r="AC843" s="542"/>
      <c r="AD843" s="542"/>
      <c r="AE843" s="542"/>
      <c r="AF843" s="542"/>
      <c r="AG843" s="542"/>
    </row>
    <row r="844" spans="1:33" ht="15">
      <c r="B844" s="139" t="s">
        <v>907</v>
      </c>
      <c r="D844" s="543" t="s">
        <v>935</v>
      </c>
      <c r="E844" s="543"/>
      <c r="F844" s="543"/>
      <c r="G844" s="543"/>
      <c r="H844" s="543"/>
      <c r="I844" s="543"/>
      <c r="J844" s="543"/>
      <c r="K844" s="543"/>
      <c r="L844" s="543"/>
      <c r="M844" s="543"/>
      <c r="N844" s="543"/>
      <c r="O844" s="543"/>
      <c r="P844" s="543"/>
      <c r="Q844" s="543"/>
      <c r="R844" s="543"/>
      <c r="S844" s="543"/>
      <c r="T844" s="544"/>
      <c r="U844" s="544"/>
      <c r="V844" s="544"/>
      <c r="W844" s="544"/>
      <c r="X844" s="544"/>
      <c r="Y844" s="544"/>
      <c r="Z844" s="544"/>
      <c r="AA844" s="544"/>
      <c r="AB844" s="544"/>
      <c r="AC844" s="544"/>
      <c r="AD844" s="544"/>
      <c r="AE844" s="544"/>
      <c r="AF844" s="544"/>
      <c r="AG844" s="544"/>
    </row>
    <row r="845" spans="1:33">
      <c r="B845">
        <v>1</v>
      </c>
      <c r="C845" s="151" t="s">
        <v>910</v>
      </c>
      <c r="D845" s="8"/>
      <c r="E845" s="8"/>
      <c r="F845" s="8"/>
      <c r="G845" s="8"/>
      <c r="H845" s="8"/>
      <c r="I845" s="8"/>
      <c r="J845" s="8"/>
      <c r="K845" s="8"/>
      <c r="L845" s="8"/>
      <c r="M845" s="8"/>
      <c r="N845" s="8"/>
      <c r="O845" s="8"/>
      <c r="P845" s="8"/>
      <c r="Q845" s="8"/>
      <c r="R845" s="8"/>
      <c r="S845" s="8"/>
      <c r="T845" s="8"/>
      <c r="U845" s="8"/>
      <c r="V845" s="8"/>
      <c r="W845" s="8"/>
      <c r="X845" s="8"/>
      <c r="Y845" s="8"/>
      <c r="Z845" s="8"/>
      <c r="AA845" s="8"/>
      <c r="AB845" s="8"/>
      <c r="AC845" s="8"/>
      <c r="AD845" s="8"/>
      <c r="AE845" s="8"/>
      <c r="AF845" s="8"/>
      <c r="AG845" s="8"/>
    </row>
    <row r="846" spans="1:33">
      <c r="B846">
        <v>2</v>
      </c>
      <c r="C846" s="151" t="s">
        <v>911</v>
      </c>
      <c r="D846" s="84"/>
      <c r="E846" s="8"/>
      <c r="F846" s="8"/>
      <c r="G846" s="8"/>
      <c r="H846" s="8"/>
      <c r="I846" s="8"/>
      <c r="J846" s="8"/>
      <c r="K846" s="8"/>
      <c r="L846" s="8"/>
      <c r="M846" s="8"/>
      <c r="N846" s="8"/>
      <c r="O846" s="8"/>
      <c r="P846" s="8"/>
      <c r="Q846" s="8"/>
      <c r="R846" s="8"/>
      <c r="S846" s="8"/>
      <c r="T846" s="8"/>
      <c r="U846" s="8"/>
      <c r="V846" s="8"/>
      <c r="W846" s="8"/>
      <c r="X846" s="8"/>
      <c r="Y846" s="8"/>
      <c r="Z846" s="8"/>
      <c r="AA846" s="8"/>
      <c r="AB846" s="8"/>
      <c r="AC846" s="8"/>
      <c r="AD846" s="8"/>
      <c r="AE846" s="8"/>
      <c r="AF846" s="8"/>
      <c r="AG846" s="8"/>
    </row>
    <row r="847" spans="1:33">
      <c r="B847">
        <v>3</v>
      </c>
      <c r="C847" s="151" t="s">
        <v>912</v>
      </c>
      <c r="D847" s="8"/>
      <c r="E847" s="8"/>
      <c r="F847" s="8"/>
      <c r="G847" s="8"/>
      <c r="H847" s="8"/>
      <c r="I847" s="8"/>
      <c r="J847" s="8"/>
      <c r="K847" s="8"/>
      <c r="L847" s="8"/>
      <c r="M847" s="8"/>
      <c r="N847" s="8"/>
      <c r="O847" s="8"/>
      <c r="P847" s="8"/>
      <c r="Q847" s="8"/>
      <c r="R847" s="8"/>
      <c r="S847" s="8"/>
      <c r="T847" s="8"/>
      <c r="U847" s="8"/>
      <c r="V847" s="8"/>
      <c r="W847" s="8"/>
      <c r="X847" s="8"/>
      <c r="Y847" s="8"/>
      <c r="Z847" s="8"/>
      <c r="AA847" s="8"/>
      <c r="AB847" s="8"/>
      <c r="AC847" s="8"/>
      <c r="AD847" s="8"/>
      <c r="AE847" s="8"/>
      <c r="AF847" s="8"/>
      <c r="AG847" s="8"/>
    </row>
    <row r="848" spans="1:33">
      <c r="B848">
        <v>4</v>
      </c>
      <c r="C848" s="151" t="s">
        <v>913</v>
      </c>
      <c r="D848" s="8"/>
      <c r="E848" s="8"/>
      <c r="F848" s="8"/>
      <c r="G848" s="8"/>
      <c r="H848" s="8"/>
      <c r="I848" s="8"/>
      <c r="J848" s="8"/>
      <c r="K848" s="8"/>
      <c r="L848" s="8"/>
      <c r="M848" s="8"/>
      <c r="N848" s="8"/>
      <c r="O848" s="8"/>
      <c r="P848" s="8"/>
      <c r="Q848" s="8"/>
      <c r="R848" s="8"/>
      <c r="S848" s="8"/>
      <c r="T848" s="8"/>
      <c r="U848" s="8"/>
      <c r="V848" s="8"/>
      <c r="W848" s="8"/>
      <c r="X848" s="8"/>
      <c r="Y848" s="8"/>
      <c r="Z848" s="8"/>
      <c r="AA848" s="8"/>
      <c r="AB848" s="8"/>
      <c r="AC848" s="8"/>
      <c r="AD848" s="8"/>
      <c r="AE848" s="8"/>
      <c r="AF848" s="8"/>
      <c r="AG848" s="8"/>
    </row>
    <row r="849" spans="2:33" ht="13.5" thickBot="1">
      <c r="B849">
        <v>5</v>
      </c>
      <c r="C849" s="151" t="s">
        <v>914</v>
      </c>
      <c r="D849" s="8"/>
      <c r="E849" s="8"/>
      <c r="F849" s="8"/>
      <c r="G849" s="8"/>
      <c r="H849" s="8"/>
      <c r="I849" s="8"/>
      <c r="J849" s="8"/>
      <c r="K849" s="8"/>
      <c r="L849" s="8"/>
      <c r="M849" s="8"/>
      <c r="N849" s="8"/>
      <c r="O849" s="8"/>
      <c r="P849" s="8"/>
      <c r="Q849" s="8"/>
      <c r="R849" s="8"/>
      <c r="S849" s="8"/>
      <c r="T849" s="8"/>
      <c r="U849" s="8"/>
      <c r="V849" s="8"/>
      <c r="W849" s="8"/>
      <c r="X849" s="8"/>
      <c r="Y849" s="8"/>
      <c r="Z849" s="8"/>
      <c r="AA849" s="8"/>
      <c r="AB849" s="8"/>
      <c r="AC849" s="8"/>
      <c r="AD849" s="8"/>
      <c r="AE849" s="8"/>
      <c r="AF849" s="8"/>
      <c r="AG849" s="8"/>
    </row>
    <row r="850" spans="2:33" ht="13.5" thickBot="1">
      <c r="C850" s="245" t="s">
        <v>49</v>
      </c>
      <c r="D850" s="108" t="str">
        <f>IF(COUNTIF(D845:D849,"C")&gt;4,"C",IF(COUNTIF(D845:D849,"C")&gt;0,"P"," "))</f>
        <v xml:space="preserve"> </v>
      </c>
      <c r="E850" s="108" t="str">
        <f t="shared" ref="E850:S850" si="424">IF(COUNTIF(E845:E849,"C")&gt;4,"C",IF(COUNTIF(E845:E849,"C")&gt;0,"P"," "))</f>
        <v xml:space="preserve"> </v>
      </c>
      <c r="F850" s="108" t="str">
        <f>IF(COUNTIF(F845:F849,"C")&gt;4,"C",IF(COUNTIF(F845:F849,"C")&gt;0,"P"," "))</f>
        <v xml:space="preserve"> </v>
      </c>
      <c r="G850" s="108" t="str">
        <f t="shared" si="424"/>
        <v xml:space="preserve"> </v>
      </c>
      <c r="H850" s="108" t="str">
        <f t="shared" si="424"/>
        <v xml:space="preserve"> </v>
      </c>
      <c r="I850" s="108" t="str">
        <f t="shared" si="424"/>
        <v xml:space="preserve"> </v>
      </c>
      <c r="J850" s="108" t="str">
        <f t="shared" si="424"/>
        <v xml:space="preserve"> </v>
      </c>
      <c r="K850" s="108" t="str">
        <f t="shared" si="424"/>
        <v xml:space="preserve"> </v>
      </c>
      <c r="L850" s="108" t="str">
        <f t="shared" si="424"/>
        <v xml:space="preserve"> </v>
      </c>
      <c r="M850" s="108" t="str">
        <f t="shared" si="424"/>
        <v xml:space="preserve"> </v>
      </c>
      <c r="N850" s="108" t="str">
        <f t="shared" si="424"/>
        <v xml:space="preserve"> </v>
      </c>
      <c r="O850" s="108" t="str">
        <f t="shared" si="424"/>
        <v xml:space="preserve"> </v>
      </c>
      <c r="P850" s="108" t="str">
        <f t="shared" si="424"/>
        <v xml:space="preserve"> </v>
      </c>
      <c r="Q850" s="108" t="str">
        <f t="shared" si="424"/>
        <v xml:space="preserve"> </v>
      </c>
      <c r="R850" s="108" t="str">
        <f t="shared" si="424"/>
        <v xml:space="preserve"> </v>
      </c>
      <c r="S850" s="108" t="str">
        <f t="shared" si="424"/>
        <v xml:space="preserve"> </v>
      </c>
      <c r="T850" s="108" t="str">
        <f t="shared" ref="T850:AG850" si="425">IF(COUNTIF(T845:T849,"C")&gt;4,"C",IF(COUNTIF(T845:T849,"C")&gt;0,"P"," "))</f>
        <v xml:space="preserve"> </v>
      </c>
      <c r="U850" s="108" t="str">
        <f t="shared" si="425"/>
        <v xml:space="preserve"> </v>
      </c>
      <c r="V850" s="108" t="str">
        <f t="shared" si="425"/>
        <v xml:space="preserve"> </v>
      </c>
      <c r="W850" s="108" t="str">
        <f t="shared" si="425"/>
        <v xml:space="preserve"> </v>
      </c>
      <c r="X850" s="108" t="str">
        <f t="shared" si="425"/>
        <v xml:space="preserve"> </v>
      </c>
      <c r="Y850" s="108" t="str">
        <f t="shared" si="425"/>
        <v xml:space="preserve"> </v>
      </c>
      <c r="Z850" s="108" t="str">
        <f t="shared" si="425"/>
        <v xml:space="preserve"> </v>
      </c>
      <c r="AA850" s="108" t="str">
        <f t="shared" si="425"/>
        <v xml:space="preserve"> </v>
      </c>
      <c r="AB850" s="108" t="str">
        <f t="shared" si="425"/>
        <v xml:space="preserve"> </v>
      </c>
      <c r="AC850" s="108" t="str">
        <f t="shared" si="425"/>
        <v xml:space="preserve"> </v>
      </c>
      <c r="AD850" s="108" t="str">
        <f t="shared" si="425"/>
        <v xml:space="preserve"> </v>
      </c>
      <c r="AE850" s="108" t="str">
        <f t="shared" si="425"/>
        <v xml:space="preserve"> </v>
      </c>
      <c r="AF850" s="108" t="str">
        <f t="shared" si="425"/>
        <v xml:space="preserve"> </v>
      </c>
      <c r="AG850" s="108" t="str">
        <f t="shared" si="425"/>
        <v xml:space="preserve"> </v>
      </c>
    </row>
    <row r="851" spans="2:33" ht="15">
      <c r="B851" s="139" t="s">
        <v>908</v>
      </c>
      <c r="D851" s="543" t="s">
        <v>936</v>
      </c>
      <c r="E851" s="543"/>
      <c r="F851" s="543"/>
      <c r="G851" s="543"/>
      <c r="H851" s="543"/>
      <c r="I851" s="543"/>
      <c r="J851" s="543"/>
      <c r="K851" s="543"/>
      <c r="L851" s="543"/>
      <c r="M851" s="543"/>
      <c r="N851" s="543"/>
      <c r="O851" s="543"/>
      <c r="P851" s="543"/>
      <c r="Q851" s="543"/>
      <c r="R851" s="543"/>
      <c r="S851" s="543"/>
      <c r="T851" s="544"/>
      <c r="U851" s="544"/>
      <c r="V851" s="544"/>
      <c r="W851" s="544"/>
      <c r="X851" s="544"/>
      <c r="Y851" s="544"/>
      <c r="Z851" s="544"/>
      <c r="AA851" s="544"/>
      <c r="AB851" s="544"/>
      <c r="AC851" s="544"/>
      <c r="AD851" s="544"/>
      <c r="AE851" s="544"/>
      <c r="AF851" s="544"/>
      <c r="AG851" s="544"/>
    </row>
    <row r="852" spans="2:33">
      <c r="B852">
        <v>1</v>
      </c>
      <c r="C852" s="151" t="s">
        <v>915</v>
      </c>
      <c r="D852" s="8"/>
      <c r="E852" s="8"/>
      <c r="F852" s="8"/>
      <c r="G852" s="8"/>
      <c r="H852" s="8"/>
      <c r="I852" s="8"/>
      <c r="J852" s="8"/>
      <c r="K852" s="8"/>
      <c r="L852" s="8"/>
      <c r="M852" s="8"/>
      <c r="N852" s="8"/>
      <c r="O852" s="8"/>
      <c r="P852" s="8"/>
      <c r="Q852" s="8"/>
      <c r="R852" s="8"/>
      <c r="S852" s="8"/>
      <c r="T852" s="8"/>
      <c r="U852" s="8"/>
      <c r="V852" s="8"/>
      <c r="W852" s="8"/>
      <c r="X852" s="8"/>
      <c r="Y852" s="8"/>
      <c r="Z852" s="8"/>
      <c r="AA852" s="8"/>
      <c r="AB852" s="8"/>
      <c r="AC852" s="8"/>
      <c r="AD852" s="8"/>
      <c r="AE852" s="8"/>
      <c r="AF852" s="8"/>
      <c r="AG852" s="8"/>
    </row>
    <row r="853" spans="2:33">
      <c r="B853">
        <v>2</v>
      </c>
      <c r="C853" s="151" t="s">
        <v>916</v>
      </c>
      <c r="D853" s="84"/>
      <c r="E853" s="8"/>
      <c r="F853" s="8"/>
      <c r="G853" s="8"/>
      <c r="H853" s="8"/>
      <c r="I853" s="8"/>
      <c r="J853" s="8"/>
      <c r="K853" s="8"/>
      <c r="L853" s="8"/>
      <c r="M853" s="8"/>
      <c r="N853" s="8"/>
      <c r="O853" s="8"/>
      <c r="P853" s="8"/>
      <c r="Q853" s="8"/>
      <c r="R853" s="8"/>
      <c r="S853" s="8"/>
      <c r="T853" s="8"/>
      <c r="U853" s="8"/>
      <c r="V853" s="8"/>
      <c r="W853" s="8"/>
      <c r="X853" s="8"/>
      <c r="Y853" s="8"/>
      <c r="Z853" s="8"/>
      <c r="AA853" s="8"/>
      <c r="AB853" s="8"/>
      <c r="AC853" s="8"/>
      <c r="AD853" s="8"/>
      <c r="AE853" s="8"/>
      <c r="AF853" s="8"/>
      <c r="AG853" s="8"/>
    </row>
    <row r="854" spans="2:33">
      <c r="B854">
        <v>3</v>
      </c>
      <c r="C854" s="151" t="s">
        <v>917</v>
      </c>
      <c r="D854" s="8"/>
      <c r="E854" s="8"/>
      <c r="F854" s="8"/>
      <c r="G854" s="8"/>
      <c r="H854" s="8"/>
      <c r="I854" s="8"/>
      <c r="J854" s="8"/>
      <c r="K854" s="8"/>
      <c r="L854" s="8"/>
      <c r="M854" s="8"/>
      <c r="N854" s="8"/>
      <c r="O854" s="8"/>
      <c r="P854" s="8"/>
      <c r="Q854" s="8"/>
      <c r="R854" s="8"/>
      <c r="S854" s="8"/>
      <c r="T854" s="8"/>
      <c r="U854" s="8"/>
      <c r="V854" s="8"/>
      <c r="W854" s="8"/>
      <c r="X854" s="8"/>
      <c r="Y854" s="8"/>
      <c r="Z854" s="8"/>
      <c r="AA854" s="8"/>
      <c r="AB854" s="8"/>
      <c r="AC854" s="8"/>
      <c r="AD854" s="8"/>
      <c r="AE854" s="8"/>
      <c r="AF854" s="8"/>
      <c r="AG854" s="8"/>
    </row>
    <row r="855" spans="2:33">
      <c r="B855">
        <v>4</v>
      </c>
      <c r="C855" s="151" t="s">
        <v>918</v>
      </c>
      <c r="D855" s="8"/>
      <c r="E855" s="8"/>
      <c r="F855" s="8"/>
      <c r="G855" s="8"/>
      <c r="H855" s="8"/>
      <c r="I855" s="8"/>
      <c r="J855" s="8"/>
      <c r="K855" s="8"/>
      <c r="L855" s="8"/>
      <c r="M855" s="8"/>
      <c r="N855" s="8"/>
      <c r="O855" s="8"/>
      <c r="P855" s="8"/>
      <c r="Q855" s="8"/>
      <c r="R855" s="8"/>
      <c r="S855" s="8"/>
      <c r="T855" s="8"/>
      <c r="U855" s="8"/>
      <c r="V855" s="8"/>
      <c r="W855" s="8"/>
      <c r="X855" s="8"/>
      <c r="Y855" s="8"/>
      <c r="Z855" s="8"/>
      <c r="AA855" s="8"/>
      <c r="AB855" s="8"/>
      <c r="AC855" s="8"/>
      <c r="AD855" s="8"/>
      <c r="AE855" s="8"/>
      <c r="AF855" s="8"/>
      <c r="AG855" s="8"/>
    </row>
    <row r="856" spans="2:33" ht="13.5" thickBot="1">
      <c r="B856">
        <v>5</v>
      </c>
      <c r="C856" s="151" t="s">
        <v>919</v>
      </c>
      <c r="D856" s="8"/>
      <c r="E856" s="8"/>
      <c r="F856" s="8"/>
      <c r="G856" s="8"/>
      <c r="H856" s="8"/>
      <c r="I856" s="8"/>
      <c r="J856" s="8"/>
      <c r="K856" s="8"/>
      <c r="L856" s="8"/>
      <c r="M856" s="8"/>
      <c r="N856" s="8"/>
      <c r="O856" s="8"/>
      <c r="P856" s="8"/>
      <c r="Q856" s="8"/>
      <c r="R856" s="8"/>
      <c r="S856" s="8"/>
      <c r="T856" s="8"/>
      <c r="U856" s="8"/>
      <c r="V856" s="8"/>
      <c r="W856" s="8"/>
      <c r="X856" s="8"/>
      <c r="Y856" s="8"/>
      <c r="Z856" s="8"/>
      <c r="AA856" s="8"/>
      <c r="AB856" s="8"/>
      <c r="AC856" s="8"/>
      <c r="AD856" s="8"/>
      <c r="AE856" s="8"/>
      <c r="AF856" s="8"/>
      <c r="AG856" s="8"/>
    </row>
    <row r="857" spans="2:33" ht="13.5" thickBot="1">
      <c r="C857" s="245" t="s">
        <v>49</v>
      </c>
      <c r="D857" s="108" t="str">
        <f>IF(COUNTIF(D852:D856,"C")&gt;4,"C",IF(COUNTIF(D852:D856,"C")&gt;0,"P"," "))</f>
        <v xml:space="preserve"> </v>
      </c>
      <c r="E857" s="108" t="str">
        <f t="shared" ref="E857:S857" si="426">IF(COUNTIF(E852:E856,"C")&gt;4,"C",IF(COUNTIF(E852:E856,"C")&gt;0,"P"," "))</f>
        <v xml:space="preserve"> </v>
      </c>
      <c r="F857" s="108" t="str">
        <f>IF(COUNTIF(F852:F856,"C")&gt;4,"C",IF(COUNTIF(F852:F856,"C")&gt;0,"P"," "))</f>
        <v xml:space="preserve"> </v>
      </c>
      <c r="G857" s="108" t="str">
        <f t="shared" si="426"/>
        <v xml:space="preserve"> </v>
      </c>
      <c r="H857" s="108" t="str">
        <f t="shared" si="426"/>
        <v xml:space="preserve"> </v>
      </c>
      <c r="I857" s="108" t="str">
        <f t="shared" si="426"/>
        <v xml:space="preserve"> </v>
      </c>
      <c r="J857" s="108" t="str">
        <f t="shared" si="426"/>
        <v xml:space="preserve"> </v>
      </c>
      <c r="K857" s="108" t="str">
        <f t="shared" si="426"/>
        <v xml:space="preserve"> </v>
      </c>
      <c r="L857" s="108" t="str">
        <f t="shared" si="426"/>
        <v xml:space="preserve"> </v>
      </c>
      <c r="M857" s="108" t="str">
        <f t="shared" si="426"/>
        <v xml:space="preserve"> </v>
      </c>
      <c r="N857" s="108" t="str">
        <f t="shared" si="426"/>
        <v xml:space="preserve"> </v>
      </c>
      <c r="O857" s="108" t="str">
        <f t="shared" si="426"/>
        <v xml:space="preserve"> </v>
      </c>
      <c r="P857" s="108" t="str">
        <f t="shared" si="426"/>
        <v xml:space="preserve"> </v>
      </c>
      <c r="Q857" s="108" t="str">
        <f t="shared" si="426"/>
        <v xml:space="preserve"> </v>
      </c>
      <c r="R857" s="108" t="str">
        <f t="shared" si="426"/>
        <v xml:space="preserve"> </v>
      </c>
      <c r="S857" s="108" t="str">
        <f t="shared" si="426"/>
        <v xml:space="preserve"> </v>
      </c>
      <c r="T857" s="108" t="str">
        <f t="shared" ref="T857:AG857" si="427">IF(COUNTIF(T852:T856,"C")&gt;4,"C",IF(COUNTIF(T852:T856,"C")&gt;0,"P"," "))</f>
        <v xml:space="preserve"> </v>
      </c>
      <c r="U857" s="108" t="str">
        <f t="shared" si="427"/>
        <v xml:space="preserve"> </v>
      </c>
      <c r="V857" s="108" t="str">
        <f t="shared" si="427"/>
        <v xml:space="preserve"> </v>
      </c>
      <c r="W857" s="108" t="str">
        <f t="shared" si="427"/>
        <v xml:space="preserve"> </v>
      </c>
      <c r="X857" s="108" t="str">
        <f t="shared" si="427"/>
        <v xml:space="preserve"> </v>
      </c>
      <c r="Y857" s="108" t="str">
        <f t="shared" si="427"/>
        <v xml:space="preserve"> </v>
      </c>
      <c r="Z857" s="108" t="str">
        <f t="shared" si="427"/>
        <v xml:space="preserve"> </v>
      </c>
      <c r="AA857" s="108" t="str">
        <f t="shared" si="427"/>
        <v xml:space="preserve"> </v>
      </c>
      <c r="AB857" s="108" t="str">
        <f t="shared" si="427"/>
        <v xml:space="preserve"> </v>
      </c>
      <c r="AC857" s="108" t="str">
        <f t="shared" si="427"/>
        <v xml:space="preserve"> </v>
      </c>
      <c r="AD857" s="108" t="str">
        <f t="shared" si="427"/>
        <v xml:space="preserve"> </v>
      </c>
      <c r="AE857" s="108" t="str">
        <f t="shared" si="427"/>
        <v xml:space="preserve"> </v>
      </c>
      <c r="AF857" s="108" t="str">
        <f t="shared" si="427"/>
        <v xml:space="preserve"> </v>
      </c>
      <c r="AG857" s="108" t="str">
        <f t="shared" si="427"/>
        <v xml:space="preserve"> </v>
      </c>
    </row>
    <row r="858" spans="2:33" ht="15">
      <c r="B858" s="139" t="s">
        <v>909</v>
      </c>
      <c r="D858" s="543" t="s">
        <v>937</v>
      </c>
      <c r="E858" s="543"/>
      <c r="F858" s="543"/>
      <c r="G858" s="543"/>
      <c r="H858" s="543"/>
      <c r="I858" s="543"/>
      <c r="J858" s="543"/>
      <c r="K858" s="543"/>
      <c r="L858" s="543"/>
      <c r="M858" s="543"/>
      <c r="N858" s="543"/>
      <c r="O858" s="543"/>
      <c r="P858" s="543"/>
      <c r="Q858" s="543"/>
      <c r="R858" s="543"/>
      <c r="S858" s="543"/>
      <c r="T858" s="544"/>
      <c r="U858" s="544"/>
      <c r="V858" s="544"/>
      <c r="W858" s="544"/>
      <c r="X858" s="544"/>
      <c r="Y858" s="544"/>
      <c r="Z858" s="544"/>
      <c r="AA858" s="544"/>
      <c r="AB858" s="544"/>
      <c r="AC858" s="544"/>
      <c r="AD858" s="544"/>
      <c r="AE858" s="544"/>
      <c r="AF858" s="544"/>
      <c r="AG858" s="544"/>
    </row>
    <row r="859" spans="2:33">
      <c r="B859">
        <v>1</v>
      </c>
      <c r="C859" s="151" t="s">
        <v>920</v>
      </c>
      <c r="D859" s="8"/>
      <c r="E859" s="8"/>
      <c r="F859" s="8"/>
      <c r="G859" s="8"/>
      <c r="H859" s="8"/>
      <c r="I859" s="8"/>
      <c r="J859" s="8"/>
      <c r="K859" s="8"/>
      <c r="L859" s="8"/>
      <c r="M859" s="8"/>
      <c r="N859" s="8"/>
      <c r="O859" s="8"/>
      <c r="P859" s="8"/>
      <c r="Q859" s="8"/>
      <c r="R859" s="8"/>
      <c r="S859" s="8"/>
      <c r="T859" s="8"/>
      <c r="U859" s="8"/>
      <c r="V859" s="8"/>
      <c r="W859" s="8"/>
      <c r="X859" s="8"/>
      <c r="Y859" s="8"/>
      <c r="Z859" s="8"/>
      <c r="AA859" s="8"/>
      <c r="AB859" s="8"/>
      <c r="AC859" s="8"/>
      <c r="AD859" s="8"/>
      <c r="AE859" s="8"/>
      <c r="AF859" s="8"/>
      <c r="AG859" s="8"/>
    </row>
    <row r="860" spans="2:33">
      <c r="B860">
        <v>2</v>
      </c>
      <c r="C860" s="151" t="s">
        <v>921</v>
      </c>
      <c r="D860" s="84"/>
      <c r="E860" s="8"/>
      <c r="F860" s="8"/>
      <c r="G860" s="8"/>
      <c r="H860" s="8"/>
      <c r="I860" s="8"/>
      <c r="J860" s="8"/>
      <c r="K860" s="8"/>
      <c r="L860" s="8"/>
      <c r="M860" s="8"/>
      <c r="N860" s="8"/>
      <c r="O860" s="8"/>
      <c r="P860" s="8"/>
      <c r="Q860" s="8"/>
      <c r="R860" s="8"/>
      <c r="S860" s="8"/>
      <c r="T860" s="8"/>
      <c r="U860" s="8"/>
      <c r="V860" s="8"/>
      <c r="W860" s="8"/>
      <c r="X860" s="8"/>
      <c r="Y860" s="8"/>
      <c r="Z860" s="8"/>
      <c r="AA860" s="8"/>
      <c r="AB860" s="8"/>
      <c r="AC860" s="8"/>
      <c r="AD860" s="8"/>
      <c r="AE860" s="8"/>
      <c r="AF860" s="8"/>
      <c r="AG860" s="8"/>
    </row>
    <row r="861" spans="2:33">
      <c r="B861">
        <v>3</v>
      </c>
      <c r="C861" s="151" t="s">
        <v>922</v>
      </c>
      <c r="D861" s="8"/>
      <c r="E861" s="8"/>
      <c r="F861" s="8"/>
      <c r="G861" s="8"/>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8"/>
      <c r="AG861" s="8"/>
    </row>
    <row r="862" spans="2:33">
      <c r="B862">
        <v>4</v>
      </c>
      <c r="C862" s="151" t="s">
        <v>923</v>
      </c>
      <c r="D862" s="8"/>
      <c r="E862" s="8"/>
      <c r="F862" s="8"/>
      <c r="G862" s="8"/>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8"/>
      <c r="AG862" s="8"/>
    </row>
    <row r="863" spans="2:33" ht="13.5" thickBot="1">
      <c r="B863">
        <v>5</v>
      </c>
      <c r="C863" s="151" t="s">
        <v>924</v>
      </c>
      <c r="D863" s="8"/>
      <c r="E863" s="8"/>
      <c r="F863" s="8"/>
      <c r="G863" s="8"/>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8"/>
      <c r="AG863" s="8"/>
    </row>
    <row r="864" spans="2:33" ht="13.5" thickBot="1">
      <c r="C864" s="245" t="s">
        <v>49</v>
      </c>
      <c r="D864" s="108" t="str">
        <f t="shared" ref="D864:AD864" si="428">IF(COUNTIF(D859:D863,"C")&gt;4,"C",IF(COUNTIF(D859:D863,"C")&gt;0,"P"," "))</f>
        <v xml:space="preserve"> </v>
      </c>
      <c r="E864" s="108" t="str">
        <f t="shared" si="428"/>
        <v xml:space="preserve"> </v>
      </c>
      <c r="F864" s="108" t="str">
        <f t="shared" si="428"/>
        <v xml:space="preserve"> </v>
      </c>
      <c r="G864" s="108" t="str">
        <f t="shared" si="428"/>
        <v xml:space="preserve"> </v>
      </c>
      <c r="H864" s="108" t="str">
        <f t="shared" si="428"/>
        <v xml:space="preserve"> </v>
      </c>
      <c r="I864" s="108" t="str">
        <f t="shared" si="428"/>
        <v xml:space="preserve"> </v>
      </c>
      <c r="J864" s="108" t="str">
        <f t="shared" si="428"/>
        <v xml:space="preserve"> </v>
      </c>
      <c r="K864" s="108" t="str">
        <f t="shared" si="428"/>
        <v xml:space="preserve"> </v>
      </c>
      <c r="L864" s="108" t="str">
        <f t="shared" si="428"/>
        <v xml:space="preserve"> </v>
      </c>
      <c r="M864" s="108" t="str">
        <f t="shared" si="428"/>
        <v xml:space="preserve"> </v>
      </c>
      <c r="N864" s="108" t="str">
        <f t="shared" si="428"/>
        <v xml:space="preserve"> </v>
      </c>
      <c r="O864" s="108" t="str">
        <f t="shared" si="428"/>
        <v xml:space="preserve"> </v>
      </c>
      <c r="P864" s="108" t="str">
        <f t="shared" si="428"/>
        <v xml:space="preserve"> </v>
      </c>
      <c r="Q864" s="108" t="str">
        <f t="shared" si="428"/>
        <v xml:space="preserve"> </v>
      </c>
      <c r="R864" s="108" t="str">
        <f t="shared" si="428"/>
        <v xml:space="preserve"> </v>
      </c>
      <c r="S864" s="108" t="str">
        <f t="shared" si="428"/>
        <v xml:space="preserve"> </v>
      </c>
      <c r="T864" s="108" t="str">
        <f t="shared" si="428"/>
        <v xml:space="preserve"> </v>
      </c>
      <c r="U864" s="108" t="str">
        <f t="shared" si="428"/>
        <v xml:space="preserve"> </v>
      </c>
      <c r="V864" s="108" t="str">
        <f t="shared" si="428"/>
        <v xml:space="preserve"> </v>
      </c>
      <c r="W864" s="108" t="str">
        <f t="shared" si="428"/>
        <v xml:space="preserve"> </v>
      </c>
      <c r="X864" s="108" t="str">
        <f t="shared" si="428"/>
        <v xml:space="preserve"> </v>
      </c>
      <c r="Y864" s="108" t="str">
        <f t="shared" si="428"/>
        <v xml:space="preserve"> </v>
      </c>
      <c r="Z864" s="108" t="str">
        <f t="shared" si="428"/>
        <v xml:space="preserve"> </v>
      </c>
      <c r="AA864" s="108" t="str">
        <f t="shared" si="428"/>
        <v xml:space="preserve"> </v>
      </c>
      <c r="AB864" s="108" t="str">
        <f t="shared" si="428"/>
        <v xml:space="preserve"> </v>
      </c>
      <c r="AC864" s="108" t="str">
        <f t="shared" si="428"/>
        <v xml:space="preserve"> </v>
      </c>
      <c r="AD864" s="108" t="str">
        <f t="shared" si="428"/>
        <v xml:space="preserve"> </v>
      </c>
      <c r="AE864" s="108" t="str">
        <f t="shared" ref="AE864:AG864" si="429">IF(COUNTIF(AE859:AE863,"C")&gt;4,"C",IF(COUNTIF(AE859:AE863,"C")&gt;0,"P"," "))</f>
        <v xml:space="preserve"> </v>
      </c>
      <c r="AF864" s="108" t="str">
        <f t="shared" si="429"/>
        <v xml:space="preserve"> </v>
      </c>
      <c r="AG864" s="108" t="str">
        <f t="shared" si="429"/>
        <v xml:space="preserve"> </v>
      </c>
    </row>
    <row r="865" spans="1:33" ht="18">
      <c r="A865" s="541" t="s">
        <v>815</v>
      </c>
      <c r="B865" s="542"/>
      <c r="C865" s="542"/>
      <c r="D865" s="542"/>
      <c r="E865" s="542"/>
      <c r="F865" s="542"/>
      <c r="G865" s="542"/>
      <c r="H865" s="542"/>
      <c r="I865" s="542"/>
      <c r="J865" s="542"/>
      <c r="K865" s="542"/>
      <c r="L865" s="542"/>
      <c r="M865" s="542"/>
      <c r="N865" s="542"/>
      <c r="O865" s="542"/>
      <c r="P865" s="542"/>
      <c r="Q865" s="542"/>
      <c r="R865" s="542"/>
      <c r="S865" s="542"/>
      <c r="T865" s="542"/>
      <c r="U865" s="542"/>
      <c r="V865" s="542"/>
      <c r="W865" s="542"/>
      <c r="X865" s="542"/>
      <c r="Y865" s="542"/>
      <c r="Z865" s="542"/>
      <c r="AA865" s="542"/>
      <c r="AB865" s="542"/>
      <c r="AC865" s="542"/>
      <c r="AD865" s="542"/>
      <c r="AE865" s="542"/>
      <c r="AF865" s="542"/>
      <c r="AG865" s="542"/>
    </row>
    <row r="866" spans="1:33" ht="15">
      <c r="B866" s="139" t="s">
        <v>816</v>
      </c>
      <c r="D866" s="543" t="s">
        <v>938</v>
      </c>
      <c r="E866" s="543"/>
      <c r="F866" s="543"/>
      <c r="G866" s="543"/>
      <c r="H866" s="543"/>
      <c r="I866" s="543"/>
      <c r="J866" s="543"/>
      <c r="K866" s="543"/>
      <c r="L866" s="543"/>
      <c r="M866" s="543"/>
      <c r="N866" s="543"/>
      <c r="O866" s="543"/>
      <c r="P866" s="543"/>
      <c r="Q866" s="543"/>
      <c r="R866" s="543"/>
      <c r="S866" s="543"/>
      <c r="T866" s="544"/>
      <c r="U866" s="544"/>
      <c r="V866" s="544"/>
      <c r="W866" s="544"/>
      <c r="X866" s="544"/>
      <c r="Y866" s="544"/>
      <c r="Z866" s="544"/>
      <c r="AA866" s="544"/>
      <c r="AB866" s="544"/>
      <c r="AC866" s="544"/>
      <c r="AD866" s="544"/>
      <c r="AE866" s="544"/>
      <c r="AF866" s="544"/>
      <c r="AG866" s="544"/>
    </row>
    <row r="867" spans="1:33">
      <c r="B867">
        <v>1</v>
      </c>
      <c r="C867" s="151" t="s">
        <v>819</v>
      </c>
      <c r="D867" s="8"/>
      <c r="E867" s="8"/>
      <c r="F867" s="8"/>
      <c r="G867" s="8"/>
      <c r="H867" s="8"/>
      <c r="I867" s="8"/>
      <c r="J867" s="8"/>
      <c r="K867" s="8"/>
      <c r="L867" s="8"/>
      <c r="M867" s="8"/>
      <c r="N867" s="8"/>
      <c r="O867" s="8"/>
      <c r="P867" s="8"/>
      <c r="Q867" s="8"/>
      <c r="R867" s="8"/>
      <c r="S867" s="8"/>
      <c r="T867" s="8"/>
      <c r="U867" s="8"/>
      <c r="V867" s="8"/>
      <c r="W867" s="8"/>
      <c r="X867" s="8"/>
      <c r="Y867" s="8"/>
      <c r="Z867" s="8"/>
      <c r="AA867" s="8"/>
      <c r="AB867" s="8"/>
      <c r="AC867" s="8"/>
      <c r="AD867" s="8"/>
      <c r="AE867" s="8"/>
      <c r="AF867" s="8"/>
      <c r="AG867" s="8"/>
    </row>
    <row r="868" spans="1:33">
      <c r="B868">
        <v>2</v>
      </c>
      <c r="C868" s="151" t="s">
        <v>820</v>
      </c>
      <c r="D868" s="84"/>
      <c r="E868" s="8"/>
      <c r="F868" s="8"/>
      <c r="G868" s="8"/>
      <c r="H868" s="8"/>
      <c r="I868" s="8"/>
      <c r="J868" s="8"/>
      <c r="K868" s="8"/>
      <c r="L868" s="8"/>
      <c r="M868" s="8"/>
      <c r="N868" s="8"/>
      <c r="O868" s="8"/>
      <c r="P868" s="8"/>
      <c r="Q868" s="8"/>
      <c r="R868" s="8"/>
      <c r="S868" s="8"/>
      <c r="T868" s="8"/>
      <c r="U868" s="8"/>
      <c r="V868" s="8"/>
      <c r="W868" s="8"/>
      <c r="X868" s="8"/>
      <c r="Y868" s="8"/>
      <c r="Z868" s="8"/>
      <c r="AA868" s="8"/>
      <c r="AB868" s="8"/>
      <c r="AC868" s="8"/>
      <c r="AD868" s="8"/>
      <c r="AE868" s="8"/>
      <c r="AF868" s="8"/>
      <c r="AG868" s="8"/>
    </row>
    <row r="869" spans="1:33">
      <c r="B869">
        <v>3</v>
      </c>
      <c r="C869" s="151" t="s">
        <v>821</v>
      </c>
      <c r="D869" s="8"/>
      <c r="E869" s="8"/>
      <c r="F869" s="8"/>
      <c r="G869" s="8"/>
      <c r="H869" s="8"/>
      <c r="I869" s="8"/>
      <c r="J869" s="8"/>
      <c r="K869" s="8"/>
      <c r="L869" s="8"/>
      <c r="M869" s="8"/>
      <c r="N869" s="8"/>
      <c r="O869" s="8"/>
      <c r="P869" s="8"/>
      <c r="Q869" s="8"/>
      <c r="R869" s="8"/>
      <c r="S869" s="8"/>
      <c r="T869" s="8"/>
      <c r="U869" s="8"/>
      <c r="V869" s="8"/>
      <c r="W869" s="8"/>
      <c r="X869" s="8"/>
      <c r="Y869" s="8"/>
      <c r="Z869" s="8"/>
      <c r="AA869" s="8"/>
      <c r="AB869" s="8"/>
      <c r="AC869" s="8"/>
      <c r="AD869" s="8"/>
      <c r="AE869" s="8"/>
      <c r="AF869" s="8"/>
      <c r="AG869" s="8"/>
    </row>
    <row r="870" spans="1:33">
      <c r="B870">
        <v>4</v>
      </c>
      <c r="C870" s="151" t="s">
        <v>822</v>
      </c>
      <c r="D870" s="8"/>
      <c r="E870" s="8"/>
      <c r="F870" s="8"/>
      <c r="G870" s="8"/>
      <c r="H870" s="8"/>
      <c r="I870" s="8"/>
      <c r="J870" s="8"/>
      <c r="K870" s="8"/>
      <c r="L870" s="8"/>
      <c r="M870" s="8"/>
      <c r="N870" s="8"/>
      <c r="O870" s="8"/>
      <c r="P870" s="8"/>
      <c r="Q870" s="8"/>
      <c r="R870" s="8"/>
      <c r="S870" s="8"/>
      <c r="T870" s="8"/>
      <c r="U870" s="8"/>
      <c r="V870" s="8"/>
      <c r="W870" s="8"/>
      <c r="X870" s="8"/>
      <c r="Y870" s="8"/>
      <c r="Z870" s="8"/>
      <c r="AA870" s="8"/>
      <c r="AB870" s="8"/>
      <c r="AC870" s="8"/>
      <c r="AD870" s="8"/>
      <c r="AE870" s="8"/>
      <c r="AF870" s="8"/>
      <c r="AG870" s="8"/>
    </row>
    <row r="871" spans="1:33" ht="13.5" thickBot="1">
      <c r="B871">
        <v>5</v>
      </c>
      <c r="C871" s="151" t="s">
        <v>823</v>
      </c>
      <c r="D871" s="8"/>
      <c r="E871" s="8"/>
      <c r="F871" s="8"/>
      <c r="G871" s="8"/>
      <c r="H871" s="8"/>
      <c r="I871" s="8"/>
      <c r="J871" s="8"/>
      <c r="K871" s="8"/>
      <c r="L871" s="8"/>
      <c r="M871" s="8"/>
      <c r="N871" s="8"/>
      <c r="O871" s="8"/>
      <c r="P871" s="8"/>
      <c r="Q871" s="8"/>
      <c r="R871" s="8"/>
      <c r="S871" s="8"/>
      <c r="T871" s="8"/>
      <c r="U871" s="8"/>
      <c r="V871" s="8"/>
      <c r="W871" s="8"/>
      <c r="X871" s="8"/>
      <c r="Y871" s="8"/>
      <c r="Z871" s="8"/>
      <c r="AA871" s="8"/>
      <c r="AB871" s="8"/>
      <c r="AC871" s="8"/>
      <c r="AD871" s="8"/>
      <c r="AE871" s="8"/>
      <c r="AF871" s="8"/>
      <c r="AG871" s="8"/>
    </row>
    <row r="872" spans="1:33" ht="13.5" thickBot="1">
      <c r="C872" s="20" t="s">
        <v>49</v>
      </c>
      <c r="D872" s="108" t="str">
        <f>IF(COUNTIF(D867:D871,"C")&gt;4,"C",IF(COUNTIF(D867:D871,"C")&gt;0,"P"," "))</f>
        <v xml:space="preserve"> </v>
      </c>
      <c r="E872" s="108" t="str">
        <f t="shared" ref="E872:S872" si="430">IF(COUNTIF(E867:E871,"C")&gt;4,"C",IF(COUNTIF(E867:E871,"C")&gt;0,"P"," "))</f>
        <v xml:space="preserve"> </v>
      </c>
      <c r="F872" s="108" t="str">
        <f>IF(COUNTIF(F867:F871,"C")&gt;4,"C",IF(COUNTIF(F867:F871,"C")&gt;0,"P"," "))</f>
        <v xml:space="preserve"> </v>
      </c>
      <c r="G872" s="108" t="str">
        <f t="shared" si="430"/>
        <v xml:space="preserve"> </v>
      </c>
      <c r="H872" s="108" t="str">
        <f t="shared" si="430"/>
        <v xml:space="preserve"> </v>
      </c>
      <c r="I872" s="108" t="str">
        <f t="shared" si="430"/>
        <v xml:space="preserve"> </v>
      </c>
      <c r="J872" s="108" t="str">
        <f t="shared" si="430"/>
        <v xml:space="preserve"> </v>
      </c>
      <c r="K872" s="108" t="str">
        <f t="shared" si="430"/>
        <v xml:space="preserve"> </v>
      </c>
      <c r="L872" s="108" t="str">
        <f t="shared" si="430"/>
        <v xml:space="preserve"> </v>
      </c>
      <c r="M872" s="108" t="str">
        <f t="shared" si="430"/>
        <v xml:space="preserve"> </v>
      </c>
      <c r="N872" s="108" t="str">
        <f t="shared" si="430"/>
        <v xml:space="preserve"> </v>
      </c>
      <c r="O872" s="108" t="str">
        <f t="shared" si="430"/>
        <v xml:space="preserve"> </v>
      </c>
      <c r="P872" s="108" t="str">
        <f t="shared" si="430"/>
        <v xml:space="preserve"> </v>
      </c>
      <c r="Q872" s="108" t="str">
        <f t="shared" si="430"/>
        <v xml:space="preserve"> </v>
      </c>
      <c r="R872" s="108" t="str">
        <f t="shared" si="430"/>
        <v xml:space="preserve"> </v>
      </c>
      <c r="S872" s="108" t="str">
        <f t="shared" si="430"/>
        <v xml:space="preserve"> </v>
      </c>
      <c r="T872" s="108" t="str">
        <f t="shared" ref="T872:AG872" si="431">IF(COUNTIF(T867:T871,"C")&gt;4,"C",IF(COUNTIF(T867:T871,"C")&gt;0,"P"," "))</f>
        <v xml:space="preserve"> </v>
      </c>
      <c r="U872" s="108" t="str">
        <f t="shared" si="431"/>
        <v xml:space="preserve"> </v>
      </c>
      <c r="V872" s="108" t="str">
        <f t="shared" si="431"/>
        <v xml:space="preserve"> </v>
      </c>
      <c r="W872" s="108" t="str">
        <f t="shared" si="431"/>
        <v xml:space="preserve"> </v>
      </c>
      <c r="X872" s="108" t="str">
        <f t="shared" si="431"/>
        <v xml:space="preserve"> </v>
      </c>
      <c r="Y872" s="108" t="str">
        <f t="shared" si="431"/>
        <v xml:space="preserve"> </v>
      </c>
      <c r="Z872" s="108" t="str">
        <f t="shared" si="431"/>
        <v xml:space="preserve"> </v>
      </c>
      <c r="AA872" s="108" t="str">
        <f t="shared" si="431"/>
        <v xml:space="preserve"> </v>
      </c>
      <c r="AB872" s="108" t="str">
        <f t="shared" si="431"/>
        <v xml:space="preserve"> </v>
      </c>
      <c r="AC872" s="108" t="str">
        <f t="shared" si="431"/>
        <v xml:space="preserve"> </v>
      </c>
      <c r="AD872" s="108" t="str">
        <f t="shared" si="431"/>
        <v xml:space="preserve"> </v>
      </c>
      <c r="AE872" s="108" t="str">
        <f t="shared" si="431"/>
        <v xml:space="preserve"> </v>
      </c>
      <c r="AF872" s="108" t="str">
        <f t="shared" si="431"/>
        <v xml:space="preserve"> </v>
      </c>
      <c r="AG872" s="108" t="str">
        <f t="shared" si="431"/>
        <v xml:space="preserve"> </v>
      </c>
    </row>
    <row r="873" spans="1:33" ht="15">
      <c r="B873" s="139" t="s">
        <v>817</v>
      </c>
      <c r="D873" s="543" t="s">
        <v>939</v>
      </c>
      <c r="E873" s="543"/>
      <c r="F873" s="543"/>
      <c r="G873" s="543"/>
      <c r="H873" s="543"/>
      <c r="I873" s="543"/>
      <c r="J873" s="543"/>
      <c r="K873" s="543"/>
      <c r="L873" s="543"/>
      <c r="M873" s="543"/>
      <c r="N873" s="543"/>
      <c r="O873" s="543"/>
      <c r="P873" s="543"/>
      <c r="Q873" s="543"/>
      <c r="R873" s="543"/>
      <c r="S873" s="543"/>
      <c r="T873" s="544"/>
      <c r="U873" s="544"/>
      <c r="V873" s="544"/>
      <c r="W873" s="544"/>
      <c r="X873" s="544"/>
      <c r="Y873" s="544"/>
      <c r="Z873" s="544"/>
      <c r="AA873" s="544"/>
      <c r="AB873" s="544"/>
      <c r="AC873" s="544"/>
      <c r="AD873" s="544"/>
      <c r="AE873" s="544"/>
      <c r="AF873" s="544"/>
      <c r="AG873" s="544"/>
    </row>
    <row r="874" spans="1:33">
      <c r="B874">
        <v>1</v>
      </c>
      <c r="C874" s="151" t="s">
        <v>824</v>
      </c>
      <c r="D874" s="8"/>
      <c r="E874" s="8"/>
      <c r="F874" s="8"/>
      <c r="G874" s="8"/>
      <c r="H874" s="8"/>
      <c r="I874" s="8"/>
      <c r="J874" s="8"/>
      <c r="K874" s="8"/>
      <c r="L874" s="8"/>
      <c r="M874" s="8"/>
      <c r="N874" s="8"/>
      <c r="O874" s="8"/>
      <c r="P874" s="8"/>
      <c r="Q874" s="8"/>
      <c r="R874" s="8"/>
      <c r="S874" s="8"/>
      <c r="T874" s="8"/>
      <c r="U874" s="8"/>
      <c r="V874" s="8"/>
      <c r="W874" s="8"/>
      <c r="X874" s="8"/>
      <c r="Y874" s="8"/>
      <c r="Z874" s="8"/>
      <c r="AA874" s="8"/>
      <c r="AB874" s="8"/>
      <c r="AC874" s="8"/>
      <c r="AD874" s="8"/>
      <c r="AE874" s="8"/>
      <c r="AF874" s="8"/>
      <c r="AG874" s="8"/>
    </row>
    <row r="875" spans="1:33">
      <c r="B875">
        <v>2</v>
      </c>
      <c r="C875" s="151" t="s">
        <v>825</v>
      </c>
      <c r="D875" s="84"/>
      <c r="E875" s="8"/>
      <c r="F875" s="8"/>
      <c r="G875" s="8"/>
      <c r="H875" s="8"/>
      <c r="I875" s="8"/>
      <c r="J875" s="8"/>
      <c r="K875" s="8"/>
      <c r="L875" s="8"/>
      <c r="M875" s="8"/>
      <c r="N875" s="8"/>
      <c r="O875" s="8"/>
      <c r="P875" s="8"/>
      <c r="Q875" s="8"/>
      <c r="R875" s="8"/>
      <c r="S875" s="8"/>
      <c r="T875" s="8"/>
      <c r="U875" s="8"/>
      <c r="V875" s="8"/>
      <c r="W875" s="8"/>
      <c r="X875" s="8"/>
      <c r="Y875" s="8"/>
      <c r="Z875" s="8"/>
      <c r="AA875" s="8"/>
      <c r="AB875" s="8"/>
      <c r="AC875" s="8"/>
      <c r="AD875" s="8"/>
      <c r="AE875" s="8"/>
      <c r="AF875" s="8"/>
      <c r="AG875" s="8"/>
    </row>
    <row r="876" spans="1:33">
      <c r="B876">
        <v>3</v>
      </c>
      <c r="C876" s="151" t="s">
        <v>828</v>
      </c>
      <c r="D876" s="8"/>
      <c r="E876" s="8"/>
      <c r="F876" s="8"/>
      <c r="G876" s="8"/>
      <c r="H876" s="8"/>
      <c r="I876" s="8"/>
      <c r="J876" s="8"/>
      <c r="K876" s="8"/>
      <c r="L876" s="8"/>
      <c r="M876" s="8"/>
      <c r="N876" s="8"/>
      <c r="O876" s="8"/>
      <c r="P876" s="8"/>
      <c r="Q876" s="8"/>
      <c r="R876" s="8"/>
      <c r="S876" s="8"/>
      <c r="T876" s="8"/>
      <c r="U876" s="8"/>
      <c r="V876" s="8"/>
      <c r="W876" s="8"/>
      <c r="X876" s="8"/>
      <c r="Y876" s="8"/>
      <c r="Z876" s="8"/>
      <c r="AA876" s="8"/>
      <c r="AB876" s="8"/>
      <c r="AC876" s="8"/>
      <c r="AD876" s="8"/>
      <c r="AE876" s="8"/>
      <c r="AF876" s="8"/>
      <c r="AG876" s="8"/>
    </row>
    <row r="877" spans="1:33">
      <c r="B877">
        <v>4</v>
      </c>
      <c r="C877" s="151" t="s">
        <v>826</v>
      </c>
      <c r="D877" s="8"/>
      <c r="E877" s="8"/>
      <c r="F877" s="8"/>
      <c r="G877" s="8"/>
      <c r="H877" s="8"/>
      <c r="I877" s="8"/>
      <c r="J877" s="8"/>
      <c r="K877" s="8"/>
      <c r="L877" s="8"/>
      <c r="M877" s="8"/>
      <c r="N877" s="8"/>
      <c r="O877" s="8"/>
      <c r="P877" s="8"/>
      <c r="Q877" s="8"/>
      <c r="R877" s="8"/>
      <c r="S877" s="8"/>
      <c r="T877" s="8"/>
      <c r="U877" s="8"/>
      <c r="V877" s="8"/>
      <c r="W877" s="8"/>
      <c r="X877" s="8"/>
      <c r="Y877" s="8"/>
      <c r="Z877" s="8"/>
      <c r="AA877" s="8"/>
      <c r="AB877" s="8"/>
      <c r="AC877" s="8"/>
      <c r="AD877" s="8"/>
      <c r="AE877" s="8"/>
      <c r="AF877" s="8"/>
      <c r="AG877" s="8"/>
    </row>
    <row r="878" spans="1:33" ht="13.5" thickBot="1">
      <c r="B878">
        <v>5</v>
      </c>
      <c r="C878" s="151" t="s">
        <v>827</v>
      </c>
      <c r="D878" s="8"/>
      <c r="E878" s="8"/>
      <c r="F878" s="8"/>
      <c r="G878" s="8"/>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8"/>
      <c r="AG878" s="8"/>
    </row>
    <row r="879" spans="1:33" ht="13.5" thickBot="1">
      <c r="C879" s="20" t="s">
        <v>49</v>
      </c>
      <c r="D879" s="108" t="str">
        <f>IF(COUNTIF(D874:D878,"C")&gt;4,"C",IF(COUNTIF(D874:D878,"C")&gt;0,"P"," "))</f>
        <v xml:space="preserve"> </v>
      </c>
      <c r="E879" s="108" t="str">
        <f t="shared" ref="E879:S879" si="432">IF(COUNTIF(E874:E878,"C")&gt;4,"C",IF(COUNTIF(E874:E878,"C")&gt;0,"P"," "))</f>
        <v xml:space="preserve"> </v>
      </c>
      <c r="F879" s="108" t="str">
        <f>IF(COUNTIF(F874:F878,"C")&gt;4,"C",IF(COUNTIF(F874:F878,"C")&gt;0,"P"," "))</f>
        <v xml:space="preserve"> </v>
      </c>
      <c r="G879" s="108" t="str">
        <f t="shared" si="432"/>
        <v xml:space="preserve"> </v>
      </c>
      <c r="H879" s="108" t="str">
        <f t="shared" si="432"/>
        <v xml:space="preserve"> </v>
      </c>
      <c r="I879" s="108" t="str">
        <f t="shared" si="432"/>
        <v xml:space="preserve"> </v>
      </c>
      <c r="J879" s="108" t="str">
        <f t="shared" si="432"/>
        <v xml:space="preserve"> </v>
      </c>
      <c r="K879" s="108" t="str">
        <f t="shared" si="432"/>
        <v xml:space="preserve"> </v>
      </c>
      <c r="L879" s="108" t="str">
        <f t="shared" si="432"/>
        <v xml:space="preserve"> </v>
      </c>
      <c r="M879" s="108" t="str">
        <f t="shared" si="432"/>
        <v xml:space="preserve"> </v>
      </c>
      <c r="N879" s="108" t="str">
        <f t="shared" si="432"/>
        <v xml:space="preserve"> </v>
      </c>
      <c r="O879" s="108" t="str">
        <f t="shared" si="432"/>
        <v xml:space="preserve"> </v>
      </c>
      <c r="P879" s="108" t="str">
        <f t="shared" si="432"/>
        <v xml:space="preserve"> </v>
      </c>
      <c r="Q879" s="108" t="str">
        <f t="shared" si="432"/>
        <v xml:space="preserve"> </v>
      </c>
      <c r="R879" s="108" t="str">
        <f t="shared" si="432"/>
        <v xml:space="preserve"> </v>
      </c>
      <c r="S879" s="108" t="str">
        <f t="shared" si="432"/>
        <v xml:space="preserve"> </v>
      </c>
      <c r="T879" s="108" t="str">
        <f t="shared" ref="T879:AG879" si="433">IF(COUNTIF(T874:T878,"C")&gt;4,"C",IF(COUNTIF(T874:T878,"C")&gt;0,"P"," "))</f>
        <v xml:space="preserve"> </v>
      </c>
      <c r="U879" s="108" t="str">
        <f t="shared" si="433"/>
        <v xml:space="preserve"> </v>
      </c>
      <c r="V879" s="108" t="str">
        <f t="shared" si="433"/>
        <v xml:space="preserve"> </v>
      </c>
      <c r="W879" s="108" t="str">
        <f t="shared" si="433"/>
        <v xml:space="preserve"> </v>
      </c>
      <c r="X879" s="108" t="str">
        <f t="shared" si="433"/>
        <v xml:space="preserve"> </v>
      </c>
      <c r="Y879" s="108" t="str">
        <f t="shared" si="433"/>
        <v xml:space="preserve"> </v>
      </c>
      <c r="Z879" s="108" t="str">
        <f t="shared" si="433"/>
        <v xml:space="preserve"> </v>
      </c>
      <c r="AA879" s="108" t="str">
        <f t="shared" si="433"/>
        <v xml:space="preserve"> </v>
      </c>
      <c r="AB879" s="108" t="str">
        <f t="shared" si="433"/>
        <v xml:space="preserve"> </v>
      </c>
      <c r="AC879" s="108" t="str">
        <f t="shared" si="433"/>
        <v xml:space="preserve"> </v>
      </c>
      <c r="AD879" s="108" t="str">
        <f t="shared" si="433"/>
        <v xml:space="preserve"> </v>
      </c>
      <c r="AE879" s="108" t="str">
        <f t="shared" si="433"/>
        <v xml:space="preserve"> </v>
      </c>
      <c r="AF879" s="108" t="str">
        <f t="shared" si="433"/>
        <v xml:space="preserve"> </v>
      </c>
      <c r="AG879" s="108" t="str">
        <f t="shared" si="433"/>
        <v xml:space="preserve"> </v>
      </c>
    </row>
    <row r="880" spans="1:33" ht="15">
      <c r="B880" s="139" t="s">
        <v>818</v>
      </c>
      <c r="D880" s="543" t="s">
        <v>940</v>
      </c>
      <c r="E880" s="543"/>
      <c r="F880" s="543"/>
      <c r="G880" s="543"/>
      <c r="H880" s="543"/>
      <c r="I880" s="543"/>
      <c r="J880" s="543"/>
      <c r="K880" s="543"/>
      <c r="L880" s="543"/>
      <c r="M880" s="543"/>
      <c r="N880" s="543"/>
      <c r="O880" s="543"/>
      <c r="P880" s="543"/>
      <c r="Q880" s="543"/>
      <c r="R880" s="543"/>
      <c r="S880" s="543"/>
      <c r="T880" s="544"/>
      <c r="U880" s="544"/>
      <c r="V880" s="544"/>
      <c r="W880" s="544"/>
      <c r="X880" s="544"/>
      <c r="Y880" s="544"/>
      <c r="Z880" s="544"/>
      <c r="AA880" s="544"/>
      <c r="AB880" s="544"/>
      <c r="AC880" s="544"/>
      <c r="AD880" s="544"/>
      <c r="AE880" s="544"/>
      <c r="AF880" s="544"/>
      <c r="AG880" s="544"/>
    </row>
    <row r="881" spans="1:33">
      <c r="B881">
        <v>1</v>
      </c>
      <c r="C881" s="151" t="s">
        <v>829</v>
      </c>
      <c r="D881" s="8"/>
      <c r="E881" s="8"/>
      <c r="F881" s="8"/>
      <c r="G881" s="8"/>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8"/>
      <c r="AG881" s="8"/>
    </row>
    <row r="882" spans="1:33">
      <c r="B882">
        <v>2</v>
      </c>
      <c r="C882" s="151" t="s">
        <v>830</v>
      </c>
      <c r="D882" s="84"/>
      <c r="E882" s="8"/>
      <c r="F882" s="8"/>
      <c r="G882" s="8"/>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8"/>
      <c r="AG882" s="8"/>
    </row>
    <row r="883" spans="1:33">
      <c r="B883">
        <v>3</v>
      </c>
      <c r="C883" s="151" t="s">
        <v>831</v>
      </c>
      <c r="D883" s="8"/>
      <c r="E883" s="8"/>
      <c r="F883" s="8"/>
      <c r="G883" s="8"/>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8"/>
      <c r="AG883" s="8"/>
    </row>
    <row r="884" spans="1:33">
      <c r="B884">
        <v>4</v>
      </c>
      <c r="C884" s="151" t="s">
        <v>832</v>
      </c>
      <c r="D884" s="8"/>
      <c r="E884" s="8"/>
      <c r="F884" s="8"/>
      <c r="G884" s="8"/>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8"/>
      <c r="AG884" s="8"/>
    </row>
    <row r="885" spans="1:33" ht="13.5" thickBot="1">
      <c r="B885">
        <v>5</v>
      </c>
      <c r="C885" s="151" t="s">
        <v>833</v>
      </c>
      <c r="D885" s="8"/>
      <c r="E885" s="8"/>
      <c r="F885" s="8"/>
      <c r="G885" s="8"/>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8"/>
      <c r="AG885" s="8"/>
    </row>
    <row r="886" spans="1:33" ht="13.5" thickBot="1">
      <c r="C886" s="20" t="s">
        <v>49</v>
      </c>
      <c r="D886" s="108" t="str">
        <f>IF(COUNTIF(D881:D885,"C")&gt;4,"C",IF(COUNTIF(D881:D885,"C")&gt;0,"P"," "))</f>
        <v xml:space="preserve"> </v>
      </c>
      <c r="E886" s="108" t="str">
        <f t="shared" ref="E886:S886" si="434">IF(COUNTIF(E881:E885,"C")&gt;4,"C",IF(COUNTIF(E881:E885,"C")&gt;0,"P"," "))</f>
        <v xml:space="preserve"> </v>
      </c>
      <c r="F886" s="108" t="str">
        <f>IF(COUNTIF(F881:F885,"C")&gt;4,"C",IF(COUNTIF(F881:F885,"C")&gt;0,"P"," "))</f>
        <v xml:space="preserve"> </v>
      </c>
      <c r="G886" s="108" t="str">
        <f t="shared" si="434"/>
        <v xml:space="preserve"> </v>
      </c>
      <c r="H886" s="108" t="str">
        <f t="shared" si="434"/>
        <v xml:space="preserve"> </v>
      </c>
      <c r="I886" s="108" t="str">
        <f t="shared" si="434"/>
        <v xml:space="preserve"> </v>
      </c>
      <c r="J886" s="108" t="str">
        <f t="shared" si="434"/>
        <v xml:space="preserve"> </v>
      </c>
      <c r="K886" s="108" t="str">
        <f t="shared" si="434"/>
        <v xml:space="preserve"> </v>
      </c>
      <c r="L886" s="108" t="str">
        <f t="shared" si="434"/>
        <v xml:space="preserve"> </v>
      </c>
      <c r="M886" s="108" t="str">
        <f t="shared" si="434"/>
        <v xml:space="preserve"> </v>
      </c>
      <c r="N886" s="108" t="str">
        <f t="shared" si="434"/>
        <v xml:space="preserve"> </v>
      </c>
      <c r="O886" s="108" t="str">
        <f t="shared" si="434"/>
        <v xml:space="preserve"> </v>
      </c>
      <c r="P886" s="108" t="str">
        <f t="shared" si="434"/>
        <v xml:space="preserve"> </v>
      </c>
      <c r="Q886" s="108" t="str">
        <f t="shared" si="434"/>
        <v xml:space="preserve"> </v>
      </c>
      <c r="R886" s="108" t="str">
        <f t="shared" si="434"/>
        <v xml:space="preserve"> </v>
      </c>
      <c r="S886" s="108" t="str">
        <f t="shared" si="434"/>
        <v xml:space="preserve"> </v>
      </c>
      <c r="T886" s="108" t="str">
        <f t="shared" ref="T886:AG886" si="435">IF(COUNTIF(T881:T885,"C")&gt;4,"C",IF(COUNTIF(T881:T885,"C")&gt;0,"P"," "))</f>
        <v xml:space="preserve"> </v>
      </c>
      <c r="U886" s="108" t="str">
        <f t="shared" si="435"/>
        <v xml:space="preserve"> </v>
      </c>
      <c r="V886" s="108" t="str">
        <f t="shared" si="435"/>
        <v xml:space="preserve"> </v>
      </c>
      <c r="W886" s="108" t="str">
        <f t="shared" si="435"/>
        <v xml:space="preserve"> </v>
      </c>
      <c r="X886" s="108" t="str">
        <f t="shared" si="435"/>
        <v xml:space="preserve"> </v>
      </c>
      <c r="Y886" s="108" t="str">
        <f t="shared" si="435"/>
        <v xml:space="preserve"> </v>
      </c>
      <c r="Z886" s="108" t="str">
        <f t="shared" si="435"/>
        <v xml:space="preserve"> </v>
      </c>
      <c r="AA886" s="108" t="str">
        <f t="shared" si="435"/>
        <v xml:space="preserve"> </v>
      </c>
      <c r="AB886" s="108" t="str">
        <f t="shared" si="435"/>
        <v xml:space="preserve"> </v>
      </c>
      <c r="AC886" s="108" t="str">
        <f t="shared" si="435"/>
        <v xml:space="preserve"> </v>
      </c>
      <c r="AD886" s="108" t="str">
        <f t="shared" si="435"/>
        <v xml:space="preserve"> </v>
      </c>
      <c r="AE886" s="108" t="str">
        <f t="shared" si="435"/>
        <v xml:space="preserve"> </v>
      </c>
      <c r="AF886" s="108" t="str">
        <f t="shared" si="435"/>
        <v xml:space="preserve"> </v>
      </c>
      <c r="AG886" s="108" t="str">
        <f t="shared" si="435"/>
        <v xml:space="preserve"> </v>
      </c>
    </row>
    <row r="887" spans="1:33" ht="18">
      <c r="A887" s="541" t="s">
        <v>941</v>
      </c>
      <c r="B887" s="542"/>
      <c r="C887" s="542"/>
      <c r="D887" s="542"/>
      <c r="E887" s="542"/>
      <c r="F887" s="542"/>
      <c r="G887" s="542"/>
      <c r="H887" s="542"/>
      <c r="I887" s="542"/>
      <c r="J887" s="542"/>
      <c r="K887" s="542"/>
      <c r="L887" s="542"/>
      <c r="M887" s="542"/>
      <c r="N887" s="542"/>
      <c r="O887" s="542"/>
      <c r="P887" s="542"/>
      <c r="Q887" s="542"/>
      <c r="R887" s="542"/>
      <c r="S887" s="542"/>
      <c r="T887" s="542"/>
      <c r="U887" s="542"/>
      <c r="V887" s="542"/>
      <c r="W887" s="542"/>
      <c r="X887" s="542"/>
      <c r="Y887" s="542"/>
      <c r="Z887" s="542"/>
      <c r="AA887" s="542"/>
      <c r="AB887" s="542"/>
      <c r="AC887" s="542"/>
      <c r="AD887" s="542"/>
      <c r="AE887" s="542"/>
      <c r="AF887" s="542"/>
      <c r="AG887" s="542"/>
    </row>
    <row r="888" spans="1:33" ht="15">
      <c r="B888" s="139" t="s">
        <v>835</v>
      </c>
    </row>
    <row r="889" spans="1:33">
      <c r="B889">
        <v>1</v>
      </c>
      <c r="C889" s="151" t="s">
        <v>841</v>
      </c>
      <c r="D889" s="8"/>
      <c r="E889" s="8"/>
      <c r="F889" s="8"/>
      <c r="G889" s="8"/>
      <c r="H889" s="8"/>
      <c r="I889" s="8"/>
      <c r="J889" s="8"/>
      <c r="K889" s="8"/>
      <c r="L889" s="8"/>
      <c r="M889" s="8"/>
      <c r="N889" s="8"/>
      <c r="O889" s="8"/>
      <c r="P889" s="8"/>
      <c r="Q889" s="8"/>
      <c r="R889" s="8"/>
      <c r="S889" s="8"/>
      <c r="T889" s="8"/>
      <c r="U889" s="8"/>
      <c r="V889" s="8"/>
      <c r="W889" s="8"/>
      <c r="X889" s="8"/>
      <c r="Y889" s="8"/>
      <c r="Z889" s="8"/>
      <c r="AA889" s="8"/>
      <c r="AB889" s="8"/>
      <c r="AC889" s="8"/>
      <c r="AD889" s="8"/>
      <c r="AE889" s="8"/>
      <c r="AF889" s="8"/>
      <c r="AG889" s="8"/>
    </row>
    <row r="890" spans="1:33">
      <c r="B890">
        <v>2</v>
      </c>
      <c r="C890" s="151" t="s">
        <v>842</v>
      </c>
      <c r="D890" s="84"/>
      <c r="E890" s="8"/>
      <c r="F890" s="8"/>
      <c r="G890" s="8"/>
      <c r="H890" s="8"/>
      <c r="I890" s="8"/>
      <c r="J890" s="8"/>
      <c r="K890" s="8"/>
      <c r="L890" s="8"/>
      <c r="M890" s="8"/>
      <c r="N890" s="8"/>
      <c r="O890" s="8"/>
      <c r="P890" s="8"/>
      <c r="Q890" s="8"/>
      <c r="R890" s="8"/>
      <c r="S890" s="8"/>
      <c r="T890" s="8"/>
      <c r="U890" s="8"/>
      <c r="V890" s="8"/>
      <c r="W890" s="8"/>
      <c r="X890" s="8"/>
      <c r="Y890" s="8"/>
      <c r="Z890" s="8"/>
      <c r="AA890" s="8"/>
      <c r="AB890" s="8"/>
      <c r="AC890" s="8"/>
      <c r="AD890" s="8"/>
      <c r="AE890" s="8"/>
      <c r="AF890" s="8"/>
      <c r="AG890" s="8"/>
    </row>
    <row r="891" spans="1:33">
      <c r="B891">
        <v>3</v>
      </c>
      <c r="C891" s="151" t="s">
        <v>843</v>
      </c>
      <c r="D891" s="8"/>
      <c r="E891" s="8"/>
      <c r="F891" s="8"/>
      <c r="G891" s="8"/>
      <c r="H891" s="8"/>
      <c r="I891" s="8"/>
      <c r="J891" s="8"/>
      <c r="K891" s="8"/>
      <c r="L891" s="8"/>
      <c r="M891" s="8"/>
      <c r="N891" s="8"/>
      <c r="O891" s="8"/>
      <c r="P891" s="8"/>
      <c r="Q891" s="8"/>
      <c r="R891" s="8"/>
      <c r="S891" s="8"/>
      <c r="T891" s="8"/>
      <c r="U891" s="8"/>
      <c r="V891" s="8"/>
      <c r="W891" s="8"/>
      <c r="X891" s="8"/>
      <c r="Y891" s="8"/>
      <c r="Z891" s="8"/>
      <c r="AA891" s="8"/>
      <c r="AB891" s="8"/>
      <c r="AC891" s="8"/>
      <c r="AD891" s="8"/>
      <c r="AE891" s="8"/>
      <c r="AF891" s="8"/>
      <c r="AG891" s="8"/>
    </row>
    <row r="892" spans="1:33">
      <c r="B892">
        <v>4</v>
      </c>
      <c r="C892" s="151" t="s">
        <v>839</v>
      </c>
      <c r="D892" s="8"/>
      <c r="E892" s="8"/>
      <c r="F892" s="8"/>
      <c r="G892" s="8"/>
      <c r="H892" s="8"/>
      <c r="I892" s="8"/>
      <c r="J892" s="8"/>
      <c r="K892" s="8"/>
      <c r="L892" s="8"/>
      <c r="M892" s="8"/>
      <c r="N892" s="8"/>
      <c r="O892" s="8"/>
      <c r="P892" s="8"/>
      <c r="Q892" s="8"/>
      <c r="R892" s="8"/>
      <c r="S892" s="8"/>
      <c r="T892" s="8"/>
      <c r="U892" s="8"/>
      <c r="V892" s="8"/>
      <c r="W892" s="8"/>
      <c r="X892" s="8"/>
      <c r="Y892" s="8"/>
      <c r="Z892" s="8"/>
      <c r="AA892" s="8"/>
      <c r="AB892" s="8"/>
      <c r="AC892" s="8"/>
      <c r="AD892" s="8"/>
      <c r="AE892" s="8"/>
      <c r="AF892" s="8"/>
      <c r="AG892" s="8"/>
    </row>
    <row r="893" spans="1:33" ht="13.5" thickBot="1">
      <c r="B893">
        <v>5</v>
      </c>
      <c r="C893" s="151" t="s">
        <v>840</v>
      </c>
      <c r="D893" s="8"/>
      <c r="E893" s="8"/>
      <c r="F893" s="8"/>
      <c r="G893" s="8"/>
      <c r="H893" s="8"/>
      <c r="I893" s="8"/>
      <c r="J893" s="8"/>
      <c r="K893" s="8"/>
      <c r="L893" s="8"/>
      <c r="M893" s="8"/>
      <c r="N893" s="8"/>
      <c r="O893" s="8"/>
      <c r="P893" s="8"/>
      <c r="Q893" s="8"/>
      <c r="R893" s="8"/>
      <c r="S893" s="8"/>
      <c r="T893" s="8"/>
      <c r="U893" s="8"/>
      <c r="V893" s="8"/>
      <c r="W893" s="8"/>
      <c r="X893" s="8"/>
      <c r="Y893" s="8"/>
      <c r="Z893" s="8"/>
      <c r="AA893" s="8"/>
      <c r="AB893" s="8"/>
      <c r="AC893" s="8"/>
      <c r="AD893" s="8"/>
      <c r="AE893" s="8"/>
      <c r="AF893" s="8"/>
      <c r="AG893" s="8"/>
    </row>
    <row r="894" spans="1:33" ht="13.5" thickBot="1">
      <c r="C894" s="20" t="s">
        <v>49</v>
      </c>
      <c r="D894" s="108" t="str">
        <f>IF(COUNTIF(D889:D893,"C")&gt;4,"C",IF(COUNTIF(D889:D893,"C")&gt;0,"P"," "))</f>
        <v xml:space="preserve"> </v>
      </c>
      <c r="E894" s="108" t="str">
        <f t="shared" ref="E894:S894" si="436">IF(COUNTIF(E889:E893,"C")&gt;4,"C",IF(COUNTIF(E889:E893,"C")&gt;0,"P"," "))</f>
        <v xml:space="preserve"> </v>
      </c>
      <c r="F894" s="108" t="str">
        <f>IF(COUNTIF(F889:F893,"C")&gt;4,"C",IF(COUNTIF(F889:F893,"C")&gt;0,"P"," "))</f>
        <v xml:space="preserve"> </v>
      </c>
      <c r="G894" s="108" t="str">
        <f t="shared" si="436"/>
        <v xml:space="preserve"> </v>
      </c>
      <c r="H894" s="108" t="str">
        <f t="shared" si="436"/>
        <v xml:space="preserve"> </v>
      </c>
      <c r="I894" s="108" t="str">
        <f t="shared" si="436"/>
        <v xml:space="preserve"> </v>
      </c>
      <c r="J894" s="108" t="str">
        <f t="shared" si="436"/>
        <v xml:space="preserve"> </v>
      </c>
      <c r="K894" s="108" t="str">
        <f t="shared" si="436"/>
        <v xml:space="preserve"> </v>
      </c>
      <c r="L894" s="108" t="str">
        <f t="shared" si="436"/>
        <v xml:space="preserve"> </v>
      </c>
      <c r="M894" s="108" t="str">
        <f t="shared" si="436"/>
        <v xml:space="preserve"> </v>
      </c>
      <c r="N894" s="108" t="str">
        <f t="shared" si="436"/>
        <v xml:space="preserve"> </v>
      </c>
      <c r="O894" s="108" t="str">
        <f t="shared" si="436"/>
        <v xml:space="preserve"> </v>
      </c>
      <c r="P894" s="108" t="str">
        <f t="shared" si="436"/>
        <v xml:space="preserve"> </v>
      </c>
      <c r="Q894" s="108" t="str">
        <f t="shared" si="436"/>
        <v xml:space="preserve"> </v>
      </c>
      <c r="R894" s="108" t="str">
        <f t="shared" si="436"/>
        <v xml:space="preserve"> </v>
      </c>
      <c r="S894" s="108" t="str">
        <f t="shared" si="436"/>
        <v xml:space="preserve"> </v>
      </c>
      <c r="T894" s="108" t="str">
        <f t="shared" ref="T894:AG894" si="437">IF(COUNTIF(T889:T893,"C")&gt;4,"C",IF(COUNTIF(T889:T893,"C")&gt;0,"P"," "))</f>
        <v xml:space="preserve"> </v>
      </c>
      <c r="U894" s="108" t="str">
        <f t="shared" si="437"/>
        <v xml:space="preserve"> </v>
      </c>
      <c r="V894" s="108" t="str">
        <f t="shared" si="437"/>
        <v xml:space="preserve"> </v>
      </c>
      <c r="W894" s="108" t="str">
        <f t="shared" si="437"/>
        <v xml:space="preserve"> </v>
      </c>
      <c r="X894" s="108" t="str">
        <f t="shared" si="437"/>
        <v xml:space="preserve"> </v>
      </c>
      <c r="Y894" s="108" t="str">
        <f t="shared" si="437"/>
        <v xml:space="preserve"> </v>
      </c>
      <c r="Z894" s="108" t="str">
        <f t="shared" si="437"/>
        <v xml:space="preserve"> </v>
      </c>
      <c r="AA894" s="108" t="str">
        <f t="shared" si="437"/>
        <v xml:space="preserve"> </v>
      </c>
      <c r="AB894" s="108" t="str">
        <f t="shared" si="437"/>
        <v xml:space="preserve"> </v>
      </c>
      <c r="AC894" s="108" t="str">
        <f t="shared" si="437"/>
        <v xml:space="preserve"> </v>
      </c>
      <c r="AD894" s="108" t="str">
        <f t="shared" si="437"/>
        <v xml:space="preserve"> </v>
      </c>
      <c r="AE894" s="108" t="str">
        <f t="shared" si="437"/>
        <v xml:space="preserve"> </v>
      </c>
      <c r="AF894" s="108" t="str">
        <f t="shared" si="437"/>
        <v xml:space="preserve"> </v>
      </c>
      <c r="AG894" s="108" t="str">
        <f t="shared" si="437"/>
        <v xml:space="preserve"> </v>
      </c>
    </row>
    <row r="895" spans="1:33" ht="15">
      <c r="B895" s="139" t="s">
        <v>836</v>
      </c>
    </row>
    <row r="896" spans="1:33">
      <c r="B896">
        <v>1</v>
      </c>
      <c r="C896" s="151" t="s">
        <v>844</v>
      </c>
      <c r="D896" s="8"/>
      <c r="E896" s="8"/>
      <c r="F896" s="8"/>
      <c r="G896" s="8"/>
      <c r="H896" s="8"/>
      <c r="I896" s="8"/>
      <c r="J896" s="8"/>
      <c r="K896" s="8"/>
      <c r="L896" s="8"/>
      <c r="M896" s="8"/>
      <c r="N896" s="8"/>
      <c r="O896" s="8"/>
      <c r="P896" s="8"/>
      <c r="Q896" s="8"/>
      <c r="R896" s="8"/>
      <c r="S896" s="8"/>
      <c r="T896" s="8"/>
      <c r="U896" s="8"/>
      <c r="V896" s="8"/>
      <c r="W896" s="8"/>
      <c r="X896" s="8"/>
      <c r="Y896" s="8"/>
      <c r="Z896" s="8"/>
      <c r="AA896" s="8"/>
      <c r="AB896" s="8"/>
      <c r="AC896" s="8"/>
      <c r="AD896" s="8"/>
      <c r="AE896" s="8"/>
      <c r="AF896" s="8"/>
      <c r="AG896" s="8"/>
    </row>
    <row r="897" spans="1:33">
      <c r="B897">
        <v>2</v>
      </c>
      <c r="C897" s="151" t="s">
        <v>845</v>
      </c>
      <c r="D897" s="84"/>
      <c r="E897" s="8"/>
      <c r="F897" s="8"/>
      <c r="G897" s="8"/>
      <c r="H897" s="8"/>
      <c r="I897" s="8"/>
      <c r="J897" s="8"/>
      <c r="K897" s="8"/>
      <c r="L897" s="8"/>
      <c r="M897" s="8"/>
      <c r="N897" s="8"/>
      <c r="O897" s="8"/>
      <c r="P897" s="8"/>
      <c r="Q897" s="8"/>
      <c r="R897" s="8"/>
      <c r="S897" s="8"/>
      <c r="T897" s="8"/>
      <c r="U897" s="8"/>
      <c r="V897" s="8"/>
      <c r="W897" s="8"/>
      <c r="X897" s="8"/>
      <c r="Y897" s="8"/>
      <c r="Z897" s="8"/>
      <c r="AA897" s="8"/>
      <c r="AB897" s="8"/>
      <c r="AC897" s="8"/>
      <c r="AD897" s="8"/>
      <c r="AE897" s="8"/>
      <c r="AF897" s="8"/>
      <c r="AG897" s="8"/>
    </row>
    <row r="898" spans="1:33">
      <c r="B898">
        <v>3</v>
      </c>
      <c r="C898" s="151" t="s">
        <v>846</v>
      </c>
      <c r="D898" s="8"/>
      <c r="E898" s="8"/>
      <c r="F898" s="8"/>
      <c r="G898" s="8"/>
      <c r="H898" s="8"/>
      <c r="I898" s="8"/>
      <c r="J898" s="8"/>
      <c r="K898" s="8"/>
      <c r="L898" s="8"/>
      <c r="M898" s="8"/>
      <c r="N898" s="8"/>
      <c r="O898" s="8"/>
      <c r="P898" s="8"/>
      <c r="Q898" s="8"/>
      <c r="R898" s="8"/>
      <c r="S898" s="8"/>
      <c r="T898" s="8"/>
      <c r="U898" s="8"/>
      <c r="V898" s="8"/>
      <c r="W898" s="8"/>
      <c r="X898" s="8"/>
      <c r="Y898" s="8"/>
      <c r="Z898" s="8"/>
      <c r="AA898" s="8"/>
      <c r="AB898" s="8"/>
      <c r="AC898" s="8"/>
      <c r="AD898" s="8"/>
      <c r="AE898" s="8"/>
      <c r="AF898" s="8"/>
      <c r="AG898" s="8"/>
    </row>
    <row r="899" spans="1:33">
      <c r="B899">
        <v>4</v>
      </c>
      <c r="C899" s="151" t="s">
        <v>839</v>
      </c>
      <c r="D899" s="8"/>
      <c r="E899" s="8"/>
      <c r="F899" s="8"/>
      <c r="G899" s="8"/>
      <c r="H899" s="8"/>
      <c r="I899" s="8"/>
      <c r="J899" s="8"/>
      <c r="K899" s="8"/>
      <c r="L899" s="8"/>
      <c r="M899" s="8"/>
      <c r="N899" s="8"/>
      <c r="O899" s="8"/>
      <c r="P899" s="8"/>
      <c r="Q899" s="8"/>
      <c r="R899" s="8"/>
      <c r="S899" s="8"/>
      <c r="T899" s="8"/>
      <c r="U899" s="8"/>
      <c r="V899" s="8"/>
      <c r="W899" s="8"/>
      <c r="X899" s="8"/>
      <c r="Y899" s="8"/>
      <c r="Z899" s="8"/>
      <c r="AA899" s="8"/>
      <c r="AB899" s="8"/>
      <c r="AC899" s="8"/>
      <c r="AD899" s="8"/>
      <c r="AE899" s="8"/>
      <c r="AF899" s="8"/>
      <c r="AG899" s="8"/>
    </row>
    <row r="900" spans="1:33" ht="13.5" thickBot="1">
      <c r="B900">
        <v>5</v>
      </c>
      <c r="C900" s="151" t="s">
        <v>840</v>
      </c>
      <c r="D900" s="8"/>
      <c r="E900" s="8"/>
      <c r="F900" s="8"/>
      <c r="G900" s="8"/>
      <c r="H900" s="8"/>
      <c r="I900" s="8"/>
      <c r="J900" s="8"/>
      <c r="K900" s="8"/>
      <c r="L900" s="8"/>
      <c r="M900" s="8"/>
      <c r="N900" s="8"/>
      <c r="O900" s="8"/>
      <c r="P900" s="8"/>
      <c r="Q900" s="8"/>
      <c r="R900" s="8"/>
      <c r="S900" s="8"/>
      <c r="T900" s="8"/>
      <c r="U900" s="8"/>
      <c r="V900" s="8"/>
      <c r="W900" s="8"/>
      <c r="X900" s="8"/>
      <c r="Y900" s="8"/>
      <c r="Z900" s="8"/>
      <c r="AA900" s="8"/>
      <c r="AB900" s="8"/>
      <c r="AC900" s="8"/>
      <c r="AD900" s="8"/>
      <c r="AE900" s="8"/>
      <c r="AF900" s="8"/>
      <c r="AG900" s="8"/>
    </row>
    <row r="901" spans="1:33" ht="13.5" thickBot="1">
      <c r="C901" s="20" t="s">
        <v>49</v>
      </c>
      <c r="D901" s="108" t="str">
        <f>IF(COUNTIF(D896:D900,"C")&gt;4,"C",IF(COUNTIF(D896:D900,"C")&gt;0,"P"," "))</f>
        <v xml:space="preserve"> </v>
      </c>
      <c r="E901" s="108" t="str">
        <f t="shared" ref="E901:S901" si="438">IF(COUNTIF(E896:E900,"C")&gt;4,"C",IF(COUNTIF(E896:E900,"C")&gt;0,"P"," "))</f>
        <v xml:space="preserve"> </v>
      </c>
      <c r="F901" s="108" t="str">
        <f>IF(COUNTIF(F896:F900,"C")&gt;4,"C",IF(COUNTIF(F896:F900,"C")&gt;0,"P"," "))</f>
        <v xml:space="preserve"> </v>
      </c>
      <c r="G901" s="108" t="str">
        <f t="shared" si="438"/>
        <v xml:space="preserve"> </v>
      </c>
      <c r="H901" s="108" t="str">
        <f t="shared" si="438"/>
        <v xml:space="preserve"> </v>
      </c>
      <c r="I901" s="108" t="str">
        <f t="shared" si="438"/>
        <v xml:space="preserve"> </v>
      </c>
      <c r="J901" s="108" t="str">
        <f t="shared" si="438"/>
        <v xml:space="preserve"> </v>
      </c>
      <c r="K901" s="108" t="str">
        <f t="shared" si="438"/>
        <v xml:space="preserve"> </v>
      </c>
      <c r="L901" s="108" t="str">
        <f t="shared" si="438"/>
        <v xml:space="preserve"> </v>
      </c>
      <c r="M901" s="108" t="str">
        <f t="shared" si="438"/>
        <v xml:space="preserve"> </v>
      </c>
      <c r="N901" s="108" t="str">
        <f t="shared" si="438"/>
        <v xml:space="preserve"> </v>
      </c>
      <c r="O901" s="108" t="str">
        <f t="shared" si="438"/>
        <v xml:space="preserve"> </v>
      </c>
      <c r="P901" s="108" t="str">
        <f t="shared" si="438"/>
        <v xml:space="preserve"> </v>
      </c>
      <c r="Q901" s="108" t="str">
        <f t="shared" si="438"/>
        <v xml:space="preserve"> </v>
      </c>
      <c r="R901" s="108" t="str">
        <f t="shared" si="438"/>
        <v xml:space="preserve"> </v>
      </c>
      <c r="S901" s="108" t="str">
        <f t="shared" si="438"/>
        <v xml:space="preserve"> </v>
      </c>
      <c r="T901" s="108" t="str">
        <f t="shared" ref="T901:AG901" si="439">IF(COUNTIF(T896:T900,"C")&gt;4,"C",IF(COUNTIF(T896:T900,"C")&gt;0,"P"," "))</f>
        <v xml:space="preserve"> </v>
      </c>
      <c r="U901" s="108" t="str">
        <f t="shared" si="439"/>
        <v xml:space="preserve"> </v>
      </c>
      <c r="V901" s="108" t="str">
        <f t="shared" si="439"/>
        <v xml:space="preserve"> </v>
      </c>
      <c r="W901" s="108" t="str">
        <f t="shared" si="439"/>
        <v xml:space="preserve"> </v>
      </c>
      <c r="X901" s="108" t="str">
        <f t="shared" si="439"/>
        <v xml:space="preserve"> </v>
      </c>
      <c r="Y901" s="108" t="str">
        <f t="shared" si="439"/>
        <v xml:space="preserve"> </v>
      </c>
      <c r="Z901" s="108" t="str">
        <f t="shared" si="439"/>
        <v xml:space="preserve"> </v>
      </c>
      <c r="AA901" s="108" t="str">
        <f t="shared" si="439"/>
        <v xml:space="preserve"> </v>
      </c>
      <c r="AB901" s="108" t="str">
        <f t="shared" si="439"/>
        <v xml:space="preserve"> </v>
      </c>
      <c r="AC901" s="108" t="str">
        <f t="shared" si="439"/>
        <v xml:space="preserve"> </v>
      </c>
      <c r="AD901" s="108" t="str">
        <f t="shared" si="439"/>
        <v xml:space="preserve"> </v>
      </c>
      <c r="AE901" s="108" t="str">
        <f t="shared" si="439"/>
        <v xml:space="preserve"> </v>
      </c>
      <c r="AF901" s="108" t="str">
        <f t="shared" si="439"/>
        <v xml:space="preserve"> </v>
      </c>
      <c r="AG901" s="108" t="str">
        <f t="shared" si="439"/>
        <v xml:space="preserve"> </v>
      </c>
    </row>
    <row r="902" spans="1:33" ht="15">
      <c r="B902" s="139" t="s">
        <v>834</v>
      </c>
    </row>
    <row r="903" spans="1:33">
      <c r="B903">
        <v>1</v>
      </c>
      <c r="C903" s="151" t="s">
        <v>837</v>
      </c>
      <c r="D903" s="8"/>
      <c r="E903" s="8"/>
      <c r="F903" s="8"/>
      <c r="G903" s="8"/>
      <c r="H903" s="8"/>
      <c r="I903" s="8"/>
      <c r="J903" s="8"/>
      <c r="K903" s="8"/>
      <c r="L903" s="8"/>
      <c r="M903" s="8"/>
      <c r="N903" s="8"/>
      <c r="O903" s="8"/>
      <c r="P903" s="8"/>
      <c r="Q903" s="8"/>
      <c r="R903" s="8"/>
      <c r="S903" s="8"/>
      <c r="T903" s="8"/>
      <c r="U903" s="8"/>
      <c r="V903" s="8"/>
      <c r="W903" s="8"/>
      <c r="X903" s="8"/>
      <c r="Y903" s="8"/>
      <c r="Z903" s="8"/>
      <c r="AA903" s="8"/>
      <c r="AB903" s="8"/>
      <c r="AC903" s="8"/>
      <c r="AD903" s="8"/>
      <c r="AE903" s="8"/>
      <c r="AF903" s="8"/>
      <c r="AG903" s="8"/>
    </row>
    <row r="904" spans="1:33">
      <c r="B904">
        <v>2</v>
      </c>
      <c r="C904" s="151" t="s">
        <v>930</v>
      </c>
      <c r="D904" s="84"/>
      <c r="E904" s="8"/>
      <c r="F904" s="8"/>
      <c r="G904" s="8"/>
      <c r="H904" s="8"/>
      <c r="I904" s="8"/>
      <c r="J904" s="8"/>
      <c r="K904" s="8"/>
      <c r="L904" s="8"/>
      <c r="M904" s="8"/>
      <c r="N904" s="8"/>
      <c r="O904" s="8"/>
      <c r="P904" s="8"/>
      <c r="Q904" s="8"/>
      <c r="R904" s="8"/>
      <c r="S904" s="8"/>
      <c r="T904" s="8"/>
      <c r="U904" s="8"/>
      <c r="V904" s="8"/>
      <c r="W904" s="8"/>
      <c r="X904" s="8"/>
      <c r="Y904" s="8"/>
      <c r="Z904" s="8"/>
      <c r="AA904" s="8"/>
      <c r="AB904" s="8"/>
      <c r="AC904" s="8"/>
      <c r="AD904" s="8"/>
      <c r="AE904" s="8"/>
      <c r="AF904" s="8"/>
      <c r="AG904" s="8"/>
    </row>
    <row r="905" spans="1:33">
      <c r="B905">
        <v>3</v>
      </c>
      <c r="C905" s="151" t="s">
        <v>838</v>
      </c>
      <c r="D905" s="8"/>
      <c r="E905" s="8"/>
      <c r="F905" s="8"/>
      <c r="G905" s="8"/>
      <c r="H905" s="8"/>
      <c r="I905" s="8"/>
      <c r="J905" s="8"/>
      <c r="K905" s="8"/>
      <c r="L905" s="8"/>
      <c r="M905" s="8"/>
      <c r="N905" s="8"/>
      <c r="O905" s="8"/>
      <c r="P905" s="8"/>
      <c r="Q905" s="8"/>
      <c r="R905" s="8"/>
      <c r="S905" s="8"/>
      <c r="T905" s="8"/>
      <c r="U905" s="8"/>
      <c r="V905" s="8"/>
      <c r="W905" s="8"/>
      <c r="X905" s="8"/>
      <c r="Y905" s="8"/>
      <c r="Z905" s="8"/>
      <c r="AA905" s="8"/>
      <c r="AB905" s="8"/>
      <c r="AC905" s="8"/>
      <c r="AD905" s="8"/>
      <c r="AE905" s="8"/>
      <c r="AF905" s="8"/>
      <c r="AG905" s="8"/>
    </row>
    <row r="906" spans="1:33">
      <c r="B906">
        <v>4</v>
      </c>
      <c r="C906" s="151" t="s">
        <v>839</v>
      </c>
      <c r="D906" s="8"/>
      <c r="E906" s="8"/>
      <c r="F906" s="8"/>
      <c r="G906" s="8"/>
      <c r="H906" s="8"/>
      <c r="I906" s="8"/>
      <c r="J906" s="8"/>
      <c r="K906" s="8"/>
      <c r="L906" s="8"/>
      <c r="M906" s="8"/>
      <c r="N906" s="8"/>
      <c r="O906" s="8"/>
      <c r="P906" s="8"/>
      <c r="Q906" s="8"/>
      <c r="R906" s="8"/>
      <c r="S906" s="8"/>
      <c r="T906" s="8"/>
      <c r="U906" s="8"/>
      <c r="V906" s="8"/>
      <c r="W906" s="8"/>
      <c r="X906" s="8"/>
      <c r="Y906" s="8"/>
      <c r="Z906" s="8"/>
      <c r="AA906" s="8"/>
      <c r="AB906" s="8"/>
      <c r="AC906" s="8"/>
      <c r="AD906" s="8"/>
      <c r="AE906" s="8"/>
      <c r="AF906" s="8"/>
      <c r="AG906" s="8"/>
    </row>
    <row r="907" spans="1:33" ht="13.5" thickBot="1">
      <c r="B907">
        <v>5</v>
      </c>
      <c r="C907" s="151" t="s">
        <v>840</v>
      </c>
      <c r="D907" s="8"/>
      <c r="E907" s="8"/>
      <c r="F907" s="8"/>
      <c r="G907" s="8"/>
      <c r="H907" s="8"/>
      <c r="I907" s="8"/>
      <c r="J907" s="8"/>
      <c r="K907" s="8"/>
      <c r="L907" s="8"/>
      <c r="M907" s="8"/>
      <c r="N907" s="8"/>
      <c r="O907" s="8"/>
      <c r="P907" s="8"/>
      <c r="Q907" s="8"/>
      <c r="R907" s="8"/>
      <c r="S907" s="8"/>
      <c r="T907" s="8"/>
      <c r="U907" s="8"/>
      <c r="V907" s="8"/>
      <c r="W907" s="8"/>
      <c r="X907" s="8"/>
      <c r="Y907" s="8"/>
      <c r="Z907" s="8"/>
      <c r="AA907" s="8"/>
      <c r="AB907" s="8"/>
      <c r="AC907" s="8"/>
      <c r="AD907" s="8"/>
      <c r="AE907" s="8"/>
      <c r="AF907" s="8"/>
      <c r="AG907" s="8"/>
    </row>
    <row r="908" spans="1:33" ht="13.5" thickBot="1">
      <c r="C908" s="20" t="s">
        <v>49</v>
      </c>
      <c r="D908" s="108" t="str">
        <f>IF(COUNTIF(D903:D907,"C")&gt;4,"C",IF(COUNTIF(D903:D907,"C")&gt;0,"P"," "))</f>
        <v xml:space="preserve"> </v>
      </c>
      <c r="E908" s="108" t="str">
        <f t="shared" ref="E908:S908" si="440">IF(COUNTIF(E903:E907,"C")&gt;4,"C",IF(COUNTIF(E903:E907,"C")&gt;0,"P"," "))</f>
        <v xml:space="preserve"> </v>
      </c>
      <c r="F908" s="108" t="str">
        <f>IF(COUNTIF(F903:F907,"C")&gt;4,"C",IF(COUNTIF(F903:F907,"C")&gt;0,"P"," "))</f>
        <v xml:space="preserve"> </v>
      </c>
      <c r="G908" s="108" t="str">
        <f t="shared" si="440"/>
        <v xml:space="preserve"> </v>
      </c>
      <c r="H908" s="108" t="str">
        <f t="shared" si="440"/>
        <v xml:space="preserve"> </v>
      </c>
      <c r="I908" s="108" t="str">
        <f t="shared" si="440"/>
        <v xml:space="preserve"> </v>
      </c>
      <c r="J908" s="108" t="str">
        <f t="shared" si="440"/>
        <v xml:space="preserve"> </v>
      </c>
      <c r="K908" s="108" t="str">
        <f t="shared" si="440"/>
        <v xml:space="preserve"> </v>
      </c>
      <c r="L908" s="108" t="str">
        <f t="shared" si="440"/>
        <v xml:space="preserve"> </v>
      </c>
      <c r="M908" s="108" t="str">
        <f t="shared" si="440"/>
        <v xml:space="preserve"> </v>
      </c>
      <c r="N908" s="108" t="str">
        <f t="shared" si="440"/>
        <v xml:space="preserve"> </v>
      </c>
      <c r="O908" s="108" t="str">
        <f t="shared" si="440"/>
        <v xml:space="preserve"> </v>
      </c>
      <c r="P908" s="108" t="str">
        <f t="shared" si="440"/>
        <v xml:space="preserve"> </v>
      </c>
      <c r="Q908" s="108" t="str">
        <f t="shared" si="440"/>
        <v xml:space="preserve"> </v>
      </c>
      <c r="R908" s="108" t="str">
        <f t="shared" si="440"/>
        <v xml:space="preserve"> </v>
      </c>
      <c r="S908" s="108" t="str">
        <f t="shared" si="440"/>
        <v xml:space="preserve"> </v>
      </c>
      <c r="T908" s="108" t="str">
        <f t="shared" ref="T908:AG908" si="441">IF(COUNTIF(T903:T907,"C")&gt;4,"C",IF(COUNTIF(T903:T907,"C")&gt;0,"P"," "))</f>
        <v xml:space="preserve"> </v>
      </c>
      <c r="U908" s="108" t="str">
        <f t="shared" si="441"/>
        <v xml:space="preserve"> </v>
      </c>
      <c r="V908" s="108" t="str">
        <f t="shared" si="441"/>
        <v xml:space="preserve"> </v>
      </c>
      <c r="W908" s="108" t="str">
        <f t="shared" si="441"/>
        <v xml:space="preserve"> </v>
      </c>
      <c r="X908" s="108" t="str">
        <f t="shared" si="441"/>
        <v xml:space="preserve"> </v>
      </c>
      <c r="Y908" s="108" t="str">
        <f t="shared" si="441"/>
        <v xml:space="preserve"> </v>
      </c>
      <c r="Z908" s="108" t="str">
        <f t="shared" si="441"/>
        <v xml:space="preserve"> </v>
      </c>
      <c r="AA908" s="108" t="str">
        <f t="shared" si="441"/>
        <v xml:space="preserve"> </v>
      </c>
      <c r="AB908" s="108" t="str">
        <f t="shared" si="441"/>
        <v xml:space="preserve"> </v>
      </c>
      <c r="AC908" s="108" t="str">
        <f t="shared" si="441"/>
        <v xml:space="preserve"> </v>
      </c>
      <c r="AD908" s="108" t="str">
        <f t="shared" si="441"/>
        <v xml:space="preserve"> </v>
      </c>
      <c r="AE908" s="108" t="str">
        <f t="shared" si="441"/>
        <v xml:space="preserve"> </v>
      </c>
      <c r="AF908" s="108" t="str">
        <f t="shared" si="441"/>
        <v xml:space="preserve"> </v>
      </c>
      <c r="AG908" s="108" t="str">
        <f t="shared" si="441"/>
        <v xml:space="preserve"> </v>
      </c>
    </row>
    <row r="909" spans="1:33" ht="18">
      <c r="A909" s="541" t="s">
        <v>748</v>
      </c>
      <c r="B909" s="542"/>
      <c r="C909" s="542"/>
      <c r="D909" s="542"/>
      <c r="E909" s="542"/>
      <c r="F909" s="542"/>
      <c r="G909" s="542"/>
      <c r="H909" s="542"/>
      <c r="I909" s="542"/>
      <c r="J909" s="542"/>
      <c r="K909" s="542"/>
      <c r="L909" s="542"/>
      <c r="M909" s="542"/>
      <c r="N909" s="542"/>
      <c r="O909" s="542"/>
      <c r="P909" s="542"/>
      <c r="Q909" s="542"/>
      <c r="R909" s="542"/>
      <c r="S909" s="542"/>
      <c r="T909" s="542"/>
      <c r="U909" s="542"/>
      <c r="V909" s="542"/>
      <c r="W909" s="542"/>
      <c r="X909" s="542"/>
      <c r="Y909" s="542"/>
      <c r="Z909" s="542"/>
      <c r="AA909" s="542"/>
      <c r="AB909" s="542"/>
      <c r="AC909" s="542"/>
      <c r="AD909" s="542"/>
      <c r="AE909" s="542"/>
      <c r="AF909" s="542"/>
      <c r="AG909" s="542"/>
    </row>
    <row r="910" spans="1:33" ht="15">
      <c r="B910" s="139" t="s">
        <v>745</v>
      </c>
      <c r="D910" s="543" t="s">
        <v>945</v>
      </c>
      <c r="E910" s="543"/>
      <c r="F910" s="543"/>
      <c r="G910" s="543"/>
      <c r="H910" s="543"/>
      <c r="I910" s="543"/>
      <c r="J910" s="543"/>
      <c r="K910" s="543"/>
      <c r="L910" s="543"/>
      <c r="M910" s="543"/>
      <c r="N910" s="543"/>
      <c r="O910" s="543"/>
      <c r="P910" s="543"/>
      <c r="Q910" s="543"/>
      <c r="R910" s="543"/>
      <c r="S910" s="543"/>
      <c r="T910" s="544"/>
      <c r="U910" s="544"/>
      <c r="V910" s="544"/>
      <c r="W910" s="544"/>
      <c r="X910" s="544"/>
      <c r="Y910" s="544"/>
      <c r="Z910" s="544"/>
      <c r="AA910" s="544"/>
      <c r="AB910" s="544"/>
      <c r="AC910" s="544"/>
      <c r="AD910" s="544"/>
      <c r="AE910" s="544"/>
      <c r="AF910" s="544"/>
      <c r="AG910" s="544"/>
    </row>
    <row r="911" spans="1:33">
      <c r="B911">
        <v>1</v>
      </c>
      <c r="C911" s="151" t="s">
        <v>749</v>
      </c>
      <c r="D911" s="8"/>
      <c r="E911" s="8"/>
      <c r="F911" s="8"/>
      <c r="G911" s="8"/>
      <c r="H911" s="8"/>
      <c r="I911" s="8"/>
      <c r="J911" s="8"/>
      <c r="K911" s="8"/>
      <c r="L911" s="8"/>
      <c r="M911" s="8"/>
      <c r="N911" s="8"/>
      <c r="O911" s="8"/>
      <c r="P911" s="8"/>
      <c r="Q911" s="8"/>
      <c r="R911" s="8"/>
      <c r="S911" s="8"/>
      <c r="T911" s="8"/>
      <c r="U911" s="8"/>
      <c r="V911" s="8"/>
      <c r="W911" s="8"/>
      <c r="X911" s="8"/>
      <c r="Y911" s="8"/>
      <c r="Z911" s="8"/>
      <c r="AA911" s="8"/>
      <c r="AB911" s="8"/>
      <c r="AC911" s="8"/>
      <c r="AD911" s="8"/>
      <c r="AE911" s="8"/>
      <c r="AF911" s="8"/>
      <c r="AG911" s="8"/>
    </row>
    <row r="912" spans="1:33">
      <c r="B912">
        <v>2</v>
      </c>
      <c r="C912" s="151" t="s">
        <v>750</v>
      </c>
      <c r="D912" s="84"/>
      <c r="E912" s="8"/>
      <c r="F912" s="8"/>
      <c r="G912" s="8"/>
      <c r="H912" s="8"/>
      <c r="I912" s="8"/>
      <c r="J912" s="8"/>
      <c r="K912" s="8"/>
      <c r="L912" s="8"/>
      <c r="M912" s="8"/>
      <c r="N912" s="8"/>
      <c r="O912" s="8"/>
      <c r="P912" s="8"/>
      <c r="Q912" s="8"/>
      <c r="R912" s="8"/>
      <c r="S912" s="8"/>
      <c r="T912" s="8"/>
      <c r="U912" s="8"/>
      <c r="V912" s="8"/>
      <c r="W912" s="8"/>
      <c r="X912" s="8"/>
      <c r="Y912" s="8"/>
      <c r="Z912" s="8"/>
      <c r="AA912" s="8"/>
      <c r="AB912" s="8"/>
      <c r="AC912" s="8"/>
      <c r="AD912" s="8"/>
      <c r="AE912" s="8"/>
      <c r="AF912" s="8"/>
      <c r="AG912" s="8"/>
    </row>
    <row r="913" spans="2:33">
      <c r="B913">
        <v>3</v>
      </c>
      <c r="C913" s="151" t="s">
        <v>751</v>
      </c>
      <c r="D913" s="8"/>
      <c r="E913" s="8"/>
      <c r="F913" s="8"/>
      <c r="G913" s="8"/>
      <c r="H913" s="8"/>
      <c r="I913" s="8"/>
      <c r="J913" s="8"/>
      <c r="K913" s="8"/>
      <c r="L913" s="8"/>
      <c r="M913" s="8"/>
      <c r="N913" s="8"/>
      <c r="O913" s="8"/>
      <c r="P913" s="8"/>
      <c r="Q913" s="8"/>
      <c r="R913" s="8"/>
      <c r="S913" s="8"/>
      <c r="T913" s="8"/>
      <c r="U913" s="8"/>
      <c r="V913" s="8"/>
      <c r="W913" s="8"/>
      <c r="X913" s="8"/>
      <c r="Y913" s="8"/>
      <c r="Z913" s="8"/>
      <c r="AA913" s="8"/>
      <c r="AB913" s="8"/>
      <c r="AC913" s="8"/>
      <c r="AD913" s="8"/>
      <c r="AE913" s="8"/>
      <c r="AF913" s="8"/>
      <c r="AG913" s="8"/>
    </row>
    <row r="914" spans="2:33">
      <c r="B914">
        <v>4</v>
      </c>
      <c r="C914" s="151" t="s">
        <v>752</v>
      </c>
      <c r="D914" s="8"/>
      <c r="E914" s="8"/>
      <c r="F914" s="8"/>
      <c r="G914" s="8"/>
      <c r="H914" s="8"/>
      <c r="I914" s="8"/>
      <c r="J914" s="8"/>
      <c r="K914" s="8"/>
      <c r="L914" s="8"/>
      <c r="M914" s="8"/>
      <c r="N914" s="8"/>
      <c r="O914" s="8"/>
      <c r="P914" s="8"/>
      <c r="Q914" s="8"/>
      <c r="R914" s="8"/>
      <c r="S914" s="8"/>
      <c r="T914" s="8"/>
      <c r="U914" s="8"/>
      <c r="V914" s="8"/>
      <c r="W914" s="8"/>
      <c r="X914" s="8"/>
      <c r="Y914" s="8"/>
      <c r="Z914" s="8"/>
      <c r="AA914" s="8"/>
      <c r="AB914" s="8"/>
      <c r="AC914" s="8"/>
      <c r="AD914" s="8"/>
      <c r="AE914" s="8"/>
      <c r="AF914" s="8"/>
      <c r="AG914" s="8"/>
    </row>
    <row r="915" spans="2:33" ht="13.5" thickBot="1">
      <c r="B915">
        <v>5</v>
      </c>
      <c r="C915" s="151" t="s">
        <v>753</v>
      </c>
      <c r="D915" s="8"/>
      <c r="E915" s="8"/>
      <c r="F915" s="8"/>
      <c r="G915" s="8"/>
      <c r="H915" s="8"/>
      <c r="I915" s="8"/>
      <c r="J915" s="8"/>
      <c r="K915" s="8"/>
      <c r="L915" s="8"/>
      <c r="M915" s="8"/>
      <c r="N915" s="8"/>
      <c r="O915" s="8"/>
      <c r="P915" s="8"/>
      <c r="Q915" s="8"/>
      <c r="R915" s="8"/>
      <c r="S915" s="8"/>
      <c r="T915" s="8"/>
      <c r="U915" s="8"/>
      <c r="V915" s="8"/>
      <c r="W915" s="8"/>
      <c r="X915" s="8"/>
      <c r="Y915" s="8"/>
      <c r="Z915" s="8"/>
      <c r="AA915" s="8"/>
      <c r="AB915" s="8"/>
      <c r="AC915" s="8"/>
      <c r="AD915" s="8"/>
      <c r="AE915" s="8"/>
      <c r="AF915" s="8"/>
      <c r="AG915" s="8"/>
    </row>
    <row r="916" spans="2:33" ht="13.5" thickBot="1">
      <c r="C916" s="20" t="s">
        <v>49</v>
      </c>
      <c r="D916" s="108" t="str">
        <f>IF(COUNTIF(D911:D915,"C")&gt;4,"C",IF(COUNTIF(D911:D915,"C")&gt;0,"P"," "))</f>
        <v xml:space="preserve"> </v>
      </c>
      <c r="E916" s="108" t="str">
        <f t="shared" ref="E916:S916" si="442">IF(COUNTIF(E911:E915,"C")&gt;4,"C",IF(COUNTIF(E911:E915,"C")&gt;0,"P"," "))</f>
        <v xml:space="preserve"> </v>
      </c>
      <c r="F916" s="108" t="str">
        <f>IF(COUNTIF(F911:F915,"C")&gt;4,"C",IF(COUNTIF(F911:F915,"C")&gt;0,"P"," "))</f>
        <v xml:space="preserve"> </v>
      </c>
      <c r="G916" s="108" t="str">
        <f t="shared" si="442"/>
        <v xml:space="preserve"> </v>
      </c>
      <c r="H916" s="108" t="str">
        <f t="shared" si="442"/>
        <v xml:space="preserve"> </v>
      </c>
      <c r="I916" s="108" t="str">
        <f t="shared" si="442"/>
        <v xml:space="preserve"> </v>
      </c>
      <c r="J916" s="108" t="str">
        <f t="shared" si="442"/>
        <v xml:space="preserve"> </v>
      </c>
      <c r="K916" s="108" t="str">
        <f t="shared" si="442"/>
        <v xml:space="preserve"> </v>
      </c>
      <c r="L916" s="108" t="str">
        <f t="shared" si="442"/>
        <v xml:space="preserve"> </v>
      </c>
      <c r="M916" s="108" t="str">
        <f t="shared" si="442"/>
        <v xml:space="preserve"> </v>
      </c>
      <c r="N916" s="108" t="str">
        <f t="shared" si="442"/>
        <v xml:space="preserve"> </v>
      </c>
      <c r="O916" s="108" t="str">
        <f t="shared" si="442"/>
        <v xml:space="preserve"> </v>
      </c>
      <c r="P916" s="108" t="str">
        <f t="shared" si="442"/>
        <v xml:space="preserve"> </v>
      </c>
      <c r="Q916" s="108" t="str">
        <f t="shared" si="442"/>
        <v xml:space="preserve"> </v>
      </c>
      <c r="R916" s="108" t="str">
        <f t="shared" si="442"/>
        <v xml:space="preserve"> </v>
      </c>
      <c r="S916" s="108" t="str">
        <f t="shared" si="442"/>
        <v xml:space="preserve"> </v>
      </c>
      <c r="T916" s="108" t="str">
        <f t="shared" ref="T916:AG916" si="443">IF(COUNTIF(T911:T915,"C")&gt;4,"C",IF(COUNTIF(T911:T915,"C")&gt;0,"P"," "))</f>
        <v xml:space="preserve"> </v>
      </c>
      <c r="U916" s="108" t="str">
        <f t="shared" si="443"/>
        <v xml:space="preserve"> </v>
      </c>
      <c r="V916" s="108" t="str">
        <f t="shared" si="443"/>
        <v xml:space="preserve"> </v>
      </c>
      <c r="W916" s="108" t="str">
        <f t="shared" si="443"/>
        <v xml:space="preserve"> </v>
      </c>
      <c r="X916" s="108" t="str">
        <f t="shared" si="443"/>
        <v xml:space="preserve"> </v>
      </c>
      <c r="Y916" s="108" t="str">
        <f t="shared" si="443"/>
        <v xml:space="preserve"> </v>
      </c>
      <c r="Z916" s="108" t="str">
        <f t="shared" si="443"/>
        <v xml:space="preserve"> </v>
      </c>
      <c r="AA916" s="108" t="str">
        <f t="shared" si="443"/>
        <v xml:space="preserve"> </v>
      </c>
      <c r="AB916" s="108" t="str">
        <f t="shared" si="443"/>
        <v xml:space="preserve"> </v>
      </c>
      <c r="AC916" s="108" t="str">
        <f t="shared" si="443"/>
        <v xml:space="preserve"> </v>
      </c>
      <c r="AD916" s="108" t="str">
        <f t="shared" si="443"/>
        <v xml:space="preserve"> </v>
      </c>
      <c r="AE916" s="108" t="str">
        <f t="shared" si="443"/>
        <v xml:space="preserve"> </v>
      </c>
      <c r="AF916" s="108" t="str">
        <f t="shared" si="443"/>
        <v xml:space="preserve"> </v>
      </c>
      <c r="AG916" s="108" t="str">
        <f t="shared" si="443"/>
        <v xml:space="preserve"> </v>
      </c>
    </row>
    <row r="917" spans="2:33" ht="15">
      <c r="B917" s="139" t="s">
        <v>743</v>
      </c>
      <c r="D917" s="543" t="s">
        <v>944</v>
      </c>
      <c r="E917" s="543"/>
      <c r="F917" s="543"/>
      <c r="G917" s="543"/>
      <c r="H917" s="543"/>
      <c r="I917" s="543"/>
      <c r="J917" s="543"/>
      <c r="K917" s="543"/>
      <c r="L917" s="543"/>
      <c r="M917" s="543"/>
      <c r="N917" s="543"/>
      <c r="O917" s="543"/>
      <c r="P917" s="543"/>
      <c r="Q917" s="543"/>
      <c r="R917" s="543"/>
      <c r="S917" s="543"/>
      <c r="T917" s="544"/>
      <c r="U917" s="544"/>
      <c r="V917" s="544"/>
      <c r="W917" s="544"/>
      <c r="X917" s="544"/>
      <c r="Y917" s="544"/>
      <c r="Z917" s="544"/>
      <c r="AA917" s="544"/>
      <c r="AB917" s="544"/>
      <c r="AC917" s="544"/>
      <c r="AD917" s="544"/>
      <c r="AE917" s="544"/>
      <c r="AF917" s="544"/>
      <c r="AG917" s="544"/>
    </row>
    <row r="918" spans="2:33">
      <c r="B918">
        <v>1</v>
      </c>
      <c r="C918" s="151" t="s">
        <v>754</v>
      </c>
      <c r="D918" s="8"/>
      <c r="E918" s="8"/>
      <c r="F918" s="8"/>
      <c r="G918" s="8"/>
      <c r="H918" s="8"/>
      <c r="I918" s="8"/>
      <c r="J918" s="8"/>
      <c r="K918" s="8"/>
      <c r="L918" s="8"/>
      <c r="M918" s="8"/>
      <c r="N918" s="8"/>
      <c r="O918" s="8"/>
      <c r="P918" s="8"/>
      <c r="Q918" s="8"/>
      <c r="R918" s="8"/>
      <c r="S918" s="8"/>
      <c r="T918" s="8"/>
      <c r="U918" s="8"/>
      <c r="V918" s="8"/>
      <c r="W918" s="8"/>
      <c r="X918" s="8"/>
      <c r="Y918" s="8"/>
      <c r="Z918" s="8"/>
      <c r="AA918" s="8"/>
      <c r="AB918" s="8"/>
      <c r="AC918" s="8"/>
      <c r="AD918" s="8"/>
      <c r="AE918" s="8"/>
      <c r="AF918" s="8"/>
      <c r="AG918" s="8"/>
    </row>
    <row r="919" spans="2:33">
      <c r="B919">
        <v>2</v>
      </c>
      <c r="C919" s="151" t="s">
        <v>755</v>
      </c>
      <c r="D919" s="84"/>
      <c r="E919" s="8"/>
      <c r="F919" s="8"/>
      <c r="G919" s="8"/>
      <c r="H919" s="8"/>
      <c r="I919" s="8"/>
      <c r="J919" s="8"/>
      <c r="K919" s="8"/>
      <c r="L919" s="8"/>
      <c r="M919" s="8"/>
      <c r="N919" s="8"/>
      <c r="O919" s="8"/>
      <c r="P919" s="8"/>
      <c r="Q919" s="8"/>
      <c r="R919" s="8"/>
      <c r="S919" s="8"/>
      <c r="T919" s="8"/>
      <c r="U919" s="8"/>
      <c r="V919" s="8"/>
      <c r="W919" s="8"/>
      <c r="X919" s="8"/>
      <c r="Y919" s="8"/>
      <c r="Z919" s="8"/>
      <c r="AA919" s="8"/>
      <c r="AB919" s="8"/>
      <c r="AC919" s="8"/>
      <c r="AD919" s="8"/>
      <c r="AE919" s="8"/>
      <c r="AF919" s="8"/>
      <c r="AG919" s="8"/>
    </row>
    <row r="920" spans="2:33">
      <c r="B920">
        <v>3</v>
      </c>
      <c r="C920" s="151" t="s">
        <v>756</v>
      </c>
      <c r="D920" s="8"/>
      <c r="E920" s="8"/>
      <c r="F920" s="8"/>
      <c r="G920" s="8"/>
      <c r="H920" s="8"/>
      <c r="I920" s="8"/>
      <c r="J920" s="8"/>
      <c r="K920" s="8"/>
      <c r="L920" s="8"/>
      <c r="M920" s="8"/>
      <c r="N920" s="8"/>
      <c r="O920" s="8"/>
      <c r="P920" s="8"/>
      <c r="Q920" s="8"/>
      <c r="R920" s="8"/>
      <c r="S920" s="8"/>
      <c r="T920" s="8"/>
      <c r="U920" s="8"/>
      <c r="V920" s="8"/>
      <c r="W920" s="8"/>
      <c r="X920" s="8"/>
      <c r="Y920" s="8"/>
      <c r="Z920" s="8"/>
      <c r="AA920" s="8"/>
      <c r="AB920" s="8"/>
      <c r="AC920" s="8"/>
      <c r="AD920" s="8"/>
      <c r="AE920" s="8"/>
      <c r="AF920" s="8"/>
      <c r="AG920" s="8"/>
    </row>
    <row r="921" spans="2:33">
      <c r="B921">
        <v>4</v>
      </c>
      <c r="C921" s="151" t="s">
        <v>757</v>
      </c>
      <c r="D921" s="8"/>
      <c r="E921" s="8"/>
      <c r="F921" s="8"/>
      <c r="G921" s="8"/>
      <c r="H921" s="8"/>
      <c r="I921" s="8"/>
      <c r="J921" s="8"/>
      <c r="K921" s="8"/>
      <c r="L921" s="8"/>
      <c r="M921" s="8"/>
      <c r="N921" s="8"/>
      <c r="O921" s="8"/>
      <c r="P921" s="8"/>
      <c r="Q921" s="8"/>
      <c r="R921" s="8"/>
      <c r="S921" s="8"/>
      <c r="T921" s="8"/>
      <c r="U921" s="8"/>
      <c r="V921" s="8"/>
      <c r="W921" s="8"/>
      <c r="X921" s="8"/>
      <c r="Y921" s="8"/>
      <c r="Z921" s="8"/>
      <c r="AA921" s="8"/>
      <c r="AB921" s="8"/>
      <c r="AC921" s="8"/>
      <c r="AD921" s="8"/>
      <c r="AE921" s="8"/>
      <c r="AF921" s="8"/>
      <c r="AG921" s="8"/>
    </row>
    <row r="922" spans="2:33" ht="13.5" thickBot="1">
      <c r="B922">
        <v>5</v>
      </c>
      <c r="C922" s="151" t="s">
        <v>758</v>
      </c>
      <c r="D922" s="8"/>
      <c r="E922" s="8"/>
      <c r="F922" s="8"/>
      <c r="G922" s="8"/>
      <c r="H922" s="8"/>
      <c r="I922" s="8"/>
      <c r="J922" s="8"/>
      <c r="K922" s="8"/>
      <c r="L922" s="8"/>
      <c r="M922" s="8"/>
      <c r="N922" s="8"/>
      <c r="O922" s="8"/>
      <c r="P922" s="8"/>
      <c r="Q922" s="8"/>
      <c r="R922" s="8"/>
      <c r="S922" s="8"/>
      <c r="T922" s="8"/>
      <c r="U922" s="8"/>
      <c r="V922" s="8"/>
      <c r="W922" s="8"/>
      <c r="X922" s="8"/>
      <c r="Y922" s="8"/>
      <c r="Z922" s="8"/>
      <c r="AA922" s="8"/>
      <c r="AB922" s="8"/>
      <c r="AC922" s="8"/>
      <c r="AD922" s="8"/>
      <c r="AE922" s="8"/>
      <c r="AF922" s="8"/>
      <c r="AG922" s="8"/>
    </row>
    <row r="923" spans="2:33" ht="13.5" thickBot="1">
      <c r="C923" s="20" t="s">
        <v>49</v>
      </c>
      <c r="D923" s="108" t="str">
        <f>IF(COUNTIF(D918:D922,"C")&gt;4,"C",IF(COUNTIF(D918:D922,"C")&gt;0,"P"," "))</f>
        <v xml:space="preserve"> </v>
      </c>
      <c r="E923" s="108" t="str">
        <f t="shared" ref="E923:S923" si="444">IF(COUNTIF(E918:E922,"C")&gt;4,"C",IF(COUNTIF(E918:E922,"C")&gt;0,"P"," "))</f>
        <v xml:space="preserve"> </v>
      </c>
      <c r="F923" s="108" t="str">
        <f>IF(COUNTIF(F918:F922,"C")&gt;4,"C",IF(COUNTIF(F918:F922,"C")&gt;0,"P"," "))</f>
        <v xml:space="preserve"> </v>
      </c>
      <c r="G923" s="108" t="str">
        <f t="shared" si="444"/>
        <v xml:space="preserve"> </v>
      </c>
      <c r="H923" s="108" t="str">
        <f t="shared" si="444"/>
        <v xml:space="preserve"> </v>
      </c>
      <c r="I923" s="108" t="str">
        <f t="shared" si="444"/>
        <v xml:space="preserve"> </v>
      </c>
      <c r="J923" s="108" t="str">
        <f t="shared" si="444"/>
        <v xml:space="preserve"> </v>
      </c>
      <c r="K923" s="108" t="str">
        <f t="shared" si="444"/>
        <v xml:space="preserve"> </v>
      </c>
      <c r="L923" s="108" t="str">
        <f t="shared" si="444"/>
        <v xml:space="preserve"> </v>
      </c>
      <c r="M923" s="108" t="str">
        <f t="shared" si="444"/>
        <v xml:space="preserve"> </v>
      </c>
      <c r="N923" s="108" t="str">
        <f t="shared" si="444"/>
        <v xml:space="preserve"> </v>
      </c>
      <c r="O923" s="108" t="str">
        <f t="shared" si="444"/>
        <v xml:space="preserve"> </v>
      </c>
      <c r="P923" s="108" t="str">
        <f t="shared" si="444"/>
        <v xml:space="preserve"> </v>
      </c>
      <c r="Q923" s="108" t="str">
        <f t="shared" si="444"/>
        <v xml:space="preserve"> </v>
      </c>
      <c r="R923" s="108" t="str">
        <f t="shared" si="444"/>
        <v xml:space="preserve"> </v>
      </c>
      <c r="S923" s="108" t="str">
        <f t="shared" si="444"/>
        <v xml:space="preserve"> </v>
      </c>
      <c r="T923" s="108" t="str">
        <f t="shared" ref="T923:AG923" si="445">IF(COUNTIF(T918:T922,"C")&gt;4,"C",IF(COUNTIF(T918:T922,"C")&gt;0,"P"," "))</f>
        <v xml:space="preserve"> </v>
      </c>
      <c r="U923" s="108" t="str">
        <f t="shared" si="445"/>
        <v xml:space="preserve"> </v>
      </c>
      <c r="V923" s="108" t="str">
        <f t="shared" si="445"/>
        <v xml:space="preserve"> </v>
      </c>
      <c r="W923" s="108" t="str">
        <f t="shared" si="445"/>
        <v xml:space="preserve"> </v>
      </c>
      <c r="X923" s="108" t="str">
        <f t="shared" si="445"/>
        <v xml:space="preserve"> </v>
      </c>
      <c r="Y923" s="108" t="str">
        <f t="shared" si="445"/>
        <v xml:space="preserve"> </v>
      </c>
      <c r="Z923" s="108" t="str">
        <f t="shared" si="445"/>
        <v xml:space="preserve"> </v>
      </c>
      <c r="AA923" s="108" t="str">
        <f t="shared" si="445"/>
        <v xml:space="preserve"> </v>
      </c>
      <c r="AB923" s="108" t="str">
        <f t="shared" si="445"/>
        <v xml:space="preserve"> </v>
      </c>
      <c r="AC923" s="108" t="str">
        <f t="shared" si="445"/>
        <v xml:space="preserve"> </v>
      </c>
      <c r="AD923" s="108" t="str">
        <f t="shared" si="445"/>
        <v xml:space="preserve"> </v>
      </c>
      <c r="AE923" s="108" t="str">
        <f t="shared" si="445"/>
        <v xml:space="preserve"> </v>
      </c>
      <c r="AF923" s="108" t="str">
        <f t="shared" si="445"/>
        <v xml:space="preserve"> </v>
      </c>
      <c r="AG923" s="108" t="str">
        <f t="shared" si="445"/>
        <v xml:space="preserve"> </v>
      </c>
    </row>
    <row r="924" spans="2:33" ht="15">
      <c r="B924" s="139" t="s">
        <v>746</v>
      </c>
    </row>
    <row r="925" spans="2:33">
      <c r="B925">
        <v>1</v>
      </c>
      <c r="C925" s="152" t="s">
        <v>759</v>
      </c>
      <c r="D925" s="543" t="s">
        <v>943</v>
      </c>
      <c r="E925" s="543"/>
      <c r="F925" s="543"/>
      <c r="G925" s="543"/>
      <c r="H925" s="543"/>
      <c r="I925" s="543"/>
      <c r="J925" s="543"/>
      <c r="K925" s="543"/>
      <c r="L925" s="543"/>
      <c r="M925" s="543"/>
      <c r="N925" s="543"/>
      <c r="O925" s="543"/>
      <c r="P925" s="543"/>
      <c r="Q925" s="543"/>
      <c r="R925" s="543"/>
      <c r="S925" s="543"/>
      <c r="T925" s="544"/>
      <c r="U925" s="544"/>
      <c r="V925" s="544"/>
      <c r="W925" s="544"/>
      <c r="X925" s="544"/>
      <c r="Y925" s="544"/>
      <c r="Z925" s="544"/>
      <c r="AA925" s="544"/>
      <c r="AB925" s="544"/>
      <c r="AC925" s="544"/>
      <c r="AD925" s="544"/>
      <c r="AE925" s="544"/>
      <c r="AF925" s="544"/>
      <c r="AG925" s="544"/>
    </row>
    <row r="926" spans="2:33">
      <c r="B926" s="140"/>
      <c r="C926" s="151" t="s">
        <v>931</v>
      </c>
      <c r="D926" s="8"/>
      <c r="E926" s="8"/>
      <c r="F926" s="8"/>
      <c r="G926" s="8"/>
      <c r="H926" s="8"/>
      <c r="I926" s="8"/>
      <c r="J926" s="8"/>
      <c r="K926" s="8"/>
      <c r="L926" s="8"/>
      <c r="M926" s="8"/>
      <c r="N926" s="8"/>
      <c r="O926" s="8"/>
      <c r="P926" s="8"/>
      <c r="Q926" s="8"/>
      <c r="R926" s="8"/>
      <c r="S926" s="8"/>
      <c r="T926" s="8"/>
      <c r="U926" s="8"/>
      <c r="V926" s="8"/>
      <c r="W926" s="8"/>
      <c r="X926" s="8"/>
      <c r="Y926" s="8"/>
      <c r="Z926" s="8"/>
      <c r="AA926" s="8"/>
      <c r="AB926" s="8"/>
      <c r="AC926" s="8"/>
      <c r="AD926" s="8"/>
      <c r="AE926" s="8"/>
      <c r="AF926" s="8"/>
      <c r="AG926" s="8"/>
    </row>
    <row r="927" spans="2:33">
      <c r="B927" s="140"/>
      <c r="C927" s="151" t="s">
        <v>797</v>
      </c>
      <c r="D927" s="84"/>
      <c r="E927" s="8"/>
      <c r="F927" s="8"/>
      <c r="G927" s="8"/>
      <c r="H927" s="8"/>
      <c r="I927" s="8"/>
      <c r="J927" s="8"/>
      <c r="K927" s="8"/>
      <c r="L927" s="8"/>
      <c r="M927" s="8"/>
      <c r="N927" s="8"/>
      <c r="O927" s="8"/>
      <c r="P927" s="8"/>
      <c r="Q927" s="8"/>
      <c r="R927" s="8"/>
      <c r="S927" s="8"/>
      <c r="T927" s="8"/>
      <c r="U927" s="8"/>
      <c r="V927" s="8"/>
      <c r="W927" s="8"/>
      <c r="X927" s="8"/>
      <c r="Y927" s="8"/>
      <c r="Z927" s="8"/>
      <c r="AA927" s="8"/>
      <c r="AB927" s="8"/>
      <c r="AC927" s="8"/>
      <c r="AD927" s="8"/>
      <c r="AE927" s="8"/>
      <c r="AF927" s="8"/>
      <c r="AG927" s="8"/>
    </row>
    <row r="928" spans="2:33">
      <c r="B928">
        <v>2</v>
      </c>
      <c r="C928" s="147" t="s">
        <v>760</v>
      </c>
      <c r="D928" s="142" t="str">
        <f t="shared" ref="D928:AG928" si="446">IF(COUNTIF(D926:D927,"C")&gt;=1,"A",IF(COUNTIF(D926:D927,"C")&gt;0,"P"," "))</f>
        <v xml:space="preserve"> </v>
      </c>
      <c r="E928" s="142" t="str">
        <f t="shared" ref="E928:S928" si="447">IF(COUNTIF(E926:E927,"C")&gt;=1,"A",IF(COUNTIF(E926:E927,"C")&gt;0,"P"," "))</f>
        <v xml:space="preserve"> </v>
      </c>
      <c r="F928" s="142" t="str">
        <f>IF(COUNTIF(F926:F927,"C")&gt;=1,"A",IF(COUNTIF(F926:F927,"C")&gt;0,"P"," "))</f>
        <v xml:space="preserve"> </v>
      </c>
      <c r="G928" s="142" t="str">
        <f t="shared" si="447"/>
        <v xml:space="preserve"> </v>
      </c>
      <c r="H928" s="142" t="str">
        <f t="shared" si="447"/>
        <v xml:space="preserve"> </v>
      </c>
      <c r="I928" s="142" t="str">
        <f t="shared" si="447"/>
        <v xml:space="preserve"> </v>
      </c>
      <c r="J928" s="142" t="str">
        <f t="shared" si="447"/>
        <v xml:space="preserve"> </v>
      </c>
      <c r="K928" s="142" t="str">
        <f t="shared" si="447"/>
        <v xml:space="preserve"> </v>
      </c>
      <c r="L928" s="142" t="str">
        <f t="shared" si="447"/>
        <v xml:space="preserve"> </v>
      </c>
      <c r="M928" s="142" t="str">
        <f t="shared" si="447"/>
        <v xml:space="preserve"> </v>
      </c>
      <c r="N928" s="142" t="str">
        <f t="shared" si="447"/>
        <v xml:space="preserve"> </v>
      </c>
      <c r="O928" s="142" t="str">
        <f t="shared" si="447"/>
        <v xml:space="preserve"> </v>
      </c>
      <c r="P928" s="142" t="str">
        <f t="shared" si="447"/>
        <v xml:space="preserve"> </v>
      </c>
      <c r="Q928" s="142" t="str">
        <f t="shared" si="447"/>
        <v xml:space="preserve"> </v>
      </c>
      <c r="R928" s="142" t="str">
        <f t="shared" si="447"/>
        <v xml:space="preserve"> </v>
      </c>
      <c r="S928" s="142" t="str">
        <f t="shared" si="447"/>
        <v xml:space="preserve"> </v>
      </c>
      <c r="T928" s="142" t="str">
        <f t="shared" si="446"/>
        <v xml:space="preserve"> </v>
      </c>
      <c r="U928" s="142" t="str">
        <f t="shared" si="446"/>
        <v xml:space="preserve"> </v>
      </c>
      <c r="V928" s="142" t="str">
        <f t="shared" si="446"/>
        <v xml:space="preserve"> </v>
      </c>
      <c r="W928" s="142" t="str">
        <f t="shared" si="446"/>
        <v xml:space="preserve"> </v>
      </c>
      <c r="X928" s="142" t="str">
        <f t="shared" si="446"/>
        <v xml:space="preserve"> </v>
      </c>
      <c r="Y928" s="142" t="str">
        <f t="shared" si="446"/>
        <v xml:space="preserve"> </v>
      </c>
      <c r="Z928" s="142" t="str">
        <f t="shared" si="446"/>
        <v xml:space="preserve"> </v>
      </c>
      <c r="AA928" s="142" t="str">
        <f t="shared" si="446"/>
        <v xml:space="preserve"> </v>
      </c>
      <c r="AB928" s="142" t="str">
        <f t="shared" si="446"/>
        <v xml:space="preserve"> </v>
      </c>
      <c r="AC928" s="142" t="str">
        <f t="shared" si="446"/>
        <v xml:space="preserve"> </v>
      </c>
      <c r="AD928" s="142" t="str">
        <f t="shared" si="446"/>
        <v xml:space="preserve"> </v>
      </c>
      <c r="AE928" s="142" t="str">
        <f t="shared" si="446"/>
        <v xml:space="preserve"> </v>
      </c>
      <c r="AF928" s="142" t="str">
        <f t="shared" si="446"/>
        <v xml:space="preserve"> </v>
      </c>
      <c r="AG928" s="142" t="str">
        <f t="shared" si="446"/>
        <v xml:space="preserve"> </v>
      </c>
    </row>
    <row r="929" spans="2:33">
      <c r="B929" s="140"/>
      <c r="C929" s="151" t="s">
        <v>798</v>
      </c>
      <c r="D929" s="8"/>
      <c r="E929" s="8"/>
      <c r="F929" s="8"/>
      <c r="G929" s="8"/>
      <c r="H929" s="8"/>
      <c r="I929" s="8"/>
      <c r="J929" s="8"/>
      <c r="K929" s="8"/>
      <c r="L929" s="8"/>
      <c r="M929" s="8"/>
      <c r="N929" s="8"/>
      <c r="O929" s="8"/>
      <c r="P929" s="8"/>
      <c r="Q929" s="8"/>
      <c r="R929" s="8"/>
      <c r="S929" s="8"/>
      <c r="T929" s="8"/>
      <c r="U929" s="8"/>
      <c r="V929" s="8"/>
      <c r="W929" s="8"/>
      <c r="X929" s="8"/>
      <c r="Y929" s="8"/>
      <c r="Z929" s="8"/>
      <c r="AA929" s="8"/>
      <c r="AB929" s="8"/>
      <c r="AC929" s="8"/>
      <c r="AD929" s="8"/>
      <c r="AE929" s="8"/>
      <c r="AF929" s="8"/>
      <c r="AG929" s="8"/>
    </row>
    <row r="930" spans="2:33">
      <c r="B930" s="140"/>
      <c r="C930" s="151" t="s">
        <v>799</v>
      </c>
      <c r="D930" s="84"/>
      <c r="E930" s="8"/>
      <c r="F930" s="8"/>
      <c r="G930" s="8"/>
      <c r="H930" s="8"/>
      <c r="I930" s="8"/>
      <c r="J930" s="8"/>
      <c r="K930" s="8"/>
      <c r="L930" s="8"/>
      <c r="M930" s="8"/>
      <c r="N930" s="8"/>
      <c r="O930" s="8"/>
      <c r="P930" s="8"/>
      <c r="Q930" s="8"/>
      <c r="R930" s="8"/>
      <c r="S930" s="8"/>
      <c r="T930" s="8"/>
      <c r="U930" s="8"/>
      <c r="V930" s="8"/>
      <c r="W930" s="8"/>
      <c r="X930" s="8"/>
      <c r="Y930" s="8"/>
      <c r="Z930" s="8"/>
      <c r="AA930" s="8"/>
      <c r="AB930" s="8"/>
      <c r="AC930" s="8"/>
      <c r="AD930" s="8"/>
      <c r="AE930" s="8"/>
      <c r="AF930" s="8"/>
      <c r="AG930" s="8"/>
    </row>
    <row r="931" spans="2:33">
      <c r="B931">
        <v>3</v>
      </c>
      <c r="C931" s="147" t="s">
        <v>761</v>
      </c>
      <c r="D931" s="142" t="str">
        <f t="shared" ref="D931:AG931" si="448">IF(COUNTIF(D929:D930,"C")&gt;=1,"A",IF(COUNTIF(D929:D930,"C")&gt;0,"P"," "))</f>
        <v xml:space="preserve"> </v>
      </c>
      <c r="E931" s="142" t="str">
        <f t="shared" ref="E931:S931" si="449">IF(COUNTIF(E929:E930,"C")&gt;=1,"A",IF(COUNTIF(E929:E930,"C")&gt;0,"P"," "))</f>
        <v xml:space="preserve"> </v>
      </c>
      <c r="F931" s="142" t="str">
        <f>IF(COUNTIF(F929:F930,"C")&gt;=1,"A",IF(COUNTIF(F929:F930,"C")&gt;0,"P"," "))</f>
        <v xml:space="preserve"> </v>
      </c>
      <c r="G931" s="142" t="str">
        <f t="shared" si="449"/>
        <v xml:space="preserve"> </v>
      </c>
      <c r="H931" s="142" t="str">
        <f t="shared" si="449"/>
        <v xml:space="preserve"> </v>
      </c>
      <c r="I931" s="142" t="str">
        <f t="shared" si="449"/>
        <v xml:space="preserve"> </v>
      </c>
      <c r="J931" s="142" t="str">
        <f t="shared" si="449"/>
        <v xml:space="preserve"> </v>
      </c>
      <c r="K931" s="142" t="str">
        <f t="shared" si="449"/>
        <v xml:space="preserve"> </v>
      </c>
      <c r="L931" s="142" t="str">
        <f t="shared" si="449"/>
        <v xml:space="preserve"> </v>
      </c>
      <c r="M931" s="142" t="str">
        <f t="shared" si="449"/>
        <v xml:space="preserve"> </v>
      </c>
      <c r="N931" s="142" t="str">
        <f t="shared" si="449"/>
        <v xml:space="preserve"> </v>
      </c>
      <c r="O931" s="142" t="str">
        <f t="shared" si="449"/>
        <v xml:space="preserve"> </v>
      </c>
      <c r="P931" s="142" t="str">
        <f t="shared" si="449"/>
        <v xml:space="preserve"> </v>
      </c>
      <c r="Q931" s="142" t="str">
        <f t="shared" si="449"/>
        <v xml:space="preserve"> </v>
      </c>
      <c r="R931" s="142" t="str">
        <f t="shared" si="449"/>
        <v xml:space="preserve"> </v>
      </c>
      <c r="S931" s="142" t="str">
        <f t="shared" si="449"/>
        <v xml:space="preserve"> </v>
      </c>
      <c r="T931" s="142" t="str">
        <f t="shared" si="448"/>
        <v xml:space="preserve"> </v>
      </c>
      <c r="U931" s="142" t="str">
        <f t="shared" si="448"/>
        <v xml:space="preserve"> </v>
      </c>
      <c r="V931" s="142" t="str">
        <f t="shared" si="448"/>
        <v xml:space="preserve"> </v>
      </c>
      <c r="W931" s="142" t="str">
        <f t="shared" si="448"/>
        <v xml:space="preserve"> </v>
      </c>
      <c r="X931" s="142" t="str">
        <f t="shared" si="448"/>
        <v xml:space="preserve"> </v>
      </c>
      <c r="Y931" s="142" t="str">
        <f t="shared" si="448"/>
        <v xml:space="preserve"> </v>
      </c>
      <c r="Z931" s="142" t="str">
        <f t="shared" si="448"/>
        <v xml:space="preserve"> </v>
      </c>
      <c r="AA931" s="142" t="str">
        <f t="shared" si="448"/>
        <v xml:space="preserve"> </v>
      </c>
      <c r="AB931" s="142" t="str">
        <f t="shared" si="448"/>
        <v xml:space="preserve"> </v>
      </c>
      <c r="AC931" s="142" t="str">
        <f t="shared" si="448"/>
        <v xml:space="preserve"> </v>
      </c>
      <c r="AD931" s="142" t="str">
        <f t="shared" si="448"/>
        <v xml:space="preserve"> </v>
      </c>
      <c r="AE931" s="142" t="str">
        <f t="shared" si="448"/>
        <v xml:space="preserve"> </v>
      </c>
      <c r="AF931" s="142" t="str">
        <f t="shared" si="448"/>
        <v xml:space="preserve"> </v>
      </c>
      <c r="AG931" s="142" t="str">
        <f t="shared" si="448"/>
        <v xml:space="preserve"> </v>
      </c>
    </row>
    <row r="932" spans="2:33">
      <c r="B932" s="140"/>
      <c r="C932" s="151" t="s">
        <v>800</v>
      </c>
      <c r="D932" s="8"/>
      <c r="E932" s="8"/>
      <c r="F932" s="8"/>
      <c r="G932" s="8"/>
      <c r="H932" s="8"/>
      <c r="I932" s="8"/>
      <c r="J932" s="8"/>
      <c r="K932" s="8"/>
      <c r="L932" s="8"/>
      <c r="M932" s="8"/>
      <c r="N932" s="8"/>
      <c r="O932" s="8"/>
      <c r="P932" s="8"/>
      <c r="Q932" s="8"/>
      <c r="R932" s="8"/>
      <c r="S932" s="8"/>
      <c r="T932" s="8"/>
      <c r="U932" s="8"/>
      <c r="V932" s="8"/>
      <c r="W932" s="8"/>
      <c r="X932" s="8"/>
      <c r="Y932" s="8"/>
      <c r="Z932" s="8"/>
      <c r="AA932" s="8"/>
      <c r="AB932" s="8"/>
      <c r="AC932" s="8"/>
      <c r="AD932" s="8"/>
      <c r="AE932" s="8"/>
      <c r="AF932" s="8"/>
      <c r="AG932" s="8"/>
    </row>
    <row r="933" spans="2:33">
      <c r="B933" s="140"/>
      <c r="C933" s="151" t="s">
        <v>801</v>
      </c>
      <c r="D933" s="84"/>
      <c r="E933" s="8"/>
      <c r="F933" s="8"/>
      <c r="G933" s="8"/>
      <c r="H933" s="8"/>
      <c r="I933" s="8"/>
      <c r="J933" s="8"/>
      <c r="K933" s="8"/>
      <c r="L933" s="8"/>
      <c r="M933" s="8"/>
      <c r="N933" s="8"/>
      <c r="O933" s="8"/>
      <c r="P933" s="8"/>
      <c r="Q933" s="8"/>
      <c r="R933" s="8"/>
      <c r="S933" s="8"/>
      <c r="T933" s="8"/>
      <c r="U933" s="8"/>
      <c r="V933" s="8"/>
      <c r="W933" s="8"/>
      <c r="X933" s="8"/>
      <c r="Y933" s="8"/>
      <c r="Z933" s="8"/>
      <c r="AA933" s="8"/>
      <c r="AB933" s="8"/>
      <c r="AC933" s="8"/>
      <c r="AD933" s="8"/>
      <c r="AE933" s="8"/>
      <c r="AF933" s="8"/>
      <c r="AG933" s="8"/>
    </row>
    <row r="934" spans="2:33">
      <c r="B934" s="140"/>
      <c r="C934" s="151" t="s">
        <v>802</v>
      </c>
      <c r="D934" s="8"/>
      <c r="E934" s="8"/>
      <c r="F934" s="8"/>
      <c r="G934" s="8"/>
      <c r="H934" s="8"/>
      <c r="I934" s="8"/>
      <c r="J934" s="8"/>
      <c r="K934" s="8"/>
      <c r="L934" s="8"/>
      <c r="M934" s="8"/>
      <c r="N934" s="8"/>
      <c r="O934" s="8"/>
      <c r="P934" s="8"/>
      <c r="Q934" s="8"/>
      <c r="R934" s="8"/>
      <c r="S934" s="8"/>
      <c r="T934" s="8"/>
      <c r="U934" s="8"/>
      <c r="V934" s="8"/>
      <c r="W934" s="8"/>
      <c r="X934" s="8"/>
      <c r="Y934" s="8"/>
      <c r="Z934" s="8"/>
      <c r="AA934" s="8"/>
      <c r="AB934" s="8"/>
      <c r="AC934" s="8"/>
      <c r="AD934" s="8"/>
      <c r="AE934" s="8"/>
      <c r="AF934" s="8"/>
      <c r="AG934" s="8"/>
    </row>
    <row r="935" spans="2:33">
      <c r="B935">
        <v>4</v>
      </c>
      <c r="C935" s="147" t="s">
        <v>762</v>
      </c>
      <c r="D935" s="142" t="str">
        <f t="shared" ref="D935:AG935" si="450">IF(COUNTIF(D932:D934,"C")&gt;=1,"A",IF(COUNTIF(D932:D934,"C")&gt;0,"P"," "))</f>
        <v xml:space="preserve"> </v>
      </c>
      <c r="E935" s="142" t="str">
        <f t="shared" ref="E935:S935" si="451">IF(COUNTIF(E932:E934,"C")&gt;=1,"A",IF(COUNTIF(E932:E934,"C")&gt;0,"P"," "))</f>
        <v xml:space="preserve"> </v>
      </c>
      <c r="F935" s="142" t="str">
        <f>IF(COUNTIF(F932:F934,"C")&gt;=1,"A",IF(COUNTIF(F932:F934,"C")&gt;0,"P"," "))</f>
        <v xml:space="preserve"> </v>
      </c>
      <c r="G935" s="142" t="str">
        <f t="shared" si="451"/>
        <v xml:space="preserve"> </v>
      </c>
      <c r="H935" s="142" t="str">
        <f t="shared" si="451"/>
        <v xml:space="preserve"> </v>
      </c>
      <c r="I935" s="142" t="str">
        <f t="shared" si="451"/>
        <v xml:space="preserve"> </v>
      </c>
      <c r="J935" s="142" t="str">
        <f t="shared" si="451"/>
        <v xml:space="preserve"> </v>
      </c>
      <c r="K935" s="142" t="str">
        <f t="shared" si="451"/>
        <v xml:space="preserve"> </v>
      </c>
      <c r="L935" s="142" t="str">
        <f t="shared" si="451"/>
        <v xml:space="preserve"> </v>
      </c>
      <c r="M935" s="142" t="str">
        <f t="shared" si="451"/>
        <v xml:space="preserve"> </v>
      </c>
      <c r="N935" s="142" t="str">
        <f t="shared" si="451"/>
        <v xml:space="preserve"> </v>
      </c>
      <c r="O935" s="142" t="str">
        <f t="shared" si="451"/>
        <v xml:space="preserve"> </v>
      </c>
      <c r="P935" s="142" t="str">
        <f t="shared" si="451"/>
        <v xml:space="preserve"> </v>
      </c>
      <c r="Q935" s="142" t="str">
        <f t="shared" si="451"/>
        <v xml:space="preserve"> </v>
      </c>
      <c r="R935" s="142" t="str">
        <f t="shared" si="451"/>
        <v xml:space="preserve"> </v>
      </c>
      <c r="S935" s="142" t="str">
        <f t="shared" si="451"/>
        <v xml:space="preserve"> </v>
      </c>
      <c r="T935" s="142" t="str">
        <f t="shared" si="450"/>
        <v xml:space="preserve"> </v>
      </c>
      <c r="U935" s="142" t="str">
        <f t="shared" si="450"/>
        <v xml:space="preserve"> </v>
      </c>
      <c r="V935" s="142" t="str">
        <f t="shared" si="450"/>
        <v xml:space="preserve"> </v>
      </c>
      <c r="W935" s="142" t="str">
        <f t="shared" si="450"/>
        <v xml:space="preserve"> </v>
      </c>
      <c r="X935" s="142" t="str">
        <f t="shared" si="450"/>
        <v xml:space="preserve"> </v>
      </c>
      <c r="Y935" s="142" t="str">
        <f t="shared" si="450"/>
        <v xml:space="preserve"> </v>
      </c>
      <c r="Z935" s="142" t="str">
        <f t="shared" si="450"/>
        <v xml:space="preserve"> </v>
      </c>
      <c r="AA935" s="142" t="str">
        <f t="shared" si="450"/>
        <v xml:space="preserve"> </v>
      </c>
      <c r="AB935" s="142" t="str">
        <f t="shared" si="450"/>
        <v xml:space="preserve"> </v>
      </c>
      <c r="AC935" s="142" t="str">
        <f t="shared" si="450"/>
        <v xml:space="preserve"> </v>
      </c>
      <c r="AD935" s="142" t="str">
        <f t="shared" si="450"/>
        <v xml:space="preserve"> </v>
      </c>
      <c r="AE935" s="142" t="str">
        <f t="shared" si="450"/>
        <v xml:space="preserve"> </v>
      </c>
      <c r="AF935" s="142" t="str">
        <f t="shared" si="450"/>
        <v xml:space="preserve"> </v>
      </c>
      <c r="AG935" s="142" t="str">
        <f t="shared" si="450"/>
        <v xml:space="preserve"> </v>
      </c>
    </row>
    <row r="936" spans="2:33">
      <c r="B936" s="140"/>
      <c r="C936" s="151" t="s">
        <v>803</v>
      </c>
      <c r="D936" s="8"/>
      <c r="E936" s="8"/>
      <c r="F936" s="8"/>
      <c r="G936" s="8"/>
      <c r="H936" s="8"/>
      <c r="I936" s="8"/>
      <c r="J936" s="8"/>
      <c r="K936" s="8"/>
      <c r="L936" s="8"/>
      <c r="M936" s="8"/>
      <c r="N936" s="8"/>
      <c r="O936" s="8"/>
      <c r="P936" s="8"/>
      <c r="Q936" s="8"/>
      <c r="R936" s="8"/>
      <c r="S936" s="8"/>
      <c r="T936" s="8"/>
      <c r="U936" s="8"/>
      <c r="V936" s="8"/>
      <c r="W936" s="8"/>
      <c r="X936" s="8"/>
      <c r="Y936" s="8"/>
      <c r="Z936" s="8"/>
      <c r="AA936" s="8"/>
      <c r="AB936" s="8"/>
      <c r="AC936" s="8"/>
      <c r="AD936" s="8"/>
      <c r="AE936" s="8"/>
      <c r="AF936" s="8"/>
      <c r="AG936" s="8"/>
    </row>
    <row r="937" spans="2:33">
      <c r="B937" s="140"/>
      <c r="C937" s="151" t="s">
        <v>804</v>
      </c>
      <c r="D937" s="84"/>
      <c r="E937" s="8"/>
      <c r="F937" s="8"/>
      <c r="G937" s="8"/>
      <c r="H937" s="8"/>
      <c r="I937" s="8"/>
      <c r="J937" s="8"/>
      <c r="K937" s="8"/>
      <c r="L937" s="8"/>
      <c r="M937" s="8"/>
      <c r="N937" s="8"/>
      <c r="O937" s="8"/>
      <c r="P937" s="8"/>
      <c r="Q937" s="8"/>
      <c r="R937" s="8"/>
      <c r="S937" s="8"/>
      <c r="T937" s="8"/>
      <c r="U937" s="8"/>
      <c r="V937" s="8"/>
      <c r="W937" s="8"/>
      <c r="X937" s="8"/>
      <c r="Y937" s="8"/>
      <c r="Z937" s="8"/>
      <c r="AA937" s="8"/>
      <c r="AB937" s="8"/>
      <c r="AC937" s="8"/>
      <c r="AD937" s="8"/>
      <c r="AE937" s="8"/>
      <c r="AF937" s="8"/>
      <c r="AG937" s="8"/>
    </row>
    <row r="938" spans="2:33">
      <c r="B938" s="140"/>
      <c r="C938" s="151" t="s">
        <v>805</v>
      </c>
      <c r="D938" s="8"/>
      <c r="E938" s="8"/>
      <c r="F938" s="8"/>
      <c r="G938" s="8"/>
      <c r="H938" s="8"/>
      <c r="I938" s="8"/>
      <c r="J938" s="8"/>
      <c r="K938" s="8"/>
      <c r="L938" s="8"/>
      <c r="M938" s="8"/>
      <c r="N938" s="8"/>
      <c r="O938" s="8"/>
      <c r="P938" s="8"/>
      <c r="Q938" s="8"/>
      <c r="R938" s="8"/>
      <c r="S938" s="8"/>
      <c r="T938" s="8"/>
      <c r="U938" s="8"/>
      <c r="V938" s="8"/>
      <c r="W938" s="8"/>
      <c r="X938" s="8"/>
      <c r="Y938" s="8"/>
      <c r="Z938" s="8"/>
      <c r="AA938" s="8"/>
      <c r="AB938" s="8"/>
      <c r="AC938" s="8"/>
      <c r="AD938" s="8"/>
      <c r="AE938" s="8"/>
      <c r="AF938" s="8"/>
      <c r="AG938" s="8"/>
    </row>
    <row r="939" spans="2:33">
      <c r="B939">
        <v>5</v>
      </c>
      <c r="C939" s="147" t="s">
        <v>763</v>
      </c>
      <c r="D939" s="142" t="str">
        <f t="shared" ref="D939:AG939" si="452">IF(COUNTIF(D936:D938,"C")&gt;=1,"A",IF(COUNTIF(D936:D938,"C")&gt;0,"P"," "))</f>
        <v xml:space="preserve"> </v>
      </c>
      <c r="E939" s="142" t="str">
        <f t="shared" ref="E939:S939" si="453">IF(COUNTIF(E936:E938,"C")&gt;=1,"A",IF(COUNTIF(E936:E938,"C")&gt;0,"P"," "))</f>
        <v xml:space="preserve"> </v>
      </c>
      <c r="F939" s="142" t="str">
        <f>IF(COUNTIF(F936:F938,"C")&gt;=1,"A",IF(COUNTIF(F936:F938,"C")&gt;0,"P"," "))</f>
        <v xml:space="preserve"> </v>
      </c>
      <c r="G939" s="142" t="str">
        <f t="shared" si="453"/>
        <v xml:space="preserve"> </v>
      </c>
      <c r="H939" s="142" t="str">
        <f t="shared" si="453"/>
        <v xml:space="preserve"> </v>
      </c>
      <c r="I939" s="142" t="str">
        <f t="shared" si="453"/>
        <v xml:space="preserve"> </v>
      </c>
      <c r="J939" s="142" t="str">
        <f t="shared" si="453"/>
        <v xml:space="preserve"> </v>
      </c>
      <c r="K939" s="142" t="str">
        <f t="shared" si="453"/>
        <v xml:space="preserve"> </v>
      </c>
      <c r="L939" s="142" t="str">
        <f t="shared" si="453"/>
        <v xml:space="preserve"> </v>
      </c>
      <c r="M939" s="142" t="str">
        <f t="shared" si="453"/>
        <v xml:space="preserve"> </v>
      </c>
      <c r="N939" s="142" t="str">
        <f t="shared" si="453"/>
        <v xml:space="preserve"> </v>
      </c>
      <c r="O939" s="142" t="str">
        <f t="shared" si="453"/>
        <v xml:space="preserve"> </v>
      </c>
      <c r="P939" s="142" t="str">
        <f t="shared" si="453"/>
        <v xml:space="preserve"> </v>
      </c>
      <c r="Q939" s="142" t="str">
        <f t="shared" si="453"/>
        <v xml:space="preserve"> </v>
      </c>
      <c r="R939" s="142" t="str">
        <f t="shared" si="453"/>
        <v xml:space="preserve"> </v>
      </c>
      <c r="S939" s="142" t="str">
        <f t="shared" si="453"/>
        <v xml:space="preserve"> </v>
      </c>
      <c r="T939" s="142" t="str">
        <f t="shared" si="452"/>
        <v xml:space="preserve"> </v>
      </c>
      <c r="U939" s="142" t="str">
        <f t="shared" si="452"/>
        <v xml:space="preserve"> </v>
      </c>
      <c r="V939" s="142" t="str">
        <f t="shared" si="452"/>
        <v xml:space="preserve"> </v>
      </c>
      <c r="W939" s="142" t="str">
        <f t="shared" si="452"/>
        <v xml:space="preserve"> </v>
      </c>
      <c r="X939" s="142" t="str">
        <f t="shared" si="452"/>
        <v xml:space="preserve"> </v>
      </c>
      <c r="Y939" s="142" t="str">
        <f t="shared" si="452"/>
        <v xml:space="preserve"> </v>
      </c>
      <c r="Z939" s="142" t="str">
        <f t="shared" si="452"/>
        <v xml:space="preserve"> </v>
      </c>
      <c r="AA939" s="142" t="str">
        <f t="shared" si="452"/>
        <v xml:space="preserve"> </v>
      </c>
      <c r="AB939" s="142" t="str">
        <f t="shared" si="452"/>
        <v xml:space="preserve"> </v>
      </c>
      <c r="AC939" s="142" t="str">
        <f t="shared" si="452"/>
        <v xml:space="preserve"> </v>
      </c>
      <c r="AD939" s="142" t="str">
        <f t="shared" si="452"/>
        <v xml:space="preserve"> </v>
      </c>
      <c r="AE939" s="142" t="str">
        <f t="shared" si="452"/>
        <v xml:space="preserve"> </v>
      </c>
      <c r="AF939" s="142" t="str">
        <f t="shared" si="452"/>
        <v xml:space="preserve"> </v>
      </c>
      <c r="AG939" s="142" t="str">
        <f t="shared" si="452"/>
        <v xml:space="preserve"> </v>
      </c>
    </row>
    <row r="940" spans="2:33">
      <c r="B940" s="140"/>
      <c r="C940" s="151" t="s">
        <v>806</v>
      </c>
      <c r="D940" s="8"/>
      <c r="E940" s="8"/>
      <c r="F940" s="8"/>
      <c r="G940" s="8"/>
      <c r="H940" s="8"/>
      <c r="I940" s="8"/>
      <c r="J940" s="8"/>
      <c r="K940" s="8"/>
      <c r="L940" s="8"/>
      <c r="M940" s="8"/>
      <c r="N940" s="8"/>
      <c r="O940" s="8"/>
      <c r="P940" s="8"/>
      <c r="Q940" s="8"/>
      <c r="R940" s="8"/>
      <c r="S940" s="8"/>
      <c r="T940" s="8"/>
      <c r="U940" s="8"/>
      <c r="V940" s="8"/>
      <c r="W940" s="8"/>
      <c r="X940" s="8"/>
      <c r="Y940" s="8"/>
      <c r="Z940" s="8"/>
      <c r="AA940" s="8"/>
      <c r="AB940" s="8"/>
      <c r="AC940" s="8"/>
      <c r="AD940" s="8"/>
      <c r="AE940" s="8"/>
      <c r="AF940" s="8"/>
      <c r="AG940" s="8"/>
    </row>
    <row r="941" spans="2:33">
      <c r="B941" s="140"/>
      <c r="C941" s="151" t="s">
        <v>807</v>
      </c>
      <c r="D941" s="84"/>
      <c r="E941" s="8"/>
      <c r="F941" s="8"/>
      <c r="G941" s="8"/>
      <c r="H941" s="8"/>
      <c r="I941" s="8"/>
      <c r="J941" s="8"/>
      <c r="K941" s="8"/>
      <c r="L941" s="8"/>
      <c r="M941" s="8"/>
      <c r="N941" s="8"/>
      <c r="O941" s="8"/>
      <c r="P941" s="8"/>
      <c r="Q941" s="8"/>
      <c r="R941" s="8"/>
      <c r="S941" s="8"/>
      <c r="T941" s="8"/>
      <c r="U941" s="8"/>
      <c r="V941" s="8"/>
      <c r="W941" s="8"/>
      <c r="X941" s="8"/>
      <c r="Y941" s="8"/>
      <c r="Z941" s="8"/>
      <c r="AA941" s="8"/>
      <c r="AB941" s="8"/>
      <c r="AC941" s="8"/>
      <c r="AD941" s="8"/>
      <c r="AE941" s="8"/>
      <c r="AF941" s="8"/>
      <c r="AG941" s="8"/>
    </row>
    <row r="942" spans="2:33" ht="13.5" thickBot="1">
      <c r="B942" s="140"/>
      <c r="C942" s="151" t="s">
        <v>808</v>
      </c>
      <c r="D942" s="8"/>
      <c r="E942" s="8"/>
      <c r="F942" s="8"/>
      <c r="G942" s="8"/>
      <c r="H942" s="8"/>
      <c r="I942" s="8"/>
      <c r="J942" s="8"/>
      <c r="K942" s="8"/>
      <c r="L942" s="8"/>
      <c r="M942" s="8"/>
      <c r="N942" s="8"/>
      <c r="O942" s="8"/>
      <c r="P942" s="8"/>
      <c r="Q942" s="8"/>
      <c r="R942" s="8"/>
      <c r="S942" s="8"/>
      <c r="T942" s="8"/>
      <c r="U942" s="8"/>
      <c r="V942" s="8"/>
      <c r="W942" s="8"/>
      <c r="X942" s="8"/>
      <c r="Y942" s="8"/>
      <c r="Z942" s="8"/>
      <c r="AA942" s="8"/>
      <c r="AB942" s="8"/>
      <c r="AC942" s="8"/>
      <c r="AD942" s="8"/>
      <c r="AE942" s="8"/>
      <c r="AF942" s="8"/>
      <c r="AG942" s="8"/>
    </row>
    <row r="943" spans="2:33" ht="13.5" hidden="1" thickBot="1">
      <c r="D943" s="142" t="str">
        <f t="shared" ref="D943:AG943" si="454">IF(COUNTIF(D940:D942,"C")&gt;=1,"A",IF(COUNTIF(D940:D942,"C")&gt;0,"P"," "))</f>
        <v xml:space="preserve"> </v>
      </c>
      <c r="E943" s="142" t="str">
        <f t="shared" ref="E943:S943" si="455">IF(COUNTIF(E940:E942,"C")&gt;=1,"A",IF(COUNTIF(E940:E942,"C")&gt;0,"P"," "))</f>
        <v xml:space="preserve"> </v>
      </c>
      <c r="F943" s="142" t="str">
        <f>IF(COUNTIF(F940:F942,"C")&gt;=1,"A",IF(COUNTIF(F940:F942,"C")&gt;0,"P"," "))</f>
        <v xml:space="preserve"> </v>
      </c>
      <c r="G943" s="142" t="str">
        <f t="shared" si="455"/>
        <v xml:space="preserve"> </v>
      </c>
      <c r="H943" s="142" t="str">
        <f t="shared" si="455"/>
        <v xml:space="preserve"> </v>
      </c>
      <c r="I943" s="142" t="str">
        <f t="shared" si="455"/>
        <v xml:space="preserve"> </v>
      </c>
      <c r="J943" s="142" t="str">
        <f t="shared" si="455"/>
        <v xml:space="preserve"> </v>
      </c>
      <c r="K943" s="142" t="str">
        <f t="shared" si="455"/>
        <v xml:space="preserve"> </v>
      </c>
      <c r="L943" s="142" t="str">
        <f t="shared" si="455"/>
        <v xml:space="preserve"> </v>
      </c>
      <c r="M943" s="142" t="str">
        <f t="shared" si="455"/>
        <v xml:space="preserve"> </v>
      </c>
      <c r="N943" s="142" t="str">
        <f t="shared" si="455"/>
        <v xml:space="preserve"> </v>
      </c>
      <c r="O943" s="142" t="str">
        <f t="shared" si="455"/>
        <v xml:space="preserve"> </v>
      </c>
      <c r="P943" s="142" t="str">
        <f t="shared" si="455"/>
        <v xml:space="preserve"> </v>
      </c>
      <c r="Q943" s="142" t="str">
        <f t="shared" si="455"/>
        <v xml:space="preserve"> </v>
      </c>
      <c r="R943" s="142" t="str">
        <f t="shared" si="455"/>
        <v xml:space="preserve"> </v>
      </c>
      <c r="S943" s="142" t="str">
        <f t="shared" si="455"/>
        <v xml:space="preserve"> </v>
      </c>
      <c r="T943" s="142" t="str">
        <f t="shared" si="454"/>
        <v xml:space="preserve"> </v>
      </c>
      <c r="U943" s="142" t="str">
        <f t="shared" si="454"/>
        <v xml:space="preserve"> </v>
      </c>
      <c r="V943" s="142" t="str">
        <f t="shared" si="454"/>
        <v xml:space="preserve"> </v>
      </c>
      <c r="W943" s="142" t="str">
        <f t="shared" si="454"/>
        <v xml:space="preserve"> </v>
      </c>
      <c r="X943" s="142" t="str">
        <f t="shared" si="454"/>
        <v xml:space="preserve"> </v>
      </c>
      <c r="Y943" s="142" t="str">
        <f t="shared" si="454"/>
        <v xml:space="preserve"> </v>
      </c>
      <c r="Z943" s="142" t="str">
        <f t="shared" si="454"/>
        <v xml:space="preserve"> </v>
      </c>
      <c r="AA943" s="142" t="str">
        <f t="shared" si="454"/>
        <v xml:space="preserve"> </v>
      </c>
      <c r="AB943" s="142" t="str">
        <f t="shared" si="454"/>
        <v xml:space="preserve"> </v>
      </c>
      <c r="AC943" s="142" t="str">
        <f t="shared" si="454"/>
        <v xml:space="preserve"> </v>
      </c>
      <c r="AD943" s="142" t="str">
        <f t="shared" si="454"/>
        <v xml:space="preserve"> </v>
      </c>
      <c r="AE943" s="142" t="str">
        <f t="shared" si="454"/>
        <v xml:space="preserve"> </v>
      </c>
      <c r="AF943" s="142" t="str">
        <f t="shared" si="454"/>
        <v xml:space="preserve"> </v>
      </c>
      <c r="AG943" s="142" t="str">
        <f t="shared" si="454"/>
        <v xml:space="preserve"> </v>
      </c>
    </row>
    <row r="944" spans="2:33" ht="13.5" thickBot="1">
      <c r="C944" s="20" t="s">
        <v>49</v>
      </c>
      <c r="D944" s="108" t="str">
        <f t="shared" ref="D944:AG944" si="456">IF(COUNTIF(D928:D943,"A")&gt;4,"C",IF(COUNTIF(D928:D943,"C")&gt;0,"P"," "))</f>
        <v xml:space="preserve"> </v>
      </c>
      <c r="E944" s="108" t="str">
        <f t="shared" ref="E944:S944" si="457">IF(COUNTIF(E928:E943,"A")&gt;4,"C",IF(COUNTIF(E928:E943,"C")&gt;0,"P"," "))</f>
        <v xml:space="preserve"> </v>
      </c>
      <c r="F944" s="108" t="str">
        <f>IF(COUNTIF(F928:F943,"A")&gt;4,"C",IF(COUNTIF(F928:F943,"C")&gt;0,"P"," "))</f>
        <v xml:space="preserve"> </v>
      </c>
      <c r="G944" s="108" t="str">
        <f t="shared" si="457"/>
        <v xml:space="preserve"> </v>
      </c>
      <c r="H944" s="108" t="str">
        <f t="shared" si="457"/>
        <v xml:space="preserve"> </v>
      </c>
      <c r="I944" s="108" t="str">
        <f t="shared" si="457"/>
        <v xml:space="preserve"> </v>
      </c>
      <c r="J944" s="108" t="str">
        <f t="shared" si="457"/>
        <v xml:space="preserve"> </v>
      </c>
      <c r="K944" s="108" t="str">
        <f t="shared" si="457"/>
        <v xml:space="preserve"> </v>
      </c>
      <c r="L944" s="108" t="str">
        <f t="shared" si="457"/>
        <v xml:space="preserve"> </v>
      </c>
      <c r="M944" s="108" t="str">
        <f t="shared" si="457"/>
        <v xml:space="preserve"> </v>
      </c>
      <c r="N944" s="108" t="str">
        <f t="shared" si="457"/>
        <v xml:space="preserve"> </v>
      </c>
      <c r="O944" s="108" t="str">
        <f t="shared" si="457"/>
        <v xml:space="preserve"> </v>
      </c>
      <c r="P944" s="108" t="str">
        <f t="shared" si="457"/>
        <v xml:space="preserve"> </v>
      </c>
      <c r="Q944" s="108" t="str">
        <f t="shared" si="457"/>
        <v xml:space="preserve"> </v>
      </c>
      <c r="R944" s="108" t="str">
        <f t="shared" si="457"/>
        <v xml:space="preserve"> </v>
      </c>
      <c r="S944" s="108" t="str">
        <f t="shared" si="457"/>
        <v xml:space="preserve"> </v>
      </c>
      <c r="T944" s="108" t="str">
        <f t="shared" si="456"/>
        <v xml:space="preserve"> </v>
      </c>
      <c r="U944" s="108" t="str">
        <f t="shared" si="456"/>
        <v xml:space="preserve"> </v>
      </c>
      <c r="V944" s="108" t="str">
        <f t="shared" si="456"/>
        <v xml:space="preserve"> </v>
      </c>
      <c r="W944" s="108" t="str">
        <f t="shared" si="456"/>
        <v xml:space="preserve"> </v>
      </c>
      <c r="X944" s="108" t="str">
        <f t="shared" si="456"/>
        <v xml:space="preserve"> </v>
      </c>
      <c r="Y944" s="108" t="str">
        <f t="shared" si="456"/>
        <v xml:space="preserve"> </v>
      </c>
      <c r="Z944" s="108" t="str">
        <f t="shared" si="456"/>
        <v xml:space="preserve"> </v>
      </c>
      <c r="AA944" s="108" t="str">
        <f t="shared" si="456"/>
        <v xml:space="preserve"> </v>
      </c>
      <c r="AB944" s="108" t="str">
        <f t="shared" si="456"/>
        <v xml:space="preserve"> </v>
      </c>
      <c r="AC944" s="108" t="str">
        <f t="shared" si="456"/>
        <v xml:space="preserve"> </v>
      </c>
      <c r="AD944" s="108" t="str">
        <f t="shared" si="456"/>
        <v xml:space="preserve"> </v>
      </c>
      <c r="AE944" s="108" t="str">
        <f t="shared" si="456"/>
        <v xml:space="preserve"> </v>
      </c>
      <c r="AF944" s="108" t="str">
        <f t="shared" si="456"/>
        <v xml:space="preserve"> </v>
      </c>
      <c r="AG944" s="108" t="str">
        <f t="shared" si="456"/>
        <v xml:space="preserve"> </v>
      </c>
    </row>
  </sheetData>
  <sheetProtection algorithmName="SHA-512" hashValue="/UI/zE+SpFsVp2UJ1l92kJgrhB+uFfbzbBXWQNNQkxrDId+uVFThiQ6hRMmdSzzMJm1TSX+GICBGQVAW47atzw==" saltValue="VldTljrmxHB4JPuQ/DC5dQ==" spinCount="100000" sheet="1" objects="1" scenarios="1" selectLockedCells="1"/>
  <mergeCells count="50">
    <mergeCell ref="Q1:Q4"/>
    <mergeCell ref="R1:R4"/>
    <mergeCell ref="S1:S4"/>
    <mergeCell ref="F1:F4"/>
    <mergeCell ref="K1:K4"/>
    <mergeCell ref="L1:L4"/>
    <mergeCell ref="M1:M4"/>
    <mergeCell ref="N1:N4"/>
    <mergeCell ref="O1:O4"/>
    <mergeCell ref="D880:AG880"/>
    <mergeCell ref="D925:AG925"/>
    <mergeCell ref="D917:AG917"/>
    <mergeCell ref="D910:AG910"/>
    <mergeCell ref="D844:AG844"/>
    <mergeCell ref="D851:AG851"/>
    <mergeCell ref="D858:AG858"/>
    <mergeCell ref="D866:AG866"/>
    <mergeCell ref="D873:AG873"/>
    <mergeCell ref="A843:AG843"/>
    <mergeCell ref="A909:AG909"/>
    <mergeCell ref="AB1:AB4"/>
    <mergeCell ref="A3:C3"/>
    <mergeCell ref="A820:AG820"/>
    <mergeCell ref="D5:AG5"/>
    <mergeCell ref="U1:U4"/>
    <mergeCell ref="V1:V4"/>
    <mergeCell ref="W1:W4"/>
    <mergeCell ref="D1:D4"/>
    <mergeCell ref="T1:T4"/>
    <mergeCell ref="AD1:AD4"/>
    <mergeCell ref="AE1:AE4"/>
    <mergeCell ref="AF1:AF4"/>
    <mergeCell ref="A865:AG865"/>
    <mergeCell ref="A887:AG887"/>
    <mergeCell ref="A821:AG821"/>
    <mergeCell ref="D822:AG822"/>
    <mergeCell ref="D829:AG829"/>
    <mergeCell ref="D836:AG836"/>
    <mergeCell ref="AG1:AG4"/>
    <mergeCell ref="X1:X4"/>
    <mergeCell ref="Y1:Y4"/>
    <mergeCell ref="AC1:AC4"/>
    <mergeCell ref="Z1:Z4"/>
    <mergeCell ref="AA1:AA4"/>
    <mergeCell ref="E1:E4"/>
    <mergeCell ref="G1:G4"/>
    <mergeCell ref="H1:H4"/>
    <mergeCell ref="I1:I4"/>
    <mergeCell ref="J1:J4"/>
    <mergeCell ref="P1:P4"/>
  </mergeCells>
  <conditionalFormatting sqref="D7:AG25 D30:AG48 D53:AG71 D76:AG94 D99:AG117 D122:AG130 D135:AG143 D148:AG166 D171:AG189 D194:AG212 D217:AG235 D240:AG258 D263:AG281 D286:AG304 D309:AG327 D332:AG350 D355:AG373 D378:AG396 D401:AG419 D424:AG442 D447:AG465 D470:AG488 D493:AG511 D516:AG534 D539:AG557 D562:AG580 D585:AG603 D608:AG626 D631:AG649 D654:AG672 D677:AG695 D700:AG718 D723:AG741 D746:AG764 D768:AG772 D776:AG794 D799:AG817 D823:AG827 D830:AG834 D837:AG841 D845:AG849 D852:AG856 D859:AG863 D867:AG871 D874:AG878 D881:AG885 D889:AG893 D896:AG900 D903:AG907 D911:AG915 D918:AG922 D926:AG942">
    <cfRule type="containsText" dxfId="139" priority="2" operator="containsText" text="C">
      <formula>NOT(ISERROR(SEARCH("C",D7)))</formula>
    </cfRule>
  </conditionalFormatting>
  <conditionalFormatting sqref="D944:AG944 D923:AG923 D916:AG916 D908:AG908 D901:AG901 D894:AG894 D886:AG886 D879:AG879 D872:AG872 D864:AG864 D857:AG857 D850:AG850 D842:AG842 D835:AG835 D828:AG828 D819:AG819 D796:AG796 D773:AG773 D766:AG766 D743:AG743 D720:AG720 D697:AG697 D674:AG674 D651:AG651 D628:AG628 D605:AG605 D582:AG582 D559:AG559 D536:AG536 D513:AG513 D490:AG490 D467:AG467 D444:AG444 D421:AG421 D398:AG398 D375:AG375 D352:AG352 D329:AG329 D306:AG306 D283:AG283 D260:AG260 D237:AG237 D214:AG214 D191:AG191 D168:AG168 D145:AG145 D132:AG132 D119:AG119 D96:AG96 D73:AG73 D50:AG50 D27:AG27">
    <cfRule type="containsText" dxfId="138" priority="1" operator="containsText" text="C">
      <formula>NOT(ISERROR(SEARCH("C",D27)))</formula>
    </cfRule>
  </conditionalFormatting>
  <pageMargins left="0.75" right="0.75" top="1" bottom="0.5" header="0.5" footer="0.25"/>
  <pageSetup scale="74" orientation="portrait" horizontalDpi="300" verticalDpi="300" r:id="rId1"/>
  <headerFooter>
    <oddHeader>&amp;C&amp;"Arial,Bold"&amp;14JuniorTrax&amp;12
Badges - &amp;D</oddHeader>
    <oddFooter>&amp;CPage &amp;P</oddFooter>
  </headerFooter>
  <rowBreaks count="9" manualBreakCount="9">
    <brk id="119" max="16383" man="1"/>
    <brk id="214" max="16383" man="1"/>
    <brk id="306" max="16383" man="1"/>
    <brk id="398" max="16383" man="1"/>
    <brk id="467" max="16383" man="1"/>
    <brk id="490" max="16383" man="1"/>
    <brk id="559" max="16383" man="1"/>
    <brk id="628" max="16383" man="1"/>
    <brk id="743" max="16383" man="1"/>
  </row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tabColor rgb="FF3366FF"/>
  </sheetPr>
  <dimension ref="A1:AG94"/>
  <sheetViews>
    <sheetView showGridLines="0" zoomScaleNormal="100" workbookViewId="0">
      <pane ySplit="4" topLeftCell="A5" activePane="bottomLeft" state="frozen"/>
      <selection pane="bottomLeft" activeCell="D8" sqref="D8"/>
    </sheetView>
  </sheetViews>
  <sheetFormatPr defaultColWidth="8.85546875" defaultRowHeight="12.75"/>
  <cols>
    <col min="1" max="1" width="2.7109375" customWidth="1"/>
    <col min="2" max="2" width="12.7109375" customWidth="1"/>
    <col min="3" max="3" width="30.42578125" customWidth="1"/>
    <col min="4" max="33" width="3.28515625" style="58" customWidth="1"/>
  </cols>
  <sheetData>
    <row r="1" spans="1:33" ht="12.75" customHeight="1">
      <c r="A1" s="32"/>
      <c r="B1" s="91" t="s">
        <v>102</v>
      </c>
      <c r="C1" s="93" t="str">
        <f>Instructions!E4</f>
        <v xml:space="preserve"> </v>
      </c>
      <c r="D1" s="508" t="str">
        <f ca="1">Junior_1!$U$1</f>
        <v>Junior_1</v>
      </c>
      <c r="E1" s="508" t="str">
        <f ca="1">Junior_2!$U$1</f>
        <v>Junior_2</v>
      </c>
      <c r="F1" s="508" t="str">
        <f ca="1">Junior_3!$U$1</f>
        <v>Junior_3</v>
      </c>
      <c r="G1" s="508" t="str">
        <f ca="1">Junior_4!$U$1</f>
        <v>Junior_4</v>
      </c>
      <c r="H1" s="508" t="str">
        <f ca="1">Junior_5!$U$1</f>
        <v>Junior_5</v>
      </c>
      <c r="I1" s="508" t="str">
        <f ca="1">Junior_6!$U$1</f>
        <v>Junior_6</v>
      </c>
      <c r="J1" s="508" t="str">
        <f ca="1">Junior_7!$U$1</f>
        <v>Junior_7</v>
      </c>
      <c r="K1" s="508" t="str">
        <f ca="1">Junior_8!$U$1</f>
        <v>Junior_8</v>
      </c>
      <c r="L1" s="508" t="str">
        <f ca="1">Junior_9!$U$1</f>
        <v>Junior_9</v>
      </c>
      <c r="M1" s="508" t="str">
        <f ca="1">Junior_10!$U$1</f>
        <v>Junior_10</v>
      </c>
      <c r="N1" s="508" t="str">
        <f ca="1">Junior_11!$U$1</f>
        <v>Junior_11</v>
      </c>
      <c r="O1" s="508" t="str">
        <f ca="1">Junior_12!$U$1</f>
        <v>Junior_12</v>
      </c>
      <c r="P1" s="508" t="str">
        <f ca="1">Junior_13!$U$1</f>
        <v>Junior_13</v>
      </c>
      <c r="Q1" s="508" t="str">
        <f ca="1">Junior_14!$U$1</f>
        <v>Junior_14</v>
      </c>
      <c r="R1" s="508" t="str">
        <f ca="1">Junior_15!$U$1</f>
        <v>Junior_15</v>
      </c>
      <c r="S1" s="508" t="str">
        <f ca="1">Junior_16!$U$1</f>
        <v>Junior_16</v>
      </c>
      <c r="T1" s="508" t="str">
        <f ca="1">Junior_17!$U$1</f>
        <v>Junior_17</v>
      </c>
      <c r="U1" s="508" t="str">
        <f ca="1">Junior_18!$U$1</f>
        <v>Junior_18</v>
      </c>
      <c r="V1" s="508" t="str">
        <f ca="1">Junior_19!$U$1</f>
        <v>Junior_19</v>
      </c>
      <c r="W1" s="508" t="str">
        <f ca="1">Junior_20!$U$1</f>
        <v>Junior_20</v>
      </c>
      <c r="X1" s="508" t="str">
        <f ca="1">Junior_21!$U$1</f>
        <v>Junior_21</v>
      </c>
      <c r="Y1" s="508" t="str">
        <f ca="1">Junior_22!$U$1</f>
        <v>Junior_22</v>
      </c>
      <c r="Z1" s="508" t="str">
        <f ca="1">Junior_23!$U$1</f>
        <v>Junior_23</v>
      </c>
      <c r="AA1" s="508" t="str">
        <f ca="1">Junior_24!$U$1</f>
        <v>Junior_24</v>
      </c>
      <c r="AB1" s="508" t="str">
        <f ca="1">Junior_25!$U$1</f>
        <v>Junior_25</v>
      </c>
      <c r="AC1" s="508" t="str">
        <f ca="1">Junior_26!$U$1</f>
        <v>Junior_26</v>
      </c>
      <c r="AD1" s="508" t="str">
        <f ca="1">Junior_27!$U$1</f>
        <v>Junior_27</v>
      </c>
      <c r="AE1" s="508" t="str">
        <f ca="1">Junior_28!$U$1</f>
        <v>Junior_28</v>
      </c>
      <c r="AF1" s="508" t="str">
        <f ca="1">Junior_29!$U$1</f>
        <v>Junior_29</v>
      </c>
      <c r="AG1" s="508" t="str">
        <f ca="1">Junior_30!$U$1</f>
        <v>Junior_30</v>
      </c>
    </row>
    <row r="2" spans="1:33" ht="15">
      <c r="A2" s="82"/>
      <c r="B2" s="92" t="s">
        <v>103</v>
      </c>
      <c r="C2" s="94">
        <f>Instructions!E6</f>
        <v>0</v>
      </c>
      <c r="D2" s="509"/>
      <c r="E2" s="509"/>
      <c r="F2" s="509"/>
      <c r="G2" s="509"/>
      <c r="H2" s="509"/>
      <c r="I2" s="509"/>
      <c r="J2" s="509"/>
      <c r="K2" s="509"/>
      <c r="L2" s="509"/>
      <c r="M2" s="509"/>
      <c r="N2" s="509"/>
      <c r="O2" s="509"/>
      <c r="P2" s="509"/>
      <c r="Q2" s="509"/>
      <c r="R2" s="509"/>
      <c r="S2" s="509"/>
      <c r="T2" s="509"/>
      <c r="U2" s="509"/>
      <c r="V2" s="509"/>
      <c r="W2" s="509"/>
      <c r="X2" s="509"/>
      <c r="Y2" s="509"/>
      <c r="Z2" s="509"/>
      <c r="AA2" s="509"/>
      <c r="AB2" s="509"/>
      <c r="AC2" s="509"/>
      <c r="AD2" s="509"/>
      <c r="AE2" s="509"/>
      <c r="AF2" s="509"/>
      <c r="AG2" s="509"/>
    </row>
    <row r="3" spans="1:33">
      <c r="A3" s="32"/>
      <c r="B3" s="551"/>
      <c r="C3" s="551"/>
      <c r="D3" s="509"/>
      <c r="E3" s="509"/>
      <c r="F3" s="509"/>
      <c r="G3" s="509"/>
      <c r="H3" s="509"/>
      <c r="I3" s="509"/>
      <c r="J3" s="509"/>
      <c r="K3" s="509"/>
      <c r="L3" s="509"/>
      <c r="M3" s="509"/>
      <c r="N3" s="509"/>
      <c r="O3" s="509"/>
      <c r="P3" s="509"/>
      <c r="Q3" s="509"/>
      <c r="R3" s="509"/>
      <c r="S3" s="509"/>
      <c r="T3" s="509"/>
      <c r="U3" s="509"/>
      <c r="V3" s="509"/>
      <c r="W3" s="509"/>
      <c r="X3" s="509"/>
      <c r="Y3" s="509"/>
      <c r="Z3" s="509"/>
      <c r="AA3" s="509"/>
      <c r="AB3" s="509"/>
      <c r="AC3" s="509"/>
      <c r="AD3" s="509"/>
      <c r="AE3" s="509"/>
      <c r="AF3" s="509"/>
      <c r="AG3" s="509"/>
    </row>
    <row r="4" spans="1:33">
      <c r="A4" s="552" t="s">
        <v>769</v>
      </c>
      <c r="B4" s="553"/>
      <c r="C4" s="554"/>
      <c r="D4" s="510"/>
      <c r="E4" s="510"/>
      <c r="F4" s="510"/>
      <c r="G4" s="510"/>
      <c r="H4" s="510"/>
      <c r="I4" s="510"/>
      <c r="J4" s="510"/>
      <c r="K4" s="510"/>
      <c r="L4" s="510"/>
      <c r="M4" s="510"/>
      <c r="N4" s="510"/>
      <c r="O4" s="510"/>
      <c r="P4" s="510"/>
      <c r="Q4" s="510"/>
      <c r="R4" s="510"/>
      <c r="S4" s="510"/>
      <c r="T4" s="510"/>
      <c r="U4" s="510"/>
      <c r="V4" s="510"/>
      <c r="W4" s="510"/>
      <c r="X4" s="510"/>
      <c r="Y4" s="510"/>
      <c r="Z4" s="510"/>
      <c r="AA4" s="510"/>
      <c r="AB4" s="510"/>
      <c r="AC4" s="510"/>
      <c r="AD4" s="510"/>
      <c r="AE4" s="510"/>
      <c r="AF4" s="510"/>
      <c r="AG4" s="510"/>
    </row>
    <row r="5" spans="1:33" ht="20.25" customHeight="1">
      <c r="A5" s="548" t="s">
        <v>46</v>
      </c>
      <c r="B5" s="549"/>
      <c r="C5" s="549"/>
      <c r="D5" s="549"/>
      <c r="E5" s="549"/>
      <c r="F5" s="549"/>
      <c r="G5" s="549"/>
      <c r="H5" s="549"/>
      <c r="I5" s="549"/>
      <c r="J5" s="549"/>
      <c r="K5" s="549"/>
      <c r="L5" s="549"/>
      <c r="M5" s="549"/>
      <c r="N5" s="549"/>
      <c r="O5" s="549"/>
      <c r="P5" s="549"/>
      <c r="Q5" s="549"/>
      <c r="R5" s="549"/>
      <c r="S5" s="549"/>
      <c r="T5" s="549"/>
      <c r="U5" s="549"/>
      <c r="V5" s="549"/>
      <c r="W5" s="549"/>
      <c r="X5" s="549"/>
      <c r="Y5" s="549"/>
      <c r="Z5" s="549"/>
      <c r="AA5" s="549"/>
      <c r="AB5" s="549"/>
      <c r="AC5" s="549"/>
      <c r="AD5" s="549"/>
      <c r="AE5" s="549"/>
      <c r="AF5" s="549"/>
      <c r="AG5" s="549"/>
    </row>
    <row r="6" spans="1:33" ht="20.25" customHeight="1">
      <c r="A6" s="541" t="s">
        <v>97</v>
      </c>
      <c r="B6" s="542"/>
      <c r="C6" s="542"/>
      <c r="D6" s="542"/>
      <c r="E6" s="542"/>
      <c r="F6" s="542"/>
      <c r="G6" s="542"/>
      <c r="H6" s="542"/>
      <c r="I6" s="542"/>
      <c r="J6" s="542"/>
      <c r="K6" s="542"/>
      <c r="L6" s="542"/>
      <c r="M6" s="542"/>
      <c r="N6" s="542"/>
      <c r="O6" s="542"/>
      <c r="P6" s="542"/>
      <c r="Q6" s="542"/>
      <c r="R6" s="542"/>
      <c r="S6" s="542"/>
      <c r="T6" s="542"/>
      <c r="U6" s="542"/>
      <c r="V6" s="542"/>
      <c r="W6" s="542"/>
      <c r="X6" s="542"/>
      <c r="Y6" s="542"/>
      <c r="Z6" s="542"/>
      <c r="AA6" s="542"/>
      <c r="AB6" s="542"/>
      <c r="AC6" s="542"/>
      <c r="AD6" s="542"/>
      <c r="AE6" s="542"/>
      <c r="AF6" s="542"/>
      <c r="AG6" s="542"/>
    </row>
    <row r="7" spans="1:33" ht="15.75">
      <c r="A7" s="33"/>
      <c r="C7" s="1" t="s">
        <v>98</v>
      </c>
      <c r="D7" s="232" t="str">
        <f>IF(D21="C","B"," ")</f>
        <v xml:space="preserve"> </v>
      </c>
      <c r="E7" s="232" t="str">
        <f>IF(E21="C","B"," ")</f>
        <v xml:space="preserve"> </v>
      </c>
      <c r="F7" s="232" t="str">
        <f t="shared" ref="F7:S7" si="0">IF(F21="C","B"," ")</f>
        <v xml:space="preserve"> </v>
      </c>
      <c r="G7" s="232" t="str">
        <f t="shared" si="0"/>
        <v xml:space="preserve"> </v>
      </c>
      <c r="H7" s="232" t="str">
        <f t="shared" si="0"/>
        <v xml:space="preserve"> </v>
      </c>
      <c r="I7" s="232" t="str">
        <f t="shared" si="0"/>
        <v xml:space="preserve"> </v>
      </c>
      <c r="J7" s="232" t="str">
        <f t="shared" si="0"/>
        <v xml:space="preserve"> </v>
      </c>
      <c r="K7" s="232" t="str">
        <f t="shared" si="0"/>
        <v xml:space="preserve"> </v>
      </c>
      <c r="L7" s="232" t="str">
        <f t="shared" si="0"/>
        <v xml:space="preserve"> </v>
      </c>
      <c r="M7" s="232" t="str">
        <f t="shared" si="0"/>
        <v xml:space="preserve"> </v>
      </c>
      <c r="N7" s="232" t="str">
        <f t="shared" si="0"/>
        <v xml:space="preserve"> </v>
      </c>
      <c r="O7" s="232" t="str">
        <f t="shared" si="0"/>
        <v xml:space="preserve"> </v>
      </c>
      <c r="P7" s="232" t="str">
        <f t="shared" si="0"/>
        <v xml:space="preserve"> </v>
      </c>
      <c r="Q7" s="232" t="str">
        <f t="shared" si="0"/>
        <v xml:space="preserve"> </v>
      </c>
      <c r="R7" s="232" t="str">
        <f t="shared" si="0"/>
        <v xml:space="preserve"> </v>
      </c>
      <c r="S7" s="232" t="str">
        <f t="shared" si="0"/>
        <v xml:space="preserve"> </v>
      </c>
      <c r="T7" s="232" t="str">
        <f t="shared" ref="T7:AG7" si="1">IF(T21="C","B"," ")</f>
        <v xml:space="preserve"> </v>
      </c>
      <c r="U7" s="232" t="str">
        <f t="shared" si="1"/>
        <v xml:space="preserve"> </v>
      </c>
      <c r="V7" s="232" t="str">
        <f t="shared" si="1"/>
        <v xml:space="preserve"> </v>
      </c>
      <c r="W7" s="232" t="str">
        <f t="shared" si="1"/>
        <v xml:space="preserve"> </v>
      </c>
      <c r="X7" s="232" t="str">
        <f t="shared" si="1"/>
        <v xml:space="preserve"> </v>
      </c>
      <c r="Y7" s="232" t="str">
        <f t="shared" si="1"/>
        <v xml:space="preserve"> </v>
      </c>
      <c r="Z7" s="232" t="str">
        <f t="shared" si="1"/>
        <v xml:space="preserve"> </v>
      </c>
      <c r="AA7" s="232" t="str">
        <f t="shared" si="1"/>
        <v xml:space="preserve"> </v>
      </c>
      <c r="AB7" s="232" t="str">
        <f t="shared" si="1"/>
        <v xml:space="preserve"> </v>
      </c>
      <c r="AC7" s="232" t="str">
        <f t="shared" si="1"/>
        <v xml:space="preserve"> </v>
      </c>
      <c r="AD7" s="232" t="str">
        <f t="shared" si="1"/>
        <v xml:space="preserve"> </v>
      </c>
      <c r="AE7" s="232" t="str">
        <f t="shared" si="1"/>
        <v xml:space="preserve"> </v>
      </c>
      <c r="AF7" s="232" t="str">
        <f t="shared" si="1"/>
        <v xml:space="preserve"> </v>
      </c>
      <c r="AG7" s="232" t="str">
        <f t="shared" si="1"/>
        <v xml:space="preserve"> </v>
      </c>
    </row>
    <row r="8" spans="1:33" ht="12.75" customHeight="1">
      <c r="B8" s="228">
        <v>1</v>
      </c>
      <c r="C8" s="181" t="s">
        <v>544</v>
      </c>
      <c r="D8" s="61"/>
      <c r="E8" s="61"/>
      <c r="F8" s="61"/>
      <c r="G8" s="61"/>
      <c r="H8" s="61"/>
      <c r="I8" s="61"/>
      <c r="J8" s="61"/>
      <c r="K8" s="61"/>
      <c r="L8" s="61"/>
      <c r="M8" s="61"/>
      <c r="N8" s="61"/>
      <c r="O8" s="61"/>
      <c r="P8" s="61"/>
      <c r="Q8" s="61"/>
      <c r="R8" s="61"/>
      <c r="S8" s="61"/>
      <c r="T8" s="61"/>
      <c r="U8" s="61"/>
      <c r="V8" s="61"/>
      <c r="W8" s="61"/>
      <c r="X8" s="61"/>
      <c r="Y8" s="61"/>
      <c r="Z8" s="61"/>
      <c r="AA8" s="61"/>
      <c r="AB8" s="61"/>
      <c r="AC8" s="61"/>
      <c r="AD8" s="61"/>
      <c r="AE8" s="61"/>
      <c r="AF8" s="61"/>
      <c r="AG8" s="61"/>
    </row>
    <row r="9" spans="1:33" s="7" customFormat="1">
      <c r="A9" s="55"/>
      <c r="B9" s="229">
        <v>2</v>
      </c>
      <c r="C9" s="182" t="s">
        <v>545</v>
      </c>
      <c r="D9" s="60"/>
      <c r="E9" s="60"/>
      <c r="F9" s="60"/>
      <c r="G9" s="60"/>
      <c r="H9" s="60"/>
      <c r="I9" s="60"/>
      <c r="J9" s="60"/>
      <c r="K9" s="60"/>
      <c r="L9" s="60"/>
      <c r="M9" s="60"/>
      <c r="N9" s="60"/>
      <c r="O9" s="60"/>
      <c r="P9" s="60"/>
      <c r="Q9" s="60"/>
      <c r="R9" s="60"/>
      <c r="S9" s="60"/>
      <c r="T9" s="60"/>
      <c r="U9" s="60"/>
      <c r="V9" s="60"/>
      <c r="W9" s="60"/>
      <c r="X9" s="60"/>
      <c r="Y9" s="60"/>
      <c r="Z9" s="60"/>
      <c r="AA9" s="60"/>
      <c r="AB9" s="60"/>
      <c r="AC9" s="60"/>
      <c r="AD9" s="60"/>
      <c r="AE9" s="60"/>
      <c r="AF9" s="60"/>
      <c r="AG9" s="60"/>
    </row>
    <row r="10" spans="1:33" s="7" customFormat="1" ht="13.5" thickBot="1">
      <c r="A10" s="55"/>
      <c r="B10" s="229">
        <v>3</v>
      </c>
      <c r="C10" s="183" t="s">
        <v>546</v>
      </c>
      <c r="D10" s="60"/>
      <c r="E10" s="60"/>
      <c r="F10" s="60"/>
      <c r="G10" s="60"/>
      <c r="H10" s="60"/>
      <c r="I10" s="60"/>
      <c r="J10" s="60"/>
      <c r="K10" s="60"/>
      <c r="L10" s="60"/>
      <c r="M10" s="60"/>
      <c r="N10" s="60"/>
      <c r="O10" s="60"/>
      <c r="P10" s="60"/>
      <c r="Q10" s="60"/>
      <c r="R10" s="60"/>
      <c r="S10" s="60"/>
      <c r="T10" s="60"/>
      <c r="U10" s="60"/>
      <c r="V10" s="60"/>
      <c r="W10" s="60"/>
      <c r="X10" s="60"/>
      <c r="Y10" s="60"/>
      <c r="Z10" s="60"/>
      <c r="AA10" s="60"/>
      <c r="AB10" s="60"/>
      <c r="AC10" s="60"/>
      <c r="AD10" s="60"/>
      <c r="AE10" s="60"/>
      <c r="AF10" s="60"/>
      <c r="AG10" s="60"/>
    </row>
    <row r="11" spans="1:33" ht="13.5" thickBot="1">
      <c r="A11" s="32"/>
      <c r="B11" s="3"/>
      <c r="C11" s="20" t="s">
        <v>49</v>
      </c>
      <c r="D11" s="62" t="str">
        <f t="shared" ref="D11:AG11" si="2">IF(COUNTIF(D8:D10,"C")&gt;2,"C",IF(COUNTIF(D8:D10,"C")&gt;0,"P"," "))</f>
        <v xml:space="preserve"> </v>
      </c>
      <c r="E11" s="62" t="str">
        <f t="shared" si="2"/>
        <v xml:space="preserve"> </v>
      </c>
      <c r="F11" s="62" t="str">
        <f t="shared" ref="F11:S11" si="3">IF(COUNTIF(F8:F10,"C")&gt;2,"C",IF(COUNTIF(F8:F10,"C")&gt;0,"P"," "))</f>
        <v xml:space="preserve"> </v>
      </c>
      <c r="G11" s="62" t="str">
        <f t="shared" si="3"/>
        <v xml:space="preserve"> </v>
      </c>
      <c r="H11" s="62" t="str">
        <f t="shared" si="3"/>
        <v xml:space="preserve"> </v>
      </c>
      <c r="I11" s="62" t="str">
        <f t="shared" si="3"/>
        <v xml:space="preserve"> </v>
      </c>
      <c r="J11" s="62" t="str">
        <f t="shared" si="3"/>
        <v xml:space="preserve"> </v>
      </c>
      <c r="K11" s="62" t="str">
        <f t="shared" si="3"/>
        <v xml:space="preserve"> </v>
      </c>
      <c r="L11" s="62" t="str">
        <f t="shared" si="3"/>
        <v xml:space="preserve"> </v>
      </c>
      <c r="M11" s="62" t="str">
        <f t="shared" si="3"/>
        <v xml:space="preserve"> </v>
      </c>
      <c r="N11" s="62" t="str">
        <f t="shared" si="3"/>
        <v xml:space="preserve"> </v>
      </c>
      <c r="O11" s="62" t="str">
        <f t="shared" si="3"/>
        <v xml:space="preserve"> </v>
      </c>
      <c r="P11" s="62" t="str">
        <f t="shared" si="3"/>
        <v xml:space="preserve"> </v>
      </c>
      <c r="Q11" s="62" t="str">
        <f t="shared" si="3"/>
        <v xml:space="preserve"> </v>
      </c>
      <c r="R11" s="62" t="str">
        <f t="shared" si="3"/>
        <v xml:space="preserve"> </v>
      </c>
      <c r="S11" s="62" t="str">
        <f t="shared" si="3"/>
        <v xml:space="preserve"> </v>
      </c>
      <c r="T11" s="62" t="str">
        <f t="shared" si="2"/>
        <v xml:space="preserve"> </v>
      </c>
      <c r="U11" s="62" t="str">
        <f t="shared" si="2"/>
        <v xml:space="preserve"> </v>
      </c>
      <c r="V11" s="62" t="str">
        <f t="shared" si="2"/>
        <v xml:space="preserve"> </v>
      </c>
      <c r="W11" s="62" t="str">
        <f t="shared" si="2"/>
        <v xml:space="preserve"> </v>
      </c>
      <c r="X11" s="62" t="str">
        <f t="shared" si="2"/>
        <v xml:space="preserve"> </v>
      </c>
      <c r="Y11" s="62" t="str">
        <f t="shared" si="2"/>
        <v xml:space="preserve"> </v>
      </c>
      <c r="Z11" s="62" t="str">
        <f t="shared" si="2"/>
        <v xml:space="preserve"> </v>
      </c>
      <c r="AA11" s="62" t="str">
        <f t="shared" si="2"/>
        <v xml:space="preserve"> </v>
      </c>
      <c r="AB11" s="62" t="str">
        <f t="shared" si="2"/>
        <v xml:space="preserve"> </v>
      </c>
      <c r="AC11" s="62" t="str">
        <f t="shared" si="2"/>
        <v xml:space="preserve"> </v>
      </c>
      <c r="AD11" s="62" t="str">
        <f t="shared" si="2"/>
        <v xml:space="preserve"> </v>
      </c>
      <c r="AE11" s="62" t="str">
        <f t="shared" si="2"/>
        <v xml:space="preserve"> </v>
      </c>
      <c r="AF11" s="62" t="str">
        <f t="shared" si="2"/>
        <v xml:space="preserve"> </v>
      </c>
      <c r="AG11" s="62" t="str">
        <f t="shared" si="2"/>
        <v xml:space="preserve"> </v>
      </c>
    </row>
    <row r="12" spans="1:33" ht="15.75">
      <c r="A12" s="33"/>
      <c r="B12" s="4"/>
      <c r="C12" s="1" t="s">
        <v>99</v>
      </c>
      <c r="D12" s="225" t="str">
        <f t="shared" ref="D12:AG12" si="4">IF(D11="C","A"," ")</f>
        <v xml:space="preserve"> </v>
      </c>
      <c r="E12" s="225" t="str">
        <f t="shared" si="4"/>
        <v xml:space="preserve"> </v>
      </c>
      <c r="F12" s="225" t="str">
        <f t="shared" ref="F12:S12" si="5">IF(F11="C","A"," ")</f>
        <v xml:space="preserve"> </v>
      </c>
      <c r="G12" s="225" t="str">
        <f t="shared" si="5"/>
        <v xml:space="preserve"> </v>
      </c>
      <c r="H12" s="225" t="str">
        <f t="shared" si="5"/>
        <v xml:space="preserve"> </v>
      </c>
      <c r="I12" s="225" t="str">
        <f t="shared" si="5"/>
        <v xml:space="preserve"> </v>
      </c>
      <c r="J12" s="225" t="str">
        <f t="shared" si="5"/>
        <v xml:space="preserve"> </v>
      </c>
      <c r="K12" s="225" t="str">
        <f t="shared" si="5"/>
        <v xml:space="preserve"> </v>
      </c>
      <c r="L12" s="225" t="str">
        <f t="shared" si="5"/>
        <v xml:space="preserve"> </v>
      </c>
      <c r="M12" s="225" t="str">
        <f t="shared" si="5"/>
        <v xml:space="preserve"> </v>
      </c>
      <c r="N12" s="225" t="str">
        <f t="shared" si="5"/>
        <v xml:space="preserve"> </v>
      </c>
      <c r="O12" s="225" t="str">
        <f t="shared" si="5"/>
        <v xml:space="preserve"> </v>
      </c>
      <c r="P12" s="225" t="str">
        <f t="shared" si="5"/>
        <v xml:space="preserve"> </v>
      </c>
      <c r="Q12" s="225" t="str">
        <f t="shared" si="5"/>
        <v xml:space="preserve"> </v>
      </c>
      <c r="R12" s="225" t="str">
        <f t="shared" si="5"/>
        <v xml:space="preserve"> </v>
      </c>
      <c r="S12" s="225" t="str">
        <f t="shared" si="5"/>
        <v xml:space="preserve"> </v>
      </c>
      <c r="T12" s="225" t="str">
        <f t="shared" si="4"/>
        <v xml:space="preserve"> </v>
      </c>
      <c r="U12" s="225" t="str">
        <f t="shared" si="4"/>
        <v xml:space="preserve"> </v>
      </c>
      <c r="V12" s="225" t="str">
        <f t="shared" si="4"/>
        <v xml:space="preserve"> </v>
      </c>
      <c r="W12" s="225" t="str">
        <f t="shared" si="4"/>
        <v xml:space="preserve"> </v>
      </c>
      <c r="X12" s="225" t="str">
        <f t="shared" si="4"/>
        <v xml:space="preserve"> </v>
      </c>
      <c r="Y12" s="225" t="str">
        <f t="shared" si="4"/>
        <v xml:space="preserve"> </v>
      </c>
      <c r="Z12" s="225" t="str">
        <f t="shared" si="4"/>
        <v xml:space="preserve"> </v>
      </c>
      <c r="AA12" s="225" t="str">
        <f t="shared" si="4"/>
        <v xml:space="preserve"> </v>
      </c>
      <c r="AB12" s="225" t="str">
        <f t="shared" si="4"/>
        <v xml:space="preserve"> </v>
      </c>
      <c r="AC12" s="225" t="str">
        <f t="shared" si="4"/>
        <v xml:space="preserve"> </v>
      </c>
      <c r="AD12" s="225" t="str">
        <f t="shared" si="4"/>
        <v xml:space="preserve"> </v>
      </c>
      <c r="AE12" s="225" t="str">
        <f t="shared" si="4"/>
        <v xml:space="preserve"> </v>
      </c>
      <c r="AF12" s="225" t="str">
        <f t="shared" si="4"/>
        <v xml:space="preserve"> </v>
      </c>
      <c r="AG12" s="225" t="str">
        <f t="shared" si="4"/>
        <v xml:space="preserve"> </v>
      </c>
    </row>
    <row r="13" spans="1:33" s="7" customFormat="1">
      <c r="B13" s="229">
        <v>1</v>
      </c>
      <c r="C13" s="182" t="s">
        <v>932</v>
      </c>
      <c r="D13" s="60"/>
      <c r="E13" s="60"/>
      <c r="F13" s="60"/>
      <c r="G13" s="60"/>
      <c r="H13" s="60"/>
      <c r="I13" s="60"/>
      <c r="J13" s="60"/>
      <c r="K13" s="60"/>
      <c r="L13" s="60"/>
      <c r="M13" s="60"/>
      <c r="N13" s="60"/>
      <c r="O13" s="60"/>
      <c r="P13" s="60"/>
      <c r="Q13" s="60"/>
      <c r="R13" s="60"/>
      <c r="S13" s="60"/>
      <c r="T13" s="60"/>
      <c r="U13" s="60"/>
      <c r="V13" s="60"/>
      <c r="W13" s="60"/>
      <c r="X13" s="60"/>
      <c r="Y13" s="60"/>
      <c r="Z13" s="60"/>
      <c r="AA13" s="60"/>
      <c r="AB13" s="60"/>
      <c r="AC13" s="60"/>
      <c r="AD13" s="60"/>
      <c r="AE13" s="60"/>
      <c r="AF13" s="60"/>
      <c r="AG13" s="60"/>
    </row>
    <row r="14" spans="1:33" s="7" customFormat="1" ht="13.5" thickBot="1">
      <c r="A14" s="55"/>
      <c r="B14" s="229">
        <v>2</v>
      </c>
      <c r="C14" s="183" t="s">
        <v>547</v>
      </c>
      <c r="D14" s="60"/>
      <c r="E14" s="60"/>
      <c r="F14" s="60"/>
      <c r="G14" s="60"/>
      <c r="H14" s="60"/>
      <c r="I14" s="60"/>
      <c r="J14" s="60"/>
      <c r="K14" s="60"/>
      <c r="L14" s="60"/>
      <c r="M14" s="60"/>
      <c r="N14" s="60"/>
      <c r="O14" s="60"/>
      <c r="P14" s="60"/>
      <c r="Q14" s="60"/>
      <c r="R14" s="60"/>
      <c r="S14" s="60"/>
      <c r="T14" s="60"/>
      <c r="U14" s="60"/>
      <c r="V14" s="60"/>
      <c r="W14" s="60"/>
      <c r="X14" s="60"/>
      <c r="Y14" s="60"/>
      <c r="Z14" s="60"/>
      <c r="AA14" s="60"/>
      <c r="AB14" s="60"/>
      <c r="AC14" s="60"/>
      <c r="AD14" s="60"/>
      <c r="AE14" s="60"/>
      <c r="AF14" s="60"/>
      <c r="AG14" s="60"/>
    </row>
    <row r="15" spans="1:33" ht="13.5" thickBot="1">
      <c r="A15" s="32"/>
      <c r="B15" s="3"/>
      <c r="C15" s="20" t="s">
        <v>49</v>
      </c>
      <c r="D15" s="35" t="str">
        <f t="shared" ref="D15:AG15" si="6">IF(COUNTIF(D13:D14,"C")&gt;1,"C",IF(COUNTIF(D13:D14,"C")&gt;0,"P"," "))</f>
        <v xml:space="preserve"> </v>
      </c>
      <c r="E15" s="35" t="str">
        <f t="shared" si="6"/>
        <v xml:space="preserve"> </v>
      </c>
      <c r="F15" s="35" t="str">
        <f t="shared" ref="F15:S15" si="7">IF(COUNTIF(F13:F14,"C")&gt;1,"C",IF(COUNTIF(F13:F14,"C")&gt;0,"P"," "))</f>
        <v xml:space="preserve"> </v>
      </c>
      <c r="G15" s="35" t="str">
        <f t="shared" si="7"/>
        <v xml:space="preserve"> </v>
      </c>
      <c r="H15" s="35" t="str">
        <f t="shared" si="7"/>
        <v xml:space="preserve"> </v>
      </c>
      <c r="I15" s="35" t="str">
        <f t="shared" si="7"/>
        <v xml:space="preserve"> </v>
      </c>
      <c r="J15" s="35" t="str">
        <f t="shared" si="7"/>
        <v xml:space="preserve"> </v>
      </c>
      <c r="K15" s="35" t="str">
        <f t="shared" si="7"/>
        <v xml:space="preserve"> </v>
      </c>
      <c r="L15" s="35" t="str">
        <f t="shared" si="7"/>
        <v xml:space="preserve"> </v>
      </c>
      <c r="M15" s="35" t="str">
        <f t="shared" si="7"/>
        <v xml:space="preserve"> </v>
      </c>
      <c r="N15" s="35" t="str">
        <f t="shared" si="7"/>
        <v xml:space="preserve"> </v>
      </c>
      <c r="O15" s="35" t="str">
        <f t="shared" si="7"/>
        <v xml:space="preserve"> </v>
      </c>
      <c r="P15" s="35" t="str">
        <f t="shared" si="7"/>
        <v xml:space="preserve"> </v>
      </c>
      <c r="Q15" s="35" t="str">
        <f t="shared" si="7"/>
        <v xml:space="preserve"> </v>
      </c>
      <c r="R15" s="35" t="str">
        <f t="shared" si="7"/>
        <v xml:space="preserve"> </v>
      </c>
      <c r="S15" s="35" t="str">
        <f t="shared" si="7"/>
        <v xml:space="preserve"> </v>
      </c>
      <c r="T15" s="35" t="str">
        <f t="shared" si="6"/>
        <v xml:space="preserve"> </v>
      </c>
      <c r="U15" s="35" t="str">
        <f t="shared" si="6"/>
        <v xml:space="preserve"> </v>
      </c>
      <c r="V15" s="35" t="str">
        <f t="shared" si="6"/>
        <v xml:space="preserve"> </v>
      </c>
      <c r="W15" s="35" t="str">
        <f t="shared" si="6"/>
        <v xml:space="preserve"> </v>
      </c>
      <c r="X15" s="35" t="str">
        <f t="shared" si="6"/>
        <v xml:space="preserve"> </v>
      </c>
      <c r="Y15" s="35" t="str">
        <f t="shared" si="6"/>
        <v xml:space="preserve"> </v>
      </c>
      <c r="Z15" s="35" t="str">
        <f t="shared" si="6"/>
        <v xml:space="preserve"> </v>
      </c>
      <c r="AA15" s="35" t="str">
        <f t="shared" si="6"/>
        <v xml:space="preserve"> </v>
      </c>
      <c r="AB15" s="35" t="str">
        <f t="shared" si="6"/>
        <v xml:space="preserve"> </v>
      </c>
      <c r="AC15" s="35" t="str">
        <f t="shared" si="6"/>
        <v xml:space="preserve"> </v>
      </c>
      <c r="AD15" s="35" t="str">
        <f t="shared" si="6"/>
        <v xml:space="preserve"> </v>
      </c>
      <c r="AE15" s="35" t="str">
        <f t="shared" si="6"/>
        <v xml:space="preserve"> </v>
      </c>
      <c r="AF15" s="35" t="str">
        <f t="shared" si="6"/>
        <v xml:space="preserve"> </v>
      </c>
      <c r="AG15" s="35" t="str">
        <f t="shared" si="6"/>
        <v xml:space="preserve"> </v>
      </c>
    </row>
    <row r="16" spans="1:33" ht="15.75">
      <c r="A16" s="33"/>
      <c r="B16" s="4"/>
      <c r="C16" s="1" t="s">
        <v>100</v>
      </c>
      <c r="D16" s="225" t="str">
        <f t="shared" ref="D16:AG16" si="8">IF(D15="C","A"," ")</f>
        <v xml:space="preserve"> </v>
      </c>
      <c r="E16" s="225" t="str">
        <f t="shared" si="8"/>
        <v xml:space="preserve"> </v>
      </c>
      <c r="F16" s="225" t="str">
        <f t="shared" ref="F16:S16" si="9">IF(F15="C","A"," ")</f>
        <v xml:space="preserve"> </v>
      </c>
      <c r="G16" s="225" t="str">
        <f t="shared" si="9"/>
        <v xml:space="preserve"> </v>
      </c>
      <c r="H16" s="225" t="str">
        <f t="shared" si="9"/>
        <v xml:space="preserve"> </v>
      </c>
      <c r="I16" s="225" t="str">
        <f t="shared" si="9"/>
        <v xml:space="preserve"> </v>
      </c>
      <c r="J16" s="225" t="str">
        <f t="shared" si="9"/>
        <v xml:space="preserve"> </v>
      </c>
      <c r="K16" s="225" t="str">
        <f t="shared" si="9"/>
        <v xml:space="preserve"> </v>
      </c>
      <c r="L16" s="225" t="str">
        <f t="shared" si="9"/>
        <v xml:space="preserve"> </v>
      </c>
      <c r="M16" s="225" t="str">
        <f t="shared" si="9"/>
        <v xml:space="preserve"> </v>
      </c>
      <c r="N16" s="225" t="str">
        <f t="shared" si="9"/>
        <v xml:space="preserve"> </v>
      </c>
      <c r="O16" s="225" t="str">
        <f t="shared" si="9"/>
        <v xml:space="preserve"> </v>
      </c>
      <c r="P16" s="225" t="str">
        <f t="shared" si="9"/>
        <v xml:space="preserve"> </v>
      </c>
      <c r="Q16" s="225" t="str">
        <f t="shared" si="9"/>
        <v xml:space="preserve"> </v>
      </c>
      <c r="R16" s="225" t="str">
        <f t="shared" si="9"/>
        <v xml:space="preserve"> </v>
      </c>
      <c r="S16" s="225" t="str">
        <f t="shared" si="9"/>
        <v xml:space="preserve"> </v>
      </c>
      <c r="T16" s="225" t="str">
        <f t="shared" si="8"/>
        <v xml:space="preserve"> </v>
      </c>
      <c r="U16" s="225" t="str">
        <f t="shared" si="8"/>
        <v xml:space="preserve"> </v>
      </c>
      <c r="V16" s="225" t="str">
        <f t="shared" si="8"/>
        <v xml:space="preserve"> </v>
      </c>
      <c r="W16" s="225" t="str">
        <f t="shared" si="8"/>
        <v xml:space="preserve"> </v>
      </c>
      <c r="X16" s="225" t="str">
        <f t="shared" si="8"/>
        <v xml:space="preserve"> </v>
      </c>
      <c r="Y16" s="225" t="str">
        <f t="shared" si="8"/>
        <v xml:space="preserve"> </v>
      </c>
      <c r="Z16" s="225" t="str">
        <f t="shared" si="8"/>
        <v xml:space="preserve"> </v>
      </c>
      <c r="AA16" s="225" t="str">
        <f t="shared" si="8"/>
        <v xml:space="preserve"> </v>
      </c>
      <c r="AB16" s="225" t="str">
        <f t="shared" si="8"/>
        <v xml:space="preserve"> </v>
      </c>
      <c r="AC16" s="225" t="str">
        <f t="shared" si="8"/>
        <v xml:space="preserve"> </v>
      </c>
      <c r="AD16" s="225" t="str">
        <f t="shared" si="8"/>
        <v xml:space="preserve"> </v>
      </c>
      <c r="AE16" s="225" t="str">
        <f t="shared" si="8"/>
        <v xml:space="preserve"> </v>
      </c>
      <c r="AF16" s="225" t="str">
        <f t="shared" si="8"/>
        <v xml:space="preserve"> </v>
      </c>
      <c r="AG16" s="225" t="str">
        <f t="shared" si="8"/>
        <v xml:space="preserve"> </v>
      </c>
    </row>
    <row r="17" spans="1:33" s="7" customFormat="1">
      <c r="B17" s="229">
        <v>1</v>
      </c>
      <c r="C17" s="184" t="s">
        <v>549</v>
      </c>
      <c r="D17" s="60"/>
      <c r="E17" s="60"/>
      <c r="F17" s="60"/>
      <c r="G17" s="60"/>
      <c r="H17" s="60"/>
      <c r="I17" s="60"/>
      <c r="J17" s="60"/>
      <c r="K17" s="60"/>
      <c r="L17" s="60"/>
      <c r="M17" s="60"/>
      <c r="N17" s="60"/>
      <c r="O17" s="60"/>
      <c r="P17" s="60"/>
      <c r="Q17" s="60"/>
      <c r="R17" s="60"/>
      <c r="S17" s="60"/>
      <c r="T17" s="60"/>
      <c r="U17" s="60"/>
      <c r="V17" s="60"/>
      <c r="W17" s="60"/>
      <c r="X17" s="60"/>
      <c r="Y17" s="60"/>
      <c r="Z17" s="60"/>
      <c r="AA17" s="60"/>
      <c r="AB17" s="60"/>
      <c r="AC17" s="60"/>
      <c r="AD17" s="60"/>
      <c r="AE17" s="60"/>
      <c r="AF17" s="60"/>
      <c r="AG17" s="60"/>
    </row>
    <row r="18" spans="1:33" ht="13.5" thickBot="1">
      <c r="A18" s="32"/>
      <c r="B18" s="228">
        <v>2</v>
      </c>
      <c r="C18" s="180" t="s">
        <v>548</v>
      </c>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row>
    <row r="19" spans="1:33" ht="13.5" thickBot="1">
      <c r="A19" s="32"/>
      <c r="B19" s="3"/>
      <c r="C19" s="20" t="s">
        <v>49</v>
      </c>
      <c r="D19" s="35" t="str">
        <f t="shared" ref="D19:AG19" si="10">IF(COUNTIF(D17:D18,"C")&gt;1,"C",IF(COUNTIF(D17:D18,"C")&gt;0,"P"," "))</f>
        <v xml:space="preserve"> </v>
      </c>
      <c r="E19" s="35" t="str">
        <f t="shared" si="10"/>
        <v xml:space="preserve"> </v>
      </c>
      <c r="F19" s="35" t="str">
        <f t="shared" ref="F19:S19" si="11">IF(COUNTIF(F17:F18,"C")&gt;1,"C",IF(COUNTIF(F17:F18,"C")&gt;0,"P"," "))</f>
        <v xml:space="preserve"> </v>
      </c>
      <c r="G19" s="35" t="str">
        <f t="shared" si="11"/>
        <v xml:space="preserve"> </v>
      </c>
      <c r="H19" s="35" t="str">
        <f t="shared" si="11"/>
        <v xml:space="preserve"> </v>
      </c>
      <c r="I19" s="35" t="str">
        <f t="shared" si="11"/>
        <v xml:space="preserve"> </v>
      </c>
      <c r="J19" s="35" t="str">
        <f t="shared" si="11"/>
        <v xml:space="preserve"> </v>
      </c>
      <c r="K19" s="35" t="str">
        <f t="shared" si="11"/>
        <v xml:space="preserve"> </v>
      </c>
      <c r="L19" s="35" t="str">
        <f t="shared" si="11"/>
        <v xml:space="preserve"> </v>
      </c>
      <c r="M19" s="35" t="str">
        <f t="shared" si="11"/>
        <v xml:space="preserve"> </v>
      </c>
      <c r="N19" s="35" t="str">
        <f t="shared" si="11"/>
        <v xml:space="preserve"> </v>
      </c>
      <c r="O19" s="35" t="str">
        <f t="shared" si="11"/>
        <v xml:space="preserve"> </v>
      </c>
      <c r="P19" s="35" t="str">
        <f t="shared" si="11"/>
        <v xml:space="preserve"> </v>
      </c>
      <c r="Q19" s="35" t="str">
        <f t="shared" si="11"/>
        <v xml:space="preserve"> </v>
      </c>
      <c r="R19" s="35" t="str">
        <f t="shared" si="11"/>
        <v xml:space="preserve"> </v>
      </c>
      <c r="S19" s="35" t="str">
        <f t="shared" si="11"/>
        <v xml:space="preserve"> </v>
      </c>
      <c r="T19" s="35" t="str">
        <f t="shared" si="10"/>
        <v xml:space="preserve"> </v>
      </c>
      <c r="U19" s="35" t="str">
        <f t="shared" si="10"/>
        <v xml:space="preserve"> </v>
      </c>
      <c r="V19" s="35" t="str">
        <f t="shared" si="10"/>
        <v xml:space="preserve"> </v>
      </c>
      <c r="W19" s="35" t="str">
        <f t="shared" si="10"/>
        <v xml:space="preserve"> </v>
      </c>
      <c r="X19" s="35" t="str">
        <f t="shared" si="10"/>
        <v xml:space="preserve"> </v>
      </c>
      <c r="Y19" s="35" t="str">
        <f t="shared" si="10"/>
        <v xml:space="preserve"> </v>
      </c>
      <c r="Z19" s="35" t="str">
        <f t="shared" si="10"/>
        <v xml:space="preserve"> </v>
      </c>
      <c r="AA19" s="35" t="str">
        <f t="shared" si="10"/>
        <v xml:space="preserve"> </v>
      </c>
      <c r="AB19" s="35" t="str">
        <f t="shared" si="10"/>
        <v xml:space="preserve"> </v>
      </c>
      <c r="AC19" s="35" t="str">
        <f t="shared" si="10"/>
        <v xml:space="preserve"> </v>
      </c>
      <c r="AD19" s="35" t="str">
        <f t="shared" si="10"/>
        <v xml:space="preserve"> </v>
      </c>
      <c r="AE19" s="35" t="str">
        <f t="shared" si="10"/>
        <v xml:space="preserve"> </v>
      </c>
      <c r="AF19" s="35" t="str">
        <f t="shared" si="10"/>
        <v xml:space="preserve"> </v>
      </c>
      <c r="AG19" s="35" t="str">
        <f t="shared" si="10"/>
        <v xml:space="preserve"> </v>
      </c>
    </row>
    <row r="20" spans="1:33">
      <c r="A20" s="32"/>
      <c r="B20" s="3"/>
      <c r="C20" s="20"/>
      <c r="D20" s="227" t="str">
        <f t="shared" ref="D20:AG20" si="12">IF(D19="C","A"," ")</f>
        <v xml:space="preserve"> </v>
      </c>
      <c r="E20" s="227" t="str">
        <f t="shared" si="12"/>
        <v xml:space="preserve"> </v>
      </c>
      <c r="F20" s="227" t="str">
        <f t="shared" ref="F20:S20" si="13">IF(F19="C","A"," ")</f>
        <v xml:space="preserve"> </v>
      </c>
      <c r="G20" s="227" t="str">
        <f t="shared" si="13"/>
        <v xml:space="preserve"> </v>
      </c>
      <c r="H20" s="227" t="str">
        <f t="shared" si="13"/>
        <v xml:space="preserve"> </v>
      </c>
      <c r="I20" s="227" t="str">
        <f t="shared" si="13"/>
        <v xml:space="preserve"> </v>
      </c>
      <c r="J20" s="227" t="str">
        <f t="shared" si="13"/>
        <v xml:space="preserve"> </v>
      </c>
      <c r="K20" s="227" t="str">
        <f t="shared" si="13"/>
        <v xml:space="preserve"> </v>
      </c>
      <c r="L20" s="227" t="str">
        <f t="shared" si="13"/>
        <v xml:space="preserve"> </v>
      </c>
      <c r="M20" s="227" t="str">
        <f t="shared" si="13"/>
        <v xml:space="preserve"> </v>
      </c>
      <c r="N20" s="227" t="str">
        <f t="shared" si="13"/>
        <v xml:space="preserve"> </v>
      </c>
      <c r="O20" s="227" t="str">
        <f t="shared" si="13"/>
        <v xml:space="preserve"> </v>
      </c>
      <c r="P20" s="227" t="str">
        <f t="shared" si="13"/>
        <v xml:space="preserve"> </v>
      </c>
      <c r="Q20" s="227" t="str">
        <f t="shared" si="13"/>
        <v xml:space="preserve"> </v>
      </c>
      <c r="R20" s="227" t="str">
        <f t="shared" si="13"/>
        <v xml:space="preserve"> </v>
      </c>
      <c r="S20" s="227" t="str">
        <f t="shared" si="13"/>
        <v xml:space="preserve"> </v>
      </c>
      <c r="T20" s="227" t="str">
        <f t="shared" si="12"/>
        <v xml:space="preserve"> </v>
      </c>
      <c r="U20" s="227" t="str">
        <f t="shared" si="12"/>
        <v xml:space="preserve"> </v>
      </c>
      <c r="V20" s="227" t="str">
        <f t="shared" si="12"/>
        <v xml:space="preserve"> </v>
      </c>
      <c r="W20" s="227" t="str">
        <f t="shared" si="12"/>
        <v xml:space="preserve"> </v>
      </c>
      <c r="X20" s="227" t="str">
        <f t="shared" si="12"/>
        <v xml:space="preserve"> </v>
      </c>
      <c r="Y20" s="227" t="str">
        <f t="shared" si="12"/>
        <v xml:space="preserve"> </v>
      </c>
      <c r="Z20" s="227" t="str">
        <f t="shared" si="12"/>
        <v xml:space="preserve"> </v>
      </c>
      <c r="AA20" s="227" t="str">
        <f t="shared" si="12"/>
        <v xml:space="preserve"> </v>
      </c>
      <c r="AB20" s="227" t="str">
        <f t="shared" si="12"/>
        <v xml:space="preserve"> </v>
      </c>
      <c r="AC20" s="227" t="str">
        <f t="shared" si="12"/>
        <v xml:space="preserve"> </v>
      </c>
      <c r="AD20" s="227" t="str">
        <f t="shared" si="12"/>
        <v xml:space="preserve"> </v>
      </c>
      <c r="AE20" s="227" t="str">
        <f t="shared" si="12"/>
        <v xml:space="preserve"> </v>
      </c>
      <c r="AF20" s="227" t="str">
        <f t="shared" si="12"/>
        <v xml:space="preserve"> </v>
      </c>
      <c r="AG20" s="227" t="str">
        <f t="shared" si="12"/>
        <v xml:space="preserve"> </v>
      </c>
    </row>
    <row r="21" spans="1:33">
      <c r="A21" s="32"/>
      <c r="B21" s="3"/>
      <c r="C21" s="20"/>
      <c r="D21" s="226" t="str">
        <f>IF(COUNTIF(D12:D20,"A")&gt;2,"C",IF(COUNTIF(D12:D20,"A")&gt;0,"P"," "))</f>
        <v xml:space="preserve"> </v>
      </c>
      <c r="E21" s="226" t="str">
        <f>IF(COUNTIF(E12:E20,"A")&gt;2,"C",IF(COUNTIF(E12:E20,"A")&gt;0,"P"," "))</f>
        <v xml:space="preserve"> </v>
      </c>
      <c r="F21" s="226" t="str">
        <f t="shared" ref="F21:S21" si="14">IF(COUNTIF(F12:F20,"A")&gt;2,"C",IF(COUNTIF(F12:F20,"A")&gt;0,"P"," "))</f>
        <v xml:space="preserve"> </v>
      </c>
      <c r="G21" s="226" t="str">
        <f t="shared" si="14"/>
        <v xml:space="preserve"> </v>
      </c>
      <c r="H21" s="226" t="str">
        <f t="shared" si="14"/>
        <v xml:space="preserve"> </v>
      </c>
      <c r="I21" s="226" t="str">
        <f t="shared" si="14"/>
        <v xml:space="preserve"> </v>
      </c>
      <c r="J21" s="226" t="str">
        <f t="shared" si="14"/>
        <v xml:space="preserve"> </v>
      </c>
      <c r="K21" s="226" t="str">
        <f t="shared" si="14"/>
        <v xml:space="preserve"> </v>
      </c>
      <c r="L21" s="226" t="str">
        <f t="shared" si="14"/>
        <v xml:space="preserve"> </v>
      </c>
      <c r="M21" s="226" t="str">
        <f t="shared" si="14"/>
        <v xml:space="preserve"> </v>
      </c>
      <c r="N21" s="226" t="str">
        <f t="shared" si="14"/>
        <v xml:space="preserve"> </v>
      </c>
      <c r="O21" s="226" t="str">
        <f t="shared" si="14"/>
        <v xml:space="preserve"> </v>
      </c>
      <c r="P21" s="226" t="str">
        <f t="shared" si="14"/>
        <v xml:space="preserve"> </v>
      </c>
      <c r="Q21" s="226" t="str">
        <f t="shared" si="14"/>
        <v xml:space="preserve"> </v>
      </c>
      <c r="R21" s="226" t="str">
        <f t="shared" si="14"/>
        <v xml:space="preserve"> </v>
      </c>
      <c r="S21" s="226" t="str">
        <f t="shared" si="14"/>
        <v xml:space="preserve"> </v>
      </c>
      <c r="T21" s="226" t="str">
        <f t="shared" ref="T21:AG21" si="15">IF(COUNTIF(T12:T20,"A")&gt;2,"C",IF(COUNTIF(T12:T20,"A")&gt;0,"P"," "))</f>
        <v xml:space="preserve"> </v>
      </c>
      <c r="U21" s="226" t="str">
        <f t="shared" si="15"/>
        <v xml:space="preserve"> </v>
      </c>
      <c r="V21" s="226" t="str">
        <f t="shared" si="15"/>
        <v xml:space="preserve"> </v>
      </c>
      <c r="W21" s="226" t="str">
        <f t="shared" si="15"/>
        <v xml:space="preserve"> </v>
      </c>
      <c r="X21" s="226" t="str">
        <f t="shared" si="15"/>
        <v xml:space="preserve"> </v>
      </c>
      <c r="Y21" s="226" t="str">
        <f t="shared" si="15"/>
        <v xml:space="preserve"> </v>
      </c>
      <c r="Z21" s="226" t="str">
        <f t="shared" si="15"/>
        <v xml:space="preserve"> </v>
      </c>
      <c r="AA21" s="226" t="str">
        <f t="shared" si="15"/>
        <v xml:space="preserve"> </v>
      </c>
      <c r="AB21" s="226" t="str">
        <f t="shared" si="15"/>
        <v xml:space="preserve"> </v>
      </c>
      <c r="AC21" s="226" t="str">
        <f t="shared" si="15"/>
        <v xml:space="preserve"> </v>
      </c>
      <c r="AD21" s="226" t="str">
        <f t="shared" si="15"/>
        <v xml:space="preserve"> </v>
      </c>
      <c r="AE21" s="226" t="str">
        <f t="shared" si="15"/>
        <v xml:space="preserve"> </v>
      </c>
      <c r="AF21" s="226" t="str">
        <f t="shared" si="15"/>
        <v xml:space="preserve"> </v>
      </c>
      <c r="AG21" s="226" t="str">
        <f t="shared" si="15"/>
        <v xml:space="preserve"> </v>
      </c>
    </row>
    <row r="22" spans="1:33" ht="20.25" customHeight="1">
      <c r="A22" s="548" t="s">
        <v>45</v>
      </c>
      <c r="B22" s="549"/>
      <c r="C22" s="549"/>
      <c r="D22" s="549"/>
      <c r="E22" s="549"/>
      <c r="F22" s="549"/>
      <c r="G22" s="549"/>
      <c r="H22" s="549"/>
      <c r="I22" s="549"/>
      <c r="J22" s="549"/>
      <c r="K22" s="549"/>
      <c r="L22" s="549"/>
      <c r="M22" s="549"/>
      <c r="N22" s="549"/>
      <c r="O22" s="549"/>
      <c r="P22" s="549"/>
      <c r="Q22" s="549"/>
      <c r="R22" s="549"/>
      <c r="S22" s="549"/>
      <c r="T22" s="549"/>
      <c r="U22" s="549"/>
      <c r="V22" s="549"/>
      <c r="W22" s="549"/>
      <c r="X22" s="549"/>
      <c r="Y22" s="549"/>
      <c r="Z22" s="549"/>
      <c r="AA22" s="549"/>
      <c r="AB22" s="549"/>
      <c r="AC22" s="549"/>
      <c r="AD22" s="549"/>
      <c r="AE22" s="549"/>
      <c r="AF22" s="549"/>
      <c r="AG22" s="549"/>
    </row>
    <row r="23" spans="1:33" ht="20.25" customHeight="1">
      <c r="A23" s="541" t="s">
        <v>47</v>
      </c>
      <c r="B23" s="542"/>
      <c r="C23" s="542"/>
      <c r="D23" s="542"/>
      <c r="E23" s="542"/>
      <c r="F23" s="542"/>
      <c r="G23" s="542"/>
      <c r="H23" s="542"/>
      <c r="I23" s="542"/>
      <c r="J23" s="542"/>
      <c r="K23" s="542"/>
      <c r="L23" s="542"/>
      <c r="M23" s="542"/>
      <c r="N23" s="542"/>
      <c r="O23" s="542"/>
      <c r="P23" s="542"/>
      <c r="Q23" s="542"/>
      <c r="R23" s="542"/>
      <c r="S23" s="542"/>
      <c r="T23" s="542"/>
      <c r="U23" s="542"/>
      <c r="V23" s="542"/>
      <c r="W23" s="542"/>
      <c r="X23" s="542"/>
      <c r="Y23" s="542"/>
      <c r="Z23" s="542"/>
      <c r="AA23" s="542"/>
      <c r="AB23" s="542"/>
      <c r="AC23" s="542"/>
      <c r="AD23" s="542"/>
      <c r="AE23" s="542"/>
      <c r="AF23" s="542"/>
      <c r="AG23" s="542"/>
    </row>
    <row r="24" spans="1:33" ht="15.75">
      <c r="A24" s="33"/>
      <c r="C24" s="1" t="s">
        <v>22</v>
      </c>
      <c r="D24" s="232" t="str">
        <f>IF(D39="C","B"," ")</f>
        <v xml:space="preserve"> </v>
      </c>
      <c r="E24" s="232" t="str">
        <f>IF(E39="C","B"," ")</f>
        <v xml:space="preserve"> </v>
      </c>
      <c r="F24" s="232" t="str">
        <f t="shared" ref="F24:S24" si="16">IF(F39="C","B"," ")</f>
        <v xml:space="preserve"> </v>
      </c>
      <c r="G24" s="232" t="str">
        <f t="shared" si="16"/>
        <v xml:space="preserve"> </v>
      </c>
      <c r="H24" s="232" t="str">
        <f t="shared" si="16"/>
        <v xml:space="preserve"> </v>
      </c>
      <c r="I24" s="232" t="str">
        <f t="shared" si="16"/>
        <v xml:space="preserve"> </v>
      </c>
      <c r="J24" s="232" t="str">
        <f t="shared" si="16"/>
        <v xml:space="preserve"> </v>
      </c>
      <c r="K24" s="232" t="str">
        <f t="shared" si="16"/>
        <v xml:space="preserve"> </v>
      </c>
      <c r="L24" s="232" t="str">
        <f t="shared" si="16"/>
        <v xml:space="preserve"> </v>
      </c>
      <c r="M24" s="232" t="str">
        <f t="shared" si="16"/>
        <v xml:space="preserve"> </v>
      </c>
      <c r="N24" s="232" t="str">
        <f t="shared" si="16"/>
        <v xml:space="preserve"> </v>
      </c>
      <c r="O24" s="232" t="str">
        <f t="shared" si="16"/>
        <v xml:space="preserve"> </v>
      </c>
      <c r="P24" s="232" t="str">
        <f t="shared" si="16"/>
        <v xml:space="preserve"> </v>
      </c>
      <c r="Q24" s="232" t="str">
        <f t="shared" si="16"/>
        <v xml:space="preserve"> </v>
      </c>
      <c r="R24" s="232" t="str">
        <f t="shared" si="16"/>
        <v xml:space="preserve"> </v>
      </c>
      <c r="S24" s="232" t="str">
        <f t="shared" si="16"/>
        <v xml:space="preserve"> </v>
      </c>
      <c r="T24" s="232" t="str">
        <f t="shared" ref="T24:AG24" si="17">IF(T39="C","B"," ")</f>
        <v xml:space="preserve"> </v>
      </c>
      <c r="U24" s="232" t="str">
        <f t="shared" si="17"/>
        <v xml:space="preserve"> </v>
      </c>
      <c r="V24" s="232" t="str">
        <f t="shared" si="17"/>
        <v xml:space="preserve"> </v>
      </c>
      <c r="W24" s="232" t="str">
        <f t="shared" si="17"/>
        <v xml:space="preserve"> </v>
      </c>
      <c r="X24" s="232" t="str">
        <f t="shared" si="17"/>
        <v xml:space="preserve"> </v>
      </c>
      <c r="Y24" s="232" t="str">
        <f t="shared" si="17"/>
        <v xml:space="preserve"> </v>
      </c>
      <c r="Z24" s="232" t="str">
        <f t="shared" si="17"/>
        <v xml:space="preserve"> </v>
      </c>
      <c r="AA24" s="232" t="str">
        <f t="shared" si="17"/>
        <v xml:space="preserve"> </v>
      </c>
      <c r="AB24" s="232" t="str">
        <f t="shared" si="17"/>
        <v xml:space="preserve"> </v>
      </c>
      <c r="AC24" s="232" t="str">
        <f t="shared" si="17"/>
        <v xml:space="preserve"> </v>
      </c>
      <c r="AD24" s="232" t="str">
        <f t="shared" si="17"/>
        <v xml:space="preserve"> </v>
      </c>
      <c r="AE24" s="232" t="str">
        <f t="shared" si="17"/>
        <v xml:space="preserve"> </v>
      </c>
      <c r="AF24" s="232" t="str">
        <f t="shared" si="17"/>
        <v xml:space="preserve"> </v>
      </c>
      <c r="AG24" s="232" t="str">
        <f t="shared" si="17"/>
        <v xml:space="preserve"> </v>
      </c>
    </row>
    <row r="25" spans="1:33">
      <c r="B25" s="2">
        <v>1</v>
      </c>
      <c r="C25" s="53" t="s">
        <v>23</v>
      </c>
      <c r="D25" s="54"/>
      <c r="E25" s="54"/>
      <c r="F25" s="54"/>
      <c r="G25" s="54"/>
      <c r="H25" s="54"/>
      <c r="I25" s="54"/>
      <c r="J25" s="54"/>
      <c r="K25" s="54"/>
      <c r="L25" s="54"/>
      <c r="M25" s="54"/>
      <c r="N25" s="54"/>
      <c r="O25" s="54"/>
      <c r="P25" s="54"/>
      <c r="Q25" s="54"/>
      <c r="R25" s="54"/>
      <c r="S25" s="54"/>
      <c r="T25" s="54"/>
      <c r="U25" s="54"/>
      <c r="V25" s="54"/>
      <c r="W25" s="54"/>
      <c r="X25" s="54"/>
      <c r="Y25" s="54"/>
      <c r="Z25" s="54"/>
      <c r="AA25" s="54"/>
      <c r="AB25" s="54"/>
      <c r="AC25" s="54"/>
      <c r="AD25" s="54"/>
      <c r="AE25" s="54"/>
      <c r="AF25" s="54"/>
      <c r="AG25" s="54"/>
    </row>
    <row r="26" spans="1:33">
      <c r="A26" s="32"/>
      <c r="B26" s="2">
        <v>2</v>
      </c>
      <c r="C26" s="56" t="s">
        <v>24</v>
      </c>
      <c r="D26" s="34"/>
      <c r="E26" s="34"/>
      <c r="F26" s="34"/>
      <c r="G26" s="34"/>
      <c r="H26" s="34"/>
      <c r="I26" s="34"/>
      <c r="J26" s="34"/>
      <c r="K26" s="34"/>
      <c r="L26" s="34"/>
      <c r="M26" s="34"/>
      <c r="N26" s="34"/>
      <c r="O26" s="34"/>
      <c r="P26" s="34"/>
      <c r="Q26" s="34"/>
      <c r="R26" s="34"/>
      <c r="S26" s="34"/>
      <c r="T26" s="34"/>
      <c r="U26" s="34"/>
      <c r="V26" s="34"/>
      <c r="W26" s="34"/>
      <c r="X26" s="34"/>
      <c r="Y26" s="34"/>
      <c r="Z26" s="34"/>
      <c r="AA26" s="34"/>
      <c r="AB26" s="34"/>
      <c r="AC26" s="34"/>
      <c r="AD26" s="34"/>
      <c r="AE26" s="34"/>
      <c r="AF26" s="34"/>
      <c r="AG26" s="34"/>
    </row>
    <row r="27" spans="1:33" ht="13.5" thickBot="1">
      <c r="A27" s="32"/>
      <c r="B27" s="2">
        <v>3</v>
      </c>
      <c r="C27" s="57" t="s">
        <v>25</v>
      </c>
      <c r="D27" s="34"/>
      <c r="E27" s="34"/>
      <c r="F27" s="34"/>
      <c r="G27" s="34"/>
      <c r="H27" s="34"/>
      <c r="I27" s="34"/>
      <c r="J27" s="34"/>
      <c r="K27" s="34"/>
      <c r="L27" s="34"/>
      <c r="M27" s="34"/>
      <c r="N27" s="34"/>
      <c r="O27" s="34"/>
      <c r="P27" s="34"/>
      <c r="Q27" s="34"/>
      <c r="R27" s="34"/>
      <c r="S27" s="34"/>
      <c r="T27" s="34"/>
      <c r="U27" s="34"/>
      <c r="V27" s="34"/>
      <c r="W27" s="34"/>
      <c r="X27" s="34"/>
      <c r="Y27" s="34"/>
      <c r="Z27" s="34"/>
      <c r="AA27" s="34"/>
      <c r="AB27" s="34"/>
      <c r="AC27" s="34"/>
      <c r="AD27" s="34"/>
      <c r="AE27" s="34"/>
      <c r="AF27" s="34"/>
      <c r="AG27" s="34"/>
    </row>
    <row r="28" spans="1:33" ht="13.5" thickBot="1">
      <c r="A28" s="32"/>
      <c r="B28" s="3"/>
      <c r="C28" s="20" t="s">
        <v>49</v>
      </c>
      <c r="D28" s="35" t="str">
        <f t="shared" ref="D28:AG28" si="18">IF(COUNTIF(D25:D27,"C")=3,"C",IF(COUNTIF(D25:D27,"C")&gt;0,"P"," "))</f>
        <v xml:space="preserve"> </v>
      </c>
      <c r="E28" s="35" t="str">
        <f t="shared" si="18"/>
        <v xml:space="preserve"> </v>
      </c>
      <c r="F28" s="35" t="str">
        <f t="shared" ref="F28:S28" si="19">IF(COUNTIF(F25:F27,"C")=3,"C",IF(COUNTIF(F25:F27,"C")&gt;0,"P"," "))</f>
        <v xml:space="preserve"> </v>
      </c>
      <c r="G28" s="35" t="str">
        <f t="shared" si="19"/>
        <v xml:space="preserve"> </v>
      </c>
      <c r="H28" s="35" t="str">
        <f t="shared" si="19"/>
        <v xml:space="preserve"> </v>
      </c>
      <c r="I28" s="35" t="str">
        <f t="shared" si="19"/>
        <v xml:space="preserve"> </v>
      </c>
      <c r="J28" s="35" t="str">
        <f t="shared" si="19"/>
        <v xml:space="preserve"> </v>
      </c>
      <c r="K28" s="35" t="str">
        <f t="shared" si="19"/>
        <v xml:space="preserve"> </v>
      </c>
      <c r="L28" s="35" t="str">
        <f t="shared" si="19"/>
        <v xml:space="preserve"> </v>
      </c>
      <c r="M28" s="35" t="str">
        <f t="shared" si="19"/>
        <v xml:space="preserve"> </v>
      </c>
      <c r="N28" s="35" t="str">
        <f t="shared" si="19"/>
        <v xml:space="preserve"> </v>
      </c>
      <c r="O28" s="35" t="str">
        <f t="shared" si="19"/>
        <v xml:space="preserve"> </v>
      </c>
      <c r="P28" s="35" t="str">
        <f t="shared" si="19"/>
        <v xml:space="preserve"> </v>
      </c>
      <c r="Q28" s="35" t="str">
        <f t="shared" si="19"/>
        <v xml:space="preserve"> </v>
      </c>
      <c r="R28" s="35" t="str">
        <f t="shared" si="19"/>
        <v xml:space="preserve"> </v>
      </c>
      <c r="S28" s="35" t="str">
        <f t="shared" si="19"/>
        <v xml:space="preserve"> </v>
      </c>
      <c r="T28" s="35" t="str">
        <f t="shared" si="18"/>
        <v xml:space="preserve"> </v>
      </c>
      <c r="U28" s="35" t="str">
        <f t="shared" si="18"/>
        <v xml:space="preserve"> </v>
      </c>
      <c r="V28" s="35" t="str">
        <f t="shared" si="18"/>
        <v xml:space="preserve"> </v>
      </c>
      <c r="W28" s="35" t="str">
        <f t="shared" si="18"/>
        <v xml:space="preserve"> </v>
      </c>
      <c r="X28" s="35" t="str">
        <f t="shared" si="18"/>
        <v xml:space="preserve"> </v>
      </c>
      <c r="Y28" s="35" t="str">
        <f t="shared" si="18"/>
        <v xml:space="preserve"> </v>
      </c>
      <c r="Z28" s="35" t="str">
        <f t="shared" si="18"/>
        <v xml:space="preserve"> </v>
      </c>
      <c r="AA28" s="35" t="str">
        <f t="shared" si="18"/>
        <v xml:space="preserve"> </v>
      </c>
      <c r="AB28" s="35" t="str">
        <f t="shared" si="18"/>
        <v xml:space="preserve"> </v>
      </c>
      <c r="AC28" s="35" t="str">
        <f t="shared" si="18"/>
        <v xml:space="preserve"> </v>
      </c>
      <c r="AD28" s="35" t="str">
        <f t="shared" si="18"/>
        <v xml:space="preserve"> </v>
      </c>
      <c r="AE28" s="35" t="str">
        <f t="shared" si="18"/>
        <v xml:space="preserve"> </v>
      </c>
      <c r="AF28" s="35" t="str">
        <f t="shared" si="18"/>
        <v xml:space="preserve"> </v>
      </c>
      <c r="AG28" s="35" t="str">
        <f t="shared" si="18"/>
        <v xml:space="preserve"> </v>
      </c>
    </row>
    <row r="29" spans="1:33" ht="15.75">
      <c r="A29" s="33"/>
      <c r="B29" s="3"/>
      <c r="C29" s="1" t="s">
        <v>26</v>
      </c>
      <c r="D29" s="225" t="str">
        <f t="shared" ref="D29:AG29" si="20">IF(D28="C","A"," ")</f>
        <v xml:space="preserve"> </v>
      </c>
      <c r="E29" s="225" t="str">
        <f t="shared" si="20"/>
        <v xml:space="preserve"> </v>
      </c>
      <c r="F29" s="225" t="str">
        <f t="shared" ref="F29:S29" si="21">IF(F28="C","A"," ")</f>
        <v xml:space="preserve"> </v>
      </c>
      <c r="G29" s="225" t="str">
        <f t="shared" si="21"/>
        <v xml:space="preserve"> </v>
      </c>
      <c r="H29" s="225" t="str">
        <f t="shared" si="21"/>
        <v xml:space="preserve"> </v>
      </c>
      <c r="I29" s="225" t="str">
        <f t="shared" si="21"/>
        <v xml:space="preserve"> </v>
      </c>
      <c r="J29" s="225" t="str">
        <f t="shared" si="21"/>
        <v xml:space="preserve"> </v>
      </c>
      <c r="K29" s="225" t="str">
        <f t="shared" si="21"/>
        <v xml:space="preserve"> </v>
      </c>
      <c r="L29" s="225" t="str">
        <f t="shared" si="21"/>
        <v xml:space="preserve"> </v>
      </c>
      <c r="M29" s="225" t="str">
        <f t="shared" si="21"/>
        <v xml:space="preserve"> </v>
      </c>
      <c r="N29" s="225" t="str">
        <f t="shared" si="21"/>
        <v xml:space="preserve"> </v>
      </c>
      <c r="O29" s="225" t="str">
        <f t="shared" si="21"/>
        <v xml:space="preserve"> </v>
      </c>
      <c r="P29" s="225" t="str">
        <f t="shared" si="21"/>
        <v xml:space="preserve"> </v>
      </c>
      <c r="Q29" s="225" t="str">
        <f t="shared" si="21"/>
        <v xml:space="preserve"> </v>
      </c>
      <c r="R29" s="225" t="str">
        <f t="shared" si="21"/>
        <v xml:space="preserve"> </v>
      </c>
      <c r="S29" s="225" t="str">
        <f t="shared" si="21"/>
        <v xml:space="preserve"> </v>
      </c>
      <c r="T29" s="225" t="str">
        <f t="shared" si="20"/>
        <v xml:space="preserve"> </v>
      </c>
      <c r="U29" s="225" t="str">
        <f t="shared" si="20"/>
        <v xml:space="preserve"> </v>
      </c>
      <c r="V29" s="225" t="str">
        <f t="shared" si="20"/>
        <v xml:space="preserve"> </v>
      </c>
      <c r="W29" s="225" t="str">
        <f t="shared" si="20"/>
        <v xml:space="preserve"> </v>
      </c>
      <c r="X29" s="225" t="str">
        <f t="shared" si="20"/>
        <v xml:space="preserve"> </v>
      </c>
      <c r="Y29" s="225" t="str">
        <f t="shared" si="20"/>
        <v xml:space="preserve"> </v>
      </c>
      <c r="Z29" s="225" t="str">
        <f t="shared" si="20"/>
        <v xml:space="preserve"> </v>
      </c>
      <c r="AA29" s="225" t="str">
        <f t="shared" si="20"/>
        <v xml:space="preserve"> </v>
      </c>
      <c r="AB29" s="225" t="str">
        <f t="shared" si="20"/>
        <v xml:space="preserve"> </v>
      </c>
      <c r="AC29" s="225" t="str">
        <f t="shared" si="20"/>
        <v xml:space="preserve"> </v>
      </c>
      <c r="AD29" s="225" t="str">
        <f t="shared" si="20"/>
        <v xml:space="preserve"> </v>
      </c>
      <c r="AE29" s="225" t="str">
        <f t="shared" si="20"/>
        <v xml:space="preserve"> </v>
      </c>
      <c r="AF29" s="225" t="str">
        <f t="shared" si="20"/>
        <v xml:space="preserve"> </v>
      </c>
      <c r="AG29" s="225" t="str">
        <f t="shared" si="20"/>
        <v xml:space="preserve"> </v>
      </c>
    </row>
    <row r="30" spans="1:33">
      <c r="B30" s="2">
        <v>1</v>
      </c>
      <c r="C30" s="56" t="s">
        <v>27</v>
      </c>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row>
    <row r="31" spans="1:33">
      <c r="A31" s="32"/>
      <c r="B31" s="2">
        <v>2</v>
      </c>
      <c r="C31" s="56" t="s">
        <v>28</v>
      </c>
      <c r="D31" s="34"/>
      <c r="E31" s="34"/>
      <c r="F31" s="34"/>
      <c r="G31" s="34"/>
      <c r="H31" s="34"/>
      <c r="I31" s="34"/>
      <c r="J31" s="34"/>
      <c r="K31" s="34"/>
      <c r="L31" s="34"/>
      <c r="M31" s="34"/>
      <c r="N31" s="34"/>
      <c r="O31" s="34"/>
      <c r="P31" s="34"/>
      <c r="Q31" s="34"/>
      <c r="R31" s="34"/>
      <c r="S31" s="34"/>
      <c r="T31" s="34"/>
      <c r="U31" s="34"/>
      <c r="V31" s="34"/>
      <c r="W31" s="34"/>
      <c r="X31" s="34"/>
      <c r="Y31" s="34"/>
      <c r="Z31" s="34"/>
      <c r="AA31" s="34"/>
      <c r="AB31" s="34"/>
      <c r="AC31" s="34"/>
      <c r="AD31" s="34"/>
      <c r="AE31" s="34"/>
      <c r="AF31" s="34"/>
      <c r="AG31" s="34"/>
    </row>
    <row r="32" spans="1:33" ht="13.5" thickBot="1">
      <c r="A32" s="32"/>
      <c r="B32" s="2">
        <v>3</v>
      </c>
      <c r="C32" s="57" t="s">
        <v>29</v>
      </c>
      <c r="D32" s="34"/>
      <c r="E32" s="34"/>
      <c r="F32" s="34"/>
      <c r="G32" s="34"/>
      <c r="H32" s="34"/>
      <c r="I32" s="34"/>
      <c r="J32" s="34"/>
      <c r="K32" s="34"/>
      <c r="L32" s="34"/>
      <c r="M32" s="34"/>
      <c r="N32" s="34"/>
      <c r="O32" s="34"/>
      <c r="P32" s="34"/>
      <c r="Q32" s="34"/>
      <c r="R32" s="34"/>
      <c r="S32" s="34"/>
      <c r="T32" s="34"/>
      <c r="U32" s="34"/>
      <c r="V32" s="34"/>
      <c r="W32" s="34"/>
      <c r="X32" s="34"/>
      <c r="Y32" s="34"/>
      <c r="Z32" s="34"/>
      <c r="AA32" s="34"/>
      <c r="AB32" s="34"/>
      <c r="AC32" s="34"/>
      <c r="AD32" s="34"/>
      <c r="AE32" s="34"/>
      <c r="AF32" s="34"/>
      <c r="AG32" s="34"/>
    </row>
    <row r="33" spans="1:33" ht="13.5" thickBot="1">
      <c r="A33" s="32"/>
      <c r="B33" s="3"/>
      <c r="C33" s="20" t="s">
        <v>49</v>
      </c>
      <c r="D33" s="35" t="str">
        <f t="shared" ref="D33:AG33" si="22">IF(COUNTIF(D30:D32,"C")=3,"C",IF(COUNTIF(D30:D32,"C")&gt;0,"P"," "))</f>
        <v xml:space="preserve"> </v>
      </c>
      <c r="E33" s="35" t="str">
        <f t="shared" si="22"/>
        <v xml:space="preserve"> </v>
      </c>
      <c r="F33" s="35" t="str">
        <f t="shared" ref="F33:S33" si="23">IF(COUNTIF(F30:F32,"C")=3,"C",IF(COUNTIF(F30:F32,"C")&gt;0,"P"," "))</f>
        <v xml:space="preserve"> </v>
      </c>
      <c r="G33" s="35" t="str">
        <f t="shared" si="23"/>
        <v xml:space="preserve"> </v>
      </c>
      <c r="H33" s="35" t="str">
        <f t="shared" si="23"/>
        <v xml:space="preserve"> </v>
      </c>
      <c r="I33" s="35" t="str">
        <f t="shared" si="23"/>
        <v xml:space="preserve"> </v>
      </c>
      <c r="J33" s="35" t="str">
        <f t="shared" si="23"/>
        <v xml:space="preserve"> </v>
      </c>
      <c r="K33" s="35" t="str">
        <f t="shared" si="23"/>
        <v xml:space="preserve"> </v>
      </c>
      <c r="L33" s="35" t="str">
        <f t="shared" si="23"/>
        <v xml:space="preserve"> </v>
      </c>
      <c r="M33" s="35" t="str">
        <f t="shared" si="23"/>
        <v xml:space="preserve"> </v>
      </c>
      <c r="N33" s="35" t="str">
        <f t="shared" si="23"/>
        <v xml:space="preserve"> </v>
      </c>
      <c r="O33" s="35" t="str">
        <f t="shared" si="23"/>
        <v xml:space="preserve"> </v>
      </c>
      <c r="P33" s="35" t="str">
        <f t="shared" si="23"/>
        <v xml:space="preserve"> </v>
      </c>
      <c r="Q33" s="35" t="str">
        <f t="shared" si="23"/>
        <v xml:space="preserve"> </v>
      </c>
      <c r="R33" s="35" t="str">
        <f t="shared" si="23"/>
        <v xml:space="preserve"> </v>
      </c>
      <c r="S33" s="35" t="str">
        <f t="shared" si="23"/>
        <v xml:space="preserve"> </v>
      </c>
      <c r="T33" s="35" t="str">
        <f t="shared" si="22"/>
        <v xml:space="preserve"> </v>
      </c>
      <c r="U33" s="35" t="str">
        <f t="shared" si="22"/>
        <v xml:space="preserve"> </v>
      </c>
      <c r="V33" s="35" t="str">
        <f t="shared" si="22"/>
        <v xml:space="preserve"> </v>
      </c>
      <c r="W33" s="35" t="str">
        <f t="shared" si="22"/>
        <v xml:space="preserve"> </v>
      </c>
      <c r="X33" s="35" t="str">
        <f t="shared" si="22"/>
        <v xml:space="preserve"> </v>
      </c>
      <c r="Y33" s="35" t="str">
        <f t="shared" si="22"/>
        <v xml:space="preserve"> </v>
      </c>
      <c r="Z33" s="35" t="str">
        <f t="shared" si="22"/>
        <v xml:space="preserve"> </v>
      </c>
      <c r="AA33" s="35" t="str">
        <f t="shared" si="22"/>
        <v xml:space="preserve"> </v>
      </c>
      <c r="AB33" s="35" t="str">
        <f t="shared" si="22"/>
        <v xml:space="preserve"> </v>
      </c>
      <c r="AC33" s="35" t="str">
        <f t="shared" si="22"/>
        <v xml:space="preserve"> </v>
      </c>
      <c r="AD33" s="35" t="str">
        <f t="shared" si="22"/>
        <v xml:space="preserve"> </v>
      </c>
      <c r="AE33" s="35" t="str">
        <f t="shared" si="22"/>
        <v xml:space="preserve"> </v>
      </c>
      <c r="AF33" s="35" t="str">
        <f t="shared" si="22"/>
        <v xml:space="preserve"> </v>
      </c>
      <c r="AG33" s="35" t="str">
        <f t="shared" si="22"/>
        <v xml:space="preserve"> </v>
      </c>
    </row>
    <row r="34" spans="1:33" ht="15.75">
      <c r="A34" s="33"/>
      <c r="B34" s="4"/>
      <c r="C34" s="1" t="s">
        <v>30</v>
      </c>
      <c r="D34" s="225" t="str">
        <f t="shared" ref="D34:AG34" si="24">IF(D33="C","A"," ")</f>
        <v xml:space="preserve"> </v>
      </c>
      <c r="E34" s="225" t="str">
        <f t="shared" si="24"/>
        <v xml:space="preserve"> </v>
      </c>
      <c r="F34" s="225" t="str">
        <f t="shared" ref="F34:S34" si="25">IF(F33="C","A"," ")</f>
        <v xml:space="preserve"> </v>
      </c>
      <c r="G34" s="225" t="str">
        <f t="shared" si="25"/>
        <v xml:space="preserve"> </v>
      </c>
      <c r="H34" s="225" t="str">
        <f t="shared" si="25"/>
        <v xml:space="preserve"> </v>
      </c>
      <c r="I34" s="225" t="str">
        <f t="shared" si="25"/>
        <v xml:space="preserve"> </v>
      </c>
      <c r="J34" s="225" t="str">
        <f t="shared" si="25"/>
        <v xml:space="preserve"> </v>
      </c>
      <c r="K34" s="225" t="str">
        <f t="shared" si="25"/>
        <v xml:space="preserve"> </v>
      </c>
      <c r="L34" s="225" t="str">
        <f t="shared" si="25"/>
        <v xml:space="preserve"> </v>
      </c>
      <c r="M34" s="225" t="str">
        <f t="shared" si="25"/>
        <v xml:space="preserve"> </v>
      </c>
      <c r="N34" s="225" t="str">
        <f t="shared" si="25"/>
        <v xml:space="preserve"> </v>
      </c>
      <c r="O34" s="225" t="str">
        <f t="shared" si="25"/>
        <v xml:space="preserve"> </v>
      </c>
      <c r="P34" s="225" t="str">
        <f t="shared" si="25"/>
        <v xml:space="preserve"> </v>
      </c>
      <c r="Q34" s="225" t="str">
        <f t="shared" si="25"/>
        <v xml:space="preserve"> </v>
      </c>
      <c r="R34" s="225" t="str">
        <f t="shared" si="25"/>
        <v xml:space="preserve"> </v>
      </c>
      <c r="S34" s="225" t="str">
        <f t="shared" si="25"/>
        <v xml:space="preserve"> </v>
      </c>
      <c r="T34" s="225" t="str">
        <f t="shared" si="24"/>
        <v xml:space="preserve"> </v>
      </c>
      <c r="U34" s="225" t="str">
        <f t="shared" si="24"/>
        <v xml:space="preserve"> </v>
      </c>
      <c r="V34" s="225" t="str">
        <f t="shared" si="24"/>
        <v xml:space="preserve"> </v>
      </c>
      <c r="W34" s="225" t="str">
        <f t="shared" si="24"/>
        <v xml:space="preserve"> </v>
      </c>
      <c r="X34" s="225" t="str">
        <f t="shared" si="24"/>
        <v xml:space="preserve"> </v>
      </c>
      <c r="Y34" s="225" t="str">
        <f t="shared" si="24"/>
        <v xml:space="preserve"> </v>
      </c>
      <c r="Z34" s="225" t="str">
        <f t="shared" si="24"/>
        <v xml:space="preserve"> </v>
      </c>
      <c r="AA34" s="225" t="str">
        <f t="shared" si="24"/>
        <v xml:space="preserve"> </v>
      </c>
      <c r="AB34" s="225" t="str">
        <f t="shared" si="24"/>
        <v xml:space="preserve"> </v>
      </c>
      <c r="AC34" s="225" t="str">
        <f t="shared" si="24"/>
        <v xml:space="preserve"> </v>
      </c>
      <c r="AD34" s="225" t="str">
        <f t="shared" si="24"/>
        <v xml:space="preserve"> </v>
      </c>
      <c r="AE34" s="225" t="str">
        <f t="shared" si="24"/>
        <v xml:space="preserve"> </v>
      </c>
      <c r="AF34" s="225" t="str">
        <f t="shared" si="24"/>
        <v xml:space="preserve"> </v>
      </c>
      <c r="AG34" s="225" t="str">
        <f t="shared" si="24"/>
        <v xml:space="preserve"> </v>
      </c>
    </row>
    <row r="35" spans="1:33">
      <c r="B35" s="2">
        <v>1</v>
      </c>
      <c r="C35" s="52" t="s">
        <v>31</v>
      </c>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row>
    <row r="36" spans="1:33" ht="13.5" thickBot="1">
      <c r="A36" s="32"/>
      <c r="B36" s="2">
        <v>2</v>
      </c>
      <c r="C36" s="48" t="s">
        <v>32</v>
      </c>
      <c r="D36" s="34"/>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34"/>
      <c r="AE36" s="34"/>
      <c r="AF36" s="34"/>
      <c r="AG36" s="34"/>
    </row>
    <row r="37" spans="1:33" ht="13.5" thickBot="1">
      <c r="A37" s="32"/>
      <c r="B37" s="3"/>
      <c r="C37" s="20" t="s">
        <v>49</v>
      </c>
      <c r="D37" s="35" t="str">
        <f t="shared" ref="D37:AG37" si="26">IF(COUNTIF(D35:D36,"C")=2,"C",IF(COUNTIF(D35:D36,"C")&gt;0,"P"," "))</f>
        <v xml:space="preserve"> </v>
      </c>
      <c r="E37" s="35" t="str">
        <f t="shared" si="26"/>
        <v xml:space="preserve"> </v>
      </c>
      <c r="F37" s="35" t="str">
        <f t="shared" ref="F37:S37" si="27">IF(COUNTIF(F35:F36,"C")=2,"C",IF(COUNTIF(F35:F36,"C")&gt;0,"P"," "))</f>
        <v xml:space="preserve"> </v>
      </c>
      <c r="G37" s="35" t="str">
        <f t="shared" si="27"/>
        <v xml:space="preserve"> </v>
      </c>
      <c r="H37" s="35" t="str">
        <f t="shared" si="27"/>
        <v xml:space="preserve"> </v>
      </c>
      <c r="I37" s="35" t="str">
        <f t="shared" si="27"/>
        <v xml:space="preserve"> </v>
      </c>
      <c r="J37" s="35" t="str">
        <f t="shared" si="27"/>
        <v xml:space="preserve"> </v>
      </c>
      <c r="K37" s="35" t="str">
        <f t="shared" si="27"/>
        <v xml:space="preserve"> </v>
      </c>
      <c r="L37" s="35" t="str">
        <f t="shared" si="27"/>
        <v xml:space="preserve"> </v>
      </c>
      <c r="M37" s="35" t="str">
        <f t="shared" si="27"/>
        <v xml:space="preserve"> </v>
      </c>
      <c r="N37" s="35" t="str">
        <f t="shared" si="27"/>
        <v xml:space="preserve"> </v>
      </c>
      <c r="O37" s="35" t="str">
        <f t="shared" si="27"/>
        <v xml:space="preserve"> </v>
      </c>
      <c r="P37" s="35" t="str">
        <f t="shared" si="27"/>
        <v xml:space="preserve"> </v>
      </c>
      <c r="Q37" s="35" t="str">
        <f t="shared" si="27"/>
        <v xml:space="preserve"> </v>
      </c>
      <c r="R37" s="35" t="str">
        <f t="shared" si="27"/>
        <v xml:space="preserve"> </v>
      </c>
      <c r="S37" s="35" t="str">
        <f t="shared" si="27"/>
        <v xml:space="preserve"> </v>
      </c>
      <c r="T37" s="35" t="str">
        <f t="shared" si="26"/>
        <v xml:space="preserve"> </v>
      </c>
      <c r="U37" s="35" t="str">
        <f t="shared" si="26"/>
        <v xml:space="preserve"> </v>
      </c>
      <c r="V37" s="35" t="str">
        <f t="shared" si="26"/>
        <v xml:space="preserve"> </v>
      </c>
      <c r="W37" s="35" t="str">
        <f t="shared" si="26"/>
        <v xml:space="preserve"> </v>
      </c>
      <c r="X37" s="35" t="str">
        <f t="shared" si="26"/>
        <v xml:space="preserve"> </v>
      </c>
      <c r="Y37" s="35" t="str">
        <f t="shared" si="26"/>
        <v xml:space="preserve"> </v>
      </c>
      <c r="Z37" s="35" t="str">
        <f t="shared" si="26"/>
        <v xml:space="preserve"> </v>
      </c>
      <c r="AA37" s="35" t="str">
        <f t="shared" si="26"/>
        <v xml:space="preserve"> </v>
      </c>
      <c r="AB37" s="35" t="str">
        <f t="shared" si="26"/>
        <v xml:space="preserve"> </v>
      </c>
      <c r="AC37" s="35" t="str">
        <f t="shared" si="26"/>
        <v xml:space="preserve"> </v>
      </c>
      <c r="AD37" s="35" t="str">
        <f t="shared" si="26"/>
        <v xml:space="preserve"> </v>
      </c>
      <c r="AE37" s="35" t="str">
        <f t="shared" si="26"/>
        <v xml:space="preserve"> </v>
      </c>
      <c r="AF37" s="35" t="str">
        <f t="shared" si="26"/>
        <v xml:space="preserve"> </v>
      </c>
      <c r="AG37" s="35" t="str">
        <f t="shared" si="26"/>
        <v xml:space="preserve"> </v>
      </c>
    </row>
    <row r="38" spans="1:33">
      <c r="A38" s="32"/>
      <c r="B38" s="3"/>
      <c r="C38" s="20"/>
      <c r="D38" s="227" t="str">
        <f t="shared" ref="D38:AG38" si="28">IF(D37="C","A"," ")</f>
        <v xml:space="preserve"> </v>
      </c>
      <c r="E38" s="227" t="str">
        <f t="shared" si="28"/>
        <v xml:space="preserve"> </v>
      </c>
      <c r="F38" s="227" t="str">
        <f t="shared" ref="F38:S38" si="29">IF(F37="C","A"," ")</f>
        <v xml:space="preserve"> </v>
      </c>
      <c r="G38" s="227" t="str">
        <f t="shared" si="29"/>
        <v xml:space="preserve"> </v>
      </c>
      <c r="H38" s="227" t="str">
        <f t="shared" si="29"/>
        <v xml:space="preserve"> </v>
      </c>
      <c r="I38" s="227" t="str">
        <f t="shared" si="29"/>
        <v xml:space="preserve"> </v>
      </c>
      <c r="J38" s="227" t="str">
        <f t="shared" si="29"/>
        <v xml:space="preserve"> </v>
      </c>
      <c r="K38" s="227" t="str">
        <f t="shared" si="29"/>
        <v xml:space="preserve"> </v>
      </c>
      <c r="L38" s="227" t="str">
        <f t="shared" si="29"/>
        <v xml:space="preserve"> </v>
      </c>
      <c r="M38" s="227" t="str">
        <f t="shared" si="29"/>
        <v xml:space="preserve"> </v>
      </c>
      <c r="N38" s="227" t="str">
        <f t="shared" si="29"/>
        <v xml:space="preserve"> </v>
      </c>
      <c r="O38" s="227" t="str">
        <f t="shared" si="29"/>
        <v xml:space="preserve"> </v>
      </c>
      <c r="P38" s="227" t="str">
        <f t="shared" si="29"/>
        <v xml:space="preserve"> </v>
      </c>
      <c r="Q38" s="227" t="str">
        <f t="shared" si="29"/>
        <v xml:space="preserve"> </v>
      </c>
      <c r="R38" s="227" t="str">
        <f t="shared" si="29"/>
        <v xml:space="preserve"> </v>
      </c>
      <c r="S38" s="227" t="str">
        <f t="shared" si="29"/>
        <v xml:space="preserve"> </v>
      </c>
      <c r="T38" s="227" t="str">
        <f t="shared" si="28"/>
        <v xml:space="preserve"> </v>
      </c>
      <c r="U38" s="227" t="str">
        <f t="shared" si="28"/>
        <v xml:space="preserve"> </v>
      </c>
      <c r="V38" s="227" t="str">
        <f t="shared" si="28"/>
        <v xml:space="preserve"> </v>
      </c>
      <c r="W38" s="227" t="str">
        <f t="shared" si="28"/>
        <v xml:space="preserve"> </v>
      </c>
      <c r="X38" s="227" t="str">
        <f t="shared" si="28"/>
        <v xml:space="preserve"> </v>
      </c>
      <c r="Y38" s="227" t="str">
        <f t="shared" si="28"/>
        <v xml:space="preserve"> </v>
      </c>
      <c r="Z38" s="227" t="str">
        <f t="shared" si="28"/>
        <v xml:space="preserve"> </v>
      </c>
      <c r="AA38" s="227" t="str">
        <f t="shared" si="28"/>
        <v xml:space="preserve"> </v>
      </c>
      <c r="AB38" s="227" t="str">
        <f t="shared" si="28"/>
        <v xml:space="preserve"> </v>
      </c>
      <c r="AC38" s="227" t="str">
        <f t="shared" si="28"/>
        <v xml:space="preserve"> </v>
      </c>
      <c r="AD38" s="227" t="str">
        <f t="shared" si="28"/>
        <v xml:space="preserve"> </v>
      </c>
      <c r="AE38" s="227" t="str">
        <f t="shared" si="28"/>
        <v xml:space="preserve"> </v>
      </c>
      <c r="AF38" s="227" t="str">
        <f t="shared" si="28"/>
        <v xml:space="preserve"> </v>
      </c>
      <c r="AG38" s="227" t="str">
        <f t="shared" si="28"/>
        <v xml:space="preserve"> </v>
      </c>
    </row>
    <row r="39" spans="1:33">
      <c r="A39" s="32"/>
      <c r="B39" s="3"/>
      <c r="C39" s="20"/>
      <c r="D39" s="226" t="str">
        <f>IF(COUNTIF(D29:D38,"A")&gt;2,"C",IF(COUNTIF(D29:D38,"A")&gt;0,"P"," "))</f>
        <v xml:space="preserve"> </v>
      </c>
      <c r="E39" s="226" t="str">
        <f>IF(COUNTIF(E29:E38,"A")&gt;2,"C",IF(COUNTIF(E29:E38,"A")&gt;0,"P"," "))</f>
        <v xml:space="preserve"> </v>
      </c>
      <c r="F39" s="226" t="str">
        <f t="shared" ref="F39:S39" si="30">IF(COUNTIF(F29:F38,"A")&gt;2,"C",IF(COUNTIF(F29:F38,"A")&gt;0,"P"," "))</f>
        <v xml:space="preserve"> </v>
      </c>
      <c r="G39" s="226" t="str">
        <f t="shared" si="30"/>
        <v xml:space="preserve"> </v>
      </c>
      <c r="H39" s="226" t="str">
        <f t="shared" si="30"/>
        <v xml:space="preserve"> </v>
      </c>
      <c r="I39" s="226" t="str">
        <f t="shared" si="30"/>
        <v xml:space="preserve"> </v>
      </c>
      <c r="J39" s="226" t="str">
        <f t="shared" si="30"/>
        <v xml:space="preserve"> </v>
      </c>
      <c r="K39" s="226" t="str">
        <f t="shared" si="30"/>
        <v xml:space="preserve"> </v>
      </c>
      <c r="L39" s="226" t="str">
        <f t="shared" si="30"/>
        <v xml:space="preserve"> </v>
      </c>
      <c r="M39" s="226" t="str">
        <f t="shared" si="30"/>
        <v xml:space="preserve"> </v>
      </c>
      <c r="N39" s="226" t="str">
        <f t="shared" si="30"/>
        <v xml:space="preserve"> </v>
      </c>
      <c r="O39" s="226" t="str">
        <f t="shared" si="30"/>
        <v xml:space="preserve"> </v>
      </c>
      <c r="P39" s="226" t="str">
        <f t="shared" si="30"/>
        <v xml:space="preserve"> </v>
      </c>
      <c r="Q39" s="226" t="str">
        <f t="shared" si="30"/>
        <v xml:space="preserve"> </v>
      </c>
      <c r="R39" s="226" t="str">
        <f t="shared" si="30"/>
        <v xml:space="preserve"> </v>
      </c>
      <c r="S39" s="226" t="str">
        <f t="shared" si="30"/>
        <v xml:space="preserve"> </v>
      </c>
      <c r="T39" s="226" t="str">
        <f t="shared" ref="T39:AG39" si="31">IF(COUNTIF(T29:T38,"A")&gt;2,"C",IF(COUNTIF(T29:T38,"A")&gt;0,"P"," "))</f>
        <v xml:space="preserve"> </v>
      </c>
      <c r="U39" s="226" t="str">
        <f t="shared" si="31"/>
        <v xml:space="preserve"> </v>
      </c>
      <c r="V39" s="226" t="str">
        <f t="shared" si="31"/>
        <v xml:space="preserve"> </v>
      </c>
      <c r="W39" s="226" t="str">
        <f t="shared" si="31"/>
        <v xml:space="preserve"> </v>
      </c>
      <c r="X39" s="226" t="str">
        <f t="shared" si="31"/>
        <v xml:space="preserve"> </v>
      </c>
      <c r="Y39" s="226" t="str">
        <f t="shared" si="31"/>
        <v xml:space="preserve"> </v>
      </c>
      <c r="Z39" s="226" t="str">
        <f t="shared" si="31"/>
        <v xml:space="preserve"> </v>
      </c>
      <c r="AA39" s="226" t="str">
        <f t="shared" si="31"/>
        <v xml:space="preserve"> </v>
      </c>
      <c r="AB39" s="226" t="str">
        <f t="shared" si="31"/>
        <v xml:space="preserve"> </v>
      </c>
      <c r="AC39" s="226" t="str">
        <f t="shared" si="31"/>
        <v xml:space="preserve"> </v>
      </c>
      <c r="AD39" s="226" t="str">
        <f t="shared" si="31"/>
        <v xml:space="preserve"> </v>
      </c>
      <c r="AE39" s="226" t="str">
        <f t="shared" si="31"/>
        <v xml:space="preserve"> </v>
      </c>
      <c r="AF39" s="226" t="str">
        <f t="shared" si="31"/>
        <v xml:space="preserve"> </v>
      </c>
      <c r="AG39" s="226" t="str">
        <f t="shared" si="31"/>
        <v xml:space="preserve"> </v>
      </c>
    </row>
    <row r="40" spans="1:33" ht="20.25" customHeight="1">
      <c r="A40" s="548" t="s">
        <v>5</v>
      </c>
      <c r="B40" s="549"/>
      <c r="C40" s="549"/>
      <c r="D40" s="549"/>
      <c r="E40" s="549"/>
      <c r="F40" s="549"/>
      <c r="G40" s="549"/>
      <c r="H40" s="549"/>
      <c r="I40" s="549"/>
      <c r="J40" s="549"/>
      <c r="K40" s="549"/>
      <c r="L40" s="549"/>
      <c r="M40" s="549"/>
      <c r="N40" s="549"/>
      <c r="O40" s="549"/>
      <c r="P40" s="549"/>
      <c r="Q40" s="549"/>
      <c r="R40" s="549"/>
      <c r="S40" s="549"/>
      <c r="T40" s="549"/>
      <c r="U40" s="549"/>
      <c r="V40" s="549"/>
      <c r="W40" s="549"/>
      <c r="X40" s="549"/>
      <c r="Y40" s="549"/>
      <c r="Z40" s="549"/>
      <c r="AA40" s="549"/>
      <c r="AB40" s="549"/>
      <c r="AC40" s="549"/>
      <c r="AD40" s="549"/>
      <c r="AE40" s="549"/>
      <c r="AF40" s="549"/>
      <c r="AG40" s="549"/>
    </row>
    <row r="41" spans="1:33" ht="20.25" customHeight="1">
      <c r="A41" s="541" t="s">
        <v>121</v>
      </c>
      <c r="B41" s="542"/>
      <c r="C41" s="542"/>
      <c r="D41" s="542"/>
      <c r="E41" s="542"/>
      <c r="F41" s="542"/>
      <c r="G41" s="542"/>
      <c r="H41" s="542"/>
      <c r="I41" s="542"/>
      <c r="J41" s="542"/>
      <c r="K41" s="542"/>
      <c r="L41" s="542"/>
      <c r="M41" s="542"/>
      <c r="N41" s="542"/>
      <c r="O41" s="542"/>
      <c r="P41" s="542"/>
      <c r="Q41" s="542"/>
      <c r="R41" s="542"/>
      <c r="S41" s="542"/>
      <c r="T41" s="542"/>
      <c r="U41" s="542"/>
      <c r="V41" s="542"/>
      <c r="W41" s="542"/>
      <c r="X41" s="542"/>
      <c r="Y41" s="542"/>
      <c r="Z41" s="542"/>
      <c r="AA41" s="542"/>
      <c r="AB41" s="542"/>
      <c r="AC41" s="542"/>
      <c r="AD41" s="542"/>
      <c r="AE41" s="542"/>
      <c r="AF41" s="542"/>
      <c r="AG41" s="542"/>
    </row>
    <row r="42" spans="1:33" ht="15.75">
      <c r="A42" s="33"/>
      <c r="C42" s="1"/>
      <c r="D42" s="232" t="str">
        <f>IF(D52="C","B"," ")</f>
        <v xml:space="preserve"> </v>
      </c>
      <c r="E42" s="232" t="str">
        <f>IF(E52="C","B"," ")</f>
        <v xml:space="preserve"> </v>
      </c>
      <c r="F42" s="232" t="str">
        <f t="shared" ref="F42:S42" si="32">IF(F52="C","B"," ")</f>
        <v xml:space="preserve"> </v>
      </c>
      <c r="G42" s="232" t="str">
        <f t="shared" si="32"/>
        <v xml:space="preserve"> </v>
      </c>
      <c r="H42" s="232" t="str">
        <f t="shared" si="32"/>
        <v xml:space="preserve"> </v>
      </c>
      <c r="I42" s="232" t="str">
        <f t="shared" si="32"/>
        <v xml:space="preserve"> </v>
      </c>
      <c r="J42" s="232" t="str">
        <f t="shared" si="32"/>
        <v xml:space="preserve"> </v>
      </c>
      <c r="K42" s="232" t="str">
        <f t="shared" si="32"/>
        <v xml:space="preserve"> </v>
      </c>
      <c r="L42" s="232" t="str">
        <f t="shared" si="32"/>
        <v xml:space="preserve"> </v>
      </c>
      <c r="M42" s="232" t="str">
        <f t="shared" si="32"/>
        <v xml:space="preserve"> </v>
      </c>
      <c r="N42" s="232" t="str">
        <f t="shared" si="32"/>
        <v xml:space="preserve"> </v>
      </c>
      <c r="O42" s="232" t="str">
        <f t="shared" si="32"/>
        <v xml:space="preserve"> </v>
      </c>
      <c r="P42" s="232" t="str">
        <f t="shared" si="32"/>
        <v xml:space="preserve"> </v>
      </c>
      <c r="Q42" s="232" t="str">
        <f t="shared" si="32"/>
        <v xml:space="preserve"> </v>
      </c>
      <c r="R42" s="232" t="str">
        <f t="shared" si="32"/>
        <v xml:space="preserve"> </v>
      </c>
      <c r="S42" s="232" t="str">
        <f t="shared" si="32"/>
        <v xml:space="preserve"> </v>
      </c>
      <c r="T42" s="232" t="str">
        <f t="shared" ref="T42:AG42" si="33">IF(T52="C","B"," ")</f>
        <v xml:space="preserve"> </v>
      </c>
      <c r="U42" s="232" t="str">
        <f t="shared" si="33"/>
        <v xml:space="preserve"> </v>
      </c>
      <c r="V42" s="232" t="str">
        <f t="shared" si="33"/>
        <v xml:space="preserve"> </v>
      </c>
      <c r="W42" s="232" t="str">
        <f t="shared" si="33"/>
        <v xml:space="preserve"> </v>
      </c>
      <c r="X42" s="232" t="str">
        <f t="shared" si="33"/>
        <v xml:space="preserve"> </v>
      </c>
      <c r="Y42" s="232" t="str">
        <f t="shared" si="33"/>
        <v xml:space="preserve"> </v>
      </c>
      <c r="Z42" s="232" t="str">
        <f t="shared" si="33"/>
        <v xml:space="preserve"> </v>
      </c>
      <c r="AA42" s="232" t="str">
        <f t="shared" si="33"/>
        <v xml:space="preserve"> </v>
      </c>
      <c r="AB42" s="232" t="str">
        <f t="shared" si="33"/>
        <v xml:space="preserve"> </v>
      </c>
      <c r="AC42" s="232" t="str">
        <f t="shared" si="33"/>
        <v xml:space="preserve"> </v>
      </c>
      <c r="AD42" s="232" t="str">
        <f t="shared" si="33"/>
        <v xml:space="preserve"> </v>
      </c>
      <c r="AE42" s="232" t="str">
        <f t="shared" si="33"/>
        <v xml:space="preserve"> </v>
      </c>
      <c r="AF42" s="232" t="str">
        <f t="shared" si="33"/>
        <v xml:space="preserve"> </v>
      </c>
      <c r="AG42" s="232" t="str">
        <f t="shared" si="33"/>
        <v xml:space="preserve"> </v>
      </c>
    </row>
    <row r="43" spans="1:33" ht="13.5" thickBot="1">
      <c r="B43" s="2">
        <v>1</v>
      </c>
      <c r="C43" s="209" t="s">
        <v>119</v>
      </c>
      <c r="D43" s="54"/>
      <c r="E43" s="54"/>
      <c r="F43" s="54"/>
      <c r="G43" s="54"/>
      <c r="H43" s="54"/>
      <c r="I43" s="54"/>
      <c r="J43" s="54"/>
      <c r="K43" s="54"/>
      <c r="L43" s="54"/>
      <c r="M43" s="54"/>
      <c r="N43" s="54"/>
      <c r="O43" s="54"/>
      <c r="P43" s="54"/>
      <c r="Q43" s="54"/>
      <c r="R43" s="54"/>
      <c r="S43" s="54"/>
      <c r="T43" s="54"/>
      <c r="U43" s="54"/>
      <c r="V43" s="54"/>
      <c r="W43" s="54"/>
      <c r="X43" s="54"/>
      <c r="Y43" s="54"/>
      <c r="Z43" s="54"/>
      <c r="AA43" s="54"/>
      <c r="AB43" s="54"/>
      <c r="AC43" s="54"/>
      <c r="AD43" s="54"/>
      <c r="AE43" s="54"/>
      <c r="AF43" s="54"/>
      <c r="AG43" s="54"/>
    </row>
    <row r="44" spans="1:33" ht="13.5" thickBot="1">
      <c r="A44" s="32"/>
      <c r="B44" s="3"/>
      <c r="C44" s="20" t="s">
        <v>49</v>
      </c>
      <c r="D44" s="35" t="str">
        <f t="shared" ref="D44:AG44" si="34">IF(COUNTIF(D43:D43,"C")=1,"C",IF(COUNTIF(D43:D43,"C")&gt;0,"P"," "))</f>
        <v xml:space="preserve"> </v>
      </c>
      <c r="E44" s="35" t="str">
        <f t="shared" si="34"/>
        <v xml:space="preserve"> </v>
      </c>
      <c r="F44" s="35" t="str">
        <f t="shared" ref="F44:S44" si="35">IF(COUNTIF(F43:F43,"C")=1,"C",IF(COUNTIF(F43:F43,"C")&gt;0,"P"," "))</f>
        <v xml:space="preserve"> </v>
      </c>
      <c r="G44" s="35" t="str">
        <f t="shared" si="35"/>
        <v xml:space="preserve"> </v>
      </c>
      <c r="H44" s="35" t="str">
        <f t="shared" si="35"/>
        <v xml:space="preserve"> </v>
      </c>
      <c r="I44" s="35" t="str">
        <f t="shared" si="35"/>
        <v xml:space="preserve"> </v>
      </c>
      <c r="J44" s="35" t="str">
        <f t="shared" si="35"/>
        <v xml:space="preserve"> </v>
      </c>
      <c r="K44" s="35" t="str">
        <f t="shared" si="35"/>
        <v xml:space="preserve"> </v>
      </c>
      <c r="L44" s="35" t="str">
        <f t="shared" si="35"/>
        <v xml:space="preserve"> </v>
      </c>
      <c r="M44" s="35" t="str">
        <f t="shared" si="35"/>
        <v xml:space="preserve"> </v>
      </c>
      <c r="N44" s="35" t="str">
        <f t="shared" si="35"/>
        <v xml:space="preserve"> </v>
      </c>
      <c r="O44" s="35" t="str">
        <f t="shared" si="35"/>
        <v xml:space="preserve"> </v>
      </c>
      <c r="P44" s="35" t="str">
        <f t="shared" si="35"/>
        <v xml:space="preserve"> </v>
      </c>
      <c r="Q44" s="35" t="str">
        <f t="shared" si="35"/>
        <v xml:space="preserve"> </v>
      </c>
      <c r="R44" s="35" t="str">
        <f t="shared" si="35"/>
        <v xml:space="preserve"> </v>
      </c>
      <c r="S44" s="35" t="str">
        <f t="shared" si="35"/>
        <v xml:space="preserve"> </v>
      </c>
      <c r="T44" s="35" t="str">
        <f t="shared" si="34"/>
        <v xml:space="preserve"> </v>
      </c>
      <c r="U44" s="35" t="str">
        <f t="shared" si="34"/>
        <v xml:space="preserve"> </v>
      </c>
      <c r="V44" s="35" t="str">
        <f t="shared" si="34"/>
        <v xml:space="preserve"> </v>
      </c>
      <c r="W44" s="35" t="str">
        <f t="shared" si="34"/>
        <v xml:space="preserve"> </v>
      </c>
      <c r="X44" s="35" t="str">
        <f t="shared" si="34"/>
        <v xml:space="preserve"> </v>
      </c>
      <c r="Y44" s="35" t="str">
        <f t="shared" si="34"/>
        <v xml:space="preserve"> </v>
      </c>
      <c r="Z44" s="35" t="str">
        <f t="shared" si="34"/>
        <v xml:space="preserve"> </v>
      </c>
      <c r="AA44" s="35" t="str">
        <f t="shared" si="34"/>
        <v xml:space="preserve"> </v>
      </c>
      <c r="AB44" s="35" t="str">
        <f t="shared" si="34"/>
        <v xml:space="preserve"> </v>
      </c>
      <c r="AC44" s="35" t="str">
        <f t="shared" si="34"/>
        <v xml:space="preserve"> </v>
      </c>
      <c r="AD44" s="35" t="str">
        <f t="shared" si="34"/>
        <v xml:space="preserve"> </v>
      </c>
      <c r="AE44" s="35" t="str">
        <f t="shared" si="34"/>
        <v xml:space="preserve"> </v>
      </c>
      <c r="AF44" s="35" t="str">
        <f t="shared" si="34"/>
        <v xml:space="preserve"> </v>
      </c>
      <c r="AG44" s="35" t="str">
        <f t="shared" si="34"/>
        <v xml:space="preserve"> </v>
      </c>
    </row>
    <row r="45" spans="1:33" ht="12.75" customHeight="1">
      <c r="A45" s="33"/>
      <c r="B45" s="3"/>
      <c r="C45" s="1"/>
      <c r="D45" s="225" t="str">
        <f t="shared" ref="D45:AG45" si="36">IF(D44="C","A"," ")</f>
        <v xml:space="preserve"> </v>
      </c>
      <c r="E45" s="225" t="str">
        <f t="shared" si="36"/>
        <v xml:space="preserve"> </v>
      </c>
      <c r="F45" s="225" t="str">
        <f t="shared" ref="F45:S45" si="37">IF(F44="C","A"," ")</f>
        <v xml:space="preserve"> </v>
      </c>
      <c r="G45" s="225" t="str">
        <f t="shared" si="37"/>
        <v xml:space="preserve"> </v>
      </c>
      <c r="H45" s="225" t="str">
        <f t="shared" si="37"/>
        <v xml:space="preserve"> </v>
      </c>
      <c r="I45" s="225" t="str">
        <f t="shared" si="37"/>
        <v xml:space="preserve"> </v>
      </c>
      <c r="J45" s="225" t="str">
        <f t="shared" si="37"/>
        <v xml:space="preserve"> </v>
      </c>
      <c r="K45" s="225" t="str">
        <f t="shared" si="37"/>
        <v xml:space="preserve"> </v>
      </c>
      <c r="L45" s="225" t="str">
        <f t="shared" si="37"/>
        <v xml:space="preserve"> </v>
      </c>
      <c r="M45" s="225" t="str">
        <f t="shared" si="37"/>
        <v xml:space="preserve"> </v>
      </c>
      <c r="N45" s="225" t="str">
        <f t="shared" si="37"/>
        <v xml:space="preserve"> </v>
      </c>
      <c r="O45" s="225" t="str">
        <f t="shared" si="37"/>
        <v xml:space="preserve"> </v>
      </c>
      <c r="P45" s="225" t="str">
        <f t="shared" si="37"/>
        <v xml:space="preserve"> </v>
      </c>
      <c r="Q45" s="225" t="str">
        <f t="shared" si="37"/>
        <v xml:space="preserve"> </v>
      </c>
      <c r="R45" s="225" t="str">
        <f t="shared" si="37"/>
        <v xml:space="preserve"> </v>
      </c>
      <c r="S45" s="225" t="str">
        <f t="shared" si="37"/>
        <v xml:space="preserve"> </v>
      </c>
      <c r="T45" s="225" t="str">
        <f t="shared" si="36"/>
        <v xml:space="preserve"> </v>
      </c>
      <c r="U45" s="225" t="str">
        <f t="shared" si="36"/>
        <v xml:space="preserve"> </v>
      </c>
      <c r="V45" s="225" t="str">
        <f t="shared" si="36"/>
        <v xml:space="preserve"> </v>
      </c>
      <c r="W45" s="225" t="str">
        <f t="shared" si="36"/>
        <v xml:space="preserve"> </v>
      </c>
      <c r="X45" s="225" t="str">
        <f t="shared" si="36"/>
        <v xml:space="preserve"> </v>
      </c>
      <c r="Y45" s="225" t="str">
        <f t="shared" si="36"/>
        <v xml:space="preserve"> </v>
      </c>
      <c r="Z45" s="225" t="str">
        <f t="shared" si="36"/>
        <v xml:space="preserve"> </v>
      </c>
      <c r="AA45" s="225" t="str">
        <f t="shared" si="36"/>
        <v xml:space="preserve"> </v>
      </c>
      <c r="AB45" s="225" t="str">
        <f t="shared" si="36"/>
        <v xml:space="preserve"> </v>
      </c>
      <c r="AC45" s="225" t="str">
        <f t="shared" si="36"/>
        <v xml:space="preserve"> </v>
      </c>
      <c r="AD45" s="225" t="str">
        <f t="shared" si="36"/>
        <v xml:space="preserve"> </v>
      </c>
      <c r="AE45" s="225" t="str">
        <f t="shared" si="36"/>
        <v xml:space="preserve"> </v>
      </c>
      <c r="AF45" s="225" t="str">
        <f t="shared" si="36"/>
        <v xml:space="preserve"> </v>
      </c>
      <c r="AG45" s="225" t="str">
        <f t="shared" si="36"/>
        <v xml:space="preserve"> </v>
      </c>
    </row>
    <row r="46" spans="1:33" ht="13.5" thickBot="1">
      <c r="B46" s="2">
        <v>1</v>
      </c>
      <c r="C46" s="210" t="s">
        <v>129</v>
      </c>
      <c r="D46" s="34"/>
      <c r="E46" s="34"/>
      <c r="F46" s="34"/>
      <c r="G46" s="34"/>
      <c r="H46" s="34"/>
      <c r="I46" s="34"/>
      <c r="J46" s="34"/>
      <c r="K46" s="34"/>
      <c r="L46" s="34"/>
      <c r="M46" s="34"/>
      <c r="N46" s="34"/>
      <c r="O46" s="34"/>
      <c r="P46" s="34"/>
      <c r="Q46" s="34"/>
      <c r="R46" s="34"/>
      <c r="S46" s="34"/>
      <c r="T46" s="34"/>
      <c r="U46" s="34"/>
      <c r="V46" s="34"/>
      <c r="W46" s="34"/>
      <c r="X46" s="34"/>
      <c r="Y46" s="34"/>
      <c r="Z46" s="34"/>
      <c r="AA46" s="34"/>
      <c r="AB46" s="34"/>
      <c r="AC46" s="34"/>
      <c r="AD46" s="34"/>
      <c r="AE46" s="34"/>
      <c r="AF46" s="34"/>
      <c r="AG46" s="34"/>
    </row>
    <row r="47" spans="1:33" ht="13.5" thickBot="1">
      <c r="A47" s="32"/>
      <c r="B47" s="3"/>
      <c r="C47" s="20" t="s">
        <v>49</v>
      </c>
      <c r="D47" s="35" t="str">
        <f t="shared" ref="D47:AG47" si="38">IF(COUNTIF(D46:D46,"C")=1,"C",IF(COUNTIF(D46:D46,"C")&gt;0,"P"," "))</f>
        <v xml:space="preserve"> </v>
      </c>
      <c r="E47" s="35" t="str">
        <f t="shared" si="38"/>
        <v xml:space="preserve"> </v>
      </c>
      <c r="F47" s="35" t="str">
        <f t="shared" ref="F47:S47" si="39">IF(COUNTIF(F46:F46,"C")=1,"C",IF(COUNTIF(F46:F46,"C")&gt;0,"P"," "))</f>
        <v xml:space="preserve"> </v>
      </c>
      <c r="G47" s="35" t="str">
        <f t="shared" si="39"/>
        <v xml:space="preserve"> </v>
      </c>
      <c r="H47" s="35" t="str">
        <f t="shared" si="39"/>
        <v xml:space="preserve"> </v>
      </c>
      <c r="I47" s="35" t="str">
        <f t="shared" si="39"/>
        <v xml:space="preserve"> </v>
      </c>
      <c r="J47" s="35" t="str">
        <f t="shared" si="39"/>
        <v xml:space="preserve"> </v>
      </c>
      <c r="K47" s="35" t="str">
        <f t="shared" si="39"/>
        <v xml:space="preserve"> </v>
      </c>
      <c r="L47" s="35" t="str">
        <f t="shared" si="39"/>
        <v xml:space="preserve"> </v>
      </c>
      <c r="M47" s="35" t="str">
        <f t="shared" si="39"/>
        <v xml:space="preserve"> </v>
      </c>
      <c r="N47" s="35" t="str">
        <f t="shared" si="39"/>
        <v xml:space="preserve"> </v>
      </c>
      <c r="O47" s="35" t="str">
        <f t="shared" si="39"/>
        <v xml:space="preserve"> </v>
      </c>
      <c r="P47" s="35" t="str">
        <f t="shared" si="39"/>
        <v xml:space="preserve"> </v>
      </c>
      <c r="Q47" s="35" t="str">
        <f t="shared" si="39"/>
        <v xml:space="preserve"> </v>
      </c>
      <c r="R47" s="35" t="str">
        <f t="shared" si="39"/>
        <v xml:space="preserve"> </v>
      </c>
      <c r="S47" s="35" t="str">
        <f t="shared" si="39"/>
        <v xml:space="preserve"> </v>
      </c>
      <c r="T47" s="35" t="str">
        <f t="shared" si="38"/>
        <v xml:space="preserve"> </v>
      </c>
      <c r="U47" s="35" t="str">
        <f t="shared" si="38"/>
        <v xml:space="preserve"> </v>
      </c>
      <c r="V47" s="35" t="str">
        <f t="shared" si="38"/>
        <v xml:space="preserve"> </v>
      </c>
      <c r="W47" s="35" t="str">
        <f t="shared" si="38"/>
        <v xml:space="preserve"> </v>
      </c>
      <c r="X47" s="35" t="str">
        <f t="shared" si="38"/>
        <v xml:space="preserve"> </v>
      </c>
      <c r="Y47" s="35" t="str">
        <f t="shared" si="38"/>
        <v xml:space="preserve"> </v>
      </c>
      <c r="Z47" s="35" t="str">
        <f t="shared" si="38"/>
        <v xml:space="preserve"> </v>
      </c>
      <c r="AA47" s="35" t="str">
        <f t="shared" si="38"/>
        <v xml:space="preserve"> </v>
      </c>
      <c r="AB47" s="35" t="str">
        <f t="shared" si="38"/>
        <v xml:space="preserve"> </v>
      </c>
      <c r="AC47" s="35" t="str">
        <f t="shared" si="38"/>
        <v xml:space="preserve"> </v>
      </c>
      <c r="AD47" s="35" t="str">
        <f t="shared" si="38"/>
        <v xml:space="preserve"> </v>
      </c>
      <c r="AE47" s="35" t="str">
        <f t="shared" si="38"/>
        <v xml:space="preserve"> </v>
      </c>
      <c r="AF47" s="35" t="str">
        <f t="shared" si="38"/>
        <v xml:space="preserve"> </v>
      </c>
      <c r="AG47" s="35" t="str">
        <f t="shared" si="38"/>
        <v xml:space="preserve"> </v>
      </c>
    </row>
    <row r="48" spans="1:33" ht="12.75" customHeight="1">
      <c r="A48" s="33"/>
      <c r="B48" s="3"/>
      <c r="C48" s="1"/>
      <c r="D48" s="225" t="str">
        <f t="shared" ref="D48:AG48" si="40">IF(D47="C","A"," ")</f>
        <v xml:space="preserve"> </v>
      </c>
      <c r="E48" s="225" t="str">
        <f t="shared" si="40"/>
        <v xml:space="preserve"> </v>
      </c>
      <c r="F48" s="225" t="str">
        <f t="shared" ref="F48:S48" si="41">IF(F47="C","A"," ")</f>
        <v xml:space="preserve"> </v>
      </c>
      <c r="G48" s="225" t="str">
        <f t="shared" si="41"/>
        <v xml:space="preserve"> </v>
      </c>
      <c r="H48" s="225" t="str">
        <f t="shared" si="41"/>
        <v xml:space="preserve"> </v>
      </c>
      <c r="I48" s="225" t="str">
        <f t="shared" si="41"/>
        <v xml:space="preserve"> </v>
      </c>
      <c r="J48" s="225" t="str">
        <f t="shared" si="41"/>
        <v xml:space="preserve"> </v>
      </c>
      <c r="K48" s="225" t="str">
        <f t="shared" si="41"/>
        <v xml:space="preserve"> </v>
      </c>
      <c r="L48" s="225" t="str">
        <f t="shared" si="41"/>
        <v xml:space="preserve"> </v>
      </c>
      <c r="M48" s="225" t="str">
        <f t="shared" si="41"/>
        <v xml:space="preserve"> </v>
      </c>
      <c r="N48" s="225" t="str">
        <f t="shared" si="41"/>
        <v xml:space="preserve"> </v>
      </c>
      <c r="O48" s="225" t="str">
        <f t="shared" si="41"/>
        <v xml:space="preserve"> </v>
      </c>
      <c r="P48" s="225" t="str">
        <f t="shared" si="41"/>
        <v xml:space="preserve"> </v>
      </c>
      <c r="Q48" s="225" t="str">
        <f t="shared" si="41"/>
        <v xml:space="preserve"> </v>
      </c>
      <c r="R48" s="225" t="str">
        <f t="shared" si="41"/>
        <v xml:space="preserve"> </v>
      </c>
      <c r="S48" s="225" t="str">
        <f t="shared" si="41"/>
        <v xml:space="preserve"> </v>
      </c>
      <c r="T48" s="225" t="str">
        <f t="shared" si="40"/>
        <v xml:space="preserve"> </v>
      </c>
      <c r="U48" s="225" t="str">
        <f t="shared" si="40"/>
        <v xml:space="preserve"> </v>
      </c>
      <c r="V48" s="225" t="str">
        <f t="shared" si="40"/>
        <v xml:space="preserve"> </v>
      </c>
      <c r="W48" s="225" t="str">
        <f t="shared" si="40"/>
        <v xml:space="preserve"> </v>
      </c>
      <c r="X48" s="225" t="str">
        <f t="shared" si="40"/>
        <v xml:space="preserve"> </v>
      </c>
      <c r="Y48" s="225" t="str">
        <f t="shared" si="40"/>
        <v xml:space="preserve"> </v>
      </c>
      <c r="Z48" s="225" t="str">
        <f t="shared" si="40"/>
        <v xml:space="preserve"> </v>
      </c>
      <c r="AA48" s="225" t="str">
        <f t="shared" si="40"/>
        <v xml:space="preserve"> </v>
      </c>
      <c r="AB48" s="225" t="str">
        <f t="shared" si="40"/>
        <v xml:space="preserve"> </v>
      </c>
      <c r="AC48" s="225" t="str">
        <f t="shared" si="40"/>
        <v xml:space="preserve"> </v>
      </c>
      <c r="AD48" s="225" t="str">
        <f t="shared" si="40"/>
        <v xml:space="preserve"> </v>
      </c>
      <c r="AE48" s="225" t="str">
        <f t="shared" si="40"/>
        <v xml:space="preserve"> </v>
      </c>
      <c r="AF48" s="225" t="str">
        <f t="shared" si="40"/>
        <v xml:space="preserve"> </v>
      </c>
      <c r="AG48" s="225" t="str">
        <f t="shared" si="40"/>
        <v xml:space="preserve"> </v>
      </c>
    </row>
    <row r="49" spans="1:33" ht="13.5" thickBot="1">
      <c r="B49" s="2">
        <v>1</v>
      </c>
      <c r="C49" s="179" t="s">
        <v>130</v>
      </c>
      <c r="D49" s="34"/>
      <c r="E49" s="34"/>
      <c r="F49" s="34"/>
      <c r="G49" s="34"/>
      <c r="H49" s="34"/>
      <c r="I49" s="34"/>
      <c r="J49" s="34"/>
      <c r="K49" s="34"/>
      <c r="L49" s="34"/>
      <c r="M49" s="34"/>
      <c r="N49" s="34"/>
      <c r="O49" s="34"/>
      <c r="P49" s="34"/>
      <c r="Q49" s="34"/>
      <c r="R49" s="34"/>
      <c r="S49" s="34"/>
      <c r="T49" s="34"/>
      <c r="U49" s="34"/>
      <c r="V49" s="34"/>
      <c r="W49" s="34"/>
      <c r="X49" s="34"/>
      <c r="Y49" s="34"/>
      <c r="Z49" s="34"/>
      <c r="AA49" s="34"/>
      <c r="AB49" s="34"/>
      <c r="AC49" s="34"/>
      <c r="AD49" s="34"/>
      <c r="AE49" s="34"/>
      <c r="AF49" s="34"/>
      <c r="AG49" s="34"/>
    </row>
    <row r="50" spans="1:33" ht="13.5" thickBot="1">
      <c r="A50" s="32"/>
      <c r="B50" s="3"/>
      <c r="C50" s="20" t="s">
        <v>49</v>
      </c>
      <c r="D50" s="35" t="str">
        <f t="shared" ref="D50:AG50" si="42">IF(COUNTIF(D49:D49,"C")=1,"C",IF(COUNTIF(D49:D49,"C")&gt;0,"P"," "))</f>
        <v xml:space="preserve"> </v>
      </c>
      <c r="E50" s="35" t="str">
        <f t="shared" si="42"/>
        <v xml:space="preserve"> </v>
      </c>
      <c r="F50" s="35" t="str">
        <f t="shared" ref="F50:S50" si="43">IF(COUNTIF(F49:F49,"C")=1,"C",IF(COUNTIF(F49:F49,"C")&gt;0,"P"," "))</f>
        <v xml:space="preserve"> </v>
      </c>
      <c r="G50" s="35" t="str">
        <f t="shared" si="43"/>
        <v xml:space="preserve"> </v>
      </c>
      <c r="H50" s="35" t="str">
        <f t="shared" si="43"/>
        <v xml:space="preserve"> </v>
      </c>
      <c r="I50" s="35" t="str">
        <f t="shared" si="43"/>
        <v xml:space="preserve"> </v>
      </c>
      <c r="J50" s="35" t="str">
        <f t="shared" si="43"/>
        <v xml:space="preserve"> </v>
      </c>
      <c r="K50" s="35" t="str">
        <f t="shared" si="43"/>
        <v xml:space="preserve"> </v>
      </c>
      <c r="L50" s="35" t="str">
        <f t="shared" si="43"/>
        <v xml:space="preserve"> </v>
      </c>
      <c r="M50" s="35" t="str">
        <f t="shared" si="43"/>
        <v xml:space="preserve"> </v>
      </c>
      <c r="N50" s="35" t="str">
        <f t="shared" si="43"/>
        <v xml:space="preserve"> </v>
      </c>
      <c r="O50" s="35" t="str">
        <f t="shared" si="43"/>
        <v xml:space="preserve"> </v>
      </c>
      <c r="P50" s="35" t="str">
        <f t="shared" si="43"/>
        <v xml:space="preserve"> </v>
      </c>
      <c r="Q50" s="35" t="str">
        <f t="shared" si="43"/>
        <v xml:space="preserve"> </v>
      </c>
      <c r="R50" s="35" t="str">
        <f t="shared" si="43"/>
        <v xml:space="preserve"> </v>
      </c>
      <c r="S50" s="35" t="str">
        <f t="shared" si="43"/>
        <v xml:space="preserve"> </v>
      </c>
      <c r="T50" s="35" t="str">
        <f t="shared" si="42"/>
        <v xml:space="preserve"> </v>
      </c>
      <c r="U50" s="35" t="str">
        <f t="shared" si="42"/>
        <v xml:space="preserve"> </v>
      </c>
      <c r="V50" s="35" t="str">
        <f t="shared" si="42"/>
        <v xml:space="preserve"> </v>
      </c>
      <c r="W50" s="35" t="str">
        <f t="shared" si="42"/>
        <v xml:space="preserve"> </v>
      </c>
      <c r="X50" s="35" t="str">
        <f t="shared" si="42"/>
        <v xml:space="preserve"> </v>
      </c>
      <c r="Y50" s="35" t="str">
        <f t="shared" si="42"/>
        <v xml:space="preserve"> </v>
      </c>
      <c r="Z50" s="35" t="str">
        <f t="shared" si="42"/>
        <v xml:space="preserve"> </v>
      </c>
      <c r="AA50" s="35" t="str">
        <f t="shared" si="42"/>
        <v xml:space="preserve"> </v>
      </c>
      <c r="AB50" s="35" t="str">
        <f t="shared" si="42"/>
        <v xml:space="preserve"> </v>
      </c>
      <c r="AC50" s="35" t="str">
        <f t="shared" si="42"/>
        <v xml:space="preserve"> </v>
      </c>
      <c r="AD50" s="35" t="str">
        <f t="shared" si="42"/>
        <v xml:space="preserve"> </v>
      </c>
      <c r="AE50" s="35" t="str">
        <f t="shared" si="42"/>
        <v xml:space="preserve"> </v>
      </c>
      <c r="AF50" s="35" t="str">
        <f t="shared" si="42"/>
        <v xml:space="preserve"> </v>
      </c>
      <c r="AG50" s="35" t="str">
        <f t="shared" si="42"/>
        <v xml:space="preserve"> </v>
      </c>
    </row>
    <row r="51" spans="1:33">
      <c r="A51" s="32"/>
      <c r="B51" s="3"/>
      <c r="C51" s="20"/>
      <c r="D51" s="227" t="str">
        <f t="shared" ref="D51:AG51" si="44">IF(D50="C","A"," ")</f>
        <v xml:space="preserve"> </v>
      </c>
      <c r="E51" s="227" t="str">
        <f t="shared" si="44"/>
        <v xml:space="preserve"> </v>
      </c>
      <c r="F51" s="227" t="str">
        <f t="shared" ref="F51:S51" si="45">IF(F50="C","A"," ")</f>
        <v xml:space="preserve"> </v>
      </c>
      <c r="G51" s="227" t="str">
        <f t="shared" si="45"/>
        <v xml:space="preserve"> </v>
      </c>
      <c r="H51" s="227" t="str">
        <f t="shared" si="45"/>
        <v xml:space="preserve"> </v>
      </c>
      <c r="I51" s="227" t="str">
        <f t="shared" si="45"/>
        <v xml:space="preserve"> </v>
      </c>
      <c r="J51" s="227" t="str">
        <f t="shared" si="45"/>
        <v xml:space="preserve"> </v>
      </c>
      <c r="K51" s="227" t="str">
        <f t="shared" si="45"/>
        <v xml:space="preserve"> </v>
      </c>
      <c r="L51" s="227" t="str">
        <f t="shared" si="45"/>
        <v xml:space="preserve"> </v>
      </c>
      <c r="M51" s="227" t="str">
        <f t="shared" si="45"/>
        <v xml:space="preserve"> </v>
      </c>
      <c r="N51" s="227" t="str">
        <f t="shared" si="45"/>
        <v xml:space="preserve"> </v>
      </c>
      <c r="O51" s="227" t="str">
        <f t="shared" si="45"/>
        <v xml:space="preserve"> </v>
      </c>
      <c r="P51" s="227" t="str">
        <f t="shared" si="45"/>
        <v xml:space="preserve"> </v>
      </c>
      <c r="Q51" s="227" t="str">
        <f t="shared" si="45"/>
        <v xml:space="preserve"> </v>
      </c>
      <c r="R51" s="227" t="str">
        <f t="shared" si="45"/>
        <v xml:space="preserve"> </v>
      </c>
      <c r="S51" s="227" t="str">
        <f t="shared" si="45"/>
        <v xml:space="preserve"> </v>
      </c>
      <c r="T51" s="227" t="str">
        <f t="shared" si="44"/>
        <v xml:space="preserve"> </v>
      </c>
      <c r="U51" s="227" t="str">
        <f t="shared" si="44"/>
        <v xml:space="preserve"> </v>
      </c>
      <c r="V51" s="227" t="str">
        <f t="shared" si="44"/>
        <v xml:space="preserve"> </v>
      </c>
      <c r="W51" s="227" t="str">
        <f t="shared" si="44"/>
        <v xml:space="preserve"> </v>
      </c>
      <c r="X51" s="227" t="str">
        <f t="shared" si="44"/>
        <v xml:space="preserve"> </v>
      </c>
      <c r="Y51" s="227" t="str">
        <f t="shared" si="44"/>
        <v xml:space="preserve"> </v>
      </c>
      <c r="Z51" s="227" t="str">
        <f t="shared" si="44"/>
        <v xml:space="preserve"> </v>
      </c>
      <c r="AA51" s="227" t="str">
        <f t="shared" si="44"/>
        <v xml:space="preserve"> </v>
      </c>
      <c r="AB51" s="227" t="str">
        <f t="shared" si="44"/>
        <v xml:space="preserve"> </v>
      </c>
      <c r="AC51" s="227" t="str">
        <f t="shared" si="44"/>
        <v xml:space="preserve"> </v>
      </c>
      <c r="AD51" s="227" t="str">
        <f t="shared" si="44"/>
        <v xml:space="preserve"> </v>
      </c>
      <c r="AE51" s="227" t="str">
        <f t="shared" si="44"/>
        <v xml:space="preserve"> </v>
      </c>
      <c r="AF51" s="227" t="str">
        <f t="shared" si="44"/>
        <v xml:space="preserve"> </v>
      </c>
      <c r="AG51" s="227" t="str">
        <f t="shared" si="44"/>
        <v xml:space="preserve"> </v>
      </c>
    </row>
    <row r="52" spans="1:33" hidden="1">
      <c r="A52" s="32"/>
      <c r="B52" s="3"/>
      <c r="C52" s="20"/>
      <c r="D52" s="226" t="str">
        <f>IF(COUNTIF(D45:D51,"A")&gt;2,"C",IF(COUNTIF(D45:D51,"A")&gt;0,"P"," "))</f>
        <v xml:space="preserve"> </v>
      </c>
      <c r="E52" s="226" t="str">
        <f>IF(COUNTIF(E45:E51,"A")&gt;2,"C",IF(COUNTIF(E45:E51,"A")&gt;0,"P"," "))</f>
        <v xml:space="preserve"> </v>
      </c>
      <c r="F52" s="226" t="str">
        <f t="shared" ref="F52:S52" si="46">IF(COUNTIF(F45:F51,"A")&gt;2,"C",IF(COUNTIF(F45:F51,"A")&gt;0,"P"," "))</f>
        <v xml:space="preserve"> </v>
      </c>
      <c r="G52" s="226" t="str">
        <f t="shared" si="46"/>
        <v xml:space="preserve"> </v>
      </c>
      <c r="H52" s="226" t="str">
        <f t="shared" si="46"/>
        <v xml:space="preserve"> </v>
      </c>
      <c r="I52" s="226" t="str">
        <f t="shared" si="46"/>
        <v xml:space="preserve"> </v>
      </c>
      <c r="J52" s="226" t="str">
        <f t="shared" si="46"/>
        <v xml:space="preserve"> </v>
      </c>
      <c r="K52" s="226" t="str">
        <f t="shared" si="46"/>
        <v xml:space="preserve"> </v>
      </c>
      <c r="L52" s="226" t="str">
        <f t="shared" si="46"/>
        <v xml:space="preserve"> </v>
      </c>
      <c r="M52" s="226" t="str">
        <f t="shared" si="46"/>
        <v xml:space="preserve"> </v>
      </c>
      <c r="N52" s="226" t="str">
        <f t="shared" si="46"/>
        <v xml:space="preserve"> </v>
      </c>
      <c r="O52" s="226" t="str">
        <f t="shared" si="46"/>
        <v xml:space="preserve"> </v>
      </c>
      <c r="P52" s="226" t="str">
        <f t="shared" si="46"/>
        <v xml:space="preserve"> </v>
      </c>
      <c r="Q52" s="226" t="str">
        <f t="shared" si="46"/>
        <v xml:space="preserve"> </v>
      </c>
      <c r="R52" s="226" t="str">
        <f t="shared" si="46"/>
        <v xml:space="preserve"> </v>
      </c>
      <c r="S52" s="226" t="str">
        <f t="shared" si="46"/>
        <v xml:space="preserve"> </v>
      </c>
      <c r="T52" s="226" t="str">
        <f t="shared" ref="T52:AG52" si="47">IF(COUNTIF(T45:T51,"A")&gt;2,"C",IF(COUNTIF(T45:T51,"A")&gt;0,"P"," "))</f>
        <v xml:space="preserve"> </v>
      </c>
      <c r="U52" s="226" t="str">
        <f t="shared" si="47"/>
        <v xml:space="preserve"> </v>
      </c>
      <c r="V52" s="226" t="str">
        <f t="shared" si="47"/>
        <v xml:space="preserve"> </v>
      </c>
      <c r="W52" s="226" t="str">
        <f t="shared" si="47"/>
        <v xml:space="preserve"> </v>
      </c>
      <c r="X52" s="226" t="str">
        <f t="shared" si="47"/>
        <v xml:space="preserve"> </v>
      </c>
      <c r="Y52" s="226" t="str">
        <f t="shared" si="47"/>
        <v xml:space="preserve"> </v>
      </c>
      <c r="Z52" s="226" t="str">
        <f t="shared" si="47"/>
        <v xml:space="preserve"> </v>
      </c>
      <c r="AA52" s="226" t="str">
        <f t="shared" si="47"/>
        <v xml:space="preserve"> </v>
      </c>
      <c r="AB52" s="226" t="str">
        <f t="shared" si="47"/>
        <v xml:space="preserve"> </v>
      </c>
      <c r="AC52" s="226" t="str">
        <f t="shared" si="47"/>
        <v xml:space="preserve"> </v>
      </c>
      <c r="AD52" s="226" t="str">
        <f t="shared" si="47"/>
        <v xml:space="preserve"> </v>
      </c>
      <c r="AE52" s="226" t="str">
        <f t="shared" si="47"/>
        <v xml:space="preserve"> </v>
      </c>
      <c r="AF52" s="226" t="str">
        <f t="shared" si="47"/>
        <v xml:space="preserve"> </v>
      </c>
      <c r="AG52" s="226" t="str">
        <f t="shared" si="47"/>
        <v xml:space="preserve"> </v>
      </c>
    </row>
    <row r="53" spans="1:33" ht="20.25" customHeight="1">
      <c r="A53" s="233" t="s">
        <v>791</v>
      </c>
      <c r="B53" s="234"/>
      <c r="C53" s="234"/>
      <c r="D53" s="235" t="str">
        <f>IF(D59="C","B"," ")</f>
        <v xml:space="preserve"> </v>
      </c>
      <c r="E53" s="235" t="str">
        <f>IF(E59="C","B"," ")</f>
        <v xml:space="preserve"> </v>
      </c>
      <c r="F53" s="235" t="str">
        <f t="shared" ref="F53:S53" si="48">IF(F59="C","B"," ")</f>
        <v xml:space="preserve"> </v>
      </c>
      <c r="G53" s="235" t="str">
        <f t="shared" si="48"/>
        <v xml:space="preserve"> </v>
      </c>
      <c r="H53" s="235" t="str">
        <f t="shared" si="48"/>
        <v xml:space="preserve"> </v>
      </c>
      <c r="I53" s="235" t="str">
        <f t="shared" si="48"/>
        <v xml:space="preserve"> </v>
      </c>
      <c r="J53" s="235" t="str">
        <f t="shared" si="48"/>
        <v xml:space="preserve"> </v>
      </c>
      <c r="K53" s="235" t="str">
        <f t="shared" si="48"/>
        <v xml:space="preserve"> </v>
      </c>
      <c r="L53" s="235" t="str">
        <f t="shared" si="48"/>
        <v xml:space="preserve"> </v>
      </c>
      <c r="M53" s="235" t="str">
        <f t="shared" si="48"/>
        <v xml:space="preserve"> </v>
      </c>
      <c r="N53" s="235" t="str">
        <f t="shared" si="48"/>
        <v xml:space="preserve"> </v>
      </c>
      <c r="O53" s="235" t="str">
        <f t="shared" si="48"/>
        <v xml:space="preserve"> </v>
      </c>
      <c r="P53" s="235" t="str">
        <f t="shared" si="48"/>
        <v xml:space="preserve"> </v>
      </c>
      <c r="Q53" s="235" t="str">
        <f t="shared" si="48"/>
        <v xml:space="preserve"> </v>
      </c>
      <c r="R53" s="235" t="str">
        <f t="shared" si="48"/>
        <v xml:space="preserve"> </v>
      </c>
      <c r="S53" s="235" t="str">
        <f t="shared" si="48"/>
        <v xml:space="preserve"> </v>
      </c>
      <c r="T53" s="235" t="str">
        <f t="shared" ref="T53:AG53" si="49">IF(T59="C","B"," ")</f>
        <v xml:space="preserve"> </v>
      </c>
      <c r="U53" s="235" t="str">
        <f t="shared" si="49"/>
        <v xml:space="preserve"> </v>
      </c>
      <c r="V53" s="235" t="str">
        <f t="shared" si="49"/>
        <v xml:space="preserve"> </v>
      </c>
      <c r="W53" s="235" t="str">
        <f t="shared" si="49"/>
        <v xml:space="preserve"> </v>
      </c>
      <c r="X53" s="235" t="str">
        <f t="shared" si="49"/>
        <v xml:space="preserve"> </v>
      </c>
      <c r="Y53" s="235" t="str">
        <f t="shared" si="49"/>
        <v xml:space="preserve"> </v>
      </c>
      <c r="Z53" s="235" t="str">
        <f t="shared" si="49"/>
        <v xml:space="preserve"> </v>
      </c>
      <c r="AA53" s="235" t="str">
        <f t="shared" si="49"/>
        <v xml:space="preserve"> </v>
      </c>
      <c r="AB53" s="235" t="str">
        <f t="shared" si="49"/>
        <v xml:space="preserve"> </v>
      </c>
      <c r="AC53" s="235" t="str">
        <f t="shared" si="49"/>
        <v xml:space="preserve"> </v>
      </c>
      <c r="AD53" s="235" t="str">
        <f t="shared" si="49"/>
        <v xml:space="preserve"> </v>
      </c>
      <c r="AE53" s="235" t="str">
        <f t="shared" si="49"/>
        <v xml:space="preserve"> </v>
      </c>
      <c r="AF53" s="235" t="str">
        <f t="shared" si="49"/>
        <v xml:space="preserve"> </v>
      </c>
      <c r="AG53" s="235" t="str">
        <f t="shared" si="49"/>
        <v xml:space="preserve"> </v>
      </c>
    </row>
    <row r="54" spans="1:33">
      <c r="C54" s="212" t="str">
        <f>Badges!B74</f>
        <v>Camper</v>
      </c>
      <c r="D54" s="213" t="str">
        <f>IF(Badges!D96="C","C"," ")</f>
        <v xml:space="preserve"> </v>
      </c>
      <c r="E54" s="213" t="str">
        <f>IF(Badges!E96="C","C"," ")</f>
        <v xml:space="preserve"> </v>
      </c>
      <c r="F54" s="213" t="str">
        <f>IF(Badges!F96="C","C"," ")</f>
        <v xml:space="preserve"> </v>
      </c>
      <c r="G54" s="213" t="str">
        <f>IF(Badges!G96="C","C"," ")</f>
        <v xml:space="preserve"> </v>
      </c>
      <c r="H54" s="213" t="str">
        <f>IF(Badges!H96="C","C"," ")</f>
        <v xml:space="preserve"> </v>
      </c>
      <c r="I54" s="213" t="str">
        <f>IF(Badges!I96="C","C"," ")</f>
        <v xml:space="preserve"> </v>
      </c>
      <c r="J54" s="213" t="str">
        <f>IF(Badges!J96="C","C"," ")</f>
        <v xml:space="preserve"> </v>
      </c>
      <c r="K54" s="213" t="str">
        <f>IF(Badges!K96="C","C"," ")</f>
        <v xml:space="preserve"> </v>
      </c>
      <c r="L54" s="213" t="str">
        <f>IF(Badges!L96="C","C"," ")</f>
        <v xml:space="preserve"> </v>
      </c>
      <c r="M54" s="213" t="str">
        <f>IF(Badges!M96="C","C"," ")</f>
        <v xml:space="preserve"> </v>
      </c>
      <c r="N54" s="213" t="str">
        <f>IF(Badges!N96="C","C"," ")</f>
        <v xml:space="preserve"> </v>
      </c>
      <c r="O54" s="213" t="str">
        <f>IF(Badges!O96="C","C"," ")</f>
        <v xml:space="preserve"> </v>
      </c>
      <c r="P54" s="213" t="str">
        <f>IF(Badges!P96="C","C"," ")</f>
        <v xml:space="preserve"> </v>
      </c>
      <c r="Q54" s="213" t="str">
        <f>IF(Badges!Q96="C","C"," ")</f>
        <v xml:space="preserve"> </v>
      </c>
      <c r="R54" s="213" t="str">
        <f>IF(Badges!R96="C","C"," ")</f>
        <v xml:space="preserve"> </v>
      </c>
      <c r="S54" s="213" t="str">
        <f>IF(Badges!S96="C","C"," ")</f>
        <v xml:space="preserve"> </v>
      </c>
      <c r="T54" s="213" t="str">
        <f>IF(Badges!T96="C","C"," ")</f>
        <v xml:space="preserve"> </v>
      </c>
      <c r="U54" s="213" t="str">
        <f>IF(Badges!U96="C","C"," ")</f>
        <v xml:space="preserve"> </v>
      </c>
      <c r="V54" s="213" t="str">
        <f>IF(Badges!V96="C","C"," ")</f>
        <v xml:space="preserve"> </v>
      </c>
      <c r="W54" s="213" t="str">
        <f>IF(Badges!W96="C","C"," ")</f>
        <v xml:space="preserve"> </v>
      </c>
      <c r="X54" s="213" t="str">
        <f>IF(Badges!X96="C","C"," ")</f>
        <v xml:space="preserve"> </v>
      </c>
      <c r="Y54" s="213" t="str">
        <f>IF(Badges!Y96="C","C"," ")</f>
        <v xml:space="preserve"> </v>
      </c>
      <c r="Z54" s="213" t="str">
        <f>IF(Badges!Z96="C","C"," ")</f>
        <v xml:space="preserve"> </v>
      </c>
      <c r="AA54" s="213" t="str">
        <f>IF(Badges!AA96="C","C"," ")</f>
        <v xml:space="preserve"> </v>
      </c>
      <c r="AB54" s="213" t="str">
        <f>IF(Badges!AB96="C","C"," ")</f>
        <v xml:space="preserve"> </v>
      </c>
      <c r="AC54" s="213" t="str">
        <f>IF(Badges!AC96="C","C"," ")</f>
        <v xml:space="preserve"> </v>
      </c>
      <c r="AD54" s="213" t="str">
        <f>IF(Badges!AD96="C","C"," ")</f>
        <v xml:space="preserve"> </v>
      </c>
      <c r="AE54" s="213" t="str">
        <f>IF(Badges!AE96="C","C"," ")</f>
        <v xml:space="preserve"> </v>
      </c>
      <c r="AF54" s="213" t="str">
        <f>IF(Badges!AF96="C","C"," ")</f>
        <v xml:space="preserve"> </v>
      </c>
      <c r="AG54" s="213" t="str">
        <f>IF(Badges!AG96="C","C"," ")</f>
        <v xml:space="preserve"> </v>
      </c>
    </row>
    <row r="55" spans="1:33">
      <c r="C55" s="212" t="str">
        <f>Badges!B5</f>
        <v>Animal Habitats</v>
      </c>
      <c r="D55" s="213" t="str">
        <f>IF(Badges!D27="C","C"," ")</f>
        <v xml:space="preserve"> </v>
      </c>
      <c r="E55" s="213" t="str">
        <f>IF(Badges!E27="C","C"," ")</f>
        <v xml:space="preserve"> </v>
      </c>
      <c r="F55" s="213" t="str">
        <f>IF(Badges!F27="C","C"," ")</f>
        <v xml:space="preserve"> </v>
      </c>
      <c r="G55" s="213" t="str">
        <f>IF(Badges!G27="C","C"," ")</f>
        <v xml:space="preserve"> </v>
      </c>
      <c r="H55" s="213" t="str">
        <f>IF(Badges!H27="C","C"," ")</f>
        <v xml:space="preserve"> </v>
      </c>
      <c r="I55" s="213" t="str">
        <f>IF(Badges!I27="C","C"," ")</f>
        <v xml:space="preserve"> </v>
      </c>
      <c r="J55" s="213" t="str">
        <f>IF(Badges!J27="C","C"," ")</f>
        <v xml:space="preserve"> </v>
      </c>
      <c r="K55" s="213" t="str">
        <f>IF(Badges!K27="C","C"," ")</f>
        <v xml:space="preserve"> </v>
      </c>
      <c r="L55" s="213" t="str">
        <f>IF(Badges!L27="C","C"," ")</f>
        <v xml:space="preserve"> </v>
      </c>
      <c r="M55" s="213" t="str">
        <f>IF(Badges!M27="C","C"," ")</f>
        <v xml:space="preserve"> </v>
      </c>
      <c r="N55" s="213" t="str">
        <f>IF(Badges!N27="C","C"," ")</f>
        <v xml:space="preserve"> </v>
      </c>
      <c r="O55" s="213" t="str">
        <f>IF(Badges!O27="C","C"," ")</f>
        <v xml:space="preserve"> </v>
      </c>
      <c r="P55" s="213" t="str">
        <f>IF(Badges!P27="C","C"," ")</f>
        <v xml:space="preserve"> </v>
      </c>
      <c r="Q55" s="213" t="str">
        <f>IF(Badges!Q27="C","C"," ")</f>
        <v xml:space="preserve"> </v>
      </c>
      <c r="R55" s="213" t="str">
        <f>IF(Badges!R27="C","C"," ")</f>
        <v xml:space="preserve"> </v>
      </c>
      <c r="S55" s="213" t="str">
        <f>IF(Badges!S27="C","C"," ")</f>
        <v xml:space="preserve"> </v>
      </c>
      <c r="T55" s="213" t="str">
        <f>IF(Badges!T27="C","C"," ")</f>
        <v xml:space="preserve"> </v>
      </c>
      <c r="U55" s="213" t="str">
        <f>IF(Badges!U27="C","C"," ")</f>
        <v xml:space="preserve"> </v>
      </c>
      <c r="V55" s="213" t="str">
        <f>IF(Badges!V27="C","C"," ")</f>
        <v xml:space="preserve"> </v>
      </c>
      <c r="W55" s="213" t="str">
        <f>IF(Badges!W27="C","C"," ")</f>
        <v xml:space="preserve"> </v>
      </c>
      <c r="X55" s="213" t="str">
        <f>IF(Badges!X27="C","C"," ")</f>
        <v xml:space="preserve"> </v>
      </c>
      <c r="Y55" s="213" t="str">
        <f>IF(Badges!Y27="C","C"," ")</f>
        <v xml:space="preserve"> </v>
      </c>
      <c r="Z55" s="213" t="str">
        <f>IF(Badges!Z27="C","C"," ")</f>
        <v xml:space="preserve"> </v>
      </c>
      <c r="AA55" s="213" t="str">
        <f>IF(Badges!AA27="C","C"," ")</f>
        <v xml:space="preserve"> </v>
      </c>
      <c r="AB55" s="213" t="str">
        <f>IF(Badges!AB27="C","C"," ")</f>
        <v xml:space="preserve"> </v>
      </c>
      <c r="AC55" s="213" t="str">
        <f>IF(Badges!AC27="C","C"," ")</f>
        <v xml:space="preserve"> </v>
      </c>
      <c r="AD55" s="213" t="str">
        <f>IF(Badges!AD27="C","C"," ")</f>
        <v xml:space="preserve"> </v>
      </c>
      <c r="AE55" s="213" t="str">
        <f>IF(Badges!AE27="C","C"," ")</f>
        <v xml:space="preserve"> </v>
      </c>
      <c r="AF55" s="213" t="str">
        <f>IF(Badges!AF27="C","C"," ")</f>
        <v xml:space="preserve"> </v>
      </c>
      <c r="AG55" s="213" t="str">
        <f>IF(Badges!AG27="C","C"," ")</f>
        <v xml:space="preserve"> </v>
      </c>
    </row>
    <row r="56" spans="1:33">
      <c r="C56" s="212" t="str">
        <f>Badges!B238</f>
        <v>Eco Camper</v>
      </c>
      <c r="D56" s="213" t="str">
        <f>IF(Badges!D260="C","C"," ")</f>
        <v xml:space="preserve"> </v>
      </c>
      <c r="E56" s="213" t="str">
        <f>IF(Badges!E260="C","C"," ")</f>
        <v xml:space="preserve"> </v>
      </c>
      <c r="F56" s="213" t="str">
        <f>IF(Badges!F260="C","C"," ")</f>
        <v xml:space="preserve"> </v>
      </c>
      <c r="G56" s="213" t="str">
        <f>IF(Badges!G260="C","C"," ")</f>
        <v xml:space="preserve"> </v>
      </c>
      <c r="H56" s="213" t="str">
        <f>IF(Badges!H260="C","C"," ")</f>
        <v xml:space="preserve"> </v>
      </c>
      <c r="I56" s="213" t="str">
        <f>IF(Badges!I260="C","C"," ")</f>
        <v xml:space="preserve"> </v>
      </c>
      <c r="J56" s="213" t="str">
        <f>IF(Badges!J260="C","C"," ")</f>
        <v xml:space="preserve"> </v>
      </c>
      <c r="K56" s="213" t="str">
        <f>IF(Badges!K260="C","C"," ")</f>
        <v xml:space="preserve"> </v>
      </c>
      <c r="L56" s="213" t="str">
        <f>IF(Badges!L260="C","C"," ")</f>
        <v xml:space="preserve"> </v>
      </c>
      <c r="M56" s="213" t="str">
        <f>IF(Badges!M260="C","C"," ")</f>
        <v xml:space="preserve"> </v>
      </c>
      <c r="N56" s="213" t="str">
        <f>IF(Badges!N260="C","C"," ")</f>
        <v xml:space="preserve"> </v>
      </c>
      <c r="O56" s="213" t="str">
        <f>IF(Badges!O260="C","C"," ")</f>
        <v xml:space="preserve"> </v>
      </c>
      <c r="P56" s="213" t="str">
        <f>IF(Badges!P260="C","C"," ")</f>
        <v xml:space="preserve"> </v>
      </c>
      <c r="Q56" s="213" t="str">
        <f>IF(Badges!Q260="C","C"," ")</f>
        <v xml:space="preserve"> </v>
      </c>
      <c r="R56" s="213" t="str">
        <f>IF(Badges!R260="C","C"," ")</f>
        <v xml:space="preserve"> </v>
      </c>
      <c r="S56" s="213" t="str">
        <f>IF(Badges!S260="C","C"," ")</f>
        <v xml:space="preserve"> </v>
      </c>
      <c r="T56" s="213" t="str">
        <f>IF(Badges!T260="C","C"," ")</f>
        <v xml:space="preserve"> </v>
      </c>
      <c r="U56" s="213" t="str">
        <f>IF(Badges!U260="C","C"," ")</f>
        <v xml:space="preserve"> </v>
      </c>
      <c r="V56" s="213" t="str">
        <f>IF(Badges!V260="C","C"," ")</f>
        <v xml:space="preserve"> </v>
      </c>
      <c r="W56" s="213" t="str">
        <f>IF(Badges!W260="C","C"," ")</f>
        <v xml:space="preserve"> </v>
      </c>
      <c r="X56" s="213" t="str">
        <f>IF(Badges!X260="C","C"," ")</f>
        <v xml:space="preserve"> </v>
      </c>
      <c r="Y56" s="213" t="str">
        <f>IF(Badges!Y260="C","C"," ")</f>
        <v xml:space="preserve"> </v>
      </c>
      <c r="Z56" s="213" t="str">
        <f>IF(Badges!Z260="C","C"," ")</f>
        <v xml:space="preserve"> </v>
      </c>
      <c r="AA56" s="213" t="str">
        <f>IF(Badges!AA260="C","C"," ")</f>
        <v xml:space="preserve"> </v>
      </c>
      <c r="AB56" s="213" t="str">
        <f>IF(Badges!AB260="C","C"," ")</f>
        <v xml:space="preserve"> </v>
      </c>
      <c r="AC56" s="213" t="str">
        <f>IF(Badges!AC260="C","C"," ")</f>
        <v xml:space="preserve"> </v>
      </c>
      <c r="AD56" s="213" t="str">
        <f>IF(Badges!AD260="C","C"," ")</f>
        <v xml:space="preserve"> </v>
      </c>
      <c r="AE56" s="213" t="str">
        <f>IF(Badges!AE260="C","C"," ")</f>
        <v xml:space="preserve"> </v>
      </c>
      <c r="AF56" s="213" t="str">
        <f>IF(Badges!AF260="C","C"," ")</f>
        <v xml:space="preserve"> </v>
      </c>
      <c r="AG56" s="213" t="str">
        <f>IF(Badges!AG260="C","C"," ")</f>
        <v xml:space="preserve"> </v>
      </c>
    </row>
    <row r="57" spans="1:33" hidden="1">
      <c r="C57" s="147"/>
      <c r="D57" s="211" t="str">
        <f>IF(COUNTIF(D54:D56,"C")&gt;2,"C",IF(COUNTIF(D54:D56,"C")&gt;0,"P"," "))</f>
        <v xml:space="preserve"> </v>
      </c>
      <c r="E57" s="211" t="str">
        <f>IF(COUNTIF(E54:E56,"C")&gt;2,"C",IF(COUNTIF(E54:E56,"C")&gt;0,"P"," "))</f>
        <v xml:space="preserve"> </v>
      </c>
      <c r="F57" s="211" t="str">
        <f t="shared" ref="F57:S57" si="50">IF(COUNTIF(F54:F56,"C")&gt;2,"C",IF(COUNTIF(F54:F56,"C")&gt;0,"P"," "))</f>
        <v xml:space="preserve"> </v>
      </c>
      <c r="G57" s="211" t="str">
        <f t="shared" si="50"/>
        <v xml:space="preserve"> </v>
      </c>
      <c r="H57" s="211" t="str">
        <f t="shared" si="50"/>
        <v xml:space="preserve"> </v>
      </c>
      <c r="I57" s="211" t="str">
        <f t="shared" si="50"/>
        <v xml:space="preserve"> </v>
      </c>
      <c r="J57" s="211" t="str">
        <f t="shared" si="50"/>
        <v xml:space="preserve"> </v>
      </c>
      <c r="K57" s="211" t="str">
        <f t="shared" si="50"/>
        <v xml:space="preserve"> </v>
      </c>
      <c r="L57" s="211" t="str">
        <f t="shared" si="50"/>
        <v xml:space="preserve"> </v>
      </c>
      <c r="M57" s="211" t="str">
        <f t="shared" si="50"/>
        <v xml:space="preserve"> </v>
      </c>
      <c r="N57" s="211" t="str">
        <f t="shared" si="50"/>
        <v xml:space="preserve"> </v>
      </c>
      <c r="O57" s="211" t="str">
        <f t="shared" si="50"/>
        <v xml:space="preserve"> </v>
      </c>
      <c r="P57" s="211" t="str">
        <f t="shared" si="50"/>
        <v xml:space="preserve"> </v>
      </c>
      <c r="Q57" s="211" t="str">
        <f t="shared" si="50"/>
        <v xml:space="preserve"> </v>
      </c>
      <c r="R57" s="211" t="str">
        <f t="shared" si="50"/>
        <v xml:space="preserve"> </v>
      </c>
      <c r="S57" s="211" t="str">
        <f t="shared" si="50"/>
        <v xml:space="preserve"> </v>
      </c>
      <c r="T57" s="211" t="str">
        <f t="shared" ref="T57:AG57" si="51">IF(COUNTIF(T54:T56,"C")&gt;2,"C",IF(COUNTIF(T54:T56,"C")&gt;0,"P"," "))</f>
        <v xml:space="preserve"> </v>
      </c>
      <c r="U57" s="211" t="str">
        <f t="shared" si="51"/>
        <v xml:space="preserve"> </v>
      </c>
      <c r="V57" s="211" t="str">
        <f t="shared" si="51"/>
        <v xml:space="preserve"> </v>
      </c>
      <c r="W57" s="211" t="str">
        <f t="shared" si="51"/>
        <v xml:space="preserve"> </v>
      </c>
      <c r="X57" s="211" t="str">
        <f t="shared" si="51"/>
        <v xml:space="preserve"> </v>
      </c>
      <c r="Y57" s="211" t="str">
        <f t="shared" si="51"/>
        <v xml:space="preserve"> </v>
      </c>
      <c r="Z57" s="211" t="str">
        <f t="shared" si="51"/>
        <v xml:space="preserve"> </v>
      </c>
      <c r="AA57" s="211" t="str">
        <f t="shared" si="51"/>
        <v xml:space="preserve"> </v>
      </c>
      <c r="AB57" s="211" t="str">
        <f t="shared" si="51"/>
        <v xml:space="preserve"> </v>
      </c>
      <c r="AC57" s="211" t="str">
        <f t="shared" si="51"/>
        <v xml:space="preserve"> </v>
      </c>
      <c r="AD57" s="211" t="str">
        <f t="shared" si="51"/>
        <v xml:space="preserve"> </v>
      </c>
      <c r="AE57" s="211" t="str">
        <f t="shared" si="51"/>
        <v xml:space="preserve"> </v>
      </c>
      <c r="AF57" s="211" t="str">
        <f t="shared" si="51"/>
        <v xml:space="preserve"> </v>
      </c>
      <c r="AG57" s="211" t="str">
        <f t="shared" si="51"/>
        <v xml:space="preserve"> </v>
      </c>
    </row>
    <row r="58" spans="1:33" ht="13.5" thickBot="1">
      <c r="C58" s="212" t="s">
        <v>767</v>
      </c>
      <c r="D58" s="54"/>
      <c r="E58" s="34"/>
      <c r="F58" s="34"/>
      <c r="G58" s="34"/>
      <c r="H58" s="34"/>
      <c r="I58" s="34"/>
      <c r="J58" s="34"/>
      <c r="K58" s="34"/>
      <c r="L58" s="34"/>
      <c r="M58" s="34"/>
      <c r="N58" s="34"/>
      <c r="O58" s="34"/>
      <c r="P58" s="34"/>
      <c r="Q58" s="34"/>
      <c r="R58" s="34"/>
      <c r="S58" s="34"/>
      <c r="T58" s="34"/>
      <c r="U58" s="34"/>
      <c r="V58" s="34"/>
      <c r="W58" s="34"/>
      <c r="X58" s="34"/>
      <c r="Y58" s="34"/>
      <c r="Z58" s="34"/>
      <c r="AA58" s="34"/>
      <c r="AB58" s="34"/>
      <c r="AC58" s="34"/>
      <c r="AD58" s="34"/>
      <c r="AE58" s="34"/>
      <c r="AF58" s="34"/>
      <c r="AG58" s="34"/>
    </row>
    <row r="59" spans="1:33" ht="13.5" thickBot="1">
      <c r="A59" s="32"/>
      <c r="C59" s="20" t="s">
        <v>49</v>
      </c>
      <c r="D59" s="157" t="str">
        <f t="shared" ref="D59:AG59" si="52">IF(COUNTIF(D57:D58,"C")=2,"C",IF(COUNTIF(D57:D58,"C")&gt;0,"P"," "))</f>
        <v xml:space="preserve"> </v>
      </c>
      <c r="E59" s="157" t="str">
        <f t="shared" si="52"/>
        <v xml:space="preserve"> </v>
      </c>
      <c r="F59" s="157" t="str">
        <f t="shared" ref="F59:S59" si="53">IF(COUNTIF(F57:F58,"C")=2,"C",IF(COUNTIF(F57:F58,"C")&gt;0,"P"," "))</f>
        <v xml:space="preserve"> </v>
      </c>
      <c r="G59" s="157" t="str">
        <f t="shared" si="53"/>
        <v xml:space="preserve"> </v>
      </c>
      <c r="H59" s="157" t="str">
        <f t="shared" si="53"/>
        <v xml:space="preserve"> </v>
      </c>
      <c r="I59" s="157" t="str">
        <f t="shared" si="53"/>
        <v xml:space="preserve"> </v>
      </c>
      <c r="J59" s="157" t="str">
        <f t="shared" si="53"/>
        <v xml:space="preserve"> </v>
      </c>
      <c r="K59" s="157" t="str">
        <f t="shared" si="53"/>
        <v xml:space="preserve"> </v>
      </c>
      <c r="L59" s="157" t="str">
        <f t="shared" si="53"/>
        <v xml:space="preserve"> </v>
      </c>
      <c r="M59" s="157" t="str">
        <f t="shared" si="53"/>
        <v xml:space="preserve"> </v>
      </c>
      <c r="N59" s="157" t="str">
        <f t="shared" si="53"/>
        <v xml:space="preserve"> </v>
      </c>
      <c r="O59" s="157" t="str">
        <f t="shared" si="53"/>
        <v xml:space="preserve"> </v>
      </c>
      <c r="P59" s="157" t="str">
        <f t="shared" si="53"/>
        <v xml:space="preserve"> </v>
      </c>
      <c r="Q59" s="157" t="str">
        <f t="shared" si="53"/>
        <v xml:space="preserve"> </v>
      </c>
      <c r="R59" s="157" t="str">
        <f t="shared" si="53"/>
        <v xml:space="preserve"> </v>
      </c>
      <c r="S59" s="157" t="str">
        <f t="shared" si="53"/>
        <v xml:space="preserve"> </v>
      </c>
      <c r="T59" s="157" t="str">
        <f t="shared" si="52"/>
        <v xml:space="preserve"> </v>
      </c>
      <c r="U59" s="157" t="str">
        <f t="shared" si="52"/>
        <v xml:space="preserve"> </v>
      </c>
      <c r="V59" s="157" t="str">
        <f t="shared" si="52"/>
        <v xml:space="preserve"> </v>
      </c>
      <c r="W59" s="157" t="str">
        <f t="shared" si="52"/>
        <v xml:space="preserve"> </v>
      </c>
      <c r="X59" s="157" t="str">
        <f t="shared" si="52"/>
        <v xml:space="preserve"> </v>
      </c>
      <c r="Y59" s="157" t="str">
        <f t="shared" si="52"/>
        <v xml:space="preserve"> </v>
      </c>
      <c r="Z59" s="157" t="str">
        <f t="shared" si="52"/>
        <v xml:space="preserve"> </v>
      </c>
      <c r="AA59" s="157" t="str">
        <f t="shared" si="52"/>
        <v xml:space="preserve"> </v>
      </c>
      <c r="AB59" s="157" t="str">
        <f t="shared" si="52"/>
        <v xml:space="preserve"> </v>
      </c>
      <c r="AC59" s="157" t="str">
        <f t="shared" si="52"/>
        <v xml:space="preserve"> </v>
      </c>
      <c r="AD59" s="157" t="str">
        <f t="shared" si="52"/>
        <v xml:space="preserve"> </v>
      </c>
      <c r="AE59" s="157" t="str">
        <f t="shared" si="52"/>
        <v xml:space="preserve"> </v>
      </c>
      <c r="AF59" s="157" t="str">
        <f t="shared" si="52"/>
        <v xml:space="preserve"> </v>
      </c>
      <c r="AG59" s="157" t="str">
        <f t="shared" si="52"/>
        <v xml:space="preserve"> </v>
      </c>
    </row>
    <row r="60" spans="1:33">
      <c r="A60" s="32"/>
      <c r="C60" s="20"/>
      <c r="D60" s="131"/>
      <c r="E60" s="131"/>
      <c r="F60" s="131"/>
      <c r="G60" s="131"/>
      <c r="H60" s="131"/>
      <c r="I60" s="131"/>
      <c r="J60" s="131"/>
      <c r="K60" s="131"/>
      <c r="L60" s="131"/>
      <c r="M60" s="131"/>
      <c r="N60" s="131"/>
      <c r="O60" s="131"/>
      <c r="P60" s="131"/>
      <c r="Q60" s="131"/>
      <c r="R60" s="131"/>
      <c r="S60" s="131"/>
      <c r="T60" s="131"/>
      <c r="U60" s="131"/>
      <c r="V60" s="131"/>
      <c r="W60" s="131"/>
      <c r="X60" s="131"/>
      <c r="Y60" s="131"/>
      <c r="Z60" s="131"/>
      <c r="AA60" s="131"/>
      <c r="AB60" s="131"/>
      <c r="AC60" s="131"/>
      <c r="AD60" s="131"/>
      <c r="AE60" s="131"/>
      <c r="AF60" s="131"/>
      <c r="AG60" s="131"/>
    </row>
    <row r="61" spans="1:33" ht="20.25" customHeight="1">
      <c r="A61" s="548" t="s">
        <v>768</v>
      </c>
      <c r="B61" s="549"/>
      <c r="C61" s="549"/>
      <c r="D61" s="549"/>
      <c r="E61" s="549"/>
      <c r="F61" s="549"/>
      <c r="G61" s="549"/>
      <c r="H61" s="549"/>
      <c r="I61" s="549"/>
      <c r="J61" s="549"/>
      <c r="K61" s="549"/>
      <c r="L61" s="549"/>
      <c r="M61" s="549"/>
      <c r="N61" s="549"/>
      <c r="O61" s="549"/>
      <c r="P61" s="549"/>
      <c r="Q61" s="549"/>
      <c r="R61" s="549"/>
      <c r="S61" s="549"/>
      <c r="T61" s="549"/>
      <c r="U61" s="549"/>
      <c r="V61" s="549"/>
      <c r="W61" s="549"/>
      <c r="X61" s="549"/>
      <c r="Y61" s="549"/>
      <c r="Z61" s="549"/>
      <c r="AA61" s="549"/>
      <c r="AB61" s="549"/>
      <c r="AC61" s="549"/>
      <c r="AD61" s="549"/>
      <c r="AE61" s="549"/>
      <c r="AF61" s="549"/>
      <c r="AG61" s="549"/>
    </row>
    <row r="62" spans="1:33" ht="15.75" customHeight="1">
      <c r="C62" s="139" t="s">
        <v>764</v>
      </c>
      <c r="D62" s="232" t="str">
        <f>IF(D72="C","B"," ")</f>
        <v xml:space="preserve"> </v>
      </c>
      <c r="E62" s="232" t="str">
        <f t="shared" ref="E62:AG62" si="54">IF(E72="C","B"," ")</f>
        <v xml:space="preserve"> </v>
      </c>
      <c r="F62" s="232" t="str">
        <f t="shared" si="54"/>
        <v xml:space="preserve"> </v>
      </c>
      <c r="G62" s="232" t="str">
        <f t="shared" si="54"/>
        <v xml:space="preserve"> </v>
      </c>
      <c r="H62" s="232" t="str">
        <f t="shared" si="54"/>
        <v xml:space="preserve"> </v>
      </c>
      <c r="I62" s="232" t="str">
        <f t="shared" si="54"/>
        <v xml:space="preserve"> </v>
      </c>
      <c r="J62" s="232" t="str">
        <f t="shared" si="54"/>
        <v xml:space="preserve"> </v>
      </c>
      <c r="K62" s="232" t="str">
        <f t="shared" si="54"/>
        <v xml:space="preserve"> </v>
      </c>
      <c r="L62" s="232" t="str">
        <f t="shared" si="54"/>
        <v xml:space="preserve"> </v>
      </c>
      <c r="M62" s="232" t="str">
        <f t="shared" si="54"/>
        <v xml:space="preserve"> </v>
      </c>
      <c r="N62" s="232" t="str">
        <f t="shared" si="54"/>
        <v xml:space="preserve"> </v>
      </c>
      <c r="O62" s="232" t="str">
        <f t="shared" si="54"/>
        <v xml:space="preserve"> </v>
      </c>
      <c r="P62" s="232" t="str">
        <f t="shared" si="54"/>
        <v xml:space="preserve"> </v>
      </c>
      <c r="Q62" s="232" t="str">
        <f t="shared" si="54"/>
        <v xml:space="preserve"> </v>
      </c>
      <c r="R62" s="232" t="str">
        <f t="shared" si="54"/>
        <v xml:space="preserve"> </v>
      </c>
      <c r="S62" s="232" t="str">
        <f t="shared" si="54"/>
        <v xml:space="preserve"> </v>
      </c>
      <c r="T62" s="232" t="str">
        <f t="shared" si="54"/>
        <v xml:space="preserve"> </v>
      </c>
      <c r="U62" s="232" t="str">
        <f t="shared" si="54"/>
        <v xml:space="preserve"> </v>
      </c>
      <c r="V62" s="232" t="str">
        <f t="shared" si="54"/>
        <v xml:space="preserve"> </v>
      </c>
      <c r="W62" s="232" t="str">
        <f t="shared" si="54"/>
        <v xml:space="preserve"> </v>
      </c>
      <c r="X62" s="232" t="str">
        <f t="shared" si="54"/>
        <v xml:space="preserve"> </v>
      </c>
      <c r="Y62" s="232" t="str">
        <f t="shared" si="54"/>
        <v xml:space="preserve"> </v>
      </c>
      <c r="Z62" s="232" t="str">
        <f t="shared" si="54"/>
        <v xml:space="preserve"> </v>
      </c>
      <c r="AA62" s="232" t="str">
        <f t="shared" si="54"/>
        <v xml:space="preserve"> </v>
      </c>
      <c r="AB62" s="232" t="str">
        <f t="shared" si="54"/>
        <v xml:space="preserve"> </v>
      </c>
      <c r="AC62" s="232" t="str">
        <f t="shared" si="54"/>
        <v xml:space="preserve"> </v>
      </c>
      <c r="AD62" s="232" t="str">
        <f t="shared" si="54"/>
        <v xml:space="preserve"> </v>
      </c>
      <c r="AE62" s="232" t="str">
        <f t="shared" si="54"/>
        <v xml:space="preserve"> </v>
      </c>
      <c r="AF62" s="232" t="str">
        <f t="shared" si="54"/>
        <v xml:space="preserve"> </v>
      </c>
      <c r="AG62" s="232" t="str">
        <f t="shared" si="54"/>
        <v xml:space="preserve"> </v>
      </c>
    </row>
    <row r="63" spans="1:33">
      <c r="B63">
        <v>1</v>
      </c>
      <c r="C63" s="327" t="s">
        <v>1019</v>
      </c>
      <c r="D63" s="156"/>
      <c r="E63" s="156"/>
      <c r="F63" s="156"/>
      <c r="G63" s="156"/>
      <c r="H63" s="156"/>
      <c r="I63" s="156"/>
      <c r="J63" s="156"/>
      <c r="K63" s="156"/>
      <c r="L63" s="156"/>
      <c r="M63" s="156"/>
      <c r="N63" s="156"/>
      <c r="O63" s="156"/>
      <c r="P63" s="156"/>
      <c r="Q63" s="156"/>
      <c r="R63" s="156"/>
      <c r="S63" s="156"/>
      <c r="T63" s="156"/>
      <c r="U63" s="156"/>
      <c r="V63" s="156"/>
      <c r="W63" s="156"/>
      <c r="X63" s="156"/>
      <c r="Y63" s="156"/>
      <c r="Z63" s="156"/>
      <c r="AA63" s="156"/>
      <c r="AB63" s="156"/>
      <c r="AC63" s="156"/>
      <c r="AD63" s="156"/>
      <c r="AE63" s="156"/>
      <c r="AF63" s="156"/>
      <c r="AG63" s="156"/>
    </row>
    <row r="64" spans="1:33">
      <c r="B64">
        <v>2</v>
      </c>
      <c r="C64" s="333" t="s">
        <v>1020</v>
      </c>
      <c r="D64" s="232"/>
      <c r="E64" s="232"/>
      <c r="F64" s="232"/>
      <c r="G64" s="232"/>
      <c r="H64" s="232"/>
      <c r="I64" s="232"/>
      <c r="J64" s="232"/>
      <c r="K64" s="232"/>
      <c r="L64" s="232"/>
      <c r="M64" s="232"/>
      <c r="N64" s="232"/>
      <c r="O64" s="232"/>
      <c r="P64" s="232"/>
      <c r="Q64" s="232"/>
      <c r="R64" s="232"/>
      <c r="S64" s="232"/>
      <c r="T64" s="232"/>
      <c r="U64" s="232"/>
      <c r="V64" s="232"/>
      <c r="W64" s="232"/>
      <c r="X64" s="232"/>
      <c r="Y64" s="232"/>
      <c r="Z64" s="232"/>
      <c r="AA64" s="232"/>
      <c r="AB64" s="232"/>
      <c r="AC64" s="232"/>
      <c r="AD64" s="232"/>
      <c r="AE64" s="232"/>
      <c r="AF64" s="232"/>
      <c r="AG64" s="232"/>
    </row>
    <row r="65" spans="2:33">
      <c r="C65" s="327" t="s">
        <v>1021</v>
      </c>
      <c r="D65" s="156"/>
      <c r="E65" s="156"/>
      <c r="F65" s="156"/>
      <c r="G65" s="156"/>
      <c r="H65" s="156"/>
      <c r="I65" s="156"/>
      <c r="J65" s="156"/>
      <c r="K65" s="156"/>
      <c r="L65" s="156"/>
      <c r="M65" s="156"/>
      <c r="N65" s="156"/>
      <c r="O65" s="156"/>
      <c r="P65" s="156"/>
      <c r="Q65" s="156"/>
      <c r="R65" s="156"/>
      <c r="S65" s="156"/>
      <c r="T65" s="156"/>
      <c r="U65" s="156"/>
      <c r="V65" s="156"/>
      <c r="W65" s="156"/>
      <c r="X65" s="156"/>
      <c r="Y65" s="156"/>
      <c r="Z65" s="156"/>
      <c r="AA65" s="156"/>
      <c r="AB65" s="156"/>
      <c r="AC65" s="156"/>
      <c r="AD65" s="156"/>
      <c r="AE65" s="156"/>
      <c r="AF65" s="156"/>
      <c r="AG65" s="156"/>
    </row>
    <row r="66" spans="2:33">
      <c r="C66" s="327" t="s">
        <v>1021</v>
      </c>
      <c r="D66" s="156"/>
      <c r="E66" s="156"/>
      <c r="F66" s="156"/>
      <c r="G66" s="156"/>
      <c r="H66" s="156"/>
      <c r="I66" s="156"/>
      <c r="J66" s="156"/>
      <c r="K66" s="156"/>
      <c r="L66" s="156"/>
      <c r="M66" s="156"/>
      <c r="N66" s="156"/>
      <c r="O66" s="156"/>
      <c r="P66" s="156"/>
      <c r="Q66" s="156"/>
      <c r="R66" s="156"/>
      <c r="S66" s="156"/>
      <c r="T66" s="156"/>
      <c r="U66" s="156"/>
      <c r="V66" s="156"/>
      <c r="W66" s="156"/>
      <c r="X66" s="156"/>
      <c r="Y66" s="156"/>
      <c r="Z66" s="156"/>
      <c r="AA66" s="156"/>
      <c r="AB66" s="156"/>
      <c r="AC66" s="156"/>
      <c r="AD66" s="156"/>
      <c r="AE66" s="156"/>
      <c r="AF66" s="156"/>
      <c r="AG66" s="156"/>
    </row>
    <row r="67" spans="2:33">
      <c r="C67" s="327" t="s">
        <v>1022</v>
      </c>
      <c r="D67" s="156"/>
      <c r="E67" s="156"/>
      <c r="F67" s="156"/>
      <c r="G67" s="156"/>
      <c r="H67" s="156"/>
      <c r="I67" s="156"/>
      <c r="J67" s="156"/>
      <c r="K67" s="156"/>
      <c r="L67" s="156"/>
      <c r="M67" s="156"/>
      <c r="N67" s="156"/>
      <c r="O67" s="156"/>
      <c r="P67" s="156"/>
      <c r="Q67" s="156"/>
      <c r="R67" s="156"/>
      <c r="S67" s="156"/>
      <c r="T67" s="156"/>
      <c r="U67" s="156"/>
      <c r="V67" s="156"/>
      <c r="W67" s="156"/>
      <c r="X67" s="156"/>
      <c r="Y67" s="156"/>
      <c r="Z67" s="156"/>
      <c r="AA67" s="156"/>
      <c r="AB67" s="156"/>
      <c r="AC67" s="156"/>
      <c r="AD67" s="156"/>
      <c r="AE67" s="156"/>
      <c r="AF67" s="156"/>
      <c r="AG67" s="156"/>
    </row>
    <row r="68" spans="2:33" hidden="1">
      <c r="C68" s="328"/>
      <c r="D68" s="232" t="str">
        <f>IF(COUNTIF(D63:D67,"C")&gt;3,"A",IF(COUNTIF(D63:D67,"C")&gt;0,"P"," "))</f>
        <v xml:space="preserve"> </v>
      </c>
      <c r="E68" s="232" t="str">
        <f t="shared" ref="E68:AG68" si="55">IF(COUNTIF(E63:E67,"C")&gt;3,"A",IF(COUNTIF(E63:E67,"C")&gt;0,"P"," "))</f>
        <v xml:space="preserve"> </v>
      </c>
      <c r="F68" s="232" t="str">
        <f t="shared" si="55"/>
        <v xml:space="preserve"> </v>
      </c>
      <c r="G68" s="232" t="str">
        <f t="shared" si="55"/>
        <v xml:space="preserve"> </v>
      </c>
      <c r="H68" s="232" t="str">
        <f t="shared" si="55"/>
        <v xml:space="preserve"> </v>
      </c>
      <c r="I68" s="232" t="str">
        <f t="shared" si="55"/>
        <v xml:space="preserve"> </v>
      </c>
      <c r="J68" s="232" t="str">
        <f t="shared" si="55"/>
        <v xml:space="preserve"> </v>
      </c>
      <c r="K68" s="232" t="str">
        <f t="shared" si="55"/>
        <v xml:space="preserve"> </v>
      </c>
      <c r="L68" s="232" t="str">
        <f t="shared" si="55"/>
        <v xml:space="preserve"> </v>
      </c>
      <c r="M68" s="232" t="str">
        <f t="shared" si="55"/>
        <v xml:space="preserve"> </v>
      </c>
      <c r="N68" s="232" t="str">
        <f t="shared" si="55"/>
        <v xml:space="preserve"> </v>
      </c>
      <c r="O68" s="232" t="str">
        <f t="shared" si="55"/>
        <v xml:space="preserve"> </v>
      </c>
      <c r="P68" s="232" t="str">
        <f t="shared" si="55"/>
        <v xml:space="preserve"> </v>
      </c>
      <c r="Q68" s="232" t="str">
        <f t="shared" si="55"/>
        <v xml:space="preserve"> </v>
      </c>
      <c r="R68" s="232" t="str">
        <f t="shared" si="55"/>
        <v xml:space="preserve"> </v>
      </c>
      <c r="S68" s="232" t="str">
        <f t="shared" si="55"/>
        <v xml:space="preserve"> </v>
      </c>
      <c r="T68" s="232" t="str">
        <f t="shared" si="55"/>
        <v xml:space="preserve"> </v>
      </c>
      <c r="U68" s="232" t="str">
        <f t="shared" si="55"/>
        <v xml:space="preserve"> </v>
      </c>
      <c r="V68" s="232" t="str">
        <f t="shared" si="55"/>
        <v xml:space="preserve"> </v>
      </c>
      <c r="W68" s="232" t="str">
        <f t="shared" si="55"/>
        <v xml:space="preserve"> </v>
      </c>
      <c r="X68" s="232" t="str">
        <f t="shared" si="55"/>
        <v xml:space="preserve"> </v>
      </c>
      <c r="Y68" s="232" t="str">
        <f t="shared" si="55"/>
        <v xml:space="preserve"> </v>
      </c>
      <c r="Z68" s="232" t="str">
        <f t="shared" si="55"/>
        <v xml:space="preserve"> </v>
      </c>
      <c r="AA68" s="232" t="str">
        <f t="shared" si="55"/>
        <v xml:space="preserve"> </v>
      </c>
      <c r="AB68" s="232" t="str">
        <f t="shared" si="55"/>
        <v xml:space="preserve"> </v>
      </c>
      <c r="AC68" s="232" t="str">
        <f t="shared" si="55"/>
        <v xml:space="preserve"> </v>
      </c>
      <c r="AD68" s="232" t="str">
        <f t="shared" si="55"/>
        <v xml:space="preserve"> </v>
      </c>
      <c r="AE68" s="232" t="str">
        <f t="shared" si="55"/>
        <v xml:space="preserve"> </v>
      </c>
      <c r="AF68" s="232" t="str">
        <f t="shared" si="55"/>
        <v xml:space="preserve"> </v>
      </c>
      <c r="AG68" s="232" t="str">
        <f t="shared" si="55"/>
        <v xml:space="preserve"> </v>
      </c>
    </row>
    <row r="69" spans="2:33">
      <c r="B69">
        <v>3</v>
      </c>
      <c r="C69" s="327" t="s">
        <v>1023</v>
      </c>
      <c r="D69" s="156"/>
      <c r="E69" s="156"/>
      <c r="F69" s="156"/>
      <c r="G69" s="156"/>
      <c r="H69" s="156"/>
      <c r="I69" s="156"/>
      <c r="J69" s="156"/>
      <c r="K69" s="156"/>
      <c r="L69" s="156"/>
      <c r="M69" s="156"/>
      <c r="N69" s="156"/>
      <c r="O69" s="156"/>
      <c r="P69" s="156"/>
      <c r="Q69" s="156"/>
      <c r="R69" s="156"/>
      <c r="S69" s="156"/>
      <c r="T69" s="156"/>
      <c r="U69" s="156"/>
      <c r="V69" s="156"/>
      <c r="W69" s="156"/>
      <c r="X69" s="156"/>
      <c r="Y69" s="156"/>
      <c r="Z69" s="156"/>
      <c r="AA69" s="156"/>
      <c r="AB69" s="156"/>
      <c r="AC69" s="156"/>
      <c r="AD69" s="156"/>
      <c r="AE69" s="156"/>
      <c r="AF69" s="156"/>
      <c r="AG69" s="156"/>
    </row>
    <row r="70" spans="2:33" ht="13.5" thickBot="1">
      <c r="B70">
        <v>4</v>
      </c>
      <c r="C70" s="329" t="s">
        <v>1024</v>
      </c>
      <c r="D70" s="54"/>
      <c r="E70" s="54"/>
      <c r="F70" s="54"/>
      <c r="G70" s="54"/>
      <c r="H70" s="54"/>
      <c r="I70" s="54"/>
      <c r="J70" s="54"/>
      <c r="K70" s="54"/>
      <c r="L70" s="54"/>
      <c r="M70" s="54"/>
      <c r="N70" s="54"/>
      <c r="O70" s="54"/>
      <c r="P70" s="54"/>
      <c r="Q70" s="54"/>
      <c r="R70" s="54"/>
      <c r="S70" s="54"/>
      <c r="T70" s="54"/>
      <c r="U70" s="54"/>
      <c r="V70" s="54"/>
      <c r="W70" s="54"/>
      <c r="X70" s="54"/>
      <c r="Y70" s="54"/>
      <c r="Z70" s="54"/>
      <c r="AA70" s="54"/>
      <c r="AB70" s="54"/>
      <c r="AC70" s="54"/>
      <c r="AD70" s="54"/>
      <c r="AE70" s="54"/>
      <c r="AF70" s="54"/>
      <c r="AG70" s="54"/>
    </row>
    <row r="71" spans="2:33" ht="13.5" hidden="1" thickBot="1">
      <c r="C71" s="330"/>
      <c r="D71" s="476" t="str">
        <f>IF(COUNTIF(D69:D70,"C")&gt;1,"A",IF(COUNTIF(D69:D70,"C")&gt;0,"P"," "))</f>
        <v xml:space="preserve"> </v>
      </c>
      <c r="E71" s="476" t="str">
        <f t="shared" ref="E71:AG71" si="56">IF(COUNTIF(E69:E70,"C")&gt;1,"A",IF(COUNTIF(E69:E70,"C")&gt;0,"P"," "))</f>
        <v xml:space="preserve"> </v>
      </c>
      <c r="F71" s="476" t="str">
        <f t="shared" si="56"/>
        <v xml:space="preserve"> </v>
      </c>
      <c r="G71" s="476" t="str">
        <f t="shared" si="56"/>
        <v xml:space="preserve"> </v>
      </c>
      <c r="H71" s="476" t="str">
        <f t="shared" si="56"/>
        <v xml:space="preserve"> </v>
      </c>
      <c r="I71" s="476" t="str">
        <f t="shared" si="56"/>
        <v xml:space="preserve"> </v>
      </c>
      <c r="J71" s="476" t="str">
        <f t="shared" si="56"/>
        <v xml:space="preserve"> </v>
      </c>
      <c r="K71" s="476" t="str">
        <f t="shared" si="56"/>
        <v xml:space="preserve"> </v>
      </c>
      <c r="L71" s="476" t="str">
        <f t="shared" si="56"/>
        <v xml:space="preserve"> </v>
      </c>
      <c r="M71" s="476" t="str">
        <f t="shared" si="56"/>
        <v xml:space="preserve"> </v>
      </c>
      <c r="N71" s="476" t="str">
        <f t="shared" si="56"/>
        <v xml:space="preserve"> </v>
      </c>
      <c r="O71" s="476" t="str">
        <f t="shared" si="56"/>
        <v xml:space="preserve"> </v>
      </c>
      <c r="P71" s="476" t="str">
        <f t="shared" si="56"/>
        <v xml:space="preserve"> </v>
      </c>
      <c r="Q71" s="476" t="str">
        <f t="shared" si="56"/>
        <v xml:space="preserve"> </v>
      </c>
      <c r="R71" s="476" t="str">
        <f t="shared" si="56"/>
        <v xml:space="preserve"> </v>
      </c>
      <c r="S71" s="476" t="str">
        <f t="shared" si="56"/>
        <v xml:space="preserve"> </v>
      </c>
      <c r="T71" s="476" t="str">
        <f t="shared" si="56"/>
        <v xml:space="preserve"> </v>
      </c>
      <c r="U71" s="476" t="str">
        <f t="shared" si="56"/>
        <v xml:space="preserve"> </v>
      </c>
      <c r="V71" s="476" t="str">
        <f t="shared" si="56"/>
        <v xml:space="preserve"> </v>
      </c>
      <c r="W71" s="476" t="str">
        <f t="shared" si="56"/>
        <v xml:space="preserve"> </v>
      </c>
      <c r="X71" s="476" t="str">
        <f t="shared" si="56"/>
        <v xml:space="preserve"> </v>
      </c>
      <c r="Y71" s="476" t="str">
        <f t="shared" si="56"/>
        <v xml:space="preserve"> </v>
      </c>
      <c r="Z71" s="476" t="str">
        <f t="shared" si="56"/>
        <v xml:space="preserve"> </v>
      </c>
      <c r="AA71" s="476" t="str">
        <f t="shared" si="56"/>
        <v xml:space="preserve"> </v>
      </c>
      <c r="AB71" s="476" t="str">
        <f t="shared" si="56"/>
        <v xml:space="preserve"> </v>
      </c>
      <c r="AC71" s="476" t="str">
        <f t="shared" si="56"/>
        <v xml:space="preserve"> </v>
      </c>
      <c r="AD71" s="476" t="str">
        <f t="shared" si="56"/>
        <v xml:space="preserve"> </v>
      </c>
      <c r="AE71" s="476" t="str">
        <f t="shared" si="56"/>
        <v xml:space="preserve"> </v>
      </c>
      <c r="AF71" s="476" t="str">
        <f t="shared" si="56"/>
        <v xml:space="preserve"> </v>
      </c>
      <c r="AG71" s="476" t="str">
        <f t="shared" si="56"/>
        <v xml:space="preserve"> </v>
      </c>
    </row>
    <row r="72" spans="2:33" ht="13.5" thickBot="1">
      <c r="C72" s="251" t="s">
        <v>49</v>
      </c>
      <c r="D72" s="157" t="str">
        <f t="shared" ref="D72:AG72" si="57">IF(COUNTIF(D68:D71,"A")&gt;1,"C",IF(COUNTIF(D68:D71,"P")&gt;0,"P",IF(COUNTIF(D68:D71,"A")&gt;0,"P"," ")))</f>
        <v xml:space="preserve"> </v>
      </c>
      <c r="E72" s="157" t="str">
        <f t="shared" si="57"/>
        <v xml:space="preserve"> </v>
      </c>
      <c r="F72" s="157" t="str">
        <f t="shared" si="57"/>
        <v xml:space="preserve"> </v>
      </c>
      <c r="G72" s="157" t="str">
        <f t="shared" si="57"/>
        <v xml:space="preserve"> </v>
      </c>
      <c r="H72" s="157" t="str">
        <f t="shared" si="57"/>
        <v xml:space="preserve"> </v>
      </c>
      <c r="I72" s="157" t="str">
        <f t="shared" si="57"/>
        <v xml:space="preserve"> </v>
      </c>
      <c r="J72" s="157" t="str">
        <f t="shared" si="57"/>
        <v xml:space="preserve"> </v>
      </c>
      <c r="K72" s="157" t="str">
        <f t="shared" si="57"/>
        <v xml:space="preserve"> </v>
      </c>
      <c r="L72" s="157" t="str">
        <f t="shared" si="57"/>
        <v xml:space="preserve"> </v>
      </c>
      <c r="M72" s="157" t="str">
        <f t="shared" si="57"/>
        <v xml:space="preserve"> </v>
      </c>
      <c r="N72" s="157" t="str">
        <f t="shared" si="57"/>
        <v xml:space="preserve"> </v>
      </c>
      <c r="O72" s="157" t="str">
        <f t="shared" si="57"/>
        <v xml:space="preserve"> </v>
      </c>
      <c r="P72" s="157" t="str">
        <f t="shared" si="57"/>
        <v xml:space="preserve"> </v>
      </c>
      <c r="Q72" s="157" t="str">
        <f t="shared" si="57"/>
        <v xml:space="preserve"> </v>
      </c>
      <c r="R72" s="157" t="str">
        <f t="shared" si="57"/>
        <v xml:space="preserve"> </v>
      </c>
      <c r="S72" s="157" t="str">
        <f t="shared" si="57"/>
        <v xml:space="preserve"> </v>
      </c>
      <c r="T72" s="157" t="str">
        <f t="shared" si="57"/>
        <v xml:space="preserve"> </v>
      </c>
      <c r="U72" s="157" t="str">
        <f t="shared" si="57"/>
        <v xml:space="preserve"> </v>
      </c>
      <c r="V72" s="157" t="str">
        <f t="shared" si="57"/>
        <v xml:space="preserve"> </v>
      </c>
      <c r="W72" s="157" t="str">
        <f t="shared" si="57"/>
        <v xml:space="preserve"> </v>
      </c>
      <c r="X72" s="157" t="str">
        <f t="shared" si="57"/>
        <v xml:space="preserve"> </v>
      </c>
      <c r="Y72" s="157" t="str">
        <f t="shared" si="57"/>
        <v xml:space="preserve"> </v>
      </c>
      <c r="Z72" s="157" t="str">
        <f t="shared" si="57"/>
        <v xml:space="preserve"> </v>
      </c>
      <c r="AA72" s="157" t="str">
        <f t="shared" si="57"/>
        <v xml:space="preserve"> </v>
      </c>
      <c r="AB72" s="157" t="str">
        <f t="shared" si="57"/>
        <v xml:space="preserve"> </v>
      </c>
      <c r="AC72" s="157" t="str">
        <f t="shared" si="57"/>
        <v xml:space="preserve"> </v>
      </c>
      <c r="AD72" s="157" t="str">
        <f t="shared" si="57"/>
        <v xml:space="preserve"> </v>
      </c>
      <c r="AE72" s="157" t="str">
        <f t="shared" si="57"/>
        <v xml:space="preserve"> </v>
      </c>
      <c r="AF72" s="157" t="str">
        <f t="shared" si="57"/>
        <v xml:space="preserve"> </v>
      </c>
      <c r="AG72" s="157" t="str">
        <f t="shared" si="57"/>
        <v xml:space="preserve"> </v>
      </c>
    </row>
    <row r="73" spans="2:33">
      <c r="C73" s="1" t="s">
        <v>766</v>
      </c>
      <c r="D73" s="232" t="str">
        <f>IF(D83="C","B"," ")</f>
        <v xml:space="preserve"> </v>
      </c>
      <c r="E73" s="232" t="str">
        <f t="shared" ref="E73:AG73" si="58">IF(E83="C","B"," ")</f>
        <v xml:space="preserve"> </v>
      </c>
      <c r="F73" s="232" t="str">
        <f t="shared" si="58"/>
        <v xml:space="preserve"> </v>
      </c>
      <c r="G73" s="232" t="str">
        <f t="shared" si="58"/>
        <v xml:space="preserve"> </v>
      </c>
      <c r="H73" s="232" t="str">
        <f t="shared" si="58"/>
        <v xml:space="preserve"> </v>
      </c>
      <c r="I73" s="232" t="str">
        <f t="shared" si="58"/>
        <v xml:space="preserve"> </v>
      </c>
      <c r="J73" s="232" t="str">
        <f t="shared" si="58"/>
        <v xml:space="preserve"> </v>
      </c>
      <c r="K73" s="232" t="str">
        <f t="shared" si="58"/>
        <v xml:space="preserve"> </v>
      </c>
      <c r="L73" s="232" t="str">
        <f t="shared" si="58"/>
        <v xml:space="preserve"> </v>
      </c>
      <c r="M73" s="232" t="str">
        <f t="shared" si="58"/>
        <v xml:space="preserve"> </v>
      </c>
      <c r="N73" s="232" t="str">
        <f t="shared" si="58"/>
        <v xml:space="preserve"> </v>
      </c>
      <c r="O73" s="232" t="str">
        <f t="shared" si="58"/>
        <v xml:space="preserve"> </v>
      </c>
      <c r="P73" s="232" t="str">
        <f t="shared" si="58"/>
        <v xml:space="preserve"> </v>
      </c>
      <c r="Q73" s="232" t="str">
        <f t="shared" si="58"/>
        <v xml:space="preserve"> </v>
      </c>
      <c r="R73" s="232" t="str">
        <f t="shared" si="58"/>
        <v xml:space="preserve"> </v>
      </c>
      <c r="S73" s="232" t="str">
        <f t="shared" si="58"/>
        <v xml:space="preserve"> </v>
      </c>
      <c r="T73" s="232" t="str">
        <f t="shared" si="58"/>
        <v xml:space="preserve"> </v>
      </c>
      <c r="U73" s="232" t="str">
        <f t="shared" si="58"/>
        <v xml:space="preserve"> </v>
      </c>
      <c r="V73" s="232" t="str">
        <f t="shared" si="58"/>
        <v xml:space="preserve"> </v>
      </c>
      <c r="W73" s="232" t="str">
        <f t="shared" si="58"/>
        <v xml:space="preserve"> </v>
      </c>
      <c r="X73" s="232" t="str">
        <f t="shared" si="58"/>
        <v xml:space="preserve"> </v>
      </c>
      <c r="Y73" s="232" t="str">
        <f t="shared" si="58"/>
        <v xml:space="preserve"> </v>
      </c>
      <c r="Z73" s="232" t="str">
        <f t="shared" si="58"/>
        <v xml:space="preserve"> </v>
      </c>
      <c r="AA73" s="232" t="str">
        <f t="shared" si="58"/>
        <v xml:space="preserve"> </v>
      </c>
      <c r="AB73" s="232" t="str">
        <f t="shared" si="58"/>
        <v xml:space="preserve"> </v>
      </c>
      <c r="AC73" s="232" t="str">
        <f t="shared" si="58"/>
        <v xml:space="preserve"> </v>
      </c>
      <c r="AD73" s="232" t="str">
        <f t="shared" si="58"/>
        <v xml:space="preserve"> </v>
      </c>
      <c r="AE73" s="232" t="str">
        <f t="shared" si="58"/>
        <v xml:space="preserve"> </v>
      </c>
      <c r="AF73" s="232" t="str">
        <f t="shared" si="58"/>
        <v xml:space="preserve"> </v>
      </c>
      <c r="AG73" s="232" t="str">
        <f t="shared" si="58"/>
        <v xml:space="preserve"> </v>
      </c>
    </row>
    <row r="74" spans="2:33">
      <c r="B74">
        <v>1</v>
      </c>
      <c r="C74" s="327" t="s">
        <v>1025</v>
      </c>
      <c r="D74" s="156"/>
      <c r="E74" s="156"/>
      <c r="F74" s="156"/>
      <c r="G74" s="156"/>
      <c r="H74" s="156"/>
      <c r="I74" s="156"/>
      <c r="J74" s="156"/>
      <c r="K74" s="156"/>
      <c r="L74" s="156"/>
      <c r="M74" s="156"/>
      <c r="N74" s="156"/>
      <c r="O74" s="156"/>
      <c r="P74" s="156"/>
      <c r="Q74" s="156"/>
      <c r="R74" s="156"/>
      <c r="S74" s="156"/>
      <c r="T74" s="156"/>
      <c r="U74" s="156"/>
      <c r="V74" s="156"/>
      <c r="W74" s="156"/>
      <c r="X74" s="156"/>
      <c r="Y74" s="156"/>
      <c r="Z74" s="156"/>
      <c r="AA74" s="156"/>
      <c r="AB74" s="156"/>
      <c r="AC74" s="156"/>
      <c r="AD74" s="156"/>
      <c r="AE74" s="156"/>
      <c r="AF74" s="156"/>
      <c r="AG74" s="156"/>
    </row>
    <row r="75" spans="2:33">
      <c r="B75">
        <v>2</v>
      </c>
      <c r="C75" s="333" t="s">
        <v>1026</v>
      </c>
      <c r="D75" s="232"/>
      <c r="E75" s="232"/>
      <c r="F75" s="232"/>
      <c r="G75" s="232"/>
      <c r="H75" s="232"/>
      <c r="I75" s="232"/>
      <c r="J75" s="232"/>
      <c r="K75" s="232"/>
      <c r="L75" s="232"/>
      <c r="M75" s="232"/>
      <c r="N75" s="232"/>
      <c r="O75" s="232"/>
      <c r="P75" s="232"/>
      <c r="Q75" s="232"/>
      <c r="R75" s="232"/>
      <c r="S75" s="232"/>
      <c r="T75" s="232"/>
      <c r="U75" s="232"/>
      <c r="V75" s="232"/>
      <c r="W75" s="232"/>
      <c r="X75" s="232"/>
      <c r="Y75" s="232"/>
      <c r="Z75" s="232"/>
      <c r="AA75" s="232"/>
      <c r="AB75" s="232"/>
      <c r="AC75" s="232"/>
      <c r="AD75" s="232"/>
      <c r="AE75" s="232"/>
      <c r="AF75" s="232"/>
      <c r="AG75" s="232"/>
    </row>
    <row r="76" spans="2:33">
      <c r="C76" s="327" t="s">
        <v>1035</v>
      </c>
      <c r="D76" s="156"/>
      <c r="E76" s="156"/>
      <c r="F76" s="156"/>
      <c r="G76" s="156"/>
      <c r="H76" s="156"/>
      <c r="I76" s="156"/>
      <c r="J76" s="156"/>
      <c r="K76" s="156"/>
      <c r="L76" s="156"/>
      <c r="M76" s="156"/>
      <c r="N76" s="156"/>
      <c r="O76" s="156"/>
      <c r="P76" s="156"/>
      <c r="Q76" s="156"/>
      <c r="R76" s="156"/>
      <c r="S76" s="156"/>
      <c r="T76" s="156"/>
      <c r="U76" s="156"/>
      <c r="V76" s="156"/>
      <c r="W76" s="156"/>
      <c r="X76" s="156"/>
      <c r="Y76" s="156"/>
      <c r="Z76" s="156"/>
      <c r="AA76" s="156"/>
      <c r="AB76" s="156"/>
      <c r="AC76" s="156"/>
      <c r="AD76" s="156"/>
      <c r="AE76" s="156"/>
      <c r="AF76" s="156"/>
      <c r="AG76" s="156"/>
    </row>
    <row r="77" spans="2:33">
      <c r="C77" s="327" t="s">
        <v>1036</v>
      </c>
      <c r="D77" s="156"/>
      <c r="E77" s="156"/>
      <c r="F77" s="156"/>
      <c r="G77" s="156"/>
      <c r="H77" s="156"/>
      <c r="I77" s="156"/>
      <c r="J77" s="156"/>
      <c r="K77" s="156"/>
      <c r="L77" s="156"/>
      <c r="M77" s="156"/>
      <c r="N77" s="156"/>
      <c r="O77" s="156"/>
      <c r="P77" s="156"/>
      <c r="Q77" s="156"/>
      <c r="R77" s="156"/>
      <c r="S77" s="156"/>
      <c r="T77" s="156"/>
      <c r="U77" s="156"/>
      <c r="V77" s="156"/>
      <c r="W77" s="156"/>
      <c r="X77" s="156"/>
      <c r="Y77" s="156"/>
      <c r="Z77" s="156"/>
      <c r="AA77" s="156"/>
      <c r="AB77" s="156"/>
      <c r="AC77" s="156"/>
      <c r="AD77" s="156"/>
      <c r="AE77" s="156"/>
      <c r="AF77" s="156"/>
      <c r="AG77" s="156"/>
    </row>
    <row r="78" spans="2:33" ht="12.75" customHeight="1">
      <c r="C78" s="327" t="s">
        <v>1037</v>
      </c>
      <c r="D78" s="156"/>
      <c r="E78" s="156"/>
      <c r="F78" s="156"/>
      <c r="G78" s="156"/>
      <c r="H78" s="156"/>
      <c r="I78" s="156"/>
      <c r="J78" s="156"/>
      <c r="K78" s="156"/>
      <c r="L78" s="156"/>
      <c r="M78" s="156"/>
      <c r="N78" s="156"/>
      <c r="O78" s="156"/>
      <c r="P78" s="156"/>
      <c r="Q78" s="156"/>
      <c r="R78" s="156"/>
      <c r="S78" s="156"/>
      <c r="T78" s="156"/>
      <c r="U78" s="156"/>
      <c r="V78" s="156"/>
      <c r="W78" s="156"/>
      <c r="X78" s="156"/>
      <c r="Y78" s="156"/>
      <c r="Z78" s="156"/>
      <c r="AA78" s="156"/>
      <c r="AB78" s="156"/>
      <c r="AC78" s="156"/>
      <c r="AD78" s="156"/>
      <c r="AE78" s="156"/>
      <c r="AF78" s="156"/>
      <c r="AG78" s="156"/>
    </row>
    <row r="79" spans="2:33" hidden="1">
      <c r="C79" s="328"/>
      <c r="D79" s="232" t="str">
        <f>IF(COUNTIF(D74:D78,"C")&gt;3,"A",IF(COUNTIF(D74:D78,"C")&gt;0,"P"," "))</f>
        <v xml:space="preserve"> </v>
      </c>
      <c r="E79" s="232" t="str">
        <f t="shared" ref="E79" si="59">IF(COUNTIF(E74:E78,"C")&gt;3,"A",IF(COUNTIF(E74:E78,"C")&gt;0,"P"," "))</f>
        <v xml:space="preserve"> </v>
      </c>
      <c r="F79" s="232" t="str">
        <f t="shared" ref="F79" si="60">IF(COUNTIF(F74:F78,"C")&gt;3,"A",IF(COUNTIF(F74:F78,"C")&gt;0,"P"," "))</f>
        <v xml:space="preserve"> </v>
      </c>
      <c r="G79" s="232" t="str">
        <f t="shared" ref="G79" si="61">IF(COUNTIF(G74:G78,"C")&gt;3,"A",IF(COUNTIF(G74:G78,"C")&gt;0,"P"," "))</f>
        <v xml:space="preserve"> </v>
      </c>
      <c r="H79" s="232" t="str">
        <f t="shared" ref="H79" si="62">IF(COUNTIF(H74:H78,"C")&gt;3,"A",IF(COUNTIF(H74:H78,"C")&gt;0,"P"," "))</f>
        <v xml:space="preserve"> </v>
      </c>
      <c r="I79" s="232" t="str">
        <f t="shared" ref="I79" si="63">IF(COUNTIF(I74:I78,"C")&gt;3,"A",IF(COUNTIF(I74:I78,"C")&gt;0,"P"," "))</f>
        <v xml:space="preserve"> </v>
      </c>
      <c r="J79" s="232" t="str">
        <f t="shared" ref="J79" si="64">IF(COUNTIF(J74:J78,"C")&gt;3,"A",IF(COUNTIF(J74:J78,"C")&gt;0,"P"," "))</f>
        <v xml:space="preserve"> </v>
      </c>
      <c r="K79" s="232" t="str">
        <f t="shared" ref="K79" si="65">IF(COUNTIF(K74:K78,"C")&gt;3,"A",IF(COUNTIF(K74:K78,"C")&gt;0,"P"," "))</f>
        <v xml:space="preserve"> </v>
      </c>
      <c r="L79" s="232" t="str">
        <f t="shared" ref="L79" si="66">IF(COUNTIF(L74:L78,"C")&gt;3,"A",IF(COUNTIF(L74:L78,"C")&gt;0,"P"," "))</f>
        <v xml:space="preserve"> </v>
      </c>
      <c r="M79" s="232" t="str">
        <f t="shared" ref="M79" si="67">IF(COUNTIF(M74:M78,"C")&gt;3,"A",IF(COUNTIF(M74:M78,"C")&gt;0,"P"," "))</f>
        <v xml:space="preserve"> </v>
      </c>
      <c r="N79" s="232" t="str">
        <f t="shared" ref="N79" si="68">IF(COUNTIF(N74:N78,"C")&gt;3,"A",IF(COUNTIF(N74:N78,"C")&gt;0,"P"," "))</f>
        <v xml:space="preserve"> </v>
      </c>
      <c r="O79" s="232" t="str">
        <f t="shared" ref="O79" si="69">IF(COUNTIF(O74:O78,"C")&gt;3,"A",IF(COUNTIF(O74:O78,"C")&gt;0,"P"," "))</f>
        <v xml:space="preserve"> </v>
      </c>
      <c r="P79" s="232" t="str">
        <f t="shared" ref="P79" si="70">IF(COUNTIF(P74:P78,"C")&gt;3,"A",IF(COUNTIF(P74:P78,"C")&gt;0,"P"," "))</f>
        <v xml:space="preserve"> </v>
      </c>
      <c r="Q79" s="232" t="str">
        <f t="shared" ref="Q79" si="71">IF(COUNTIF(Q74:Q78,"C")&gt;3,"A",IF(COUNTIF(Q74:Q78,"C")&gt;0,"P"," "))</f>
        <v xml:space="preserve"> </v>
      </c>
      <c r="R79" s="232" t="str">
        <f t="shared" ref="R79" si="72">IF(COUNTIF(R74:R78,"C")&gt;3,"A",IF(COUNTIF(R74:R78,"C")&gt;0,"P"," "))</f>
        <v xml:space="preserve"> </v>
      </c>
      <c r="S79" s="232" t="str">
        <f t="shared" ref="S79" si="73">IF(COUNTIF(S74:S78,"C")&gt;3,"A",IF(COUNTIF(S74:S78,"C")&gt;0,"P"," "))</f>
        <v xml:space="preserve"> </v>
      </c>
      <c r="T79" s="232" t="str">
        <f t="shared" ref="T79" si="74">IF(COUNTIF(T74:T78,"C")&gt;3,"A",IF(COUNTIF(T74:T78,"C")&gt;0,"P"," "))</f>
        <v xml:space="preserve"> </v>
      </c>
      <c r="U79" s="232" t="str">
        <f t="shared" ref="U79" si="75">IF(COUNTIF(U74:U78,"C")&gt;3,"A",IF(COUNTIF(U74:U78,"C")&gt;0,"P"," "))</f>
        <v xml:space="preserve"> </v>
      </c>
      <c r="V79" s="232" t="str">
        <f t="shared" ref="V79" si="76">IF(COUNTIF(V74:V78,"C")&gt;3,"A",IF(COUNTIF(V74:V78,"C")&gt;0,"P"," "))</f>
        <v xml:space="preserve"> </v>
      </c>
      <c r="W79" s="232" t="str">
        <f t="shared" ref="W79" si="77">IF(COUNTIF(W74:W78,"C")&gt;3,"A",IF(COUNTIF(W74:W78,"C")&gt;0,"P"," "))</f>
        <v xml:space="preserve"> </v>
      </c>
      <c r="X79" s="232" t="str">
        <f t="shared" ref="X79" si="78">IF(COUNTIF(X74:X78,"C")&gt;3,"A",IF(COUNTIF(X74:X78,"C")&gt;0,"P"," "))</f>
        <v xml:space="preserve"> </v>
      </c>
      <c r="Y79" s="232" t="str">
        <f t="shared" ref="Y79" si="79">IF(COUNTIF(Y74:Y78,"C")&gt;3,"A",IF(COUNTIF(Y74:Y78,"C")&gt;0,"P"," "))</f>
        <v xml:space="preserve"> </v>
      </c>
      <c r="Z79" s="232" t="str">
        <f t="shared" ref="Z79" si="80">IF(COUNTIF(Z74:Z78,"C")&gt;3,"A",IF(COUNTIF(Z74:Z78,"C")&gt;0,"P"," "))</f>
        <v xml:space="preserve"> </v>
      </c>
      <c r="AA79" s="232" t="str">
        <f t="shared" ref="AA79" si="81">IF(COUNTIF(AA74:AA78,"C")&gt;3,"A",IF(COUNTIF(AA74:AA78,"C")&gt;0,"P"," "))</f>
        <v xml:space="preserve"> </v>
      </c>
      <c r="AB79" s="232" t="str">
        <f t="shared" ref="AB79" si="82">IF(COUNTIF(AB74:AB78,"C")&gt;3,"A",IF(COUNTIF(AB74:AB78,"C")&gt;0,"P"," "))</f>
        <v xml:space="preserve"> </v>
      </c>
      <c r="AC79" s="232" t="str">
        <f t="shared" ref="AC79" si="83">IF(COUNTIF(AC74:AC78,"C")&gt;3,"A",IF(COUNTIF(AC74:AC78,"C")&gt;0,"P"," "))</f>
        <v xml:space="preserve"> </v>
      </c>
      <c r="AD79" s="232" t="str">
        <f t="shared" ref="AD79" si="84">IF(COUNTIF(AD74:AD78,"C")&gt;3,"A",IF(COUNTIF(AD74:AD78,"C")&gt;0,"P"," "))</f>
        <v xml:space="preserve"> </v>
      </c>
      <c r="AE79" s="232" t="str">
        <f t="shared" ref="AE79" si="85">IF(COUNTIF(AE74:AE78,"C")&gt;3,"A",IF(COUNTIF(AE74:AE78,"C")&gt;0,"P"," "))</f>
        <v xml:space="preserve"> </v>
      </c>
      <c r="AF79" s="232" t="str">
        <f t="shared" ref="AF79" si="86">IF(COUNTIF(AF74:AF78,"C")&gt;3,"A",IF(COUNTIF(AF74:AF78,"C")&gt;0,"P"," "))</f>
        <v xml:space="preserve"> </v>
      </c>
      <c r="AG79" s="232" t="str">
        <f t="shared" ref="AG79" si="87">IF(COUNTIF(AG74:AG78,"C")&gt;3,"A",IF(COUNTIF(AG74:AG78,"C")&gt;0,"P"," "))</f>
        <v xml:space="preserve"> </v>
      </c>
    </row>
    <row r="80" spans="2:33">
      <c r="B80">
        <v>3</v>
      </c>
      <c r="C80" s="327" t="s">
        <v>1023</v>
      </c>
      <c r="D80" s="156"/>
      <c r="E80" s="156"/>
      <c r="F80" s="156"/>
      <c r="G80" s="156"/>
      <c r="H80" s="156"/>
      <c r="I80" s="156"/>
      <c r="J80" s="156"/>
      <c r="K80" s="156"/>
      <c r="L80" s="156"/>
      <c r="M80" s="156"/>
      <c r="N80" s="156"/>
      <c r="O80" s="156"/>
      <c r="P80" s="156"/>
      <c r="Q80" s="156"/>
      <c r="R80" s="156"/>
      <c r="S80" s="156"/>
      <c r="T80" s="156"/>
      <c r="U80" s="156"/>
      <c r="V80" s="156"/>
      <c r="W80" s="156"/>
      <c r="X80" s="156"/>
      <c r="Y80" s="156"/>
      <c r="Z80" s="156"/>
      <c r="AA80" s="156"/>
      <c r="AB80" s="156"/>
      <c r="AC80" s="156"/>
      <c r="AD80" s="156"/>
      <c r="AE80" s="156"/>
      <c r="AF80" s="156"/>
      <c r="AG80" s="156"/>
    </row>
    <row r="81" spans="2:33" ht="13.5" thickBot="1">
      <c r="B81">
        <v>4</v>
      </c>
      <c r="C81" s="329" t="s">
        <v>1024</v>
      </c>
      <c r="D81" s="54"/>
      <c r="E81" s="54"/>
      <c r="F81" s="54"/>
      <c r="G81" s="54"/>
      <c r="H81" s="54"/>
      <c r="I81" s="54"/>
      <c r="J81" s="54"/>
      <c r="K81" s="54"/>
      <c r="L81" s="54"/>
      <c r="M81" s="54"/>
      <c r="N81" s="54"/>
      <c r="O81" s="54"/>
      <c r="P81" s="54"/>
      <c r="Q81" s="54"/>
      <c r="R81" s="54"/>
      <c r="S81" s="54"/>
      <c r="T81" s="54"/>
      <c r="U81" s="54"/>
      <c r="V81" s="54"/>
      <c r="W81" s="54"/>
      <c r="X81" s="54"/>
      <c r="Y81" s="54"/>
      <c r="Z81" s="54"/>
      <c r="AA81" s="54"/>
      <c r="AB81" s="54"/>
      <c r="AC81" s="54"/>
      <c r="AD81" s="54"/>
      <c r="AE81" s="54"/>
      <c r="AF81" s="54"/>
      <c r="AG81" s="54"/>
    </row>
    <row r="82" spans="2:33" ht="13.5" hidden="1" thickBot="1">
      <c r="C82" s="330"/>
      <c r="D82" s="476" t="str">
        <f>IF(COUNTIF(D80:D81,"C")&gt;1,"A",IF(COUNTIF(D80:D81,"C")&gt;0,"P"," "))</f>
        <v xml:space="preserve"> </v>
      </c>
      <c r="E82" s="476" t="str">
        <f t="shared" ref="E82" si="88">IF(COUNTIF(E80:E81,"C")&gt;1,"A",IF(COUNTIF(E80:E81,"C")&gt;0,"P"," "))</f>
        <v xml:space="preserve"> </v>
      </c>
      <c r="F82" s="476" t="str">
        <f t="shared" ref="F82" si="89">IF(COUNTIF(F80:F81,"C")&gt;1,"A",IF(COUNTIF(F80:F81,"C")&gt;0,"P"," "))</f>
        <v xml:space="preserve"> </v>
      </c>
      <c r="G82" s="476" t="str">
        <f t="shared" ref="G82" si="90">IF(COUNTIF(G80:G81,"C")&gt;1,"A",IF(COUNTIF(G80:G81,"C")&gt;0,"P"," "))</f>
        <v xml:space="preserve"> </v>
      </c>
      <c r="H82" s="476" t="str">
        <f t="shared" ref="H82" si="91">IF(COUNTIF(H80:H81,"C")&gt;1,"A",IF(COUNTIF(H80:H81,"C")&gt;0,"P"," "))</f>
        <v xml:space="preserve"> </v>
      </c>
      <c r="I82" s="476" t="str">
        <f t="shared" ref="I82" si="92">IF(COUNTIF(I80:I81,"C")&gt;1,"A",IF(COUNTIF(I80:I81,"C")&gt;0,"P"," "))</f>
        <v xml:space="preserve"> </v>
      </c>
      <c r="J82" s="476" t="str">
        <f t="shared" ref="J82" si="93">IF(COUNTIF(J80:J81,"C")&gt;1,"A",IF(COUNTIF(J80:J81,"C")&gt;0,"P"," "))</f>
        <v xml:space="preserve"> </v>
      </c>
      <c r="K82" s="476" t="str">
        <f t="shared" ref="K82" si="94">IF(COUNTIF(K80:K81,"C")&gt;1,"A",IF(COUNTIF(K80:K81,"C")&gt;0,"P"," "))</f>
        <v xml:space="preserve"> </v>
      </c>
      <c r="L82" s="476" t="str">
        <f t="shared" ref="L82" si="95">IF(COUNTIF(L80:L81,"C")&gt;1,"A",IF(COUNTIF(L80:L81,"C")&gt;0,"P"," "))</f>
        <v xml:space="preserve"> </v>
      </c>
      <c r="M82" s="476" t="str">
        <f t="shared" ref="M82" si="96">IF(COUNTIF(M80:M81,"C")&gt;1,"A",IF(COUNTIF(M80:M81,"C")&gt;0,"P"," "))</f>
        <v xml:space="preserve"> </v>
      </c>
      <c r="N82" s="476" t="str">
        <f t="shared" ref="N82" si="97">IF(COUNTIF(N80:N81,"C")&gt;1,"A",IF(COUNTIF(N80:N81,"C")&gt;0,"P"," "))</f>
        <v xml:space="preserve"> </v>
      </c>
      <c r="O82" s="476" t="str">
        <f t="shared" ref="O82" si="98">IF(COUNTIF(O80:O81,"C")&gt;1,"A",IF(COUNTIF(O80:O81,"C")&gt;0,"P"," "))</f>
        <v xml:space="preserve"> </v>
      </c>
      <c r="P82" s="476" t="str">
        <f t="shared" ref="P82" si="99">IF(COUNTIF(P80:P81,"C")&gt;1,"A",IF(COUNTIF(P80:P81,"C")&gt;0,"P"," "))</f>
        <v xml:space="preserve"> </v>
      </c>
      <c r="Q82" s="476" t="str">
        <f t="shared" ref="Q82" si="100">IF(COUNTIF(Q80:Q81,"C")&gt;1,"A",IF(COUNTIF(Q80:Q81,"C")&gt;0,"P"," "))</f>
        <v xml:space="preserve"> </v>
      </c>
      <c r="R82" s="476" t="str">
        <f t="shared" ref="R82" si="101">IF(COUNTIF(R80:R81,"C")&gt;1,"A",IF(COUNTIF(R80:R81,"C")&gt;0,"P"," "))</f>
        <v xml:space="preserve"> </v>
      </c>
      <c r="S82" s="476" t="str">
        <f t="shared" ref="S82" si="102">IF(COUNTIF(S80:S81,"C")&gt;1,"A",IF(COUNTIF(S80:S81,"C")&gt;0,"P"," "))</f>
        <v xml:space="preserve"> </v>
      </c>
      <c r="T82" s="476" t="str">
        <f t="shared" ref="T82" si="103">IF(COUNTIF(T80:T81,"C")&gt;1,"A",IF(COUNTIF(T80:T81,"C")&gt;0,"P"," "))</f>
        <v xml:space="preserve"> </v>
      </c>
      <c r="U82" s="476" t="str">
        <f t="shared" ref="U82" si="104">IF(COUNTIF(U80:U81,"C")&gt;1,"A",IF(COUNTIF(U80:U81,"C")&gt;0,"P"," "))</f>
        <v xml:space="preserve"> </v>
      </c>
      <c r="V82" s="476" t="str">
        <f t="shared" ref="V82" si="105">IF(COUNTIF(V80:V81,"C")&gt;1,"A",IF(COUNTIF(V80:V81,"C")&gt;0,"P"," "))</f>
        <v xml:space="preserve"> </v>
      </c>
      <c r="W82" s="476" t="str">
        <f t="shared" ref="W82" si="106">IF(COUNTIF(W80:W81,"C")&gt;1,"A",IF(COUNTIF(W80:W81,"C")&gt;0,"P"," "))</f>
        <v xml:space="preserve"> </v>
      </c>
      <c r="X82" s="476" t="str">
        <f t="shared" ref="X82" si="107">IF(COUNTIF(X80:X81,"C")&gt;1,"A",IF(COUNTIF(X80:X81,"C")&gt;0,"P"," "))</f>
        <v xml:space="preserve"> </v>
      </c>
      <c r="Y82" s="476" t="str">
        <f t="shared" ref="Y82" si="108">IF(COUNTIF(Y80:Y81,"C")&gt;1,"A",IF(COUNTIF(Y80:Y81,"C")&gt;0,"P"," "))</f>
        <v xml:space="preserve"> </v>
      </c>
      <c r="Z82" s="476" t="str">
        <f t="shared" ref="Z82" si="109">IF(COUNTIF(Z80:Z81,"C")&gt;1,"A",IF(COUNTIF(Z80:Z81,"C")&gt;0,"P"," "))</f>
        <v xml:space="preserve"> </v>
      </c>
      <c r="AA82" s="476" t="str">
        <f t="shared" ref="AA82" si="110">IF(COUNTIF(AA80:AA81,"C")&gt;1,"A",IF(COUNTIF(AA80:AA81,"C")&gt;0,"P"," "))</f>
        <v xml:space="preserve"> </v>
      </c>
      <c r="AB82" s="476" t="str">
        <f t="shared" ref="AB82" si="111">IF(COUNTIF(AB80:AB81,"C")&gt;1,"A",IF(COUNTIF(AB80:AB81,"C")&gt;0,"P"," "))</f>
        <v xml:space="preserve"> </v>
      </c>
      <c r="AC82" s="476" t="str">
        <f t="shared" ref="AC82" si="112">IF(COUNTIF(AC80:AC81,"C")&gt;1,"A",IF(COUNTIF(AC80:AC81,"C")&gt;0,"P"," "))</f>
        <v xml:space="preserve"> </v>
      </c>
      <c r="AD82" s="476" t="str">
        <f t="shared" ref="AD82" si="113">IF(COUNTIF(AD80:AD81,"C")&gt;1,"A",IF(COUNTIF(AD80:AD81,"C")&gt;0,"P"," "))</f>
        <v xml:space="preserve"> </v>
      </c>
      <c r="AE82" s="476" t="str">
        <f t="shared" ref="AE82" si="114">IF(COUNTIF(AE80:AE81,"C")&gt;1,"A",IF(COUNTIF(AE80:AE81,"C")&gt;0,"P"," "))</f>
        <v xml:space="preserve"> </v>
      </c>
      <c r="AF82" s="476" t="str">
        <f t="shared" ref="AF82" si="115">IF(COUNTIF(AF80:AF81,"C")&gt;1,"A",IF(COUNTIF(AF80:AF81,"C")&gt;0,"P"," "))</f>
        <v xml:space="preserve"> </v>
      </c>
      <c r="AG82" s="476" t="str">
        <f t="shared" ref="AG82" si="116">IF(COUNTIF(AG80:AG81,"C")&gt;1,"A",IF(COUNTIF(AG80:AG81,"C")&gt;0,"P"," "))</f>
        <v xml:space="preserve"> </v>
      </c>
    </row>
    <row r="83" spans="2:33" ht="13.5" thickBot="1">
      <c r="C83" s="251" t="s">
        <v>49</v>
      </c>
      <c r="D83" s="157" t="str">
        <f t="shared" ref="D83:AG83" si="117">IF(COUNTIF(D79:D82,"A")&gt;1,"C",IF(COUNTIF(D79:D82,"P")&gt;0,"P",IF(COUNTIF(D79:D82,"A")&gt;0,"P"," ")))</f>
        <v xml:space="preserve"> </v>
      </c>
      <c r="E83" s="157" t="str">
        <f t="shared" si="117"/>
        <v xml:space="preserve"> </v>
      </c>
      <c r="F83" s="157" t="str">
        <f t="shared" si="117"/>
        <v xml:space="preserve"> </v>
      </c>
      <c r="G83" s="157" t="str">
        <f t="shared" si="117"/>
        <v xml:space="preserve"> </v>
      </c>
      <c r="H83" s="157" t="str">
        <f t="shared" si="117"/>
        <v xml:space="preserve"> </v>
      </c>
      <c r="I83" s="157" t="str">
        <f t="shared" si="117"/>
        <v xml:space="preserve"> </v>
      </c>
      <c r="J83" s="157" t="str">
        <f t="shared" si="117"/>
        <v xml:space="preserve"> </v>
      </c>
      <c r="K83" s="157" t="str">
        <f t="shared" si="117"/>
        <v xml:space="preserve"> </v>
      </c>
      <c r="L83" s="157" t="str">
        <f t="shared" si="117"/>
        <v xml:space="preserve"> </v>
      </c>
      <c r="M83" s="157" t="str">
        <f t="shared" si="117"/>
        <v xml:space="preserve"> </v>
      </c>
      <c r="N83" s="157" t="str">
        <f t="shared" si="117"/>
        <v xml:space="preserve"> </v>
      </c>
      <c r="O83" s="157" t="str">
        <f t="shared" si="117"/>
        <v xml:space="preserve"> </v>
      </c>
      <c r="P83" s="157" t="str">
        <f t="shared" si="117"/>
        <v xml:space="preserve"> </v>
      </c>
      <c r="Q83" s="157" t="str">
        <f t="shared" si="117"/>
        <v xml:space="preserve"> </v>
      </c>
      <c r="R83" s="157" t="str">
        <f t="shared" si="117"/>
        <v xml:space="preserve"> </v>
      </c>
      <c r="S83" s="157" t="str">
        <f t="shared" si="117"/>
        <v xml:space="preserve"> </v>
      </c>
      <c r="T83" s="157" t="str">
        <f t="shared" si="117"/>
        <v xml:space="preserve"> </v>
      </c>
      <c r="U83" s="157" t="str">
        <f t="shared" si="117"/>
        <v xml:space="preserve"> </v>
      </c>
      <c r="V83" s="157" t="str">
        <f t="shared" si="117"/>
        <v xml:space="preserve"> </v>
      </c>
      <c r="W83" s="157" t="str">
        <f t="shared" si="117"/>
        <v xml:space="preserve"> </v>
      </c>
      <c r="X83" s="157" t="str">
        <f t="shared" si="117"/>
        <v xml:space="preserve"> </v>
      </c>
      <c r="Y83" s="157" t="str">
        <f t="shared" si="117"/>
        <v xml:space="preserve"> </v>
      </c>
      <c r="Z83" s="157" t="str">
        <f t="shared" si="117"/>
        <v xml:space="preserve"> </v>
      </c>
      <c r="AA83" s="157" t="str">
        <f t="shared" si="117"/>
        <v xml:space="preserve"> </v>
      </c>
      <c r="AB83" s="157" t="str">
        <f t="shared" si="117"/>
        <v xml:space="preserve"> </v>
      </c>
      <c r="AC83" s="157" t="str">
        <f t="shared" si="117"/>
        <v xml:space="preserve"> </v>
      </c>
      <c r="AD83" s="157" t="str">
        <f t="shared" si="117"/>
        <v xml:space="preserve"> </v>
      </c>
      <c r="AE83" s="157" t="str">
        <f t="shared" si="117"/>
        <v xml:space="preserve"> </v>
      </c>
      <c r="AF83" s="157" t="str">
        <f t="shared" si="117"/>
        <v xml:space="preserve"> </v>
      </c>
      <c r="AG83" s="157" t="str">
        <f t="shared" si="117"/>
        <v xml:space="preserve"> </v>
      </c>
    </row>
    <row r="84" spans="2:33">
      <c r="C84" s="1" t="s">
        <v>765</v>
      </c>
      <c r="D84" s="232" t="str">
        <f>IF(D94="C","B"," ")</f>
        <v xml:space="preserve"> </v>
      </c>
      <c r="E84" s="232" t="str">
        <f t="shared" ref="E84:AG84" si="118">IF(E94="C","B"," ")</f>
        <v xml:space="preserve"> </v>
      </c>
      <c r="F84" s="232" t="str">
        <f t="shared" si="118"/>
        <v xml:space="preserve"> </v>
      </c>
      <c r="G84" s="232" t="str">
        <f t="shared" si="118"/>
        <v xml:space="preserve"> </v>
      </c>
      <c r="H84" s="232" t="str">
        <f t="shared" si="118"/>
        <v xml:space="preserve"> </v>
      </c>
      <c r="I84" s="232" t="str">
        <f t="shared" si="118"/>
        <v xml:space="preserve"> </v>
      </c>
      <c r="J84" s="232" t="str">
        <f t="shared" si="118"/>
        <v xml:space="preserve"> </v>
      </c>
      <c r="K84" s="232" t="str">
        <f t="shared" si="118"/>
        <v xml:space="preserve"> </v>
      </c>
      <c r="L84" s="232" t="str">
        <f t="shared" si="118"/>
        <v xml:space="preserve"> </v>
      </c>
      <c r="M84" s="232" t="str">
        <f t="shared" si="118"/>
        <v xml:space="preserve"> </v>
      </c>
      <c r="N84" s="232" t="str">
        <f t="shared" si="118"/>
        <v xml:space="preserve"> </v>
      </c>
      <c r="O84" s="232" t="str">
        <f t="shared" si="118"/>
        <v xml:space="preserve"> </v>
      </c>
      <c r="P84" s="232" t="str">
        <f t="shared" si="118"/>
        <v xml:space="preserve"> </v>
      </c>
      <c r="Q84" s="232" t="str">
        <f t="shared" si="118"/>
        <v xml:space="preserve"> </v>
      </c>
      <c r="R84" s="232" t="str">
        <f t="shared" si="118"/>
        <v xml:space="preserve"> </v>
      </c>
      <c r="S84" s="232" t="str">
        <f t="shared" si="118"/>
        <v xml:space="preserve"> </v>
      </c>
      <c r="T84" s="232" t="str">
        <f t="shared" si="118"/>
        <v xml:space="preserve"> </v>
      </c>
      <c r="U84" s="232" t="str">
        <f t="shared" si="118"/>
        <v xml:space="preserve"> </v>
      </c>
      <c r="V84" s="232" t="str">
        <f t="shared" si="118"/>
        <v xml:space="preserve"> </v>
      </c>
      <c r="W84" s="232" t="str">
        <f t="shared" si="118"/>
        <v xml:space="preserve"> </v>
      </c>
      <c r="X84" s="232" t="str">
        <f t="shared" si="118"/>
        <v xml:space="preserve"> </v>
      </c>
      <c r="Y84" s="232" t="str">
        <f t="shared" si="118"/>
        <v xml:space="preserve"> </v>
      </c>
      <c r="Z84" s="232" t="str">
        <f t="shared" si="118"/>
        <v xml:space="preserve"> </v>
      </c>
      <c r="AA84" s="232" t="str">
        <f t="shared" si="118"/>
        <v xml:space="preserve"> </v>
      </c>
      <c r="AB84" s="232" t="str">
        <f t="shared" si="118"/>
        <v xml:space="preserve"> </v>
      </c>
      <c r="AC84" s="232" t="str">
        <f t="shared" si="118"/>
        <v xml:space="preserve"> </v>
      </c>
      <c r="AD84" s="232" t="str">
        <f t="shared" si="118"/>
        <v xml:space="preserve"> </v>
      </c>
      <c r="AE84" s="232" t="str">
        <f t="shared" si="118"/>
        <v xml:space="preserve"> </v>
      </c>
      <c r="AF84" s="232" t="str">
        <f t="shared" si="118"/>
        <v xml:space="preserve"> </v>
      </c>
      <c r="AG84" s="232" t="str">
        <f t="shared" si="118"/>
        <v xml:space="preserve"> </v>
      </c>
    </row>
    <row r="85" spans="2:33">
      <c r="B85">
        <v>1</v>
      </c>
      <c r="C85" s="327" t="s">
        <v>1027</v>
      </c>
      <c r="D85" s="156"/>
      <c r="E85" s="156"/>
      <c r="F85" s="156"/>
      <c r="G85" s="156"/>
      <c r="H85" s="156"/>
      <c r="I85" s="156"/>
      <c r="J85" s="156"/>
      <c r="K85" s="156"/>
      <c r="L85" s="156"/>
      <c r="M85" s="156"/>
      <c r="N85" s="156"/>
      <c r="O85" s="156"/>
      <c r="P85" s="156"/>
      <c r="Q85" s="156"/>
      <c r="R85" s="156"/>
      <c r="S85" s="156"/>
      <c r="T85" s="156"/>
      <c r="U85" s="156"/>
      <c r="V85" s="156"/>
      <c r="W85" s="156"/>
      <c r="X85" s="156"/>
      <c r="Y85" s="156"/>
      <c r="Z85" s="156"/>
      <c r="AA85" s="156"/>
      <c r="AB85" s="156"/>
      <c r="AC85" s="156"/>
      <c r="AD85" s="156"/>
      <c r="AE85" s="156"/>
      <c r="AF85" s="156"/>
      <c r="AG85" s="156"/>
    </row>
    <row r="86" spans="2:33">
      <c r="B86">
        <v>2</v>
      </c>
      <c r="C86" s="333" t="s">
        <v>1028</v>
      </c>
      <c r="D86" s="232"/>
      <c r="E86" s="232"/>
      <c r="F86" s="232"/>
      <c r="G86" s="232"/>
      <c r="H86" s="232"/>
      <c r="I86" s="232"/>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c r="AG86" s="232"/>
    </row>
    <row r="87" spans="2:33">
      <c r="C87" s="327" t="s">
        <v>1038</v>
      </c>
      <c r="D87" s="156"/>
      <c r="E87" s="156"/>
      <c r="F87" s="156"/>
      <c r="G87" s="156"/>
      <c r="H87" s="156"/>
      <c r="I87" s="156"/>
      <c r="J87" s="156"/>
      <c r="K87" s="156"/>
      <c r="L87" s="156"/>
      <c r="M87" s="156"/>
      <c r="N87" s="156"/>
      <c r="O87" s="156"/>
      <c r="P87" s="156"/>
      <c r="Q87" s="156"/>
      <c r="R87" s="156"/>
      <c r="S87" s="156"/>
      <c r="T87" s="156"/>
      <c r="U87" s="156"/>
      <c r="V87" s="156"/>
      <c r="W87" s="156"/>
      <c r="X87" s="156"/>
      <c r="Y87" s="156"/>
      <c r="Z87" s="156"/>
      <c r="AA87" s="156"/>
      <c r="AB87" s="156"/>
      <c r="AC87" s="156"/>
      <c r="AD87" s="156"/>
      <c r="AE87" s="156"/>
      <c r="AF87" s="156"/>
      <c r="AG87" s="156"/>
    </row>
    <row r="88" spans="2:33">
      <c r="C88" s="327" t="s">
        <v>1039</v>
      </c>
      <c r="D88" s="156"/>
      <c r="E88" s="156"/>
      <c r="F88" s="156"/>
      <c r="G88" s="156"/>
      <c r="H88" s="156"/>
      <c r="I88" s="156"/>
      <c r="J88" s="156"/>
      <c r="K88" s="156"/>
      <c r="L88" s="156"/>
      <c r="M88" s="156"/>
      <c r="N88" s="156"/>
      <c r="O88" s="156"/>
      <c r="P88" s="156"/>
      <c r="Q88" s="156"/>
      <c r="R88" s="156"/>
      <c r="S88" s="156"/>
      <c r="T88" s="156"/>
      <c r="U88" s="156"/>
      <c r="V88" s="156"/>
      <c r="W88" s="156"/>
      <c r="X88" s="156"/>
      <c r="Y88" s="156"/>
      <c r="Z88" s="156"/>
      <c r="AA88" s="156"/>
      <c r="AB88" s="156"/>
      <c r="AC88" s="156"/>
      <c r="AD88" s="156"/>
      <c r="AE88" s="156"/>
      <c r="AF88" s="156"/>
      <c r="AG88" s="156"/>
    </row>
    <row r="89" spans="2:33">
      <c r="C89" s="327" t="s">
        <v>1029</v>
      </c>
      <c r="D89" s="156"/>
      <c r="E89" s="156"/>
      <c r="F89" s="156"/>
      <c r="G89" s="156"/>
      <c r="H89" s="156"/>
      <c r="I89" s="156"/>
      <c r="J89" s="156"/>
      <c r="K89" s="156"/>
      <c r="L89" s="156"/>
      <c r="M89" s="156"/>
      <c r="N89" s="156"/>
      <c r="O89" s="156"/>
      <c r="P89" s="156"/>
      <c r="Q89" s="156"/>
      <c r="R89" s="156"/>
      <c r="S89" s="156"/>
      <c r="T89" s="156"/>
      <c r="U89" s="156"/>
      <c r="V89" s="156"/>
      <c r="W89" s="156"/>
      <c r="X89" s="156"/>
      <c r="Y89" s="156"/>
      <c r="Z89" s="156"/>
      <c r="AA89" s="156"/>
      <c r="AB89" s="156"/>
      <c r="AC89" s="156"/>
      <c r="AD89" s="156"/>
      <c r="AE89" s="156"/>
      <c r="AF89" s="156"/>
      <c r="AG89" s="156"/>
    </row>
    <row r="90" spans="2:33" hidden="1">
      <c r="C90" s="328"/>
      <c r="D90" s="232" t="str">
        <f>IF(COUNTIF(D85:D89,"C")&gt;3,"A",IF(COUNTIF(D85:D89,"C")&gt;0,"P"," "))</f>
        <v xml:space="preserve"> </v>
      </c>
      <c r="E90" s="232" t="str">
        <f t="shared" ref="E90" si="119">IF(COUNTIF(E85:E89,"C")&gt;3,"A",IF(COUNTIF(E85:E89,"C")&gt;0,"P"," "))</f>
        <v xml:space="preserve"> </v>
      </c>
      <c r="F90" s="232" t="str">
        <f t="shared" ref="F90" si="120">IF(COUNTIF(F85:F89,"C")&gt;3,"A",IF(COUNTIF(F85:F89,"C")&gt;0,"P"," "))</f>
        <v xml:space="preserve"> </v>
      </c>
      <c r="G90" s="232" t="str">
        <f t="shared" ref="G90" si="121">IF(COUNTIF(G85:G89,"C")&gt;3,"A",IF(COUNTIF(G85:G89,"C")&gt;0,"P"," "))</f>
        <v xml:space="preserve"> </v>
      </c>
      <c r="H90" s="232" t="str">
        <f t="shared" ref="H90" si="122">IF(COUNTIF(H85:H89,"C")&gt;3,"A",IF(COUNTIF(H85:H89,"C")&gt;0,"P"," "))</f>
        <v xml:space="preserve"> </v>
      </c>
      <c r="I90" s="232" t="str">
        <f t="shared" ref="I90" si="123">IF(COUNTIF(I85:I89,"C")&gt;3,"A",IF(COUNTIF(I85:I89,"C")&gt;0,"P"," "))</f>
        <v xml:space="preserve"> </v>
      </c>
      <c r="J90" s="232" t="str">
        <f t="shared" ref="J90" si="124">IF(COUNTIF(J85:J89,"C")&gt;3,"A",IF(COUNTIF(J85:J89,"C")&gt;0,"P"," "))</f>
        <v xml:space="preserve"> </v>
      </c>
      <c r="K90" s="232" t="str">
        <f t="shared" ref="K90" si="125">IF(COUNTIF(K85:K89,"C")&gt;3,"A",IF(COUNTIF(K85:K89,"C")&gt;0,"P"," "))</f>
        <v xml:space="preserve"> </v>
      </c>
      <c r="L90" s="232" t="str">
        <f t="shared" ref="L90" si="126">IF(COUNTIF(L85:L89,"C")&gt;3,"A",IF(COUNTIF(L85:L89,"C")&gt;0,"P"," "))</f>
        <v xml:space="preserve"> </v>
      </c>
      <c r="M90" s="232" t="str">
        <f t="shared" ref="M90" si="127">IF(COUNTIF(M85:M89,"C")&gt;3,"A",IF(COUNTIF(M85:M89,"C")&gt;0,"P"," "))</f>
        <v xml:space="preserve"> </v>
      </c>
      <c r="N90" s="232" t="str">
        <f t="shared" ref="N90" si="128">IF(COUNTIF(N85:N89,"C")&gt;3,"A",IF(COUNTIF(N85:N89,"C")&gt;0,"P"," "))</f>
        <v xml:space="preserve"> </v>
      </c>
      <c r="O90" s="232" t="str">
        <f t="shared" ref="O90" si="129">IF(COUNTIF(O85:O89,"C")&gt;3,"A",IF(COUNTIF(O85:O89,"C")&gt;0,"P"," "))</f>
        <v xml:space="preserve"> </v>
      </c>
      <c r="P90" s="232" t="str">
        <f t="shared" ref="P90" si="130">IF(COUNTIF(P85:P89,"C")&gt;3,"A",IF(COUNTIF(P85:P89,"C")&gt;0,"P"," "))</f>
        <v xml:space="preserve"> </v>
      </c>
      <c r="Q90" s="232" t="str">
        <f t="shared" ref="Q90" si="131">IF(COUNTIF(Q85:Q89,"C")&gt;3,"A",IF(COUNTIF(Q85:Q89,"C")&gt;0,"P"," "))</f>
        <v xml:space="preserve"> </v>
      </c>
      <c r="R90" s="232" t="str">
        <f t="shared" ref="R90" si="132">IF(COUNTIF(R85:R89,"C")&gt;3,"A",IF(COUNTIF(R85:R89,"C")&gt;0,"P"," "))</f>
        <v xml:space="preserve"> </v>
      </c>
      <c r="S90" s="232" t="str">
        <f t="shared" ref="S90" si="133">IF(COUNTIF(S85:S89,"C")&gt;3,"A",IF(COUNTIF(S85:S89,"C")&gt;0,"P"," "))</f>
        <v xml:space="preserve"> </v>
      </c>
      <c r="T90" s="232" t="str">
        <f t="shared" ref="T90" si="134">IF(COUNTIF(T85:T89,"C")&gt;3,"A",IF(COUNTIF(T85:T89,"C")&gt;0,"P"," "))</f>
        <v xml:space="preserve"> </v>
      </c>
      <c r="U90" s="232" t="str">
        <f t="shared" ref="U90" si="135">IF(COUNTIF(U85:U89,"C")&gt;3,"A",IF(COUNTIF(U85:U89,"C")&gt;0,"P"," "))</f>
        <v xml:space="preserve"> </v>
      </c>
      <c r="V90" s="232" t="str">
        <f t="shared" ref="V90" si="136">IF(COUNTIF(V85:V89,"C")&gt;3,"A",IF(COUNTIF(V85:V89,"C")&gt;0,"P"," "))</f>
        <v xml:space="preserve"> </v>
      </c>
      <c r="W90" s="232" t="str">
        <f t="shared" ref="W90" si="137">IF(COUNTIF(W85:W89,"C")&gt;3,"A",IF(COUNTIF(W85:W89,"C")&gt;0,"P"," "))</f>
        <v xml:space="preserve"> </v>
      </c>
      <c r="X90" s="232" t="str">
        <f t="shared" ref="X90" si="138">IF(COUNTIF(X85:X89,"C")&gt;3,"A",IF(COUNTIF(X85:X89,"C")&gt;0,"P"," "))</f>
        <v xml:space="preserve"> </v>
      </c>
      <c r="Y90" s="232" t="str">
        <f t="shared" ref="Y90" si="139">IF(COUNTIF(Y85:Y89,"C")&gt;3,"A",IF(COUNTIF(Y85:Y89,"C")&gt;0,"P"," "))</f>
        <v xml:space="preserve"> </v>
      </c>
      <c r="Z90" s="232" t="str">
        <f t="shared" ref="Z90" si="140">IF(COUNTIF(Z85:Z89,"C")&gt;3,"A",IF(COUNTIF(Z85:Z89,"C")&gt;0,"P"," "))</f>
        <v xml:space="preserve"> </v>
      </c>
      <c r="AA90" s="232" t="str">
        <f t="shared" ref="AA90" si="141">IF(COUNTIF(AA85:AA89,"C")&gt;3,"A",IF(COUNTIF(AA85:AA89,"C")&gt;0,"P"," "))</f>
        <v xml:space="preserve"> </v>
      </c>
      <c r="AB90" s="232" t="str">
        <f t="shared" ref="AB90" si="142">IF(COUNTIF(AB85:AB89,"C")&gt;3,"A",IF(COUNTIF(AB85:AB89,"C")&gt;0,"P"," "))</f>
        <v xml:space="preserve"> </v>
      </c>
      <c r="AC90" s="232" t="str">
        <f t="shared" ref="AC90" si="143">IF(COUNTIF(AC85:AC89,"C")&gt;3,"A",IF(COUNTIF(AC85:AC89,"C")&gt;0,"P"," "))</f>
        <v xml:space="preserve"> </v>
      </c>
      <c r="AD90" s="232" t="str">
        <f t="shared" ref="AD90" si="144">IF(COUNTIF(AD85:AD89,"C")&gt;3,"A",IF(COUNTIF(AD85:AD89,"C")&gt;0,"P"," "))</f>
        <v xml:space="preserve"> </v>
      </c>
      <c r="AE90" s="232" t="str">
        <f t="shared" ref="AE90" si="145">IF(COUNTIF(AE85:AE89,"C")&gt;3,"A",IF(COUNTIF(AE85:AE89,"C")&gt;0,"P"," "))</f>
        <v xml:space="preserve"> </v>
      </c>
      <c r="AF90" s="232" t="str">
        <f t="shared" ref="AF90" si="146">IF(COUNTIF(AF85:AF89,"C")&gt;3,"A",IF(COUNTIF(AF85:AF89,"C")&gt;0,"P"," "))</f>
        <v xml:space="preserve"> </v>
      </c>
      <c r="AG90" s="232" t="str">
        <f t="shared" ref="AG90" si="147">IF(COUNTIF(AG85:AG89,"C")&gt;3,"A",IF(COUNTIF(AG85:AG89,"C")&gt;0,"P"," "))</f>
        <v xml:space="preserve"> </v>
      </c>
    </row>
    <row r="91" spans="2:33">
      <c r="B91">
        <v>3</v>
      </c>
      <c r="C91" s="327" t="s">
        <v>1023</v>
      </c>
      <c r="D91" s="156"/>
      <c r="E91" s="156"/>
      <c r="F91" s="156"/>
      <c r="G91" s="156"/>
      <c r="H91" s="156"/>
      <c r="I91" s="156"/>
      <c r="J91" s="156"/>
      <c r="K91" s="156"/>
      <c r="L91" s="156"/>
      <c r="M91" s="156"/>
      <c r="N91" s="156"/>
      <c r="O91" s="156"/>
      <c r="P91" s="156"/>
      <c r="Q91" s="156"/>
      <c r="R91" s="156"/>
      <c r="S91" s="156"/>
      <c r="T91" s="156"/>
      <c r="U91" s="156"/>
      <c r="V91" s="156"/>
      <c r="W91" s="156"/>
      <c r="X91" s="156"/>
      <c r="Y91" s="156"/>
      <c r="Z91" s="156"/>
      <c r="AA91" s="156"/>
      <c r="AB91" s="156"/>
      <c r="AC91" s="156"/>
      <c r="AD91" s="156"/>
      <c r="AE91" s="156"/>
      <c r="AF91" s="156"/>
      <c r="AG91" s="156"/>
    </row>
    <row r="92" spans="2:33" ht="13.5" thickBot="1">
      <c r="B92">
        <v>4</v>
      </c>
      <c r="C92" s="329" t="s">
        <v>1024</v>
      </c>
      <c r="D92" s="54"/>
      <c r="E92" s="54"/>
      <c r="F92" s="54"/>
      <c r="G92" s="54"/>
      <c r="H92" s="54"/>
      <c r="I92" s="54"/>
      <c r="J92" s="54"/>
      <c r="K92" s="54"/>
      <c r="L92" s="54"/>
      <c r="M92" s="54"/>
      <c r="N92" s="54"/>
      <c r="O92" s="54"/>
      <c r="P92" s="54"/>
      <c r="Q92" s="54"/>
      <c r="R92" s="54"/>
      <c r="S92" s="54"/>
      <c r="T92" s="54"/>
      <c r="U92" s="54"/>
      <c r="V92" s="54"/>
      <c r="W92" s="54"/>
      <c r="X92" s="54"/>
      <c r="Y92" s="54"/>
      <c r="Z92" s="54"/>
      <c r="AA92" s="54"/>
      <c r="AB92" s="54"/>
      <c r="AC92" s="54"/>
      <c r="AD92" s="54"/>
      <c r="AE92" s="54"/>
      <c r="AF92" s="54"/>
      <c r="AG92" s="54"/>
    </row>
    <row r="93" spans="2:33" ht="13.5" hidden="1" thickBot="1">
      <c r="C93" s="330"/>
      <c r="D93" s="476" t="str">
        <f>IF(COUNTIF(D91:D92,"C")&gt;1,"A",IF(COUNTIF(D91:D92,"C")&gt;0,"P"," "))</f>
        <v xml:space="preserve"> </v>
      </c>
      <c r="E93" s="476" t="str">
        <f t="shared" ref="E93" si="148">IF(COUNTIF(E91:E92,"C")&gt;1,"A",IF(COUNTIF(E91:E92,"C")&gt;0,"P"," "))</f>
        <v xml:space="preserve"> </v>
      </c>
      <c r="F93" s="476" t="str">
        <f t="shared" ref="F93" si="149">IF(COUNTIF(F91:F92,"C")&gt;1,"A",IF(COUNTIF(F91:F92,"C")&gt;0,"P"," "))</f>
        <v xml:space="preserve"> </v>
      </c>
      <c r="G93" s="476" t="str">
        <f t="shared" ref="G93" si="150">IF(COUNTIF(G91:G92,"C")&gt;1,"A",IF(COUNTIF(G91:G92,"C")&gt;0,"P"," "))</f>
        <v xml:space="preserve"> </v>
      </c>
      <c r="H93" s="476" t="str">
        <f t="shared" ref="H93" si="151">IF(COUNTIF(H91:H92,"C")&gt;1,"A",IF(COUNTIF(H91:H92,"C")&gt;0,"P"," "))</f>
        <v xml:space="preserve"> </v>
      </c>
      <c r="I93" s="476" t="str">
        <f t="shared" ref="I93" si="152">IF(COUNTIF(I91:I92,"C")&gt;1,"A",IF(COUNTIF(I91:I92,"C")&gt;0,"P"," "))</f>
        <v xml:space="preserve"> </v>
      </c>
      <c r="J93" s="476" t="str">
        <f t="shared" ref="J93" si="153">IF(COUNTIF(J91:J92,"C")&gt;1,"A",IF(COUNTIF(J91:J92,"C")&gt;0,"P"," "))</f>
        <v xml:space="preserve"> </v>
      </c>
      <c r="K93" s="476" t="str">
        <f t="shared" ref="K93" si="154">IF(COUNTIF(K91:K92,"C")&gt;1,"A",IF(COUNTIF(K91:K92,"C")&gt;0,"P"," "))</f>
        <v xml:space="preserve"> </v>
      </c>
      <c r="L93" s="476" t="str">
        <f t="shared" ref="L93" si="155">IF(COUNTIF(L91:L92,"C")&gt;1,"A",IF(COUNTIF(L91:L92,"C")&gt;0,"P"," "))</f>
        <v xml:space="preserve"> </v>
      </c>
      <c r="M93" s="476" t="str">
        <f t="shared" ref="M93" si="156">IF(COUNTIF(M91:M92,"C")&gt;1,"A",IF(COUNTIF(M91:M92,"C")&gt;0,"P"," "))</f>
        <v xml:space="preserve"> </v>
      </c>
      <c r="N93" s="476" t="str">
        <f t="shared" ref="N93" si="157">IF(COUNTIF(N91:N92,"C")&gt;1,"A",IF(COUNTIF(N91:N92,"C")&gt;0,"P"," "))</f>
        <v xml:space="preserve"> </v>
      </c>
      <c r="O93" s="476" t="str">
        <f t="shared" ref="O93" si="158">IF(COUNTIF(O91:O92,"C")&gt;1,"A",IF(COUNTIF(O91:O92,"C")&gt;0,"P"," "))</f>
        <v xml:space="preserve"> </v>
      </c>
      <c r="P93" s="476" t="str">
        <f t="shared" ref="P93" si="159">IF(COUNTIF(P91:P92,"C")&gt;1,"A",IF(COUNTIF(P91:P92,"C")&gt;0,"P"," "))</f>
        <v xml:space="preserve"> </v>
      </c>
      <c r="Q93" s="476" t="str">
        <f t="shared" ref="Q93" si="160">IF(COUNTIF(Q91:Q92,"C")&gt;1,"A",IF(COUNTIF(Q91:Q92,"C")&gt;0,"P"," "))</f>
        <v xml:space="preserve"> </v>
      </c>
      <c r="R93" s="476" t="str">
        <f t="shared" ref="R93" si="161">IF(COUNTIF(R91:R92,"C")&gt;1,"A",IF(COUNTIF(R91:R92,"C")&gt;0,"P"," "))</f>
        <v xml:space="preserve"> </v>
      </c>
      <c r="S93" s="476" t="str">
        <f t="shared" ref="S93" si="162">IF(COUNTIF(S91:S92,"C")&gt;1,"A",IF(COUNTIF(S91:S92,"C")&gt;0,"P"," "))</f>
        <v xml:space="preserve"> </v>
      </c>
      <c r="T93" s="476" t="str">
        <f t="shared" ref="T93" si="163">IF(COUNTIF(T91:T92,"C")&gt;1,"A",IF(COUNTIF(T91:T92,"C")&gt;0,"P"," "))</f>
        <v xml:space="preserve"> </v>
      </c>
      <c r="U93" s="476" t="str">
        <f t="shared" ref="U93" si="164">IF(COUNTIF(U91:U92,"C")&gt;1,"A",IF(COUNTIF(U91:U92,"C")&gt;0,"P"," "))</f>
        <v xml:space="preserve"> </v>
      </c>
      <c r="V93" s="476" t="str">
        <f t="shared" ref="V93" si="165">IF(COUNTIF(V91:V92,"C")&gt;1,"A",IF(COUNTIF(V91:V92,"C")&gt;0,"P"," "))</f>
        <v xml:space="preserve"> </v>
      </c>
      <c r="W93" s="476" t="str">
        <f t="shared" ref="W93" si="166">IF(COUNTIF(W91:W92,"C")&gt;1,"A",IF(COUNTIF(W91:W92,"C")&gt;0,"P"," "))</f>
        <v xml:space="preserve"> </v>
      </c>
      <c r="X93" s="476" t="str">
        <f t="shared" ref="X93" si="167">IF(COUNTIF(X91:X92,"C")&gt;1,"A",IF(COUNTIF(X91:X92,"C")&gt;0,"P"," "))</f>
        <v xml:space="preserve"> </v>
      </c>
      <c r="Y93" s="476" t="str">
        <f t="shared" ref="Y93" si="168">IF(COUNTIF(Y91:Y92,"C")&gt;1,"A",IF(COUNTIF(Y91:Y92,"C")&gt;0,"P"," "))</f>
        <v xml:space="preserve"> </v>
      </c>
      <c r="Z93" s="476" t="str">
        <f t="shared" ref="Z93" si="169">IF(COUNTIF(Z91:Z92,"C")&gt;1,"A",IF(COUNTIF(Z91:Z92,"C")&gt;0,"P"," "))</f>
        <v xml:space="preserve"> </v>
      </c>
      <c r="AA93" s="476" t="str">
        <f t="shared" ref="AA93" si="170">IF(COUNTIF(AA91:AA92,"C")&gt;1,"A",IF(COUNTIF(AA91:AA92,"C")&gt;0,"P"," "))</f>
        <v xml:space="preserve"> </v>
      </c>
      <c r="AB93" s="476" t="str">
        <f t="shared" ref="AB93" si="171">IF(COUNTIF(AB91:AB92,"C")&gt;1,"A",IF(COUNTIF(AB91:AB92,"C")&gt;0,"P"," "))</f>
        <v xml:space="preserve"> </v>
      </c>
      <c r="AC93" s="476" t="str">
        <f t="shared" ref="AC93" si="172">IF(COUNTIF(AC91:AC92,"C")&gt;1,"A",IF(COUNTIF(AC91:AC92,"C")&gt;0,"P"," "))</f>
        <v xml:space="preserve"> </v>
      </c>
      <c r="AD93" s="476" t="str">
        <f t="shared" ref="AD93" si="173">IF(COUNTIF(AD91:AD92,"C")&gt;1,"A",IF(COUNTIF(AD91:AD92,"C")&gt;0,"P"," "))</f>
        <v xml:space="preserve"> </v>
      </c>
      <c r="AE93" s="476" t="str">
        <f t="shared" ref="AE93" si="174">IF(COUNTIF(AE91:AE92,"C")&gt;1,"A",IF(COUNTIF(AE91:AE92,"C")&gt;0,"P"," "))</f>
        <v xml:space="preserve"> </v>
      </c>
      <c r="AF93" s="476" t="str">
        <f t="shared" ref="AF93" si="175">IF(COUNTIF(AF91:AF92,"C")&gt;1,"A",IF(COUNTIF(AF91:AF92,"C")&gt;0,"P"," "))</f>
        <v xml:space="preserve"> </v>
      </c>
      <c r="AG93" s="476" t="str">
        <f t="shared" ref="AG93" si="176">IF(COUNTIF(AG91:AG92,"C")&gt;1,"A",IF(COUNTIF(AG91:AG92,"C")&gt;0,"P"," "))</f>
        <v xml:space="preserve"> </v>
      </c>
    </row>
    <row r="94" spans="2:33" ht="13.5" thickBot="1">
      <c r="C94" s="251" t="s">
        <v>49</v>
      </c>
      <c r="D94" s="157" t="str">
        <f t="shared" ref="D94:AG94" si="177">IF(COUNTIF(D90:D93,"A")&gt;1,"C",IF(COUNTIF(D90:D93,"P")&gt;0,"P",IF(COUNTIF(D90:D93,"A")&gt;0,"P"," ")))</f>
        <v xml:space="preserve"> </v>
      </c>
      <c r="E94" s="157" t="str">
        <f t="shared" si="177"/>
        <v xml:space="preserve"> </v>
      </c>
      <c r="F94" s="157" t="str">
        <f t="shared" si="177"/>
        <v xml:space="preserve"> </v>
      </c>
      <c r="G94" s="157" t="str">
        <f t="shared" si="177"/>
        <v xml:space="preserve"> </v>
      </c>
      <c r="H94" s="157" t="str">
        <f t="shared" si="177"/>
        <v xml:space="preserve"> </v>
      </c>
      <c r="I94" s="157" t="str">
        <f t="shared" si="177"/>
        <v xml:space="preserve"> </v>
      </c>
      <c r="J94" s="157" t="str">
        <f t="shared" si="177"/>
        <v xml:space="preserve"> </v>
      </c>
      <c r="K94" s="157" t="str">
        <f t="shared" si="177"/>
        <v xml:space="preserve"> </v>
      </c>
      <c r="L94" s="157" t="str">
        <f t="shared" si="177"/>
        <v xml:space="preserve"> </v>
      </c>
      <c r="M94" s="157" t="str">
        <f t="shared" si="177"/>
        <v xml:space="preserve"> </v>
      </c>
      <c r="N94" s="157" t="str">
        <f t="shared" si="177"/>
        <v xml:space="preserve"> </v>
      </c>
      <c r="O94" s="157" t="str">
        <f t="shared" si="177"/>
        <v xml:space="preserve"> </v>
      </c>
      <c r="P94" s="157" t="str">
        <f t="shared" si="177"/>
        <v xml:space="preserve"> </v>
      </c>
      <c r="Q94" s="157" t="str">
        <f t="shared" si="177"/>
        <v xml:space="preserve"> </v>
      </c>
      <c r="R94" s="157" t="str">
        <f t="shared" si="177"/>
        <v xml:space="preserve"> </v>
      </c>
      <c r="S94" s="157" t="str">
        <f t="shared" si="177"/>
        <v xml:space="preserve"> </v>
      </c>
      <c r="T94" s="157" t="str">
        <f t="shared" si="177"/>
        <v xml:space="preserve"> </v>
      </c>
      <c r="U94" s="157" t="str">
        <f t="shared" si="177"/>
        <v xml:space="preserve"> </v>
      </c>
      <c r="V94" s="157" t="str">
        <f t="shared" si="177"/>
        <v xml:space="preserve"> </v>
      </c>
      <c r="W94" s="157" t="str">
        <f t="shared" si="177"/>
        <v xml:space="preserve"> </v>
      </c>
      <c r="X94" s="157" t="str">
        <f t="shared" si="177"/>
        <v xml:space="preserve"> </v>
      </c>
      <c r="Y94" s="157" t="str">
        <f t="shared" si="177"/>
        <v xml:space="preserve"> </v>
      </c>
      <c r="Z94" s="157" t="str">
        <f t="shared" si="177"/>
        <v xml:space="preserve"> </v>
      </c>
      <c r="AA94" s="157" t="str">
        <f t="shared" si="177"/>
        <v xml:space="preserve"> </v>
      </c>
      <c r="AB94" s="157" t="str">
        <f t="shared" si="177"/>
        <v xml:space="preserve"> </v>
      </c>
      <c r="AC94" s="157" t="str">
        <f t="shared" si="177"/>
        <v xml:space="preserve"> </v>
      </c>
      <c r="AD94" s="157" t="str">
        <f t="shared" si="177"/>
        <v xml:space="preserve"> </v>
      </c>
      <c r="AE94" s="157" t="str">
        <f t="shared" si="177"/>
        <v xml:space="preserve"> </v>
      </c>
      <c r="AF94" s="157" t="str">
        <f t="shared" si="177"/>
        <v xml:space="preserve"> </v>
      </c>
      <c r="AG94" s="157" t="str">
        <f t="shared" si="177"/>
        <v xml:space="preserve"> </v>
      </c>
    </row>
  </sheetData>
  <sheetProtection algorithmName="SHA-512" hashValue="b7/wnoJmLvTVH77D16MoRw+IlnxMXiq/CUkfP6fyQ6sgTIL1GU2YaOuxGt0h52NPbQyum/WwpGDsMTkbsPFPZQ==" saltValue="e5vLqdg0wpe8fKOR3sgSxQ==" spinCount="100000" sheet="1" objects="1" scenarios="1" selectLockedCells="1"/>
  <mergeCells count="39">
    <mergeCell ref="S1:S4"/>
    <mergeCell ref="E1:E4"/>
    <mergeCell ref="N1:N4"/>
    <mergeCell ref="O1:O4"/>
    <mergeCell ref="P1:P4"/>
    <mergeCell ref="Q1:Q4"/>
    <mergeCell ref="R1:R4"/>
    <mergeCell ref="A61:AG61"/>
    <mergeCell ref="AA1:AA4"/>
    <mergeCell ref="Z1:Z4"/>
    <mergeCell ref="AB1:AB4"/>
    <mergeCell ref="AC1:AC4"/>
    <mergeCell ref="Y1:Y4"/>
    <mergeCell ref="AG1:AG4"/>
    <mergeCell ref="U1:U4"/>
    <mergeCell ref="V1:V4"/>
    <mergeCell ref="A22:AG22"/>
    <mergeCell ref="W1:W4"/>
    <mergeCell ref="D1:D4"/>
    <mergeCell ref="T1:T4"/>
    <mergeCell ref="AE1:AE4"/>
    <mergeCell ref="AF1:AF4"/>
    <mergeCell ref="A4:C4"/>
    <mergeCell ref="X1:X4"/>
    <mergeCell ref="B3:C3"/>
    <mergeCell ref="AD1:AD4"/>
    <mergeCell ref="A41:AG41"/>
    <mergeCell ref="A5:AG5"/>
    <mergeCell ref="A23:AG23"/>
    <mergeCell ref="A40:AG40"/>
    <mergeCell ref="A6:AG6"/>
    <mergeCell ref="F1:F4"/>
    <mergeCell ref="G1:G4"/>
    <mergeCell ref="H1:H4"/>
    <mergeCell ref="I1:I4"/>
    <mergeCell ref="J1:J4"/>
    <mergeCell ref="K1:K4"/>
    <mergeCell ref="L1:L4"/>
    <mergeCell ref="M1:M4"/>
  </mergeCells>
  <phoneticPr fontId="2" type="noConversion"/>
  <conditionalFormatting sqref="D94:AG94 D83:AG83 D72:AG72 D59:AG59 D50:AG50 D47:AG47 D44:AG44 D37:AG37 D33:AG33 D28:AG28 D19:AG19 D15:AG15 D11:AG11">
    <cfRule type="containsText" dxfId="137" priority="2" operator="containsText" text="C">
      <formula>NOT(ISERROR(SEARCH("C",D11)))</formula>
    </cfRule>
  </conditionalFormatting>
  <conditionalFormatting sqref="D8:AG10 D13:AG14 D17:AG18 D25:AG27 D30:AG32 D35:AG36 D43:AG43 D46:AG46 D49:AG49 D54:AG58 D63:AG70 D74:AG81 D85:AG92">
    <cfRule type="containsText" dxfId="136" priority="1" operator="containsText" text="C">
      <formula>NOT(ISERROR(SEARCH("C",D8)))</formula>
    </cfRule>
  </conditionalFormatting>
  <pageMargins left="0.5" right="0" top="1" bottom="0.75" header="0.5" footer="0.25"/>
  <pageSetup scale="86" orientation="portrait" r:id="rId1"/>
  <headerFooter alignWithMargins="0">
    <oddHeader>&amp;C&amp;"Arial,Bold"&amp;14JuniorTrax&amp;12
Journey Awards - &amp;D</oddHeader>
    <oddFooter>Page &amp;P</oddFooter>
  </headerFooter>
  <rowBreaks count="1" manualBreakCount="1">
    <brk id="51" max="16383" man="1"/>
  </row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5">
    <tabColor theme="6" tint="-0.499984740745262"/>
  </sheetPr>
  <dimension ref="A1:AO244"/>
  <sheetViews>
    <sheetView showGridLines="0" zoomScaleNormal="100" workbookViewId="0">
      <pane ySplit="4" topLeftCell="A5" activePane="bottomLeft" state="frozen"/>
      <selection pane="bottomLeft" activeCell="B6" sqref="B6:C6"/>
    </sheetView>
  </sheetViews>
  <sheetFormatPr defaultColWidth="9.140625" defaultRowHeight="12.75"/>
  <cols>
    <col min="1" max="1" width="14.7109375" style="130" customWidth="1"/>
    <col min="2" max="2" width="2.7109375" style="130" customWidth="1"/>
    <col min="3" max="3" width="32.7109375" style="130" customWidth="1"/>
    <col min="4" max="33" width="3.28515625" style="197" customWidth="1"/>
    <col min="34" max="41" width="8.85546875" style="130" customWidth="1"/>
    <col min="42" max="16384" width="9.140625" style="130"/>
  </cols>
  <sheetData>
    <row r="1" spans="1:41" ht="12.75" customHeight="1">
      <c r="A1" s="185"/>
      <c r="B1" s="168" t="s">
        <v>102</v>
      </c>
      <c r="C1" s="186">
        <f>[1]Instructions!E3</f>
        <v>0</v>
      </c>
      <c r="D1" s="508" t="str">
        <f ca="1">Junior_1!$U$1</f>
        <v>Junior_1</v>
      </c>
      <c r="E1" s="508" t="str">
        <f ca="1">Junior_2!$U$1</f>
        <v>Junior_2</v>
      </c>
      <c r="F1" s="508" t="str">
        <f ca="1">Junior_3!$U$1</f>
        <v>Junior_3</v>
      </c>
      <c r="G1" s="508" t="str">
        <f ca="1">Junior_4!$U$1</f>
        <v>Junior_4</v>
      </c>
      <c r="H1" s="508" t="str">
        <f ca="1">Junior_5!$U$1</f>
        <v>Junior_5</v>
      </c>
      <c r="I1" s="508" t="str">
        <f ca="1">Junior_6!$U$1</f>
        <v>Junior_6</v>
      </c>
      <c r="J1" s="508" t="str">
        <f ca="1">Junior_7!$U$1</f>
        <v>Junior_7</v>
      </c>
      <c r="K1" s="508" t="str">
        <f ca="1">Junior_8!$U$1</f>
        <v>Junior_8</v>
      </c>
      <c r="L1" s="508" t="str">
        <f ca="1">Junior_9!$U$1</f>
        <v>Junior_9</v>
      </c>
      <c r="M1" s="508" t="str">
        <f ca="1">Junior_10!$U$1</f>
        <v>Junior_10</v>
      </c>
      <c r="N1" s="508" t="str">
        <f ca="1">Junior_11!$U$1</f>
        <v>Junior_11</v>
      </c>
      <c r="O1" s="508" t="str">
        <f ca="1">Junior_12!$U$1</f>
        <v>Junior_12</v>
      </c>
      <c r="P1" s="508" t="str">
        <f ca="1">Junior_13!$U$1</f>
        <v>Junior_13</v>
      </c>
      <c r="Q1" s="508" t="str">
        <f ca="1">Junior_14!$U$1</f>
        <v>Junior_14</v>
      </c>
      <c r="R1" s="508" t="str">
        <f ca="1">Junior_15!$U$1</f>
        <v>Junior_15</v>
      </c>
      <c r="S1" s="508" t="str">
        <f ca="1">Junior_16!$U$1</f>
        <v>Junior_16</v>
      </c>
      <c r="T1" s="508" t="str">
        <f ca="1">Junior_17!$U$1</f>
        <v>Junior_17</v>
      </c>
      <c r="U1" s="508" t="str">
        <f ca="1">Junior_18!$U$1</f>
        <v>Junior_18</v>
      </c>
      <c r="V1" s="508" t="str">
        <f ca="1">Junior_19!$U$1</f>
        <v>Junior_19</v>
      </c>
      <c r="W1" s="508" t="str">
        <f ca="1">Junior_20!$U$1</f>
        <v>Junior_20</v>
      </c>
      <c r="X1" s="508" t="str">
        <f ca="1">Junior_21!$U$1</f>
        <v>Junior_21</v>
      </c>
      <c r="Y1" s="508" t="str">
        <f ca="1">Junior_22!$U$1</f>
        <v>Junior_22</v>
      </c>
      <c r="Z1" s="508" t="str">
        <f ca="1">Junior_23!$U$1</f>
        <v>Junior_23</v>
      </c>
      <c r="AA1" s="508" t="str">
        <f ca="1">Junior_24!$U$1</f>
        <v>Junior_24</v>
      </c>
      <c r="AB1" s="508" t="str">
        <f ca="1">Junior_25!$U$1</f>
        <v>Junior_25</v>
      </c>
      <c r="AC1" s="508" t="str">
        <f ca="1">Junior_26!$U$1</f>
        <v>Junior_26</v>
      </c>
      <c r="AD1" s="508" t="str">
        <f ca="1">Junior_27!$U$1</f>
        <v>Junior_27</v>
      </c>
      <c r="AE1" s="508" t="str">
        <f ca="1">Junior_28!$U$1</f>
        <v>Junior_28</v>
      </c>
      <c r="AF1" s="508" t="str">
        <f ca="1">Junior_29!$U$1</f>
        <v>Junior_29</v>
      </c>
      <c r="AG1" s="508" t="str">
        <f ca="1">Junior_30!$U$1</f>
        <v>Junior_30</v>
      </c>
    </row>
    <row r="2" spans="1:41" ht="15">
      <c r="A2" s="187"/>
      <c r="B2" s="159" t="s">
        <v>103</v>
      </c>
      <c r="C2" s="188">
        <f>[1]Instructions!E5</f>
        <v>0</v>
      </c>
      <c r="D2" s="509"/>
      <c r="E2" s="509"/>
      <c r="F2" s="509"/>
      <c r="G2" s="509"/>
      <c r="H2" s="509"/>
      <c r="I2" s="509"/>
      <c r="J2" s="509"/>
      <c r="K2" s="509"/>
      <c r="L2" s="509"/>
      <c r="M2" s="509"/>
      <c r="N2" s="509"/>
      <c r="O2" s="509"/>
      <c r="P2" s="509"/>
      <c r="Q2" s="509"/>
      <c r="R2" s="509"/>
      <c r="S2" s="509"/>
      <c r="T2" s="509"/>
      <c r="U2" s="509"/>
      <c r="V2" s="509"/>
      <c r="W2" s="509"/>
      <c r="X2" s="509"/>
      <c r="Y2" s="509"/>
      <c r="Z2" s="509"/>
      <c r="AA2" s="509"/>
      <c r="AB2" s="509"/>
      <c r="AC2" s="509"/>
      <c r="AD2" s="509"/>
      <c r="AE2" s="509"/>
      <c r="AF2" s="509"/>
      <c r="AG2" s="509"/>
    </row>
    <row r="3" spans="1:41">
      <c r="A3" s="185"/>
      <c r="B3" s="560"/>
      <c r="C3" s="561"/>
      <c r="D3" s="509"/>
      <c r="E3" s="509"/>
      <c r="F3" s="509"/>
      <c r="G3" s="509"/>
      <c r="H3" s="509"/>
      <c r="I3" s="509"/>
      <c r="J3" s="509"/>
      <c r="K3" s="509"/>
      <c r="L3" s="509"/>
      <c r="M3" s="509"/>
      <c r="N3" s="509"/>
      <c r="O3" s="509"/>
      <c r="P3" s="509"/>
      <c r="Q3" s="509"/>
      <c r="R3" s="509"/>
      <c r="S3" s="509"/>
      <c r="T3" s="509"/>
      <c r="U3" s="509"/>
      <c r="V3" s="509"/>
      <c r="W3" s="509"/>
      <c r="X3" s="509"/>
      <c r="Y3" s="509"/>
      <c r="Z3" s="509"/>
      <c r="AA3" s="509"/>
      <c r="AB3" s="509"/>
      <c r="AC3" s="509"/>
      <c r="AD3" s="509"/>
      <c r="AE3" s="509"/>
      <c r="AF3" s="509"/>
      <c r="AG3" s="509"/>
    </row>
    <row r="4" spans="1:41">
      <c r="A4" s="562" t="s">
        <v>769</v>
      </c>
      <c r="B4" s="562"/>
      <c r="C4" s="563"/>
      <c r="D4" s="510"/>
      <c r="E4" s="510"/>
      <c r="F4" s="510"/>
      <c r="G4" s="510"/>
      <c r="H4" s="510"/>
      <c r="I4" s="510"/>
      <c r="J4" s="510"/>
      <c r="K4" s="510"/>
      <c r="L4" s="510"/>
      <c r="M4" s="510"/>
      <c r="N4" s="510"/>
      <c r="O4" s="510"/>
      <c r="P4" s="510"/>
      <c r="Q4" s="510"/>
      <c r="R4" s="510"/>
      <c r="S4" s="510"/>
      <c r="T4" s="510"/>
      <c r="U4" s="510"/>
      <c r="V4" s="510"/>
      <c r="W4" s="510"/>
      <c r="X4" s="510"/>
      <c r="Y4" s="510"/>
      <c r="Z4" s="510"/>
      <c r="AA4" s="510"/>
      <c r="AB4" s="510"/>
      <c r="AC4" s="510"/>
      <c r="AD4" s="510"/>
      <c r="AE4" s="510"/>
      <c r="AF4" s="510"/>
      <c r="AG4" s="510"/>
    </row>
    <row r="5" spans="1:41" s="189" customFormat="1" ht="15.75">
      <c r="A5" s="564" t="s">
        <v>543</v>
      </c>
      <c r="B5" s="565"/>
      <c r="C5" s="565"/>
      <c r="D5" s="565"/>
      <c r="E5" s="565"/>
      <c r="F5" s="565"/>
      <c r="G5" s="565"/>
      <c r="H5" s="565"/>
      <c r="I5" s="565"/>
      <c r="J5" s="565"/>
      <c r="K5" s="565"/>
      <c r="L5" s="565"/>
      <c r="M5" s="565"/>
      <c r="N5" s="565"/>
      <c r="O5" s="565"/>
      <c r="P5" s="565"/>
      <c r="Q5" s="565"/>
      <c r="R5" s="565"/>
      <c r="S5" s="565"/>
      <c r="T5" s="565"/>
      <c r="U5" s="565"/>
      <c r="V5" s="565"/>
      <c r="W5" s="565"/>
      <c r="X5" s="565"/>
      <c r="Y5" s="565"/>
      <c r="Z5" s="565"/>
      <c r="AA5" s="565"/>
      <c r="AB5" s="565"/>
      <c r="AC5" s="565"/>
      <c r="AD5" s="565"/>
      <c r="AE5" s="565"/>
      <c r="AF5" s="565"/>
      <c r="AG5" s="565"/>
    </row>
    <row r="6" spans="1:41" ht="15.75">
      <c r="A6" s="190"/>
      <c r="B6" s="555" t="s">
        <v>1065</v>
      </c>
      <c r="C6" s="556"/>
      <c r="D6" s="543" t="s">
        <v>378</v>
      </c>
      <c r="E6" s="543"/>
      <c r="F6" s="543"/>
      <c r="G6" s="543"/>
      <c r="H6" s="543"/>
      <c r="I6" s="543"/>
      <c r="J6" s="543"/>
      <c r="K6" s="543"/>
      <c r="L6" s="543"/>
      <c r="M6" s="543"/>
      <c r="N6" s="543"/>
      <c r="O6" s="543"/>
      <c r="P6" s="543"/>
      <c r="Q6" s="543"/>
      <c r="R6" s="543"/>
      <c r="S6" s="543"/>
      <c r="T6" s="557"/>
      <c r="U6" s="557"/>
      <c r="V6" s="557"/>
      <c r="W6" s="557"/>
      <c r="X6" s="557"/>
      <c r="Y6" s="557"/>
      <c r="Z6" s="557"/>
      <c r="AA6" s="557"/>
      <c r="AB6" s="557"/>
      <c r="AC6" s="557"/>
      <c r="AD6" s="557"/>
      <c r="AE6" s="557"/>
      <c r="AF6" s="557"/>
      <c r="AG6" s="557"/>
    </row>
    <row r="7" spans="1:41" ht="14.25">
      <c r="A7" s="191"/>
      <c r="B7" s="130">
        <v>1</v>
      </c>
      <c r="C7" s="192" t="s">
        <v>689</v>
      </c>
      <c r="D7" s="154"/>
      <c r="E7" s="368"/>
      <c r="F7" s="368"/>
      <c r="G7" s="368"/>
      <c r="H7" s="368"/>
      <c r="I7" s="368"/>
      <c r="J7" s="368"/>
      <c r="K7" s="368"/>
      <c r="L7" s="368"/>
      <c r="M7" s="368"/>
      <c r="N7" s="368"/>
      <c r="O7" s="368"/>
      <c r="P7" s="368"/>
      <c r="Q7" s="368"/>
      <c r="R7" s="368"/>
      <c r="S7" s="368"/>
      <c r="T7" s="154"/>
      <c r="U7" s="154"/>
      <c r="V7" s="154"/>
      <c r="W7" s="154"/>
      <c r="X7" s="154"/>
      <c r="Y7" s="154"/>
      <c r="Z7" s="154"/>
      <c r="AA7" s="154"/>
      <c r="AB7" s="154"/>
      <c r="AC7" s="154"/>
      <c r="AD7" s="154"/>
      <c r="AE7" s="154"/>
      <c r="AF7" s="154"/>
      <c r="AG7" s="154"/>
      <c r="AH7" s="558" t="s">
        <v>690</v>
      </c>
      <c r="AI7" s="559"/>
      <c r="AJ7" s="559"/>
      <c r="AK7" s="559"/>
      <c r="AL7" s="559"/>
      <c r="AM7" s="559"/>
      <c r="AN7" s="559"/>
      <c r="AO7" s="559"/>
    </row>
    <row r="8" spans="1:41">
      <c r="B8" s="193"/>
      <c r="C8" s="236" t="s">
        <v>689</v>
      </c>
      <c r="D8" s="156"/>
      <c r="E8" s="156"/>
      <c r="F8" s="156"/>
      <c r="G8" s="156"/>
      <c r="H8" s="156"/>
      <c r="I8" s="156"/>
      <c r="J8" s="156"/>
      <c r="K8" s="156"/>
      <c r="L8" s="156"/>
      <c r="M8" s="156"/>
      <c r="N8" s="156"/>
      <c r="O8" s="156"/>
      <c r="P8" s="156"/>
      <c r="Q8" s="156"/>
      <c r="R8" s="156"/>
      <c r="S8" s="156"/>
      <c r="T8" s="156"/>
      <c r="U8" s="156"/>
      <c r="V8" s="156"/>
      <c r="W8" s="156"/>
      <c r="X8" s="156"/>
      <c r="Y8" s="156"/>
      <c r="Z8" s="156"/>
      <c r="AA8" s="156"/>
      <c r="AB8" s="156"/>
      <c r="AC8" s="156"/>
      <c r="AD8" s="156"/>
      <c r="AE8" s="156"/>
      <c r="AF8" s="156"/>
      <c r="AG8" s="156"/>
      <c r="AH8" s="559"/>
      <c r="AI8" s="559"/>
      <c r="AJ8" s="559"/>
      <c r="AK8" s="559"/>
      <c r="AL8" s="559"/>
      <c r="AM8" s="559"/>
      <c r="AN8" s="559"/>
      <c r="AO8" s="559"/>
    </row>
    <row r="9" spans="1:41">
      <c r="B9" s="193"/>
      <c r="C9" s="236" t="s">
        <v>689</v>
      </c>
      <c r="D9" s="156"/>
      <c r="E9" s="156"/>
      <c r="F9" s="156"/>
      <c r="G9" s="156"/>
      <c r="H9" s="156"/>
      <c r="I9" s="156"/>
      <c r="J9" s="156"/>
      <c r="K9" s="156"/>
      <c r="L9" s="156"/>
      <c r="M9" s="156"/>
      <c r="N9" s="156"/>
      <c r="O9" s="156"/>
      <c r="P9" s="156"/>
      <c r="Q9" s="156"/>
      <c r="R9" s="156"/>
      <c r="S9" s="156"/>
      <c r="T9" s="156"/>
      <c r="U9" s="156"/>
      <c r="V9" s="156"/>
      <c r="W9" s="156"/>
      <c r="X9" s="156"/>
      <c r="Y9" s="156"/>
      <c r="Z9" s="156"/>
      <c r="AA9" s="156"/>
      <c r="AB9" s="156"/>
      <c r="AC9" s="156"/>
      <c r="AD9" s="156"/>
      <c r="AE9" s="156"/>
      <c r="AF9" s="156"/>
      <c r="AG9" s="156"/>
      <c r="AH9" s="559"/>
      <c r="AI9" s="559"/>
      <c r="AJ9" s="559"/>
      <c r="AK9" s="559"/>
      <c r="AL9" s="559"/>
      <c r="AM9" s="559"/>
      <c r="AN9" s="559"/>
      <c r="AO9" s="559"/>
    </row>
    <row r="10" spans="1:41">
      <c r="B10" s="193"/>
      <c r="C10" s="236" t="s">
        <v>689</v>
      </c>
      <c r="D10" s="156"/>
      <c r="E10" s="156"/>
      <c r="F10" s="156"/>
      <c r="G10" s="156"/>
      <c r="H10" s="156"/>
      <c r="I10" s="156"/>
      <c r="J10" s="156"/>
      <c r="K10" s="156"/>
      <c r="L10" s="156"/>
      <c r="M10" s="156"/>
      <c r="N10" s="156"/>
      <c r="O10" s="156"/>
      <c r="P10" s="156"/>
      <c r="Q10" s="156"/>
      <c r="R10" s="156"/>
      <c r="S10" s="156"/>
      <c r="T10" s="156"/>
      <c r="U10" s="156"/>
      <c r="V10" s="156"/>
      <c r="W10" s="156"/>
      <c r="X10" s="156"/>
      <c r="Y10" s="156"/>
      <c r="Z10" s="156"/>
      <c r="AA10" s="156"/>
      <c r="AB10" s="156"/>
      <c r="AC10" s="156"/>
      <c r="AD10" s="156"/>
      <c r="AE10" s="156"/>
      <c r="AF10" s="156"/>
      <c r="AG10" s="156"/>
      <c r="AH10" s="559"/>
      <c r="AI10" s="559"/>
      <c r="AJ10" s="559"/>
      <c r="AK10" s="559"/>
      <c r="AL10" s="559"/>
      <c r="AM10" s="559"/>
      <c r="AN10" s="559"/>
      <c r="AO10" s="559"/>
    </row>
    <row r="11" spans="1:41">
      <c r="B11" s="130">
        <v>2</v>
      </c>
      <c r="C11" s="237" t="s">
        <v>689</v>
      </c>
      <c r="D11" s="194" t="str">
        <f t="shared" ref="D11:AG11" si="0">IF(COUNTIF(D8:D10,"C")&gt;=1,"A",IF(COUNTIF(D8:D10,"C")&gt;0,"P"," "))</f>
        <v xml:space="preserve"> </v>
      </c>
      <c r="E11" s="194" t="str">
        <f t="shared" si="0"/>
        <v xml:space="preserve"> </v>
      </c>
      <c r="F11" s="194" t="str">
        <f t="shared" ref="F11:S11" si="1">IF(COUNTIF(F8:F10,"C")&gt;=1,"A",IF(COUNTIF(F8:F10,"C")&gt;0,"P"," "))</f>
        <v xml:space="preserve"> </v>
      </c>
      <c r="G11" s="194" t="str">
        <f t="shared" si="1"/>
        <v xml:space="preserve"> </v>
      </c>
      <c r="H11" s="194" t="str">
        <f t="shared" si="1"/>
        <v xml:space="preserve"> </v>
      </c>
      <c r="I11" s="194" t="str">
        <f t="shared" si="1"/>
        <v xml:space="preserve"> </v>
      </c>
      <c r="J11" s="194" t="str">
        <f t="shared" si="1"/>
        <v xml:space="preserve"> </v>
      </c>
      <c r="K11" s="194" t="str">
        <f t="shared" si="1"/>
        <v xml:space="preserve"> </v>
      </c>
      <c r="L11" s="194" t="str">
        <f t="shared" si="1"/>
        <v xml:space="preserve"> </v>
      </c>
      <c r="M11" s="194" t="str">
        <f t="shared" si="1"/>
        <v xml:space="preserve"> </v>
      </c>
      <c r="N11" s="194" t="str">
        <f t="shared" si="1"/>
        <v xml:space="preserve"> </v>
      </c>
      <c r="O11" s="194" t="str">
        <f t="shared" si="1"/>
        <v xml:space="preserve"> </v>
      </c>
      <c r="P11" s="194" t="str">
        <f t="shared" si="1"/>
        <v xml:space="preserve"> </v>
      </c>
      <c r="Q11" s="194" t="str">
        <f t="shared" si="1"/>
        <v xml:space="preserve"> </v>
      </c>
      <c r="R11" s="194" t="str">
        <f t="shared" si="1"/>
        <v xml:space="preserve"> </v>
      </c>
      <c r="S11" s="194" t="str">
        <f t="shared" si="1"/>
        <v xml:space="preserve"> </v>
      </c>
      <c r="T11" s="194" t="str">
        <f t="shared" si="0"/>
        <v xml:space="preserve"> </v>
      </c>
      <c r="U11" s="194" t="str">
        <f t="shared" si="0"/>
        <v xml:space="preserve"> </v>
      </c>
      <c r="V11" s="194" t="str">
        <f t="shared" si="0"/>
        <v xml:space="preserve"> </v>
      </c>
      <c r="W11" s="194" t="str">
        <f t="shared" si="0"/>
        <v xml:space="preserve"> </v>
      </c>
      <c r="X11" s="194" t="str">
        <f t="shared" si="0"/>
        <v xml:space="preserve"> </v>
      </c>
      <c r="Y11" s="194" t="str">
        <f t="shared" si="0"/>
        <v xml:space="preserve"> </v>
      </c>
      <c r="Z11" s="194" t="str">
        <f t="shared" si="0"/>
        <v xml:space="preserve"> </v>
      </c>
      <c r="AA11" s="194" t="str">
        <f t="shared" si="0"/>
        <v xml:space="preserve"> </v>
      </c>
      <c r="AB11" s="194" t="str">
        <f t="shared" si="0"/>
        <v xml:space="preserve"> </v>
      </c>
      <c r="AC11" s="194" t="str">
        <f t="shared" si="0"/>
        <v xml:space="preserve"> </v>
      </c>
      <c r="AD11" s="194" t="str">
        <f t="shared" si="0"/>
        <v xml:space="preserve"> </v>
      </c>
      <c r="AE11" s="194" t="str">
        <f t="shared" si="0"/>
        <v xml:space="preserve"> </v>
      </c>
      <c r="AF11" s="194" t="str">
        <f t="shared" si="0"/>
        <v xml:space="preserve"> </v>
      </c>
      <c r="AG11" s="194" t="str">
        <f t="shared" si="0"/>
        <v xml:space="preserve"> </v>
      </c>
      <c r="AH11" s="559"/>
      <c r="AI11" s="559"/>
      <c r="AJ11" s="559"/>
      <c r="AK11" s="559"/>
      <c r="AL11" s="559"/>
      <c r="AM11" s="559"/>
      <c r="AN11" s="559"/>
      <c r="AO11" s="559"/>
    </row>
    <row r="12" spans="1:41">
      <c r="A12" s="185"/>
      <c r="B12" s="193"/>
      <c r="C12" s="236" t="s">
        <v>689</v>
      </c>
      <c r="D12" s="156"/>
      <c r="E12" s="156"/>
      <c r="F12" s="156"/>
      <c r="G12" s="156"/>
      <c r="H12" s="156"/>
      <c r="I12" s="156"/>
      <c r="J12" s="156"/>
      <c r="K12" s="156"/>
      <c r="L12" s="156"/>
      <c r="M12" s="156"/>
      <c r="N12" s="156"/>
      <c r="O12" s="156"/>
      <c r="P12" s="156"/>
      <c r="Q12" s="156"/>
      <c r="R12" s="156"/>
      <c r="S12" s="156"/>
      <c r="T12" s="156"/>
      <c r="U12" s="156"/>
      <c r="V12" s="156"/>
      <c r="W12" s="156"/>
      <c r="X12" s="156"/>
      <c r="Y12" s="156"/>
      <c r="Z12" s="156"/>
      <c r="AA12" s="156"/>
      <c r="AB12" s="156"/>
      <c r="AC12" s="156"/>
      <c r="AD12" s="156"/>
      <c r="AE12" s="156"/>
      <c r="AF12" s="156"/>
      <c r="AG12" s="156"/>
      <c r="AH12" s="559"/>
      <c r="AI12" s="559"/>
      <c r="AJ12" s="559"/>
      <c r="AK12" s="559"/>
      <c r="AL12" s="559"/>
      <c r="AM12" s="559"/>
      <c r="AN12" s="559"/>
      <c r="AO12" s="559"/>
    </row>
    <row r="13" spans="1:41">
      <c r="A13" s="185"/>
      <c r="B13" s="193"/>
      <c r="C13" s="236" t="s">
        <v>689</v>
      </c>
      <c r="D13" s="156"/>
      <c r="E13" s="156"/>
      <c r="F13" s="156"/>
      <c r="G13" s="156"/>
      <c r="H13" s="156"/>
      <c r="I13" s="156"/>
      <c r="J13" s="156"/>
      <c r="K13" s="156"/>
      <c r="L13" s="156"/>
      <c r="M13" s="156"/>
      <c r="N13" s="156"/>
      <c r="O13" s="156"/>
      <c r="P13" s="156"/>
      <c r="Q13" s="156"/>
      <c r="R13" s="156"/>
      <c r="S13" s="156"/>
      <c r="T13" s="156"/>
      <c r="U13" s="156"/>
      <c r="V13" s="156"/>
      <c r="W13" s="156"/>
      <c r="X13" s="156"/>
      <c r="Y13" s="156"/>
      <c r="Z13" s="156"/>
      <c r="AA13" s="156"/>
      <c r="AB13" s="156"/>
      <c r="AC13" s="156"/>
      <c r="AD13" s="156"/>
      <c r="AE13" s="156"/>
      <c r="AF13" s="156"/>
      <c r="AG13" s="156"/>
      <c r="AH13" s="559"/>
      <c r="AI13" s="559"/>
      <c r="AJ13" s="559"/>
      <c r="AK13" s="559"/>
      <c r="AL13" s="559"/>
      <c r="AM13" s="559"/>
      <c r="AN13" s="559"/>
      <c r="AO13" s="559"/>
    </row>
    <row r="14" spans="1:41">
      <c r="A14" s="185"/>
      <c r="B14" s="193"/>
      <c r="C14" s="236" t="s">
        <v>689</v>
      </c>
      <c r="D14" s="156"/>
      <c r="E14" s="156"/>
      <c r="F14" s="156"/>
      <c r="G14" s="156"/>
      <c r="H14" s="156"/>
      <c r="I14" s="156"/>
      <c r="J14" s="156"/>
      <c r="K14" s="156"/>
      <c r="L14" s="156"/>
      <c r="M14" s="156"/>
      <c r="N14" s="156"/>
      <c r="O14" s="156"/>
      <c r="P14" s="156"/>
      <c r="Q14" s="156"/>
      <c r="R14" s="156"/>
      <c r="S14" s="156"/>
      <c r="T14" s="156"/>
      <c r="U14" s="156"/>
      <c r="V14" s="156"/>
      <c r="W14" s="156"/>
      <c r="X14" s="156"/>
      <c r="Y14" s="156"/>
      <c r="Z14" s="156"/>
      <c r="AA14" s="156"/>
      <c r="AB14" s="156"/>
      <c r="AC14" s="156"/>
      <c r="AD14" s="156"/>
      <c r="AE14" s="156"/>
      <c r="AF14" s="156"/>
      <c r="AG14" s="156"/>
      <c r="AH14" s="559"/>
      <c r="AI14" s="559"/>
      <c r="AJ14" s="559"/>
      <c r="AK14" s="559"/>
      <c r="AL14" s="559"/>
      <c r="AM14" s="559"/>
      <c r="AN14" s="559"/>
      <c r="AO14" s="559"/>
    </row>
    <row r="15" spans="1:41">
      <c r="A15" s="195"/>
      <c r="B15" s="130">
        <v>3</v>
      </c>
      <c r="C15" s="237" t="s">
        <v>689</v>
      </c>
      <c r="D15" s="194" t="str">
        <f t="shared" ref="D15:AG15" si="2">IF(COUNTIF(D12:D14,"C")&gt;=1,"A",IF(COUNTIF(D12:D14,"C")&gt;0,"P"," "))</f>
        <v xml:space="preserve"> </v>
      </c>
      <c r="E15" s="194" t="str">
        <f t="shared" si="2"/>
        <v xml:space="preserve"> </v>
      </c>
      <c r="F15" s="194" t="str">
        <f t="shared" ref="F15:S15" si="3">IF(COUNTIF(F12:F14,"C")&gt;=1,"A",IF(COUNTIF(F12:F14,"C")&gt;0,"P"," "))</f>
        <v xml:space="preserve"> </v>
      </c>
      <c r="G15" s="194" t="str">
        <f t="shared" si="3"/>
        <v xml:space="preserve"> </v>
      </c>
      <c r="H15" s="194" t="str">
        <f t="shared" si="3"/>
        <v xml:space="preserve"> </v>
      </c>
      <c r="I15" s="194" t="str">
        <f t="shared" si="3"/>
        <v xml:space="preserve"> </v>
      </c>
      <c r="J15" s="194" t="str">
        <f t="shared" si="3"/>
        <v xml:space="preserve"> </v>
      </c>
      <c r="K15" s="194" t="str">
        <f t="shared" si="3"/>
        <v xml:space="preserve"> </v>
      </c>
      <c r="L15" s="194" t="str">
        <f t="shared" si="3"/>
        <v xml:space="preserve"> </v>
      </c>
      <c r="M15" s="194" t="str">
        <f t="shared" si="3"/>
        <v xml:space="preserve"> </v>
      </c>
      <c r="N15" s="194" t="str">
        <f t="shared" si="3"/>
        <v xml:space="preserve"> </v>
      </c>
      <c r="O15" s="194" t="str">
        <f t="shared" si="3"/>
        <v xml:space="preserve"> </v>
      </c>
      <c r="P15" s="194" t="str">
        <f t="shared" si="3"/>
        <v xml:space="preserve"> </v>
      </c>
      <c r="Q15" s="194" t="str">
        <f t="shared" si="3"/>
        <v xml:space="preserve"> </v>
      </c>
      <c r="R15" s="194" t="str">
        <f t="shared" si="3"/>
        <v xml:space="preserve"> </v>
      </c>
      <c r="S15" s="194" t="str">
        <f t="shared" si="3"/>
        <v xml:space="preserve"> </v>
      </c>
      <c r="T15" s="194" t="str">
        <f t="shared" si="2"/>
        <v xml:space="preserve"> </v>
      </c>
      <c r="U15" s="194" t="str">
        <f t="shared" si="2"/>
        <v xml:space="preserve"> </v>
      </c>
      <c r="V15" s="194" t="str">
        <f t="shared" si="2"/>
        <v xml:space="preserve"> </v>
      </c>
      <c r="W15" s="194" t="str">
        <f t="shared" si="2"/>
        <v xml:space="preserve"> </v>
      </c>
      <c r="X15" s="194" t="str">
        <f t="shared" si="2"/>
        <v xml:space="preserve"> </v>
      </c>
      <c r="Y15" s="194" t="str">
        <f t="shared" si="2"/>
        <v xml:space="preserve"> </v>
      </c>
      <c r="Z15" s="194" t="str">
        <f t="shared" si="2"/>
        <v xml:space="preserve"> </v>
      </c>
      <c r="AA15" s="194" t="str">
        <f t="shared" si="2"/>
        <v xml:space="preserve"> </v>
      </c>
      <c r="AB15" s="194" t="str">
        <f t="shared" si="2"/>
        <v xml:space="preserve"> </v>
      </c>
      <c r="AC15" s="194" t="str">
        <f t="shared" si="2"/>
        <v xml:space="preserve"> </v>
      </c>
      <c r="AD15" s="194" t="str">
        <f t="shared" si="2"/>
        <v xml:space="preserve"> </v>
      </c>
      <c r="AE15" s="194" t="str">
        <f t="shared" si="2"/>
        <v xml:space="preserve"> </v>
      </c>
      <c r="AF15" s="194" t="str">
        <f t="shared" si="2"/>
        <v xml:space="preserve"> </v>
      </c>
      <c r="AG15" s="194" t="str">
        <f t="shared" si="2"/>
        <v xml:space="preserve"> </v>
      </c>
    </row>
    <row r="16" spans="1:41" ht="14.25">
      <c r="A16" s="191"/>
      <c r="B16" s="193"/>
      <c r="C16" s="236" t="s">
        <v>689</v>
      </c>
      <c r="D16" s="156"/>
      <c r="E16" s="156"/>
      <c r="F16" s="156"/>
      <c r="G16" s="156"/>
      <c r="H16" s="156"/>
      <c r="I16" s="156"/>
      <c r="J16" s="156"/>
      <c r="K16" s="156"/>
      <c r="L16" s="156"/>
      <c r="M16" s="156"/>
      <c r="N16" s="156"/>
      <c r="O16" s="156"/>
      <c r="P16" s="156"/>
      <c r="Q16" s="156"/>
      <c r="R16" s="156"/>
      <c r="S16" s="156"/>
      <c r="T16" s="156"/>
      <c r="U16" s="156"/>
      <c r="V16" s="156"/>
      <c r="W16" s="156"/>
      <c r="X16" s="156"/>
      <c r="Y16" s="156"/>
      <c r="Z16" s="156"/>
      <c r="AA16" s="156"/>
      <c r="AB16" s="156"/>
      <c r="AC16" s="156"/>
      <c r="AD16" s="156"/>
      <c r="AE16" s="156"/>
      <c r="AF16" s="156"/>
      <c r="AG16" s="156"/>
    </row>
    <row r="17" spans="1:33">
      <c r="B17" s="193"/>
      <c r="C17" s="236" t="s">
        <v>689</v>
      </c>
      <c r="D17" s="156"/>
      <c r="E17" s="156"/>
      <c r="F17" s="156"/>
      <c r="G17" s="156"/>
      <c r="H17" s="156"/>
      <c r="I17" s="156"/>
      <c r="J17" s="156"/>
      <c r="K17" s="156"/>
      <c r="L17" s="156"/>
      <c r="M17" s="156"/>
      <c r="N17" s="156"/>
      <c r="O17" s="156"/>
      <c r="P17" s="156"/>
      <c r="Q17" s="156"/>
      <c r="R17" s="156"/>
      <c r="S17" s="156"/>
      <c r="T17" s="156"/>
      <c r="U17" s="156"/>
      <c r="V17" s="156"/>
      <c r="W17" s="156"/>
      <c r="X17" s="156"/>
      <c r="Y17" s="156"/>
      <c r="Z17" s="156"/>
      <c r="AA17" s="156"/>
      <c r="AB17" s="156"/>
      <c r="AC17" s="156"/>
      <c r="AD17" s="156"/>
      <c r="AE17" s="156"/>
      <c r="AF17" s="156"/>
      <c r="AG17" s="156"/>
    </row>
    <row r="18" spans="1:33">
      <c r="B18" s="193"/>
      <c r="C18" s="236" t="s">
        <v>689</v>
      </c>
      <c r="D18" s="156"/>
      <c r="E18" s="156"/>
      <c r="F18" s="156"/>
      <c r="G18" s="156"/>
      <c r="H18" s="156"/>
      <c r="I18" s="156"/>
      <c r="J18" s="156"/>
      <c r="K18" s="156"/>
      <c r="L18" s="156"/>
      <c r="M18" s="156"/>
      <c r="N18" s="156"/>
      <c r="O18" s="156"/>
      <c r="P18" s="156"/>
      <c r="Q18" s="156"/>
      <c r="R18" s="156"/>
      <c r="S18" s="156"/>
      <c r="T18" s="156"/>
      <c r="U18" s="156"/>
      <c r="V18" s="156"/>
      <c r="W18" s="156"/>
      <c r="X18" s="156"/>
      <c r="Y18" s="156"/>
      <c r="Z18" s="156"/>
      <c r="AA18" s="156"/>
      <c r="AB18" s="156"/>
      <c r="AC18" s="156"/>
      <c r="AD18" s="156"/>
      <c r="AE18" s="156"/>
      <c r="AF18" s="156"/>
      <c r="AG18" s="156"/>
    </row>
    <row r="19" spans="1:33">
      <c r="B19" s="130">
        <v>4</v>
      </c>
      <c r="C19" s="237" t="s">
        <v>689</v>
      </c>
      <c r="D19" s="194" t="str">
        <f t="shared" ref="D19:AG19" si="4">IF(COUNTIF(D16:D18,"C")&gt;=1,"A",IF(COUNTIF(D16:D18,"C")&gt;0,"P"," "))</f>
        <v xml:space="preserve"> </v>
      </c>
      <c r="E19" s="194" t="str">
        <f t="shared" si="4"/>
        <v xml:space="preserve"> </v>
      </c>
      <c r="F19" s="194" t="str">
        <f t="shared" ref="F19:S19" si="5">IF(COUNTIF(F16:F18,"C")&gt;=1,"A",IF(COUNTIF(F16:F18,"C")&gt;0,"P"," "))</f>
        <v xml:space="preserve"> </v>
      </c>
      <c r="G19" s="194" t="str">
        <f t="shared" si="5"/>
        <v xml:space="preserve"> </v>
      </c>
      <c r="H19" s="194" t="str">
        <f t="shared" si="5"/>
        <v xml:space="preserve"> </v>
      </c>
      <c r="I19" s="194" t="str">
        <f t="shared" si="5"/>
        <v xml:space="preserve"> </v>
      </c>
      <c r="J19" s="194" t="str">
        <f t="shared" si="5"/>
        <v xml:space="preserve"> </v>
      </c>
      <c r="K19" s="194" t="str">
        <f t="shared" si="5"/>
        <v xml:space="preserve"> </v>
      </c>
      <c r="L19" s="194" t="str">
        <f t="shared" si="5"/>
        <v xml:space="preserve"> </v>
      </c>
      <c r="M19" s="194" t="str">
        <f t="shared" si="5"/>
        <v xml:space="preserve"> </v>
      </c>
      <c r="N19" s="194" t="str">
        <f t="shared" si="5"/>
        <v xml:space="preserve"> </v>
      </c>
      <c r="O19" s="194" t="str">
        <f t="shared" si="5"/>
        <v xml:space="preserve"> </v>
      </c>
      <c r="P19" s="194" t="str">
        <f t="shared" si="5"/>
        <v xml:space="preserve"> </v>
      </c>
      <c r="Q19" s="194" t="str">
        <f t="shared" si="5"/>
        <v xml:space="preserve"> </v>
      </c>
      <c r="R19" s="194" t="str">
        <f t="shared" si="5"/>
        <v xml:space="preserve"> </v>
      </c>
      <c r="S19" s="194" t="str">
        <f t="shared" si="5"/>
        <v xml:space="preserve"> </v>
      </c>
      <c r="T19" s="194" t="str">
        <f t="shared" si="4"/>
        <v xml:space="preserve"> </v>
      </c>
      <c r="U19" s="194" t="str">
        <f t="shared" si="4"/>
        <v xml:space="preserve"> </v>
      </c>
      <c r="V19" s="194" t="str">
        <f t="shared" si="4"/>
        <v xml:space="preserve"> </v>
      </c>
      <c r="W19" s="194" t="str">
        <f t="shared" si="4"/>
        <v xml:space="preserve"> </v>
      </c>
      <c r="X19" s="194" t="str">
        <f t="shared" si="4"/>
        <v xml:space="preserve"> </v>
      </c>
      <c r="Y19" s="194" t="str">
        <f t="shared" si="4"/>
        <v xml:space="preserve"> </v>
      </c>
      <c r="Z19" s="194" t="str">
        <f t="shared" si="4"/>
        <v xml:space="preserve"> </v>
      </c>
      <c r="AA19" s="194" t="str">
        <f t="shared" si="4"/>
        <v xml:space="preserve"> </v>
      </c>
      <c r="AB19" s="194" t="str">
        <f t="shared" si="4"/>
        <v xml:space="preserve"> </v>
      </c>
      <c r="AC19" s="194" t="str">
        <f t="shared" si="4"/>
        <v xml:space="preserve"> </v>
      </c>
      <c r="AD19" s="194" t="str">
        <f t="shared" si="4"/>
        <v xml:space="preserve"> </v>
      </c>
      <c r="AE19" s="194" t="str">
        <f t="shared" si="4"/>
        <v xml:space="preserve"> </v>
      </c>
      <c r="AF19" s="194" t="str">
        <f t="shared" si="4"/>
        <v xml:space="preserve"> </v>
      </c>
      <c r="AG19" s="194" t="str">
        <f t="shared" si="4"/>
        <v xml:space="preserve"> </v>
      </c>
    </row>
    <row r="20" spans="1:33">
      <c r="B20" s="193"/>
      <c r="C20" s="236" t="s">
        <v>689</v>
      </c>
      <c r="D20" s="156"/>
      <c r="E20" s="156"/>
      <c r="F20" s="156"/>
      <c r="G20" s="156"/>
      <c r="H20" s="156"/>
      <c r="I20" s="156"/>
      <c r="J20" s="156"/>
      <c r="K20" s="156"/>
      <c r="L20" s="156"/>
      <c r="M20" s="156"/>
      <c r="N20" s="156"/>
      <c r="O20" s="156"/>
      <c r="P20" s="156"/>
      <c r="Q20" s="156"/>
      <c r="R20" s="156"/>
      <c r="S20" s="156"/>
      <c r="T20" s="156"/>
      <c r="U20" s="156"/>
      <c r="V20" s="156"/>
      <c r="W20" s="156"/>
      <c r="X20" s="156"/>
      <c r="Y20" s="156"/>
      <c r="Z20" s="156"/>
      <c r="AA20" s="156"/>
      <c r="AB20" s="156"/>
      <c r="AC20" s="156"/>
      <c r="AD20" s="156"/>
      <c r="AE20" s="156"/>
      <c r="AF20" s="156"/>
      <c r="AG20" s="156"/>
    </row>
    <row r="21" spans="1:33">
      <c r="B21" s="193"/>
      <c r="C21" s="236" t="s">
        <v>689</v>
      </c>
      <c r="D21" s="156"/>
      <c r="E21" s="156"/>
      <c r="F21" s="156"/>
      <c r="G21" s="156"/>
      <c r="H21" s="156"/>
      <c r="I21" s="156"/>
      <c r="J21" s="156"/>
      <c r="K21" s="156"/>
      <c r="L21" s="156"/>
      <c r="M21" s="156"/>
      <c r="N21" s="156"/>
      <c r="O21" s="156"/>
      <c r="P21" s="156"/>
      <c r="Q21" s="156"/>
      <c r="R21" s="156"/>
      <c r="S21" s="156"/>
      <c r="T21" s="156"/>
      <c r="U21" s="156"/>
      <c r="V21" s="156"/>
      <c r="W21" s="156"/>
      <c r="X21" s="156"/>
      <c r="Y21" s="156"/>
      <c r="Z21" s="156"/>
      <c r="AA21" s="156"/>
      <c r="AB21" s="156"/>
      <c r="AC21" s="156"/>
      <c r="AD21" s="156"/>
      <c r="AE21" s="156"/>
      <c r="AF21" s="156"/>
      <c r="AG21" s="156"/>
    </row>
    <row r="22" spans="1:33">
      <c r="A22" s="185"/>
      <c r="B22" s="193"/>
      <c r="C22" s="236" t="s">
        <v>689</v>
      </c>
      <c r="D22" s="156"/>
      <c r="E22" s="156"/>
      <c r="F22" s="156"/>
      <c r="G22" s="156"/>
      <c r="H22" s="156"/>
      <c r="I22" s="156"/>
      <c r="J22" s="156"/>
      <c r="K22" s="156"/>
      <c r="L22" s="156"/>
      <c r="M22" s="156"/>
      <c r="N22" s="156"/>
      <c r="O22" s="156"/>
      <c r="P22" s="156"/>
      <c r="Q22" s="156"/>
      <c r="R22" s="156"/>
      <c r="S22" s="156"/>
      <c r="T22" s="156"/>
      <c r="U22" s="156"/>
      <c r="V22" s="156"/>
      <c r="W22" s="156"/>
      <c r="X22" s="156"/>
      <c r="Y22" s="156"/>
      <c r="Z22" s="156"/>
      <c r="AA22" s="156"/>
      <c r="AB22" s="156"/>
      <c r="AC22" s="156"/>
      <c r="AD22" s="156"/>
      <c r="AE22" s="156"/>
      <c r="AF22" s="156"/>
      <c r="AG22" s="156"/>
    </row>
    <row r="23" spans="1:33">
      <c r="A23" s="185"/>
      <c r="B23" s="130">
        <v>5</v>
      </c>
      <c r="C23" s="237" t="s">
        <v>689</v>
      </c>
      <c r="D23" s="194" t="str">
        <f t="shared" ref="D23:AG23" si="6">IF(COUNTIF(D20:D22,"C")&gt;=1,"A",IF(COUNTIF(D20:D22,"C")&gt;0,"P"," "))</f>
        <v xml:space="preserve"> </v>
      </c>
      <c r="E23" s="194" t="str">
        <f t="shared" si="6"/>
        <v xml:space="preserve"> </v>
      </c>
      <c r="F23" s="194" t="str">
        <f t="shared" ref="F23:S23" si="7">IF(COUNTIF(F20:F22,"C")&gt;=1,"A",IF(COUNTIF(F20:F22,"C")&gt;0,"P"," "))</f>
        <v xml:space="preserve"> </v>
      </c>
      <c r="G23" s="194" t="str">
        <f t="shared" si="7"/>
        <v xml:space="preserve"> </v>
      </c>
      <c r="H23" s="194" t="str">
        <f t="shared" si="7"/>
        <v xml:space="preserve"> </v>
      </c>
      <c r="I23" s="194" t="str">
        <f t="shared" si="7"/>
        <v xml:space="preserve"> </v>
      </c>
      <c r="J23" s="194" t="str">
        <f t="shared" si="7"/>
        <v xml:space="preserve"> </v>
      </c>
      <c r="K23" s="194" t="str">
        <f t="shared" si="7"/>
        <v xml:space="preserve"> </v>
      </c>
      <c r="L23" s="194" t="str">
        <f t="shared" si="7"/>
        <v xml:space="preserve"> </v>
      </c>
      <c r="M23" s="194" t="str">
        <f t="shared" si="7"/>
        <v xml:space="preserve"> </v>
      </c>
      <c r="N23" s="194" t="str">
        <f t="shared" si="7"/>
        <v xml:space="preserve"> </v>
      </c>
      <c r="O23" s="194" t="str">
        <f t="shared" si="7"/>
        <v xml:space="preserve"> </v>
      </c>
      <c r="P23" s="194" t="str">
        <f t="shared" si="7"/>
        <v xml:space="preserve"> </v>
      </c>
      <c r="Q23" s="194" t="str">
        <f t="shared" si="7"/>
        <v xml:space="preserve"> </v>
      </c>
      <c r="R23" s="194" t="str">
        <f t="shared" si="7"/>
        <v xml:space="preserve"> </v>
      </c>
      <c r="S23" s="194" t="str">
        <f t="shared" si="7"/>
        <v xml:space="preserve"> </v>
      </c>
      <c r="T23" s="194" t="str">
        <f t="shared" si="6"/>
        <v xml:space="preserve"> </v>
      </c>
      <c r="U23" s="194" t="str">
        <f t="shared" si="6"/>
        <v xml:space="preserve"> </v>
      </c>
      <c r="V23" s="194" t="str">
        <f t="shared" si="6"/>
        <v xml:space="preserve"> </v>
      </c>
      <c r="W23" s="194" t="str">
        <f t="shared" si="6"/>
        <v xml:space="preserve"> </v>
      </c>
      <c r="X23" s="194" t="str">
        <f t="shared" si="6"/>
        <v xml:space="preserve"> </v>
      </c>
      <c r="Y23" s="194" t="str">
        <f t="shared" si="6"/>
        <v xml:space="preserve"> </v>
      </c>
      <c r="Z23" s="194" t="str">
        <f t="shared" si="6"/>
        <v xml:space="preserve"> </v>
      </c>
      <c r="AA23" s="194" t="str">
        <f t="shared" si="6"/>
        <v xml:space="preserve"> </v>
      </c>
      <c r="AB23" s="194" t="str">
        <f t="shared" si="6"/>
        <v xml:space="preserve"> </v>
      </c>
      <c r="AC23" s="194" t="str">
        <f t="shared" si="6"/>
        <v xml:space="preserve"> </v>
      </c>
      <c r="AD23" s="194" t="str">
        <f t="shared" si="6"/>
        <v xml:space="preserve"> </v>
      </c>
      <c r="AE23" s="194" t="str">
        <f t="shared" si="6"/>
        <v xml:space="preserve"> </v>
      </c>
      <c r="AF23" s="194" t="str">
        <f t="shared" si="6"/>
        <v xml:space="preserve"> </v>
      </c>
      <c r="AG23" s="194" t="str">
        <f t="shared" si="6"/>
        <v xml:space="preserve"> </v>
      </c>
    </row>
    <row r="24" spans="1:33">
      <c r="B24" s="193"/>
      <c r="C24" s="236" t="s">
        <v>689</v>
      </c>
      <c r="D24" s="156"/>
      <c r="E24" s="156"/>
      <c r="F24" s="156"/>
      <c r="G24" s="156"/>
      <c r="H24" s="156"/>
      <c r="I24" s="156"/>
      <c r="J24" s="156"/>
      <c r="K24" s="156"/>
      <c r="L24" s="156"/>
      <c r="M24" s="156"/>
      <c r="N24" s="156"/>
      <c r="O24" s="156"/>
      <c r="P24" s="156"/>
      <c r="Q24" s="156"/>
      <c r="R24" s="156"/>
      <c r="S24" s="156"/>
      <c r="T24" s="156"/>
      <c r="U24" s="156"/>
      <c r="V24" s="156"/>
      <c r="W24" s="156"/>
      <c r="X24" s="156"/>
      <c r="Y24" s="156"/>
      <c r="Z24" s="156"/>
      <c r="AA24" s="156"/>
      <c r="AB24" s="156"/>
      <c r="AC24" s="156"/>
      <c r="AD24" s="156"/>
      <c r="AE24" s="156"/>
      <c r="AF24" s="156"/>
      <c r="AG24" s="156"/>
    </row>
    <row r="25" spans="1:33">
      <c r="B25" s="193"/>
      <c r="C25" s="236" t="s">
        <v>689</v>
      </c>
      <c r="D25" s="156"/>
      <c r="E25" s="156"/>
      <c r="F25" s="156"/>
      <c r="G25" s="156"/>
      <c r="H25" s="156"/>
      <c r="I25" s="156"/>
      <c r="J25" s="156"/>
      <c r="K25" s="156"/>
      <c r="L25" s="156"/>
      <c r="M25" s="156"/>
      <c r="N25" s="156"/>
      <c r="O25" s="156"/>
      <c r="P25" s="156"/>
      <c r="Q25" s="156"/>
      <c r="R25" s="156"/>
      <c r="S25" s="156"/>
      <c r="T25" s="156"/>
      <c r="U25" s="156"/>
      <c r="V25" s="156"/>
      <c r="W25" s="156"/>
      <c r="X25" s="156"/>
      <c r="Y25" s="156"/>
      <c r="Z25" s="156"/>
      <c r="AA25" s="156"/>
      <c r="AB25" s="156"/>
      <c r="AC25" s="156"/>
      <c r="AD25" s="156"/>
      <c r="AE25" s="156"/>
      <c r="AF25" s="156"/>
      <c r="AG25" s="156"/>
    </row>
    <row r="26" spans="1:33">
      <c r="B26" s="193"/>
      <c r="C26" s="236" t="s">
        <v>689</v>
      </c>
      <c r="D26" s="156"/>
      <c r="E26" s="156"/>
      <c r="F26" s="156"/>
      <c r="G26" s="156"/>
      <c r="H26" s="156"/>
      <c r="I26" s="156"/>
      <c r="J26" s="156"/>
      <c r="K26" s="156"/>
      <c r="L26" s="156"/>
      <c r="M26" s="156"/>
      <c r="N26" s="156"/>
      <c r="O26" s="156"/>
      <c r="P26" s="156"/>
      <c r="Q26" s="156"/>
      <c r="R26" s="156"/>
      <c r="S26" s="156"/>
      <c r="T26" s="156"/>
      <c r="U26" s="156"/>
      <c r="V26" s="156"/>
      <c r="W26" s="156"/>
      <c r="X26" s="156"/>
      <c r="Y26" s="156"/>
      <c r="Z26" s="156"/>
      <c r="AA26" s="156"/>
      <c r="AB26" s="156"/>
      <c r="AC26" s="156"/>
      <c r="AD26" s="156"/>
      <c r="AE26" s="156"/>
      <c r="AF26" s="156"/>
      <c r="AG26" s="156"/>
    </row>
    <row r="27" spans="1:33" ht="0.75" customHeight="1" thickBot="1">
      <c r="D27" s="194" t="str">
        <f t="shared" ref="D27:AG27" si="8">IF(COUNTIF(D24:D26,"C")&gt;=1,"A",IF(COUNTIF(D24:D26,"C")&gt;0,"P"," "))</f>
        <v xml:space="preserve"> </v>
      </c>
      <c r="E27" s="194" t="str">
        <f t="shared" si="8"/>
        <v xml:space="preserve"> </v>
      </c>
      <c r="F27" s="194" t="str">
        <f t="shared" ref="F27:S27" si="9">IF(COUNTIF(F24:F26,"C")&gt;=1,"A",IF(COUNTIF(F24:F26,"C")&gt;0,"P"," "))</f>
        <v xml:space="preserve"> </v>
      </c>
      <c r="G27" s="194" t="str">
        <f t="shared" si="9"/>
        <v xml:space="preserve"> </v>
      </c>
      <c r="H27" s="194" t="str">
        <f t="shared" si="9"/>
        <v xml:space="preserve"> </v>
      </c>
      <c r="I27" s="194" t="str">
        <f t="shared" si="9"/>
        <v xml:space="preserve"> </v>
      </c>
      <c r="J27" s="194" t="str">
        <f t="shared" si="9"/>
        <v xml:space="preserve"> </v>
      </c>
      <c r="K27" s="194" t="str">
        <f t="shared" si="9"/>
        <v xml:space="preserve"> </v>
      </c>
      <c r="L27" s="194" t="str">
        <f t="shared" si="9"/>
        <v xml:space="preserve"> </v>
      </c>
      <c r="M27" s="194" t="str">
        <f t="shared" si="9"/>
        <v xml:space="preserve"> </v>
      </c>
      <c r="N27" s="194" t="str">
        <f t="shared" si="9"/>
        <v xml:space="preserve"> </v>
      </c>
      <c r="O27" s="194" t="str">
        <f t="shared" si="9"/>
        <v xml:space="preserve"> </v>
      </c>
      <c r="P27" s="194" t="str">
        <f t="shared" si="9"/>
        <v xml:space="preserve"> </v>
      </c>
      <c r="Q27" s="194" t="str">
        <f t="shared" si="9"/>
        <v xml:space="preserve"> </v>
      </c>
      <c r="R27" s="194" t="str">
        <f t="shared" si="9"/>
        <v xml:space="preserve"> </v>
      </c>
      <c r="S27" s="194" t="str">
        <f t="shared" si="9"/>
        <v xml:space="preserve"> </v>
      </c>
      <c r="T27" s="194" t="str">
        <f t="shared" si="8"/>
        <v xml:space="preserve"> </v>
      </c>
      <c r="U27" s="194" t="str">
        <f t="shared" si="8"/>
        <v xml:space="preserve"> </v>
      </c>
      <c r="V27" s="194" t="str">
        <f t="shared" si="8"/>
        <v xml:space="preserve"> </v>
      </c>
      <c r="W27" s="194" t="str">
        <f t="shared" si="8"/>
        <v xml:space="preserve"> </v>
      </c>
      <c r="X27" s="194" t="str">
        <f t="shared" si="8"/>
        <v xml:space="preserve"> </v>
      </c>
      <c r="Y27" s="194" t="str">
        <f t="shared" si="8"/>
        <v xml:space="preserve"> </v>
      </c>
      <c r="Z27" s="194" t="str">
        <f t="shared" si="8"/>
        <v xml:space="preserve"> </v>
      </c>
      <c r="AA27" s="194" t="str">
        <f t="shared" si="8"/>
        <v xml:space="preserve"> </v>
      </c>
      <c r="AB27" s="194" t="str">
        <f t="shared" si="8"/>
        <v xml:space="preserve"> </v>
      </c>
      <c r="AC27" s="194" t="str">
        <f t="shared" si="8"/>
        <v xml:space="preserve"> </v>
      </c>
      <c r="AD27" s="194" t="str">
        <f t="shared" si="8"/>
        <v xml:space="preserve"> </v>
      </c>
      <c r="AE27" s="194" t="str">
        <f t="shared" si="8"/>
        <v xml:space="preserve"> </v>
      </c>
      <c r="AF27" s="194" t="str">
        <f t="shared" si="8"/>
        <v xml:space="preserve"> </v>
      </c>
      <c r="AG27" s="194" t="str">
        <f t="shared" si="8"/>
        <v xml:space="preserve"> </v>
      </c>
    </row>
    <row r="28" spans="1:33" ht="13.5" thickBot="1">
      <c r="C28" s="131" t="s">
        <v>49</v>
      </c>
      <c r="D28" s="196" t="str">
        <f>IF(COUNTIF(D11:D27,"A")&gt;4,"C",IF(COUNTIF(D11:D27,"A")&gt;0,"P"," "))</f>
        <v xml:space="preserve"> </v>
      </c>
      <c r="E28" s="196" t="str">
        <f>IF(COUNTIF(E11:E27,"A")&gt;4,"C",IF(COUNTIF(E11:E27,"A")&gt;0,"P"," "))</f>
        <v xml:space="preserve"> </v>
      </c>
      <c r="F28" s="196" t="str">
        <f t="shared" ref="F28:S28" si="10">IF(COUNTIF(F11:F27,"A")&gt;4,"C",IF(COUNTIF(F11:F27,"A")&gt;0,"P"," "))</f>
        <v xml:space="preserve"> </v>
      </c>
      <c r="G28" s="196" t="str">
        <f t="shared" si="10"/>
        <v xml:space="preserve"> </v>
      </c>
      <c r="H28" s="196" t="str">
        <f t="shared" si="10"/>
        <v xml:space="preserve"> </v>
      </c>
      <c r="I28" s="196" t="str">
        <f t="shared" si="10"/>
        <v xml:space="preserve"> </v>
      </c>
      <c r="J28" s="196" t="str">
        <f t="shared" si="10"/>
        <v xml:space="preserve"> </v>
      </c>
      <c r="K28" s="196" t="str">
        <f t="shared" si="10"/>
        <v xml:space="preserve"> </v>
      </c>
      <c r="L28" s="196" t="str">
        <f t="shared" si="10"/>
        <v xml:space="preserve"> </v>
      </c>
      <c r="M28" s="196" t="str">
        <f t="shared" si="10"/>
        <v xml:space="preserve"> </v>
      </c>
      <c r="N28" s="196" t="str">
        <f t="shared" si="10"/>
        <v xml:space="preserve"> </v>
      </c>
      <c r="O28" s="196" t="str">
        <f t="shared" si="10"/>
        <v xml:space="preserve"> </v>
      </c>
      <c r="P28" s="196" t="str">
        <f t="shared" si="10"/>
        <v xml:space="preserve"> </v>
      </c>
      <c r="Q28" s="196" t="str">
        <f t="shared" si="10"/>
        <v xml:space="preserve"> </v>
      </c>
      <c r="R28" s="196" t="str">
        <f t="shared" si="10"/>
        <v xml:space="preserve"> </v>
      </c>
      <c r="S28" s="196" t="str">
        <f t="shared" si="10"/>
        <v xml:space="preserve"> </v>
      </c>
      <c r="T28" s="196" t="str">
        <f t="shared" ref="T28:AG28" si="11">IF(COUNTIF(T11:T27,"A")&gt;4,"C",IF(COUNTIF(T11:T27,"A")&gt;0,"P"," "))</f>
        <v xml:space="preserve"> </v>
      </c>
      <c r="U28" s="196" t="str">
        <f t="shared" si="11"/>
        <v xml:space="preserve"> </v>
      </c>
      <c r="V28" s="196" t="str">
        <f t="shared" si="11"/>
        <v xml:space="preserve"> </v>
      </c>
      <c r="W28" s="196" t="str">
        <f t="shared" si="11"/>
        <v xml:space="preserve"> </v>
      </c>
      <c r="X28" s="196" t="str">
        <f t="shared" si="11"/>
        <v xml:space="preserve"> </v>
      </c>
      <c r="Y28" s="196" t="str">
        <f t="shared" si="11"/>
        <v xml:space="preserve"> </v>
      </c>
      <c r="Z28" s="196" t="str">
        <f t="shared" si="11"/>
        <v xml:space="preserve"> </v>
      </c>
      <c r="AA28" s="196" t="str">
        <f t="shared" si="11"/>
        <v xml:space="preserve"> </v>
      </c>
      <c r="AB28" s="196" t="str">
        <f t="shared" si="11"/>
        <v xml:space="preserve"> </v>
      </c>
      <c r="AC28" s="196" t="str">
        <f t="shared" si="11"/>
        <v xml:space="preserve"> </v>
      </c>
      <c r="AD28" s="196" t="str">
        <f t="shared" si="11"/>
        <v xml:space="preserve"> </v>
      </c>
      <c r="AE28" s="196" t="str">
        <f t="shared" si="11"/>
        <v xml:space="preserve"> </v>
      </c>
      <c r="AF28" s="196" t="str">
        <f t="shared" si="11"/>
        <v xml:space="preserve"> </v>
      </c>
      <c r="AG28" s="196" t="str">
        <f t="shared" si="11"/>
        <v xml:space="preserve"> </v>
      </c>
    </row>
    <row r="30" spans="1:33" ht="15">
      <c r="B30" s="555" t="s">
        <v>1066</v>
      </c>
      <c r="C30" s="556"/>
      <c r="D30" s="543"/>
      <c r="E30" s="543"/>
      <c r="F30" s="543"/>
      <c r="G30" s="543"/>
      <c r="H30" s="543"/>
      <c r="I30" s="543"/>
      <c r="J30" s="543"/>
      <c r="K30" s="543"/>
      <c r="L30" s="543"/>
      <c r="M30" s="543"/>
      <c r="N30" s="543"/>
      <c r="O30" s="543"/>
      <c r="P30" s="543"/>
      <c r="Q30" s="543"/>
      <c r="R30" s="543"/>
      <c r="S30" s="543"/>
      <c r="T30" s="557"/>
      <c r="U30" s="557"/>
      <c r="V30" s="557"/>
      <c r="W30" s="557"/>
      <c r="X30" s="557"/>
      <c r="Y30" s="557"/>
      <c r="Z30" s="557"/>
      <c r="AA30" s="557"/>
      <c r="AB30" s="557"/>
      <c r="AC30" s="557"/>
      <c r="AD30" s="557"/>
      <c r="AE30" s="557"/>
      <c r="AF30" s="557"/>
      <c r="AG30" s="557"/>
    </row>
    <row r="31" spans="1:33">
      <c r="B31" s="130">
        <v>1</v>
      </c>
      <c r="C31" s="192" t="s">
        <v>689</v>
      </c>
      <c r="D31" s="154"/>
      <c r="E31" s="368"/>
      <c r="F31" s="368"/>
      <c r="G31" s="368"/>
      <c r="H31" s="368"/>
      <c r="I31" s="368"/>
      <c r="J31" s="368"/>
      <c r="K31" s="368"/>
      <c r="L31" s="368"/>
      <c r="M31" s="368"/>
      <c r="N31" s="368"/>
      <c r="O31" s="368"/>
      <c r="P31" s="368"/>
      <c r="Q31" s="368"/>
      <c r="R31" s="368"/>
      <c r="S31" s="368"/>
      <c r="T31" s="154"/>
      <c r="U31" s="154"/>
      <c r="V31" s="154"/>
      <c r="W31" s="154"/>
      <c r="X31" s="154"/>
      <c r="Y31" s="154"/>
      <c r="Z31" s="154"/>
      <c r="AA31" s="154"/>
      <c r="AB31" s="154"/>
      <c r="AC31" s="154"/>
      <c r="AD31" s="154"/>
      <c r="AE31" s="154"/>
      <c r="AF31" s="154"/>
      <c r="AG31" s="154"/>
    </row>
    <row r="32" spans="1:33">
      <c r="B32" s="193"/>
      <c r="C32" s="236" t="s">
        <v>689</v>
      </c>
      <c r="D32" s="156"/>
      <c r="E32" s="156"/>
      <c r="F32" s="156"/>
      <c r="G32" s="156"/>
      <c r="H32" s="156"/>
      <c r="I32" s="156"/>
      <c r="J32" s="156"/>
      <c r="K32" s="156"/>
      <c r="L32" s="156"/>
      <c r="M32" s="156"/>
      <c r="N32" s="156"/>
      <c r="O32" s="156"/>
      <c r="P32" s="156"/>
      <c r="Q32" s="156"/>
      <c r="R32" s="156"/>
      <c r="S32" s="156"/>
      <c r="T32" s="156"/>
      <c r="U32" s="156"/>
      <c r="V32" s="156"/>
      <c r="W32" s="156"/>
      <c r="X32" s="156"/>
      <c r="Y32" s="156"/>
      <c r="Z32" s="156"/>
      <c r="AA32" s="156"/>
      <c r="AB32" s="156"/>
      <c r="AC32" s="156"/>
      <c r="AD32" s="156"/>
      <c r="AE32" s="156"/>
      <c r="AF32" s="156"/>
      <c r="AG32" s="156"/>
    </row>
    <row r="33" spans="2:33">
      <c r="B33" s="193"/>
      <c r="C33" s="236" t="s">
        <v>689</v>
      </c>
      <c r="D33" s="156"/>
      <c r="E33" s="156"/>
      <c r="F33" s="156"/>
      <c r="G33" s="156"/>
      <c r="H33" s="156"/>
      <c r="I33" s="156"/>
      <c r="J33" s="156"/>
      <c r="K33" s="156"/>
      <c r="L33" s="156"/>
      <c r="M33" s="156"/>
      <c r="N33" s="156"/>
      <c r="O33" s="156"/>
      <c r="P33" s="156"/>
      <c r="Q33" s="156"/>
      <c r="R33" s="156"/>
      <c r="S33" s="156"/>
      <c r="T33" s="156"/>
      <c r="U33" s="156"/>
      <c r="V33" s="156"/>
      <c r="W33" s="156"/>
      <c r="X33" s="156"/>
      <c r="Y33" s="156"/>
      <c r="Z33" s="156"/>
      <c r="AA33" s="156"/>
      <c r="AB33" s="156"/>
      <c r="AC33" s="156"/>
      <c r="AD33" s="156"/>
      <c r="AE33" s="156"/>
      <c r="AF33" s="156"/>
      <c r="AG33" s="156"/>
    </row>
    <row r="34" spans="2:33">
      <c r="B34" s="193"/>
      <c r="C34" s="236" t="s">
        <v>689</v>
      </c>
      <c r="D34" s="156"/>
      <c r="E34" s="156"/>
      <c r="F34" s="156"/>
      <c r="G34" s="156"/>
      <c r="H34" s="156"/>
      <c r="I34" s="156"/>
      <c r="J34" s="156"/>
      <c r="K34" s="156"/>
      <c r="L34" s="156"/>
      <c r="M34" s="156"/>
      <c r="N34" s="156"/>
      <c r="O34" s="156"/>
      <c r="P34" s="156"/>
      <c r="Q34" s="156"/>
      <c r="R34" s="156"/>
      <c r="S34" s="156"/>
      <c r="T34" s="156"/>
      <c r="U34" s="156"/>
      <c r="V34" s="156"/>
      <c r="W34" s="156"/>
      <c r="X34" s="156"/>
      <c r="Y34" s="156"/>
      <c r="Z34" s="156"/>
      <c r="AA34" s="156"/>
      <c r="AB34" s="156"/>
      <c r="AC34" s="156"/>
      <c r="AD34" s="156"/>
      <c r="AE34" s="156"/>
      <c r="AF34" s="156"/>
      <c r="AG34" s="156"/>
    </row>
    <row r="35" spans="2:33">
      <c r="B35" s="130">
        <v>2</v>
      </c>
      <c r="C35" s="237" t="s">
        <v>689</v>
      </c>
      <c r="D35" s="194" t="str">
        <f t="shared" ref="D35:AG35" si="12">IF(COUNTIF(D32:D34,"C")&gt;=1,"A",IF(COUNTIF(D32:D34,"C")&gt;0,"P"," "))</f>
        <v xml:space="preserve"> </v>
      </c>
      <c r="E35" s="194" t="str">
        <f t="shared" si="12"/>
        <v xml:space="preserve"> </v>
      </c>
      <c r="F35" s="194" t="str">
        <f t="shared" ref="F35:S35" si="13">IF(COUNTIF(F32:F34,"C")&gt;=1,"A",IF(COUNTIF(F32:F34,"C")&gt;0,"P"," "))</f>
        <v xml:space="preserve"> </v>
      </c>
      <c r="G35" s="194" t="str">
        <f t="shared" si="13"/>
        <v xml:space="preserve"> </v>
      </c>
      <c r="H35" s="194" t="str">
        <f t="shared" si="13"/>
        <v xml:space="preserve"> </v>
      </c>
      <c r="I35" s="194" t="str">
        <f t="shared" si="13"/>
        <v xml:space="preserve"> </v>
      </c>
      <c r="J35" s="194" t="str">
        <f t="shared" si="13"/>
        <v xml:space="preserve"> </v>
      </c>
      <c r="K35" s="194" t="str">
        <f t="shared" si="13"/>
        <v xml:space="preserve"> </v>
      </c>
      <c r="L35" s="194" t="str">
        <f t="shared" si="13"/>
        <v xml:space="preserve"> </v>
      </c>
      <c r="M35" s="194" t="str">
        <f t="shared" si="13"/>
        <v xml:space="preserve"> </v>
      </c>
      <c r="N35" s="194" t="str">
        <f t="shared" si="13"/>
        <v xml:space="preserve"> </v>
      </c>
      <c r="O35" s="194" t="str">
        <f t="shared" si="13"/>
        <v xml:space="preserve"> </v>
      </c>
      <c r="P35" s="194" t="str">
        <f t="shared" si="13"/>
        <v xml:space="preserve"> </v>
      </c>
      <c r="Q35" s="194" t="str">
        <f t="shared" si="13"/>
        <v xml:space="preserve"> </v>
      </c>
      <c r="R35" s="194" t="str">
        <f t="shared" si="13"/>
        <v xml:space="preserve"> </v>
      </c>
      <c r="S35" s="194" t="str">
        <f t="shared" si="13"/>
        <v xml:space="preserve"> </v>
      </c>
      <c r="T35" s="194" t="str">
        <f t="shared" si="12"/>
        <v xml:space="preserve"> </v>
      </c>
      <c r="U35" s="194" t="str">
        <f t="shared" si="12"/>
        <v xml:space="preserve"> </v>
      </c>
      <c r="V35" s="194" t="str">
        <f t="shared" si="12"/>
        <v xml:space="preserve"> </v>
      </c>
      <c r="W35" s="194" t="str">
        <f t="shared" si="12"/>
        <v xml:space="preserve"> </v>
      </c>
      <c r="X35" s="194" t="str">
        <f t="shared" si="12"/>
        <v xml:space="preserve"> </v>
      </c>
      <c r="Y35" s="194" t="str">
        <f t="shared" si="12"/>
        <v xml:space="preserve"> </v>
      </c>
      <c r="Z35" s="194" t="str">
        <f t="shared" si="12"/>
        <v xml:space="preserve"> </v>
      </c>
      <c r="AA35" s="194" t="str">
        <f t="shared" si="12"/>
        <v xml:space="preserve"> </v>
      </c>
      <c r="AB35" s="194" t="str">
        <f t="shared" si="12"/>
        <v xml:space="preserve"> </v>
      </c>
      <c r="AC35" s="194" t="str">
        <f t="shared" si="12"/>
        <v xml:space="preserve"> </v>
      </c>
      <c r="AD35" s="194" t="str">
        <f t="shared" si="12"/>
        <v xml:space="preserve"> </v>
      </c>
      <c r="AE35" s="194" t="str">
        <f t="shared" si="12"/>
        <v xml:space="preserve"> </v>
      </c>
      <c r="AF35" s="194" t="str">
        <f t="shared" si="12"/>
        <v xml:space="preserve"> </v>
      </c>
      <c r="AG35" s="194" t="str">
        <f t="shared" si="12"/>
        <v xml:space="preserve"> </v>
      </c>
    </row>
    <row r="36" spans="2:33">
      <c r="B36" s="193"/>
      <c r="C36" s="236" t="s">
        <v>689</v>
      </c>
      <c r="D36" s="156"/>
      <c r="E36" s="156"/>
      <c r="F36" s="156"/>
      <c r="G36" s="156"/>
      <c r="H36" s="156"/>
      <c r="I36" s="156"/>
      <c r="J36" s="156"/>
      <c r="K36" s="156"/>
      <c r="L36" s="156"/>
      <c r="M36" s="156"/>
      <c r="N36" s="156"/>
      <c r="O36" s="156"/>
      <c r="P36" s="156"/>
      <c r="Q36" s="156"/>
      <c r="R36" s="156"/>
      <c r="S36" s="156"/>
      <c r="T36" s="156"/>
      <c r="U36" s="156"/>
      <c r="V36" s="156"/>
      <c r="W36" s="156"/>
      <c r="X36" s="156"/>
      <c r="Y36" s="156"/>
      <c r="Z36" s="156"/>
      <c r="AA36" s="156"/>
      <c r="AB36" s="156"/>
      <c r="AC36" s="156"/>
      <c r="AD36" s="156"/>
      <c r="AE36" s="156"/>
      <c r="AF36" s="156"/>
      <c r="AG36" s="156"/>
    </row>
    <row r="37" spans="2:33">
      <c r="B37" s="193"/>
      <c r="C37" s="236" t="s">
        <v>689</v>
      </c>
      <c r="D37" s="156"/>
      <c r="E37" s="156"/>
      <c r="F37" s="156"/>
      <c r="G37" s="156"/>
      <c r="H37" s="156"/>
      <c r="I37" s="156"/>
      <c r="J37" s="156"/>
      <c r="K37" s="156"/>
      <c r="L37" s="156"/>
      <c r="M37" s="156"/>
      <c r="N37" s="156"/>
      <c r="O37" s="156"/>
      <c r="P37" s="156"/>
      <c r="Q37" s="156"/>
      <c r="R37" s="156"/>
      <c r="S37" s="156"/>
      <c r="T37" s="156"/>
      <c r="U37" s="156"/>
      <c r="V37" s="156"/>
      <c r="W37" s="156"/>
      <c r="X37" s="156"/>
      <c r="Y37" s="156"/>
      <c r="Z37" s="156"/>
      <c r="AA37" s="156"/>
      <c r="AB37" s="156"/>
      <c r="AC37" s="156"/>
      <c r="AD37" s="156"/>
      <c r="AE37" s="156"/>
      <c r="AF37" s="156"/>
      <c r="AG37" s="156"/>
    </row>
    <row r="38" spans="2:33">
      <c r="B38" s="193"/>
      <c r="C38" s="236" t="s">
        <v>689</v>
      </c>
      <c r="D38" s="156"/>
      <c r="E38" s="156"/>
      <c r="F38" s="156"/>
      <c r="G38" s="156"/>
      <c r="H38" s="156"/>
      <c r="I38" s="156"/>
      <c r="J38" s="156"/>
      <c r="K38" s="156"/>
      <c r="L38" s="156"/>
      <c r="M38" s="156"/>
      <c r="N38" s="156"/>
      <c r="O38" s="156"/>
      <c r="P38" s="156"/>
      <c r="Q38" s="156"/>
      <c r="R38" s="156"/>
      <c r="S38" s="156"/>
      <c r="T38" s="156"/>
      <c r="U38" s="156"/>
      <c r="V38" s="156"/>
      <c r="W38" s="156"/>
      <c r="X38" s="156"/>
      <c r="Y38" s="156"/>
      <c r="Z38" s="156"/>
      <c r="AA38" s="156"/>
      <c r="AB38" s="156"/>
      <c r="AC38" s="156"/>
      <c r="AD38" s="156"/>
      <c r="AE38" s="156"/>
      <c r="AF38" s="156"/>
      <c r="AG38" s="156"/>
    </row>
    <row r="39" spans="2:33">
      <c r="B39" s="130">
        <v>3</v>
      </c>
      <c r="C39" s="237" t="s">
        <v>689</v>
      </c>
      <c r="D39" s="194" t="str">
        <f t="shared" ref="D39:AG39" si="14">IF(COUNTIF(D36:D38,"C")&gt;=1,"A",IF(COUNTIF(D36:D38,"C")&gt;0,"P"," "))</f>
        <v xml:space="preserve"> </v>
      </c>
      <c r="E39" s="194" t="str">
        <f t="shared" si="14"/>
        <v xml:space="preserve"> </v>
      </c>
      <c r="F39" s="194" t="str">
        <f t="shared" ref="F39:S39" si="15">IF(COUNTIF(F36:F38,"C")&gt;=1,"A",IF(COUNTIF(F36:F38,"C")&gt;0,"P"," "))</f>
        <v xml:space="preserve"> </v>
      </c>
      <c r="G39" s="194" t="str">
        <f t="shared" si="15"/>
        <v xml:space="preserve"> </v>
      </c>
      <c r="H39" s="194" t="str">
        <f t="shared" si="15"/>
        <v xml:space="preserve"> </v>
      </c>
      <c r="I39" s="194" t="str">
        <f t="shared" si="15"/>
        <v xml:space="preserve"> </v>
      </c>
      <c r="J39" s="194" t="str">
        <f t="shared" si="15"/>
        <v xml:space="preserve"> </v>
      </c>
      <c r="K39" s="194" t="str">
        <f t="shared" si="15"/>
        <v xml:space="preserve"> </v>
      </c>
      <c r="L39" s="194" t="str">
        <f t="shared" si="15"/>
        <v xml:space="preserve"> </v>
      </c>
      <c r="M39" s="194" t="str">
        <f t="shared" si="15"/>
        <v xml:space="preserve"> </v>
      </c>
      <c r="N39" s="194" t="str">
        <f t="shared" si="15"/>
        <v xml:space="preserve"> </v>
      </c>
      <c r="O39" s="194" t="str">
        <f t="shared" si="15"/>
        <v xml:space="preserve"> </v>
      </c>
      <c r="P39" s="194" t="str">
        <f t="shared" si="15"/>
        <v xml:space="preserve"> </v>
      </c>
      <c r="Q39" s="194" t="str">
        <f t="shared" si="15"/>
        <v xml:space="preserve"> </v>
      </c>
      <c r="R39" s="194" t="str">
        <f t="shared" si="15"/>
        <v xml:space="preserve"> </v>
      </c>
      <c r="S39" s="194" t="str">
        <f t="shared" si="15"/>
        <v xml:space="preserve"> </v>
      </c>
      <c r="T39" s="194" t="str">
        <f t="shared" si="14"/>
        <v xml:space="preserve"> </v>
      </c>
      <c r="U39" s="194" t="str">
        <f t="shared" si="14"/>
        <v xml:space="preserve"> </v>
      </c>
      <c r="V39" s="194" t="str">
        <f t="shared" si="14"/>
        <v xml:space="preserve"> </v>
      </c>
      <c r="W39" s="194" t="str">
        <f t="shared" si="14"/>
        <v xml:space="preserve"> </v>
      </c>
      <c r="X39" s="194" t="str">
        <f t="shared" si="14"/>
        <v xml:space="preserve"> </v>
      </c>
      <c r="Y39" s="194" t="str">
        <f t="shared" si="14"/>
        <v xml:space="preserve"> </v>
      </c>
      <c r="Z39" s="194" t="str">
        <f t="shared" si="14"/>
        <v xml:space="preserve"> </v>
      </c>
      <c r="AA39" s="194" t="str">
        <f t="shared" si="14"/>
        <v xml:space="preserve"> </v>
      </c>
      <c r="AB39" s="194" t="str">
        <f t="shared" si="14"/>
        <v xml:space="preserve"> </v>
      </c>
      <c r="AC39" s="194" t="str">
        <f t="shared" si="14"/>
        <v xml:space="preserve"> </v>
      </c>
      <c r="AD39" s="194" t="str">
        <f t="shared" si="14"/>
        <v xml:space="preserve"> </v>
      </c>
      <c r="AE39" s="194" t="str">
        <f t="shared" si="14"/>
        <v xml:space="preserve"> </v>
      </c>
      <c r="AF39" s="194" t="str">
        <f t="shared" si="14"/>
        <v xml:space="preserve"> </v>
      </c>
      <c r="AG39" s="194" t="str">
        <f t="shared" si="14"/>
        <v xml:space="preserve"> </v>
      </c>
    </row>
    <row r="40" spans="2:33">
      <c r="B40" s="193"/>
      <c r="C40" s="236" t="s">
        <v>689</v>
      </c>
      <c r="D40" s="156"/>
      <c r="E40" s="156"/>
      <c r="F40" s="156"/>
      <c r="G40" s="156"/>
      <c r="H40" s="156"/>
      <c r="I40" s="156"/>
      <c r="J40" s="156"/>
      <c r="K40" s="156"/>
      <c r="L40" s="156"/>
      <c r="M40" s="156"/>
      <c r="N40" s="156"/>
      <c r="O40" s="156"/>
      <c r="P40" s="156"/>
      <c r="Q40" s="156"/>
      <c r="R40" s="156"/>
      <c r="S40" s="156"/>
      <c r="T40" s="156"/>
      <c r="U40" s="156"/>
      <c r="V40" s="156"/>
      <c r="W40" s="156"/>
      <c r="X40" s="156"/>
      <c r="Y40" s="156"/>
      <c r="Z40" s="156"/>
      <c r="AA40" s="156"/>
      <c r="AB40" s="156"/>
      <c r="AC40" s="156"/>
      <c r="AD40" s="156"/>
      <c r="AE40" s="156"/>
      <c r="AF40" s="156"/>
      <c r="AG40" s="156"/>
    </row>
    <row r="41" spans="2:33">
      <c r="B41" s="193"/>
      <c r="C41" s="236" t="s">
        <v>689</v>
      </c>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row>
    <row r="42" spans="2:33">
      <c r="B42" s="193"/>
      <c r="C42" s="236" t="s">
        <v>689</v>
      </c>
      <c r="D42" s="156"/>
      <c r="E42" s="156"/>
      <c r="F42" s="156"/>
      <c r="G42" s="156"/>
      <c r="H42" s="156"/>
      <c r="I42" s="156"/>
      <c r="J42" s="156"/>
      <c r="K42" s="156"/>
      <c r="L42" s="156"/>
      <c r="M42" s="156"/>
      <c r="N42" s="156"/>
      <c r="O42" s="156"/>
      <c r="P42" s="156"/>
      <c r="Q42" s="156"/>
      <c r="R42" s="156"/>
      <c r="S42" s="156"/>
      <c r="T42" s="156"/>
      <c r="U42" s="156"/>
      <c r="V42" s="156"/>
      <c r="W42" s="156"/>
      <c r="X42" s="156"/>
      <c r="Y42" s="156"/>
      <c r="Z42" s="156"/>
      <c r="AA42" s="156"/>
      <c r="AB42" s="156"/>
      <c r="AC42" s="156"/>
      <c r="AD42" s="156"/>
      <c r="AE42" s="156"/>
      <c r="AF42" s="156"/>
      <c r="AG42" s="156"/>
    </row>
    <row r="43" spans="2:33">
      <c r="B43" s="130">
        <v>4</v>
      </c>
      <c r="C43" s="237" t="s">
        <v>689</v>
      </c>
      <c r="D43" s="194" t="str">
        <f t="shared" ref="D43:AG43" si="16">IF(COUNTIF(D40:D42,"C")&gt;=1,"A",IF(COUNTIF(D40:D42,"C")&gt;0,"P"," "))</f>
        <v xml:space="preserve"> </v>
      </c>
      <c r="E43" s="194" t="str">
        <f t="shared" si="16"/>
        <v xml:space="preserve"> </v>
      </c>
      <c r="F43" s="194" t="str">
        <f t="shared" ref="F43:S43" si="17">IF(COUNTIF(F40:F42,"C")&gt;=1,"A",IF(COUNTIF(F40:F42,"C")&gt;0,"P"," "))</f>
        <v xml:space="preserve"> </v>
      </c>
      <c r="G43" s="194" t="str">
        <f t="shared" si="17"/>
        <v xml:space="preserve"> </v>
      </c>
      <c r="H43" s="194" t="str">
        <f t="shared" si="17"/>
        <v xml:space="preserve"> </v>
      </c>
      <c r="I43" s="194" t="str">
        <f t="shared" si="17"/>
        <v xml:space="preserve"> </v>
      </c>
      <c r="J43" s="194" t="str">
        <f t="shared" si="17"/>
        <v xml:space="preserve"> </v>
      </c>
      <c r="K43" s="194" t="str">
        <f t="shared" si="17"/>
        <v xml:space="preserve"> </v>
      </c>
      <c r="L43" s="194" t="str">
        <f t="shared" si="17"/>
        <v xml:space="preserve"> </v>
      </c>
      <c r="M43" s="194" t="str">
        <f t="shared" si="17"/>
        <v xml:space="preserve"> </v>
      </c>
      <c r="N43" s="194" t="str">
        <f t="shared" si="17"/>
        <v xml:space="preserve"> </v>
      </c>
      <c r="O43" s="194" t="str">
        <f t="shared" si="17"/>
        <v xml:space="preserve"> </v>
      </c>
      <c r="P43" s="194" t="str">
        <f t="shared" si="17"/>
        <v xml:space="preserve"> </v>
      </c>
      <c r="Q43" s="194" t="str">
        <f t="shared" si="17"/>
        <v xml:space="preserve"> </v>
      </c>
      <c r="R43" s="194" t="str">
        <f t="shared" si="17"/>
        <v xml:space="preserve"> </v>
      </c>
      <c r="S43" s="194" t="str">
        <f t="shared" si="17"/>
        <v xml:space="preserve"> </v>
      </c>
      <c r="T43" s="194" t="str">
        <f t="shared" si="16"/>
        <v xml:space="preserve"> </v>
      </c>
      <c r="U43" s="194" t="str">
        <f t="shared" si="16"/>
        <v xml:space="preserve"> </v>
      </c>
      <c r="V43" s="194" t="str">
        <f t="shared" si="16"/>
        <v xml:space="preserve"> </v>
      </c>
      <c r="W43" s="194" t="str">
        <f t="shared" si="16"/>
        <v xml:space="preserve"> </v>
      </c>
      <c r="X43" s="194" t="str">
        <f t="shared" si="16"/>
        <v xml:space="preserve"> </v>
      </c>
      <c r="Y43" s="194" t="str">
        <f t="shared" si="16"/>
        <v xml:space="preserve"> </v>
      </c>
      <c r="Z43" s="194" t="str">
        <f t="shared" si="16"/>
        <v xml:space="preserve"> </v>
      </c>
      <c r="AA43" s="194" t="str">
        <f t="shared" si="16"/>
        <v xml:space="preserve"> </v>
      </c>
      <c r="AB43" s="194" t="str">
        <f t="shared" si="16"/>
        <v xml:space="preserve"> </v>
      </c>
      <c r="AC43" s="194" t="str">
        <f t="shared" si="16"/>
        <v xml:space="preserve"> </v>
      </c>
      <c r="AD43" s="194" t="str">
        <f t="shared" si="16"/>
        <v xml:space="preserve"> </v>
      </c>
      <c r="AE43" s="194" t="str">
        <f t="shared" si="16"/>
        <v xml:space="preserve"> </v>
      </c>
      <c r="AF43" s="194" t="str">
        <f t="shared" si="16"/>
        <v xml:space="preserve"> </v>
      </c>
      <c r="AG43" s="194" t="str">
        <f t="shared" si="16"/>
        <v xml:space="preserve"> </v>
      </c>
    </row>
    <row r="44" spans="2:33">
      <c r="B44" s="193"/>
      <c r="C44" s="236" t="s">
        <v>689</v>
      </c>
      <c r="D44" s="156"/>
      <c r="E44" s="156"/>
      <c r="F44" s="156"/>
      <c r="G44" s="156"/>
      <c r="H44" s="156"/>
      <c r="I44" s="156"/>
      <c r="J44" s="156"/>
      <c r="K44" s="156"/>
      <c r="L44" s="156"/>
      <c r="M44" s="156"/>
      <c r="N44" s="156"/>
      <c r="O44" s="156"/>
      <c r="P44" s="156"/>
      <c r="Q44" s="156"/>
      <c r="R44" s="156"/>
      <c r="S44" s="156"/>
      <c r="T44" s="156"/>
      <c r="U44" s="156"/>
      <c r="V44" s="156"/>
      <c r="W44" s="156"/>
      <c r="X44" s="156"/>
      <c r="Y44" s="156"/>
      <c r="Z44" s="156"/>
      <c r="AA44" s="156"/>
      <c r="AB44" s="156"/>
      <c r="AC44" s="156"/>
      <c r="AD44" s="156"/>
      <c r="AE44" s="156"/>
      <c r="AF44" s="156"/>
      <c r="AG44" s="156"/>
    </row>
    <row r="45" spans="2:33">
      <c r="B45" s="193"/>
      <c r="C45" s="236" t="s">
        <v>689</v>
      </c>
      <c r="D45" s="156"/>
      <c r="E45" s="156"/>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row>
    <row r="46" spans="2:33">
      <c r="B46" s="193"/>
      <c r="C46" s="236" t="s">
        <v>689</v>
      </c>
      <c r="D46" s="156"/>
      <c r="E46" s="156"/>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row>
    <row r="47" spans="2:33">
      <c r="B47" s="130">
        <v>5</v>
      </c>
      <c r="C47" s="237" t="s">
        <v>689</v>
      </c>
      <c r="D47" s="194" t="str">
        <f t="shared" ref="D47:AG47" si="18">IF(COUNTIF(D44:D46,"C")&gt;=1,"A",IF(COUNTIF(D44:D46,"C")&gt;0,"P"," "))</f>
        <v xml:space="preserve"> </v>
      </c>
      <c r="E47" s="194" t="str">
        <f t="shared" si="18"/>
        <v xml:space="preserve"> </v>
      </c>
      <c r="F47" s="194" t="str">
        <f t="shared" ref="F47:S47" si="19">IF(COUNTIF(F44:F46,"C")&gt;=1,"A",IF(COUNTIF(F44:F46,"C")&gt;0,"P"," "))</f>
        <v xml:space="preserve"> </v>
      </c>
      <c r="G47" s="194" t="str">
        <f t="shared" si="19"/>
        <v xml:space="preserve"> </v>
      </c>
      <c r="H47" s="194" t="str">
        <f t="shared" si="19"/>
        <v xml:space="preserve"> </v>
      </c>
      <c r="I47" s="194" t="str">
        <f t="shared" si="19"/>
        <v xml:space="preserve"> </v>
      </c>
      <c r="J47" s="194" t="str">
        <f t="shared" si="19"/>
        <v xml:space="preserve"> </v>
      </c>
      <c r="K47" s="194" t="str">
        <f t="shared" si="19"/>
        <v xml:space="preserve"> </v>
      </c>
      <c r="L47" s="194" t="str">
        <f t="shared" si="19"/>
        <v xml:space="preserve"> </v>
      </c>
      <c r="M47" s="194" t="str">
        <f t="shared" si="19"/>
        <v xml:space="preserve"> </v>
      </c>
      <c r="N47" s="194" t="str">
        <f t="shared" si="19"/>
        <v xml:space="preserve"> </v>
      </c>
      <c r="O47" s="194" t="str">
        <f t="shared" si="19"/>
        <v xml:space="preserve"> </v>
      </c>
      <c r="P47" s="194" t="str">
        <f t="shared" si="19"/>
        <v xml:space="preserve"> </v>
      </c>
      <c r="Q47" s="194" t="str">
        <f t="shared" si="19"/>
        <v xml:space="preserve"> </v>
      </c>
      <c r="R47" s="194" t="str">
        <f t="shared" si="19"/>
        <v xml:space="preserve"> </v>
      </c>
      <c r="S47" s="194" t="str">
        <f t="shared" si="19"/>
        <v xml:space="preserve"> </v>
      </c>
      <c r="T47" s="194" t="str">
        <f t="shared" si="18"/>
        <v xml:space="preserve"> </v>
      </c>
      <c r="U47" s="194" t="str">
        <f t="shared" si="18"/>
        <v xml:space="preserve"> </v>
      </c>
      <c r="V47" s="194" t="str">
        <f t="shared" si="18"/>
        <v xml:space="preserve"> </v>
      </c>
      <c r="W47" s="194" t="str">
        <f t="shared" si="18"/>
        <v xml:space="preserve"> </v>
      </c>
      <c r="X47" s="194" t="str">
        <f t="shared" si="18"/>
        <v xml:space="preserve"> </v>
      </c>
      <c r="Y47" s="194" t="str">
        <f t="shared" si="18"/>
        <v xml:space="preserve"> </v>
      </c>
      <c r="Z47" s="194" t="str">
        <f t="shared" si="18"/>
        <v xml:space="preserve"> </v>
      </c>
      <c r="AA47" s="194" t="str">
        <f t="shared" si="18"/>
        <v xml:space="preserve"> </v>
      </c>
      <c r="AB47" s="194" t="str">
        <f t="shared" si="18"/>
        <v xml:space="preserve"> </v>
      </c>
      <c r="AC47" s="194" t="str">
        <f t="shared" si="18"/>
        <v xml:space="preserve"> </v>
      </c>
      <c r="AD47" s="194" t="str">
        <f t="shared" si="18"/>
        <v xml:space="preserve"> </v>
      </c>
      <c r="AE47" s="194" t="str">
        <f t="shared" si="18"/>
        <v xml:space="preserve"> </v>
      </c>
      <c r="AF47" s="194" t="str">
        <f t="shared" si="18"/>
        <v xml:space="preserve"> </v>
      </c>
      <c r="AG47" s="194" t="str">
        <f t="shared" si="18"/>
        <v xml:space="preserve"> </v>
      </c>
    </row>
    <row r="48" spans="2:33">
      <c r="B48" s="193"/>
      <c r="C48" s="236" t="s">
        <v>689</v>
      </c>
      <c r="D48" s="156"/>
      <c r="E48" s="156"/>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row>
    <row r="49" spans="2:33">
      <c r="B49" s="193"/>
      <c r="C49" s="236" t="s">
        <v>689</v>
      </c>
      <c r="D49" s="156"/>
      <c r="E49" s="156"/>
      <c r="F49" s="156"/>
      <c r="G49" s="156"/>
      <c r="H49" s="156"/>
      <c r="I49" s="156"/>
      <c r="J49" s="156"/>
      <c r="K49" s="156"/>
      <c r="L49" s="156"/>
      <c r="M49" s="156"/>
      <c r="N49" s="156"/>
      <c r="O49" s="156"/>
      <c r="P49" s="156"/>
      <c r="Q49" s="156"/>
      <c r="R49" s="156"/>
      <c r="S49" s="156"/>
      <c r="T49" s="156"/>
      <c r="U49" s="156"/>
      <c r="V49" s="156"/>
      <c r="W49" s="156"/>
      <c r="X49" s="156"/>
      <c r="Y49" s="156"/>
      <c r="Z49" s="156"/>
      <c r="AA49" s="156"/>
      <c r="AB49" s="156"/>
      <c r="AC49" s="156"/>
      <c r="AD49" s="156"/>
      <c r="AE49" s="156"/>
      <c r="AF49" s="156"/>
      <c r="AG49" s="156"/>
    </row>
    <row r="50" spans="2:33">
      <c r="B50" s="193"/>
      <c r="C50" s="236" t="s">
        <v>689</v>
      </c>
      <c r="D50" s="156"/>
      <c r="E50" s="156"/>
      <c r="F50" s="156"/>
      <c r="G50" s="156"/>
      <c r="H50" s="156"/>
      <c r="I50" s="156"/>
      <c r="J50" s="156"/>
      <c r="K50" s="156"/>
      <c r="L50" s="156"/>
      <c r="M50" s="156"/>
      <c r="N50" s="156"/>
      <c r="O50" s="156"/>
      <c r="P50" s="156"/>
      <c r="Q50" s="156"/>
      <c r="R50" s="156"/>
      <c r="S50" s="156"/>
      <c r="T50" s="156"/>
      <c r="U50" s="156"/>
      <c r="V50" s="156"/>
      <c r="W50" s="156"/>
      <c r="X50" s="156"/>
      <c r="Y50" s="156"/>
      <c r="Z50" s="156"/>
      <c r="AA50" s="156"/>
      <c r="AB50" s="156"/>
      <c r="AC50" s="156"/>
      <c r="AD50" s="156"/>
      <c r="AE50" s="156"/>
      <c r="AF50" s="156"/>
      <c r="AG50" s="156"/>
    </row>
    <row r="51" spans="2:33" ht="0.75" customHeight="1" thickBot="1">
      <c r="D51" s="194" t="str">
        <f t="shared" ref="D51:AG51" si="20">IF(COUNTIF(D48:D50,"C")&gt;=1,"A",IF(COUNTIF(D48:D50,"C")&gt;0,"P"," "))</f>
        <v xml:space="preserve"> </v>
      </c>
      <c r="E51" s="194" t="str">
        <f t="shared" si="20"/>
        <v xml:space="preserve"> </v>
      </c>
      <c r="F51" s="194" t="str">
        <f t="shared" ref="F51:S51" si="21">IF(COUNTIF(F48:F50,"C")&gt;=1,"A",IF(COUNTIF(F48:F50,"C")&gt;0,"P"," "))</f>
        <v xml:space="preserve"> </v>
      </c>
      <c r="G51" s="194" t="str">
        <f t="shared" si="21"/>
        <v xml:space="preserve"> </v>
      </c>
      <c r="H51" s="194" t="str">
        <f t="shared" si="21"/>
        <v xml:space="preserve"> </v>
      </c>
      <c r="I51" s="194" t="str">
        <f t="shared" si="21"/>
        <v xml:space="preserve"> </v>
      </c>
      <c r="J51" s="194" t="str">
        <f t="shared" si="21"/>
        <v xml:space="preserve"> </v>
      </c>
      <c r="K51" s="194" t="str">
        <f t="shared" si="21"/>
        <v xml:space="preserve"> </v>
      </c>
      <c r="L51" s="194" t="str">
        <f t="shared" si="21"/>
        <v xml:space="preserve"> </v>
      </c>
      <c r="M51" s="194" t="str">
        <f t="shared" si="21"/>
        <v xml:space="preserve"> </v>
      </c>
      <c r="N51" s="194" t="str">
        <f t="shared" si="21"/>
        <v xml:space="preserve"> </v>
      </c>
      <c r="O51" s="194" t="str">
        <f t="shared" si="21"/>
        <v xml:space="preserve"> </v>
      </c>
      <c r="P51" s="194" t="str">
        <f t="shared" si="21"/>
        <v xml:space="preserve"> </v>
      </c>
      <c r="Q51" s="194" t="str">
        <f t="shared" si="21"/>
        <v xml:space="preserve"> </v>
      </c>
      <c r="R51" s="194" t="str">
        <f t="shared" si="21"/>
        <v xml:space="preserve"> </v>
      </c>
      <c r="S51" s="194" t="str">
        <f t="shared" si="21"/>
        <v xml:space="preserve"> </v>
      </c>
      <c r="T51" s="194" t="str">
        <f t="shared" si="20"/>
        <v xml:space="preserve"> </v>
      </c>
      <c r="U51" s="194" t="str">
        <f t="shared" si="20"/>
        <v xml:space="preserve"> </v>
      </c>
      <c r="V51" s="194" t="str">
        <f t="shared" si="20"/>
        <v xml:space="preserve"> </v>
      </c>
      <c r="W51" s="194" t="str">
        <f t="shared" si="20"/>
        <v xml:space="preserve"> </v>
      </c>
      <c r="X51" s="194" t="str">
        <f t="shared" si="20"/>
        <v xml:space="preserve"> </v>
      </c>
      <c r="Y51" s="194" t="str">
        <f t="shared" si="20"/>
        <v xml:space="preserve"> </v>
      </c>
      <c r="Z51" s="194" t="str">
        <f t="shared" si="20"/>
        <v xml:space="preserve"> </v>
      </c>
      <c r="AA51" s="194" t="str">
        <f t="shared" si="20"/>
        <v xml:space="preserve"> </v>
      </c>
      <c r="AB51" s="194" t="str">
        <f t="shared" si="20"/>
        <v xml:space="preserve"> </v>
      </c>
      <c r="AC51" s="194" t="str">
        <f t="shared" si="20"/>
        <v xml:space="preserve"> </v>
      </c>
      <c r="AD51" s="194" t="str">
        <f t="shared" si="20"/>
        <v xml:space="preserve"> </v>
      </c>
      <c r="AE51" s="194" t="str">
        <f t="shared" si="20"/>
        <v xml:space="preserve"> </v>
      </c>
      <c r="AF51" s="194" t="str">
        <f t="shared" si="20"/>
        <v xml:space="preserve"> </v>
      </c>
      <c r="AG51" s="194" t="str">
        <f t="shared" si="20"/>
        <v xml:space="preserve"> </v>
      </c>
    </row>
    <row r="52" spans="2:33" ht="13.5" thickBot="1">
      <c r="C52" s="131" t="s">
        <v>49</v>
      </c>
      <c r="D52" s="196" t="str">
        <f>IF(COUNTIF(D35:D51,"A")&gt;4,"C",IF(COUNTIF(D35:D51,"A")&gt;0,"P"," "))</f>
        <v xml:space="preserve"> </v>
      </c>
      <c r="E52" s="196" t="str">
        <f>IF(COUNTIF(E35:E51,"A")&gt;4,"C",IF(COUNTIF(E35:E51,"A")&gt;0,"P"," "))</f>
        <v xml:space="preserve"> </v>
      </c>
      <c r="F52" s="196" t="str">
        <f t="shared" ref="F52:S52" si="22">IF(COUNTIF(F35:F51,"A")&gt;4,"C",IF(COUNTIF(F35:F51,"A")&gt;0,"P"," "))</f>
        <v xml:space="preserve"> </v>
      </c>
      <c r="G52" s="196" t="str">
        <f t="shared" si="22"/>
        <v xml:space="preserve"> </v>
      </c>
      <c r="H52" s="196" t="str">
        <f t="shared" si="22"/>
        <v xml:space="preserve"> </v>
      </c>
      <c r="I52" s="196" t="str">
        <f t="shared" si="22"/>
        <v xml:space="preserve"> </v>
      </c>
      <c r="J52" s="196" t="str">
        <f t="shared" si="22"/>
        <v xml:space="preserve"> </v>
      </c>
      <c r="K52" s="196" t="str">
        <f t="shared" si="22"/>
        <v xml:space="preserve"> </v>
      </c>
      <c r="L52" s="196" t="str">
        <f t="shared" si="22"/>
        <v xml:space="preserve"> </v>
      </c>
      <c r="M52" s="196" t="str">
        <f t="shared" si="22"/>
        <v xml:space="preserve"> </v>
      </c>
      <c r="N52" s="196" t="str">
        <f t="shared" si="22"/>
        <v xml:space="preserve"> </v>
      </c>
      <c r="O52" s="196" t="str">
        <f t="shared" si="22"/>
        <v xml:space="preserve"> </v>
      </c>
      <c r="P52" s="196" t="str">
        <f t="shared" si="22"/>
        <v xml:space="preserve"> </v>
      </c>
      <c r="Q52" s="196" t="str">
        <f t="shared" si="22"/>
        <v xml:space="preserve"> </v>
      </c>
      <c r="R52" s="196" t="str">
        <f t="shared" si="22"/>
        <v xml:space="preserve"> </v>
      </c>
      <c r="S52" s="196" t="str">
        <f t="shared" si="22"/>
        <v xml:space="preserve"> </v>
      </c>
      <c r="T52" s="196" t="str">
        <f t="shared" ref="T52:AG52" si="23">IF(COUNTIF(T35:T51,"A")&gt;4,"C",IF(COUNTIF(T35:T51,"A")&gt;0,"P"," "))</f>
        <v xml:space="preserve"> </v>
      </c>
      <c r="U52" s="196" t="str">
        <f t="shared" si="23"/>
        <v xml:space="preserve"> </v>
      </c>
      <c r="V52" s="196" t="str">
        <f t="shared" si="23"/>
        <v xml:space="preserve"> </v>
      </c>
      <c r="W52" s="196" t="str">
        <f t="shared" si="23"/>
        <v xml:space="preserve"> </v>
      </c>
      <c r="X52" s="196" t="str">
        <f t="shared" si="23"/>
        <v xml:space="preserve"> </v>
      </c>
      <c r="Y52" s="196" t="str">
        <f t="shared" si="23"/>
        <v xml:space="preserve"> </v>
      </c>
      <c r="Z52" s="196" t="str">
        <f t="shared" si="23"/>
        <v xml:space="preserve"> </v>
      </c>
      <c r="AA52" s="196" t="str">
        <f t="shared" si="23"/>
        <v xml:space="preserve"> </v>
      </c>
      <c r="AB52" s="196" t="str">
        <f t="shared" si="23"/>
        <v xml:space="preserve"> </v>
      </c>
      <c r="AC52" s="196" t="str">
        <f t="shared" si="23"/>
        <v xml:space="preserve"> </v>
      </c>
      <c r="AD52" s="196" t="str">
        <f t="shared" si="23"/>
        <v xml:space="preserve"> </v>
      </c>
      <c r="AE52" s="196" t="str">
        <f t="shared" si="23"/>
        <v xml:space="preserve"> </v>
      </c>
      <c r="AF52" s="196" t="str">
        <f t="shared" si="23"/>
        <v xml:space="preserve"> </v>
      </c>
      <c r="AG52" s="196" t="str">
        <f t="shared" si="23"/>
        <v xml:space="preserve"> </v>
      </c>
    </row>
    <row r="54" spans="2:33" ht="15">
      <c r="B54" s="555" t="s">
        <v>1067</v>
      </c>
      <c r="C54" s="556"/>
      <c r="D54" s="543"/>
      <c r="E54" s="543"/>
      <c r="F54" s="543"/>
      <c r="G54" s="543"/>
      <c r="H54" s="543"/>
      <c r="I54" s="543"/>
      <c r="J54" s="543"/>
      <c r="K54" s="543"/>
      <c r="L54" s="543"/>
      <c r="M54" s="543"/>
      <c r="N54" s="543"/>
      <c r="O54" s="543"/>
      <c r="P54" s="543"/>
      <c r="Q54" s="543"/>
      <c r="R54" s="543"/>
      <c r="S54" s="543"/>
      <c r="T54" s="557"/>
      <c r="U54" s="557"/>
      <c r="V54" s="557"/>
      <c r="W54" s="557"/>
      <c r="X54" s="557"/>
      <c r="Y54" s="557"/>
      <c r="Z54" s="557"/>
      <c r="AA54" s="557"/>
      <c r="AB54" s="557"/>
      <c r="AC54" s="557"/>
      <c r="AD54" s="557"/>
      <c r="AE54" s="557"/>
      <c r="AF54" s="557"/>
      <c r="AG54" s="557"/>
    </row>
    <row r="55" spans="2:33">
      <c r="B55" s="130">
        <v>1</v>
      </c>
      <c r="C55" s="192" t="s">
        <v>689</v>
      </c>
      <c r="D55" s="154"/>
      <c r="E55" s="368"/>
      <c r="F55" s="368"/>
      <c r="G55" s="368"/>
      <c r="H55" s="368"/>
      <c r="I55" s="368"/>
      <c r="J55" s="368"/>
      <c r="K55" s="368"/>
      <c r="L55" s="368"/>
      <c r="M55" s="368"/>
      <c r="N55" s="368"/>
      <c r="O55" s="368"/>
      <c r="P55" s="368"/>
      <c r="Q55" s="368"/>
      <c r="R55" s="368"/>
      <c r="S55" s="368"/>
      <c r="T55" s="154"/>
      <c r="U55" s="154"/>
      <c r="V55" s="154"/>
      <c r="W55" s="154"/>
      <c r="X55" s="154"/>
      <c r="Y55" s="154"/>
      <c r="Z55" s="154"/>
      <c r="AA55" s="154"/>
      <c r="AB55" s="154"/>
      <c r="AC55" s="154"/>
      <c r="AD55" s="154"/>
      <c r="AE55" s="154"/>
      <c r="AF55" s="154"/>
      <c r="AG55" s="154"/>
    </row>
    <row r="56" spans="2:33">
      <c r="B56" s="193"/>
      <c r="C56" s="236" t="s">
        <v>689</v>
      </c>
      <c r="D56" s="156"/>
      <c r="E56" s="156"/>
      <c r="F56" s="156"/>
      <c r="G56" s="156"/>
      <c r="H56" s="156"/>
      <c r="I56" s="156"/>
      <c r="J56" s="156"/>
      <c r="K56" s="156"/>
      <c r="L56" s="156"/>
      <c r="M56" s="156"/>
      <c r="N56" s="156"/>
      <c r="O56" s="156"/>
      <c r="P56" s="156"/>
      <c r="Q56" s="156"/>
      <c r="R56" s="156"/>
      <c r="S56" s="156"/>
      <c r="T56" s="156"/>
      <c r="U56" s="156"/>
      <c r="V56" s="156"/>
      <c r="W56" s="156"/>
      <c r="X56" s="156"/>
      <c r="Y56" s="156"/>
      <c r="Z56" s="156"/>
      <c r="AA56" s="156"/>
      <c r="AB56" s="156"/>
      <c r="AC56" s="156"/>
      <c r="AD56" s="156"/>
      <c r="AE56" s="156"/>
      <c r="AF56" s="156"/>
      <c r="AG56" s="156"/>
    </row>
    <row r="57" spans="2:33">
      <c r="B57" s="193"/>
      <c r="C57" s="236" t="s">
        <v>689</v>
      </c>
      <c r="D57" s="156"/>
      <c r="E57" s="156"/>
      <c r="F57" s="156"/>
      <c r="G57" s="156"/>
      <c r="H57" s="156"/>
      <c r="I57" s="156"/>
      <c r="J57" s="156"/>
      <c r="K57" s="156"/>
      <c r="L57" s="156"/>
      <c r="M57" s="156"/>
      <c r="N57" s="156"/>
      <c r="O57" s="156"/>
      <c r="P57" s="156"/>
      <c r="Q57" s="156"/>
      <c r="R57" s="156"/>
      <c r="S57" s="156"/>
      <c r="T57" s="156"/>
      <c r="U57" s="156"/>
      <c r="V57" s="156"/>
      <c r="W57" s="156"/>
      <c r="X57" s="156"/>
      <c r="Y57" s="156"/>
      <c r="Z57" s="156"/>
      <c r="AA57" s="156"/>
      <c r="AB57" s="156"/>
      <c r="AC57" s="156"/>
      <c r="AD57" s="156"/>
      <c r="AE57" s="156"/>
      <c r="AF57" s="156"/>
      <c r="AG57" s="156"/>
    </row>
    <row r="58" spans="2:33">
      <c r="B58" s="193"/>
      <c r="C58" s="236" t="s">
        <v>689</v>
      </c>
      <c r="D58" s="156"/>
      <c r="E58" s="156"/>
      <c r="F58" s="156"/>
      <c r="G58" s="156"/>
      <c r="H58" s="156"/>
      <c r="I58" s="156"/>
      <c r="J58" s="156"/>
      <c r="K58" s="156"/>
      <c r="L58" s="156"/>
      <c r="M58" s="156"/>
      <c r="N58" s="156"/>
      <c r="O58" s="156"/>
      <c r="P58" s="156"/>
      <c r="Q58" s="156"/>
      <c r="R58" s="156"/>
      <c r="S58" s="156"/>
      <c r="T58" s="156"/>
      <c r="U58" s="156"/>
      <c r="V58" s="156"/>
      <c r="W58" s="156"/>
      <c r="X58" s="156"/>
      <c r="Y58" s="156"/>
      <c r="Z58" s="156"/>
      <c r="AA58" s="156"/>
      <c r="AB58" s="156"/>
      <c r="AC58" s="156"/>
      <c r="AD58" s="156"/>
      <c r="AE58" s="156"/>
      <c r="AF58" s="156"/>
      <c r="AG58" s="156"/>
    </row>
    <row r="59" spans="2:33">
      <c r="B59" s="130">
        <v>2</v>
      </c>
      <c r="C59" s="237" t="s">
        <v>689</v>
      </c>
      <c r="D59" s="194" t="str">
        <f t="shared" ref="D59:AG59" si="24">IF(COUNTIF(D56:D58,"C")&gt;=1,"A",IF(COUNTIF(D56:D58,"C")&gt;0,"P"," "))</f>
        <v xml:space="preserve"> </v>
      </c>
      <c r="E59" s="194" t="str">
        <f t="shared" si="24"/>
        <v xml:space="preserve"> </v>
      </c>
      <c r="F59" s="194" t="str">
        <f t="shared" ref="F59:S59" si="25">IF(COUNTIF(F56:F58,"C")&gt;=1,"A",IF(COUNTIF(F56:F58,"C")&gt;0,"P"," "))</f>
        <v xml:space="preserve"> </v>
      </c>
      <c r="G59" s="194" t="str">
        <f t="shared" si="25"/>
        <v xml:space="preserve"> </v>
      </c>
      <c r="H59" s="194" t="str">
        <f t="shared" si="25"/>
        <v xml:space="preserve"> </v>
      </c>
      <c r="I59" s="194" t="str">
        <f t="shared" si="25"/>
        <v xml:space="preserve"> </v>
      </c>
      <c r="J59" s="194" t="str">
        <f t="shared" si="25"/>
        <v xml:space="preserve"> </v>
      </c>
      <c r="K59" s="194" t="str">
        <f t="shared" si="25"/>
        <v xml:space="preserve"> </v>
      </c>
      <c r="L59" s="194" t="str">
        <f t="shared" si="25"/>
        <v xml:space="preserve"> </v>
      </c>
      <c r="M59" s="194" t="str">
        <f t="shared" si="25"/>
        <v xml:space="preserve"> </v>
      </c>
      <c r="N59" s="194" t="str">
        <f t="shared" si="25"/>
        <v xml:space="preserve"> </v>
      </c>
      <c r="O59" s="194" t="str">
        <f t="shared" si="25"/>
        <v xml:space="preserve"> </v>
      </c>
      <c r="P59" s="194" t="str">
        <f t="shared" si="25"/>
        <v xml:space="preserve"> </v>
      </c>
      <c r="Q59" s="194" t="str">
        <f t="shared" si="25"/>
        <v xml:space="preserve"> </v>
      </c>
      <c r="R59" s="194" t="str">
        <f t="shared" si="25"/>
        <v xml:space="preserve"> </v>
      </c>
      <c r="S59" s="194" t="str">
        <f t="shared" si="25"/>
        <v xml:space="preserve"> </v>
      </c>
      <c r="T59" s="194" t="str">
        <f t="shared" si="24"/>
        <v xml:space="preserve"> </v>
      </c>
      <c r="U59" s="194" t="str">
        <f t="shared" si="24"/>
        <v xml:space="preserve"> </v>
      </c>
      <c r="V59" s="194" t="str">
        <f t="shared" si="24"/>
        <v xml:space="preserve"> </v>
      </c>
      <c r="W59" s="194" t="str">
        <f t="shared" si="24"/>
        <v xml:space="preserve"> </v>
      </c>
      <c r="X59" s="194" t="str">
        <f t="shared" si="24"/>
        <v xml:space="preserve"> </v>
      </c>
      <c r="Y59" s="194" t="str">
        <f t="shared" si="24"/>
        <v xml:space="preserve"> </v>
      </c>
      <c r="Z59" s="194" t="str">
        <f t="shared" si="24"/>
        <v xml:space="preserve"> </v>
      </c>
      <c r="AA59" s="194" t="str">
        <f t="shared" si="24"/>
        <v xml:space="preserve"> </v>
      </c>
      <c r="AB59" s="194" t="str">
        <f t="shared" si="24"/>
        <v xml:space="preserve"> </v>
      </c>
      <c r="AC59" s="194" t="str">
        <f t="shared" si="24"/>
        <v xml:space="preserve"> </v>
      </c>
      <c r="AD59" s="194" t="str">
        <f t="shared" si="24"/>
        <v xml:space="preserve"> </v>
      </c>
      <c r="AE59" s="194" t="str">
        <f t="shared" si="24"/>
        <v xml:space="preserve"> </v>
      </c>
      <c r="AF59" s="194" t="str">
        <f t="shared" si="24"/>
        <v xml:space="preserve"> </v>
      </c>
      <c r="AG59" s="194" t="str">
        <f t="shared" si="24"/>
        <v xml:space="preserve"> </v>
      </c>
    </row>
    <row r="60" spans="2:33">
      <c r="B60" s="193"/>
      <c r="C60" s="236" t="s">
        <v>689</v>
      </c>
      <c r="D60" s="156"/>
      <c r="E60" s="156"/>
      <c r="F60" s="156"/>
      <c r="G60" s="156"/>
      <c r="H60" s="156"/>
      <c r="I60" s="156"/>
      <c r="J60" s="156"/>
      <c r="K60" s="156"/>
      <c r="L60" s="156"/>
      <c r="M60" s="156"/>
      <c r="N60" s="156"/>
      <c r="O60" s="156"/>
      <c r="P60" s="156"/>
      <c r="Q60" s="156"/>
      <c r="R60" s="156"/>
      <c r="S60" s="156"/>
      <c r="T60" s="156"/>
      <c r="U60" s="156"/>
      <c r="V60" s="156"/>
      <c r="W60" s="156"/>
      <c r="X60" s="156"/>
      <c r="Y60" s="156"/>
      <c r="Z60" s="156"/>
      <c r="AA60" s="156"/>
      <c r="AB60" s="156"/>
      <c r="AC60" s="156"/>
      <c r="AD60" s="156"/>
      <c r="AE60" s="156"/>
      <c r="AF60" s="156"/>
      <c r="AG60" s="156"/>
    </row>
    <row r="61" spans="2:33">
      <c r="B61" s="193"/>
      <c r="C61" s="236" t="s">
        <v>689</v>
      </c>
      <c r="D61" s="156"/>
      <c r="E61" s="156"/>
      <c r="F61" s="156"/>
      <c r="G61" s="156"/>
      <c r="H61" s="156"/>
      <c r="I61" s="156"/>
      <c r="J61" s="156"/>
      <c r="K61" s="156"/>
      <c r="L61" s="156"/>
      <c r="M61" s="156"/>
      <c r="N61" s="156"/>
      <c r="O61" s="156"/>
      <c r="P61" s="156"/>
      <c r="Q61" s="156"/>
      <c r="R61" s="156"/>
      <c r="S61" s="156"/>
      <c r="T61" s="156"/>
      <c r="U61" s="156"/>
      <c r="V61" s="156"/>
      <c r="W61" s="156"/>
      <c r="X61" s="156"/>
      <c r="Y61" s="156"/>
      <c r="Z61" s="156"/>
      <c r="AA61" s="156"/>
      <c r="AB61" s="156"/>
      <c r="AC61" s="156"/>
      <c r="AD61" s="156"/>
      <c r="AE61" s="156"/>
      <c r="AF61" s="156"/>
      <c r="AG61" s="156"/>
    </row>
    <row r="62" spans="2:33">
      <c r="B62" s="193"/>
      <c r="C62" s="236" t="s">
        <v>689</v>
      </c>
      <c r="D62" s="156"/>
      <c r="E62" s="156"/>
      <c r="F62" s="156"/>
      <c r="G62" s="156"/>
      <c r="H62" s="156"/>
      <c r="I62" s="156"/>
      <c r="J62" s="156"/>
      <c r="K62" s="156"/>
      <c r="L62" s="156"/>
      <c r="M62" s="156"/>
      <c r="N62" s="156"/>
      <c r="O62" s="156"/>
      <c r="P62" s="156"/>
      <c r="Q62" s="156"/>
      <c r="R62" s="156"/>
      <c r="S62" s="156"/>
      <c r="T62" s="156"/>
      <c r="U62" s="156"/>
      <c r="V62" s="156"/>
      <c r="W62" s="156"/>
      <c r="X62" s="156"/>
      <c r="Y62" s="156"/>
      <c r="Z62" s="156"/>
      <c r="AA62" s="156"/>
      <c r="AB62" s="156"/>
      <c r="AC62" s="156"/>
      <c r="AD62" s="156"/>
      <c r="AE62" s="156"/>
      <c r="AF62" s="156"/>
      <c r="AG62" s="156"/>
    </row>
    <row r="63" spans="2:33">
      <c r="B63" s="130">
        <v>3</v>
      </c>
      <c r="C63" s="237" t="s">
        <v>689</v>
      </c>
      <c r="D63" s="194" t="str">
        <f t="shared" ref="D63:AG63" si="26">IF(COUNTIF(D60:D62,"C")&gt;=1,"A",IF(COUNTIF(D60:D62,"C")&gt;0,"P"," "))</f>
        <v xml:space="preserve"> </v>
      </c>
      <c r="E63" s="194" t="str">
        <f t="shared" si="26"/>
        <v xml:space="preserve"> </v>
      </c>
      <c r="F63" s="194" t="str">
        <f t="shared" ref="F63:S63" si="27">IF(COUNTIF(F60:F62,"C")&gt;=1,"A",IF(COUNTIF(F60:F62,"C")&gt;0,"P"," "))</f>
        <v xml:space="preserve"> </v>
      </c>
      <c r="G63" s="194" t="str">
        <f t="shared" si="27"/>
        <v xml:space="preserve"> </v>
      </c>
      <c r="H63" s="194" t="str">
        <f t="shared" si="27"/>
        <v xml:space="preserve"> </v>
      </c>
      <c r="I63" s="194" t="str">
        <f t="shared" si="27"/>
        <v xml:space="preserve"> </v>
      </c>
      <c r="J63" s="194" t="str">
        <f t="shared" si="27"/>
        <v xml:space="preserve"> </v>
      </c>
      <c r="K63" s="194" t="str">
        <f t="shared" si="27"/>
        <v xml:space="preserve"> </v>
      </c>
      <c r="L63" s="194" t="str">
        <f t="shared" si="27"/>
        <v xml:space="preserve"> </v>
      </c>
      <c r="M63" s="194" t="str">
        <f t="shared" si="27"/>
        <v xml:space="preserve"> </v>
      </c>
      <c r="N63" s="194" t="str">
        <f t="shared" si="27"/>
        <v xml:space="preserve"> </v>
      </c>
      <c r="O63" s="194" t="str">
        <f t="shared" si="27"/>
        <v xml:space="preserve"> </v>
      </c>
      <c r="P63" s="194" t="str">
        <f t="shared" si="27"/>
        <v xml:space="preserve"> </v>
      </c>
      <c r="Q63" s="194" t="str">
        <f t="shared" si="27"/>
        <v xml:space="preserve"> </v>
      </c>
      <c r="R63" s="194" t="str">
        <f t="shared" si="27"/>
        <v xml:space="preserve"> </v>
      </c>
      <c r="S63" s="194" t="str">
        <f t="shared" si="27"/>
        <v xml:space="preserve"> </v>
      </c>
      <c r="T63" s="194" t="str">
        <f t="shared" si="26"/>
        <v xml:space="preserve"> </v>
      </c>
      <c r="U63" s="194" t="str">
        <f t="shared" si="26"/>
        <v xml:space="preserve"> </v>
      </c>
      <c r="V63" s="194" t="str">
        <f t="shared" si="26"/>
        <v xml:space="preserve"> </v>
      </c>
      <c r="W63" s="194" t="str">
        <f t="shared" si="26"/>
        <v xml:space="preserve"> </v>
      </c>
      <c r="X63" s="194" t="str">
        <f t="shared" si="26"/>
        <v xml:space="preserve"> </v>
      </c>
      <c r="Y63" s="194" t="str">
        <f t="shared" si="26"/>
        <v xml:space="preserve"> </v>
      </c>
      <c r="Z63" s="194" t="str">
        <f t="shared" si="26"/>
        <v xml:space="preserve"> </v>
      </c>
      <c r="AA63" s="194" t="str">
        <f t="shared" si="26"/>
        <v xml:space="preserve"> </v>
      </c>
      <c r="AB63" s="194" t="str">
        <f t="shared" si="26"/>
        <v xml:space="preserve"> </v>
      </c>
      <c r="AC63" s="194" t="str">
        <f t="shared" si="26"/>
        <v xml:space="preserve"> </v>
      </c>
      <c r="AD63" s="194" t="str">
        <f t="shared" si="26"/>
        <v xml:space="preserve"> </v>
      </c>
      <c r="AE63" s="194" t="str">
        <f t="shared" si="26"/>
        <v xml:space="preserve"> </v>
      </c>
      <c r="AF63" s="194" t="str">
        <f t="shared" si="26"/>
        <v xml:space="preserve"> </v>
      </c>
      <c r="AG63" s="194" t="str">
        <f t="shared" si="26"/>
        <v xml:space="preserve"> </v>
      </c>
    </row>
    <row r="64" spans="2:33">
      <c r="B64" s="193"/>
      <c r="C64" s="236" t="s">
        <v>689</v>
      </c>
      <c r="D64" s="156"/>
      <c r="E64" s="156"/>
      <c r="F64" s="156"/>
      <c r="G64" s="156"/>
      <c r="H64" s="156"/>
      <c r="I64" s="156"/>
      <c r="J64" s="156"/>
      <c r="K64" s="156"/>
      <c r="L64" s="156"/>
      <c r="M64" s="156"/>
      <c r="N64" s="156"/>
      <c r="O64" s="156"/>
      <c r="P64" s="156"/>
      <c r="Q64" s="156"/>
      <c r="R64" s="156"/>
      <c r="S64" s="156"/>
      <c r="T64" s="156"/>
      <c r="U64" s="156"/>
      <c r="V64" s="156"/>
      <c r="W64" s="156"/>
      <c r="X64" s="156"/>
      <c r="Y64" s="156"/>
      <c r="Z64" s="156"/>
      <c r="AA64" s="156"/>
      <c r="AB64" s="156"/>
      <c r="AC64" s="156"/>
      <c r="AD64" s="156"/>
      <c r="AE64" s="156"/>
      <c r="AF64" s="156"/>
      <c r="AG64" s="156"/>
    </row>
    <row r="65" spans="2:33">
      <c r="B65" s="193"/>
      <c r="C65" s="236" t="s">
        <v>689</v>
      </c>
      <c r="D65" s="156"/>
      <c r="E65" s="156"/>
      <c r="F65" s="156"/>
      <c r="G65" s="156"/>
      <c r="H65" s="156"/>
      <c r="I65" s="156"/>
      <c r="J65" s="156"/>
      <c r="K65" s="156"/>
      <c r="L65" s="156"/>
      <c r="M65" s="156"/>
      <c r="N65" s="156"/>
      <c r="O65" s="156"/>
      <c r="P65" s="156"/>
      <c r="Q65" s="156"/>
      <c r="R65" s="156"/>
      <c r="S65" s="156"/>
      <c r="T65" s="156"/>
      <c r="U65" s="156"/>
      <c r="V65" s="156"/>
      <c r="W65" s="156"/>
      <c r="X65" s="156"/>
      <c r="Y65" s="156"/>
      <c r="Z65" s="156"/>
      <c r="AA65" s="156"/>
      <c r="AB65" s="156"/>
      <c r="AC65" s="156"/>
      <c r="AD65" s="156"/>
      <c r="AE65" s="156"/>
      <c r="AF65" s="156"/>
      <c r="AG65" s="156"/>
    </row>
    <row r="66" spans="2:33">
      <c r="B66" s="193"/>
      <c r="C66" s="236" t="s">
        <v>689</v>
      </c>
      <c r="D66" s="156"/>
      <c r="E66" s="156"/>
      <c r="F66" s="156"/>
      <c r="G66" s="156"/>
      <c r="H66" s="156"/>
      <c r="I66" s="156"/>
      <c r="J66" s="156"/>
      <c r="K66" s="156"/>
      <c r="L66" s="156"/>
      <c r="M66" s="156"/>
      <c r="N66" s="156"/>
      <c r="O66" s="156"/>
      <c r="P66" s="156"/>
      <c r="Q66" s="156"/>
      <c r="R66" s="156"/>
      <c r="S66" s="156"/>
      <c r="T66" s="156"/>
      <c r="U66" s="156"/>
      <c r="V66" s="156"/>
      <c r="W66" s="156"/>
      <c r="X66" s="156"/>
      <c r="Y66" s="156"/>
      <c r="Z66" s="156"/>
      <c r="AA66" s="156"/>
      <c r="AB66" s="156"/>
      <c r="AC66" s="156"/>
      <c r="AD66" s="156"/>
      <c r="AE66" s="156"/>
      <c r="AF66" s="156"/>
      <c r="AG66" s="156"/>
    </row>
    <row r="67" spans="2:33">
      <c r="B67" s="130">
        <v>4</v>
      </c>
      <c r="C67" s="237" t="s">
        <v>689</v>
      </c>
      <c r="D67" s="194" t="str">
        <f t="shared" ref="D67:AG67" si="28">IF(COUNTIF(D64:D66,"C")&gt;=1,"A",IF(COUNTIF(D64:D66,"C")&gt;0,"P"," "))</f>
        <v xml:space="preserve"> </v>
      </c>
      <c r="E67" s="194" t="str">
        <f t="shared" si="28"/>
        <v xml:space="preserve"> </v>
      </c>
      <c r="F67" s="194" t="str">
        <f t="shared" ref="F67:S67" si="29">IF(COUNTIF(F64:F66,"C")&gt;=1,"A",IF(COUNTIF(F64:F66,"C")&gt;0,"P"," "))</f>
        <v xml:space="preserve"> </v>
      </c>
      <c r="G67" s="194" t="str">
        <f t="shared" si="29"/>
        <v xml:space="preserve"> </v>
      </c>
      <c r="H67" s="194" t="str">
        <f t="shared" si="29"/>
        <v xml:space="preserve"> </v>
      </c>
      <c r="I67" s="194" t="str">
        <f t="shared" si="29"/>
        <v xml:space="preserve"> </v>
      </c>
      <c r="J67" s="194" t="str">
        <f t="shared" si="29"/>
        <v xml:space="preserve"> </v>
      </c>
      <c r="K67" s="194" t="str">
        <f t="shared" si="29"/>
        <v xml:space="preserve"> </v>
      </c>
      <c r="L67" s="194" t="str">
        <f t="shared" si="29"/>
        <v xml:space="preserve"> </v>
      </c>
      <c r="M67" s="194" t="str">
        <f t="shared" si="29"/>
        <v xml:space="preserve"> </v>
      </c>
      <c r="N67" s="194" t="str">
        <f t="shared" si="29"/>
        <v xml:space="preserve"> </v>
      </c>
      <c r="O67" s="194" t="str">
        <f t="shared" si="29"/>
        <v xml:space="preserve"> </v>
      </c>
      <c r="P67" s="194" t="str">
        <f t="shared" si="29"/>
        <v xml:space="preserve"> </v>
      </c>
      <c r="Q67" s="194" t="str">
        <f t="shared" si="29"/>
        <v xml:space="preserve"> </v>
      </c>
      <c r="R67" s="194" t="str">
        <f t="shared" si="29"/>
        <v xml:space="preserve"> </v>
      </c>
      <c r="S67" s="194" t="str">
        <f t="shared" si="29"/>
        <v xml:space="preserve"> </v>
      </c>
      <c r="T67" s="194" t="str">
        <f t="shared" si="28"/>
        <v xml:space="preserve"> </v>
      </c>
      <c r="U67" s="194" t="str">
        <f t="shared" si="28"/>
        <v xml:space="preserve"> </v>
      </c>
      <c r="V67" s="194" t="str">
        <f t="shared" si="28"/>
        <v xml:space="preserve"> </v>
      </c>
      <c r="W67" s="194" t="str">
        <f t="shared" si="28"/>
        <v xml:space="preserve"> </v>
      </c>
      <c r="X67" s="194" t="str">
        <f t="shared" si="28"/>
        <v xml:space="preserve"> </v>
      </c>
      <c r="Y67" s="194" t="str">
        <f t="shared" si="28"/>
        <v xml:space="preserve"> </v>
      </c>
      <c r="Z67" s="194" t="str">
        <f t="shared" si="28"/>
        <v xml:space="preserve"> </v>
      </c>
      <c r="AA67" s="194" t="str">
        <f t="shared" si="28"/>
        <v xml:space="preserve"> </v>
      </c>
      <c r="AB67" s="194" t="str">
        <f t="shared" si="28"/>
        <v xml:space="preserve"> </v>
      </c>
      <c r="AC67" s="194" t="str">
        <f t="shared" si="28"/>
        <v xml:space="preserve"> </v>
      </c>
      <c r="AD67" s="194" t="str">
        <f t="shared" si="28"/>
        <v xml:space="preserve"> </v>
      </c>
      <c r="AE67" s="194" t="str">
        <f t="shared" si="28"/>
        <v xml:space="preserve"> </v>
      </c>
      <c r="AF67" s="194" t="str">
        <f t="shared" si="28"/>
        <v xml:space="preserve"> </v>
      </c>
      <c r="AG67" s="194" t="str">
        <f t="shared" si="28"/>
        <v xml:space="preserve"> </v>
      </c>
    </row>
    <row r="68" spans="2:33">
      <c r="B68" s="193"/>
      <c r="C68" s="236" t="s">
        <v>689</v>
      </c>
      <c r="D68" s="156"/>
      <c r="E68" s="156"/>
      <c r="F68" s="156"/>
      <c r="G68" s="156"/>
      <c r="H68" s="156"/>
      <c r="I68" s="156"/>
      <c r="J68" s="156"/>
      <c r="K68" s="156"/>
      <c r="L68" s="156"/>
      <c r="M68" s="156"/>
      <c r="N68" s="156"/>
      <c r="O68" s="156"/>
      <c r="P68" s="156"/>
      <c r="Q68" s="156"/>
      <c r="R68" s="156"/>
      <c r="S68" s="156"/>
      <c r="T68" s="156"/>
      <c r="U68" s="156"/>
      <c r="V68" s="156"/>
      <c r="W68" s="156"/>
      <c r="X68" s="156"/>
      <c r="Y68" s="156"/>
      <c r="Z68" s="156"/>
      <c r="AA68" s="156"/>
      <c r="AB68" s="156"/>
      <c r="AC68" s="156"/>
      <c r="AD68" s="156"/>
      <c r="AE68" s="156"/>
      <c r="AF68" s="156"/>
      <c r="AG68" s="156"/>
    </row>
    <row r="69" spans="2:33">
      <c r="B69" s="193"/>
      <c r="C69" s="236" t="s">
        <v>689</v>
      </c>
      <c r="D69" s="156"/>
      <c r="E69" s="156"/>
      <c r="F69" s="156"/>
      <c r="G69" s="156"/>
      <c r="H69" s="156"/>
      <c r="I69" s="156"/>
      <c r="J69" s="156"/>
      <c r="K69" s="156"/>
      <c r="L69" s="156"/>
      <c r="M69" s="156"/>
      <c r="N69" s="156"/>
      <c r="O69" s="156"/>
      <c r="P69" s="156"/>
      <c r="Q69" s="156"/>
      <c r="R69" s="156"/>
      <c r="S69" s="156"/>
      <c r="T69" s="156"/>
      <c r="U69" s="156"/>
      <c r="V69" s="156"/>
      <c r="W69" s="156"/>
      <c r="X69" s="156"/>
      <c r="Y69" s="156"/>
      <c r="Z69" s="156"/>
      <c r="AA69" s="156"/>
      <c r="AB69" s="156"/>
      <c r="AC69" s="156"/>
      <c r="AD69" s="156"/>
      <c r="AE69" s="156"/>
      <c r="AF69" s="156"/>
      <c r="AG69" s="156"/>
    </row>
    <row r="70" spans="2:33">
      <c r="B70" s="193"/>
      <c r="C70" s="236" t="s">
        <v>689</v>
      </c>
      <c r="D70" s="156"/>
      <c r="E70" s="156"/>
      <c r="F70" s="156"/>
      <c r="G70" s="156"/>
      <c r="H70" s="156"/>
      <c r="I70" s="156"/>
      <c r="J70" s="156"/>
      <c r="K70" s="156"/>
      <c r="L70" s="156"/>
      <c r="M70" s="156"/>
      <c r="N70" s="156"/>
      <c r="O70" s="156"/>
      <c r="P70" s="156"/>
      <c r="Q70" s="156"/>
      <c r="R70" s="156"/>
      <c r="S70" s="156"/>
      <c r="T70" s="156"/>
      <c r="U70" s="156"/>
      <c r="V70" s="156"/>
      <c r="W70" s="156"/>
      <c r="X70" s="156"/>
      <c r="Y70" s="156"/>
      <c r="Z70" s="156"/>
      <c r="AA70" s="156"/>
      <c r="AB70" s="156"/>
      <c r="AC70" s="156"/>
      <c r="AD70" s="156"/>
      <c r="AE70" s="156"/>
      <c r="AF70" s="156"/>
      <c r="AG70" s="156"/>
    </row>
    <row r="71" spans="2:33">
      <c r="B71" s="130">
        <v>5</v>
      </c>
      <c r="C71" s="237" t="s">
        <v>689</v>
      </c>
      <c r="D71" s="194" t="str">
        <f t="shared" ref="D71:AG71" si="30">IF(COUNTIF(D68:D70,"C")&gt;=1,"A",IF(COUNTIF(D68:D70,"C")&gt;0,"P"," "))</f>
        <v xml:space="preserve"> </v>
      </c>
      <c r="E71" s="194" t="str">
        <f t="shared" si="30"/>
        <v xml:space="preserve"> </v>
      </c>
      <c r="F71" s="194" t="str">
        <f t="shared" ref="F71:S71" si="31">IF(COUNTIF(F68:F70,"C")&gt;=1,"A",IF(COUNTIF(F68:F70,"C")&gt;0,"P"," "))</f>
        <v xml:space="preserve"> </v>
      </c>
      <c r="G71" s="194" t="str">
        <f t="shared" si="31"/>
        <v xml:space="preserve"> </v>
      </c>
      <c r="H71" s="194" t="str">
        <f t="shared" si="31"/>
        <v xml:space="preserve"> </v>
      </c>
      <c r="I71" s="194" t="str">
        <f t="shared" si="31"/>
        <v xml:space="preserve"> </v>
      </c>
      <c r="J71" s="194" t="str">
        <f t="shared" si="31"/>
        <v xml:space="preserve"> </v>
      </c>
      <c r="K71" s="194" t="str">
        <f t="shared" si="31"/>
        <v xml:space="preserve"> </v>
      </c>
      <c r="L71" s="194" t="str">
        <f t="shared" si="31"/>
        <v xml:space="preserve"> </v>
      </c>
      <c r="M71" s="194" t="str">
        <f t="shared" si="31"/>
        <v xml:space="preserve"> </v>
      </c>
      <c r="N71" s="194" t="str">
        <f t="shared" si="31"/>
        <v xml:space="preserve"> </v>
      </c>
      <c r="O71" s="194" t="str">
        <f t="shared" si="31"/>
        <v xml:space="preserve"> </v>
      </c>
      <c r="P71" s="194" t="str">
        <f t="shared" si="31"/>
        <v xml:space="preserve"> </v>
      </c>
      <c r="Q71" s="194" t="str">
        <f t="shared" si="31"/>
        <v xml:space="preserve"> </v>
      </c>
      <c r="R71" s="194" t="str">
        <f t="shared" si="31"/>
        <v xml:space="preserve"> </v>
      </c>
      <c r="S71" s="194" t="str">
        <f t="shared" si="31"/>
        <v xml:space="preserve"> </v>
      </c>
      <c r="T71" s="194" t="str">
        <f t="shared" si="30"/>
        <v xml:space="preserve"> </v>
      </c>
      <c r="U71" s="194" t="str">
        <f t="shared" si="30"/>
        <v xml:space="preserve"> </v>
      </c>
      <c r="V71" s="194" t="str">
        <f t="shared" si="30"/>
        <v xml:space="preserve"> </v>
      </c>
      <c r="W71" s="194" t="str">
        <f t="shared" si="30"/>
        <v xml:space="preserve"> </v>
      </c>
      <c r="X71" s="194" t="str">
        <f t="shared" si="30"/>
        <v xml:space="preserve"> </v>
      </c>
      <c r="Y71" s="194" t="str">
        <f t="shared" si="30"/>
        <v xml:space="preserve"> </v>
      </c>
      <c r="Z71" s="194" t="str">
        <f t="shared" si="30"/>
        <v xml:space="preserve"> </v>
      </c>
      <c r="AA71" s="194" t="str">
        <f t="shared" si="30"/>
        <v xml:space="preserve"> </v>
      </c>
      <c r="AB71" s="194" t="str">
        <f t="shared" si="30"/>
        <v xml:space="preserve"> </v>
      </c>
      <c r="AC71" s="194" t="str">
        <f t="shared" si="30"/>
        <v xml:space="preserve"> </v>
      </c>
      <c r="AD71" s="194" t="str">
        <f t="shared" si="30"/>
        <v xml:space="preserve"> </v>
      </c>
      <c r="AE71" s="194" t="str">
        <f t="shared" si="30"/>
        <v xml:space="preserve"> </v>
      </c>
      <c r="AF71" s="194" t="str">
        <f t="shared" si="30"/>
        <v xml:space="preserve"> </v>
      </c>
      <c r="AG71" s="194" t="str">
        <f t="shared" si="30"/>
        <v xml:space="preserve"> </v>
      </c>
    </row>
    <row r="72" spans="2:33">
      <c r="B72" s="193"/>
      <c r="C72" s="236" t="s">
        <v>689</v>
      </c>
      <c r="D72" s="156"/>
      <c r="E72" s="156"/>
      <c r="F72" s="156"/>
      <c r="G72" s="156"/>
      <c r="H72" s="156"/>
      <c r="I72" s="156"/>
      <c r="J72" s="156"/>
      <c r="K72" s="156"/>
      <c r="L72" s="156"/>
      <c r="M72" s="156"/>
      <c r="N72" s="156"/>
      <c r="O72" s="156"/>
      <c r="P72" s="156"/>
      <c r="Q72" s="156"/>
      <c r="R72" s="156"/>
      <c r="S72" s="156"/>
      <c r="T72" s="156"/>
      <c r="U72" s="156"/>
      <c r="V72" s="156"/>
      <c r="W72" s="156"/>
      <c r="X72" s="156"/>
      <c r="Y72" s="156"/>
      <c r="Z72" s="156"/>
      <c r="AA72" s="156"/>
      <c r="AB72" s="156"/>
      <c r="AC72" s="156"/>
      <c r="AD72" s="156"/>
      <c r="AE72" s="156"/>
      <c r="AF72" s="156"/>
      <c r="AG72" s="156"/>
    </row>
    <row r="73" spans="2:33">
      <c r="B73" s="193"/>
      <c r="C73" s="236" t="s">
        <v>689</v>
      </c>
      <c r="D73" s="156"/>
      <c r="E73" s="156"/>
      <c r="F73" s="156"/>
      <c r="G73" s="156"/>
      <c r="H73" s="156"/>
      <c r="I73" s="156"/>
      <c r="J73" s="156"/>
      <c r="K73" s="156"/>
      <c r="L73" s="156"/>
      <c r="M73" s="156"/>
      <c r="N73" s="156"/>
      <c r="O73" s="156"/>
      <c r="P73" s="156"/>
      <c r="Q73" s="156"/>
      <c r="R73" s="156"/>
      <c r="S73" s="156"/>
      <c r="T73" s="156"/>
      <c r="U73" s="156"/>
      <c r="V73" s="156"/>
      <c r="W73" s="156"/>
      <c r="X73" s="156"/>
      <c r="Y73" s="156"/>
      <c r="Z73" s="156"/>
      <c r="AA73" s="156"/>
      <c r="AB73" s="156"/>
      <c r="AC73" s="156"/>
      <c r="AD73" s="156"/>
      <c r="AE73" s="156"/>
      <c r="AF73" s="156"/>
      <c r="AG73" s="156"/>
    </row>
    <row r="74" spans="2:33">
      <c r="B74" s="193"/>
      <c r="C74" s="236" t="s">
        <v>689</v>
      </c>
      <c r="D74" s="156"/>
      <c r="E74" s="156"/>
      <c r="F74" s="156"/>
      <c r="G74" s="156"/>
      <c r="H74" s="156"/>
      <c r="I74" s="156"/>
      <c r="J74" s="156"/>
      <c r="K74" s="156"/>
      <c r="L74" s="156"/>
      <c r="M74" s="156"/>
      <c r="N74" s="156"/>
      <c r="O74" s="156"/>
      <c r="P74" s="156"/>
      <c r="Q74" s="156"/>
      <c r="R74" s="156"/>
      <c r="S74" s="156"/>
      <c r="T74" s="156"/>
      <c r="U74" s="156"/>
      <c r="V74" s="156"/>
      <c r="W74" s="156"/>
      <c r="X74" s="156"/>
      <c r="Y74" s="156"/>
      <c r="Z74" s="156"/>
      <c r="AA74" s="156"/>
      <c r="AB74" s="156"/>
      <c r="AC74" s="156"/>
      <c r="AD74" s="156"/>
      <c r="AE74" s="156"/>
      <c r="AF74" s="156"/>
      <c r="AG74" s="156"/>
    </row>
    <row r="75" spans="2:33" ht="0.75" customHeight="1" thickBot="1">
      <c r="D75" s="194" t="str">
        <f t="shared" ref="D75:AG75" si="32">IF(COUNTIF(D72:D74,"C")&gt;=1,"A",IF(COUNTIF(D72:D74,"C")&gt;0,"P"," "))</f>
        <v xml:space="preserve"> </v>
      </c>
      <c r="E75" s="194" t="str">
        <f t="shared" si="32"/>
        <v xml:space="preserve"> </v>
      </c>
      <c r="F75" s="194" t="str">
        <f t="shared" ref="F75:S75" si="33">IF(COUNTIF(F72:F74,"C")&gt;=1,"A",IF(COUNTIF(F72:F74,"C")&gt;0,"P"," "))</f>
        <v xml:space="preserve"> </v>
      </c>
      <c r="G75" s="194" t="str">
        <f t="shared" si="33"/>
        <v xml:space="preserve"> </v>
      </c>
      <c r="H75" s="194" t="str">
        <f t="shared" si="33"/>
        <v xml:space="preserve"> </v>
      </c>
      <c r="I75" s="194" t="str">
        <f t="shared" si="33"/>
        <v xml:space="preserve"> </v>
      </c>
      <c r="J75" s="194" t="str">
        <f t="shared" si="33"/>
        <v xml:space="preserve"> </v>
      </c>
      <c r="K75" s="194" t="str">
        <f t="shared" si="33"/>
        <v xml:space="preserve"> </v>
      </c>
      <c r="L75" s="194" t="str">
        <f t="shared" si="33"/>
        <v xml:space="preserve"> </v>
      </c>
      <c r="M75" s="194" t="str">
        <f t="shared" si="33"/>
        <v xml:space="preserve"> </v>
      </c>
      <c r="N75" s="194" t="str">
        <f t="shared" si="33"/>
        <v xml:space="preserve"> </v>
      </c>
      <c r="O75" s="194" t="str">
        <f t="shared" si="33"/>
        <v xml:space="preserve"> </v>
      </c>
      <c r="P75" s="194" t="str">
        <f t="shared" si="33"/>
        <v xml:space="preserve"> </v>
      </c>
      <c r="Q75" s="194" t="str">
        <f t="shared" si="33"/>
        <v xml:space="preserve"> </v>
      </c>
      <c r="R75" s="194" t="str">
        <f t="shared" si="33"/>
        <v xml:space="preserve"> </v>
      </c>
      <c r="S75" s="194" t="str">
        <f t="shared" si="33"/>
        <v xml:space="preserve"> </v>
      </c>
      <c r="T75" s="194" t="str">
        <f t="shared" si="32"/>
        <v xml:space="preserve"> </v>
      </c>
      <c r="U75" s="194" t="str">
        <f t="shared" si="32"/>
        <v xml:space="preserve"> </v>
      </c>
      <c r="V75" s="194" t="str">
        <f t="shared" si="32"/>
        <v xml:space="preserve"> </v>
      </c>
      <c r="W75" s="194" t="str">
        <f t="shared" si="32"/>
        <v xml:space="preserve"> </v>
      </c>
      <c r="X75" s="194" t="str">
        <f t="shared" si="32"/>
        <v xml:space="preserve"> </v>
      </c>
      <c r="Y75" s="194" t="str">
        <f t="shared" si="32"/>
        <v xml:space="preserve"> </v>
      </c>
      <c r="Z75" s="194" t="str">
        <f t="shared" si="32"/>
        <v xml:space="preserve"> </v>
      </c>
      <c r="AA75" s="194" t="str">
        <f t="shared" si="32"/>
        <v xml:space="preserve"> </v>
      </c>
      <c r="AB75" s="194" t="str">
        <f t="shared" si="32"/>
        <v xml:space="preserve"> </v>
      </c>
      <c r="AC75" s="194" t="str">
        <f t="shared" si="32"/>
        <v xml:space="preserve"> </v>
      </c>
      <c r="AD75" s="194" t="str">
        <f t="shared" si="32"/>
        <v xml:space="preserve"> </v>
      </c>
      <c r="AE75" s="194" t="str">
        <f t="shared" si="32"/>
        <v xml:space="preserve"> </v>
      </c>
      <c r="AF75" s="194" t="str">
        <f t="shared" si="32"/>
        <v xml:space="preserve"> </v>
      </c>
      <c r="AG75" s="194" t="str">
        <f t="shared" si="32"/>
        <v xml:space="preserve"> </v>
      </c>
    </row>
    <row r="76" spans="2:33" ht="13.5" thickBot="1">
      <c r="C76" s="131" t="s">
        <v>49</v>
      </c>
      <c r="D76" s="196" t="str">
        <f>IF(COUNTIF(D59:D75,"A")&gt;4,"C",IF(COUNTIF(D59:D75,"A")&gt;0,"P"," "))</f>
        <v xml:space="preserve"> </v>
      </c>
      <c r="E76" s="196" t="str">
        <f>IF(COUNTIF(E59:E75,"A")&gt;4,"C",IF(COUNTIF(E59:E75,"A")&gt;0,"P"," "))</f>
        <v xml:space="preserve"> </v>
      </c>
      <c r="F76" s="196" t="str">
        <f t="shared" ref="F76:S76" si="34">IF(COUNTIF(F59:F75,"A")&gt;4,"C",IF(COUNTIF(F59:F75,"A")&gt;0,"P"," "))</f>
        <v xml:space="preserve"> </v>
      </c>
      <c r="G76" s="196" t="str">
        <f t="shared" si="34"/>
        <v xml:space="preserve"> </v>
      </c>
      <c r="H76" s="196" t="str">
        <f t="shared" si="34"/>
        <v xml:space="preserve"> </v>
      </c>
      <c r="I76" s="196" t="str">
        <f t="shared" si="34"/>
        <v xml:space="preserve"> </v>
      </c>
      <c r="J76" s="196" t="str">
        <f t="shared" si="34"/>
        <v xml:space="preserve"> </v>
      </c>
      <c r="K76" s="196" t="str">
        <f t="shared" si="34"/>
        <v xml:space="preserve"> </v>
      </c>
      <c r="L76" s="196" t="str">
        <f t="shared" si="34"/>
        <v xml:space="preserve"> </v>
      </c>
      <c r="M76" s="196" t="str">
        <f t="shared" si="34"/>
        <v xml:space="preserve"> </v>
      </c>
      <c r="N76" s="196" t="str">
        <f t="shared" si="34"/>
        <v xml:space="preserve"> </v>
      </c>
      <c r="O76" s="196" t="str">
        <f t="shared" si="34"/>
        <v xml:space="preserve"> </v>
      </c>
      <c r="P76" s="196" t="str">
        <f t="shared" si="34"/>
        <v xml:space="preserve"> </v>
      </c>
      <c r="Q76" s="196" t="str">
        <f t="shared" si="34"/>
        <v xml:space="preserve"> </v>
      </c>
      <c r="R76" s="196" t="str">
        <f t="shared" si="34"/>
        <v xml:space="preserve"> </v>
      </c>
      <c r="S76" s="196" t="str">
        <f t="shared" si="34"/>
        <v xml:space="preserve"> </v>
      </c>
      <c r="T76" s="196" t="str">
        <f t="shared" ref="T76:AG76" si="35">IF(COUNTIF(T59:T75,"A")&gt;4,"C",IF(COUNTIF(T59:T75,"A")&gt;0,"P"," "))</f>
        <v xml:space="preserve"> </v>
      </c>
      <c r="U76" s="196" t="str">
        <f t="shared" si="35"/>
        <v xml:space="preserve"> </v>
      </c>
      <c r="V76" s="196" t="str">
        <f t="shared" si="35"/>
        <v xml:space="preserve"> </v>
      </c>
      <c r="W76" s="196" t="str">
        <f t="shared" si="35"/>
        <v xml:space="preserve"> </v>
      </c>
      <c r="X76" s="196" t="str">
        <f t="shared" si="35"/>
        <v xml:space="preserve"> </v>
      </c>
      <c r="Y76" s="196" t="str">
        <f t="shared" si="35"/>
        <v xml:space="preserve"> </v>
      </c>
      <c r="Z76" s="196" t="str">
        <f t="shared" si="35"/>
        <v xml:space="preserve"> </v>
      </c>
      <c r="AA76" s="196" t="str">
        <f t="shared" si="35"/>
        <v xml:space="preserve"> </v>
      </c>
      <c r="AB76" s="196" t="str">
        <f t="shared" si="35"/>
        <v xml:space="preserve"> </v>
      </c>
      <c r="AC76" s="196" t="str">
        <f t="shared" si="35"/>
        <v xml:space="preserve"> </v>
      </c>
      <c r="AD76" s="196" t="str">
        <f t="shared" si="35"/>
        <v xml:space="preserve"> </v>
      </c>
      <c r="AE76" s="196" t="str">
        <f t="shared" si="35"/>
        <v xml:space="preserve"> </v>
      </c>
      <c r="AF76" s="196" t="str">
        <f t="shared" si="35"/>
        <v xml:space="preserve"> </v>
      </c>
      <c r="AG76" s="196" t="str">
        <f t="shared" si="35"/>
        <v xml:space="preserve"> </v>
      </c>
    </row>
    <row r="78" spans="2:33" ht="15">
      <c r="B78" s="555" t="s">
        <v>1068</v>
      </c>
      <c r="C78" s="556"/>
      <c r="D78" s="543"/>
      <c r="E78" s="543"/>
      <c r="F78" s="543"/>
      <c r="G78" s="543"/>
      <c r="H78" s="543"/>
      <c r="I78" s="543"/>
      <c r="J78" s="543"/>
      <c r="K78" s="543"/>
      <c r="L78" s="543"/>
      <c r="M78" s="543"/>
      <c r="N78" s="543"/>
      <c r="O78" s="543"/>
      <c r="P78" s="543"/>
      <c r="Q78" s="543"/>
      <c r="R78" s="543"/>
      <c r="S78" s="543"/>
      <c r="T78" s="557"/>
      <c r="U78" s="557"/>
      <c r="V78" s="557"/>
      <c r="W78" s="557"/>
      <c r="X78" s="557"/>
      <c r="Y78" s="557"/>
      <c r="Z78" s="557"/>
      <c r="AA78" s="557"/>
      <c r="AB78" s="557"/>
      <c r="AC78" s="557"/>
      <c r="AD78" s="557"/>
      <c r="AE78" s="557"/>
      <c r="AF78" s="557"/>
      <c r="AG78" s="557"/>
    </row>
    <row r="79" spans="2:33">
      <c r="B79" s="130">
        <v>1</v>
      </c>
      <c r="C79" s="192" t="s">
        <v>689</v>
      </c>
      <c r="D79" s="154"/>
      <c r="E79" s="368"/>
      <c r="F79" s="368"/>
      <c r="G79" s="368"/>
      <c r="H79" s="368"/>
      <c r="I79" s="368"/>
      <c r="J79" s="368"/>
      <c r="K79" s="368"/>
      <c r="L79" s="368"/>
      <c r="M79" s="368"/>
      <c r="N79" s="368"/>
      <c r="O79" s="368"/>
      <c r="P79" s="368"/>
      <c r="Q79" s="368"/>
      <c r="R79" s="368"/>
      <c r="S79" s="368"/>
      <c r="T79" s="154"/>
      <c r="U79" s="154"/>
      <c r="V79" s="154"/>
      <c r="W79" s="154"/>
      <c r="X79" s="154"/>
      <c r="Y79" s="154"/>
      <c r="Z79" s="154"/>
      <c r="AA79" s="154"/>
      <c r="AB79" s="154"/>
      <c r="AC79" s="154"/>
      <c r="AD79" s="154"/>
      <c r="AE79" s="154"/>
      <c r="AF79" s="154"/>
      <c r="AG79" s="154"/>
    </row>
    <row r="80" spans="2:33">
      <c r="B80" s="193"/>
      <c r="C80" s="236" t="s">
        <v>689</v>
      </c>
      <c r="D80" s="156"/>
      <c r="E80" s="156"/>
      <c r="F80" s="156"/>
      <c r="G80" s="156"/>
      <c r="H80" s="156"/>
      <c r="I80" s="156"/>
      <c r="J80" s="156"/>
      <c r="K80" s="156"/>
      <c r="L80" s="156"/>
      <c r="M80" s="156"/>
      <c r="N80" s="156"/>
      <c r="O80" s="156"/>
      <c r="P80" s="156"/>
      <c r="Q80" s="156"/>
      <c r="R80" s="156"/>
      <c r="S80" s="156"/>
      <c r="T80" s="156"/>
      <c r="U80" s="156"/>
      <c r="V80" s="156"/>
      <c r="W80" s="156"/>
      <c r="X80" s="156"/>
      <c r="Y80" s="156"/>
      <c r="Z80" s="156"/>
      <c r="AA80" s="156"/>
      <c r="AB80" s="156"/>
      <c r="AC80" s="156"/>
      <c r="AD80" s="156"/>
      <c r="AE80" s="156"/>
      <c r="AF80" s="156"/>
      <c r="AG80" s="156"/>
    </row>
    <row r="81" spans="2:33">
      <c r="B81" s="193"/>
      <c r="C81" s="236" t="s">
        <v>689</v>
      </c>
      <c r="D81" s="156"/>
      <c r="E81" s="156"/>
      <c r="F81" s="156"/>
      <c r="G81" s="156"/>
      <c r="H81" s="156"/>
      <c r="I81" s="156"/>
      <c r="J81" s="156"/>
      <c r="K81" s="156"/>
      <c r="L81" s="156"/>
      <c r="M81" s="156"/>
      <c r="N81" s="156"/>
      <c r="O81" s="156"/>
      <c r="P81" s="156"/>
      <c r="Q81" s="156"/>
      <c r="R81" s="156"/>
      <c r="S81" s="156"/>
      <c r="T81" s="156"/>
      <c r="U81" s="156"/>
      <c r="V81" s="156"/>
      <c r="W81" s="156"/>
      <c r="X81" s="156"/>
      <c r="Y81" s="156"/>
      <c r="Z81" s="156"/>
      <c r="AA81" s="156"/>
      <c r="AB81" s="156"/>
      <c r="AC81" s="156"/>
      <c r="AD81" s="156"/>
      <c r="AE81" s="156"/>
      <c r="AF81" s="156"/>
      <c r="AG81" s="156"/>
    </row>
    <row r="82" spans="2:33">
      <c r="B82" s="193"/>
      <c r="C82" s="236" t="s">
        <v>689</v>
      </c>
      <c r="D82" s="156"/>
      <c r="E82" s="156"/>
      <c r="F82" s="156"/>
      <c r="G82" s="156"/>
      <c r="H82" s="156"/>
      <c r="I82" s="156"/>
      <c r="J82" s="156"/>
      <c r="K82" s="156"/>
      <c r="L82" s="156"/>
      <c r="M82" s="156"/>
      <c r="N82" s="156"/>
      <c r="O82" s="156"/>
      <c r="P82" s="156"/>
      <c r="Q82" s="156"/>
      <c r="R82" s="156"/>
      <c r="S82" s="156"/>
      <c r="T82" s="156"/>
      <c r="U82" s="156"/>
      <c r="V82" s="156"/>
      <c r="W82" s="156"/>
      <c r="X82" s="156"/>
      <c r="Y82" s="156"/>
      <c r="Z82" s="156"/>
      <c r="AA82" s="156"/>
      <c r="AB82" s="156"/>
      <c r="AC82" s="156"/>
      <c r="AD82" s="156"/>
      <c r="AE82" s="156"/>
      <c r="AF82" s="156"/>
      <c r="AG82" s="156"/>
    </row>
    <row r="83" spans="2:33">
      <c r="B83" s="130">
        <v>2</v>
      </c>
      <c r="C83" s="237" t="s">
        <v>689</v>
      </c>
      <c r="D83" s="194" t="str">
        <f t="shared" ref="D83:AG83" si="36">IF(COUNTIF(D80:D82,"C")&gt;=1,"A",IF(COUNTIF(D80:D82,"C")&gt;0,"P"," "))</f>
        <v xml:space="preserve"> </v>
      </c>
      <c r="E83" s="194" t="str">
        <f t="shared" si="36"/>
        <v xml:space="preserve"> </v>
      </c>
      <c r="F83" s="194" t="str">
        <f t="shared" ref="F83:S83" si="37">IF(COUNTIF(F80:F82,"C")&gt;=1,"A",IF(COUNTIF(F80:F82,"C")&gt;0,"P"," "))</f>
        <v xml:space="preserve"> </v>
      </c>
      <c r="G83" s="194" t="str">
        <f t="shared" si="37"/>
        <v xml:space="preserve"> </v>
      </c>
      <c r="H83" s="194" t="str">
        <f t="shared" si="37"/>
        <v xml:space="preserve"> </v>
      </c>
      <c r="I83" s="194" t="str">
        <f t="shared" si="37"/>
        <v xml:space="preserve"> </v>
      </c>
      <c r="J83" s="194" t="str">
        <f t="shared" si="37"/>
        <v xml:space="preserve"> </v>
      </c>
      <c r="K83" s="194" t="str">
        <f t="shared" si="37"/>
        <v xml:space="preserve"> </v>
      </c>
      <c r="L83" s="194" t="str">
        <f t="shared" si="37"/>
        <v xml:space="preserve"> </v>
      </c>
      <c r="M83" s="194" t="str">
        <f t="shared" si="37"/>
        <v xml:space="preserve"> </v>
      </c>
      <c r="N83" s="194" t="str">
        <f t="shared" si="37"/>
        <v xml:space="preserve"> </v>
      </c>
      <c r="O83" s="194" t="str">
        <f t="shared" si="37"/>
        <v xml:space="preserve"> </v>
      </c>
      <c r="P83" s="194" t="str">
        <f t="shared" si="37"/>
        <v xml:space="preserve"> </v>
      </c>
      <c r="Q83" s="194" t="str">
        <f t="shared" si="37"/>
        <v xml:space="preserve"> </v>
      </c>
      <c r="R83" s="194" t="str">
        <f t="shared" si="37"/>
        <v xml:space="preserve"> </v>
      </c>
      <c r="S83" s="194" t="str">
        <f t="shared" si="37"/>
        <v xml:space="preserve"> </v>
      </c>
      <c r="T83" s="194" t="str">
        <f t="shared" si="36"/>
        <v xml:space="preserve"> </v>
      </c>
      <c r="U83" s="194" t="str">
        <f t="shared" si="36"/>
        <v xml:space="preserve"> </v>
      </c>
      <c r="V83" s="194" t="str">
        <f t="shared" si="36"/>
        <v xml:space="preserve"> </v>
      </c>
      <c r="W83" s="194" t="str">
        <f t="shared" si="36"/>
        <v xml:space="preserve"> </v>
      </c>
      <c r="X83" s="194" t="str">
        <f t="shared" si="36"/>
        <v xml:space="preserve"> </v>
      </c>
      <c r="Y83" s="194" t="str">
        <f t="shared" si="36"/>
        <v xml:space="preserve"> </v>
      </c>
      <c r="Z83" s="194" t="str">
        <f t="shared" si="36"/>
        <v xml:space="preserve"> </v>
      </c>
      <c r="AA83" s="194" t="str">
        <f t="shared" si="36"/>
        <v xml:space="preserve"> </v>
      </c>
      <c r="AB83" s="194" t="str">
        <f t="shared" si="36"/>
        <v xml:space="preserve"> </v>
      </c>
      <c r="AC83" s="194" t="str">
        <f t="shared" si="36"/>
        <v xml:space="preserve"> </v>
      </c>
      <c r="AD83" s="194" t="str">
        <f t="shared" si="36"/>
        <v xml:space="preserve"> </v>
      </c>
      <c r="AE83" s="194" t="str">
        <f t="shared" si="36"/>
        <v xml:space="preserve"> </v>
      </c>
      <c r="AF83" s="194" t="str">
        <f t="shared" si="36"/>
        <v xml:space="preserve"> </v>
      </c>
      <c r="AG83" s="194" t="str">
        <f t="shared" si="36"/>
        <v xml:space="preserve"> </v>
      </c>
    </row>
    <row r="84" spans="2:33">
      <c r="B84" s="193"/>
      <c r="C84" s="236" t="s">
        <v>689</v>
      </c>
      <c r="D84" s="156"/>
      <c r="E84" s="156"/>
      <c r="F84" s="156"/>
      <c r="G84" s="156"/>
      <c r="H84" s="156"/>
      <c r="I84" s="156"/>
      <c r="J84" s="156"/>
      <c r="K84" s="156"/>
      <c r="L84" s="156"/>
      <c r="M84" s="156"/>
      <c r="N84" s="156"/>
      <c r="O84" s="156"/>
      <c r="P84" s="156"/>
      <c r="Q84" s="156"/>
      <c r="R84" s="156"/>
      <c r="S84" s="156"/>
      <c r="T84" s="156"/>
      <c r="U84" s="156"/>
      <c r="V84" s="156"/>
      <c r="W84" s="156"/>
      <c r="X84" s="156"/>
      <c r="Y84" s="156"/>
      <c r="Z84" s="156"/>
      <c r="AA84" s="156"/>
      <c r="AB84" s="156"/>
      <c r="AC84" s="156"/>
      <c r="AD84" s="156"/>
      <c r="AE84" s="156"/>
      <c r="AF84" s="156"/>
      <c r="AG84" s="156"/>
    </row>
    <row r="85" spans="2:33">
      <c r="B85" s="193"/>
      <c r="C85" s="236" t="s">
        <v>689</v>
      </c>
      <c r="D85" s="156"/>
      <c r="E85" s="156"/>
      <c r="F85" s="156"/>
      <c r="G85" s="156"/>
      <c r="H85" s="156"/>
      <c r="I85" s="156"/>
      <c r="J85" s="156"/>
      <c r="K85" s="156"/>
      <c r="L85" s="156"/>
      <c r="M85" s="156"/>
      <c r="N85" s="156"/>
      <c r="O85" s="156"/>
      <c r="P85" s="156"/>
      <c r="Q85" s="156"/>
      <c r="R85" s="156"/>
      <c r="S85" s="156"/>
      <c r="T85" s="156"/>
      <c r="U85" s="156"/>
      <c r="V85" s="156"/>
      <c r="W85" s="156"/>
      <c r="X85" s="156"/>
      <c r="Y85" s="156"/>
      <c r="Z85" s="156"/>
      <c r="AA85" s="156"/>
      <c r="AB85" s="156"/>
      <c r="AC85" s="156"/>
      <c r="AD85" s="156"/>
      <c r="AE85" s="156"/>
      <c r="AF85" s="156"/>
      <c r="AG85" s="156"/>
    </row>
    <row r="86" spans="2:33">
      <c r="B86" s="193"/>
      <c r="C86" s="236" t="s">
        <v>689</v>
      </c>
      <c r="D86" s="156"/>
      <c r="E86" s="156"/>
      <c r="F86" s="156"/>
      <c r="G86" s="156"/>
      <c r="H86" s="156"/>
      <c r="I86" s="156"/>
      <c r="J86" s="156"/>
      <c r="K86" s="156"/>
      <c r="L86" s="156"/>
      <c r="M86" s="156"/>
      <c r="N86" s="156"/>
      <c r="O86" s="156"/>
      <c r="P86" s="156"/>
      <c r="Q86" s="156"/>
      <c r="R86" s="156"/>
      <c r="S86" s="156"/>
      <c r="T86" s="156"/>
      <c r="U86" s="156"/>
      <c r="V86" s="156"/>
      <c r="W86" s="156"/>
      <c r="X86" s="156"/>
      <c r="Y86" s="156"/>
      <c r="Z86" s="156"/>
      <c r="AA86" s="156"/>
      <c r="AB86" s="156"/>
      <c r="AC86" s="156"/>
      <c r="AD86" s="156"/>
      <c r="AE86" s="156"/>
      <c r="AF86" s="156"/>
      <c r="AG86" s="156"/>
    </row>
    <row r="87" spans="2:33">
      <c r="B87" s="130">
        <v>3</v>
      </c>
      <c r="C87" s="237" t="s">
        <v>689</v>
      </c>
      <c r="D87" s="194" t="str">
        <f t="shared" ref="D87:AG87" si="38">IF(COUNTIF(D84:D86,"C")&gt;=1,"A",IF(COUNTIF(D84:D86,"C")&gt;0,"P"," "))</f>
        <v xml:space="preserve"> </v>
      </c>
      <c r="E87" s="194" t="str">
        <f t="shared" si="38"/>
        <v xml:space="preserve"> </v>
      </c>
      <c r="F87" s="194" t="str">
        <f t="shared" ref="F87:S87" si="39">IF(COUNTIF(F84:F86,"C")&gt;=1,"A",IF(COUNTIF(F84:F86,"C")&gt;0,"P"," "))</f>
        <v xml:space="preserve"> </v>
      </c>
      <c r="G87" s="194" t="str">
        <f t="shared" si="39"/>
        <v xml:space="preserve"> </v>
      </c>
      <c r="H87" s="194" t="str">
        <f t="shared" si="39"/>
        <v xml:space="preserve"> </v>
      </c>
      <c r="I87" s="194" t="str">
        <f t="shared" si="39"/>
        <v xml:space="preserve"> </v>
      </c>
      <c r="J87" s="194" t="str">
        <f t="shared" si="39"/>
        <v xml:space="preserve"> </v>
      </c>
      <c r="K87" s="194" t="str">
        <f t="shared" si="39"/>
        <v xml:space="preserve"> </v>
      </c>
      <c r="L87" s="194" t="str">
        <f t="shared" si="39"/>
        <v xml:space="preserve"> </v>
      </c>
      <c r="M87" s="194" t="str">
        <f t="shared" si="39"/>
        <v xml:space="preserve"> </v>
      </c>
      <c r="N87" s="194" t="str">
        <f t="shared" si="39"/>
        <v xml:space="preserve"> </v>
      </c>
      <c r="O87" s="194" t="str">
        <f t="shared" si="39"/>
        <v xml:space="preserve"> </v>
      </c>
      <c r="P87" s="194" t="str">
        <f t="shared" si="39"/>
        <v xml:space="preserve"> </v>
      </c>
      <c r="Q87" s="194" t="str">
        <f t="shared" si="39"/>
        <v xml:space="preserve"> </v>
      </c>
      <c r="R87" s="194" t="str">
        <f t="shared" si="39"/>
        <v xml:space="preserve"> </v>
      </c>
      <c r="S87" s="194" t="str">
        <f t="shared" si="39"/>
        <v xml:space="preserve"> </v>
      </c>
      <c r="T87" s="194" t="str">
        <f t="shared" si="38"/>
        <v xml:space="preserve"> </v>
      </c>
      <c r="U87" s="194" t="str">
        <f t="shared" si="38"/>
        <v xml:space="preserve"> </v>
      </c>
      <c r="V87" s="194" t="str">
        <f t="shared" si="38"/>
        <v xml:space="preserve"> </v>
      </c>
      <c r="W87" s="194" t="str">
        <f t="shared" si="38"/>
        <v xml:space="preserve"> </v>
      </c>
      <c r="X87" s="194" t="str">
        <f t="shared" si="38"/>
        <v xml:space="preserve"> </v>
      </c>
      <c r="Y87" s="194" t="str">
        <f t="shared" si="38"/>
        <v xml:space="preserve"> </v>
      </c>
      <c r="Z87" s="194" t="str">
        <f t="shared" si="38"/>
        <v xml:space="preserve"> </v>
      </c>
      <c r="AA87" s="194" t="str">
        <f t="shared" si="38"/>
        <v xml:space="preserve"> </v>
      </c>
      <c r="AB87" s="194" t="str">
        <f t="shared" si="38"/>
        <v xml:space="preserve"> </v>
      </c>
      <c r="AC87" s="194" t="str">
        <f t="shared" si="38"/>
        <v xml:space="preserve"> </v>
      </c>
      <c r="AD87" s="194" t="str">
        <f t="shared" si="38"/>
        <v xml:space="preserve"> </v>
      </c>
      <c r="AE87" s="194" t="str">
        <f t="shared" si="38"/>
        <v xml:space="preserve"> </v>
      </c>
      <c r="AF87" s="194" t="str">
        <f t="shared" si="38"/>
        <v xml:space="preserve"> </v>
      </c>
      <c r="AG87" s="194" t="str">
        <f t="shared" si="38"/>
        <v xml:space="preserve"> </v>
      </c>
    </row>
    <row r="88" spans="2:33">
      <c r="B88" s="193"/>
      <c r="C88" s="236" t="s">
        <v>689</v>
      </c>
      <c r="D88" s="156"/>
      <c r="E88" s="156"/>
      <c r="F88" s="156"/>
      <c r="G88" s="156"/>
      <c r="H88" s="156"/>
      <c r="I88" s="156"/>
      <c r="J88" s="156"/>
      <c r="K88" s="156"/>
      <c r="L88" s="156"/>
      <c r="M88" s="156"/>
      <c r="N88" s="156"/>
      <c r="O88" s="156"/>
      <c r="P88" s="156"/>
      <c r="Q88" s="156"/>
      <c r="R88" s="156"/>
      <c r="S88" s="156"/>
      <c r="T88" s="156"/>
      <c r="U88" s="156"/>
      <c r="V88" s="156"/>
      <c r="W88" s="156"/>
      <c r="X88" s="156"/>
      <c r="Y88" s="156"/>
      <c r="Z88" s="156"/>
      <c r="AA88" s="156"/>
      <c r="AB88" s="156"/>
      <c r="AC88" s="156"/>
      <c r="AD88" s="156"/>
      <c r="AE88" s="156"/>
      <c r="AF88" s="156"/>
      <c r="AG88" s="156"/>
    </row>
    <row r="89" spans="2:33">
      <c r="B89" s="193"/>
      <c r="C89" s="236" t="s">
        <v>689</v>
      </c>
      <c r="D89" s="156"/>
      <c r="E89" s="156"/>
      <c r="F89" s="156"/>
      <c r="G89" s="156"/>
      <c r="H89" s="156"/>
      <c r="I89" s="156"/>
      <c r="J89" s="156"/>
      <c r="K89" s="156"/>
      <c r="L89" s="156"/>
      <c r="M89" s="156"/>
      <c r="N89" s="156"/>
      <c r="O89" s="156"/>
      <c r="P89" s="156"/>
      <c r="Q89" s="156"/>
      <c r="R89" s="156"/>
      <c r="S89" s="156"/>
      <c r="T89" s="156"/>
      <c r="U89" s="156"/>
      <c r="V89" s="156"/>
      <c r="W89" s="156"/>
      <c r="X89" s="156"/>
      <c r="Y89" s="156"/>
      <c r="Z89" s="156"/>
      <c r="AA89" s="156"/>
      <c r="AB89" s="156"/>
      <c r="AC89" s="156"/>
      <c r="AD89" s="156"/>
      <c r="AE89" s="156"/>
      <c r="AF89" s="156"/>
      <c r="AG89" s="156"/>
    </row>
    <row r="90" spans="2:33">
      <c r="B90" s="193"/>
      <c r="C90" s="236" t="s">
        <v>689</v>
      </c>
      <c r="D90" s="156"/>
      <c r="E90" s="156"/>
      <c r="F90" s="156"/>
      <c r="G90" s="156"/>
      <c r="H90" s="156"/>
      <c r="I90" s="156"/>
      <c r="J90" s="156"/>
      <c r="K90" s="156"/>
      <c r="L90" s="156"/>
      <c r="M90" s="156"/>
      <c r="N90" s="156"/>
      <c r="O90" s="156"/>
      <c r="P90" s="156"/>
      <c r="Q90" s="156"/>
      <c r="R90" s="156"/>
      <c r="S90" s="156"/>
      <c r="T90" s="156"/>
      <c r="U90" s="156"/>
      <c r="V90" s="156"/>
      <c r="W90" s="156"/>
      <c r="X90" s="156"/>
      <c r="Y90" s="156"/>
      <c r="Z90" s="156"/>
      <c r="AA90" s="156"/>
      <c r="AB90" s="156"/>
      <c r="AC90" s="156"/>
      <c r="AD90" s="156"/>
      <c r="AE90" s="156"/>
      <c r="AF90" s="156"/>
      <c r="AG90" s="156"/>
    </row>
    <row r="91" spans="2:33">
      <c r="B91" s="130">
        <v>4</v>
      </c>
      <c r="C91" s="237" t="s">
        <v>689</v>
      </c>
      <c r="D91" s="194" t="str">
        <f t="shared" ref="D91:AG91" si="40">IF(COUNTIF(D88:D90,"C")&gt;=1,"A",IF(COUNTIF(D88:D90,"C")&gt;0,"P"," "))</f>
        <v xml:space="preserve"> </v>
      </c>
      <c r="E91" s="194" t="str">
        <f t="shared" si="40"/>
        <v xml:space="preserve"> </v>
      </c>
      <c r="F91" s="194" t="str">
        <f t="shared" ref="F91:S91" si="41">IF(COUNTIF(F88:F90,"C")&gt;=1,"A",IF(COUNTIF(F88:F90,"C")&gt;0,"P"," "))</f>
        <v xml:space="preserve"> </v>
      </c>
      <c r="G91" s="194" t="str">
        <f t="shared" si="41"/>
        <v xml:space="preserve"> </v>
      </c>
      <c r="H91" s="194" t="str">
        <f t="shared" si="41"/>
        <v xml:space="preserve"> </v>
      </c>
      <c r="I91" s="194" t="str">
        <f t="shared" si="41"/>
        <v xml:space="preserve"> </v>
      </c>
      <c r="J91" s="194" t="str">
        <f t="shared" si="41"/>
        <v xml:space="preserve"> </v>
      </c>
      <c r="K91" s="194" t="str">
        <f t="shared" si="41"/>
        <v xml:space="preserve"> </v>
      </c>
      <c r="L91" s="194" t="str">
        <f t="shared" si="41"/>
        <v xml:space="preserve"> </v>
      </c>
      <c r="M91" s="194" t="str">
        <f t="shared" si="41"/>
        <v xml:space="preserve"> </v>
      </c>
      <c r="N91" s="194" t="str">
        <f t="shared" si="41"/>
        <v xml:space="preserve"> </v>
      </c>
      <c r="O91" s="194" t="str">
        <f t="shared" si="41"/>
        <v xml:space="preserve"> </v>
      </c>
      <c r="P91" s="194" t="str">
        <f t="shared" si="41"/>
        <v xml:space="preserve"> </v>
      </c>
      <c r="Q91" s="194" t="str">
        <f t="shared" si="41"/>
        <v xml:space="preserve"> </v>
      </c>
      <c r="R91" s="194" t="str">
        <f t="shared" si="41"/>
        <v xml:space="preserve"> </v>
      </c>
      <c r="S91" s="194" t="str">
        <f t="shared" si="41"/>
        <v xml:space="preserve"> </v>
      </c>
      <c r="T91" s="194" t="str">
        <f t="shared" si="40"/>
        <v xml:space="preserve"> </v>
      </c>
      <c r="U91" s="194" t="str">
        <f t="shared" si="40"/>
        <v xml:space="preserve"> </v>
      </c>
      <c r="V91" s="194" t="str">
        <f t="shared" si="40"/>
        <v xml:space="preserve"> </v>
      </c>
      <c r="W91" s="194" t="str">
        <f t="shared" si="40"/>
        <v xml:space="preserve"> </v>
      </c>
      <c r="X91" s="194" t="str">
        <f t="shared" si="40"/>
        <v xml:space="preserve"> </v>
      </c>
      <c r="Y91" s="194" t="str">
        <f t="shared" si="40"/>
        <v xml:space="preserve"> </v>
      </c>
      <c r="Z91" s="194" t="str">
        <f t="shared" si="40"/>
        <v xml:space="preserve"> </v>
      </c>
      <c r="AA91" s="194" t="str">
        <f t="shared" si="40"/>
        <v xml:space="preserve"> </v>
      </c>
      <c r="AB91" s="194" t="str">
        <f t="shared" si="40"/>
        <v xml:space="preserve"> </v>
      </c>
      <c r="AC91" s="194" t="str">
        <f t="shared" si="40"/>
        <v xml:space="preserve"> </v>
      </c>
      <c r="AD91" s="194" t="str">
        <f t="shared" si="40"/>
        <v xml:space="preserve"> </v>
      </c>
      <c r="AE91" s="194" t="str">
        <f t="shared" si="40"/>
        <v xml:space="preserve"> </v>
      </c>
      <c r="AF91" s="194" t="str">
        <f t="shared" si="40"/>
        <v xml:space="preserve"> </v>
      </c>
      <c r="AG91" s="194" t="str">
        <f t="shared" si="40"/>
        <v xml:space="preserve"> </v>
      </c>
    </row>
    <row r="92" spans="2:33">
      <c r="B92" s="193"/>
      <c r="C92" s="236" t="s">
        <v>689</v>
      </c>
      <c r="D92" s="156"/>
      <c r="E92" s="156"/>
      <c r="F92" s="156"/>
      <c r="G92" s="156"/>
      <c r="H92" s="156"/>
      <c r="I92" s="156"/>
      <c r="J92" s="156"/>
      <c r="K92" s="156"/>
      <c r="L92" s="156"/>
      <c r="M92" s="156"/>
      <c r="N92" s="156"/>
      <c r="O92" s="156"/>
      <c r="P92" s="156"/>
      <c r="Q92" s="156"/>
      <c r="R92" s="156"/>
      <c r="S92" s="156"/>
      <c r="T92" s="156"/>
      <c r="U92" s="156"/>
      <c r="V92" s="156"/>
      <c r="W92" s="156"/>
      <c r="X92" s="156"/>
      <c r="Y92" s="156"/>
      <c r="Z92" s="156"/>
      <c r="AA92" s="156"/>
      <c r="AB92" s="156"/>
      <c r="AC92" s="156"/>
      <c r="AD92" s="156"/>
      <c r="AE92" s="156"/>
      <c r="AF92" s="156"/>
      <c r="AG92" s="156"/>
    </row>
    <row r="93" spans="2:33">
      <c r="B93" s="193"/>
      <c r="C93" s="236" t="s">
        <v>689</v>
      </c>
      <c r="D93" s="156"/>
      <c r="E93" s="156"/>
      <c r="F93" s="156"/>
      <c r="G93" s="156"/>
      <c r="H93" s="156"/>
      <c r="I93" s="156"/>
      <c r="J93" s="156"/>
      <c r="K93" s="156"/>
      <c r="L93" s="156"/>
      <c r="M93" s="156"/>
      <c r="N93" s="156"/>
      <c r="O93" s="156"/>
      <c r="P93" s="156"/>
      <c r="Q93" s="156"/>
      <c r="R93" s="156"/>
      <c r="S93" s="156"/>
      <c r="T93" s="156"/>
      <c r="U93" s="156"/>
      <c r="V93" s="156"/>
      <c r="W93" s="156"/>
      <c r="X93" s="156"/>
      <c r="Y93" s="156"/>
      <c r="Z93" s="156"/>
      <c r="AA93" s="156"/>
      <c r="AB93" s="156"/>
      <c r="AC93" s="156"/>
      <c r="AD93" s="156"/>
      <c r="AE93" s="156"/>
      <c r="AF93" s="156"/>
      <c r="AG93" s="156"/>
    </row>
    <row r="94" spans="2:33">
      <c r="B94" s="193"/>
      <c r="C94" s="236" t="s">
        <v>689</v>
      </c>
      <c r="D94" s="156"/>
      <c r="E94" s="156"/>
      <c r="F94" s="156"/>
      <c r="G94" s="156"/>
      <c r="H94" s="156"/>
      <c r="I94" s="156"/>
      <c r="J94" s="156"/>
      <c r="K94" s="156"/>
      <c r="L94" s="156"/>
      <c r="M94" s="156"/>
      <c r="N94" s="156"/>
      <c r="O94" s="156"/>
      <c r="P94" s="156"/>
      <c r="Q94" s="156"/>
      <c r="R94" s="156"/>
      <c r="S94" s="156"/>
      <c r="T94" s="156"/>
      <c r="U94" s="156"/>
      <c r="V94" s="156"/>
      <c r="W94" s="156"/>
      <c r="X94" s="156"/>
      <c r="Y94" s="156"/>
      <c r="Z94" s="156"/>
      <c r="AA94" s="156"/>
      <c r="AB94" s="156"/>
      <c r="AC94" s="156"/>
      <c r="AD94" s="156"/>
      <c r="AE94" s="156"/>
      <c r="AF94" s="156"/>
      <c r="AG94" s="156"/>
    </row>
    <row r="95" spans="2:33">
      <c r="B95" s="130">
        <v>5</v>
      </c>
      <c r="C95" s="237" t="s">
        <v>689</v>
      </c>
      <c r="D95" s="194" t="str">
        <f t="shared" ref="D95:AG95" si="42">IF(COUNTIF(D92:D94,"C")&gt;=1,"A",IF(COUNTIF(D92:D94,"C")&gt;0,"P"," "))</f>
        <v xml:space="preserve"> </v>
      </c>
      <c r="E95" s="194" t="str">
        <f t="shared" si="42"/>
        <v xml:space="preserve"> </v>
      </c>
      <c r="F95" s="194" t="str">
        <f t="shared" ref="F95:S95" si="43">IF(COUNTIF(F92:F94,"C")&gt;=1,"A",IF(COUNTIF(F92:F94,"C")&gt;0,"P"," "))</f>
        <v xml:space="preserve"> </v>
      </c>
      <c r="G95" s="194" t="str">
        <f t="shared" si="43"/>
        <v xml:space="preserve"> </v>
      </c>
      <c r="H95" s="194" t="str">
        <f t="shared" si="43"/>
        <v xml:space="preserve"> </v>
      </c>
      <c r="I95" s="194" t="str">
        <f t="shared" si="43"/>
        <v xml:space="preserve"> </v>
      </c>
      <c r="J95" s="194" t="str">
        <f t="shared" si="43"/>
        <v xml:space="preserve"> </v>
      </c>
      <c r="K95" s="194" t="str">
        <f t="shared" si="43"/>
        <v xml:space="preserve"> </v>
      </c>
      <c r="L95" s="194" t="str">
        <f t="shared" si="43"/>
        <v xml:space="preserve"> </v>
      </c>
      <c r="M95" s="194" t="str">
        <f t="shared" si="43"/>
        <v xml:space="preserve"> </v>
      </c>
      <c r="N95" s="194" t="str">
        <f t="shared" si="43"/>
        <v xml:space="preserve"> </v>
      </c>
      <c r="O95" s="194" t="str">
        <f t="shared" si="43"/>
        <v xml:space="preserve"> </v>
      </c>
      <c r="P95" s="194" t="str">
        <f t="shared" si="43"/>
        <v xml:space="preserve"> </v>
      </c>
      <c r="Q95" s="194" t="str">
        <f t="shared" si="43"/>
        <v xml:space="preserve"> </v>
      </c>
      <c r="R95" s="194" t="str">
        <f t="shared" si="43"/>
        <v xml:space="preserve"> </v>
      </c>
      <c r="S95" s="194" t="str">
        <f t="shared" si="43"/>
        <v xml:space="preserve"> </v>
      </c>
      <c r="T95" s="194" t="str">
        <f t="shared" si="42"/>
        <v xml:space="preserve"> </v>
      </c>
      <c r="U95" s="194" t="str">
        <f t="shared" si="42"/>
        <v xml:space="preserve"> </v>
      </c>
      <c r="V95" s="194" t="str">
        <f t="shared" si="42"/>
        <v xml:space="preserve"> </v>
      </c>
      <c r="W95" s="194" t="str">
        <f t="shared" si="42"/>
        <v xml:space="preserve"> </v>
      </c>
      <c r="X95" s="194" t="str">
        <f t="shared" si="42"/>
        <v xml:space="preserve"> </v>
      </c>
      <c r="Y95" s="194" t="str">
        <f t="shared" si="42"/>
        <v xml:space="preserve"> </v>
      </c>
      <c r="Z95" s="194" t="str">
        <f t="shared" si="42"/>
        <v xml:space="preserve"> </v>
      </c>
      <c r="AA95" s="194" t="str">
        <f t="shared" si="42"/>
        <v xml:space="preserve"> </v>
      </c>
      <c r="AB95" s="194" t="str">
        <f t="shared" si="42"/>
        <v xml:space="preserve"> </v>
      </c>
      <c r="AC95" s="194" t="str">
        <f t="shared" si="42"/>
        <v xml:space="preserve"> </v>
      </c>
      <c r="AD95" s="194" t="str">
        <f t="shared" si="42"/>
        <v xml:space="preserve"> </v>
      </c>
      <c r="AE95" s="194" t="str">
        <f t="shared" si="42"/>
        <v xml:space="preserve"> </v>
      </c>
      <c r="AF95" s="194" t="str">
        <f t="shared" si="42"/>
        <v xml:space="preserve"> </v>
      </c>
      <c r="AG95" s="194" t="str">
        <f t="shared" si="42"/>
        <v xml:space="preserve"> </v>
      </c>
    </row>
    <row r="96" spans="2:33">
      <c r="B96" s="193"/>
      <c r="C96" s="236" t="s">
        <v>689</v>
      </c>
      <c r="D96" s="156"/>
      <c r="E96" s="156"/>
      <c r="F96" s="156"/>
      <c r="G96" s="156"/>
      <c r="H96" s="156"/>
      <c r="I96" s="156"/>
      <c r="J96" s="156"/>
      <c r="K96" s="156"/>
      <c r="L96" s="156"/>
      <c r="M96" s="156"/>
      <c r="N96" s="156"/>
      <c r="O96" s="156"/>
      <c r="P96" s="156"/>
      <c r="Q96" s="156"/>
      <c r="R96" s="156"/>
      <c r="S96" s="156"/>
      <c r="T96" s="156"/>
      <c r="U96" s="156"/>
      <c r="V96" s="156"/>
      <c r="W96" s="156"/>
      <c r="X96" s="156"/>
      <c r="Y96" s="156"/>
      <c r="Z96" s="156"/>
      <c r="AA96" s="156"/>
      <c r="AB96" s="156"/>
      <c r="AC96" s="156"/>
      <c r="AD96" s="156"/>
      <c r="AE96" s="156"/>
      <c r="AF96" s="156"/>
      <c r="AG96" s="156"/>
    </row>
    <row r="97" spans="2:33">
      <c r="B97" s="193"/>
      <c r="C97" s="236" t="s">
        <v>689</v>
      </c>
      <c r="D97" s="156"/>
      <c r="E97" s="156"/>
      <c r="F97" s="156"/>
      <c r="G97" s="156"/>
      <c r="H97" s="156"/>
      <c r="I97" s="156"/>
      <c r="J97" s="156"/>
      <c r="K97" s="156"/>
      <c r="L97" s="156"/>
      <c r="M97" s="156"/>
      <c r="N97" s="156"/>
      <c r="O97" s="156"/>
      <c r="P97" s="156"/>
      <c r="Q97" s="156"/>
      <c r="R97" s="156"/>
      <c r="S97" s="156"/>
      <c r="T97" s="156"/>
      <c r="U97" s="156"/>
      <c r="V97" s="156"/>
      <c r="W97" s="156"/>
      <c r="X97" s="156"/>
      <c r="Y97" s="156"/>
      <c r="Z97" s="156"/>
      <c r="AA97" s="156"/>
      <c r="AB97" s="156"/>
      <c r="AC97" s="156"/>
      <c r="AD97" s="156"/>
      <c r="AE97" s="156"/>
      <c r="AF97" s="156"/>
      <c r="AG97" s="156"/>
    </row>
    <row r="98" spans="2:33">
      <c r="B98" s="193"/>
      <c r="C98" s="236" t="s">
        <v>689</v>
      </c>
      <c r="D98" s="156"/>
      <c r="E98" s="156"/>
      <c r="F98" s="156"/>
      <c r="G98" s="156"/>
      <c r="H98" s="156"/>
      <c r="I98" s="156"/>
      <c r="J98" s="156"/>
      <c r="K98" s="156"/>
      <c r="L98" s="156"/>
      <c r="M98" s="156"/>
      <c r="N98" s="156"/>
      <c r="O98" s="156"/>
      <c r="P98" s="156"/>
      <c r="Q98" s="156"/>
      <c r="R98" s="156"/>
      <c r="S98" s="156"/>
      <c r="T98" s="156"/>
      <c r="U98" s="156"/>
      <c r="V98" s="156"/>
      <c r="W98" s="156"/>
      <c r="X98" s="156"/>
      <c r="Y98" s="156"/>
      <c r="Z98" s="156"/>
      <c r="AA98" s="156"/>
      <c r="AB98" s="156"/>
      <c r="AC98" s="156"/>
      <c r="AD98" s="156"/>
      <c r="AE98" s="156"/>
      <c r="AF98" s="156"/>
      <c r="AG98" s="156"/>
    </row>
    <row r="99" spans="2:33" ht="0.75" customHeight="1" thickBot="1">
      <c r="D99" s="194" t="str">
        <f t="shared" ref="D99:AG99" si="44">IF(COUNTIF(D96:D98,"C")&gt;=1,"A",IF(COUNTIF(D96:D98,"C")&gt;0,"P"," "))</f>
        <v xml:space="preserve"> </v>
      </c>
      <c r="E99" s="194" t="str">
        <f t="shared" si="44"/>
        <v xml:space="preserve"> </v>
      </c>
      <c r="F99" s="194" t="str">
        <f t="shared" ref="F99:S99" si="45">IF(COUNTIF(F96:F98,"C")&gt;=1,"A",IF(COUNTIF(F96:F98,"C")&gt;0,"P"," "))</f>
        <v xml:space="preserve"> </v>
      </c>
      <c r="G99" s="194" t="str">
        <f t="shared" si="45"/>
        <v xml:space="preserve"> </v>
      </c>
      <c r="H99" s="194" t="str">
        <f t="shared" si="45"/>
        <v xml:space="preserve"> </v>
      </c>
      <c r="I99" s="194" t="str">
        <f t="shared" si="45"/>
        <v xml:space="preserve"> </v>
      </c>
      <c r="J99" s="194" t="str">
        <f t="shared" si="45"/>
        <v xml:space="preserve"> </v>
      </c>
      <c r="K99" s="194" t="str">
        <f t="shared" si="45"/>
        <v xml:space="preserve"> </v>
      </c>
      <c r="L99" s="194" t="str">
        <f t="shared" si="45"/>
        <v xml:space="preserve"> </v>
      </c>
      <c r="M99" s="194" t="str">
        <f t="shared" si="45"/>
        <v xml:space="preserve"> </v>
      </c>
      <c r="N99" s="194" t="str">
        <f t="shared" si="45"/>
        <v xml:space="preserve"> </v>
      </c>
      <c r="O99" s="194" t="str">
        <f t="shared" si="45"/>
        <v xml:space="preserve"> </v>
      </c>
      <c r="P99" s="194" t="str">
        <f t="shared" si="45"/>
        <v xml:space="preserve"> </v>
      </c>
      <c r="Q99" s="194" t="str">
        <f t="shared" si="45"/>
        <v xml:space="preserve"> </v>
      </c>
      <c r="R99" s="194" t="str">
        <f t="shared" si="45"/>
        <v xml:space="preserve"> </v>
      </c>
      <c r="S99" s="194" t="str">
        <f t="shared" si="45"/>
        <v xml:space="preserve"> </v>
      </c>
      <c r="T99" s="194" t="str">
        <f t="shared" si="44"/>
        <v xml:space="preserve"> </v>
      </c>
      <c r="U99" s="194" t="str">
        <f t="shared" si="44"/>
        <v xml:space="preserve"> </v>
      </c>
      <c r="V99" s="194" t="str">
        <f t="shared" si="44"/>
        <v xml:space="preserve"> </v>
      </c>
      <c r="W99" s="194" t="str">
        <f t="shared" si="44"/>
        <v xml:space="preserve"> </v>
      </c>
      <c r="X99" s="194" t="str">
        <f t="shared" si="44"/>
        <v xml:space="preserve"> </v>
      </c>
      <c r="Y99" s="194" t="str">
        <f t="shared" si="44"/>
        <v xml:space="preserve"> </v>
      </c>
      <c r="Z99" s="194" t="str">
        <f t="shared" si="44"/>
        <v xml:space="preserve"> </v>
      </c>
      <c r="AA99" s="194" t="str">
        <f t="shared" si="44"/>
        <v xml:space="preserve"> </v>
      </c>
      <c r="AB99" s="194" t="str">
        <f t="shared" si="44"/>
        <v xml:space="preserve"> </v>
      </c>
      <c r="AC99" s="194" t="str">
        <f t="shared" si="44"/>
        <v xml:space="preserve"> </v>
      </c>
      <c r="AD99" s="194" t="str">
        <f t="shared" si="44"/>
        <v xml:space="preserve"> </v>
      </c>
      <c r="AE99" s="194" t="str">
        <f t="shared" si="44"/>
        <v xml:space="preserve"> </v>
      </c>
      <c r="AF99" s="194" t="str">
        <f t="shared" si="44"/>
        <v xml:space="preserve"> </v>
      </c>
      <c r="AG99" s="194" t="str">
        <f t="shared" si="44"/>
        <v xml:space="preserve"> </v>
      </c>
    </row>
    <row r="100" spans="2:33" ht="13.5" thickBot="1">
      <c r="C100" s="131" t="s">
        <v>49</v>
      </c>
      <c r="D100" s="196" t="str">
        <f>IF(COUNTIF(D83:D99,"A")&gt;4,"C",IF(COUNTIF(D83:D99,"A")&gt;0,"P"," "))</f>
        <v xml:space="preserve"> </v>
      </c>
      <c r="E100" s="196" t="str">
        <f>IF(COUNTIF(E83:E99,"A")&gt;4,"C",IF(COUNTIF(E83:E99,"A")&gt;0,"P"," "))</f>
        <v xml:space="preserve"> </v>
      </c>
      <c r="F100" s="196" t="str">
        <f t="shared" ref="F100:S100" si="46">IF(COUNTIF(F83:F99,"A")&gt;4,"C",IF(COUNTIF(F83:F99,"A")&gt;0,"P"," "))</f>
        <v xml:space="preserve"> </v>
      </c>
      <c r="G100" s="196" t="str">
        <f t="shared" si="46"/>
        <v xml:space="preserve"> </v>
      </c>
      <c r="H100" s="196" t="str">
        <f t="shared" si="46"/>
        <v xml:space="preserve"> </v>
      </c>
      <c r="I100" s="196" t="str">
        <f t="shared" si="46"/>
        <v xml:space="preserve"> </v>
      </c>
      <c r="J100" s="196" t="str">
        <f t="shared" si="46"/>
        <v xml:space="preserve"> </v>
      </c>
      <c r="K100" s="196" t="str">
        <f t="shared" si="46"/>
        <v xml:space="preserve"> </v>
      </c>
      <c r="L100" s="196" t="str">
        <f t="shared" si="46"/>
        <v xml:space="preserve"> </v>
      </c>
      <c r="M100" s="196" t="str">
        <f t="shared" si="46"/>
        <v xml:space="preserve"> </v>
      </c>
      <c r="N100" s="196" t="str">
        <f t="shared" si="46"/>
        <v xml:space="preserve"> </v>
      </c>
      <c r="O100" s="196" t="str">
        <f t="shared" si="46"/>
        <v xml:space="preserve"> </v>
      </c>
      <c r="P100" s="196" t="str">
        <f t="shared" si="46"/>
        <v xml:space="preserve"> </v>
      </c>
      <c r="Q100" s="196" t="str">
        <f t="shared" si="46"/>
        <v xml:space="preserve"> </v>
      </c>
      <c r="R100" s="196" t="str">
        <f t="shared" si="46"/>
        <v xml:space="preserve"> </v>
      </c>
      <c r="S100" s="196" t="str">
        <f t="shared" si="46"/>
        <v xml:space="preserve"> </v>
      </c>
      <c r="T100" s="196" t="str">
        <f t="shared" ref="T100:AG100" si="47">IF(COUNTIF(T83:T99,"A")&gt;4,"C",IF(COUNTIF(T83:T99,"A")&gt;0,"P"," "))</f>
        <v xml:space="preserve"> </v>
      </c>
      <c r="U100" s="196" t="str">
        <f t="shared" si="47"/>
        <v xml:space="preserve"> </v>
      </c>
      <c r="V100" s="196" t="str">
        <f t="shared" si="47"/>
        <v xml:space="preserve"> </v>
      </c>
      <c r="W100" s="196" t="str">
        <f t="shared" si="47"/>
        <v xml:space="preserve"> </v>
      </c>
      <c r="X100" s="196" t="str">
        <f t="shared" si="47"/>
        <v xml:space="preserve"> </v>
      </c>
      <c r="Y100" s="196" t="str">
        <f t="shared" si="47"/>
        <v xml:space="preserve"> </v>
      </c>
      <c r="Z100" s="196" t="str">
        <f t="shared" si="47"/>
        <v xml:space="preserve"> </v>
      </c>
      <c r="AA100" s="196" t="str">
        <f t="shared" si="47"/>
        <v xml:space="preserve"> </v>
      </c>
      <c r="AB100" s="196" t="str">
        <f t="shared" si="47"/>
        <v xml:space="preserve"> </v>
      </c>
      <c r="AC100" s="196" t="str">
        <f t="shared" si="47"/>
        <v xml:space="preserve"> </v>
      </c>
      <c r="AD100" s="196" t="str">
        <f t="shared" si="47"/>
        <v xml:space="preserve"> </v>
      </c>
      <c r="AE100" s="196" t="str">
        <f t="shared" si="47"/>
        <v xml:space="preserve"> </v>
      </c>
      <c r="AF100" s="196" t="str">
        <f t="shared" si="47"/>
        <v xml:space="preserve"> </v>
      </c>
      <c r="AG100" s="196" t="str">
        <f t="shared" si="47"/>
        <v xml:space="preserve"> </v>
      </c>
    </row>
    <row r="102" spans="2:33" ht="15">
      <c r="B102" s="555" t="s">
        <v>1069</v>
      </c>
      <c r="C102" s="556"/>
      <c r="D102" s="543"/>
      <c r="E102" s="543"/>
      <c r="F102" s="543"/>
      <c r="G102" s="543"/>
      <c r="H102" s="543"/>
      <c r="I102" s="543"/>
      <c r="J102" s="543"/>
      <c r="K102" s="543"/>
      <c r="L102" s="543"/>
      <c r="M102" s="543"/>
      <c r="N102" s="543"/>
      <c r="O102" s="543"/>
      <c r="P102" s="543"/>
      <c r="Q102" s="543"/>
      <c r="R102" s="543"/>
      <c r="S102" s="543"/>
      <c r="T102" s="557"/>
      <c r="U102" s="557"/>
      <c r="V102" s="557"/>
      <c r="W102" s="557"/>
      <c r="X102" s="557"/>
      <c r="Y102" s="557"/>
      <c r="Z102" s="557"/>
      <c r="AA102" s="557"/>
      <c r="AB102" s="557"/>
      <c r="AC102" s="557"/>
      <c r="AD102" s="557"/>
      <c r="AE102" s="557"/>
      <c r="AF102" s="557"/>
      <c r="AG102" s="557"/>
    </row>
    <row r="103" spans="2:33">
      <c r="B103" s="130">
        <v>1</v>
      </c>
      <c r="C103" s="192" t="s">
        <v>689</v>
      </c>
      <c r="D103" s="154"/>
      <c r="E103" s="368"/>
      <c r="F103" s="368"/>
      <c r="G103" s="368"/>
      <c r="H103" s="368"/>
      <c r="I103" s="368"/>
      <c r="J103" s="368"/>
      <c r="K103" s="368"/>
      <c r="L103" s="368"/>
      <c r="M103" s="368"/>
      <c r="N103" s="368"/>
      <c r="O103" s="368"/>
      <c r="P103" s="368"/>
      <c r="Q103" s="368"/>
      <c r="R103" s="368"/>
      <c r="S103" s="368"/>
      <c r="T103" s="154"/>
      <c r="U103" s="154"/>
      <c r="V103" s="154"/>
      <c r="W103" s="154"/>
      <c r="X103" s="154"/>
      <c r="Y103" s="154"/>
      <c r="Z103" s="154"/>
      <c r="AA103" s="154"/>
      <c r="AB103" s="154"/>
      <c r="AC103" s="154"/>
      <c r="AD103" s="154"/>
      <c r="AE103" s="154"/>
      <c r="AF103" s="154"/>
      <c r="AG103" s="154"/>
    </row>
    <row r="104" spans="2:33">
      <c r="B104" s="193"/>
      <c r="C104" s="236" t="s">
        <v>689</v>
      </c>
      <c r="D104" s="156"/>
      <c r="E104" s="156"/>
      <c r="F104" s="156"/>
      <c r="G104" s="156"/>
      <c r="H104" s="156"/>
      <c r="I104" s="156"/>
      <c r="J104" s="156"/>
      <c r="K104" s="156"/>
      <c r="L104" s="156"/>
      <c r="M104" s="156"/>
      <c r="N104" s="156"/>
      <c r="O104" s="156"/>
      <c r="P104" s="156"/>
      <c r="Q104" s="156"/>
      <c r="R104" s="156"/>
      <c r="S104" s="156"/>
      <c r="T104" s="156"/>
      <c r="U104" s="156"/>
      <c r="V104" s="156"/>
      <c r="W104" s="156"/>
      <c r="X104" s="156"/>
      <c r="Y104" s="156"/>
      <c r="Z104" s="156"/>
      <c r="AA104" s="156"/>
      <c r="AB104" s="156"/>
      <c r="AC104" s="156"/>
      <c r="AD104" s="156"/>
      <c r="AE104" s="156"/>
      <c r="AF104" s="156"/>
      <c r="AG104" s="156"/>
    </row>
    <row r="105" spans="2:33">
      <c r="B105" s="193"/>
      <c r="C105" s="236" t="s">
        <v>689</v>
      </c>
      <c r="D105" s="156"/>
      <c r="E105" s="156"/>
      <c r="F105" s="156"/>
      <c r="G105" s="156"/>
      <c r="H105" s="156"/>
      <c r="I105" s="156"/>
      <c r="J105" s="156"/>
      <c r="K105" s="156"/>
      <c r="L105" s="156"/>
      <c r="M105" s="156"/>
      <c r="N105" s="156"/>
      <c r="O105" s="156"/>
      <c r="P105" s="156"/>
      <c r="Q105" s="156"/>
      <c r="R105" s="156"/>
      <c r="S105" s="156"/>
      <c r="T105" s="156"/>
      <c r="U105" s="156"/>
      <c r="V105" s="156"/>
      <c r="W105" s="156"/>
      <c r="X105" s="156"/>
      <c r="Y105" s="156"/>
      <c r="Z105" s="156"/>
      <c r="AA105" s="156"/>
      <c r="AB105" s="156"/>
      <c r="AC105" s="156"/>
      <c r="AD105" s="156"/>
      <c r="AE105" s="156"/>
      <c r="AF105" s="156"/>
      <c r="AG105" s="156"/>
    </row>
    <row r="106" spans="2:33">
      <c r="B106" s="193"/>
      <c r="C106" s="236" t="s">
        <v>689</v>
      </c>
      <c r="D106" s="156"/>
      <c r="E106" s="156"/>
      <c r="F106" s="156"/>
      <c r="G106" s="156"/>
      <c r="H106" s="156"/>
      <c r="I106" s="156"/>
      <c r="J106" s="156"/>
      <c r="K106" s="156"/>
      <c r="L106" s="156"/>
      <c r="M106" s="156"/>
      <c r="N106" s="156"/>
      <c r="O106" s="156"/>
      <c r="P106" s="156"/>
      <c r="Q106" s="156"/>
      <c r="R106" s="156"/>
      <c r="S106" s="156"/>
      <c r="T106" s="156"/>
      <c r="U106" s="156"/>
      <c r="V106" s="156"/>
      <c r="W106" s="156"/>
      <c r="X106" s="156"/>
      <c r="Y106" s="156"/>
      <c r="Z106" s="156"/>
      <c r="AA106" s="156"/>
      <c r="AB106" s="156"/>
      <c r="AC106" s="156"/>
      <c r="AD106" s="156"/>
      <c r="AE106" s="156"/>
      <c r="AF106" s="156"/>
      <c r="AG106" s="156"/>
    </row>
    <row r="107" spans="2:33">
      <c r="B107" s="130">
        <v>2</v>
      </c>
      <c r="C107" s="237" t="s">
        <v>689</v>
      </c>
      <c r="D107" s="194" t="str">
        <f t="shared" ref="D107:AG107" si="48">IF(COUNTIF(D104:D106,"C")&gt;=1,"A",IF(COUNTIF(D104:D106,"C")&gt;0,"P"," "))</f>
        <v xml:space="preserve"> </v>
      </c>
      <c r="E107" s="194" t="str">
        <f t="shared" si="48"/>
        <v xml:space="preserve"> </v>
      </c>
      <c r="F107" s="194" t="str">
        <f t="shared" ref="F107:S107" si="49">IF(COUNTIF(F104:F106,"C")&gt;=1,"A",IF(COUNTIF(F104:F106,"C")&gt;0,"P"," "))</f>
        <v xml:space="preserve"> </v>
      </c>
      <c r="G107" s="194" t="str">
        <f t="shared" si="49"/>
        <v xml:space="preserve"> </v>
      </c>
      <c r="H107" s="194" t="str">
        <f t="shared" si="49"/>
        <v xml:space="preserve"> </v>
      </c>
      <c r="I107" s="194" t="str">
        <f t="shared" si="49"/>
        <v xml:space="preserve"> </v>
      </c>
      <c r="J107" s="194" t="str">
        <f t="shared" si="49"/>
        <v xml:space="preserve"> </v>
      </c>
      <c r="K107" s="194" t="str">
        <f t="shared" si="49"/>
        <v xml:space="preserve"> </v>
      </c>
      <c r="L107" s="194" t="str">
        <f t="shared" si="49"/>
        <v xml:space="preserve"> </v>
      </c>
      <c r="M107" s="194" t="str">
        <f t="shared" si="49"/>
        <v xml:space="preserve"> </v>
      </c>
      <c r="N107" s="194" t="str">
        <f t="shared" si="49"/>
        <v xml:space="preserve"> </v>
      </c>
      <c r="O107" s="194" t="str">
        <f t="shared" si="49"/>
        <v xml:space="preserve"> </v>
      </c>
      <c r="P107" s="194" t="str">
        <f t="shared" si="49"/>
        <v xml:space="preserve"> </v>
      </c>
      <c r="Q107" s="194" t="str">
        <f t="shared" si="49"/>
        <v xml:space="preserve"> </v>
      </c>
      <c r="R107" s="194" t="str">
        <f t="shared" si="49"/>
        <v xml:space="preserve"> </v>
      </c>
      <c r="S107" s="194" t="str">
        <f t="shared" si="49"/>
        <v xml:space="preserve"> </v>
      </c>
      <c r="T107" s="194" t="str">
        <f t="shared" si="48"/>
        <v xml:space="preserve"> </v>
      </c>
      <c r="U107" s="194" t="str">
        <f t="shared" si="48"/>
        <v xml:space="preserve"> </v>
      </c>
      <c r="V107" s="194" t="str">
        <f t="shared" si="48"/>
        <v xml:space="preserve"> </v>
      </c>
      <c r="W107" s="194" t="str">
        <f t="shared" si="48"/>
        <v xml:space="preserve"> </v>
      </c>
      <c r="X107" s="194" t="str">
        <f t="shared" si="48"/>
        <v xml:space="preserve"> </v>
      </c>
      <c r="Y107" s="194" t="str">
        <f t="shared" si="48"/>
        <v xml:space="preserve"> </v>
      </c>
      <c r="Z107" s="194" t="str">
        <f t="shared" si="48"/>
        <v xml:space="preserve"> </v>
      </c>
      <c r="AA107" s="194" t="str">
        <f t="shared" si="48"/>
        <v xml:space="preserve"> </v>
      </c>
      <c r="AB107" s="194" t="str">
        <f t="shared" si="48"/>
        <v xml:space="preserve"> </v>
      </c>
      <c r="AC107" s="194" t="str">
        <f t="shared" si="48"/>
        <v xml:space="preserve"> </v>
      </c>
      <c r="AD107" s="194" t="str">
        <f t="shared" si="48"/>
        <v xml:space="preserve"> </v>
      </c>
      <c r="AE107" s="194" t="str">
        <f t="shared" si="48"/>
        <v xml:space="preserve"> </v>
      </c>
      <c r="AF107" s="194" t="str">
        <f t="shared" si="48"/>
        <v xml:space="preserve"> </v>
      </c>
      <c r="AG107" s="194" t="str">
        <f t="shared" si="48"/>
        <v xml:space="preserve"> </v>
      </c>
    </row>
    <row r="108" spans="2:33">
      <c r="B108" s="193"/>
      <c r="C108" s="236" t="s">
        <v>689</v>
      </c>
      <c r="D108" s="156"/>
      <c r="E108" s="156"/>
      <c r="F108" s="156"/>
      <c r="G108" s="156"/>
      <c r="H108" s="156"/>
      <c r="I108" s="156"/>
      <c r="J108" s="156"/>
      <c r="K108" s="156"/>
      <c r="L108" s="156"/>
      <c r="M108" s="156"/>
      <c r="N108" s="156"/>
      <c r="O108" s="156"/>
      <c r="P108" s="156"/>
      <c r="Q108" s="156"/>
      <c r="R108" s="156"/>
      <c r="S108" s="156"/>
      <c r="T108" s="156"/>
      <c r="U108" s="156"/>
      <c r="V108" s="156"/>
      <c r="W108" s="156"/>
      <c r="X108" s="156"/>
      <c r="Y108" s="156"/>
      <c r="Z108" s="156"/>
      <c r="AA108" s="156"/>
      <c r="AB108" s="156"/>
      <c r="AC108" s="156"/>
      <c r="AD108" s="156"/>
      <c r="AE108" s="156"/>
      <c r="AF108" s="156"/>
      <c r="AG108" s="156"/>
    </row>
    <row r="109" spans="2:33">
      <c r="B109" s="193"/>
      <c r="C109" s="236" t="s">
        <v>689</v>
      </c>
      <c r="D109" s="156"/>
      <c r="E109" s="156"/>
      <c r="F109" s="156"/>
      <c r="G109" s="156"/>
      <c r="H109" s="156"/>
      <c r="I109" s="156"/>
      <c r="J109" s="156"/>
      <c r="K109" s="156"/>
      <c r="L109" s="156"/>
      <c r="M109" s="156"/>
      <c r="N109" s="156"/>
      <c r="O109" s="156"/>
      <c r="P109" s="156"/>
      <c r="Q109" s="156"/>
      <c r="R109" s="156"/>
      <c r="S109" s="156"/>
      <c r="T109" s="156"/>
      <c r="U109" s="156"/>
      <c r="V109" s="156"/>
      <c r="W109" s="156"/>
      <c r="X109" s="156"/>
      <c r="Y109" s="156"/>
      <c r="Z109" s="156"/>
      <c r="AA109" s="156"/>
      <c r="AB109" s="156"/>
      <c r="AC109" s="156"/>
      <c r="AD109" s="156"/>
      <c r="AE109" s="156"/>
      <c r="AF109" s="156"/>
      <c r="AG109" s="156"/>
    </row>
    <row r="110" spans="2:33">
      <c r="B110" s="193"/>
      <c r="C110" s="236" t="s">
        <v>689</v>
      </c>
      <c r="D110" s="156"/>
      <c r="E110" s="156"/>
      <c r="F110" s="156"/>
      <c r="G110" s="156"/>
      <c r="H110" s="156"/>
      <c r="I110" s="156"/>
      <c r="J110" s="156"/>
      <c r="K110" s="156"/>
      <c r="L110" s="156"/>
      <c r="M110" s="156"/>
      <c r="N110" s="156"/>
      <c r="O110" s="156"/>
      <c r="P110" s="156"/>
      <c r="Q110" s="156"/>
      <c r="R110" s="156"/>
      <c r="S110" s="156"/>
      <c r="T110" s="156"/>
      <c r="U110" s="156"/>
      <c r="V110" s="156"/>
      <c r="W110" s="156"/>
      <c r="X110" s="156"/>
      <c r="Y110" s="156"/>
      <c r="Z110" s="156"/>
      <c r="AA110" s="156"/>
      <c r="AB110" s="156"/>
      <c r="AC110" s="156"/>
      <c r="AD110" s="156"/>
      <c r="AE110" s="156"/>
      <c r="AF110" s="156"/>
      <c r="AG110" s="156"/>
    </row>
    <row r="111" spans="2:33">
      <c r="B111" s="130">
        <v>3</v>
      </c>
      <c r="C111" s="237" t="s">
        <v>689</v>
      </c>
      <c r="D111" s="194" t="str">
        <f t="shared" ref="D111:AG111" si="50">IF(COUNTIF(D108:D110,"C")&gt;=1,"A",IF(COUNTIF(D108:D110,"C")&gt;0,"P"," "))</f>
        <v xml:space="preserve"> </v>
      </c>
      <c r="E111" s="194" t="str">
        <f t="shared" si="50"/>
        <v xml:space="preserve"> </v>
      </c>
      <c r="F111" s="194" t="str">
        <f t="shared" ref="F111:S111" si="51">IF(COUNTIF(F108:F110,"C")&gt;=1,"A",IF(COUNTIF(F108:F110,"C")&gt;0,"P"," "))</f>
        <v xml:space="preserve"> </v>
      </c>
      <c r="G111" s="194" t="str">
        <f t="shared" si="51"/>
        <v xml:space="preserve"> </v>
      </c>
      <c r="H111" s="194" t="str">
        <f t="shared" si="51"/>
        <v xml:space="preserve"> </v>
      </c>
      <c r="I111" s="194" t="str">
        <f t="shared" si="51"/>
        <v xml:space="preserve"> </v>
      </c>
      <c r="J111" s="194" t="str">
        <f t="shared" si="51"/>
        <v xml:space="preserve"> </v>
      </c>
      <c r="K111" s="194" t="str">
        <f t="shared" si="51"/>
        <v xml:space="preserve"> </v>
      </c>
      <c r="L111" s="194" t="str">
        <f t="shared" si="51"/>
        <v xml:space="preserve"> </v>
      </c>
      <c r="M111" s="194" t="str">
        <f t="shared" si="51"/>
        <v xml:space="preserve"> </v>
      </c>
      <c r="N111" s="194" t="str">
        <f t="shared" si="51"/>
        <v xml:space="preserve"> </v>
      </c>
      <c r="O111" s="194" t="str">
        <f t="shared" si="51"/>
        <v xml:space="preserve"> </v>
      </c>
      <c r="P111" s="194" t="str">
        <f t="shared" si="51"/>
        <v xml:space="preserve"> </v>
      </c>
      <c r="Q111" s="194" t="str">
        <f t="shared" si="51"/>
        <v xml:space="preserve"> </v>
      </c>
      <c r="R111" s="194" t="str">
        <f t="shared" si="51"/>
        <v xml:space="preserve"> </v>
      </c>
      <c r="S111" s="194" t="str">
        <f t="shared" si="51"/>
        <v xml:space="preserve"> </v>
      </c>
      <c r="T111" s="194" t="str">
        <f t="shared" si="50"/>
        <v xml:space="preserve"> </v>
      </c>
      <c r="U111" s="194" t="str">
        <f t="shared" si="50"/>
        <v xml:space="preserve"> </v>
      </c>
      <c r="V111" s="194" t="str">
        <f t="shared" si="50"/>
        <v xml:space="preserve"> </v>
      </c>
      <c r="W111" s="194" t="str">
        <f t="shared" si="50"/>
        <v xml:space="preserve"> </v>
      </c>
      <c r="X111" s="194" t="str">
        <f t="shared" si="50"/>
        <v xml:space="preserve"> </v>
      </c>
      <c r="Y111" s="194" t="str">
        <f t="shared" si="50"/>
        <v xml:space="preserve"> </v>
      </c>
      <c r="Z111" s="194" t="str">
        <f t="shared" si="50"/>
        <v xml:space="preserve"> </v>
      </c>
      <c r="AA111" s="194" t="str">
        <f t="shared" si="50"/>
        <v xml:space="preserve"> </v>
      </c>
      <c r="AB111" s="194" t="str">
        <f t="shared" si="50"/>
        <v xml:space="preserve"> </v>
      </c>
      <c r="AC111" s="194" t="str">
        <f t="shared" si="50"/>
        <v xml:space="preserve"> </v>
      </c>
      <c r="AD111" s="194" t="str">
        <f t="shared" si="50"/>
        <v xml:space="preserve"> </v>
      </c>
      <c r="AE111" s="194" t="str">
        <f t="shared" si="50"/>
        <v xml:space="preserve"> </v>
      </c>
      <c r="AF111" s="194" t="str">
        <f t="shared" si="50"/>
        <v xml:space="preserve"> </v>
      </c>
      <c r="AG111" s="194" t="str">
        <f t="shared" si="50"/>
        <v xml:space="preserve"> </v>
      </c>
    </row>
    <row r="112" spans="2:33">
      <c r="B112" s="193"/>
      <c r="C112" s="236" t="s">
        <v>689</v>
      </c>
      <c r="D112" s="156"/>
      <c r="E112" s="156"/>
      <c r="F112" s="156"/>
      <c r="G112" s="156"/>
      <c r="H112" s="156"/>
      <c r="I112" s="156"/>
      <c r="J112" s="156"/>
      <c r="K112" s="156"/>
      <c r="L112" s="156"/>
      <c r="M112" s="156"/>
      <c r="N112" s="156"/>
      <c r="O112" s="156"/>
      <c r="P112" s="156"/>
      <c r="Q112" s="156"/>
      <c r="R112" s="156"/>
      <c r="S112" s="156"/>
      <c r="T112" s="156"/>
      <c r="U112" s="156"/>
      <c r="V112" s="156"/>
      <c r="W112" s="156"/>
      <c r="X112" s="156"/>
      <c r="Y112" s="156"/>
      <c r="Z112" s="156"/>
      <c r="AA112" s="156"/>
      <c r="AB112" s="156"/>
      <c r="AC112" s="156"/>
      <c r="AD112" s="156"/>
      <c r="AE112" s="156"/>
      <c r="AF112" s="156"/>
      <c r="AG112" s="156"/>
    </row>
    <row r="113" spans="1:33">
      <c r="B113" s="193"/>
      <c r="C113" s="236" t="s">
        <v>689</v>
      </c>
      <c r="D113" s="156"/>
      <c r="E113" s="156"/>
      <c r="F113" s="156"/>
      <c r="G113" s="156"/>
      <c r="H113" s="156"/>
      <c r="I113" s="156"/>
      <c r="J113" s="156"/>
      <c r="K113" s="156"/>
      <c r="L113" s="156"/>
      <c r="M113" s="156"/>
      <c r="N113" s="156"/>
      <c r="O113" s="156"/>
      <c r="P113" s="156"/>
      <c r="Q113" s="156"/>
      <c r="R113" s="156"/>
      <c r="S113" s="156"/>
      <c r="T113" s="156"/>
      <c r="U113" s="156"/>
      <c r="V113" s="156"/>
      <c r="W113" s="156"/>
      <c r="X113" s="156"/>
      <c r="Y113" s="156"/>
      <c r="Z113" s="156"/>
      <c r="AA113" s="156"/>
      <c r="AB113" s="156"/>
      <c r="AC113" s="156"/>
      <c r="AD113" s="156"/>
      <c r="AE113" s="156"/>
      <c r="AF113" s="156"/>
      <c r="AG113" s="156"/>
    </row>
    <row r="114" spans="1:33">
      <c r="B114" s="193"/>
      <c r="C114" s="236" t="s">
        <v>689</v>
      </c>
      <c r="D114" s="156"/>
      <c r="E114" s="156"/>
      <c r="F114" s="156"/>
      <c r="G114" s="156"/>
      <c r="H114" s="156"/>
      <c r="I114" s="156"/>
      <c r="J114" s="156"/>
      <c r="K114" s="156"/>
      <c r="L114" s="156"/>
      <c r="M114" s="156"/>
      <c r="N114" s="156"/>
      <c r="O114" s="156"/>
      <c r="P114" s="156"/>
      <c r="Q114" s="156"/>
      <c r="R114" s="156"/>
      <c r="S114" s="156"/>
      <c r="T114" s="156"/>
      <c r="U114" s="156"/>
      <c r="V114" s="156"/>
      <c r="W114" s="156"/>
      <c r="X114" s="156"/>
      <c r="Y114" s="156"/>
      <c r="Z114" s="156"/>
      <c r="AA114" s="156"/>
      <c r="AB114" s="156"/>
      <c r="AC114" s="156"/>
      <c r="AD114" s="156"/>
      <c r="AE114" s="156"/>
      <c r="AF114" s="156"/>
      <c r="AG114" s="156"/>
    </row>
    <row r="115" spans="1:33">
      <c r="B115" s="130">
        <v>4</v>
      </c>
      <c r="C115" s="237" t="s">
        <v>689</v>
      </c>
      <c r="D115" s="194" t="str">
        <f t="shared" ref="D115:AG115" si="52">IF(COUNTIF(D112:D114,"C")&gt;=1,"A",IF(COUNTIF(D112:D114,"C")&gt;0,"P"," "))</f>
        <v xml:space="preserve"> </v>
      </c>
      <c r="E115" s="194" t="str">
        <f t="shared" si="52"/>
        <v xml:space="preserve"> </v>
      </c>
      <c r="F115" s="194" t="str">
        <f t="shared" ref="F115:S115" si="53">IF(COUNTIF(F112:F114,"C")&gt;=1,"A",IF(COUNTIF(F112:F114,"C")&gt;0,"P"," "))</f>
        <v xml:space="preserve"> </v>
      </c>
      <c r="G115" s="194" t="str">
        <f t="shared" si="53"/>
        <v xml:space="preserve"> </v>
      </c>
      <c r="H115" s="194" t="str">
        <f t="shared" si="53"/>
        <v xml:space="preserve"> </v>
      </c>
      <c r="I115" s="194" t="str">
        <f t="shared" si="53"/>
        <v xml:space="preserve"> </v>
      </c>
      <c r="J115" s="194" t="str">
        <f t="shared" si="53"/>
        <v xml:space="preserve"> </v>
      </c>
      <c r="K115" s="194" t="str">
        <f t="shared" si="53"/>
        <v xml:space="preserve"> </v>
      </c>
      <c r="L115" s="194" t="str">
        <f t="shared" si="53"/>
        <v xml:space="preserve"> </v>
      </c>
      <c r="M115" s="194" t="str">
        <f t="shared" si="53"/>
        <v xml:space="preserve"> </v>
      </c>
      <c r="N115" s="194" t="str">
        <f t="shared" si="53"/>
        <v xml:space="preserve"> </v>
      </c>
      <c r="O115" s="194" t="str">
        <f t="shared" si="53"/>
        <v xml:space="preserve"> </v>
      </c>
      <c r="P115" s="194" t="str">
        <f t="shared" si="53"/>
        <v xml:space="preserve"> </v>
      </c>
      <c r="Q115" s="194" t="str">
        <f t="shared" si="53"/>
        <v xml:space="preserve"> </v>
      </c>
      <c r="R115" s="194" t="str">
        <f t="shared" si="53"/>
        <v xml:space="preserve"> </v>
      </c>
      <c r="S115" s="194" t="str">
        <f t="shared" si="53"/>
        <v xml:space="preserve"> </v>
      </c>
      <c r="T115" s="194" t="str">
        <f t="shared" si="52"/>
        <v xml:space="preserve"> </v>
      </c>
      <c r="U115" s="194" t="str">
        <f t="shared" si="52"/>
        <v xml:space="preserve"> </v>
      </c>
      <c r="V115" s="194" t="str">
        <f t="shared" si="52"/>
        <v xml:space="preserve"> </v>
      </c>
      <c r="W115" s="194" t="str">
        <f t="shared" si="52"/>
        <v xml:space="preserve"> </v>
      </c>
      <c r="X115" s="194" t="str">
        <f t="shared" si="52"/>
        <v xml:space="preserve"> </v>
      </c>
      <c r="Y115" s="194" t="str">
        <f t="shared" si="52"/>
        <v xml:space="preserve"> </v>
      </c>
      <c r="Z115" s="194" t="str">
        <f t="shared" si="52"/>
        <v xml:space="preserve"> </v>
      </c>
      <c r="AA115" s="194" t="str">
        <f t="shared" si="52"/>
        <v xml:space="preserve"> </v>
      </c>
      <c r="AB115" s="194" t="str">
        <f t="shared" si="52"/>
        <v xml:space="preserve"> </v>
      </c>
      <c r="AC115" s="194" t="str">
        <f t="shared" si="52"/>
        <v xml:space="preserve"> </v>
      </c>
      <c r="AD115" s="194" t="str">
        <f t="shared" si="52"/>
        <v xml:space="preserve"> </v>
      </c>
      <c r="AE115" s="194" t="str">
        <f t="shared" si="52"/>
        <v xml:space="preserve"> </v>
      </c>
      <c r="AF115" s="194" t="str">
        <f t="shared" si="52"/>
        <v xml:space="preserve"> </v>
      </c>
      <c r="AG115" s="194" t="str">
        <f t="shared" si="52"/>
        <v xml:space="preserve"> </v>
      </c>
    </row>
    <row r="116" spans="1:33">
      <c r="B116" s="193"/>
      <c r="C116" s="236" t="s">
        <v>689</v>
      </c>
      <c r="D116" s="156"/>
      <c r="E116" s="156"/>
      <c r="F116" s="156"/>
      <c r="G116" s="156"/>
      <c r="H116" s="156"/>
      <c r="I116" s="156"/>
      <c r="J116" s="156"/>
      <c r="K116" s="156"/>
      <c r="L116" s="156"/>
      <c r="M116" s="156"/>
      <c r="N116" s="156"/>
      <c r="O116" s="156"/>
      <c r="P116" s="156"/>
      <c r="Q116" s="156"/>
      <c r="R116" s="156"/>
      <c r="S116" s="156"/>
      <c r="T116" s="156"/>
      <c r="U116" s="156"/>
      <c r="V116" s="156"/>
      <c r="W116" s="156"/>
      <c r="X116" s="156"/>
      <c r="Y116" s="156"/>
      <c r="Z116" s="156"/>
      <c r="AA116" s="156"/>
      <c r="AB116" s="156"/>
      <c r="AC116" s="156"/>
      <c r="AD116" s="156"/>
      <c r="AE116" s="156"/>
      <c r="AF116" s="156"/>
      <c r="AG116" s="156"/>
    </row>
    <row r="117" spans="1:33">
      <c r="B117" s="193"/>
      <c r="C117" s="236" t="s">
        <v>689</v>
      </c>
      <c r="D117" s="156"/>
      <c r="E117" s="156"/>
      <c r="F117" s="156"/>
      <c r="G117" s="156"/>
      <c r="H117" s="156"/>
      <c r="I117" s="156"/>
      <c r="J117" s="156"/>
      <c r="K117" s="156"/>
      <c r="L117" s="156"/>
      <c r="M117" s="156"/>
      <c r="N117" s="156"/>
      <c r="O117" s="156"/>
      <c r="P117" s="156"/>
      <c r="Q117" s="156"/>
      <c r="R117" s="156"/>
      <c r="S117" s="156"/>
      <c r="T117" s="156"/>
      <c r="U117" s="156"/>
      <c r="V117" s="156"/>
      <c r="W117" s="156"/>
      <c r="X117" s="156"/>
      <c r="Y117" s="156"/>
      <c r="Z117" s="156"/>
      <c r="AA117" s="156"/>
      <c r="AB117" s="156"/>
      <c r="AC117" s="156"/>
      <c r="AD117" s="156"/>
      <c r="AE117" s="156"/>
      <c r="AF117" s="156"/>
      <c r="AG117" s="156"/>
    </row>
    <row r="118" spans="1:33">
      <c r="B118" s="193"/>
      <c r="C118" s="236" t="s">
        <v>689</v>
      </c>
      <c r="D118" s="156"/>
      <c r="E118" s="156"/>
      <c r="F118" s="156"/>
      <c r="G118" s="156"/>
      <c r="H118" s="156"/>
      <c r="I118" s="156"/>
      <c r="J118" s="156"/>
      <c r="K118" s="156"/>
      <c r="L118" s="156"/>
      <c r="M118" s="156"/>
      <c r="N118" s="156"/>
      <c r="O118" s="156"/>
      <c r="P118" s="156"/>
      <c r="Q118" s="156"/>
      <c r="R118" s="156"/>
      <c r="S118" s="156"/>
      <c r="T118" s="156"/>
      <c r="U118" s="156"/>
      <c r="V118" s="156"/>
      <c r="W118" s="156"/>
      <c r="X118" s="156"/>
      <c r="Y118" s="156"/>
      <c r="Z118" s="156"/>
      <c r="AA118" s="156"/>
      <c r="AB118" s="156"/>
      <c r="AC118" s="156"/>
      <c r="AD118" s="156"/>
      <c r="AE118" s="156"/>
      <c r="AF118" s="156"/>
      <c r="AG118" s="156"/>
    </row>
    <row r="119" spans="1:33">
      <c r="B119" s="130">
        <v>5</v>
      </c>
      <c r="C119" s="237" t="s">
        <v>689</v>
      </c>
      <c r="D119" s="194" t="str">
        <f t="shared" ref="D119:AG119" si="54">IF(COUNTIF(D116:D118,"C")&gt;=1,"A",IF(COUNTIF(D116:D118,"C")&gt;0,"P"," "))</f>
        <v xml:space="preserve"> </v>
      </c>
      <c r="E119" s="194" t="str">
        <f t="shared" si="54"/>
        <v xml:space="preserve"> </v>
      </c>
      <c r="F119" s="194" t="str">
        <f t="shared" ref="F119:S119" si="55">IF(COUNTIF(F116:F118,"C")&gt;=1,"A",IF(COUNTIF(F116:F118,"C")&gt;0,"P"," "))</f>
        <v xml:space="preserve"> </v>
      </c>
      <c r="G119" s="194" t="str">
        <f t="shared" si="55"/>
        <v xml:space="preserve"> </v>
      </c>
      <c r="H119" s="194" t="str">
        <f t="shared" si="55"/>
        <v xml:space="preserve"> </v>
      </c>
      <c r="I119" s="194" t="str">
        <f t="shared" si="55"/>
        <v xml:space="preserve"> </v>
      </c>
      <c r="J119" s="194" t="str">
        <f t="shared" si="55"/>
        <v xml:space="preserve"> </v>
      </c>
      <c r="K119" s="194" t="str">
        <f t="shared" si="55"/>
        <v xml:space="preserve"> </v>
      </c>
      <c r="L119" s="194" t="str">
        <f t="shared" si="55"/>
        <v xml:space="preserve"> </v>
      </c>
      <c r="M119" s="194" t="str">
        <f t="shared" si="55"/>
        <v xml:space="preserve"> </v>
      </c>
      <c r="N119" s="194" t="str">
        <f t="shared" si="55"/>
        <v xml:space="preserve"> </v>
      </c>
      <c r="O119" s="194" t="str">
        <f t="shared" si="55"/>
        <v xml:space="preserve"> </v>
      </c>
      <c r="P119" s="194" t="str">
        <f t="shared" si="55"/>
        <v xml:space="preserve"> </v>
      </c>
      <c r="Q119" s="194" t="str">
        <f t="shared" si="55"/>
        <v xml:space="preserve"> </v>
      </c>
      <c r="R119" s="194" t="str">
        <f t="shared" si="55"/>
        <v xml:space="preserve"> </v>
      </c>
      <c r="S119" s="194" t="str">
        <f t="shared" si="55"/>
        <v xml:space="preserve"> </v>
      </c>
      <c r="T119" s="194" t="str">
        <f t="shared" si="54"/>
        <v xml:space="preserve"> </v>
      </c>
      <c r="U119" s="194" t="str">
        <f t="shared" si="54"/>
        <v xml:space="preserve"> </v>
      </c>
      <c r="V119" s="194" t="str">
        <f t="shared" si="54"/>
        <v xml:space="preserve"> </v>
      </c>
      <c r="W119" s="194" t="str">
        <f t="shared" si="54"/>
        <v xml:space="preserve"> </v>
      </c>
      <c r="X119" s="194" t="str">
        <f t="shared" si="54"/>
        <v xml:space="preserve"> </v>
      </c>
      <c r="Y119" s="194" t="str">
        <f t="shared" si="54"/>
        <v xml:space="preserve"> </v>
      </c>
      <c r="Z119" s="194" t="str">
        <f t="shared" si="54"/>
        <v xml:space="preserve"> </v>
      </c>
      <c r="AA119" s="194" t="str">
        <f t="shared" si="54"/>
        <v xml:space="preserve"> </v>
      </c>
      <c r="AB119" s="194" t="str">
        <f t="shared" si="54"/>
        <v xml:space="preserve"> </v>
      </c>
      <c r="AC119" s="194" t="str">
        <f t="shared" si="54"/>
        <v xml:space="preserve"> </v>
      </c>
      <c r="AD119" s="194" t="str">
        <f t="shared" si="54"/>
        <v xml:space="preserve"> </v>
      </c>
      <c r="AE119" s="194" t="str">
        <f t="shared" si="54"/>
        <v xml:space="preserve"> </v>
      </c>
      <c r="AF119" s="194" t="str">
        <f t="shared" si="54"/>
        <v xml:space="preserve"> </v>
      </c>
      <c r="AG119" s="194" t="str">
        <f t="shared" si="54"/>
        <v xml:space="preserve"> </v>
      </c>
    </row>
    <row r="120" spans="1:33">
      <c r="B120" s="193"/>
      <c r="C120" s="236" t="s">
        <v>689</v>
      </c>
      <c r="D120" s="156"/>
      <c r="E120" s="156"/>
      <c r="F120" s="156"/>
      <c r="G120" s="156"/>
      <c r="H120" s="156"/>
      <c r="I120" s="156"/>
      <c r="J120" s="156"/>
      <c r="K120" s="156"/>
      <c r="L120" s="156"/>
      <c r="M120" s="156"/>
      <c r="N120" s="156"/>
      <c r="O120" s="156"/>
      <c r="P120" s="156"/>
      <c r="Q120" s="156"/>
      <c r="R120" s="156"/>
      <c r="S120" s="156"/>
      <c r="T120" s="156"/>
      <c r="U120" s="156"/>
      <c r="V120" s="156"/>
      <c r="W120" s="156"/>
      <c r="X120" s="156"/>
      <c r="Y120" s="156"/>
      <c r="Z120" s="156"/>
      <c r="AA120" s="156"/>
      <c r="AB120" s="156"/>
      <c r="AC120" s="156"/>
      <c r="AD120" s="156"/>
      <c r="AE120" s="156"/>
      <c r="AF120" s="156"/>
      <c r="AG120" s="156"/>
    </row>
    <row r="121" spans="1:33">
      <c r="B121" s="193"/>
      <c r="C121" s="236" t="s">
        <v>689</v>
      </c>
      <c r="D121" s="156"/>
      <c r="E121" s="156"/>
      <c r="F121" s="156"/>
      <c r="G121" s="156"/>
      <c r="H121" s="156"/>
      <c r="I121" s="156"/>
      <c r="J121" s="156"/>
      <c r="K121" s="156"/>
      <c r="L121" s="156"/>
      <c r="M121" s="156"/>
      <c r="N121" s="156"/>
      <c r="O121" s="156"/>
      <c r="P121" s="156"/>
      <c r="Q121" s="156"/>
      <c r="R121" s="156"/>
      <c r="S121" s="156"/>
      <c r="T121" s="156"/>
      <c r="U121" s="156"/>
      <c r="V121" s="156"/>
      <c r="W121" s="156"/>
      <c r="X121" s="156"/>
      <c r="Y121" s="156"/>
      <c r="Z121" s="156"/>
      <c r="AA121" s="156"/>
      <c r="AB121" s="156"/>
      <c r="AC121" s="156"/>
      <c r="AD121" s="156"/>
      <c r="AE121" s="156"/>
      <c r="AF121" s="156"/>
      <c r="AG121" s="156"/>
    </row>
    <row r="122" spans="1:33">
      <c r="B122" s="193"/>
      <c r="C122" s="236" t="s">
        <v>689</v>
      </c>
      <c r="D122" s="156"/>
      <c r="E122" s="156"/>
      <c r="F122" s="156"/>
      <c r="G122" s="156"/>
      <c r="H122" s="156"/>
      <c r="I122" s="156"/>
      <c r="J122" s="156"/>
      <c r="K122" s="156"/>
      <c r="L122" s="156"/>
      <c r="M122" s="156"/>
      <c r="N122" s="156"/>
      <c r="O122" s="156"/>
      <c r="P122" s="156"/>
      <c r="Q122" s="156"/>
      <c r="R122" s="156"/>
      <c r="S122" s="156"/>
      <c r="T122" s="156"/>
      <c r="U122" s="156"/>
      <c r="V122" s="156"/>
      <c r="W122" s="156"/>
      <c r="X122" s="156"/>
      <c r="Y122" s="156"/>
      <c r="Z122" s="156"/>
      <c r="AA122" s="156"/>
      <c r="AB122" s="156"/>
      <c r="AC122" s="156"/>
      <c r="AD122" s="156"/>
      <c r="AE122" s="156"/>
      <c r="AF122" s="156"/>
      <c r="AG122" s="156"/>
    </row>
    <row r="123" spans="1:33" ht="0.75" customHeight="1" thickBot="1">
      <c r="D123" s="194" t="str">
        <f t="shared" ref="D123:AG123" si="56">IF(COUNTIF(D120:D122,"C")&gt;=1,"A",IF(COUNTIF(D120:D122,"C")&gt;0,"P"," "))</f>
        <v xml:space="preserve"> </v>
      </c>
      <c r="E123" s="194" t="str">
        <f t="shared" si="56"/>
        <v xml:space="preserve"> </v>
      </c>
      <c r="F123" s="194" t="str">
        <f t="shared" ref="F123:S123" si="57">IF(COUNTIF(F120:F122,"C")&gt;=1,"A",IF(COUNTIF(F120:F122,"C")&gt;0,"P"," "))</f>
        <v xml:space="preserve"> </v>
      </c>
      <c r="G123" s="194" t="str">
        <f t="shared" si="57"/>
        <v xml:space="preserve"> </v>
      </c>
      <c r="H123" s="194" t="str">
        <f t="shared" si="57"/>
        <v xml:space="preserve"> </v>
      </c>
      <c r="I123" s="194" t="str">
        <f t="shared" si="57"/>
        <v xml:space="preserve"> </v>
      </c>
      <c r="J123" s="194" t="str">
        <f t="shared" si="57"/>
        <v xml:space="preserve"> </v>
      </c>
      <c r="K123" s="194" t="str">
        <f t="shared" si="57"/>
        <v xml:space="preserve"> </v>
      </c>
      <c r="L123" s="194" t="str">
        <f t="shared" si="57"/>
        <v xml:space="preserve"> </v>
      </c>
      <c r="M123" s="194" t="str">
        <f t="shared" si="57"/>
        <v xml:space="preserve"> </v>
      </c>
      <c r="N123" s="194" t="str">
        <f t="shared" si="57"/>
        <v xml:space="preserve"> </v>
      </c>
      <c r="O123" s="194" t="str">
        <f t="shared" si="57"/>
        <v xml:space="preserve"> </v>
      </c>
      <c r="P123" s="194" t="str">
        <f t="shared" si="57"/>
        <v xml:space="preserve"> </v>
      </c>
      <c r="Q123" s="194" t="str">
        <f t="shared" si="57"/>
        <v xml:space="preserve"> </v>
      </c>
      <c r="R123" s="194" t="str">
        <f t="shared" si="57"/>
        <v xml:space="preserve"> </v>
      </c>
      <c r="S123" s="194" t="str">
        <f t="shared" si="57"/>
        <v xml:space="preserve"> </v>
      </c>
      <c r="T123" s="194" t="str">
        <f t="shared" si="56"/>
        <v xml:space="preserve"> </v>
      </c>
      <c r="U123" s="194" t="str">
        <f t="shared" si="56"/>
        <v xml:space="preserve"> </v>
      </c>
      <c r="V123" s="194" t="str">
        <f t="shared" si="56"/>
        <v xml:space="preserve"> </v>
      </c>
      <c r="W123" s="194" t="str">
        <f t="shared" si="56"/>
        <v xml:space="preserve"> </v>
      </c>
      <c r="X123" s="194" t="str">
        <f t="shared" si="56"/>
        <v xml:space="preserve"> </v>
      </c>
      <c r="Y123" s="194" t="str">
        <f t="shared" si="56"/>
        <v xml:space="preserve"> </v>
      </c>
      <c r="Z123" s="194" t="str">
        <f t="shared" si="56"/>
        <v xml:space="preserve"> </v>
      </c>
      <c r="AA123" s="194" t="str">
        <f t="shared" si="56"/>
        <v xml:space="preserve"> </v>
      </c>
      <c r="AB123" s="194" t="str">
        <f t="shared" si="56"/>
        <v xml:space="preserve"> </v>
      </c>
      <c r="AC123" s="194" t="str">
        <f t="shared" si="56"/>
        <v xml:space="preserve"> </v>
      </c>
      <c r="AD123" s="194" t="str">
        <f t="shared" si="56"/>
        <v xml:space="preserve"> </v>
      </c>
      <c r="AE123" s="194" t="str">
        <f t="shared" si="56"/>
        <v xml:space="preserve"> </v>
      </c>
      <c r="AF123" s="194" t="str">
        <f t="shared" si="56"/>
        <v xml:space="preserve"> </v>
      </c>
      <c r="AG123" s="194" t="str">
        <f t="shared" si="56"/>
        <v xml:space="preserve"> </v>
      </c>
    </row>
    <row r="124" spans="1:33" ht="13.5" thickBot="1">
      <c r="C124" s="131" t="s">
        <v>49</v>
      </c>
      <c r="D124" s="196" t="str">
        <f>IF(COUNTIF(D107:D123,"A")&gt;4,"C",IF(COUNTIF(D107:D123,"A")&gt;0,"P"," "))</f>
        <v xml:space="preserve"> </v>
      </c>
      <c r="E124" s="196" t="str">
        <f>IF(COUNTIF(E107:E123,"A")&gt;4,"C",IF(COUNTIF(E107:E123,"A")&gt;0,"P"," "))</f>
        <v xml:space="preserve"> </v>
      </c>
      <c r="F124" s="196" t="str">
        <f t="shared" ref="F124:S124" si="58">IF(COUNTIF(F107:F123,"A")&gt;4,"C",IF(COUNTIF(F107:F123,"A")&gt;0,"P"," "))</f>
        <v xml:space="preserve"> </v>
      </c>
      <c r="G124" s="196" t="str">
        <f t="shared" si="58"/>
        <v xml:space="preserve"> </v>
      </c>
      <c r="H124" s="196" t="str">
        <f t="shared" si="58"/>
        <v xml:space="preserve"> </v>
      </c>
      <c r="I124" s="196" t="str">
        <f t="shared" si="58"/>
        <v xml:space="preserve"> </v>
      </c>
      <c r="J124" s="196" t="str">
        <f t="shared" si="58"/>
        <v xml:space="preserve"> </v>
      </c>
      <c r="K124" s="196" t="str">
        <f t="shared" si="58"/>
        <v xml:space="preserve"> </v>
      </c>
      <c r="L124" s="196" t="str">
        <f t="shared" si="58"/>
        <v xml:space="preserve"> </v>
      </c>
      <c r="M124" s="196" t="str">
        <f t="shared" si="58"/>
        <v xml:space="preserve"> </v>
      </c>
      <c r="N124" s="196" t="str">
        <f t="shared" si="58"/>
        <v xml:space="preserve"> </v>
      </c>
      <c r="O124" s="196" t="str">
        <f t="shared" si="58"/>
        <v xml:space="preserve"> </v>
      </c>
      <c r="P124" s="196" t="str">
        <f t="shared" si="58"/>
        <v xml:space="preserve"> </v>
      </c>
      <c r="Q124" s="196" t="str">
        <f t="shared" si="58"/>
        <v xml:space="preserve"> </v>
      </c>
      <c r="R124" s="196" t="str">
        <f t="shared" si="58"/>
        <v xml:space="preserve"> </v>
      </c>
      <c r="S124" s="196" t="str">
        <f t="shared" si="58"/>
        <v xml:space="preserve"> </v>
      </c>
      <c r="T124" s="196" t="str">
        <f t="shared" ref="T124:AG124" si="59">IF(COUNTIF(T107:T123,"A")&gt;4,"C",IF(COUNTIF(T107:T123,"A")&gt;0,"P"," "))</f>
        <v xml:space="preserve"> </v>
      </c>
      <c r="U124" s="196" t="str">
        <f t="shared" si="59"/>
        <v xml:space="preserve"> </v>
      </c>
      <c r="V124" s="196" t="str">
        <f t="shared" si="59"/>
        <v xml:space="preserve"> </v>
      </c>
      <c r="W124" s="196" t="str">
        <f t="shared" si="59"/>
        <v xml:space="preserve"> </v>
      </c>
      <c r="X124" s="196" t="str">
        <f t="shared" si="59"/>
        <v xml:space="preserve"> </v>
      </c>
      <c r="Y124" s="196" t="str">
        <f t="shared" si="59"/>
        <v xml:space="preserve"> </v>
      </c>
      <c r="Z124" s="196" t="str">
        <f t="shared" si="59"/>
        <v xml:space="preserve"> </v>
      </c>
      <c r="AA124" s="196" t="str">
        <f t="shared" si="59"/>
        <v xml:space="preserve"> </v>
      </c>
      <c r="AB124" s="196" t="str">
        <f t="shared" si="59"/>
        <v xml:space="preserve"> </v>
      </c>
      <c r="AC124" s="196" t="str">
        <f t="shared" si="59"/>
        <v xml:space="preserve"> </v>
      </c>
      <c r="AD124" s="196" t="str">
        <f t="shared" si="59"/>
        <v xml:space="preserve"> </v>
      </c>
      <c r="AE124" s="196" t="str">
        <f t="shared" si="59"/>
        <v xml:space="preserve"> </v>
      </c>
      <c r="AF124" s="196" t="str">
        <f t="shared" si="59"/>
        <v xml:space="preserve"> </v>
      </c>
      <c r="AG124" s="196" t="str">
        <f t="shared" si="59"/>
        <v xml:space="preserve"> </v>
      </c>
    </row>
    <row r="125" spans="1:33" s="356" customFormat="1">
      <c r="C125" s="131"/>
      <c r="D125" s="369"/>
      <c r="E125" s="369"/>
      <c r="F125" s="369"/>
      <c r="G125" s="369"/>
      <c r="H125" s="369"/>
      <c r="I125" s="369"/>
      <c r="J125" s="369"/>
      <c r="K125" s="369"/>
      <c r="L125" s="369"/>
      <c r="M125" s="369"/>
      <c r="N125" s="369"/>
      <c r="O125" s="369"/>
      <c r="P125" s="369"/>
      <c r="Q125" s="369"/>
      <c r="R125" s="369"/>
      <c r="S125" s="369"/>
      <c r="T125" s="369"/>
      <c r="U125" s="369"/>
      <c r="V125" s="369"/>
      <c r="W125" s="369"/>
      <c r="X125" s="369"/>
      <c r="Y125" s="369"/>
      <c r="Z125" s="369"/>
      <c r="AA125" s="369"/>
      <c r="AB125" s="369"/>
      <c r="AC125" s="369"/>
      <c r="AD125" s="369"/>
      <c r="AE125" s="369"/>
      <c r="AF125" s="369"/>
      <c r="AG125" s="369"/>
    </row>
    <row r="126" spans="1:33" ht="15.75">
      <c r="A126" s="190"/>
      <c r="B126" s="555" t="s">
        <v>1070</v>
      </c>
      <c r="C126" s="556"/>
      <c r="D126" s="543"/>
      <c r="E126" s="543"/>
      <c r="F126" s="543"/>
      <c r="G126" s="543"/>
      <c r="H126" s="543"/>
      <c r="I126" s="543"/>
      <c r="J126" s="543"/>
      <c r="K126" s="543"/>
      <c r="L126" s="543"/>
      <c r="M126" s="543"/>
      <c r="N126" s="543"/>
      <c r="O126" s="543"/>
      <c r="P126" s="543"/>
      <c r="Q126" s="543"/>
      <c r="R126" s="543"/>
      <c r="S126" s="543"/>
      <c r="T126" s="557"/>
      <c r="U126" s="557"/>
      <c r="V126" s="557"/>
      <c r="W126" s="557"/>
      <c r="X126" s="557"/>
      <c r="Y126" s="557"/>
      <c r="Z126" s="557"/>
      <c r="AA126" s="557"/>
      <c r="AB126" s="557"/>
      <c r="AC126" s="557"/>
      <c r="AD126" s="557"/>
      <c r="AE126" s="557"/>
      <c r="AF126" s="557"/>
      <c r="AG126" s="557"/>
    </row>
    <row r="127" spans="1:33" ht="14.25">
      <c r="A127" s="191"/>
      <c r="B127" s="356">
        <v>1</v>
      </c>
      <c r="C127" s="192" t="s">
        <v>689</v>
      </c>
      <c r="D127" s="354"/>
      <c r="E127" s="368"/>
      <c r="F127" s="368"/>
      <c r="G127" s="368"/>
      <c r="H127" s="368"/>
      <c r="I127" s="368"/>
      <c r="J127" s="368"/>
      <c r="K127" s="368"/>
      <c r="L127" s="368"/>
      <c r="M127" s="368"/>
      <c r="N127" s="368"/>
      <c r="O127" s="368"/>
      <c r="P127" s="368"/>
      <c r="Q127" s="368"/>
      <c r="R127" s="368"/>
      <c r="S127" s="368"/>
      <c r="T127" s="354"/>
      <c r="U127" s="354"/>
      <c r="V127" s="354"/>
      <c r="W127" s="354"/>
      <c r="X127" s="354"/>
      <c r="Y127" s="354"/>
      <c r="Z127" s="354"/>
      <c r="AA127" s="354"/>
      <c r="AB127" s="354"/>
      <c r="AC127" s="354"/>
      <c r="AD127" s="354"/>
      <c r="AE127" s="354"/>
      <c r="AF127" s="354"/>
      <c r="AG127" s="354"/>
    </row>
    <row r="128" spans="1:33">
      <c r="A128" s="356"/>
      <c r="B128" s="193"/>
      <c r="C128" s="236" t="s">
        <v>689</v>
      </c>
      <c r="D128" s="156"/>
      <c r="E128" s="156"/>
      <c r="F128" s="156"/>
      <c r="G128" s="156"/>
      <c r="H128" s="156"/>
      <c r="I128" s="156"/>
      <c r="J128" s="156"/>
      <c r="K128" s="156"/>
      <c r="L128" s="156"/>
      <c r="M128" s="156"/>
      <c r="N128" s="156"/>
      <c r="O128" s="156"/>
      <c r="P128" s="156"/>
      <c r="Q128" s="156"/>
      <c r="R128" s="156"/>
      <c r="S128" s="156"/>
      <c r="T128" s="156"/>
      <c r="U128" s="156"/>
      <c r="V128" s="156"/>
      <c r="W128" s="156"/>
      <c r="X128" s="156"/>
      <c r="Y128" s="156"/>
      <c r="Z128" s="156"/>
      <c r="AA128" s="156"/>
      <c r="AB128" s="156"/>
      <c r="AC128" s="156"/>
      <c r="AD128" s="156"/>
      <c r="AE128" s="156"/>
      <c r="AF128" s="156"/>
      <c r="AG128" s="156"/>
    </row>
    <row r="129" spans="1:33">
      <c r="A129" s="356"/>
      <c r="B129" s="193"/>
      <c r="C129" s="236" t="s">
        <v>689</v>
      </c>
      <c r="D129" s="156"/>
      <c r="E129" s="156"/>
      <c r="F129" s="156"/>
      <c r="G129" s="156"/>
      <c r="H129" s="156"/>
      <c r="I129" s="156"/>
      <c r="J129" s="156"/>
      <c r="K129" s="156"/>
      <c r="L129" s="156"/>
      <c r="M129" s="156"/>
      <c r="N129" s="156"/>
      <c r="O129" s="156"/>
      <c r="P129" s="156"/>
      <c r="Q129" s="156"/>
      <c r="R129" s="156"/>
      <c r="S129" s="156"/>
      <c r="T129" s="156"/>
      <c r="U129" s="156"/>
      <c r="V129" s="156"/>
      <c r="W129" s="156"/>
      <c r="X129" s="156"/>
      <c r="Y129" s="156"/>
      <c r="Z129" s="156"/>
      <c r="AA129" s="156"/>
      <c r="AB129" s="156"/>
      <c r="AC129" s="156"/>
      <c r="AD129" s="156"/>
      <c r="AE129" s="156"/>
      <c r="AF129" s="156"/>
      <c r="AG129" s="156"/>
    </row>
    <row r="130" spans="1:33">
      <c r="A130" s="356"/>
      <c r="B130" s="193"/>
      <c r="C130" s="236" t="s">
        <v>689</v>
      </c>
      <c r="D130" s="156"/>
      <c r="E130" s="156"/>
      <c r="F130" s="156"/>
      <c r="G130" s="156"/>
      <c r="H130" s="156"/>
      <c r="I130" s="156"/>
      <c r="J130" s="156"/>
      <c r="K130" s="156"/>
      <c r="L130" s="156"/>
      <c r="M130" s="156"/>
      <c r="N130" s="156"/>
      <c r="O130" s="156"/>
      <c r="P130" s="156"/>
      <c r="Q130" s="156"/>
      <c r="R130" s="156"/>
      <c r="S130" s="156"/>
      <c r="T130" s="156"/>
      <c r="U130" s="156"/>
      <c r="V130" s="156"/>
      <c r="W130" s="156"/>
      <c r="X130" s="156"/>
      <c r="Y130" s="156"/>
      <c r="Z130" s="156"/>
      <c r="AA130" s="156"/>
      <c r="AB130" s="156"/>
      <c r="AC130" s="156"/>
      <c r="AD130" s="156"/>
      <c r="AE130" s="156"/>
      <c r="AF130" s="156"/>
      <c r="AG130" s="156"/>
    </row>
    <row r="131" spans="1:33">
      <c r="A131" s="356"/>
      <c r="B131" s="356">
        <v>2</v>
      </c>
      <c r="C131" s="237" t="s">
        <v>689</v>
      </c>
      <c r="D131" s="194" t="str">
        <f t="shared" ref="D131:AG131" si="60">IF(COUNTIF(D128:D130,"C")&gt;=1,"A",IF(COUNTIF(D128:D130,"C")&gt;0,"P"," "))</f>
        <v xml:space="preserve"> </v>
      </c>
      <c r="E131" s="194" t="str">
        <f t="shared" si="60"/>
        <v xml:space="preserve"> </v>
      </c>
      <c r="F131" s="194" t="str">
        <f t="shared" ref="F131:S131" si="61">IF(COUNTIF(F128:F130,"C")&gt;=1,"A",IF(COUNTIF(F128:F130,"C")&gt;0,"P"," "))</f>
        <v xml:space="preserve"> </v>
      </c>
      <c r="G131" s="194" t="str">
        <f t="shared" si="61"/>
        <v xml:space="preserve"> </v>
      </c>
      <c r="H131" s="194" t="str">
        <f t="shared" si="61"/>
        <v xml:space="preserve"> </v>
      </c>
      <c r="I131" s="194" t="str">
        <f t="shared" si="61"/>
        <v xml:space="preserve"> </v>
      </c>
      <c r="J131" s="194" t="str">
        <f t="shared" si="61"/>
        <v xml:space="preserve"> </v>
      </c>
      <c r="K131" s="194" t="str">
        <f t="shared" si="61"/>
        <v xml:space="preserve"> </v>
      </c>
      <c r="L131" s="194" t="str">
        <f t="shared" si="61"/>
        <v xml:space="preserve"> </v>
      </c>
      <c r="M131" s="194" t="str">
        <f t="shared" si="61"/>
        <v xml:space="preserve"> </v>
      </c>
      <c r="N131" s="194" t="str">
        <f t="shared" si="61"/>
        <v xml:space="preserve"> </v>
      </c>
      <c r="O131" s="194" t="str">
        <f t="shared" si="61"/>
        <v xml:space="preserve"> </v>
      </c>
      <c r="P131" s="194" t="str">
        <f t="shared" si="61"/>
        <v xml:space="preserve"> </v>
      </c>
      <c r="Q131" s="194" t="str">
        <f t="shared" si="61"/>
        <v xml:space="preserve"> </v>
      </c>
      <c r="R131" s="194" t="str">
        <f t="shared" si="61"/>
        <v xml:space="preserve"> </v>
      </c>
      <c r="S131" s="194" t="str">
        <f t="shared" si="61"/>
        <v xml:space="preserve"> </v>
      </c>
      <c r="T131" s="194" t="str">
        <f t="shared" si="60"/>
        <v xml:space="preserve"> </v>
      </c>
      <c r="U131" s="194" t="str">
        <f t="shared" si="60"/>
        <v xml:space="preserve"> </v>
      </c>
      <c r="V131" s="194" t="str">
        <f t="shared" si="60"/>
        <v xml:space="preserve"> </v>
      </c>
      <c r="W131" s="194" t="str">
        <f t="shared" si="60"/>
        <v xml:space="preserve"> </v>
      </c>
      <c r="X131" s="194" t="str">
        <f t="shared" si="60"/>
        <v xml:space="preserve"> </v>
      </c>
      <c r="Y131" s="194" t="str">
        <f t="shared" si="60"/>
        <v xml:space="preserve"> </v>
      </c>
      <c r="Z131" s="194" t="str">
        <f t="shared" si="60"/>
        <v xml:space="preserve"> </v>
      </c>
      <c r="AA131" s="194" t="str">
        <f t="shared" si="60"/>
        <v xml:space="preserve"> </v>
      </c>
      <c r="AB131" s="194" t="str">
        <f t="shared" si="60"/>
        <v xml:space="preserve"> </v>
      </c>
      <c r="AC131" s="194" t="str">
        <f t="shared" si="60"/>
        <v xml:space="preserve"> </v>
      </c>
      <c r="AD131" s="194" t="str">
        <f t="shared" si="60"/>
        <v xml:space="preserve"> </v>
      </c>
      <c r="AE131" s="194" t="str">
        <f t="shared" si="60"/>
        <v xml:space="preserve"> </v>
      </c>
      <c r="AF131" s="194" t="str">
        <f t="shared" si="60"/>
        <v xml:space="preserve"> </v>
      </c>
      <c r="AG131" s="194" t="str">
        <f t="shared" si="60"/>
        <v xml:space="preserve"> </v>
      </c>
    </row>
    <row r="132" spans="1:33">
      <c r="A132" s="185"/>
      <c r="B132" s="193"/>
      <c r="C132" s="236" t="s">
        <v>689</v>
      </c>
      <c r="D132" s="156"/>
      <c r="E132" s="156"/>
      <c r="F132" s="156"/>
      <c r="G132" s="156"/>
      <c r="H132" s="156"/>
      <c r="I132" s="156"/>
      <c r="J132" s="156"/>
      <c r="K132" s="156"/>
      <c r="L132" s="156"/>
      <c r="M132" s="156"/>
      <c r="N132" s="156"/>
      <c r="O132" s="156"/>
      <c r="P132" s="156"/>
      <c r="Q132" s="156"/>
      <c r="R132" s="156"/>
      <c r="S132" s="156"/>
      <c r="T132" s="156"/>
      <c r="U132" s="156"/>
      <c r="V132" s="156"/>
      <c r="W132" s="156"/>
      <c r="X132" s="156"/>
      <c r="Y132" s="156"/>
      <c r="Z132" s="156"/>
      <c r="AA132" s="156"/>
      <c r="AB132" s="156"/>
      <c r="AC132" s="156"/>
      <c r="AD132" s="156"/>
      <c r="AE132" s="156"/>
      <c r="AF132" s="156"/>
      <c r="AG132" s="156"/>
    </row>
    <row r="133" spans="1:33">
      <c r="A133" s="185"/>
      <c r="B133" s="193"/>
      <c r="C133" s="236" t="s">
        <v>689</v>
      </c>
      <c r="D133" s="156"/>
      <c r="E133" s="156"/>
      <c r="F133" s="156"/>
      <c r="G133" s="156"/>
      <c r="H133" s="156"/>
      <c r="I133" s="156"/>
      <c r="J133" s="156"/>
      <c r="K133" s="156"/>
      <c r="L133" s="156"/>
      <c r="M133" s="156"/>
      <c r="N133" s="156"/>
      <c r="O133" s="156"/>
      <c r="P133" s="156"/>
      <c r="Q133" s="156"/>
      <c r="R133" s="156"/>
      <c r="S133" s="156"/>
      <c r="T133" s="156"/>
      <c r="U133" s="156"/>
      <c r="V133" s="156"/>
      <c r="W133" s="156"/>
      <c r="X133" s="156"/>
      <c r="Y133" s="156"/>
      <c r="Z133" s="156"/>
      <c r="AA133" s="156"/>
      <c r="AB133" s="156"/>
      <c r="AC133" s="156"/>
      <c r="AD133" s="156"/>
      <c r="AE133" s="156"/>
      <c r="AF133" s="156"/>
      <c r="AG133" s="156"/>
    </row>
    <row r="134" spans="1:33">
      <c r="A134" s="185"/>
      <c r="B134" s="193"/>
      <c r="C134" s="236" t="s">
        <v>689</v>
      </c>
      <c r="D134" s="156"/>
      <c r="E134" s="156"/>
      <c r="F134" s="156"/>
      <c r="G134" s="156"/>
      <c r="H134" s="156"/>
      <c r="I134" s="156"/>
      <c r="J134" s="156"/>
      <c r="K134" s="156"/>
      <c r="L134" s="156"/>
      <c r="M134" s="156"/>
      <c r="N134" s="156"/>
      <c r="O134" s="156"/>
      <c r="P134" s="156"/>
      <c r="Q134" s="156"/>
      <c r="R134" s="156"/>
      <c r="S134" s="156"/>
      <c r="T134" s="156"/>
      <c r="U134" s="156"/>
      <c r="V134" s="156"/>
      <c r="W134" s="156"/>
      <c r="X134" s="156"/>
      <c r="Y134" s="156"/>
      <c r="Z134" s="156"/>
      <c r="AA134" s="156"/>
      <c r="AB134" s="156"/>
      <c r="AC134" s="156"/>
      <c r="AD134" s="156"/>
      <c r="AE134" s="156"/>
      <c r="AF134" s="156"/>
      <c r="AG134" s="156"/>
    </row>
    <row r="135" spans="1:33">
      <c r="A135" s="195"/>
      <c r="B135" s="356">
        <v>3</v>
      </c>
      <c r="C135" s="237" t="s">
        <v>689</v>
      </c>
      <c r="D135" s="194" t="str">
        <f t="shared" ref="D135:AG135" si="62">IF(COUNTIF(D132:D134,"C")&gt;=1,"A",IF(COUNTIF(D132:D134,"C")&gt;0,"P"," "))</f>
        <v xml:space="preserve"> </v>
      </c>
      <c r="E135" s="194" t="str">
        <f t="shared" si="62"/>
        <v xml:space="preserve"> </v>
      </c>
      <c r="F135" s="194" t="str">
        <f t="shared" ref="F135:S135" si="63">IF(COUNTIF(F132:F134,"C")&gt;=1,"A",IF(COUNTIF(F132:F134,"C")&gt;0,"P"," "))</f>
        <v xml:space="preserve"> </v>
      </c>
      <c r="G135" s="194" t="str">
        <f t="shared" si="63"/>
        <v xml:space="preserve"> </v>
      </c>
      <c r="H135" s="194" t="str">
        <f t="shared" si="63"/>
        <v xml:space="preserve"> </v>
      </c>
      <c r="I135" s="194" t="str">
        <f t="shared" si="63"/>
        <v xml:space="preserve"> </v>
      </c>
      <c r="J135" s="194" t="str">
        <f t="shared" si="63"/>
        <v xml:space="preserve"> </v>
      </c>
      <c r="K135" s="194" t="str">
        <f t="shared" si="63"/>
        <v xml:space="preserve"> </v>
      </c>
      <c r="L135" s="194" t="str">
        <f t="shared" si="63"/>
        <v xml:space="preserve"> </v>
      </c>
      <c r="M135" s="194" t="str">
        <f t="shared" si="63"/>
        <v xml:space="preserve"> </v>
      </c>
      <c r="N135" s="194" t="str">
        <f t="shared" si="63"/>
        <v xml:space="preserve"> </v>
      </c>
      <c r="O135" s="194" t="str">
        <f t="shared" si="63"/>
        <v xml:space="preserve"> </v>
      </c>
      <c r="P135" s="194" t="str">
        <f t="shared" si="63"/>
        <v xml:space="preserve"> </v>
      </c>
      <c r="Q135" s="194" t="str">
        <f t="shared" si="63"/>
        <v xml:space="preserve"> </v>
      </c>
      <c r="R135" s="194" t="str">
        <f t="shared" si="63"/>
        <v xml:space="preserve"> </v>
      </c>
      <c r="S135" s="194" t="str">
        <f t="shared" si="63"/>
        <v xml:space="preserve"> </v>
      </c>
      <c r="T135" s="194" t="str">
        <f t="shared" si="62"/>
        <v xml:space="preserve"> </v>
      </c>
      <c r="U135" s="194" t="str">
        <f t="shared" si="62"/>
        <v xml:space="preserve"> </v>
      </c>
      <c r="V135" s="194" t="str">
        <f t="shared" si="62"/>
        <v xml:space="preserve"> </v>
      </c>
      <c r="W135" s="194" t="str">
        <f t="shared" si="62"/>
        <v xml:space="preserve"> </v>
      </c>
      <c r="X135" s="194" t="str">
        <f t="shared" si="62"/>
        <v xml:space="preserve"> </v>
      </c>
      <c r="Y135" s="194" t="str">
        <f t="shared" si="62"/>
        <v xml:space="preserve"> </v>
      </c>
      <c r="Z135" s="194" t="str">
        <f t="shared" si="62"/>
        <v xml:space="preserve"> </v>
      </c>
      <c r="AA135" s="194" t="str">
        <f t="shared" si="62"/>
        <v xml:space="preserve"> </v>
      </c>
      <c r="AB135" s="194" t="str">
        <f t="shared" si="62"/>
        <v xml:space="preserve"> </v>
      </c>
      <c r="AC135" s="194" t="str">
        <f t="shared" si="62"/>
        <v xml:space="preserve"> </v>
      </c>
      <c r="AD135" s="194" t="str">
        <f t="shared" si="62"/>
        <v xml:space="preserve"> </v>
      </c>
      <c r="AE135" s="194" t="str">
        <f t="shared" si="62"/>
        <v xml:space="preserve"> </v>
      </c>
      <c r="AF135" s="194" t="str">
        <f t="shared" si="62"/>
        <v xml:space="preserve"> </v>
      </c>
      <c r="AG135" s="194" t="str">
        <f t="shared" si="62"/>
        <v xml:space="preserve"> </v>
      </c>
    </row>
    <row r="136" spans="1:33" ht="14.25">
      <c r="A136" s="191"/>
      <c r="B136" s="193"/>
      <c r="C136" s="236" t="s">
        <v>689</v>
      </c>
      <c r="D136" s="156"/>
      <c r="E136" s="156"/>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56"/>
      <c r="AB136" s="156"/>
      <c r="AC136" s="156"/>
      <c r="AD136" s="156"/>
      <c r="AE136" s="156"/>
      <c r="AF136" s="156"/>
      <c r="AG136" s="156"/>
    </row>
    <row r="137" spans="1:33">
      <c r="A137" s="356"/>
      <c r="B137" s="193"/>
      <c r="C137" s="236" t="s">
        <v>689</v>
      </c>
      <c r="D137" s="156"/>
      <c r="E137" s="156"/>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56"/>
      <c r="AB137" s="156"/>
      <c r="AC137" s="156"/>
      <c r="AD137" s="156"/>
      <c r="AE137" s="156"/>
      <c r="AF137" s="156"/>
      <c r="AG137" s="156"/>
    </row>
    <row r="138" spans="1:33">
      <c r="A138" s="356"/>
      <c r="B138" s="193"/>
      <c r="C138" s="236" t="s">
        <v>689</v>
      </c>
      <c r="D138" s="156"/>
      <c r="E138" s="156"/>
      <c r="F138" s="156"/>
      <c r="G138" s="156"/>
      <c r="H138" s="156"/>
      <c r="I138" s="156"/>
      <c r="J138" s="156"/>
      <c r="K138" s="156"/>
      <c r="L138" s="156"/>
      <c r="M138" s="156"/>
      <c r="N138" s="156"/>
      <c r="O138" s="156"/>
      <c r="P138" s="156"/>
      <c r="Q138" s="156"/>
      <c r="R138" s="156"/>
      <c r="S138" s="156"/>
      <c r="T138" s="156"/>
      <c r="U138" s="156"/>
      <c r="V138" s="156"/>
      <c r="W138" s="156"/>
      <c r="X138" s="156"/>
      <c r="Y138" s="156"/>
      <c r="Z138" s="156"/>
      <c r="AA138" s="156"/>
      <c r="AB138" s="156"/>
      <c r="AC138" s="156"/>
      <c r="AD138" s="156"/>
      <c r="AE138" s="156"/>
      <c r="AF138" s="156"/>
      <c r="AG138" s="156"/>
    </row>
    <row r="139" spans="1:33">
      <c r="A139" s="356"/>
      <c r="B139" s="356">
        <v>4</v>
      </c>
      <c r="C139" s="237" t="s">
        <v>689</v>
      </c>
      <c r="D139" s="194" t="str">
        <f t="shared" ref="D139:AG139" si="64">IF(COUNTIF(D136:D138,"C")&gt;=1,"A",IF(COUNTIF(D136:D138,"C")&gt;0,"P"," "))</f>
        <v xml:space="preserve"> </v>
      </c>
      <c r="E139" s="194" t="str">
        <f t="shared" si="64"/>
        <v xml:space="preserve"> </v>
      </c>
      <c r="F139" s="194" t="str">
        <f t="shared" ref="F139:S139" si="65">IF(COUNTIF(F136:F138,"C")&gt;=1,"A",IF(COUNTIF(F136:F138,"C")&gt;0,"P"," "))</f>
        <v xml:space="preserve"> </v>
      </c>
      <c r="G139" s="194" t="str">
        <f t="shared" si="65"/>
        <v xml:space="preserve"> </v>
      </c>
      <c r="H139" s="194" t="str">
        <f t="shared" si="65"/>
        <v xml:space="preserve"> </v>
      </c>
      <c r="I139" s="194" t="str">
        <f t="shared" si="65"/>
        <v xml:space="preserve"> </v>
      </c>
      <c r="J139" s="194" t="str">
        <f t="shared" si="65"/>
        <v xml:space="preserve"> </v>
      </c>
      <c r="K139" s="194" t="str">
        <f t="shared" si="65"/>
        <v xml:space="preserve"> </v>
      </c>
      <c r="L139" s="194" t="str">
        <f t="shared" si="65"/>
        <v xml:space="preserve"> </v>
      </c>
      <c r="M139" s="194" t="str">
        <f t="shared" si="65"/>
        <v xml:space="preserve"> </v>
      </c>
      <c r="N139" s="194" t="str">
        <f t="shared" si="65"/>
        <v xml:space="preserve"> </v>
      </c>
      <c r="O139" s="194" t="str">
        <f t="shared" si="65"/>
        <v xml:space="preserve"> </v>
      </c>
      <c r="P139" s="194" t="str">
        <f t="shared" si="65"/>
        <v xml:space="preserve"> </v>
      </c>
      <c r="Q139" s="194" t="str">
        <f t="shared" si="65"/>
        <v xml:space="preserve"> </v>
      </c>
      <c r="R139" s="194" t="str">
        <f t="shared" si="65"/>
        <v xml:space="preserve"> </v>
      </c>
      <c r="S139" s="194" t="str">
        <f t="shared" si="65"/>
        <v xml:space="preserve"> </v>
      </c>
      <c r="T139" s="194" t="str">
        <f t="shared" si="64"/>
        <v xml:space="preserve"> </v>
      </c>
      <c r="U139" s="194" t="str">
        <f t="shared" si="64"/>
        <v xml:space="preserve"> </v>
      </c>
      <c r="V139" s="194" t="str">
        <f t="shared" si="64"/>
        <v xml:space="preserve"> </v>
      </c>
      <c r="W139" s="194" t="str">
        <f t="shared" si="64"/>
        <v xml:space="preserve"> </v>
      </c>
      <c r="X139" s="194" t="str">
        <f t="shared" si="64"/>
        <v xml:space="preserve"> </v>
      </c>
      <c r="Y139" s="194" t="str">
        <f t="shared" si="64"/>
        <v xml:space="preserve"> </v>
      </c>
      <c r="Z139" s="194" t="str">
        <f t="shared" si="64"/>
        <v xml:space="preserve"> </v>
      </c>
      <c r="AA139" s="194" t="str">
        <f t="shared" si="64"/>
        <v xml:space="preserve"> </v>
      </c>
      <c r="AB139" s="194" t="str">
        <f t="shared" si="64"/>
        <v xml:space="preserve"> </v>
      </c>
      <c r="AC139" s="194" t="str">
        <f t="shared" si="64"/>
        <v xml:space="preserve"> </v>
      </c>
      <c r="AD139" s="194" t="str">
        <f t="shared" si="64"/>
        <v xml:space="preserve"> </v>
      </c>
      <c r="AE139" s="194" t="str">
        <f t="shared" si="64"/>
        <v xml:space="preserve"> </v>
      </c>
      <c r="AF139" s="194" t="str">
        <f t="shared" si="64"/>
        <v xml:space="preserve"> </v>
      </c>
      <c r="AG139" s="194" t="str">
        <f t="shared" si="64"/>
        <v xml:space="preserve"> </v>
      </c>
    </row>
    <row r="140" spans="1:33">
      <c r="A140" s="356"/>
      <c r="B140" s="193"/>
      <c r="C140" s="236" t="s">
        <v>689</v>
      </c>
      <c r="D140" s="156"/>
      <c r="E140" s="156"/>
      <c r="F140" s="156"/>
      <c r="G140" s="156"/>
      <c r="H140" s="156"/>
      <c r="I140" s="156"/>
      <c r="J140" s="156"/>
      <c r="K140" s="156"/>
      <c r="L140" s="156"/>
      <c r="M140" s="156"/>
      <c r="N140" s="156"/>
      <c r="O140" s="156"/>
      <c r="P140" s="156"/>
      <c r="Q140" s="156"/>
      <c r="R140" s="156"/>
      <c r="S140" s="156"/>
      <c r="T140" s="156"/>
      <c r="U140" s="156"/>
      <c r="V140" s="156"/>
      <c r="W140" s="156"/>
      <c r="X140" s="156"/>
      <c r="Y140" s="156"/>
      <c r="Z140" s="156"/>
      <c r="AA140" s="156"/>
      <c r="AB140" s="156"/>
      <c r="AC140" s="156"/>
      <c r="AD140" s="156"/>
      <c r="AE140" s="156"/>
      <c r="AF140" s="156"/>
      <c r="AG140" s="156"/>
    </row>
    <row r="141" spans="1:33">
      <c r="A141" s="356"/>
      <c r="B141" s="193"/>
      <c r="C141" s="236" t="s">
        <v>689</v>
      </c>
      <c r="D141" s="156"/>
      <c r="E141" s="156"/>
      <c r="F141" s="156"/>
      <c r="G141" s="156"/>
      <c r="H141" s="156"/>
      <c r="I141" s="156"/>
      <c r="J141" s="156"/>
      <c r="K141" s="156"/>
      <c r="L141" s="156"/>
      <c r="M141" s="156"/>
      <c r="N141" s="156"/>
      <c r="O141" s="156"/>
      <c r="P141" s="156"/>
      <c r="Q141" s="156"/>
      <c r="R141" s="156"/>
      <c r="S141" s="156"/>
      <c r="T141" s="156"/>
      <c r="U141" s="156"/>
      <c r="V141" s="156"/>
      <c r="W141" s="156"/>
      <c r="X141" s="156"/>
      <c r="Y141" s="156"/>
      <c r="Z141" s="156"/>
      <c r="AA141" s="156"/>
      <c r="AB141" s="156"/>
      <c r="AC141" s="156"/>
      <c r="AD141" s="156"/>
      <c r="AE141" s="156"/>
      <c r="AF141" s="156"/>
      <c r="AG141" s="156"/>
    </row>
    <row r="142" spans="1:33">
      <c r="A142" s="185"/>
      <c r="B142" s="193"/>
      <c r="C142" s="236" t="s">
        <v>689</v>
      </c>
      <c r="D142" s="156"/>
      <c r="E142" s="156"/>
      <c r="F142" s="156"/>
      <c r="G142" s="156"/>
      <c r="H142" s="156"/>
      <c r="I142" s="156"/>
      <c r="J142" s="156"/>
      <c r="K142" s="156"/>
      <c r="L142" s="156"/>
      <c r="M142" s="156"/>
      <c r="N142" s="156"/>
      <c r="O142" s="156"/>
      <c r="P142" s="156"/>
      <c r="Q142" s="156"/>
      <c r="R142" s="156"/>
      <c r="S142" s="156"/>
      <c r="T142" s="156"/>
      <c r="U142" s="156"/>
      <c r="V142" s="156"/>
      <c r="W142" s="156"/>
      <c r="X142" s="156"/>
      <c r="Y142" s="156"/>
      <c r="Z142" s="156"/>
      <c r="AA142" s="156"/>
      <c r="AB142" s="156"/>
      <c r="AC142" s="156"/>
      <c r="AD142" s="156"/>
      <c r="AE142" s="156"/>
      <c r="AF142" s="156"/>
      <c r="AG142" s="156"/>
    </row>
    <row r="143" spans="1:33">
      <c r="A143" s="185"/>
      <c r="B143" s="356">
        <v>5</v>
      </c>
      <c r="C143" s="237" t="s">
        <v>689</v>
      </c>
      <c r="D143" s="194" t="str">
        <f t="shared" ref="D143:AG143" si="66">IF(COUNTIF(D140:D142,"C")&gt;=1,"A",IF(COUNTIF(D140:D142,"C")&gt;0,"P"," "))</f>
        <v xml:space="preserve"> </v>
      </c>
      <c r="E143" s="194" t="str">
        <f t="shared" si="66"/>
        <v xml:space="preserve"> </v>
      </c>
      <c r="F143" s="194" t="str">
        <f t="shared" ref="F143:S143" si="67">IF(COUNTIF(F140:F142,"C")&gt;=1,"A",IF(COUNTIF(F140:F142,"C")&gt;0,"P"," "))</f>
        <v xml:space="preserve"> </v>
      </c>
      <c r="G143" s="194" t="str">
        <f t="shared" si="67"/>
        <v xml:space="preserve"> </v>
      </c>
      <c r="H143" s="194" t="str">
        <f t="shared" si="67"/>
        <v xml:space="preserve"> </v>
      </c>
      <c r="I143" s="194" t="str">
        <f t="shared" si="67"/>
        <v xml:space="preserve"> </v>
      </c>
      <c r="J143" s="194" t="str">
        <f t="shared" si="67"/>
        <v xml:space="preserve"> </v>
      </c>
      <c r="K143" s="194" t="str">
        <f t="shared" si="67"/>
        <v xml:space="preserve"> </v>
      </c>
      <c r="L143" s="194" t="str">
        <f t="shared" si="67"/>
        <v xml:space="preserve"> </v>
      </c>
      <c r="M143" s="194" t="str">
        <f t="shared" si="67"/>
        <v xml:space="preserve"> </v>
      </c>
      <c r="N143" s="194" t="str">
        <f t="shared" si="67"/>
        <v xml:space="preserve"> </v>
      </c>
      <c r="O143" s="194" t="str">
        <f t="shared" si="67"/>
        <v xml:space="preserve"> </v>
      </c>
      <c r="P143" s="194" t="str">
        <f t="shared" si="67"/>
        <v xml:space="preserve"> </v>
      </c>
      <c r="Q143" s="194" t="str">
        <f t="shared" si="67"/>
        <v xml:space="preserve"> </v>
      </c>
      <c r="R143" s="194" t="str">
        <f t="shared" si="67"/>
        <v xml:space="preserve"> </v>
      </c>
      <c r="S143" s="194" t="str">
        <f t="shared" si="67"/>
        <v xml:space="preserve"> </v>
      </c>
      <c r="T143" s="194" t="str">
        <f t="shared" si="66"/>
        <v xml:space="preserve"> </v>
      </c>
      <c r="U143" s="194" t="str">
        <f t="shared" si="66"/>
        <v xml:space="preserve"> </v>
      </c>
      <c r="V143" s="194" t="str">
        <f t="shared" si="66"/>
        <v xml:space="preserve"> </v>
      </c>
      <c r="W143" s="194" t="str">
        <f t="shared" si="66"/>
        <v xml:space="preserve"> </v>
      </c>
      <c r="X143" s="194" t="str">
        <f t="shared" si="66"/>
        <v xml:space="preserve"> </v>
      </c>
      <c r="Y143" s="194" t="str">
        <f t="shared" si="66"/>
        <v xml:space="preserve"> </v>
      </c>
      <c r="Z143" s="194" t="str">
        <f t="shared" si="66"/>
        <v xml:space="preserve"> </v>
      </c>
      <c r="AA143" s="194" t="str">
        <f t="shared" si="66"/>
        <v xml:space="preserve"> </v>
      </c>
      <c r="AB143" s="194" t="str">
        <f t="shared" si="66"/>
        <v xml:space="preserve"> </v>
      </c>
      <c r="AC143" s="194" t="str">
        <f t="shared" si="66"/>
        <v xml:space="preserve"> </v>
      </c>
      <c r="AD143" s="194" t="str">
        <f t="shared" si="66"/>
        <v xml:space="preserve"> </v>
      </c>
      <c r="AE143" s="194" t="str">
        <f t="shared" si="66"/>
        <v xml:space="preserve"> </v>
      </c>
      <c r="AF143" s="194" t="str">
        <f t="shared" si="66"/>
        <v xml:space="preserve"> </v>
      </c>
      <c r="AG143" s="194" t="str">
        <f t="shared" si="66"/>
        <v xml:space="preserve"> </v>
      </c>
    </row>
    <row r="144" spans="1:33">
      <c r="A144" s="356"/>
      <c r="B144" s="193"/>
      <c r="C144" s="236" t="s">
        <v>689</v>
      </c>
      <c r="D144" s="156"/>
      <c r="E144" s="156"/>
      <c r="F144" s="156"/>
      <c r="G144" s="156"/>
      <c r="H144" s="156"/>
      <c r="I144" s="156"/>
      <c r="J144" s="156"/>
      <c r="K144" s="156"/>
      <c r="L144" s="156"/>
      <c r="M144" s="156"/>
      <c r="N144" s="156"/>
      <c r="O144" s="156"/>
      <c r="P144" s="156"/>
      <c r="Q144" s="156"/>
      <c r="R144" s="156"/>
      <c r="S144" s="156"/>
      <c r="T144" s="156"/>
      <c r="U144" s="156"/>
      <c r="V144" s="156"/>
      <c r="W144" s="156"/>
      <c r="X144" s="156"/>
      <c r="Y144" s="156"/>
      <c r="Z144" s="156"/>
      <c r="AA144" s="156"/>
      <c r="AB144" s="156"/>
      <c r="AC144" s="156"/>
      <c r="AD144" s="156"/>
      <c r="AE144" s="156"/>
      <c r="AF144" s="156"/>
      <c r="AG144" s="156"/>
    </row>
    <row r="145" spans="1:33">
      <c r="A145" s="356"/>
      <c r="B145" s="193"/>
      <c r="C145" s="236" t="s">
        <v>689</v>
      </c>
      <c r="D145" s="156"/>
      <c r="E145" s="156"/>
      <c r="F145" s="156"/>
      <c r="G145" s="156"/>
      <c r="H145" s="156"/>
      <c r="I145" s="156"/>
      <c r="J145" s="156"/>
      <c r="K145" s="156"/>
      <c r="L145" s="156"/>
      <c r="M145" s="156"/>
      <c r="N145" s="156"/>
      <c r="O145" s="156"/>
      <c r="P145" s="156"/>
      <c r="Q145" s="156"/>
      <c r="R145" s="156"/>
      <c r="S145" s="156"/>
      <c r="T145" s="156"/>
      <c r="U145" s="156"/>
      <c r="V145" s="156"/>
      <c r="W145" s="156"/>
      <c r="X145" s="156"/>
      <c r="Y145" s="156"/>
      <c r="Z145" s="156"/>
      <c r="AA145" s="156"/>
      <c r="AB145" s="156"/>
      <c r="AC145" s="156"/>
      <c r="AD145" s="156"/>
      <c r="AE145" s="156"/>
      <c r="AF145" s="156"/>
      <c r="AG145" s="156"/>
    </row>
    <row r="146" spans="1:33" ht="13.5" thickBot="1">
      <c r="A146" s="356"/>
      <c r="B146" s="193"/>
      <c r="C146" s="236" t="s">
        <v>689</v>
      </c>
      <c r="D146" s="156"/>
      <c r="E146" s="156"/>
      <c r="F146" s="156"/>
      <c r="G146" s="156"/>
      <c r="H146" s="156"/>
      <c r="I146" s="156"/>
      <c r="J146" s="156"/>
      <c r="K146" s="156"/>
      <c r="L146" s="156"/>
      <c r="M146" s="156"/>
      <c r="N146" s="156"/>
      <c r="O146" s="156"/>
      <c r="P146" s="156"/>
      <c r="Q146" s="156"/>
      <c r="R146" s="156"/>
      <c r="S146" s="156"/>
      <c r="T146" s="156"/>
      <c r="U146" s="156"/>
      <c r="V146" s="156"/>
      <c r="W146" s="156"/>
      <c r="X146" s="156"/>
      <c r="Y146" s="156"/>
      <c r="Z146" s="156"/>
      <c r="AA146" s="156"/>
      <c r="AB146" s="156"/>
      <c r="AC146" s="156"/>
      <c r="AD146" s="156"/>
      <c r="AE146" s="156"/>
      <c r="AF146" s="156"/>
      <c r="AG146" s="156"/>
    </row>
    <row r="147" spans="1:33" ht="13.5" hidden="1" thickBot="1">
      <c r="A147" s="356"/>
      <c r="B147" s="356"/>
      <c r="C147" s="356"/>
      <c r="D147" s="194" t="str">
        <f t="shared" ref="D147:AG147" si="68">IF(COUNTIF(D144:D146,"C")&gt;=1,"A",IF(COUNTIF(D144:D146,"C")&gt;0,"P"," "))</f>
        <v xml:space="preserve"> </v>
      </c>
      <c r="E147" s="194" t="str">
        <f t="shared" si="68"/>
        <v xml:space="preserve"> </v>
      </c>
      <c r="F147" s="194" t="str">
        <f t="shared" ref="F147:S147" si="69">IF(COUNTIF(F144:F146,"C")&gt;=1,"A",IF(COUNTIF(F144:F146,"C")&gt;0,"P"," "))</f>
        <v xml:space="preserve"> </v>
      </c>
      <c r="G147" s="194" t="str">
        <f t="shared" si="69"/>
        <v xml:space="preserve"> </v>
      </c>
      <c r="H147" s="194" t="str">
        <f t="shared" si="69"/>
        <v xml:space="preserve"> </v>
      </c>
      <c r="I147" s="194" t="str">
        <f t="shared" si="69"/>
        <v xml:space="preserve"> </v>
      </c>
      <c r="J147" s="194" t="str">
        <f t="shared" si="69"/>
        <v xml:space="preserve"> </v>
      </c>
      <c r="K147" s="194" t="str">
        <f t="shared" si="69"/>
        <v xml:space="preserve"> </v>
      </c>
      <c r="L147" s="194" t="str">
        <f t="shared" si="69"/>
        <v xml:space="preserve"> </v>
      </c>
      <c r="M147" s="194" t="str">
        <f t="shared" si="69"/>
        <v xml:space="preserve"> </v>
      </c>
      <c r="N147" s="194" t="str">
        <f t="shared" si="69"/>
        <v xml:space="preserve"> </v>
      </c>
      <c r="O147" s="194" t="str">
        <f t="shared" si="69"/>
        <v xml:space="preserve"> </v>
      </c>
      <c r="P147" s="194" t="str">
        <f t="shared" si="69"/>
        <v xml:space="preserve"> </v>
      </c>
      <c r="Q147" s="194" t="str">
        <f t="shared" si="69"/>
        <v xml:space="preserve"> </v>
      </c>
      <c r="R147" s="194" t="str">
        <f t="shared" si="69"/>
        <v xml:space="preserve"> </v>
      </c>
      <c r="S147" s="194" t="str">
        <f t="shared" si="69"/>
        <v xml:space="preserve"> </v>
      </c>
      <c r="T147" s="194" t="str">
        <f t="shared" si="68"/>
        <v xml:space="preserve"> </v>
      </c>
      <c r="U147" s="194" t="str">
        <f t="shared" si="68"/>
        <v xml:space="preserve"> </v>
      </c>
      <c r="V147" s="194" t="str">
        <f t="shared" si="68"/>
        <v xml:space="preserve"> </v>
      </c>
      <c r="W147" s="194" t="str">
        <f t="shared" si="68"/>
        <v xml:space="preserve"> </v>
      </c>
      <c r="X147" s="194" t="str">
        <f t="shared" si="68"/>
        <v xml:space="preserve"> </v>
      </c>
      <c r="Y147" s="194" t="str">
        <f t="shared" si="68"/>
        <v xml:space="preserve"> </v>
      </c>
      <c r="Z147" s="194" t="str">
        <f t="shared" si="68"/>
        <v xml:space="preserve"> </v>
      </c>
      <c r="AA147" s="194" t="str">
        <f t="shared" si="68"/>
        <v xml:space="preserve"> </v>
      </c>
      <c r="AB147" s="194" t="str">
        <f t="shared" si="68"/>
        <v xml:space="preserve"> </v>
      </c>
      <c r="AC147" s="194" t="str">
        <f t="shared" si="68"/>
        <v xml:space="preserve"> </v>
      </c>
      <c r="AD147" s="194" t="str">
        <f t="shared" si="68"/>
        <v xml:space="preserve"> </v>
      </c>
      <c r="AE147" s="194" t="str">
        <f t="shared" si="68"/>
        <v xml:space="preserve"> </v>
      </c>
      <c r="AF147" s="194" t="str">
        <f t="shared" si="68"/>
        <v xml:space="preserve"> </v>
      </c>
      <c r="AG147" s="194" t="str">
        <f t="shared" si="68"/>
        <v xml:space="preserve"> </v>
      </c>
    </row>
    <row r="148" spans="1:33" ht="13.5" thickBot="1">
      <c r="A148" s="356"/>
      <c r="B148" s="356"/>
      <c r="C148" s="131" t="s">
        <v>49</v>
      </c>
      <c r="D148" s="196" t="str">
        <f>IF(COUNTIF(D131:D147,"A")&gt;4,"C",IF(COUNTIF(D131:D147,"A")&gt;0,"P"," "))</f>
        <v xml:space="preserve"> </v>
      </c>
      <c r="E148" s="196" t="str">
        <f>IF(COUNTIF(E131:E147,"A")&gt;4,"C",IF(COUNTIF(E131:E147,"A")&gt;0,"P"," "))</f>
        <v xml:space="preserve"> </v>
      </c>
      <c r="F148" s="196" t="str">
        <f t="shared" ref="F148:S148" si="70">IF(COUNTIF(F131:F147,"A")&gt;4,"C",IF(COUNTIF(F131:F147,"A")&gt;0,"P"," "))</f>
        <v xml:space="preserve"> </v>
      </c>
      <c r="G148" s="196" t="str">
        <f t="shared" si="70"/>
        <v xml:space="preserve"> </v>
      </c>
      <c r="H148" s="196" t="str">
        <f t="shared" si="70"/>
        <v xml:space="preserve"> </v>
      </c>
      <c r="I148" s="196" t="str">
        <f t="shared" si="70"/>
        <v xml:space="preserve"> </v>
      </c>
      <c r="J148" s="196" t="str">
        <f t="shared" si="70"/>
        <v xml:space="preserve"> </v>
      </c>
      <c r="K148" s="196" t="str">
        <f t="shared" si="70"/>
        <v xml:space="preserve"> </v>
      </c>
      <c r="L148" s="196" t="str">
        <f t="shared" si="70"/>
        <v xml:space="preserve"> </v>
      </c>
      <c r="M148" s="196" t="str">
        <f t="shared" si="70"/>
        <v xml:space="preserve"> </v>
      </c>
      <c r="N148" s="196" t="str">
        <f t="shared" si="70"/>
        <v xml:space="preserve"> </v>
      </c>
      <c r="O148" s="196" t="str">
        <f t="shared" si="70"/>
        <v xml:space="preserve"> </v>
      </c>
      <c r="P148" s="196" t="str">
        <f t="shared" si="70"/>
        <v xml:space="preserve"> </v>
      </c>
      <c r="Q148" s="196" t="str">
        <f t="shared" si="70"/>
        <v xml:space="preserve"> </v>
      </c>
      <c r="R148" s="196" t="str">
        <f t="shared" si="70"/>
        <v xml:space="preserve"> </v>
      </c>
      <c r="S148" s="196" t="str">
        <f t="shared" si="70"/>
        <v xml:space="preserve"> </v>
      </c>
      <c r="T148" s="196" t="str">
        <f t="shared" ref="T148:AG148" si="71">IF(COUNTIF(T131:T147,"A")&gt;4,"C",IF(COUNTIF(T131:T147,"A")&gt;0,"P"," "))</f>
        <v xml:space="preserve"> </v>
      </c>
      <c r="U148" s="196" t="str">
        <f t="shared" si="71"/>
        <v xml:space="preserve"> </v>
      </c>
      <c r="V148" s="196" t="str">
        <f t="shared" si="71"/>
        <v xml:space="preserve"> </v>
      </c>
      <c r="W148" s="196" t="str">
        <f t="shared" si="71"/>
        <v xml:space="preserve"> </v>
      </c>
      <c r="X148" s="196" t="str">
        <f t="shared" si="71"/>
        <v xml:space="preserve"> </v>
      </c>
      <c r="Y148" s="196" t="str">
        <f t="shared" si="71"/>
        <v xml:space="preserve"> </v>
      </c>
      <c r="Z148" s="196" t="str">
        <f t="shared" si="71"/>
        <v xml:space="preserve"> </v>
      </c>
      <c r="AA148" s="196" t="str">
        <f t="shared" si="71"/>
        <v xml:space="preserve"> </v>
      </c>
      <c r="AB148" s="196" t="str">
        <f t="shared" si="71"/>
        <v xml:space="preserve"> </v>
      </c>
      <c r="AC148" s="196" t="str">
        <f t="shared" si="71"/>
        <v xml:space="preserve"> </v>
      </c>
      <c r="AD148" s="196" t="str">
        <f t="shared" si="71"/>
        <v xml:space="preserve"> </v>
      </c>
      <c r="AE148" s="196" t="str">
        <f t="shared" si="71"/>
        <v xml:space="preserve"> </v>
      </c>
      <c r="AF148" s="196" t="str">
        <f t="shared" si="71"/>
        <v xml:space="preserve"> </v>
      </c>
      <c r="AG148" s="196" t="str">
        <f t="shared" si="71"/>
        <v xml:space="preserve"> </v>
      </c>
    </row>
    <row r="149" spans="1:33">
      <c r="A149" s="356"/>
      <c r="B149" s="356"/>
      <c r="C149" s="356"/>
    </row>
    <row r="150" spans="1:33" ht="15">
      <c r="A150" s="356"/>
      <c r="B150" s="555" t="s">
        <v>1071</v>
      </c>
      <c r="C150" s="556"/>
      <c r="D150" s="543"/>
      <c r="E150" s="543"/>
      <c r="F150" s="543"/>
      <c r="G150" s="543"/>
      <c r="H150" s="543"/>
      <c r="I150" s="543"/>
      <c r="J150" s="543"/>
      <c r="K150" s="543"/>
      <c r="L150" s="543"/>
      <c r="M150" s="543"/>
      <c r="N150" s="543"/>
      <c r="O150" s="543"/>
      <c r="P150" s="543"/>
      <c r="Q150" s="543"/>
      <c r="R150" s="543"/>
      <c r="S150" s="543"/>
      <c r="T150" s="557"/>
      <c r="U150" s="557"/>
      <c r="V150" s="557"/>
      <c r="W150" s="557"/>
      <c r="X150" s="557"/>
      <c r="Y150" s="557"/>
      <c r="Z150" s="557"/>
      <c r="AA150" s="557"/>
      <c r="AB150" s="557"/>
      <c r="AC150" s="557"/>
      <c r="AD150" s="557"/>
      <c r="AE150" s="557"/>
      <c r="AF150" s="557"/>
      <c r="AG150" s="557"/>
    </row>
    <row r="151" spans="1:33">
      <c r="A151" s="356"/>
      <c r="B151" s="356">
        <v>1</v>
      </c>
      <c r="C151" s="192" t="s">
        <v>689</v>
      </c>
      <c r="D151" s="354"/>
      <c r="E151" s="368"/>
      <c r="F151" s="368"/>
      <c r="G151" s="368"/>
      <c r="H151" s="368"/>
      <c r="I151" s="368"/>
      <c r="J151" s="368"/>
      <c r="K151" s="368"/>
      <c r="L151" s="368"/>
      <c r="M151" s="368"/>
      <c r="N151" s="368"/>
      <c r="O151" s="368"/>
      <c r="P151" s="368"/>
      <c r="Q151" s="368"/>
      <c r="R151" s="368"/>
      <c r="S151" s="368"/>
      <c r="T151" s="354"/>
      <c r="U151" s="354"/>
      <c r="V151" s="354"/>
      <c r="W151" s="354"/>
      <c r="X151" s="354"/>
      <c r="Y151" s="354"/>
      <c r="Z151" s="354"/>
      <c r="AA151" s="354"/>
      <c r="AB151" s="354"/>
      <c r="AC151" s="354"/>
      <c r="AD151" s="354"/>
      <c r="AE151" s="354"/>
      <c r="AF151" s="354"/>
      <c r="AG151" s="354"/>
    </row>
    <row r="152" spans="1:33">
      <c r="A152" s="356"/>
      <c r="B152" s="193"/>
      <c r="C152" s="236" t="s">
        <v>689</v>
      </c>
      <c r="D152" s="156"/>
      <c r="E152" s="156"/>
      <c r="F152" s="156"/>
      <c r="G152" s="156"/>
      <c r="H152" s="156"/>
      <c r="I152" s="156"/>
      <c r="J152" s="156"/>
      <c r="K152" s="156"/>
      <c r="L152" s="156"/>
      <c r="M152" s="156"/>
      <c r="N152" s="156"/>
      <c r="O152" s="156"/>
      <c r="P152" s="156"/>
      <c r="Q152" s="156"/>
      <c r="R152" s="156"/>
      <c r="S152" s="156"/>
      <c r="T152" s="156"/>
      <c r="U152" s="156"/>
      <c r="V152" s="156"/>
      <c r="W152" s="156"/>
      <c r="X152" s="156"/>
      <c r="Y152" s="156"/>
      <c r="Z152" s="156"/>
      <c r="AA152" s="156"/>
      <c r="AB152" s="156"/>
      <c r="AC152" s="156"/>
      <c r="AD152" s="156"/>
      <c r="AE152" s="156"/>
      <c r="AF152" s="156"/>
      <c r="AG152" s="156"/>
    </row>
    <row r="153" spans="1:33">
      <c r="A153" s="356"/>
      <c r="B153" s="193"/>
      <c r="C153" s="236" t="s">
        <v>689</v>
      </c>
      <c r="D153" s="156"/>
      <c r="E153" s="156"/>
      <c r="F153" s="156"/>
      <c r="G153" s="156"/>
      <c r="H153" s="156"/>
      <c r="I153" s="156"/>
      <c r="J153" s="156"/>
      <c r="K153" s="156"/>
      <c r="L153" s="156"/>
      <c r="M153" s="156"/>
      <c r="N153" s="156"/>
      <c r="O153" s="156"/>
      <c r="P153" s="156"/>
      <c r="Q153" s="156"/>
      <c r="R153" s="156"/>
      <c r="S153" s="156"/>
      <c r="T153" s="156"/>
      <c r="U153" s="156"/>
      <c r="V153" s="156"/>
      <c r="W153" s="156"/>
      <c r="X153" s="156"/>
      <c r="Y153" s="156"/>
      <c r="Z153" s="156"/>
      <c r="AA153" s="156"/>
      <c r="AB153" s="156"/>
      <c r="AC153" s="156"/>
      <c r="AD153" s="156"/>
      <c r="AE153" s="156"/>
      <c r="AF153" s="156"/>
      <c r="AG153" s="156"/>
    </row>
    <row r="154" spans="1:33">
      <c r="A154" s="356"/>
      <c r="B154" s="193"/>
      <c r="C154" s="236" t="s">
        <v>689</v>
      </c>
      <c r="D154" s="156"/>
      <c r="E154" s="156"/>
      <c r="F154" s="156"/>
      <c r="G154" s="156"/>
      <c r="H154" s="156"/>
      <c r="I154" s="156"/>
      <c r="J154" s="156"/>
      <c r="K154" s="156"/>
      <c r="L154" s="156"/>
      <c r="M154" s="156"/>
      <c r="N154" s="156"/>
      <c r="O154" s="156"/>
      <c r="P154" s="156"/>
      <c r="Q154" s="156"/>
      <c r="R154" s="156"/>
      <c r="S154" s="156"/>
      <c r="T154" s="156"/>
      <c r="U154" s="156"/>
      <c r="V154" s="156"/>
      <c r="W154" s="156"/>
      <c r="X154" s="156"/>
      <c r="Y154" s="156"/>
      <c r="Z154" s="156"/>
      <c r="AA154" s="156"/>
      <c r="AB154" s="156"/>
      <c r="AC154" s="156"/>
      <c r="AD154" s="156"/>
      <c r="AE154" s="156"/>
      <c r="AF154" s="156"/>
      <c r="AG154" s="156"/>
    </row>
    <row r="155" spans="1:33">
      <c r="A155" s="356"/>
      <c r="B155" s="356">
        <v>2</v>
      </c>
      <c r="C155" s="237" t="s">
        <v>689</v>
      </c>
      <c r="D155" s="194" t="str">
        <f t="shared" ref="D155:AG155" si="72">IF(COUNTIF(D152:D154,"C")&gt;=1,"A",IF(COUNTIF(D152:D154,"C")&gt;0,"P"," "))</f>
        <v xml:space="preserve"> </v>
      </c>
      <c r="E155" s="194" t="str">
        <f t="shared" si="72"/>
        <v xml:space="preserve"> </v>
      </c>
      <c r="F155" s="194" t="str">
        <f t="shared" ref="F155:S155" si="73">IF(COUNTIF(F152:F154,"C")&gt;=1,"A",IF(COUNTIF(F152:F154,"C")&gt;0,"P"," "))</f>
        <v xml:space="preserve"> </v>
      </c>
      <c r="G155" s="194" t="str">
        <f t="shared" si="73"/>
        <v xml:space="preserve"> </v>
      </c>
      <c r="H155" s="194" t="str">
        <f t="shared" si="73"/>
        <v xml:space="preserve"> </v>
      </c>
      <c r="I155" s="194" t="str">
        <f t="shared" si="73"/>
        <v xml:space="preserve"> </v>
      </c>
      <c r="J155" s="194" t="str">
        <f t="shared" si="73"/>
        <v xml:space="preserve"> </v>
      </c>
      <c r="K155" s="194" t="str">
        <f t="shared" si="73"/>
        <v xml:space="preserve"> </v>
      </c>
      <c r="L155" s="194" t="str">
        <f t="shared" si="73"/>
        <v xml:space="preserve"> </v>
      </c>
      <c r="M155" s="194" t="str">
        <f t="shared" si="73"/>
        <v xml:space="preserve"> </v>
      </c>
      <c r="N155" s="194" t="str">
        <f t="shared" si="73"/>
        <v xml:space="preserve"> </v>
      </c>
      <c r="O155" s="194" t="str">
        <f t="shared" si="73"/>
        <v xml:space="preserve"> </v>
      </c>
      <c r="P155" s="194" t="str">
        <f t="shared" si="73"/>
        <v xml:space="preserve"> </v>
      </c>
      <c r="Q155" s="194" t="str">
        <f t="shared" si="73"/>
        <v xml:space="preserve"> </v>
      </c>
      <c r="R155" s="194" t="str">
        <f t="shared" si="73"/>
        <v xml:space="preserve"> </v>
      </c>
      <c r="S155" s="194" t="str">
        <f t="shared" si="73"/>
        <v xml:space="preserve"> </v>
      </c>
      <c r="T155" s="194" t="str">
        <f t="shared" si="72"/>
        <v xml:space="preserve"> </v>
      </c>
      <c r="U155" s="194" t="str">
        <f t="shared" si="72"/>
        <v xml:space="preserve"> </v>
      </c>
      <c r="V155" s="194" t="str">
        <f t="shared" si="72"/>
        <v xml:space="preserve"> </v>
      </c>
      <c r="W155" s="194" t="str">
        <f t="shared" si="72"/>
        <v xml:space="preserve"> </v>
      </c>
      <c r="X155" s="194" t="str">
        <f t="shared" si="72"/>
        <v xml:space="preserve"> </v>
      </c>
      <c r="Y155" s="194" t="str">
        <f t="shared" si="72"/>
        <v xml:space="preserve"> </v>
      </c>
      <c r="Z155" s="194" t="str">
        <f t="shared" si="72"/>
        <v xml:space="preserve"> </v>
      </c>
      <c r="AA155" s="194" t="str">
        <f t="shared" si="72"/>
        <v xml:space="preserve"> </v>
      </c>
      <c r="AB155" s="194" t="str">
        <f t="shared" si="72"/>
        <v xml:space="preserve"> </v>
      </c>
      <c r="AC155" s="194" t="str">
        <f t="shared" si="72"/>
        <v xml:space="preserve"> </v>
      </c>
      <c r="AD155" s="194" t="str">
        <f t="shared" si="72"/>
        <v xml:space="preserve"> </v>
      </c>
      <c r="AE155" s="194" t="str">
        <f t="shared" si="72"/>
        <v xml:space="preserve"> </v>
      </c>
      <c r="AF155" s="194" t="str">
        <f t="shared" si="72"/>
        <v xml:space="preserve"> </v>
      </c>
      <c r="AG155" s="194" t="str">
        <f t="shared" si="72"/>
        <v xml:space="preserve"> </v>
      </c>
    </row>
    <row r="156" spans="1:33">
      <c r="A156" s="356"/>
      <c r="B156" s="193"/>
      <c r="C156" s="236" t="s">
        <v>689</v>
      </c>
      <c r="D156" s="156"/>
      <c r="E156" s="156"/>
      <c r="F156" s="156"/>
      <c r="G156" s="156"/>
      <c r="H156" s="156"/>
      <c r="I156" s="156"/>
      <c r="J156" s="156"/>
      <c r="K156" s="156"/>
      <c r="L156" s="156"/>
      <c r="M156" s="156"/>
      <c r="N156" s="156"/>
      <c r="O156" s="156"/>
      <c r="P156" s="156"/>
      <c r="Q156" s="156"/>
      <c r="R156" s="156"/>
      <c r="S156" s="156"/>
      <c r="T156" s="156"/>
      <c r="U156" s="156"/>
      <c r="V156" s="156"/>
      <c r="W156" s="156"/>
      <c r="X156" s="156"/>
      <c r="Y156" s="156"/>
      <c r="Z156" s="156"/>
      <c r="AA156" s="156"/>
      <c r="AB156" s="156"/>
      <c r="AC156" s="156"/>
      <c r="AD156" s="156"/>
      <c r="AE156" s="156"/>
      <c r="AF156" s="156"/>
      <c r="AG156" s="156"/>
    </row>
    <row r="157" spans="1:33">
      <c r="A157" s="356"/>
      <c r="B157" s="193"/>
      <c r="C157" s="236" t="s">
        <v>689</v>
      </c>
      <c r="D157" s="156"/>
      <c r="E157" s="156"/>
      <c r="F157" s="156"/>
      <c r="G157" s="156"/>
      <c r="H157" s="156"/>
      <c r="I157" s="156"/>
      <c r="J157" s="156"/>
      <c r="K157" s="156"/>
      <c r="L157" s="156"/>
      <c r="M157" s="156"/>
      <c r="N157" s="156"/>
      <c r="O157" s="156"/>
      <c r="P157" s="156"/>
      <c r="Q157" s="156"/>
      <c r="R157" s="156"/>
      <c r="S157" s="156"/>
      <c r="T157" s="156"/>
      <c r="U157" s="156"/>
      <c r="V157" s="156"/>
      <c r="W157" s="156"/>
      <c r="X157" s="156"/>
      <c r="Y157" s="156"/>
      <c r="Z157" s="156"/>
      <c r="AA157" s="156"/>
      <c r="AB157" s="156"/>
      <c r="AC157" s="156"/>
      <c r="AD157" s="156"/>
      <c r="AE157" s="156"/>
      <c r="AF157" s="156"/>
      <c r="AG157" s="156"/>
    </row>
    <row r="158" spans="1:33">
      <c r="A158" s="356"/>
      <c r="B158" s="193"/>
      <c r="C158" s="236" t="s">
        <v>689</v>
      </c>
      <c r="D158" s="156"/>
      <c r="E158" s="156"/>
      <c r="F158" s="156"/>
      <c r="G158" s="156"/>
      <c r="H158" s="156"/>
      <c r="I158" s="156"/>
      <c r="J158" s="156"/>
      <c r="K158" s="156"/>
      <c r="L158" s="156"/>
      <c r="M158" s="156"/>
      <c r="N158" s="156"/>
      <c r="O158" s="156"/>
      <c r="P158" s="156"/>
      <c r="Q158" s="156"/>
      <c r="R158" s="156"/>
      <c r="S158" s="156"/>
      <c r="T158" s="156"/>
      <c r="U158" s="156"/>
      <c r="V158" s="156"/>
      <c r="W158" s="156"/>
      <c r="X158" s="156"/>
      <c r="Y158" s="156"/>
      <c r="Z158" s="156"/>
      <c r="AA158" s="156"/>
      <c r="AB158" s="156"/>
      <c r="AC158" s="156"/>
      <c r="AD158" s="156"/>
      <c r="AE158" s="156"/>
      <c r="AF158" s="156"/>
      <c r="AG158" s="156"/>
    </row>
    <row r="159" spans="1:33">
      <c r="A159" s="356"/>
      <c r="B159" s="356">
        <v>3</v>
      </c>
      <c r="C159" s="237" t="s">
        <v>689</v>
      </c>
      <c r="D159" s="194" t="str">
        <f t="shared" ref="D159:AG159" si="74">IF(COUNTIF(D156:D158,"C")&gt;=1,"A",IF(COUNTIF(D156:D158,"C")&gt;0,"P"," "))</f>
        <v xml:space="preserve"> </v>
      </c>
      <c r="E159" s="194" t="str">
        <f t="shared" si="74"/>
        <v xml:space="preserve"> </v>
      </c>
      <c r="F159" s="194" t="str">
        <f t="shared" ref="F159:S159" si="75">IF(COUNTIF(F156:F158,"C")&gt;=1,"A",IF(COUNTIF(F156:F158,"C")&gt;0,"P"," "))</f>
        <v xml:space="preserve"> </v>
      </c>
      <c r="G159" s="194" t="str">
        <f t="shared" si="75"/>
        <v xml:space="preserve"> </v>
      </c>
      <c r="H159" s="194" t="str">
        <f t="shared" si="75"/>
        <v xml:space="preserve"> </v>
      </c>
      <c r="I159" s="194" t="str">
        <f t="shared" si="75"/>
        <v xml:space="preserve"> </v>
      </c>
      <c r="J159" s="194" t="str">
        <f t="shared" si="75"/>
        <v xml:space="preserve"> </v>
      </c>
      <c r="K159" s="194" t="str">
        <f t="shared" si="75"/>
        <v xml:space="preserve"> </v>
      </c>
      <c r="L159" s="194" t="str">
        <f t="shared" si="75"/>
        <v xml:space="preserve"> </v>
      </c>
      <c r="M159" s="194" t="str">
        <f t="shared" si="75"/>
        <v xml:space="preserve"> </v>
      </c>
      <c r="N159" s="194" t="str">
        <f t="shared" si="75"/>
        <v xml:space="preserve"> </v>
      </c>
      <c r="O159" s="194" t="str">
        <f t="shared" si="75"/>
        <v xml:space="preserve"> </v>
      </c>
      <c r="P159" s="194" t="str">
        <f t="shared" si="75"/>
        <v xml:space="preserve"> </v>
      </c>
      <c r="Q159" s="194" t="str">
        <f t="shared" si="75"/>
        <v xml:space="preserve"> </v>
      </c>
      <c r="R159" s="194" t="str">
        <f t="shared" si="75"/>
        <v xml:space="preserve"> </v>
      </c>
      <c r="S159" s="194" t="str">
        <f t="shared" si="75"/>
        <v xml:space="preserve"> </v>
      </c>
      <c r="T159" s="194" t="str">
        <f t="shared" si="74"/>
        <v xml:space="preserve"> </v>
      </c>
      <c r="U159" s="194" t="str">
        <f t="shared" si="74"/>
        <v xml:space="preserve"> </v>
      </c>
      <c r="V159" s="194" t="str">
        <f t="shared" si="74"/>
        <v xml:space="preserve"> </v>
      </c>
      <c r="W159" s="194" t="str">
        <f t="shared" si="74"/>
        <v xml:space="preserve"> </v>
      </c>
      <c r="X159" s="194" t="str">
        <f t="shared" si="74"/>
        <v xml:space="preserve"> </v>
      </c>
      <c r="Y159" s="194" t="str">
        <f t="shared" si="74"/>
        <v xml:space="preserve"> </v>
      </c>
      <c r="Z159" s="194" t="str">
        <f t="shared" si="74"/>
        <v xml:space="preserve"> </v>
      </c>
      <c r="AA159" s="194" t="str">
        <f t="shared" si="74"/>
        <v xml:space="preserve"> </v>
      </c>
      <c r="AB159" s="194" t="str">
        <f t="shared" si="74"/>
        <v xml:space="preserve"> </v>
      </c>
      <c r="AC159" s="194" t="str">
        <f t="shared" si="74"/>
        <v xml:space="preserve"> </v>
      </c>
      <c r="AD159" s="194" t="str">
        <f t="shared" si="74"/>
        <v xml:space="preserve"> </v>
      </c>
      <c r="AE159" s="194" t="str">
        <f t="shared" si="74"/>
        <v xml:space="preserve"> </v>
      </c>
      <c r="AF159" s="194" t="str">
        <f t="shared" si="74"/>
        <v xml:space="preserve"> </v>
      </c>
      <c r="AG159" s="194" t="str">
        <f t="shared" si="74"/>
        <v xml:space="preserve"> </v>
      </c>
    </row>
    <row r="160" spans="1:33">
      <c r="A160" s="356"/>
      <c r="B160" s="193"/>
      <c r="C160" s="236" t="s">
        <v>689</v>
      </c>
      <c r="D160" s="156"/>
      <c r="E160" s="156"/>
      <c r="F160" s="156"/>
      <c r="G160" s="156"/>
      <c r="H160" s="156"/>
      <c r="I160" s="156"/>
      <c r="J160" s="156"/>
      <c r="K160" s="156"/>
      <c r="L160" s="156"/>
      <c r="M160" s="156"/>
      <c r="N160" s="156"/>
      <c r="O160" s="156"/>
      <c r="P160" s="156"/>
      <c r="Q160" s="156"/>
      <c r="R160" s="156"/>
      <c r="S160" s="156"/>
      <c r="T160" s="156"/>
      <c r="U160" s="156"/>
      <c r="V160" s="156"/>
      <c r="W160" s="156"/>
      <c r="X160" s="156"/>
      <c r="Y160" s="156"/>
      <c r="Z160" s="156"/>
      <c r="AA160" s="156"/>
      <c r="AB160" s="156"/>
      <c r="AC160" s="156"/>
      <c r="AD160" s="156"/>
      <c r="AE160" s="156"/>
      <c r="AF160" s="156"/>
      <c r="AG160" s="156"/>
    </row>
    <row r="161" spans="1:33">
      <c r="A161" s="356"/>
      <c r="B161" s="193"/>
      <c r="C161" s="236" t="s">
        <v>689</v>
      </c>
      <c r="D161" s="156"/>
      <c r="E161" s="156"/>
      <c r="F161" s="156"/>
      <c r="G161" s="156"/>
      <c r="H161" s="156"/>
      <c r="I161" s="156"/>
      <c r="J161" s="156"/>
      <c r="K161" s="156"/>
      <c r="L161" s="156"/>
      <c r="M161" s="156"/>
      <c r="N161" s="156"/>
      <c r="O161" s="156"/>
      <c r="P161" s="156"/>
      <c r="Q161" s="156"/>
      <c r="R161" s="156"/>
      <c r="S161" s="156"/>
      <c r="T161" s="156"/>
      <c r="U161" s="156"/>
      <c r="V161" s="156"/>
      <c r="W161" s="156"/>
      <c r="X161" s="156"/>
      <c r="Y161" s="156"/>
      <c r="Z161" s="156"/>
      <c r="AA161" s="156"/>
      <c r="AB161" s="156"/>
      <c r="AC161" s="156"/>
      <c r="AD161" s="156"/>
      <c r="AE161" s="156"/>
      <c r="AF161" s="156"/>
      <c r="AG161" s="156"/>
    </row>
    <row r="162" spans="1:33">
      <c r="A162" s="356"/>
      <c r="B162" s="193"/>
      <c r="C162" s="236" t="s">
        <v>689</v>
      </c>
      <c r="D162" s="156"/>
      <c r="E162" s="156"/>
      <c r="F162" s="156"/>
      <c r="G162" s="156"/>
      <c r="H162" s="156"/>
      <c r="I162" s="156"/>
      <c r="J162" s="156"/>
      <c r="K162" s="156"/>
      <c r="L162" s="156"/>
      <c r="M162" s="156"/>
      <c r="N162" s="156"/>
      <c r="O162" s="156"/>
      <c r="P162" s="156"/>
      <c r="Q162" s="156"/>
      <c r="R162" s="156"/>
      <c r="S162" s="156"/>
      <c r="T162" s="156"/>
      <c r="U162" s="156"/>
      <c r="V162" s="156"/>
      <c r="W162" s="156"/>
      <c r="X162" s="156"/>
      <c r="Y162" s="156"/>
      <c r="Z162" s="156"/>
      <c r="AA162" s="156"/>
      <c r="AB162" s="156"/>
      <c r="AC162" s="156"/>
      <c r="AD162" s="156"/>
      <c r="AE162" s="156"/>
      <c r="AF162" s="156"/>
      <c r="AG162" s="156"/>
    </row>
    <row r="163" spans="1:33">
      <c r="A163" s="356"/>
      <c r="B163" s="356">
        <v>4</v>
      </c>
      <c r="C163" s="237" t="s">
        <v>689</v>
      </c>
      <c r="D163" s="194" t="str">
        <f t="shared" ref="D163:AG163" si="76">IF(COUNTIF(D160:D162,"C")&gt;=1,"A",IF(COUNTIF(D160:D162,"C")&gt;0,"P"," "))</f>
        <v xml:space="preserve"> </v>
      </c>
      <c r="E163" s="194" t="str">
        <f t="shared" si="76"/>
        <v xml:space="preserve"> </v>
      </c>
      <c r="F163" s="194" t="str">
        <f t="shared" ref="F163:S163" si="77">IF(COUNTIF(F160:F162,"C")&gt;=1,"A",IF(COUNTIF(F160:F162,"C")&gt;0,"P"," "))</f>
        <v xml:space="preserve"> </v>
      </c>
      <c r="G163" s="194" t="str">
        <f t="shared" si="77"/>
        <v xml:space="preserve"> </v>
      </c>
      <c r="H163" s="194" t="str">
        <f t="shared" si="77"/>
        <v xml:space="preserve"> </v>
      </c>
      <c r="I163" s="194" t="str">
        <f t="shared" si="77"/>
        <v xml:space="preserve"> </v>
      </c>
      <c r="J163" s="194" t="str">
        <f t="shared" si="77"/>
        <v xml:space="preserve"> </v>
      </c>
      <c r="K163" s="194" t="str">
        <f t="shared" si="77"/>
        <v xml:space="preserve"> </v>
      </c>
      <c r="L163" s="194" t="str">
        <f t="shared" si="77"/>
        <v xml:space="preserve"> </v>
      </c>
      <c r="M163" s="194" t="str">
        <f t="shared" si="77"/>
        <v xml:space="preserve"> </v>
      </c>
      <c r="N163" s="194" t="str">
        <f t="shared" si="77"/>
        <v xml:space="preserve"> </v>
      </c>
      <c r="O163" s="194" t="str">
        <f t="shared" si="77"/>
        <v xml:space="preserve"> </v>
      </c>
      <c r="P163" s="194" t="str">
        <f t="shared" si="77"/>
        <v xml:space="preserve"> </v>
      </c>
      <c r="Q163" s="194" t="str">
        <f t="shared" si="77"/>
        <v xml:space="preserve"> </v>
      </c>
      <c r="R163" s="194" t="str">
        <f t="shared" si="77"/>
        <v xml:space="preserve"> </v>
      </c>
      <c r="S163" s="194" t="str">
        <f t="shared" si="77"/>
        <v xml:space="preserve"> </v>
      </c>
      <c r="T163" s="194" t="str">
        <f t="shared" si="76"/>
        <v xml:space="preserve"> </v>
      </c>
      <c r="U163" s="194" t="str">
        <f t="shared" si="76"/>
        <v xml:space="preserve"> </v>
      </c>
      <c r="V163" s="194" t="str">
        <f t="shared" si="76"/>
        <v xml:space="preserve"> </v>
      </c>
      <c r="W163" s="194" t="str">
        <f t="shared" si="76"/>
        <v xml:space="preserve"> </v>
      </c>
      <c r="X163" s="194" t="str">
        <f t="shared" si="76"/>
        <v xml:space="preserve"> </v>
      </c>
      <c r="Y163" s="194" t="str">
        <f t="shared" si="76"/>
        <v xml:space="preserve"> </v>
      </c>
      <c r="Z163" s="194" t="str">
        <f t="shared" si="76"/>
        <v xml:space="preserve"> </v>
      </c>
      <c r="AA163" s="194" t="str">
        <f t="shared" si="76"/>
        <v xml:space="preserve"> </v>
      </c>
      <c r="AB163" s="194" t="str">
        <f t="shared" si="76"/>
        <v xml:space="preserve"> </v>
      </c>
      <c r="AC163" s="194" t="str">
        <f t="shared" si="76"/>
        <v xml:space="preserve"> </v>
      </c>
      <c r="AD163" s="194" t="str">
        <f t="shared" si="76"/>
        <v xml:space="preserve"> </v>
      </c>
      <c r="AE163" s="194" t="str">
        <f t="shared" si="76"/>
        <v xml:space="preserve"> </v>
      </c>
      <c r="AF163" s="194" t="str">
        <f t="shared" si="76"/>
        <v xml:space="preserve"> </v>
      </c>
      <c r="AG163" s="194" t="str">
        <f t="shared" si="76"/>
        <v xml:space="preserve"> </v>
      </c>
    </row>
    <row r="164" spans="1:33">
      <c r="A164" s="356"/>
      <c r="B164" s="193"/>
      <c r="C164" s="236" t="s">
        <v>689</v>
      </c>
      <c r="D164" s="156"/>
      <c r="E164" s="156"/>
      <c r="F164" s="156"/>
      <c r="G164" s="156"/>
      <c r="H164" s="156"/>
      <c r="I164" s="156"/>
      <c r="J164" s="156"/>
      <c r="K164" s="156"/>
      <c r="L164" s="156"/>
      <c r="M164" s="156"/>
      <c r="N164" s="156"/>
      <c r="O164" s="156"/>
      <c r="P164" s="156"/>
      <c r="Q164" s="156"/>
      <c r="R164" s="156"/>
      <c r="S164" s="156"/>
      <c r="T164" s="156"/>
      <c r="U164" s="156"/>
      <c r="V164" s="156"/>
      <c r="W164" s="156"/>
      <c r="X164" s="156"/>
      <c r="Y164" s="156"/>
      <c r="Z164" s="156"/>
      <c r="AA164" s="156"/>
      <c r="AB164" s="156"/>
      <c r="AC164" s="156"/>
      <c r="AD164" s="156"/>
      <c r="AE164" s="156"/>
      <c r="AF164" s="156"/>
      <c r="AG164" s="156"/>
    </row>
    <row r="165" spans="1:33">
      <c r="A165" s="356"/>
      <c r="B165" s="193"/>
      <c r="C165" s="236" t="s">
        <v>689</v>
      </c>
      <c r="D165" s="156"/>
      <c r="E165" s="156"/>
      <c r="F165" s="156"/>
      <c r="G165" s="156"/>
      <c r="H165" s="156"/>
      <c r="I165" s="156"/>
      <c r="J165" s="156"/>
      <c r="K165" s="156"/>
      <c r="L165" s="156"/>
      <c r="M165" s="156"/>
      <c r="N165" s="156"/>
      <c r="O165" s="156"/>
      <c r="P165" s="156"/>
      <c r="Q165" s="156"/>
      <c r="R165" s="156"/>
      <c r="S165" s="156"/>
      <c r="T165" s="156"/>
      <c r="U165" s="156"/>
      <c r="V165" s="156"/>
      <c r="W165" s="156"/>
      <c r="X165" s="156"/>
      <c r="Y165" s="156"/>
      <c r="Z165" s="156"/>
      <c r="AA165" s="156"/>
      <c r="AB165" s="156"/>
      <c r="AC165" s="156"/>
      <c r="AD165" s="156"/>
      <c r="AE165" s="156"/>
      <c r="AF165" s="156"/>
      <c r="AG165" s="156"/>
    </row>
    <row r="166" spans="1:33">
      <c r="A166" s="356"/>
      <c r="B166" s="193"/>
      <c r="C166" s="236" t="s">
        <v>689</v>
      </c>
      <c r="D166" s="156"/>
      <c r="E166" s="156"/>
      <c r="F166" s="156"/>
      <c r="G166" s="156"/>
      <c r="H166" s="156"/>
      <c r="I166" s="156"/>
      <c r="J166" s="156"/>
      <c r="K166" s="156"/>
      <c r="L166" s="156"/>
      <c r="M166" s="156"/>
      <c r="N166" s="156"/>
      <c r="O166" s="156"/>
      <c r="P166" s="156"/>
      <c r="Q166" s="156"/>
      <c r="R166" s="156"/>
      <c r="S166" s="156"/>
      <c r="T166" s="156"/>
      <c r="U166" s="156"/>
      <c r="V166" s="156"/>
      <c r="W166" s="156"/>
      <c r="X166" s="156"/>
      <c r="Y166" s="156"/>
      <c r="Z166" s="156"/>
      <c r="AA166" s="156"/>
      <c r="AB166" s="156"/>
      <c r="AC166" s="156"/>
      <c r="AD166" s="156"/>
      <c r="AE166" s="156"/>
      <c r="AF166" s="156"/>
      <c r="AG166" s="156"/>
    </row>
    <row r="167" spans="1:33">
      <c r="A167" s="356"/>
      <c r="B167" s="356">
        <v>5</v>
      </c>
      <c r="C167" s="237" t="s">
        <v>689</v>
      </c>
      <c r="D167" s="194" t="str">
        <f t="shared" ref="D167:AG167" si="78">IF(COUNTIF(D164:D166,"C")&gt;=1,"A",IF(COUNTIF(D164:D166,"C")&gt;0,"P"," "))</f>
        <v xml:space="preserve"> </v>
      </c>
      <c r="E167" s="194" t="str">
        <f t="shared" si="78"/>
        <v xml:space="preserve"> </v>
      </c>
      <c r="F167" s="194" t="str">
        <f t="shared" ref="F167:S167" si="79">IF(COUNTIF(F164:F166,"C")&gt;=1,"A",IF(COUNTIF(F164:F166,"C")&gt;0,"P"," "))</f>
        <v xml:space="preserve"> </v>
      </c>
      <c r="G167" s="194" t="str">
        <f t="shared" si="79"/>
        <v xml:space="preserve"> </v>
      </c>
      <c r="H167" s="194" t="str">
        <f t="shared" si="79"/>
        <v xml:space="preserve"> </v>
      </c>
      <c r="I167" s="194" t="str">
        <f t="shared" si="79"/>
        <v xml:space="preserve"> </v>
      </c>
      <c r="J167" s="194" t="str">
        <f t="shared" si="79"/>
        <v xml:space="preserve"> </v>
      </c>
      <c r="K167" s="194" t="str">
        <f t="shared" si="79"/>
        <v xml:space="preserve"> </v>
      </c>
      <c r="L167" s="194" t="str">
        <f t="shared" si="79"/>
        <v xml:space="preserve"> </v>
      </c>
      <c r="M167" s="194" t="str">
        <f t="shared" si="79"/>
        <v xml:space="preserve"> </v>
      </c>
      <c r="N167" s="194" t="str">
        <f t="shared" si="79"/>
        <v xml:space="preserve"> </v>
      </c>
      <c r="O167" s="194" t="str">
        <f t="shared" si="79"/>
        <v xml:space="preserve"> </v>
      </c>
      <c r="P167" s="194" t="str">
        <f t="shared" si="79"/>
        <v xml:space="preserve"> </v>
      </c>
      <c r="Q167" s="194" t="str">
        <f t="shared" si="79"/>
        <v xml:space="preserve"> </v>
      </c>
      <c r="R167" s="194" t="str">
        <f t="shared" si="79"/>
        <v xml:space="preserve"> </v>
      </c>
      <c r="S167" s="194" t="str">
        <f t="shared" si="79"/>
        <v xml:space="preserve"> </v>
      </c>
      <c r="T167" s="194" t="str">
        <f t="shared" si="78"/>
        <v xml:space="preserve"> </v>
      </c>
      <c r="U167" s="194" t="str">
        <f t="shared" si="78"/>
        <v xml:space="preserve"> </v>
      </c>
      <c r="V167" s="194" t="str">
        <f t="shared" si="78"/>
        <v xml:space="preserve"> </v>
      </c>
      <c r="W167" s="194" t="str">
        <f t="shared" si="78"/>
        <v xml:space="preserve"> </v>
      </c>
      <c r="X167" s="194" t="str">
        <f t="shared" si="78"/>
        <v xml:space="preserve"> </v>
      </c>
      <c r="Y167" s="194" t="str">
        <f t="shared" si="78"/>
        <v xml:space="preserve"> </v>
      </c>
      <c r="Z167" s="194" t="str">
        <f t="shared" si="78"/>
        <v xml:space="preserve"> </v>
      </c>
      <c r="AA167" s="194" t="str">
        <f t="shared" si="78"/>
        <v xml:space="preserve"> </v>
      </c>
      <c r="AB167" s="194" t="str">
        <f t="shared" si="78"/>
        <v xml:space="preserve"> </v>
      </c>
      <c r="AC167" s="194" t="str">
        <f t="shared" si="78"/>
        <v xml:space="preserve"> </v>
      </c>
      <c r="AD167" s="194" t="str">
        <f t="shared" si="78"/>
        <v xml:space="preserve"> </v>
      </c>
      <c r="AE167" s="194" t="str">
        <f t="shared" si="78"/>
        <v xml:space="preserve"> </v>
      </c>
      <c r="AF167" s="194" t="str">
        <f t="shared" si="78"/>
        <v xml:space="preserve"> </v>
      </c>
      <c r="AG167" s="194" t="str">
        <f t="shared" si="78"/>
        <v xml:space="preserve"> </v>
      </c>
    </row>
    <row r="168" spans="1:33">
      <c r="A168" s="356"/>
      <c r="B168" s="193"/>
      <c r="C168" s="236" t="s">
        <v>689</v>
      </c>
      <c r="D168" s="156"/>
      <c r="E168" s="156"/>
      <c r="F168" s="156"/>
      <c r="G168" s="156"/>
      <c r="H168" s="156"/>
      <c r="I168" s="156"/>
      <c r="J168" s="156"/>
      <c r="K168" s="156"/>
      <c r="L168" s="156"/>
      <c r="M168" s="156"/>
      <c r="N168" s="156"/>
      <c r="O168" s="156"/>
      <c r="P168" s="156"/>
      <c r="Q168" s="156"/>
      <c r="R168" s="156"/>
      <c r="S168" s="156"/>
      <c r="T168" s="156"/>
      <c r="U168" s="156"/>
      <c r="V168" s="156"/>
      <c r="W168" s="156"/>
      <c r="X168" s="156"/>
      <c r="Y168" s="156"/>
      <c r="Z168" s="156"/>
      <c r="AA168" s="156"/>
      <c r="AB168" s="156"/>
      <c r="AC168" s="156"/>
      <c r="AD168" s="156"/>
      <c r="AE168" s="156"/>
      <c r="AF168" s="156"/>
      <c r="AG168" s="156"/>
    </row>
    <row r="169" spans="1:33">
      <c r="A169" s="356"/>
      <c r="B169" s="193"/>
      <c r="C169" s="236" t="s">
        <v>689</v>
      </c>
      <c r="D169" s="156"/>
      <c r="E169" s="156"/>
      <c r="F169" s="156"/>
      <c r="G169" s="156"/>
      <c r="H169" s="156"/>
      <c r="I169" s="156"/>
      <c r="J169" s="156"/>
      <c r="K169" s="156"/>
      <c r="L169" s="156"/>
      <c r="M169" s="156"/>
      <c r="N169" s="156"/>
      <c r="O169" s="156"/>
      <c r="P169" s="156"/>
      <c r="Q169" s="156"/>
      <c r="R169" s="156"/>
      <c r="S169" s="156"/>
      <c r="T169" s="156"/>
      <c r="U169" s="156"/>
      <c r="V169" s="156"/>
      <c r="W169" s="156"/>
      <c r="X169" s="156"/>
      <c r="Y169" s="156"/>
      <c r="Z169" s="156"/>
      <c r="AA169" s="156"/>
      <c r="AB169" s="156"/>
      <c r="AC169" s="156"/>
      <c r="AD169" s="156"/>
      <c r="AE169" s="156"/>
      <c r="AF169" s="156"/>
      <c r="AG169" s="156"/>
    </row>
    <row r="170" spans="1:33" ht="13.5" thickBot="1">
      <c r="A170" s="356"/>
      <c r="B170" s="193"/>
      <c r="C170" s="236" t="s">
        <v>689</v>
      </c>
      <c r="D170" s="156"/>
      <c r="E170" s="156"/>
      <c r="F170" s="156"/>
      <c r="G170" s="156"/>
      <c r="H170" s="156"/>
      <c r="I170" s="156"/>
      <c r="J170" s="156"/>
      <c r="K170" s="156"/>
      <c r="L170" s="156"/>
      <c r="M170" s="156"/>
      <c r="N170" s="156"/>
      <c r="O170" s="156"/>
      <c r="P170" s="156"/>
      <c r="Q170" s="156"/>
      <c r="R170" s="156"/>
      <c r="S170" s="156"/>
      <c r="T170" s="156"/>
      <c r="U170" s="156"/>
      <c r="V170" s="156"/>
      <c r="W170" s="156"/>
      <c r="X170" s="156"/>
      <c r="Y170" s="156"/>
      <c r="Z170" s="156"/>
      <c r="AA170" s="156"/>
      <c r="AB170" s="156"/>
      <c r="AC170" s="156"/>
      <c r="AD170" s="156"/>
      <c r="AE170" s="156"/>
      <c r="AF170" s="156"/>
      <c r="AG170" s="156"/>
    </row>
    <row r="171" spans="1:33" ht="13.5" hidden="1" thickBot="1">
      <c r="A171" s="356"/>
      <c r="B171" s="356"/>
      <c r="C171" s="356"/>
      <c r="D171" s="194" t="str">
        <f t="shared" ref="D171:AG171" si="80">IF(COUNTIF(D168:D170,"C")&gt;=1,"A",IF(COUNTIF(D168:D170,"C")&gt;0,"P"," "))</f>
        <v xml:space="preserve"> </v>
      </c>
      <c r="E171" s="194" t="str">
        <f t="shared" si="80"/>
        <v xml:space="preserve"> </v>
      </c>
      <c r="F171" s="194" t="str">
        <f t="shared" ref="F171:S171" si="81">IF(COUNTIF(F168:F170,"C")&gt;=1,"A",IF(COUNTIF(F168:F170,"C")&gt;0,"P"," "))</f>
        <v xml:space="preserve"> </v>
      </c>
      <c r="G171" s="194" t="str">
        <f t="shared" si="81"/>
        <v xml:space="preserve"> </v>
      </c>
      <c r="H171" s="194" t="str">
        <f t="shared" si="81"/>
        <v xml:space="preserve"> </v>
      </c>
      <c r="I171" s="194" t="str">
        <f t="shared" si="81"/>
        <v xml:space="preserve"> </v>
      </c>
      <c r="J171" s="194" t="str">
        <f t="shared" si="81"/>
        <v xml:space="preserve"> </v>
      </c>
      <c r="K171" s="194" t="str">
        <f t="shared" si="81"/>
        <v xml:space="preserve"> </v>
      </c>
      <c r="L171" s="194" t="str">
        <f t="shared" si="81"/>
        <v xml:space="preserve"> </v>
      </c>
      <c r="M171" s="194" t="str">
        <f t="shared" si="81"/>
        <v xml:space="preserve"> </v>
      </c>
      <c r="N171" s="194" t="str">
        <f t="shared" si="81"/>
        <v xml:space="preserve"> </v>
      </c>
      <c r="O171" s="194" t="str">
        <f t="shared" si="81"/>
        <v xml:space="preserve"> </v>
      </c>
      <c r="P171" s="194" t="str">
        <f t="shared" si="81"/>
        <v xml:space="preserve"> </v>
      </c>
      <c r="Q171" s="194" t="str">
        <f t="shared" si="81"/>
        <v xml:space="preserve"> </v>
      </c>
      <c r="R171" s="194" t="str">
        <f t="shared" si="81"/>
        <v xml:space="preserve"> </v>
      </c>
      <c r="S171" s="194" t="str">
        <f t="shared" si="81"/>
        <v xml:space="preserve"> </v>
      </c>
      <c r="T171" s="194" t="str">
        <f t="shared" si="80"/>
        <v xml:space="preserve"> </v>
      </c>
      <c r="U171" s="194" t="str">
        <f t="shared" si="80"/>
        <v xml:space="preserve"> </v>
      </c>
      <c r="V171" s="194" t="str">
        <f t="shared" si="80"/>
        <v xml:space="preserve"> </v>
      </c>
      <c r="W171" s="194" t="str">
        <f t="shared" si="80"/>
        <v xml:space="preserve"> </v>
      </c>
      <c r="X171" s="194" t="str">
        <f t="shared" si="80"/>
        <v xml:space="preserve"> </v>
      </c>
      <c r="Y171" s="194" t="str">
        <f t="shared" si="80"/>
        <v xml:space="preserve"> </v>
      </c>
      <c r="Z171" s="194" t="str">
        <f t="shared" si="80"/>
        <v xml:space="preserve"> </v>
      </c>
      <c r="AA171" s="194" t="str">
        <f t="shared" si="80"/>
        <v xml:space="preserve"> </v>
      </c>
      <c r="AB171" s="194" t="str">
        <f t="shared" si="80"/>
        <v xml:space="preserve"> </v>
      </c>
      <c r="AC171" s="194" t="str">
        <f t="shared" si="80"/>
        <v xml:space="preserve"> </v>
      </c>
      <c r="AD171" s="194" t="str">
        <f t="shared" si="80"/>
        <v xml:space="preserve"> </v>
      </c>
      <c r="AE171" s="194" t="str">
        <f t="shared" si="80"/>
        <v xml:space="preserve"> </v>
      </c>
      <c r="AF171" s="194" t="str">
        <f t="shared" si="80"/>
        <v xml:space="preserve"> </v>
      </c>
      <c r="AG171" s="194" t="str">
        <f t="shared" si="80"/>
        <v xml:space="preserve"> </v>
      </c>
    </row>
    <row r="172" spans="1:33" ht="13.5" thickBot="1">
      <c r="A172" s="356"/>
      <c r="B172" s="356"/>
      <c r="C172" s="131" t="s">
        <v>49</v>
      </c>
      <c r="D172" s="196" t="str">
        <f>IF(COUNTIF(D155:D171,"A")&gt;4,"C",IF(COUNTIF(D155:D171,"A")&gt;0,"P"," "))</f>
        <v xml:space="preserve"> </v>
      </c>
      <c r="E172" s="196" t="str">
        <f>IF(COUNTIF(E155:E171,"A")&gt;4,"C",IF(COUNTIF(E155:E171,"A")&gt;0,"P"," "))</f>
        <v xml:space="preserve"> </v>
      </c>
      <c r="F172" s="196" t="str">
        <f t="shared" ref="F172:S172" si="82">IF(COUNTIF(F155:F171,"A")&gt;4,"C",IF(COUNTIF(F155:F171,"A")&gt;0,"P"," "))</f>
        <v xml:space="preserve"> </v>
      </c>
      <c r="G172" s="196" t="str">
        <f t="shared" si="82"/>
        <v xml:space="preserve"> </v>
      </c>
      <c r="H172" s="196" t="str">
        <f t="shared" si="82"/>
        <v xml:space="preserve"> </v>
      </c>
      <c r="I172" s="196" t="str">
        <f t="shared" si="82"/>
        <v xml:space="preserve"> </v>
      </c>
      <c r="J172" s="196" t="str">
        <f t="shared" si="82"/>
        <v xml:space="preserve"> </v>
      </c>
      <c r="K172" s="196" t="str">
        <f t="shared" si="82"/>
        <v xml:space="preserve"> </v>
      </c>
      <c r="L172" s="196" t="str">
        <f t="shared" si="82"/>
        <v xml:space="preserve"> </v>
      </c>
      <c r="M172" s="196" t="str">
        <f t="shared" si="82"/>
        <v xml:space="preserve"> </v>
      </c>
      <c r="N172" s="196" t="str">
        <f t="shared" si="82"/>
        <v xml:space="preserve"> </v>
      </c>
      <c r="O172" s="196" t="str">
        <f t="shared" si="82"/>
        <v xml:space="preserve"> </v>
      </c>
      <c r="P172" s="196" t="str">
        <f t="shared" si="82"/>
        <v xml:space="preserve"> </v>
      </c>
      <c r="Q172" s="196" t="str">
        <f t="shared" si="82"/>
        <v xml:space="preserve"> </v>
      </c>
      <c r="R172" s="196" t="str">
        <f t="shared" si="82"/>
        <v xml:space="preserve"> </v>
      </c>
      <c r="S172" s="196" t="str">
        <f t="shared" si="82"/>
        <v xml:space="preserve"> </v>
      </c>
      <c r="T172" s="196" t="str">
        <f t="shared" ref="T172:AG172" si="83">IF(COUNTIF(T155:T171,"A")&gt;4,"C",IF(COUNTIF(T155:T171,"A")&gt;0,"P"," "))</f>
        <v xml:space="preserve"> </v>
      </c>
      <c r="U172" s="196" t="str">
        <f t="shared" si="83"/>
        <v xml:space="preserve"> </v>
      </c>
      <c r="V172" s="196" t="str">
        <f t="shared" si="83"/>
        <v xml:space="preserve"> </v>
      </c>
      <c r="W172" s="196" t="str">
        <f t="shared" si="83"/>
        <v xml:space="preserve"> </v>
      </c>
      <c r="X172" s="196" t="str">
        <f t="shared" si="83"/>
        <v xml:space="preserve"> </v>
      </c>
      <c r="Y172" s="196" t="str">
        <f t="shared" si="83"/>
        <v xml:space="preserve"> </v>
      </c>
      <c r="Z172" s="196" t="str">
        <f t="shared" si="83"/>
        <v xml:space="preserve"> </v>
      </c>
      <c r="AA172" s="196" t="str">
        <f t="shared" si="83"/>
        <v xml:space="preserve"> </v>
      </c>
      <c r="AB172" s="196" t="str">
        <f t="shared" si="83"/>
        <v xml:space="preserve"> </v>
      </c>
      <c r="AC172" s="196" t="str">
        <f t="shared" si="83"/>
        <v xml:space="preserve"> </v>
      </c>
      <c r="AD172" s="196" t="str">
        <f t="shared" si="83"/>
        <v xml:space="preserve"> </v>
      </c>
      <c r="AE172" s="196" t="str">
        <f t="shared" si="83"/>
        <v xml:space="preserve"> </v>
      </c>
      <c r="AF172" s="196" t="str">
        <f t="shared" si="83"/>
        <v xml:space="preserve"> </v>
      </c>
      <c r="AG172" s="196" t="str">
        <f t="shared" si="83"/>
        <v xml:space="preserve"> </v>
      </c>
    </row>
    <row r="173" spans="1:33">
      <c r="A173" s="356"/>
      <c r="B173" s="356"/>
      <c r="C173" s="356"/>
    </row>
    <row r="174" spans="1:33" ht="15">
      <c r="A174" s="356"/>
      <c r="B174" s="555" t="s">
        <v>1072</v>
      </c>
      <c r="C174" s="556"/>
      <c r="D174" s="543"/>
      <c r="E174" s="543"/>
      <c r="F174" s="543"/>
      <c r="G174" s="543"/>
      <c r="H174" s="543"/>
      <c r="I174" s="543"/>
      <c r="J174" s="543"/>
      <c r="K174" s="543"/>
      <c r="L174" s="543"/>
      <c r="M174" s="543"/>
      <c r="N174" s="543"/>
      <c r="O174" s="543"/>
      <c r="P174" s="543"/>
      <c r="Q174" s="543"/>
      <c r="R174" s="543"/>
      <c r="S174" s="543"/>
      <c r="T174" s="557"/>
      <c r="U174" s="557"/>
      <c r="V174" s="557"/>
      <c r="W174" s="557"/>
      <c r="X174" s="557"/>
      <c r="Y174" s="557"/>
      <c r="Z174" s="557"/>
      <c r="AA174" s="557"/>
      <c r="AB174" s="557"/>
      <c r="AC174" s="557"/>
      <c r="AD174" s="557"/>
      <c r="AE174" s="557"/>
      <c r="AF174" s="557"/>
      <c r="AG174" s="557"/>
    </row>
    <row r="175" spans="1:33">
      <c r="A175" s="356"/>
      <c r="B175" s="356">
        <v>1</v>
      </c>
      <c r="C175" s="192" t="s">
        <v>689</v>
      </c>
      <c r="D175" s="354"/>
      <c r="E175" s="368"/>
      <c r="F175" s="368"/>
      <c r="G175" s="368"/>
      <c r="H175" s="368"/>
      <c r="I175" s="368"/>
      <c r="J175" s="368"/>
      <c r="K175" s="368"/>
      <c r="L175" s="368"/>
      <c r="M175" s="368"/>
      <c r="N175" s="368"/>
      <c r="O175" s="368"/>
      <c r="P175" s="368"/>
      <c r="Q175" s="368"/>
      <c r="R175" s="368"/>
      <c r="S175" s="368"/>
      <c r="T175" s="354"/>
      <c r="U175" s="354"/>
      <c r="V175" s="354"/>
      <c r="W175" s="354"/>
      <c r="X175" s="354"/>
      <c r="Y175" s="354"/>
      <c r="Z175" s="354"/>
      <c r="AA175" s="354"/>
      <c r="AB175" s="354"/>
      <c r="AC175" s="354"/>
      <c r="AD175" s="354"/>
      <c r="AE175" s="354"/>
      <c r="AF175" s="354"/>
      <c r="AG175" s="354"/>
    </row>
    <row r="176" spans="1:33">
      <c r="A176" s="356"/>
      <c r="B176" s="193"/>
      <c r="C176" s="236" t="s">
        <v>689</v>
      </c>
      <c r="D176" s="156"/>
      <c r="E176" s="156"/>
      <c r="F176" s="156"/>
      <c r="G176" s="156"/>
      <c r="H176" s="156"/>
      <c r="I176" s="156"/>
      <c r="J176" s="156"/>
      <c r="K176" s="156"/>
      <c r="L176" s="156"/>
      <c r="M176" s="156"/>
      <c r="N176" s="156"/>
      <c r="O176" s="156"/>
      <c r="P176" s="156"/>
      <c r="Q176" s="156"/>
      <c r="R176" s="156"/>
      <c r="S176" s="156"/>
      <c r="T176" s="156"/>
      <c r="U176" s="156"/>
      <c r="V176" s="156"/>
      <c r="W176" s="156"/>
      <c r="X176" s="156"/>
      <c r="Y176" s="156"/>
      <c r="Z176" s="156"/>
      <c r="AA176" s="156"/>
      <c r="AB176" s="156"/>
      <c r="AC176" s="156"/>
      <c r="AD176" s="156"/>
      <c r="AE176" s="156"/>
      <c r="AF176" s="156"/>
      <c r="AG176" s="156"/>
    </row>
    <row r="177" spans="1:33">
      <c r="A177" s="356"/>
      <c r="B177" s="193"/>
      <c r="C177" s="236" t="s">
        <v>689</v>
      </c>
      <c r="D177" s="156"/>
      <c r="E177" s="156"/>
      <c r="F177" s="156"/>
      <c r="G177" s="156"/>
      <c r="H177" s="156"/>
      <c r="I177" s="156"/>
      <c r="J177" s="156"/>
      <c r="K177" s="156"/>
      <c r="L177" s="156"/>
      <c r="M177" s="156"/>
      <c r="N177" s="156"/>
      <c r="O177" s="156"/>
      <c r="P177" s="156"/>
      <c r="Q177" s="156"/>
      <c r="R177" s="156"/>
      <c r="S177" s="156"/>
      <c r="T177" s="156"/>
      <c r="U177" s="156"/>
      <c r="V177" s="156"/>
      <c r="W177" s="156"/>
      <c r="X177" s="156"/>
      <c r="Y177" s="156"/>
      <c r="Z177" s="156"/>
      <c r="AA177" s="156"/>
      <c r="AB177" s="156"/>
      <c r="AC177" s="156"/>
      <c r="AD177" s="156"/>
      <c r="AE177" s="156"/>
      <c r="AF177" s="156"/>
      <c r="AG177" s="156"/>
    </row>
    <row r="178" spans="1:33">
      <c r="A178" s="356"/>
      <c r="B178" s="193"/>
      <c r="C178" s="236" t="s">
        <v>689</v>
      </c>
      <c r="D178" s="156"/>
      <c r="E178" s="156"/>
      <c r="F178" s="156"/>
      <c r="G178" s="156"/>
      <c r="H178" s="156"/>
      <c r="I178" s="156"/>
      <c r="J178" s="156"/>
      <c r="K178" s="156"/>
      <c r="L178" s="156"/>
      <c r="M178" s="156"/>
      <c r="N178" s="156"/>
      <c r="O178" s="156"/>
      <c r="P178" s="156"/>
      <c r="Q178" s="156"/>
      <c r="R178" s="156"/>
      <c r="S178" s="156"/>
      <c r="T178" s="156"/>
      <c r="U178" s="156"/>
      <c r="V178" s="156"/>
      <c r="W178" s="156"/>
      <c r="X178" s="156"/>
      <c r="Y178" s="156"/>
      <c r="Z178" s="156"/>
      <c r="AA178" s="156"/>
      <c r="AB178" s="156"/>
      <c r="AC178" s="156"/>
      <c r="AD178" s="156"/>
      <c r="AE178" s="156"/>
      <c r="AF178" s="156"/>
      <c r="AG178" s="156"/>
    </row>
    <row r="179" spans="1:33">
      <c r="A179" s="356"/>
      <c r="B179" s="356">
        <v>2</v>
      </c>
      <c r="C179" s="237" t="s">
        <v>689</v>
      </c>
      <c r="D179" s="194" t="str">
        <f t="shared" ref="D179:AG179" si="84">IF(COUNTIF(D176:D178,"C")&gt;=1,"A",IF(COUNTIF(D176:D178,"C")&gt;0,"P"," "))</f>
        <v xml:space="preserve"> </v>
      </c>
      <c r="E179" s="194" t="str">
        <f t="shared" si="84"/>
        <v xml:space="preserve"> </v>
      </c>
      <c r="F179" s="194" t="str">
        <f t="shared" ref="F179:S179" si="85">IF(COUNTIF(F176:F178,"C")&gt;=1,"A",IF(COUNTIF(F176:F178,"C")&gt;0,"P"," "))</f>
        <v xml:space="preserve"> </v>
      </c>
      <c r="G179" s="194" t="str">
        <f t="shared" si="85"/>
        <v xml:space="preserve"> </v>
      </c>
      <c r="H179" s="194" t="str">
        <f t="shared" si="85"/>
        <v xml:space="preserve"> </v>
      </c>
      <c r="I179" s="194" t="str">
        <f t="shared" si="85"/>
        <v xml:space="preserve"> </v>
      </c>
      <c r="J179" s="194" t="str">
        <f t="shared" si="85"/>
        <v xml:space="preserve"> </v>
      </c>
      <c r="K179" s="194" t="str">
        <f t="shared" si="85"/>
        <v xml:space="preserve"> </v>
      </c>
      <c r="L179" s="194" t="str">
        <f t="shared" si="85"/>
        <v xml:space="preserve"> </v>
      </c>
      <c r="M179" s="194" t="str">
        <f t="shared" si="85"/>
        <v xml:space="preserve"> </v>
      </c>
      <c r="N179" s="194" t="str">
        <f t="shared" si="85"/>
        <v xml:space="preserve"> </v>
      </c>
      <c r="O179" s="194" t="str">
        <f t="shared" si="85"/>
        <v xml:space="preserve"> </v>
      </c>
      <c r="P179" s="194" t="str">
        <f t="shared" si="85"/>
        <v xml:space="preserve"> </v>
      </c>
      <c r="Q179" s="194" t="str">
        <f t="shared" si="85"/>
        <v xml:space="preserve"> </v>
      </c>
      <c r="R179" s="194" t="str">
        <f t="shared" si="85"/>
        <v xml:space="preserve"> </v>
      </c>
      <c r="S179" s="194" t="str">
        <f t="shared" si="85"/>
        <v xml:space="preserve"> </v>
      </c>
      <c r="T179" s="194" t="str">
        <f t="shared" si="84"/>
        <v xml:space="preserve"> </v>
      </c>
      <c r="U179" s="194" t="str">
        <f t="shared" si="84"/>
        <v xml:space="preserve"> </v>
      </c>
      <c r="V179" s="194" t="str">
        <f t="shared" si="84"/>
        <v xml:space="preserve"> </v>
      </c>
      <c r="W179" s="194" t="str">
        <f t="shared" si="84"/>
        <v xml:space="preserve"> </v>
      </c>
      <c r="X179" s="194" t="str">
        <f t="shared" si="84"/>
        <v xml:space="preserve"> </v>
      </c>
      <c r="Y179" s="194" t="str">
        <f t="shared" si="84"/>
        <v xml:space="preserve"> </v>
      </c>
      <c r="Z179" s="194" t="str">
        <f t="shared" si="84"/>
        <v xml:space="preserve"> </v>
      </c>
      <c r="AA179" s="194" t="str">
        <f t="shared" si="84"/>
        <v xml:space="preserve"> </v>
      </c>
      <c r="AB179" s="194" t="str">
        <f t="shared" si="84"/>
        <v xml:space="preserve"> </v>
      </c>
      <c r="AC179" s="194" t="str">
        <f t="shared" si="84"/>
        <v xml:space="preserve"> </v>
      </c>
      <c r="AD179" s="194" t="str">
        <f t="shared" si="84"/>
        <v xml:space="preserve"> </v>
      </c>
      <c r="AE179" s="194" t="str">
        <f t="shared" si="84"/>
        <v xml:space="preserve"> </v>
      </c>
      <c r="AF179" s="194" t="str">
        <f t="shared" si="84"/>
        <v xml:space="preserve"> </v>
      </c>
      <c r="AG179" s="194" t="str">
        <f t="shared" si="84"/>
        <v xml:space="preserve"> </v>
      </c>
    </row>
    <row r="180" spans="1:33">
      <c r="A180" s="356"/>
      <c r="B180" s="193"/>
      <c r="C180" s="236" t="s">
        <v>689</v>
      </c>
      <c r="D180" s="156"/>
      <c r="E180" s="156"/>
      <c r="F180" s="156"/>
      <c r="G180" s="156"/>
      <c r="H180" s="156"/>
      <c r="I180" s="156"/>
      <c r="J180" s="156"/>
      <c r="K180" s="156"/>
      <c r="L180" s="156"/>
      <c r="M180" s="156"/>
      <c r="N180" s="156"/>
      <c r="O180" s="156"/>
      <c r="P180" s="156"/>
      <c r="Q180" s="156"/>
      <c r="R180" s="156"/>
      <c r="S180" s="156"/>
      <c r="T180" s="156"/>
      <c r="U180" s="156"/>
      <c r="V180" s="156"/>
      <c r="W180" s="156"/>
      <c r="X180" s="156"/>
      <c r="Y180" s="156"/>
      <c r="Z180" s="156"/>
      <c r="AA180" s="156"/>
      <c r="AB180" s="156"/>
      <c r="AC180" s="156"/>
      <c r="AD180" s="156"/>
      <c r="AE180" s="156"/>
      <c r="AF180" s="156"/>
      <c r="AG180" s="156"/>
    </row>
    <row r="181" spans="1:33">
      <c r="A181" s="356"/>
      <c r="B181" s="193"/>
      <c r="C181" s="236" t="s">
        <v>689</v>
      </c>
      <c r="D181" s="156"/>
      <c r="E181" s="156"/>
      <c r="F181" s="156"/>
      <c r="G181" s="156"/>
      <c r="H181" s="156"/>
      <c r="I181" s="156"/>
      <c r="J181" s="156"/>
      <c r="K181" s="156"/>
      <c r="L181" s="156"/>
      <c r="M181" s="156"/>
      <c r="N181" s="156"/>
      <c r="O181" s="156"/>
      <c r="P181" s="156"/>
      <c r="Q181" s="156"/>
      <c r="R181" s="156"/>
      <c r="S181" s="156"/>
      <c r="T181" s="156"/>
      <c r="U181" s="156"/>
      <c r="V181" s="156"/>
      <c r="W181" s="156"/>
      <c r="X181" s="156"/>
      <c r="Y181" s="156"/>
      <c r="Z181" s="156"/>
      <c r="AA181" s="156"/>
      <c r="AB181" s="156"/>
      <c r="AC181" s="156"/>
      <c r="AD181" s="156"/>
      <c r="AE181" s="156"/>
      <c r="AF181" s="156"/>
      <c r="AG181" s="156"/>
    </row>
    <row r="182" spans="1:33">
      <c r="A182" s="356"/>
      <c r="B182" s="193"/>
      <c r="C182" s="236" t="s">
        <v>689</v>
      </c>
      <c r="D182" s="156"/>
      <c r="E182" s="156"/>
      <c r="F182" s="156"/>
      <c r="G182" s="156"/>
      <c r="H182" s="156"/>
      <c r="I182" s="156"/>
      <c r="J182" s="156"/>
      <c r="K182" s="156"/>
      <c r="L182" s="156"/>
      <c r="M182" s="156"/>
      <c r="N182" s="156"/>
      <c r="O182" s="156"/>
      <c r="P182" s="156"/>
      <c r="Q182" s="156"/>
      <c r="R182" s="156"/>
      <c r="S182" s="156"/>
      <c r="T182" s="156"/>
      <c r="U182" s="156"/>
      <c r="V182" s="156"/>
      <c r="W182" s="156"/>
      <c r="X182" s="156"/>
      <c r="Y182" s="156"/>
      <c r="Z182" s="156"/>
      <c r="AA182" s="156"/>
      <c r="AB182" s="156"/>
      <c r="AC182" s="156"/>
      <c r="AD182" s="156"/>
      <c r="AE182" s="156"/>
      <c r="AF182" s="156"/>
      <c r="AG182" s="156"/>
    </row>
    <row r="183" spans="1:33">
      <c r="A183" s="356"/>
      <c r="B183" s="356">
        <v>3</v>
      </c>
      <c r="C183" s="237" t="s">
        <v>689</v>
      </c>
      <c r="D183" s="194" t="str">
        <f t="shared" ref="D183:AG183" si="86">IF(COUNTIF(D180:D182,"C")&gt;=1,"A",IF(COUNTIF(D180:D182,"C")&gt;0,"P"," "))</f>
        <v xml:space="preserve"> </v>
      </c>
      <c r="E183" s="194" t="str">
        <f t="shared" si="86"/>
        <v xml:space="preserve"> </v>
      </c>
      <c r="F183" s="194" t="str">
        <f t="shared" ref="F183:S183" si="87">IF(COUNTIF(F180:F182,"C")&gt;=1,"A",IF(COUNTIF(F180:F182,"C")&gt;0,"P"," "))</f>
        <v xml:space="preserve"> </v>
      </c>
      <c r="G183" s="194" t="str">
        <f t="shared" si="87"/>
        <v xml:space="preserve"> </v>
      </c>
      <c r="H183" s="194" t="str">
        <f t="shared" si="87"/>
        <v xml:space="preserve"> </v>
      </c>
      <c r="I183" s="194" t="str">
        <f t="shared" si="87"/>
        <v xml:space="preserve"> </v>
      </c>
      <c r="J183" s="194" t="str">
        <f t="shared" si="87"/>
        <v xml:space="preserve"> </v>
      </c>
      <c r="K183" s="194" t="str">
        <f t="shared" si="87"/>
        <v xml:space="preserve"> </v>
      </c>
      <c r="L183" s="194" t="str">
        <f t="shared" si="87"/>
        <v xml:space="preserve"> </v>
      </c>
      <c r="M183" s="194" t="str">
        <f t="shared" si="87"/>
        <v xml:space="preserve"> </v>
      </c>
      <c r="N183" s="194" t="str">
        <f t="shared" si="87"/>
        <v xml:space="preserve"> </v>
      </c>
      <c r="O183" s="194" t="str">
        <f t="shared" si="87"/>
        <v xml:space="preserve"> </v>
      </c>
      <c r="P183" s="194" t="str">
        <f t="shared" si="87"/>
        <v xml:space="preserve"> </v>
      </c>
      <c r="Q183" s="194" t="str">
        <f t="shared" si="87"/>
        <v xml:space="preserve"> </v>
      </c>
      <c r="R183" s="194" t="str">
        <f t="shared" si="87"/>
        <v xml:space="preserve"> </v>
      </c>
      <c r="S183" s="194" t="str">
        <f t="shared" si="87"/>
        <v xml:space="preserve"> </v>
      </c>
      <c r="T183" s="194" t="str">
        <f t="shared" si="86"/>
        <v xml:space="preserve"> </v>
      </c>
      <c r="U183" s="194" t="str">
        <f t="shared" si="86"/>
        <v xml:space="preserve"> </v>
      </c>
      <c r="V183" s="194" t="str">
        <f t="shared" si="86"/>
        <v xml:space="preserve"> </v>
      </c>
      <c r="W183" s="194" t="str">
        <f t="shared" si="86"/>
        <v xml:space="preserve"> </v>
      </c>
      <c r="X183" s="194" t="str">
        <f t="shared" si="86"/>
        <v xml:space="preserve"> </v>
      </c>
      <c r="Y183" s="194" t="str">
        <f t="shared" si="86"/>
        <v xml:space="preserve"> </v>
      </c>
      <c r="Z183" s="194" t="str">
        <f t="shared" si="86"/>
        <v xml:space="preserve"> </v>
      </c>
      <c r="AA183" s="194" t="str">
        <f t="shared" si="86"/>
        <v xml:space="preserve"> </v>
      </c>
      <c r="AB183" s="194" t="str">
        <f t="shared" si="86"/>
        <v xml:space="preserve"> </v>
      </c>
      <c r="AC183" s="194" t="str">
        <f t="shared" si="86"/>
        <v xml:space="preserve"> </v>
      </c>
      <c r="AD183" s="194" t="str">
        <f t="shared" si="86"/>
        <v xml:space="preserve"> </v>
      </c>
      <c r="AE183" s="194" t="str">
        <f t="shared" si="86"/>
        <v xml:space="preserve"> </v>
      </c>
      <c r="AF183" s="194" t="str">
        <f t="shared" si="86"/>
        <v xml:space="preserve"> </v>
      </c>
      <c r="AG183" s="194" t="str">
        <f t="shared" si="86"/>
        <v xml:space="preserve"> </v>
      </c>
    </row>
    <row r="184" spans="1:33">
      <c r="A184" s="356"/>
      <c r="B184" s="193"/>
      <c r="C184" s="236" t="s">
        <v>689</v>
      </c>
      <c r="D184" s="156"/>
      <c r="E184" s="156"/>
      <c r="F184" s="156"/>
      <c r="G184" s="156"/>
      <c r="H184" s="156"/>
      <c r="I184" s="156"/>
      <c r="J184" s="156"/>
      <c r="K184" s="156"/>
      <c r="L184" s="156"/>
      <c r="M184" s="156"/>
      <c r="N184" s="156"/>
      <c r="O184" s="156"/>
      <c r="P184" s="156"/>
      <c r="Q184" s="156"/>
      <c r="R184" s="156"/>
      <c r="S184" s="156"/>
      <c r="T184" s="156"/>
      <c r="U184" s="156"/>
      <c r="V184" s="156"/>
      <c r="W184" s="156"/>
      <c r="X184" s="156"/>
      <c r="Y184" s="156"/>
      <c r="Z184" s="156"/>
      <c r="AA184" s="156"/>
      <c r="AB184" s="156"/>
      <c r="AC184" s="156"/>
      <c r="AD184" s="156"/>
      <c r="AE184" s="156"/>
      <c r="AF184" s="156"/>
      <c r="AG184" s="156"/>
    </row>
    <row r="185" spans="1:33">
      <c r="A185" s="356"/>
      <c r="B185" s="193"/>
      <c r="C185" s="236" t="s">
        <v>689</v>
      </c>
      <c r="D185" s="156"/>
      <c r="E185" s="156"/>
      <c r="F185" s="156"/>
      <c r="G185" s="156"/>
      <c r="H185" s="156"/>
      <c r="I185" s="156"/>
      <c r="J185" s="156"/>
      <c r="K185" s="156"/>
      <c r="L185" s="156"/>
      <c r="M185" s="156"/>
      <c r="N185" s="156"/>
      <c r="O185" s="156"/>
      <c r="P185" s="156"/>
      <c r="Q185" s="156"/>
      <c r="R185" s="156"/>
      <c r="S185" s="156"/>
      <c r="T185" s="156"/>
      <c r="U185" s="156"/>
      <c r="V185" s="156"/>
      <c r="W185" s="156"/>
      <c r="X185" s="156"/>
      <c r="Y185" s="156"/>
      <c r="Z185" s="156"/>
      <c r="AA185" s="156"/>
      <c r="AB185" s="156"/>
      <c r="AC185" s="156"/>
      <c r="AD185" s="156"/>
      <c r="AE185" s="156"/>
      <c r="AF185" s="156"/>
      <c r="AG185" s="156"/>
    </row>
    <row r="186" spans="1:33">
      <c r="A186" s="356"/>
      <c r="B186" s="193"/>
      <c r="C186" s="236" t="s">
        <v>689</v>
      </c>
      <c r="D186" s="156"/>
      <c r="E186" s="156"/>
      <c r="F186" s="156"/>
      <c r="G186" s="156"/>
      <c r="H186" s="156"/>
      <c r="I186" s="156"/>
      <c r="J186" s="156"/>
      <c r="K186" s="156"/>
      <c r="L186" s="156"/>
      <c r="M186" s="156"/>
      <c r="N186" s="156"/>
      <c r="O186" s="156"/>
      <c r="P186" s="156"/>
      <c r="Q186" s="156"/>
      <c r="R186" s="156"/>
      <c r="S186" s="156"/>
      <c r="T186" s="156"/>
      <c r="U186" s="156"/>
      <c r="V186" s="156"/>
      <c r="W186" s="156"/>
      <c r="X186" s="156"/>
      <c r="Y186" s="156"/>
      <c r="Z186" s="156"/>
      <c r="AA186" s="156"/>
      <c r="AB186" s="156"/>
      <c r="AC186" s="156"/>
      <c r="AD186" s="156"/>
      <c r="AE186" s="156"/>
      <c r="AF186" s="156"/>
      <c r="AG186" s="156"/>
    </row>
    <row r="187" spans="1:33">
      <c r="A187" s="356"/>
      <c r="B187" s="356">
        <v>4</v>
      </c>
      <c r="C187" s="237" t="s">
        <v>689</v>
      </c>
      <c r="D187" s="194" t="str">
        <f t="shared" ref="D187:AG187" si="88">IF(COUNTIF(D184:D186,"C")&gt;=1,"A",IF(COUNTIF(D184:D186,"C")&gt;0,"P"," "))</f>
        <v xml:space="preserve"> </v>
      </c>
      <c r="E187" s="194" t="str">
        <f t="shared" si="88"/>
        <v xml:space="preserve"> </v>
      </c>
      <c r="F187" s="194" t="str">
        <f t="shared" ref="F187:S187" si="89">IF(COUNTIF(F184:F186,"C")&gt;=1,"A",IF(COUNTIF(F184:F186,"C")&gt;0,"P"," "))</f>
        <v xml:space="preserve"> </v>
      </c>
      <c r="G187" s="194" t="str">
        <f t="shared" si="89"/>
        <v xml:space="preserve"> </v>
      </c>
      <c r="H187" s="194" t="str">
        <f t="shared" si="89"/>
        <v xml:space="preserve"> </v>
      </c>
      <c r="I187" s="194" t="str">
        <f t="shared" si="89"/>
        <v xml:space="preserve"> </v>
      </c>
      <c r="J187" s="194" t="str">
        <f t="shared" si="89"/>
        <v xml:space="preserve"> </v>
      </c>
      <c r="K187" s="194" t="str">
        <f t="shared" si="89"/>
        <v xml:space="preserve"> </v>
      </c>
      <c r="L187" s="194" t="str">
        <f t="shared" si="89"/>
        <v xml:space="preserve"> </v>
      </c>
      <c r="M187" s="194" t="str">
        <f t="shared" si="89"/>
        <v xml:space="preserve"> </v>
      </c>
      <c r="N187" s="194" t="str">
        <f t="shared" si="89"/>
        <v xml:space="preserve"> </v>
      </c>
      <c r="O187" s="194" t="str">
        <f t="shared" si="89"/>
        <v xml:space="preserve"> </v>
      </c>
      <c r="P187" s="194" t="str">
        <f t="shared" si="89"/>
        <v xml:space="preserve"> </v>
      </c>
      <c r="Q187" s="194" t="str">
        <f t="shared" si="89"/>
        <v xml:space="preserve"> </v>
      </c>
      <c r="R187" s="194" t="str">
        <f t="shared" si="89"/>
        <v xml:space="preserve"> </v>
      </c>
      <c r="S187" s="194" t="str">
        <f t="shared" si="89"/>
        <v xml:space="preserve"> </v>
      </c>
      <c r="T187" s="194" t="str">
        <f t="shared" si="88"/>
        <v xml:space="preserve"> </v>
      </c>
      <c r="U187" s="194" t="str">
        <f t="shared" si="88"/>
        <v xml:space="preserve"> </v>
      </c>
      <c r="V187" s="194" t="str">
        <f t="shared" si="88"/>
        <v xml:space="preserve"> </v>
      </c>
      <c r="W187" s="194" t="str">
        <f t="shared" si="88"/>
        <v xml:space="preserve"> </v>
      </c>
      <c r="X187" s="194" t="str">
        <f t="shared" si="88"/>
        <v xml:space="preserve"> </v>
      </c>
      <c r="Y187" s="194" t="str">
        <f t="shared" si="88"/>
        <v xml:space="preserve"> </v>
      </c>
      <c r="Z187" s="194" t="str">
        <f t="shared" si="88"/>
        <v xml:space="preserve"> </v>
      </c>
      <c r="AA187" s="194" t="str">
        <f t="shared" si="88"/>
        <v xml:space="preserve"> </v>
      </c>
      <c r="AB187" s="194" t="str">
        <f t="shared" si="88"/>
        <v xml:space="preserve"> </v>
      </c>
      <c r="AC187" s="194" t="str">
        <f t="shared" si="88"/>
        <v xml:space="preserve"> </v>
      </c>
      <c r="AD187" s="194" t="str">
        <f t="shared" si="88"/>
        <v xml:space="preserve"> </v>
      </c>
      <c r="AE187" s="194" t="str">
        <f t="shared" si="88"/>
        <v xml:space="preserve"> </v>
      </c>
      <c r="AF187" s="194" t="str">
        <f t="shared" si="88"/>
        <v xml:space="preserve"> </v>
      </c>
      <c r="AG187" s="194" t="str">
        <f t="shared" si="88"/>
        <v xml:space="preserve"> </v>
      </c>
    </row>
    <row r="188" spans="1:33">
      <c r="A188" s="356"/>
      <c r="B188" s="193"/>
      <c r="C188" s="236" t="s">
        <v>689</v>
      </c>
      <c r="D188" s="156"/>
      <c r="E188" s="156"/>
      <c r="F188" s="156"/>
      <c r="G188" s="156"/>
      <c r="H188" s="156"/>
      <c r="I188" s="156"/>
      <c r="J188" s="156"/>
      <c r="K188" s="156"/>
      <c r="L188" s="156"/>
      <c r="M188" s="156"/>
      <c r="N188" s="156"/>
      <c r="O188" s="156"/>
      <c r="P188" s="156"/>
      <c r="Q188" s="156"/>
      <c r="R188" s="156"/>
      <c r="S188" s="156"/>
      <c r="T188" s="156"/>
      <c r="U188" s="156"/>
      <c r="V188" s="156"/>
      <c r="W188" s="156"/>
      <c r="X188" s="156"/>
      <c r="Y188" s="156"/>
      <c r="Z188" s="156"/>
      <c r="AA188" s="156"/>
      <c r="AB188" s="156"/>
      <c r="AC188" s="156"/>
      <c r="AD188" s="156"/>
      <c r="AE188" s="156"/>
      <c r="AF188" s="156"/>
      <c r="AG188" s="156"/>
    </row>
    <row r="189" spans="1:33">
      <c r="A189" s="356"/>
      <c r="B189" s="193"/>
      <c r="C189" s="236" t="s">
        <v>689</v>
      </c>
      <c r="D189" s="156"/>
      <c r="E189" s="156"/>
      <c r="F189" s="156"/>
      <c r="G189" s="156"/>
      <c r="H189" s="156"/>
      <c r="I189" s="156"/>
      <c r="J189" s="156"/>
      <c r="K189" s="156"/>
      <c r="L189" s="156"/>
      <c r="M189" s="156"/>
      <c r="N189" s="156"/>
      <c r="O189" s="156"/>
      <c r="P189" s="156"/>
      <c r="Q189" s="156"/>
      <c r="R189" s="156"/>
      <c r="S189" s="156"/>
      <c r="T189" s="156"/>
      <c r="U189" s="156"/>
      <c r="V189" s="156"/>
      <c r="W189" s="156"/>
      <c r="X189" s="156"/>
      <c r="Y189" s="156"/>
      <c r="Z189" s="156"/>
      <c r="AA189" s="156"/>
      <c r="AB189" s="156"/>
      <c r="AC189" s="156"/>
      <c r="AD189" s="156"/>
      <c r="AE189" s="156"/>
      <c r="AF189" s="156"/>
      <c r="AG189" s="156"/>
    </row>
    <row r="190" spans="1:33">
      <c r="A190" s="356"/>
      <c r="B190" s="193"/>
      <c r="C190" s="236" t="s">
        <v>689</v>
      </c>
      <c r="D190" s="156"/>
      <c r="E190" s="156"/>
      <c r="F190" s="156"/>
      <c r="G190" s="156"/>
      <c r="H190" s="156"/>
      <c r="I190" s="156"/>
      <c r="J190" s="156"/>
      <c r="K190" s="156"/>
      <c r="L190" s="156"/>
      <c r="M190" s="156"/>
      <c r="N190" s="156"/>
      <c r="O190" s="156"/>
      <c r="P190" s="156"/>
      <c r="Q190" s="156"/>
      <c r="R190" s="156"/>
      <c r="S190" s="156"/>
      <c r="T190" s="156"/>
      <c r="U190" s="156"/>
      <c r="V190" s="156"/>
      <c r="W190" s="156"/>
      <c r="X190" s="156"/>
      <c r="Y190" s="156"/>
      <c r="Z190" s="156"/>
      <c r="AA190" s="156"/>
      <c r="AB190" s="156"/>
      <c r="AC190" s="156"/>
      <c r="AD190" s="156"/>
      <c r="AE190" s="156"/>
      <c r="AF190" s="156"/>
      <c r="AG190" s="156"/>
    </row>
    <row r="191" spans="1:33">
      <c r="A191" s="356"/>
      <c r="B191" s="356">
        <v>5</v>
      </c>
      <c r="C191" s="237" t="s">
        <v>689</v>
      </c>
      <c r="D191" s="194" t="str">
        <f t="shared" ref="D191:AG191" si="90">IF(COUNTIF(D188:D190,"C")&gt;=1,"A",IF(COUNTIF(D188:D190,"C")&gt;0,"P"," "))</f>
        <v xml:space="preserve"> </v>
      </c>
      <c r="E191" s="194" t="str">
        <f t="shared" si="90"/>
        <v xml:space="preserve"> </v>
      </c>
      <c r="F191" s="194" t="str">
        <f t="shared" ref="F191:S191" si="91">IF(COUNTIF(F188:F190,"C")&gt;=1,"A",IF(COUNTIF(F188:F190,"C")&gt;0,"P"," "))</f>
        <v xml:space="preserve"> </v>
      </c>
      <c r="G191" s="194" t="str">
        <f t="shared" si="91"/>
        <v xml:space="preserve"> </v>
      </c>
      <c r="H191" s="194" t="str">
        <f t="shared" si="91"/>
        <v xml:space="preserve"> </v>
      </c>
      <c r="I191" s="194" t="str">
        <f t="shared" si="91"/>
        <v xml:space="preserve"> </v>
      </c>
      <c r="J191" s="194" t="str">
        <f t="shared" si="91"/>
        <v xml:space="preserve"> </v>
      </c>
      <c r="K191" s="194" t="str">
        <f t="shared" si="91"/>
        <v xml:space="preserve"> </v>
      </c>
      <c r="L191" s="194" t="str">
        <f t="shared" si="91"/>
        <v xml:space="preserve"> </v>
      </c>
      <c r="M191" s="194" t="str">
        <f t="shared" si="91"/>
        <v xml:space="preserve"> </v>
      </c>
      <c r="N191" s="194" t="str">
        <f t="shared" si="91"/>
        <v xml:space="preserve"> </v>
      </c>
      <c r="O191" s="194" t="str">
        <f t="shared" si="91"/>
        <v xml:space="preserve"> </v>
      </c>
      <c r="P191" s="194" t="str">
        <f t="shared" si="91"/>
        <v xml:space="preserve"> </v>
      </c>
      <c r="Q191" s="194" t="str">
        <f t="shared" si="91"/>
        <v xml:space="preserve"> </v>
      </c>
      <c r="R191" s="194" t="str">
        <f t="shared" si="91"/>
        <v xml:space="preserve"> </v>
      </c>
      <c r="S191" s="194" t="str">
        <f t="shared" si="91"/>
        <v xml:space="preserve"> </v>
      </c>
      <c r="T191" s="194" t="str">
        <f t="shared" si="90"/>
        <v xml:space="preserve"> </v>
      </c>
      <c r="U191" s="194" t="str">
        <f t="shared" si="90"/>
        <v xml:space="preserve"> </v>
      </c>
      <c r="V191" s="194" t="str">
        <f t="shared" si="90"/>
        <v xml:space="preserve"> </v>
      </c>
      <c r="W191" s="194" t="str">
        <f t="shared" si="90"/>
        <v xml:space="preserve"> </v>
      </c>
      <c r="X191" s="194" t="str">
        <f t="shared" si="90"/>
        <v xml:space="preserve"> </v>
      </c>
      <c r="Y191" s="194" t="str">
        <f t="shared" si="90"/>
        <v xml:space="preserve"> </v>
      </c>
      <c r="Z191" s="194" t="str">
        <f t="shared" si="90"/>
        <v xml:space="preserve"> </v>
      </c>
      <c r="AA191" s="194" t="str">
        <f t="shared" si="90"/>
        <v xml:space="preserve"> </v>
      </c>
      <c r="AB191" s="194" t="str">
        <f t="shared" si="90"/>
        <v xml:space="preserve"> </v>
      </c>
      <c r="AC191" s="194" t="str">
        <f t="shared" si="90"/>
        <v xml:space="preserve"> </v>
      </c>
      <c r="AD191" s="194" t="str">
        <f t="shared" si="90"/>
        <v xml:space="preserve"> </v>
      </c>
      <c r="AE191" s="194" t="str">
        <f t="shared" si="90"/>
        <v xml:space="preserve"> </v>
      </c>
      <c r="AF191" s="194" t="str">
        <f t="shared" si="90"/>
        <v xml:space="preserve"> </v>
      </c>
      <c r="AG191" s="194" t="str">
        <f t="shared" si="90"/>
        <v xml:space="preserve"> </v>
      </c>
    </row>
    <row r="192" spans="1:33">
      <c r="A192" s="356"/>
      <c r="B192" s="193"/>
      <c r="C192" s="236" t="s">
        <v>689</v>
      </c>
      <c r="D192" s="156"/>
      <c r="E192" s="156"/>
      <c r="F192" s="156"/>
      <c r="G192" s="156"/>
      <c r="H192" s="156"/>
      <c r="I192" s="156"/>
      <c r="J192" s="156"/>
      <c r="K192" s="156"/>
      <c r="L192" s="156"/>
      <c r="M192" s="156"/>
      <c r="N192" s="156"/>
      <c r="O192" s="156"/>
      <c r="P192" s="156"/>
      <c r="Q192" s="156"/>
      <c r="R192" s="156"/>
      <c r="S192" s="156"/>
      <c r="T192" s="156"/>
      <c r="U192" s="156"/>
      <c r="V192" s="156"/>
      <c r="W192" s="156"/>
      <c r="X192" s="156"/>
      <c r="Y192" s="156"/>
      <c r="Z192" s="156"/>
      <c r="AA192" s="156"/>
      <c r="AB192" s="156"/>
      <c r="AC192" s="156"/>
      <c r="AD192" s="156"/>
      <c r="AE192" s="156"/>
      <c r="AF192" s="156"/>
      <c r="AG192" s="156"/>
    </row>
    <row r="193" spans="1:33">
      <c r="A193" s="356"/>
      <c r="B193" s="193"/>
      <c r="C193" s="236" t="s">
        <v>689</v>
      </c>
      <c r="D193" s="156"/>
      <c r="E193" s="156"/>
      <c r="F193" s="156"/>
      <c r="G193" s="156"/>
      <c r="H193" s="156"/>
      <c r="I193" s="156"/>
      <c r="J193" s="156"/>
      <c r="K193" s="156"/>
      <c r="L193" s="156"/>
      <c r="M193" s="156"/>
      <c r="N193" s="156"/>
      <c r="O193" s="156"/>
      <c r="P193" s="156"/>
      <c r="Q193" s="156"/>
      <c r="R193" s="156"/>
      <c r="S193" s="156"/>
      <c r="T193" s="156"/>
      <c r="U193" s="156"/>
      <c r="V193" s="156"/>
      <c r="W193" s="156"/>
      <c r="X193" s="156"/>
      <c r="Y193" s="156"/>
      <c r="Z193" s="156"/>
      <c r="AA193" s="156"/>
      <c r="AB193" s="156"/>
      <c r="AC193" s="156"/>
      <c r="AD193" s="156"/>
      <c r="AE193" s="156"/>
      <c r="AF193" s="156"/>
      <c r="AG193" s="156"/>
    </row>
    <row r="194" spans="1:33" ht="13.5" thickBot="1">
      <c r="A194" s="356"/>
      <c r="B194" s="193"/>
      <c r="C194" s="236" t="s">
        <v>689</v>
      </c>
      <c r="D194" s="156"/>
      <c r="E194" s="156"/>
      <c r="F194" s="156"/>
      <c r="G194" s="156"/>
      <c r="H194" s="156"/>
      <c r="I194" s="156"/>
      <c r="J194" s="156"/>
      <c r="K194" s="156"/>
      <c r="L194" s="156"/>
      <c r="M194" s="156"/>
      <c r="N194" s="156"/>
      <c r="O194" s="156"/>
      <c r="P194" s="156"/>
      <c r="Q194" s="156"/>
      <c r="R194" s="156"/>
      <c r="S194" s="156"/>
      <c r="T194" s="156"/>
      <c r="U194" s="156"/>
      <c r="V194" s="156"/>
      <c r="W194" s="156"/>
      <c r="X194" s="156"/>
      <c r="Y194" s="156"/>
      <c r="Z194" s="156"/>
      <c r="AA194" s="156"/>
      <c r="AB194" s="156"/>
      <c r="AC194" s="156"/>
      <c r="AD194" s="156"/>
      <c r="AE194" s="156"/>
      <c r="AF194" s="156"/>
      <c r="AG194" s="156"/>
    </row>
    <row r="195" spans="1:33" ht="13.5" hidden="1" thickBot="1">
      <c r="A195" s="356"/>
      <c r="B195" s="356"/>
      <c r="C195" s="356"/>
      <c r="D195" s="194" t="str">
        <f t="shared" ref="D195:AG195" si="92">IF(COUNTIF(D192:D194,"C")&gt;=1,"A",IF(COUNTIF(D192:D194,"C")&gt;0,"P"," "))</f>
        <v xml:space="preserve"> </v>
      </c>
      <c r="E195" s="194" t="str">
        <f t="shared" si="92"/>
        <v xml:space="preserve"> </v>
      </c>
      <c r="F195" s="194" t="str">
        <f t="shared" ref="F195:S195" si="93">IF(COUNTIF(F192:F194,"C")&gt;=1,"A",IF(COUNTIF(F192:F194,"C")&gt;0,"P"," "))</f>
        <v xml:space="preserve"> </v>
      </c>
      <c r="G195" s="194" t="str">
        <f t="shared" si="93"/>
        <v xml:space="preserve"> </v>
      </c>
      <c r="H195" s="194" t="str">
        <f t="shared" si="93"/>
        <v xml:space="preserve"> </v>
      </c>
      <c r="I195" s="194" t="str">
        <f t="shared" si="93"/>
        <v xml:space="preserve"> </v>
      </c>
      <c r="J195" s="194" t="str">
        <f t="shared" si="93"/>
        <v xml:space="preserve"> </v>
      </c>
      <c r="K195" s="194" t="str">
        <f t="shared" si="93"/>
        <v xml:space="preserve"> </v>
      </c>
      <c r="L195" s="194" t="str">
        <f t="shared" si="93"/>
        <v xml:space="preserve"> </v>
      </c>
      <c r="M195" s="194" t="str">
        <f t="shared" si="93"/>
        <v xml:space="preserve"> </v>
      </c>
      <c r="N195" s="194" t="str">
        <f t="shared" si="93"/>
        <v xml:space="preserve"> </v>
      </c>
      <c r="O195" s="194" t="str">
        <f t="shared" si="93"/>
        <v xml:space="preserve"> </v>
      </c>
      <c r="P195" s="194" t="str">
        <f t="shared" si="93"/>
        <v xml:space="preserve"> </v>
      </c>
      <c r="Q195" s="194" t="str">
        <f t="shared" si="93"/>
        <v xml:space="preserve"> </v>
      </c>
      <c r="R195" s="194" t="str">
        <f t="shared" si="93"/>
        <v xml:space="preserve"> </v>
      </c>
      <c r="S195" s="194" t="str">
        <f t="shared" si="93"/>
        <v xml:space="preserve"> </v>
      </c>
      <c r="T195" s="194" t="str">
        <f t="shared" si="92"/>
        <v xml:space="preserve"> </v>
      </c>
      <c r="U195" s="194" t="str">
        <f t="shared" si="92"/>
        <v xml:space="preserve"> </v>
      </c>
      <c r="V195" s="194" t="str">
        <f t="shared" si="92"/>
        <v xml:space="preserve"> </v>
      </c>
      <c r="W195" s="194" t="str">
        <f t="shared" si="92"/>
        <v xml:space="preserve"> </v>
      </c>
      <c r="X195" s="194" t="str">
        <f t="shared" si="92"/>
        <v xml:space="preserve"> </v>
      </c>
      <c r="Y195" s="194" t="str">
        <f t="shared" si="92"/>
        <v xml:space="preserve"> </v>
      </c>
      <c r="Z195" s="194" t="str">
        <f t="shared" si="92"/>
        <v xml:space="preserve"> </v>
      </c>
      <c r="AA195" s="194" t="str">
        <f t="shared" si="92"/>
        <v xml:space="preserve"> </v>
      </c>
      <c r="AB195" s="194" t="str">
        <f t="shared" si="92"/>
        <v xml:space="preserve"> </v>
      </c>
      <c r="AC195" s="194" t="str">
        <f t="shared" si="92"/>
        <v xml:space="preserve"> </v>
      </c>
      <c r="AD195" s="194" t="str">
        <f t="shared" si="92"/>
        <v xml:space="preserve"> </v>
      </c>
      <c r="AE195" s="194" t="str">
        <f t="shared" si="92"/>
        <v xml:space="preserve"> </v>
      </c>
      <c r="AF195" s="194" t="str">
        <f t="shared" si="92"/>
        <v xml:space="preserve"> </v>
      </c>
      <c r="AG195" s="194" t="str">
        <f t="shared" si="92"/>
        <v xml:space="preserve"> </v>
      </c>
    </row>
    <row r="196" spans="1:33" ht="13.5" thickBot="1">
      <c r="A196" s="356"/>
      <c r="B196" s="356"/>
      <c r="C196" s="131" t="s">
        <v>49</v>
      </c>
      <c r="D196" s="196" t="str">
        <f>IF(COUNTIF(D179:D195,"A")&gt;4,"C",IF(COUNTIF(D179:D195,"A")&gt;0,"P"," "))</f>
        <v xml:space="preserve"> </v>
      </c>
      <c r="E196" s="196" t="str">
        <f>IF(COUNTIF(E179:E195,"A")&gt;4,"C",IF(COUNTIF(E179:E195,"A")&gt;0,"P"," "))</f>
        <v xml:space="preserve"> </v>
      </c>
      <c r="F196" s="196" t="str">
        <f t="shared" ref="F196:S196" si="94">IF(COUNTIF(F179:F195,"A")&gt;4,"C",IF(COUNTIF(F179:F195,"A")&gt;0,"P"," "))</f>
        <v xml:space="preserve"> </v>
      </c>
      <c r="G196" s="196" t="str">
        <f t="shared" si="94"/>
        <v xml:space="preserve"> </v>
      </c>
      <c r="H196" s="196" t="str">
        <f t="shared" si="94"/>
        <v xml:space="preserve"> </v>
      </c>
      <c r="I196" s="196" t="str">
        <f t="shared" si="94"/>
        <v xml:space="preserve"> </v>
      </c>
      <c r="J196" s="196" t="str">
        <f t="shared" si="94"/>
        <v xml:space="preserve"> </v>
      </c>
      <c r="K196" s="196" t="str">
        <f t="shared" si="94"/>
        <v xml:space="preserve"> </v>
      </c>
      <c r="L196" s="196" t="str">
        <f t="shared" si="94"/>
        <v xml:space="preserve"> </v>
      </c>
      <c r="M196" s="196" t="str">
        <f t="shared" si="94"/>
        <v xml:space="preserve"> </v>
      </c>
      <c r="N196" s="196" t="str">
        <f t="shared" si="94"/>
        <v xml:space="preserve"> </v>
      </c>
      <c r="O196" s="196" t="str">
        <f t="shared" si="94"/>
        <v xml:space="preserve"> </v>
      </c>
      <c r="P196" s="196" t="str">
        <f t="shared" si="94"/>
        <v xml:space="preserve"> </v>
      </c>
      <c r="Q196" s="196" t="str">
        <f t="shared" si="94"/>
        <v xml:space="preserve"> </v>
      </c>
      <c r="R196" s="196" t="str">
        <f t="shared" si="94"/>
        <v xml:space="preserve"> </v>
      </c>
      <c r="S196" s="196" t="str">
        <f t="shared" si="94"/>
        <v xml:space="preserve"> </v>
      </c>
      <c r="T196" s="196" t="str">
        <f t="shared" ref="T196:AG196" si="95">IF(COUNTIF(T179:T195,"A")&gt;4,"C",IF(COUNTIF(T179:T195,"A")&gt;0,"P"," "))</f>
        <v xml:space="preserve"> </v>
      </c>
      <c r="U196" s="196" t="str">
        <f t="shared" si="95"/>
        <v xml:space="preserve"> </v>
      </c>
      <c r="V196" s="196" t="str">
        <f t="shared" si="95"/>
        <v xml:space="preserve"> </v>
      </c>
      <c r="W196" s="196" t="str">
        <f t="shared" si="95"/>
        <v xml:space="preserve"> </v>
      </c>
      <c r="X196" s="196" t="str">
        <f t="shared" si="95"/>
        <v xml:space="preserve"> </v>
      </c>
      <c r="Y196" s="196" t="str">
        <f t="shared" si="95"/>
        <v xml:space="preserve"> </v>
      </c>
      <c r="Z196" s="196" t="str">
        <f t="shared" si="95"/>
        <v xml:space="preserve"> </v>
      </c>
      <c r="AA196" s="196" t="str">
        <f t="shared" si="95"/>
        <v xml:space="preserve"> </v>
      </c>
      <c r="AB196" s="196" t="str">
        <f t="shared" si="95"/>
        <v xml:space="preserve"> </v>
      </c>
      <c r="AC196" s="196" t="str">
        <f t="shared" si="95"/>
        <v xml:space="preserve"> </v>
      </c>
      <c r="AD196" s="196" t="str">
        <f t="shared" si="95"/>
        <v xml:space="preserve"> </v>
      </c>
      <c r="AE196" s="196" t="str">
        <f t="shared" si="95"/>
        <v xml:space="preserve"> </v>
      </c>
      <c r="AF196" s="196" t="str">
        <f t="shared" si="95"/>
        <v xml:space="preserve"> </v>
      </c>
      <c r="AG196" s="196" t="str">
        <f t="shared" si="95"/>
        <v xml:space="preserve"> </v>
      </c>
    </row>
    <row r="197" spans="1:33">
      <c r="A197" s="356"/>
      <c r="B197" s="356"/>
      <c r="C197" s="356"/>
    </row>
    <row r="198" spans="1:33" ht="15">
      <c r="A198" s="356"/>
      <c r="B198" s="555" t="s">
        <v>1073</v>
      </c>
      <c r="C198" s="556"/>
      <c r="D198" s="543"/>
      <c r="E198" s="543"/>
      <c r="F198" s="543"/>
      <c r="G198" s="543"/>
      <c r="H198" s="543"/>
      <c r="I198" s="543"/>
      <c r="J198" s="543"/>
      <c r="K198" s="543"/>
      <c r="L198" s="543"/>
      <c r="M198" s="543"/>
      <c r="N198" s="543"/>
      <c r="O198" s="543"/>
      <c r="P198" s="543"/>
      <c r="Q198" s="543"/>
      <c r="R198" s="543"/>
      <c r="S198" s="543"/>
      <c r="T198" s="557"/>
      <c r="U198" s="557"/>
      <c r="V198" s="557"/>
      <c r="W198" s="557"/>
      <c r="X198" s="557"/>
      <c r="Y198" s="557"/>
      <c r="Z198" s="557"/>
      <c r="AA198" s="557"/>
      <c r="AB198" s="557"/>
      <c r="AC198" s="557"/>
      <c r="AD198" s="557"/>
      <c r="AE198" s="557"/>
      <c r="AF198" s="557"/>
      <c r="AG198" s="557"/>
    </row>
    <row r="199" spans="1:33">
      <c r="A199" s="356"/>
      <c r="B199" s="356">
        <v>1</v>
      </c>
      <c r="C199" s="192" t="s">
        <v>689</v>
      </c>
      <c r="D199" s="354"/>
      <c r="E199" s="368"/>
      <c r="F199" s="368"/>
      <c r="G199" s="368"/>
      <c r="H199" s="368"/>
      <c r="I199" s="368"/>
      <c r="J199" s="368"/>
      <c r="K199" s="368"/>
      <c r="L199" s="368"/>
      <c r="M199" s="368"/>
      <c r="N199" s="368"/>
      <c r="O199" s="368"/>
      <c r="P199" s="368"/>
      <c r="Q199" s="368"/>
      <c r="R199" s="368"/>
      <c r="S199" s="368"/>
      <c r="T199" s="354"/>
      <c r="U199" s="354"/>
      <c r="V199" s="354"/>
      <c r="W199" s="354"/>
      <c r="X199" s="354"/>
      <c r="Y199" s="354"/>
      <c r="Z199" s="354"/>
      <c r="AA199" s="354"/>
      <c r="AB199" s="354"/>
      <c r="AC199" s="354"/>
      <c r="AD199" s="354"/>
      <c r="AE199" s="354"/>
      <c r="AF199" s="354"/>
      <c r="AG199" s="354"/>
    </row>
    <row r="200" spans="1:33">
      <c r="A200" s="356"/>
      <c r="B200" s="193"/>
      <c r="C200" s="236" t="s">
        <v>689</v>
      </c>
      <c r="D200" s="156"/>
      <c r="E200" s="156"/>
      <c r="F200" s="156"/>
      <c r="G200" s="156"/>
      <c r="H200" s="156"/>
      <c r="I200" s="156"/>
      <c r="J200" s="156"/>
      <c r="K200" s="156"/>
      <c r="L200" s="156"/>
      <c r="M200" s="156"/>
      <c r="N200" s="156"/>
      <c r="O200" s="156"/>
      <c r="P200" s="156"/>
      <c r="Q200" s="156"/>
      <c r="R200" s="156"/>
      <c r="S200" s="156"/>
      <c r="T200" s="156"/>
      <c r="U200" s="156"/>
      <c r="V200" s="156"/>
      <c r="W200" s="156"/>
      <c r="X200" s="156"/>
      <c r="Y200" s="156"/>
      <c r="Z200" s="156"/>
      <c r="AA200" s="156"/>
      <c r="AB200" s="156"/>
      <c r="AC200" s="156"/>
      <c r="AD200" s="156"/>
      <c r="AE200" s="156"/>
      <c r="AF200" s="156"/>
      <c r="AG200" s="156"/>
    </row>
    <row r="201" spans="1:33">
      <c r="A201" s="356"/>
      <c r="B201" s="193"/>
      <c r="C201" s="236" t="s">
        <v>689</v>
      </c>
      <c r="D201" s="156"/>
      <c r="E201" s="156"/>
      <c r="F201" s="156"/>
      <c r="G201" s="156"/>
      <c r="H201" s="156"/>
      <c r="I201" s="156"/>
      <c r="J201" s="156"/>
      <c r="K201" s="156"/>
      <c r="L201" s="156"/>
      <c r="M201" s="156"/>
      <c r="N201" s="156"/>
      <c r="O201" s="156"/>
      <c r="P201" s="156"/>
      <c r="Q201" s="156"/>
      <c r="R201" s="156"/>
      <c r="S201" s="156"/>
      <c r="T201" s="156"/>
      <c r="U201" s="156"/>
      <c r="V201" s="156"/>
      <c r="W201" s="156"/>
      <c r="X201" s="156"/>
      <c r="Y201" s="156"/>
      <c r="Z201" s="156"/>
      <c r="AA201" s="156"/>
      <c r="AB201" s="156"/>
      <c r="AC201" s="156"/>
      <c r="AD201" s="156"/>
      <c r="AE201" s="156"/>
      <c r="AF201" s="156"/>
      <c r="AG201" s="156"/>
    </row>
    <row r="202" spans="1:33">
      <c r="A202" s="356"/>
      <c r="B202" s="193"/>
      <c r="C202" s="236" t="s">
        <v>689</v>
      </c>
      <c r="D202" s="156"/>
      <c r="E202" s="156"/>
      <c r="F202" s="156"/>
      <c r="G202" s="156"/>
      <c r="H202" s="156"/>
      <c r="I202" s="156"/>
      <c r="J202" s="156"/>
      <c r="K202" s="156"/>
      <c r="L202" s="156"/>
      <c r="M202" s="156"/>
      <c r="N202" s="156"/>
      <c r="O202" s="156"/>
      <c r="P202" s="156"/>
      <c r="Q202" s="156"/>
      <c r="R202" s="156"/>
      <c r="S202" s="156"/>
      <c r="T202" s="156"/>
      <c r="U202" s="156"/>
      <c r="V202" s="156"/>
      <c r="W202" s="156"/>
      <c r="X202" s="156"/>
      <c r="Y202" s="156"/>
      <c r="Z202" s="156"/>
      <c r="AA202" s="156"/>
      <c r="AB202" s="156"/>
      <c r="AC202" s="156"/>
      <c r="AD202" s="156"/>
      <c r="AE202" s="156"/>
      <c r="AF202" s="156"/>
      <c r="AG202" s="156"/>
    </row>
    <row r="203" spans="1:33">
      <c r="A203" s="356"/>
      <c r="B203" s="356">
        <v>2</v>
      </c>
      <c r="C203" s="237" t="s">
        <v>689</v>
      </c>
      <c r="D203" s="194" t="str">
        <f t="shared" ref="D203:AG203" si="96">IF(COUNTIF(D200:D202,"C")&gt;=1,"A",IF(COUNTIF(D200:D202,"C")&gt;0,"P"," "))</f>
        <v xml:space="preserve"> </v>
      </c>
      <c r="E203" s="194" t="str">
        <f t="shared" si="96"/>
        <v xml:space="preserve"> </v>
      </c>
      <c r="F203" s="194" t="str">
        <f t="shared" ref="F203:S203" si="97">IF(COUNTIF(F200:F202,"C")&gt;=1,"A",IF(COUNTIF(F200:F202,"C")&gt;0,"P"," "))</f>
        <v xml:space="preserve"> </v>
      </c>
      <c r="G203" s="194" t="str">
        <f t="shared" si="97"/>
        <v xml:space="preserve"> </v>
      </c>
      <c r="H203" s="194" t="str">
        <f t="shared" si="97"/>
        <v xml:space="preserve"> </v>
      </c>
      <c r="I203" s="194" t="str">
        <f t="shared" si="97"/>
        <v xml:space="preserve"> </v>
      </c>
      <c r="J203" s="194" t="str">
        <f t="shared" si="97"/>
        <v xml:space="preserve"> </v>
      </c>
      <c r="K203" s="194" t="str">
        <f t="shared" si="97"/>
        <v xml:space="preserve"> </v>
      </c>
      <c r="L203" s="194" t="str">
        <f t="shared" si="97"/>
        <v xml:space="preserve"> </v>
      </c>
      <c r="M203" s="194" t="str">
        <f t="shared" si="97"/>
        <v xml:space="preserve"> </v>
      </c>
      <c r="N203" s="194" t="str">
        <f t="shared" si="97"/>
        <v xml:space="preserve"> </v>
      </c>
      <c r="O203" s="194" t="str">
        <f t="shared" si="97"/>
        <v xml:space="preserve"> </v>
      </c>
      <c r="P203" s="194" t="str">
        <f t="shared" si="97"/>
        <v xml:space="preserve"> </v>
      </c>
      <c r="Q203" s="194" t="str">
        <f t="shared" si="97"/>
        <v xml:space="preserve"> </v>
      </c>
      <c r="R203" s="194" t="str">
        <f t="shared" si="97"/>
        <v xml:space="preserve"> </v>
      </c>
      <c r="S203" s="194" t="str">
        <f t="shared" si="97"/>
        <v xml:space="preserve"> </v>
      </c>
      <c r="T203" s="194" t="str">
        <f t="shared" si="96"/>
        <v xml:space="preserve"> </v>
      </c>
      <c r="U203" s="194" t="str">
        <f t="shared" si="96"/>
        <v xml:space="preserve"> </v>
      </c>
      <c r="V203" s="194" t="str">
        <f t="shared" si="96"/>
        <v xml:space="preserve"> </v>
      </c>
      <c r="W203" s="194" t="str">
        <f t="shared" si="96"/>
        <v xml:space="preserve"> </v>
      </c>
      <c r="X203" s="194" t="str">
        <f t="shared" si="96"/>
        <v xml:space="preserve"> </v>
      </c>
      <c r="Y203" s="194" t="str">
        <f t="shared" si="96"/>
        <v xml:space="preserve"> </v>
      </c>
      <c r="Z203" s="194" t="str">
        <f t="shared" si="96"/>
        <v xml:space="preserve"> </v>
      </c>
      <c r="AA203" s="194" t="str">
        <f t="shared" si="96"/>
        <v xml:space="preserve"> </v>
      </c>
      <c r="AB203" s="194" t="str">
        <f t="shared" si="96"/>
        <v xml:space="preserve"> </v>
      </c>
      <c r="AC203" s="194" t="str">
        <f t="shared" si="96"/>
        <v xml:space="preserve"> </v>
      </c>
      <c r="AD203" s="194" t="str">
        <f t="shared" si="96"/>
        <v xml:space="preserve"> </v>
      </c>
      <c r="AE203" s="194" t="str">
        <f t="shared" si="96"/>
        <v xml:space="preserve"> </v>
      </c>
      <c r="AF203" s="194" t="str">
        <f t="shared" si="96"/>
        <v xml:space="preserve"> </v>
      </c>
      <c r="AG203" s="194" t="str">
        <f t="shared" si="96"/>
        <v xml:space="preserve"> </v>
      </c>
    </row>
    <row r="204" spans="1:33">
      <c r="A204" s="356"/>
      <c r="B204" s="193"/>
      <c r="C204" s="236" t="s">
        <v>689</v>
      </c>
      <c r="D204" s="156"/>
      <c r="E204" s="156"/>
      <c r="F204" s="156"/>
      <c r="G204" s="156"/>
      <c r="H204" s="156"/>
      <c r="I204" s="156"/>
      <c r="J204" s="156"/>
      <c r="K204" s="156"/>
      <c r="L204" s="156"/>
      <c r="M204" s="156"/>
      <c r="N204" s="156"/>
      <c r="O204" s="156"/>
      <c r="P204" s="156"/>
      <c r="Q204" s="156"/>
      <c r="R204" s="156"/>
      <c r="S204" s="156"/>
      <c r="T204" s="156"/>
      <c r="U204" s="156"/>
      <c r="V204" s="156"/>
      <c r="W204" s="156"/>
      <c r="X204" s="156"/>
      <c r="Y204" s="156"/>
      <c r="Z204" s="156"/>
      <c r="AA204" s="156"/>
      <c r="AB204" s="156"/>
      <c r="AC204" s="156"/>
      <c r="AD204" s="156"/>
      <c r="AE204" s="156"/>
      <c r="AF204" s="156"/>
      <c r="AG204" s="156"/>
    </row>
    <row r="205" spans="1:33">
      <c r="A205" s="356"/>
      <c r="B205" s="193"/>
      <c r="C205" s="236" t="s">
        <v>689</v>
      </c>
      <c r="D205" s="156"/>
      <c r="E205" s="156"/>
      <c r="F205" s="156"/>
      <c r="G205" s="156"/>
      <c r="H205" s="156"/>
      <c r="I205" s="156"/>
      <c r="J205" s="156"/>
      <c r="K205" s="156"/>
      <c r="L205" s="156"/>
      <c r="M205" s="156"/>
      <c r="N205" s="156"/>
      <c r="O205" s="156"/>
      <c r="P205" s="156"/>
      <c r="Q205" s="156"/>
      <c r="R205" s="156"/>
      <c r="S205" s="156"/>
      <c r="T205" s="156"/>
      <c r="U205" s="156"/>
      <c r="V205" s="156"/>
      <c r="W205" s="156"/>
      <c r="X205" s="156"/>
      <c r="Y205" s="156"/>
      <c r="Z205" s="156"/>
      <c r="AA205" s="156"/>
      <c r="AB205" s="156"/>
      <c r="AC205" s="156"/>
      <c r="AD205" s="156"/>
      <c r="AE205" s="156"/>
      <c r="AF205" s="156"/>
      <c r="AG205" s="156"/>
    </row>
    <row r="206" spans="1:33">
      <c r="A206" s="356"/>
      <c r="B206" s="193"/>
      <c r="C206" s="236" t="s">
        <v>689</v>
      </c>
      <c r="D206" s="156"/>
      <c r="E206" s="156"/>
      <c r="F206" s="156"/>
      <c r="G206" s="156"/>
      <c r="H206" s="156"/>
      <c r="I206" s="156"/>
      <c r="J206" s="156"/>
      <c r="K206" s="156"/>
      <c r="L206" s="156"/>
      <c r="M206" s="156"/>
      <c r="N206" s="156"/>
      <c r="O206" s="156"/>
      <c r="P206" s="156"/>
      <c r="Q206" s="156"/>
      <c r="R206" s="156"/>
      <c r="S206" s="156"/>
      <c r="T206" s="156"/>
      <c r="U206" s="156"/>
      <c r="V206" s="156"/>
      <c r="W206" s="156"/>
      <c r="X206" s="156"/>
      <c r="Y206" s="156"/>
      <c r="Z206" s="156"/>
      <c r="AA206" s="156"/>
      <c r="AB206" s="156"/>
      <c r="AC206" s="156"/>
      <c r="AD206" s="156"/>
      <c r="AE206" s="156"/>
      <c r="AF206" s="156"/>
      <c r="AG206" s="156"/>
    </row>
    <row r="207" spans="1:33">
      <c r="A207" s="356"/>
      <c r="B207" s="356">
        <v>3</v>
      </c>
      <c r="C207" s="237" t="s">
        <v>689</v>
      </c>
      <c r="D207" s="194" t="str">
        <f t="shared" ref="D207:AG207" si="98">IF(COUNTIF(D204:D206,"C")&gt;=1,"A",IF(COUNTIF(D204:D206,"C")&gt;0,"P"," "))</f>
        <v xml:space="preserve"> </v>
      </c>
      <c r="E207" s="194" t="str">
        <f t="shared" si="98"/>
        <v xml:space="preserve"> </v>
      </c>
      <c r="F207" s="194" t="str">
        <f t="shared" ref="F207:S207" si="99">IF(COUNTIF(F204:F206,"C")&gt;=1,"A",IF(COUNTIF(F204:F206,"C")&gt;0,"P"," "))</f>
        <v xml:space="preserve"> </v>
      </c>
      <c r="G207" s="194" t="str">
        <f t="shared" si="99"/>
        <v xml:space="preserve"> </v>
      </c>
      <c r="H207" s="194" t="str">
        <f t="shared" si="99"/>
        <v xml:space="preserve"> </v>
      </c>
      <c r="I207" s="194" t="str">
        <f t="shared" si="99"/>
        <v xml:space="preserve"> </v>
      </c>
      <c r="J207" s="194" t="str">
        <f t="shared" si="99"/>
        <v xml:space="preserve"> </v>
      </c>
      <c r="K207" s="194" t="str">
        <f t="shared" si="99"/>
        <v xml:space="preserve"> </v>
      </c>
      <c r="L207" s="194" t="str">
        <f t="shared" si="99"/>
        <v xml:space="preserve"> </v>
      </c>
      <c r="M207" s="194" t="str">
        <f t="shared" si="99"/>
        <v xml:space="preserve"> </v>
      </c>
      <c r="N207" s="194" t="str">
        <f t="shared" si="99"/>
        <v xml:space="preserve"> </v>
      </c>
      <c r="O207" s="194" t="str">
        <f t="shared" si="99"/>
        <v xml:space="preserve"> </v>
      </c>
      <c r="P207" s="194" t="str">
        <f t="shared" si="99"/>
        <v xml:space="preserve"> </v>
      </c>
      <c r="Q207" s="194" t="str">
        <f t="shared" si="99"/>
        <v xml:space="preserve"> </v>
      </c>
      <c r="R207" s="194" t="str">
        <f t="shared" si="99"/>
        <v xml:space="preserve"> </v>
      </c>
      <c r="S207" s="194" t="str">
        <f t="shared" si="99"/>
        <v xml:space="preserve"> </v>
      </c>
      <c r="T207" s="194" t="str">
        <f t="shared" si="98"/>
        <v xml:space="preserve"> </v>
      </c>
      <c r="U207" s="194" t="str">
        <f t="shared" si="98"/>
        <v xml:space="preserve"> </v>
      </c>
      <c r="V207" s="194" t="str">
        <f t="shared" si="98"/>
        <v xml:space="preserve"> </v>
      </c>
      <c r="W207" s="194" t="str">
        <f t="shared" si="98"/>
        <v xml:space="preserve"> </v>
      </c>
      <c r="X207" s="194" t="str">
        <f t="shared" si="98"/>
        <v xml:space="preserve"> </v>
      </c>
      <c r="Y207" s="194" t="str">
        <f t="shared" si="98"/>
        <v xml:space="preserve"> </v>
      </c>
      <c r="Z207" s="194" t="str">
        <f t="shared" si="98"/>
        <v xml:space="preserve"> </v>
      </c>
      <c r="AA207" s="194" t="str">
        <f t="shared" si="98"/>
        <v xml:space="preserve"> </v>
      </c>
      <c r="AB207" s="194" t="str">
        <f t="shared" si="98"/>
        <v xml:space="preserve"> </v>
      </c>
      <c r="AC207" s="194" t="str">
        <f t="shared" si="98"/>
        <v xml:space="preserve"> </v>
      </c>
      <c r="AD207" s="194" t="str">
        <f t="shared" si="98"/>
        <v xml:space="preserve"> </v>
      </c>
      <c r="AE207" s="194" t="str">
        <f t="shared" si="98"/>
        <v xml:space="preserve"> </v>
      </c>
      <c r="AF207" s="194" t="str">
        <f t="shared" si="98"/>
        <v xml:space="preserve"> </v>
      </c>
      <c r="AG207" s="194" t="str">
        <f t="shared" si="98"/>
        <v xml:space="preserve"> </v>
      </c>
    </row>
    <row r="208" spans="1:33">
      <c r="A208" s="356"/>
      <c r="B208" s="193"/>
      <c r="C208" s="236" t="s">
        <v>689</v>
      </c>
      <c r="D208" s="156"/>
      <c r="E208" s="156"/>
      <c r="F208" s="156"/>
      <c r="G208" s="156"/>
      <c r="H208" s="156"/>
      <c r="I208" s="156"/>
      <c r="J208" s="156"/>
      <c r="K208" s="156"/>
      <c r="L208" s="156"/>
      <c r="M208" s="156"/>
      <c r="N208" s="156"/>
      <c r="O208" s="156"/>
      <c r="P208" s="156"/>
      <c r="Q208" s="156"/>
      <c r="R208" s="156"/>
      <c r="S208" s="156"/>
      <c r="T208" s="156"/>
      <c r="U208" s="156"/>
      <c r="V208" s="156"/>
      <c r="W208" s="156"/>
      <c r="X208" s="156"/>
      <c r="Y208" s="156"/>
      <c r="Z208" s="156"/>
      <c r="AA208" s="156"/>
      <c r="AB208" s="156"/>
      <c r="AC208" s="156"/>
      <c r="AD208" s="156"/>
      <c r="AE208" s="156"/>
      <c r="AF208" s="156"/>
      <c r="AG208" s="156"/>
    </row>
    <row r="209" spans="1:33">
      <c r="A209" s="356"/>
      <c r="B209" s="193"/>
      <c r="C209" s="236" t="s">
        <v>689</v>
      </c>
      <c r="D209" s="156"/>
      <c r="E209" s="156"/>
      <c r="F209" s="156"/>
      <c r="G209" s="156"/>
      <c r="H209" s="156"/>
      <c r="I209" s="156"/>
      <c r="J209" s="156"/>
      <c r="K209" s="156"/>
      <c r="L209" s="156"/>
      <c r="M209" s="156"/>
      <c r="N209" s="156"/>
      <c r="O209" s="156"/>
      <c r="P209" s="156"/>
      <c r="Q209" s="156"/>
      <c r="R209" s="156"/>
      <c r="S209" s="156"/>
      <c r="T209" s="156"/>
      <c r="U209" s="156"/>
      <c r="V209" s="156"/>
      <c r="W209" s="156"/>
      <c r="X209" s="156"/>
      <c r="Y209" s="156"/>
      <c r="Z209" s="156"/>
      <c r="AA209" s="156"/>
      <c r="AB209" s="156"/>
      <c r="AC209" s="156"/>
      <c r="AD209" s="156"/>
      <c r="AE209" s="156"/>
      <c r="AF209" s="156"/>
      <c r="AG209" s="156"/>
    </row>
    <row r="210" spans="1:33">
      <c r="A210" s="356"/>
      <c r="B210" s="193"/>
      <c r="C210" s="236" t="s">
        <v>689</v>
      </c>
      <c r="D210" s="156"/>
      <c r="E210" s="156"/>
      <c r="F210" s="156"/>
      <c r="G210" s="156"/>
      <c r="H210" s="156"/>
      <c r="I210" s="156"/>
      <c r="J210" s="156"/>
      <c r="K210" s="156"/>
      <c r="L210" s="156"/>
      <c r="M210" s="156"/>
      <c r="N210" s="156"/>
      <c r="O210" s="156"/>
      <c r="P210" s="156"/>
      <c r="Q210" s="156"/>
      <c r="R210" s="156"/>
      <c r="S210" s="156"/>
      <c r="T210" s="156"/>
      <c r="U210" s="156"/>
      <c r="V210" s="156"/>
      <c r="W210" s="156"/>
      <c r="X210" s="156"/>
      <c r="Y210" s="156"/>
      <c r="Z210" s="156"/>
      <c r="AA210" s="156"/>
      <c r="AB210" s="156"/>
      <c r="AC210" s="156"/>
      <c r="AD210" s="156"/>
      <c r="AE210" s="156"/>
      <c r="AF210" s="156"/>
      <c r="AG210" s="156"/>
    </row>
    <row r="211" spans="1:33">
      <c r="A211" s="356"/>
      <c r="B211" s="356">
        <v>4</v>
      </c>
      <c r="C211" s="237" t="s">
        <v>689</v>
      </c>
      <c r="D211" s="194" t="str">
        <f t="shared" ref="D211:AG211" si="100">IF(COUNTIF(D208:D210,"C")&gt;=1,"A",IF(COUNTIF(D208:D210,"C")&gt;0,"P"," "))</f>
        <v xml:space="preserve"> </v>
      </c>
      <c r="E211" s="194" t="str">
        <f t="shared" si="100"/>
        <v xml:space="preserve"> </v>
      </c>
      <c r="F211" s="194" t="str">
        <f t="shared" ref="F211:S211" si="101">IF(COUNTIF(F208:F210,"C")&gt;=1,"A",IF(COUNTIF(F208:F210,"C")&gt;0,"P"," "))</f>
        <v xml:space="preserve"> </v>
      </c>
      <c r="G211" s="194" t="str">
        <f t="shared" si="101"/>
        <v xml:space="preserve"> </v>
      </c>
      <c r="H211" s="194" t="str">
        <f t="shared" si="101"/>
        <v xml:space="preserve"> </v>
      </c>
      <c r="I211" s="194" t="str">
        <f t="shared" si="101"/>
        <v xml:space="preserve"> </v>
      </c>
      <c r="J211" s="194" t="str">
        <f t="shared" si="101"/>
        <v xml:space="preserve"> </v>
      </c>
      <c r="K211" s="194" t="str">
        <f t="shared" si="101"/>
        <v xml:space="preserve"> </v>
      </c>
      <c r="L211" s="194" t="str">
        <f t="shared" si="101"/>
        <v xml:space="preserve"> </v>
      </c>
      <c r="M211" s="194" t="str">
        <f t="shared" si="101"/>
        <v xml:space="preserve"> </v>
      </c>
      <c r="N211" s="194" t="str">
        <f t="shared" si="101"/>
        <v xml:space="preserve"> </v>
      </c>
      <c r="O211" s="194" t="str">
        <f t="shared" si="101"/>
        <v xml:space="preserve"> </v>
      </c>
      <c r="P211" s="194" t="str">
        <f t="shared" si="101"/>
        <v xml:space="preserve"> </v>
      </c>
      <c r="Q211" s="194" t="str">
        <f t="shared" si="101"/>
        <v xml:space="preserve"> </v>
      </c>
      <c r="R211" s="194" t="str">
        <f t="shared" si="101"/>
        <v xml:space="preserve"> </v>
      </c>
      <c r="S211" s="194" t="str">
        <f t="shared" si="101"/>
        <v xml:space="preserve"> </v>
      </c>
      <c r="T211" s="194" t="str">
        <f t="shared" si="100"/>
        <v xml:space="preserve"> </v>
      </c>
      <c r="U211" s="194" t="str">
        <f t="shared" si="100"/>
        <v xml:space="preserve"> </v>
      </c>
      <c r="V211" s="194" t="str">
        <f t="shared" si="100"/>
        <v xml:space="preserve"> </v>
      </c>
      <c r="W211" s="194" t="str">
        <f t="shared" si="100"/>
        <v xml:space="preserve"> </v>
      </c>
      <c r="X211" s="194" t="str">
        <f t="shared" si="100"/>
        <v xml:space="preserve"> </v>
      </c>
      <c r="Y211" s="194" t="str">
        <f t="shared" si="100"/>
        <v xml:space="preserve"> </v>
      </c>
      <c r="Z211" s="194" t="str">
        <f t="shared" si="100"/>
        <v xml:space="preserve"> </v>
      </c>
      <c r="AA211" s="194" t="str">
        <f t="shared" si="100"/>
        <v xml:space="preserve"> </v>
      </c>
      <c r="AB211" s="194" t="str">
        <f t="shared" si="100"/>
        <v xml:space="preserve"> </v>
      </c>
      <c r="AC211" s="194" t="str">
        <f t="shared" si="100"/>
        <v xml:space="preserve"> </v>
      </c>
      <c r="AD211" s="194" t="str">
        <f t="shared" si="100"/>
        <v xml:space="preserve"> </v>
      </c>
      <c r="AE211" s="194" t="str">
        <f t="shared" si="100"/>
        <v xml:space="preserve"> </v>
      </c>
      <c r="AF211" s="194" t="str">
        <f t="shared" si="100"/>
        <v xml:space="preserve"> </v>
      </c>
      <c r="AG211" s="194" t="str">
        <f t="shared" si="100"/>
        <v xml:space="preserve"> </v>
      </c>
    </row>
    <row r="212" spans="1:33">
      <c r="A212" s="356"/>
      <c r="B212" s="193"/>
      <c r="C212" s="236" t="s">
        <v>689</v>
      </c>
      <c r="D212" s="156"/>
      <c r="E212" s="156"/>
      <c r="F212" s="156"/>
      <c r="G212" s="156"/>
      <c r="H212" s="156"/>
      <c r="I212" s="156"/>
      <c r="J212" s="156"/>
      <c r="K212" s="156"/>
      <c r="L212" s="156"/>
      <c r="M212" s="156"/>
      <c r="N212" s="156"/>
      <c r="O212" s="156"/>
      <c r="P212" s="156"/>
      <c r="Q212" s="156"/>
      <c r="R212" s="156"/>
      <c r="S212" s="156"/>
      <c r="T212" s="156"/>
      <c r="U212" s="156"/>
      <c r="V212" s="156"/>
      <c r="W212" s="156"/>
      <c r="X212" s="156"/>
      <c r="Y212" s="156"/>
      <c r="Z212" s="156"/>
      <c r="AA212" s="156"/>
      <c r="AB212" s="156"/>
      <c r="AC212" s="156"/>
      <c r="AD212" s="156"/>
      <c r="AE212" s="156"/>
      <c r="AF212" s="156"/>
      <c r="AG212" s="156"/>
    </row>
    <row r="213" spans="1:33">
      <c r="A213" s="356"/>
      <c r="B213" s="193"/>
      <c r="C213" s="236" t="s">
        <v>689</v>
      </c>
      <c r="D213" s="156"/>
      <c r="E213" s="156"/>
      <c r="F213" s="156"/>
      <c r="G213" s="156"/>
      <c r="H213" s="156"/>
      <c r="I213" s="156"/>
      <c r="J213" s="156"/>
      <c r="K213" s="156"/>
      <c r="L213" s="156"/>
      <c r="M213" s="156"/>
      <c r="N213" s="156"/>
      <c r="O213" s="156"/>
      <c r="P213" s="156"/>
      <c r="Q213" s="156"/>
      <c r="R213" s="156"/>
      <c r="S213" s="156"/>
      <c r="T213" s="156"/>
      <c r="U213" s="156"/>
      <c r="V213" s="156"/>
      <c r="W213" s="156"/>
      <c r="X213" s="156"/>
      <c r="Y213" s="156"/>
      <c r="Z213" s="156"/>
      <c r="AA213" s="156"/>
      <c r="AB213" s="156"/>
      <c r="AC213" s="156"/>
      <c r="AD213" s="156"/>
      <c r="AE213" s="156"/>
      <c r="AF213" s="156"/>
      <c r="AG213" s="156"/>
    </row>
    <row r="214" spans="1:33">
      <c r="A214" s="356"/>
      <c r="B214" s="193"/>
      <c r="C214" s="236" t="s">
        <v>689</v>
      </c>
      <c r="D214" s="156"/>
      <c r="E214" s="156"/>
      <c r="F214" s="156"/>
      <c r="G214" s="156"/>
      <c r="H214" s="156"/>
      <c r="I214" s="156"/>
      <c r="J214" s="156"/>
      <c r="K214" s="156"/>
      <c r="L214" s="156"/>
      <c r="M214" s="156"/>
      <c r="N214" s="156"/>
      <c r="O214" s="156"/>
      <c r="P214" s="156"/>
      <c r="Q214" s="156"/>
      <c r="R214" s="156"/>
      <c r="S214" s="156"/>
      <c r="T214" s="156"/>
      <c r="U214" s="156"/>
      <c r="V214" s="156"/>
      <c r="W214" s="156"/>
      <c r="X214" s="156"/>
      <c r="Y214" s="156"/>
      <c r="Z214" s="156"/>
      <c r="AA214" s="156"/>
      <c r="AB214" s="156"/>
      <c r="AC214" s="156"/>
      <c r="AD214" s="156"/>
      <c r="AE214" s="156"/>
      <c r="AF214" s="156"/>
      <c r="AG214" s="156"/>
    </row>
    <row r="215" spans="1:33">
      <c r="A215" s="356"/>
      <c r="B215" s="356">
        <v>5</v>
      </c>
      <c r="C215" s="237" t="s">
        <v>689</v>
      </c>
      <c r="D215" s="194" t="str">
        <f t="shared" ref="D215:AG215" si="102">IF(COUNTIF(D212:D214,"C")&gt;=1,"A",IF(COUNTIF(D212:D214,"C")&gt;0,"P"," "))</f>
        <v xml:space="preserve"> </v>
      </c>
      <c r="E215" s="194" t="str">
        <f t="shared" si="102"/>
        <v xml:space="preserve"> </v>
      </c>
      <c r="F215" s="194" t="str">
        <f t="shared" ref="F215:S215" si="103">IF(COUNTIF(F212:F214,"C")&gt;=1,"A",IF(COUNTIF(F212:F214,"C")&gt;0,"P"," "))</f>
        <v xml:space="preserve"> </v>
      </c>
      <c r="G215" s="194" t="str">
        <f t="shared" si="103"/>
        <v xml:space="preserve"> </v>
      </c>
      <c r="H215" s="194" t="str">
        <f t="shared" si="103"/>
        <v xml:space="preserve"> </v>
      </c>
      <c r="I215" s="194" t="str">
        <f t="shared" si="103"/>
        <v xml:space="preserve"> </v>
      </c>
      <c r="J215" s="194" t="str">
        <f t="shared" si="103"/>
        <v xml:space="preserve"> </v>
      </c>
      <c r="K215" s="194" t="str">
        <f t="shared" si="103"/>
        <v xml:space="preserve"> </v>
      </c>
      <c r="L215" s="194" t="str">
        <f t="shared" si="103"/>
        <v xml:space="preserve"> </v>
      </c>
      <c r="M215" s="194" t="str">
        <f t="shared" si="103"/>
        <v xml:space="preserve"> </v>
      </c>
      <c r="N215" s="194" t="str">
        <f t="shared" si="103"/>
        <v xml:space="preserve"> </v>
      </c>
      <c r="O215" s="194" t="str">
        <f t="shared" si="103"/>
        <v xml:space="preserve"> </v>
      </c>
      <c r="P215" s="194" t="str">
        <f t="shared" si="103"/>
        <v xml:space="preserve"> </v>
      </c>
      <c r="Q215" s="194" t="str">
        <f t="shared" si="103"/>
        <v xml:space="preserve"> </v>
      </c>
      <c r="R215" s="194" t="str">
        <f t="shared" si="103"/>
        <v xml:space="preserve"> </v>
      </c>
      <c r="S215" s="194" t="str">
        <f t="shared" si="103"/>
        <v xml:space="preserve"> </v>
      </c>
      <c r="T215" s="194" t="str">
        <f t="shared" si="102"/>
        <v xml:space="preserve"> </v>
      </c>
      <c r="U215" s="194" t="str">
        <f t="shared" si="102"/>
        <v xml:space="preserve"> </v>
      </c>
      <c r="V215" s="194" t="str">
        <f t="shared" si="102"/>
        <v xml:space="preserve"> </v>
      </c>
      <c r="W215" s="194" t="str">
        <f t="shared" si="102"/>
        <v xml:space="preserve"> </v>
      </c>
      <c r="X215" s="194" t="str">
        <f t="shared" si="102"/>
        <v xml:space="preserve"> </v>
      </c>
      <c r="Y215" s="194" t="str">
        <f t="shared" si="102"/>
        <v xml:space="preserve"> </v>
      </c>
      <c r="Z215" s="194" t="str">
        <f t="shared" si="102"/>
        <v xml:space="preserve"> </v>
      </c>
      <c r="AA215" s="194" t="str">
        <f t="shared" si="102"/>
        <v xml:space="preserve"> </v>
      </c>
      <c r="AB215" s="194" t="str">
        <f t="shared" si="102"/>
        <v xml:space="preserve"> </v>
      </c>
      <c r="AC215" s="194" t="str">
        <f t="shared" si="102"/>
        <v xml:space="preserve"> </v>
      </c>
      <c r="AD215" s="194" t="str">
        <f t="shared" si="102"/>
        <v xml:space="preserve"> </v>
      </c>
      <c r="AE215" s="194" t="str">
        <f t="shared" si="102"/>
        <v xml:space="preserve"> </v>
      </c>
      <c r="AF215" s="194" t="str">
        <f t="shared" si="102"/>
        <v xml:space="preserve"> </v>
      </c>
      <c r="AG215" s="194" t="str">
        <f t="shared" si="102"/>
        <v xml:space="preserve"> </v>
      </c>
    </row>
    <row r="216" spans="1:33">
      <c r="A216" s="356"/>
      <c r="B216" s="193"/>
      <c r="C216" s="236" t="s">
        <v>689</v>
      </c>
      <c r="D216" s="156"/>
      <c r="E216" s="156"/>
      <c r="F216" s="156"/>
      <c r="G216" s="156"/>
      <c r="H216" s="156"/>
      <c r="I216" s="156"/>
      <c r="J216" s="156"/>
      <c r="K216" s="156"/>
      <c r="L216" s="156"/>
      <c r="M216" s="156"/>
      <c r="N216" s="156"/>
      <c r="O216" s="156"/>
      <c r="P216" s="156"/>
      <c r="Q216" s="156"/>
      <c r="R216" s="156"/>
      <c r="S216" s="156"/>
      <c r="T216" s="156"/>
      <c r="U216" s="156"/>
      <c r="V216" s="156"/>
      <c r="W216" s="156"/>
      <c r="X216" s="156"/>
      <c r="Y216" s="156"/>
      <c r="Z216" s="156"/>
      <c r="AA216" s="156"/>
      <c r="AB216" s="156"/>
      <c r="AC216" s="156"/>
      <c r="AD216" s="156"/>
      <c r="AE216" s="156"/>
      <c r="AF216" s="156"/>
      <c r="AG216" s="156"/>
    </row>
    <row r="217" spans="1:33">
      <c r="A217" s="356"/>
      <c r="B217" s="193"/>
      <c r="C217" s="236" t="s">
        <v>689</v>
      </c>
      <c r="D217" s="156"/>
      <c r="E217" s="156"/>
      <c r="F217" s="156"/>
      <c r="G217" s="156"/>
      <c r="H217" s="156"/>
      <c r="I217" s="156"/>
      <c r="J217" s="156"/>
      <c r="K217" s="156"/>
      <c r="L217" s="156"/>
      <c r="M217" s="156"/>
      <c r="N217" s="156"/>
      <c r="O217" s="156"/>
      <c r="P217" s="156"/>
      <c r="Q217" s="156"/>
      <c r="R217" s="156"/>
      <c r="S217" s="156"/>
      <c r="T217" s="156"/>
      <c r="U217" s="156"/>
      <c r="V217" s="156"/>
      <c r="W217" s="156"/>
      <c r="X217" s="156"/>
      <c r="Y217" s="156"/>
      <c r="Z217" s="156"/>
      <c r="AA217" s="156"/>
      <c r="AB217" s="156"/>
      <c r="AC217" s="156"/>
      <c r="AD217" s="156"/>
      <c r="AE217" s="156"/>
      <c r="AF217" s="156"/>
      <c r="AG217" s="156"/>
    </row>
    <row r="218" spans="1:33" ht="13.5" thickBot="1">
      <c r="A218" s="356"/>
      <c r="B218" s="193"/>
      <c r="C218" s="236" t="s">
        <v>689</v>
      </c>
      <c r="D218" s="156"/>
      <c r="E218" s="156"/>
      <c r="F218" s="156"/>
      <c r="G218" s="156"/>
      <c r="H218" s="156"/>
      <c r="I218" s="156"/>
      <c r="J218" s="156"/>
      <c r="K218" s="156"/>
      <c r="L218" s="156"/>
      <c r="M218" s="156"/>
      <c r="N218" s="156"/>
      <c r="O218" s="156"/>
      <c r="P218" s="156"/>
      <c r="Q218" s="156"/>
      <c r="R218" s="156"/>
      <c r="S218" s="156"/>
      <c r="T218" s="156"/>
      <c r="U218" s="156"/>
      <c r="V218" s="156"/>
      <c r="W218" s="156"/>
      <c r="X218" s="156"/>
      <c r="Y218" s="156"/>
      <c r="Z218" s="156"/>
      <c r="AA218" s="156"/>
      <c r="AB218" s="156"/>
      <c r="AC218" s="156"/>
      <c r="AD218" s="156"/>
      <c r="AE218" s="156"/>
      <c r="AF218" s="156"/>
      <c r="AG218" s="156"/>
    </row>
    <row r="219" spans="1:33" ht="13.5" hidden="1" thickBot="1">
      <c r="A219" s="356"/>
      <c r="B219" s="356"/>
      <c r="C219" s="356"/>
      <c r="D219" s="194" t="str">
        <f t="shared" ref="D219:AG219" si="104">IF(COUNTIF(D216:D218,"C")&gt;=1,"A",IF(COUNTIF(D216:D218,"C")&gt;0,"P"," "))</f>
        <v xml:space="preserve"> </v>
      </c>
      <c r="E219" s="194" t="str">
        <f t="shared" si="104"/>
        <v xml:space="preserve"> </v>
      </c>
      <c r="F219" s="194" t="str">
        <f t="shared" ref="F219:S219" si="105">IF(COUNTIF(F216:F218,"C")&gt;=1,"A",IF(COUNTIF(F216:F218,"C")&gt;0,"P"," "))</f>
        <v xml:space="preserve"> </v>
      </c>
      <c r="G219" s="194" t="str">
        <f t="shared" si="105"/>
        <v xml:space="preserve"> </v>
      </c>
      <c r="H219" s="194" t="str">
        <f t="shared" si="105"/>
        <v xml:space="preserve"> </v>
      </c>
      <c r="I219" s="194" t="str">
        <f t="shared" si="105"/>
        <v xml:space="preserve"> </v>
      </c>
      <c r="J219" s="194" t="str">
        <f t="shared" si="105"/>
        <v xml:space="preserve"> </v>
      </c>
      <c r="K219" s="194" t="str">
        <f t="shared" si="105"/>
        <v xml:space="preserve"> </v>
      </c>
      <c r="L219" s="194" t="str">
        <f t="shared" si="105"/>
        <v xml:space="preserve"> </v>
      </c>
      <c r="M219" s="194" t="str">
        <f t="shared" si="105"/>
        <v xml:space="preserve"> </v>
      </c>
      <c r="N219" s="194" t="str">
        <f t="shared" si="105"/>
        <v xml:space="preserve"> </v>
      </c>
      <c r="O219" s="194" t="str">
        <f t="shared" si="105"/>
        <v xml:space="preserve"> </v>
      </c>
      <c r="P219" s="194" t="str">
        <f t="shared" si="105"/>
        <v xml:space="preserve"> </v>
      </c>
      <c r="Q219" s="194" t="str">
        <f t="shared" si="105"/>
        <v xml:space="preserve"> </v>
      </c>
      <c r="R219" s="194" t="str">
        <f t="shared" si="105"/>
        <v xml:space="preserve"> </v>
      </c>
      <c r="S219" s="194" t="str">
        <f t="shared" si="105"/>
        <v xml:space="preserve"> </v>
      </c>
      <c r="T219" s="194" t="str">
        <f t="shared" si="104"/>
        <v xml:space="preserve"> </v>
      </c>
      <c r="U219" s="194" t="str">
        <f t="shared" si="104"/>
        <v xml:space="preserve"> </v>
      </c>
      <c r="V219" s="194" t="str">
        <f t="shared" si="104"/>
        <v xml:space="preserve"> </v>
      </c>
      <c r="W219" s="194" t="str">
        <f t="shared" si="104"/>
        <v xml:space="preserve"> </v>
      </c>
      <c r="X219" s="194" t="str">
        <f t="shared" si="104"/>
        <v xml:space="preserve"> </v>
      </c>
      <c r="Y219" s="194" t="str">
        <f t="shared" si="104"/>
        <v xml:space="preserve"> </v>
      </c>
      <c r="Z219" s="194" t="str">
        <f t="shared" si="104"/>
        <v xml:space="preserve"> </v>
      </c>
      <c r="AA219" s="194" t="str">
        <f t="shared" si="104"/>
        <v xml:space="preserve"> </v>
      </c>
      <c r="AB219" s="194" t="str">
        <f t="shared" si="104"/>
        <v xml:space="preserve"> </v>
      </c>
      <c r="AC219" s="194" t="str">
        <f t="shared" si="104"/>
        <v xml:space="preserve"> </v>
      </c>
      <c r="AD219" s="194" t="str">
        <f t="shared" si="104"/>
        <v xml:space="preserve"> </v>
      </c>
      <c r="AE219" s="194" t="str">
        <f t="shared" si="104"/>
        <v xml:space="preserve"> </v>
      </c>
      <c r="AF219" s="194" t="str">
        <f t="shared" si="104"/>
        <v xml:space="preserve"> </v>
      </c>
      <c r="AG219" s="194" t="str">
        <f t="shared" si="104"/>
        <v xml:space="preserve"> </v>
      </c>
    </row>
    <row r="220" spans="1:33" ht="13.5" thickBot="1">
      <c r="A220" s="356"/>
      <c r="B220" s="356"/>
      <c r="C220" s="131" t="s">
        <v>49</v>
      </c>
      <c r="D220" s="196" t="str">
        <f>IF(COUNTIF(D203:D219,"A")&gt;4,"C",IF(COUNTIF(D203:D219,"A")&gt;0,"P"," "))</f>
        <v xml:space="preserve"> </v>
      </c>
      <c r="E220" s="196" t="str">
        <f>IF(COUNTIF(E203:E219,"A")&gt;4,"C",IF(COUNTIF(E203:E219,"A")&gt;0,"P"," "))</f>
        <v xml:space="preserve"> </v>
      </c>
      <c r="F220" s="196" t="str">
        <f t="shared" ref="F220:S220" si="106">IF(COUNTIF(F203:F219,"A")&gt;4,"C",IF(COUNTIF(F203:F219,"A")&gt;0,"P"," "))</f>
        <v xml:space="preserve"> </v>
      </c>
      <c r="G220" s="196" t="str">
        <f t="shared" si="106"/>
        <v xml:space="preserve"> </v>
      </c>
      <c r="H220" s="196" t="str">
        <f t="shared" si="106"/>
        <v xml:space="preserve"> </v>
      </c>
      <c r="I220" s="196" t="str">
        <f t="shared" si="106"/>
        <v xml:space="preserve"> </v>
      </c>
      <c r="J220" s="196" t="str">
        <f t="shared" si="106"/>
        <v xml:space="preserve"> </v>
      </c>
      <c r="K220" s="196" t="str">
        <f t="shared" si="106"/>
        <v xml:space="preserve"> </v>
      </c>
      <c r="L220" s="196" t="str">
        <f t="shared" si="106"/>
        <v xml:space="preserve"> </v>
      </c>
      <c r="M220" s="196" t="str">
        <f t="shared" si="106"/>
        <v xml:space="preserve"> </v>
      </c>
      <c r="N220" s="196" t="str">
        <f t="shared" si="106"/>
        <v xml:space="preserve"> </v>
      </c>
      <c r="O220" s="196" t="str">
        <f t="shared" si="106"/>
        <v xml:space="preserve"> </v>
      </c>
      <c r="P220" s="196" t="str">
        <f t="shared" si="106"/>
        <v xml:space="preserve"> </v>
      </c>
      <c r="Q220" s="196" t="str">
        <f t="shared" si="106"/>
        <v xml:space="preserve"> </v>
      </c>
      <c r="R220" s="196" t="str">
        <f t="shared" si="106"/>
        <v xml:space="preserve"> </v>
      </c>
      <c r="S220" s="196" t="str">
        <f t="shared" si="106"/>
        <v xml:space="preserve"> </v>
      </c>
      <c r="T220" s="196" t="str">
        <f t="shared" ref="T220:AG220" si="107">IF(COUNTIF(T203:T219,"A")&gt;4,"C",IF(COUNTIF(T203:T219,"A")&gt;0,"P"," "))</f>
        <v xml:space="preserve"> </v>
      </c>
      <c r="U220" s="196" t="str">
        <f t="shared" si="107"/>
        <v xml:space="preserve"> </v>
      </c>
      <c r="V220" s="196" t="str">
        <f t="shared" si="107"/>
        <v xml:space="preserve"> </v>
      </c>
      <c r="W220" s="196" t="str">
        <f t="shared" si="107"/>
        <v xml:space="preserve"> </v>
      </c>
      <c r="X220" s="196" t="str">
        <f t="shared" si="107"/>
        <v xml:space="preserve"> </v>
      </c>
      <c r="Y220" s="196" t="str">
        <f t="shared" si="107"/>
        <v xml:space="preserve"> </v>
      </c>
      <c r="Z220" s="196" t="str">
        <f t="shared" si="107"/>
        <v xml:space="preserve"> </v>
      </c>
      <c r="AA220" s="196" t="str">
        <f t="shared" si="107"/>
        <v xml:space="preserve"> </v>
      </c>
      <c r="AB220" s="196" t="str">
        <f t="shared" si="107"/>
        <v xml:space="preserve"> </v>
      </c>
      <c r="AC220" s="196" t="str">
        <f t="shared" si="107"/>
        <v xml:space="preserve"> </v>
      </c>
      <c r="AD220" s="196" t="str">
        <f t="shared" si="107"/>
        <v xml:space="preserve"> </v>
      </c>
      <c r="AE220" s="196" t="str">
        <f t="shared" si="107"/>
        <v xml:space="preserve"> </v>
      </c>
      <c r="AF220" s="196" t="str">
        <f t="shared" si="107"/>
        <v xml:space="preserve"> </v>
      </c>
      <c r="AG220" s="196" t="str">
        <f t="shared" si="107"/>
        <v xml:space="preserve"> </v>
      </c>
    </row>
    <row r="221" spans="1:33">
      <c r="A221" s="356"/>
      <c r="B221" s="356"/>
      <c r="C221" s="356"/>
    </row>
    <row r="222" spans="1:33" ht="15">
      <c r="A222" s="356"/>
      <c r="B222" s="555" t="s">
        <v>1074</v>
      </c>
      <c r="C222" s="556"/>
      <c r="D222" s="543"/>
      <c r="E222" s="543"/>
      <c r="F222" s="543"/>
      <c r="G222" s="543"/>
      <c r="H222" s="543"/>
      <c r="I222" s="543"/>
      <c r="J222" s="543"/>
      <c r="K222" s="543"/>
      <c r="L222" s="543"/>
      <c r="M222" s="543"/>
      <c r="N222" s="543"/>
      <c r="O222" s="543"/>
      <c r="P222" s="543"/>
      <c r="Q222" s="543"/>
      <c r="R222" s="543"/>
      <c r="S222" s="543"/>
      <c r="T222" s="557"/>
      <c r="U222" s="557"/>
      <c r="V222" s="557"/>
      <c r="W222" s="557"/>
      <c r="X222" s="557"/>
      <c r="Y222" s="557"/>
      <c r="Z222" s="557"/>
      <c r="AA222" s="557"/>
      <c r="AB222" s="557"/>
      <c r="AC222" s="557"/>
      <c r="AD222" s="557"/>
      <c r="AE222" s="557"/>
      <c r="AF222" s="557"/>
      <c r="AG222" s="557"/>
    </row>
    <row r="223" spans="1:33">
      <c r="A223" s="356"/>
      <c r="B223" s="356">
        <v>1</v>
      </c>
      <c r="C223" s="192" t="s">
        <v>689</v>
      </c>
      <c r="D223" s="354"/>
      <c r="E223" s="368"/>
      <c r="F223" s="368"/>
      <c r="G223" s="368"/>
      <c r="H223" s="368"/>
      <c r="I223" s="368"/>
      <c r="J223" s="368"/>
      <c r="K223" s="368"/>
      <c r="L223" s="368"/>
      <c r="M223" s="368"/>
      <c r="N223" s="368"/>
      <c r="O223" s="368"/>
      <c r="P223" s="368"/>
      <c r="Q223" s="368"/>
      <c r="R223" s="368"/>
      <c r="S223" s="368"/>
      <c r="T223" s="354"/>
      <c r="U223" s="354"/>
      <c r="V223" s="354"/>
      <c r="W223" s="354"/>
      <c r="X223" s="354"/>
      <c r="Y223" s="354"/>
      <c r="Z223" s="354"/>
      <c r="AA223" s="354"/>
      <c r="AB223" s="354"/>
      <c r="AC223" s="354"/>
      <c r="AD223" s="354"/>
      <c r="AE223" s="354"/>
      <c r="AF223" s="354"/>
      <c r="AG223" s="354"/>
    </row>
    <row r="224" spans="1:33">
      <c r="A224" s="356"/>
      <c r="B224" s="193"/>
      <c r="C224" s="236" t="s">
        <v>689</v>
      </c>
      <c r="D224" s="156"/>
      <c r="E224" s="156"/>
      <c r="F224" s="156"/>
      <c r="G224" s="156"/>
      <c r="H224" s="156"/>
      <c r="I224" s="156"/>
      <c r="J224" s="156"/>
      <c r="K224" s="156"/>
      <c r="L224" s="156"/>
      <c r="M224" s="156"/>
      <c r="N224" s="156"/>
      <c r="O224" s="156"/>
      <c r="P224" s="156"/>
      <c r="Q224" s="156"/>
      <c r="R224" s="156"/>
      <c r="S224" s="156"/>
      <c r="T224" s="156"/>
      <c r="U224" s="156"/>
      <c r="V224" s="156"/>
      <c r="W224" s="156"/>
      <c r="X224" s="156"/>
      <c r="Y224" s="156"/>
      <c r="Z224" s="156"/>
      <c r="AA224" s="156"/>
      <c r="AB224" s="156"/>
      <c r="AC224" s="156"/>
      <c r="AD224" s="156"/>
      <c r="AE224" s="156"/>
      <c r="AF224" s="156"/>
      <c r="AG224" s="156"/>
    </row>
    <row r="225" spans="1:33">
      <c r="A225" s="356"/>
      <c r="B225" s="193"/>
      <c r="C225" s="236" t="s">
        <v>689</v>
      </c>
      <c r="D225" s="156"/>
      <c r="E225" s="156"/>
      <c r="F225" s="156"/>
      <c r="G225" s="156"/>
      <c r="H225" s="156"/>
      <c r="I225" s="156"/>
      <c r="J225" s="156"/>
      <c r="K225" s="156"/>
      <c r="L225" s="156"/>
      <c r="M225" s="156"/>
      <c r="N225" s="156"/>
      <c r="O225" s="156"/>
      <c r="P225" s="156"/>
      <c r="Q225" s="156"/>
      <c r="R225" s="156"/>
      <c r="S225" s="156"/>
      <c r="T225" s="156"/>
      <c r="U225" s="156"/>
      <c r="V225" s="156"/>
      <c r="W225" s="156"/>
      <c r="X225" s="156"/>
      <c r="Y225" s="156"/>
      <c r="Z225" s="156"/>
      <c r="AA225" s="156"/>
      <c r="AB225" s="156"/>
      <c r="AC225" s="156"/>
      <c r="AD225" s="156"/>
      <c r="AE225" s="156"/>
      <c r="AF225" s="156"/>
      <c r="AG225" s="156"/>
    </row>
    <row r="226" spans="1:33">
      <c r="A226" s="356"/>
      <c r="B226" s="193"/>
      <c r="C226" s="236" t="s">
        <v>689</v>
      </c>
      <c r="D226" s="156"/>
      <c r="E226" s="156"/>
      <c r="F226" s="156"/>
      <c r="G226" s="156"/>
      <c r="H226" s="156"/>
      <c r="I226" s="156"/>
      <c r="J226" s="156"/>
      <c r="K226" s="156"/>
      <c r="L226" s="156"/>
      <c r="M226" s="156"/>
      <c r="N226" s="156"/>
      <c r="O226" s="156"/>
      <c r="P226" s="156"/>
      <c r="Q226" s="156"/>
      <c r="R226" s="156"/>
      <c r="S226" s="156"/>
      <c r="T226" s="156"/>
      <c r="U226" s="156"/>
      <c r="V226" s="156"/>
      <c r="W226" s="156"/>
      <c r="X226" s="156"/>
      <c r="Y226" s="156"/>
      <c r="Z226" s="156"/>
      <c r="AA226" s="156"/>
      <c r="AB226" s="156"/>
      <c r="AC226" s="156"/>
      <c r="AD226" s="156"/>
      <c r="AE226" s="156"/>
      <c r="AF226" s="156"/>
      <c r="AG226" s="156"/>
    </row>
    <row r="227" spans="1:33">
      <c r="A227" s="356"/>
      <c r="B227" s="356">
        <v>2</v>
      </c>
      <c r="C227" s="237" t="s">
        <v>689</v>
      </c>
      <c r="D227" s="194" t="str">
        <f t="shared" ref="D227:AG227" si="108">IF(COUNTIF(D224:D226,"C")&gt;=1,"A",IF(COUNTIF(D224:D226,"C")&gt;0,"P"," "))</f>
        <v xml:space="preserve"> </v>
      </c>
      <c r="E227" s="194" t="str">
        <f t="shared" si="108"/>
        <v xml:space="preserve"> </v>
      </c>
      <c r="F227" s="194" t="str">
        <f t="shared" ref="F227:S227" si="109">IF(COUNTIF(F224:F226,"C")&gt;=1,"A",IF(COUNTIF(F224:F226,"C")&gt;0,"P"," "))</f>
        <v xml:space="preserve"> </v>
      </c>
      <c r="G227" s="194" t="str">
        <f t="shared" si="109"/>
        <v xml:space="preserve"> </v>
      </c>
      <c r="H227" s="194" t="str">
        <f t="shared" si="109"/>
        <v xml:space="preserve"> </v>
      </c>
      <c r="I227" s="194" t="str">
        <f t="shared" si="109"/>
        <v xml:space="preserve"> </v>
      </c>
      <c r="J227" s="194" t="str">
        <f t="shared" si="109"/>
        <v xml:space="preserve"> </v>
      </c>
      <c r="K227" s="194" t="str">
        <f t="shared" si="109"/>
        <v xml:space="preserve"> </v>
      </c>
      <c r="L227" s="194" t="str">
        <f t="shared" si="109"/>
        <v xml:space="preserve"> </v>
      </c>
      <c r="M227" s="194" t="str">
        <f t="shared" si="109"/>
        <v xml:space="preserve"> </v>
      </c>
      <c r="N227" s="194" t="str">
        <f t="shared" si="109"/>
        <v xml:space="preserve"> </v>
      </c>
      <c r="O227" s="194" t="str">
        <f t="shared" si="109"/>
        <v xml:space="preserve"> </v>
      </c>
      <c r="P227" s="194" t="str">
        <f t="shared" si="109"/>
        <v xml:space="preserve"> </v>
      </c>
      <c r="Q227" s="194" t="str">
        <f t="shared" si="109"/>
        <v xml:space="preserve"> </v>
      </c>
      <c r="R227" s="194" t="str">
        <f t="shared" si="109"/>
        <v xml:space="preserve"> </v>
      </c>
      <c r="S227" s="194" t="str">
        <f t="shared" si="109"/>
        <v xml:space="preserve"> </v>
      </c>
      <c r="T227" s="194" t="str">
        <f t="shared" si="108"/>
        <v xml:space="preserve"> </v>
      </c>
      <c r="U227" s="194" t="str">
        <f t="shared" si="108"/>
        <v xml:space="preserve"> </v>
      </c>
      <c r="V227" s="194" t="str">
        <f t="shared" si="108"/>
        <v xml:space="preserve"> </v>
      </c>
      <c r="W227" s="194" t="str">
        <f t="shared" si="108"/>
        <v xml:space="preserve"> </v>
      </c>
      <c r="X227" s="194" t="str">
        <f t="shared" si="108"/>
        <v xml:space="preserve"> </v>
      </c>
      <c r="Y227" s="194" t="str">
        <f t="shared" si="108"/>
        <v xml:space="preserve"> </v>
      </c>
      <c r="Z227" s="194" t="str">
        <f t="shared" si="108"/>
        <v xml:space="preserve"> </v>
      </c>
      <c r="AA227" s="194" t="str">
        <f t="shared" si="108"/>
        <v xml:space="preserve"> </v>
      </c>
      <c r="AB227" s="194" t="str">
        <f t="shared" si="108"/>
        <v xml:space="preserve"> </v>
      </c>
      <c r="AC227" s="194" t="str">
        <f t="shared" si="108"/>
        <v xml:space="preserve"> </v>
      </c>
      <c r="AD227" s="194" t="str">
        <f t="shared" si="108"/>
        <v xml:space="preserve"> </v>
      </c>
      <c r="AE227" s="194" t="str">
        <f t="shared" si="108"/>
        <v xml:space="preserve"> </v>
      </c>
      <c r="AF227" s="194" t="str">
        <f t="shared" si="108"/>
        <v xml:space="preserve"> </v>
      </c>
      <c r="AG227" s="194" t="str">
        <f t="shared" si="108"/>
        <v xml:space="preserve"> </v>
      </c>
    </row>
    <row r="228" spans="1:33">
      <c r="A228" s="356"/>
      <c r="B228" s="193"/>
      <c r="C228" s="236" t="s">
        <v>689</v>
      </c>
      <c r="D228" s="156"/>
      <c r="E228" s="156"/>
      <c r="F228" s="156"/>
      <c r="G228" s="156"/>
      <c r="H228" s="156"/>
      <c r="I228" s="156"/>
      <c r="J228" s="156"/>
      <c r="K228" s="156"/>
      <c r="L228" s="156"/>
      <c r="M228" s="156"/>
      <c r="N228" s="156"/>
      <c r="O228" s="156"/>
      <c r="P228" s="156"/>
      <c r="Q228" s="156"/>
      <c r="R228" s="156"/>
      <c r="S228" s="156"/>
      <c r="T228" s="156"/>
      <c r="U228" s="156"/>
      <c r="V228" s="156"/>
      <c r="W228" s="156"/>
      <c r="X228" s="156"/>
      <c r="Y228" s="156"/>
      <c r="Z228" s="156"/>
      <c r="AA228" s="156"/>
      <c r="AB228" s="156"/>
      <c r="AC228" s="156"/>
      <c r="AD228" s="156"/>
      <c r="AE228" s="156"/>
      <c r="AF228" s="156"/>
      <c r="AG228" s="156"/>
    </row>
    <row r="229" spans="1:33">
      <c r="A229" s="356"/>
      <c r="B229" s="193"/>
      <c r="C229" s="236" t="s">
        <v>689</v>
      </c>
      <c r="D229" s="156"/>
      <c r="E229" s="156"/>
      <c r="F229" s="156"/>
      <c r="G229" s="156"/>
      <c r="H229" s="156"/>
      <c r="I229" s="156"/>
      <c r="J229" s="156"/>
      <c r="K229" s="156"/>
      <c r="L229" s="156"/>
      <c r="M229" s="156"/>
      <c r="N229" s="156"/>
      <c r="O229" s="156"/>
      <c r="P229" s="156"/>
      <c r="Q229" s="156"/>
      <c r="R229" s="156"/>
      <c r="S229" s="156"/>
      <c r="T229" s="156"/>
      <c r="U229" s="156"/>
      <c r="V229" s="156"/>
      <c r="W229" s="156"/>
      <c r="X229" s="156"/>
      <c r="Y229" s="156"/>
      <c r="Z229" s="156"/>
      <c r="AA229" s="156"/>
      <c r="AB229" s="156"/>
      <c r="AC229" s="156"/>
      <c r="AD229" s="156"/>
      <c r="AE229" s="156"/>
      <c r="AF229" s="156"/>
      <c r="AG229" s="156"/>
    </row>
    <row r="230" spans="1:33">
      <c r="A230" s="356"/>
      <c r="B230" s="193"/>
      <c r="C230" s="236" t="s">
        <v>689</v>
      </c>
      <c r="D230" s="156"/>
      <c r="E230" s="156"/>
      <c r="F230" s="156"/>
      <c r="G230" s="156"/>
      <c r="H230" s="156"/>
      <c r="I230" s="156"/>
      <c r="J230" s="156"/>
      <c r="K230" s="156"/>
      <c r="L230" s="156"/>
      <c r="M230" s="156"/>
      <c r="N230" s="156"/>
      <c r="O230" s="156"/>
      <c r="P230" s="156"/>
      <c r="Q230" s="156"/>
      <c r="R230" s="156"/>
      <c r="S230" s="156"/>
      <c r="T230" s="156"/>
      <c r="U230" s="156"/>
      <c r="V230" s="156"/>
      <c r="W230" s="156"/>
      <c r="X230" s="156"/>
      <c r="Y230" s="156"/>
      <c r="Z230" s="156"/>
      <c r="AA230" s="156"/>
      <c r="AB230" s="156"/>
      <c r="AC230" s="156"/>
      <c r="AD230" s="156"/>
      <c r="AE230" s="156"/>
      <c r="AF230" s="156"/>
      <c r="AG230" s="156"/>
    </row>
    <row r="231" spans="1:33">
      <c r="A231" s="356"/>
      <c r="B231" s="356">
        <v>3</v>
      </c>
      <c r="C231" s="237" t="s">
        <v>689</v>
      </c>
      <c r="D231" s="194" t="str">
        <f t="shared" ref="D231:AG231" si="110">IF(COUNTIF(D228:D230,"C")&gt;=1,"A",IF(COUNTIF(D228:D230,"C")&gt;0,"P"," "))</f>
        <v xml:space="preserve"> </v>
      </c>
      <c r="E231" s="194" t="str">
        <f t="shared" si="110"/>
        <v xml:space="preserve"> </v>
      </c>
      <c r="F231" s="194" t="str">
        <f t="shared" ref="F231:S231" si="111">IF(COUNTIF(F228:F230,"C")&gt;=1,"A",IF(COUNTIF(F228:F230,"C")&gt;0,"P"," "))</f>
        <v xml:space="preserve"> </v>
      </c>
      <c r="G231" s="194" t="str">
        <f t="shared" si="111"/>
        <v xml:space="preserve"> </v>
      </c>
      <c r="H231" s="194" t="str">
        <f t="shared" si="111"/>
        <v xml:space="preserve"> </v>
      </c>
      <c r="I231" s="194" t="str">
        <f t="shared" si="111"/>
        <v xml:space="preserve"> </v>
      </c>
      <c r="J231" s="194" t="str">
        <f t="shared" si="111"/>
        <v xml:space="preserve"> </v>
      </c>
      <c r="K231" s="194" t="str">
        <f t="shared" si="111"/>
        <v xml:space="preserve"> </v>
      </c>
      <c r="L231" s="194" t="str">
        <f t="shared" si="111"/>
        <v xml:space="preserve"> </v>
      </c>
      <c r="M231" s="194" t="str">
        <f t="shared" si="111"/>
        <v xml:space="preserve"> </v>
      </c>
      <c r="N231" s="194" t="str">
        <f t="shared" si="111"/>
        <v xml:space="preserve"> </v>
      </c>
      <c r="O231" s="194" t="str">
        <f t="shared" si="111"/>
        <v xml:space="preserve"> </v>
      </c>
      <c r="P231" s="194" t="str">
        <f t="shared" si="111"/>
        <v xml:space="preserve"> </v>
      </c>
      <c r="Q231" s="194" t="str">
        <f t="shared" si="111"/>
        <v xml:space="preserve"> </v>
      </c>
      <c r="R231" s="194" t="str">
        <f t="shared" si="111"/>
        <v xml:space="preserve"> </v>
      </c>
      <c r="S231" s="194" t="str">
        <f t="shared" si="111"/>
        <v xml:space="preserve"> </v>
      </c>
      <c r="T231" s="194" t="str">
        <f t="shared" si="110"/>
        <v xml:space="preserve"> </v>
      </c>
      <c r="U231" s="194" t="str">
        <f t="shared" si="110"/>
        <v xml:space="preserve"> </v>
      </c>
      <c r="V231" s="194" t="str">
        <f t="shared" si="110"/>
        <v xml:space="preserve"> </v>
      </c>
      <c r="W231" s="194" t="str">
        <f t="shared" si="110"/>
        <v xml:space="preserve"> </v>
      </c>
      <c r="X231" s="194" t="str">
        <f t="shared" si="110"/>
        <v xml:space="preserve"> </v>
      </c>
      <c r="Y231" s="194" t="str">
        <f t="shared" si="110"/>
        <v xml:space="preserve"> </v>
      </c>
      <c r="Z231" s="194" t="str">
        <f t="shared" si="110"/>
        <v xml:space="preserve"> </v>
      </c>
      <c r="AA231" s="194" t="str">
        <f t="shared" si="110"/>
        <v xml:space="preserve"> </v>
      </c>
      <c r="AB231" s="194" t="str">
        <f t="shared" si="110"/>
        <v xml:space="preserve"> </v>
      </c>
      <c r="AC231" s="194" t="str">
        <f t="shared" si="110"/>
        <v xml:space="preserve"> </v>
      </c>
      <c r="AD231" s="194" t="str">
        <f t="shared" si="110"/>
        <v xml:space="preserve"> </v>
      </c>
      <c r="AE231" s="194" t="str">
        <f t="shared" si="110"/>
        <v xml:space="preserve"> </v>
      </c>
      <c r="AF231" s="194" t="str">
        <f t="shared" si="110"/>
        <v xml:space="preserve"> </v>
      </c>
      <c r="AG231" s="194" t="str">
        <f t="shared" si="110"/>
        <v xml:space="preserve"> </v>
      </c>
    </row>
    <row r="232" spans="1:33">
      <c r="A232" s="356"/>
      <c r="B232" s="193"/>
      <c r="C232" s="236" t="s">
        <v>689</v>
      </c>
      <c r="D232" s="156"/>
      <c r="E232" s="156"/>
      <c r="F232" s="156"/>
      <c r="G232" s="156"/>
      <c r="H232" s="156"/>
      <c r="I232" s="156"/>
      <c r="J232" s="156"/>
      <c r="K232" s="156"/>
      <c r="L232" s="156"/>
      <c r="M232" s="156"/>
      <c r="N232" s="156"/>
      <c r="O232" s="156"/>
      <c r="P232" s="156"/>
      <c r="Q232" s="156"/>
      <c r="R232" s="156"/>
      <c r="S232" s="156"/>
      <c r="T232" s="156"/>
      <c r="U232" s="156"/>
      <c r="V232" s="156"/>
      <c r="W232" s="156"/>
      <c r="X232" s="156"/>
      <c r="Y232" s="156"/>
      <c r="Z232" s="156"/>
      <c r="AA232" s="156"/>
      <c r="AB232" s="156"/>
      <c r="AC232" s="156"/>
      <c r="AD232" s="156"/>
      <c r="AE232" s="156"/>
      <c r="AF232" s="156"/>
      <c r="AG232" s="156"/>
    </row>
    <row r="233" spans="1:33">
      <c r="A233" s="356"/>
      <c r="B233" s="193"/>
      <c r="C233" s="236" t="s">
        <v>689</v>
      </c>
      <c r="D233" s="156"/>
      <c r="E233" s="156"/>
      <c r="F233" s="156"/>
      <c r="G233" s="156"/>
      <c r="H233" s="156"/>
      <c r="I233" s="156"/>
      <c r="J233" s="156"/>
      <c r="K233" s="156"/>
      <c r="L233" s="156"/>
      <c r="M233" s="156"/>
      <c r="N233" s="156"/>
      <c r="O233" s="156"/>
      <c r="P233" s="156"/>
      <c r="Q233" s="156"/>
      <c r="R233" s="156"/>
      <c r="S233" s="156"/>
      <c r="T233" s="156"/>
      <c r="U233" s="156"/>
      <c r="V233" s="156"/>
      <c r="W233" s="156"/>
      <c r="X233" s="156"/>
      <c r="Y233" s="156"/>
      <c r="Z233" s="156"/>
      <c r="AA233" s="156"/>
      <c r="AB233" s="156"/>
      <c r="AC233" s="156"/>
      <c r="AD233" s="156"/>
      <c r="AE233" s="156"/>
      <c r="AF233" s="156"/>
      <c r="AG233" s="156"/>
    </row>
    <row r="234" spans="1:33">
      <c r="A234" s="356"/>
      <c r="B234" s="193"/>
      <c r="C234" s="236" t="s">
        <v>689</v>
      </c>
      <c r="D234" s="156"/>
      <c r="E234" s="156"/>
      <c r="F234" s="156"/>
      <c r="G234" s="156"/>
      <c r="H234" s="156"/>
      <c r="I234" s="156"/>
      <c r="J234" s="156"/>
      <c r="K234" s="156"/>
      <c r="L234" s="156"/>
      <c r="M234" s="156"/>
      <c r="N234" s="156"/>
      <c r="O234" s="156"/>
      <c r="P234" s="156"/>
      <c r="Q234" s="156"/>
      <c r="R234" s="156"/>
      <c r="S234" s="156"/>
      <c r="T234" s="156"/>
      <c r="U234" s="156"/>
      <c r="V234" s="156"/>
      <c r="W234" s="156"/>
      <c r="X234" s="156"/>
      <c r="Y234" s="156"/>
      <c r="Z234" s="156"/>
      <c r="AA234" s="156"/>
      <c r="AB234" s="156"/>
      <c r="AC234" s="156"/>
      <c r="AD234" s="156"/>
      <c r="AE234" s="156"/>
      <c r="AF234" s="156"/>
      <c r="AG234" s="156"/>
    </row>
    <row r="235" spans="1:33">
      <c r="A235" s="356"/>
      <c r="B235" s="356">
        <v>4</v>
      </c>
      <c r="C235" s="237" t="s">
        <v>689</v>
      </c>
      <c r="D235" s="194" t="str">
        <f t="shared" ref="D235:AG235" si="112">IF(COUNTIF(D232:D234,"C")&gt;=1,"A",IF(COUNTIF(D232:D234,"C")&gt;0,"P"," "))</f>
        <v xml:space="preserve"> </v>
      </c>
      <c r="E235" s="194" t="str">
        <f t="shared" si="112"/>
        <v xml:space="preserve"> </v>
      </c>
      <c r="F235" s="194" t="str">
        <f t="shared" ref="F235:S235" si="113">IF(COUNTIF(F232:F234,"C")&gt;=1,"A",IF(COUNTIF(F232:F234,"C")&gt;0,"P"," "))</f>
        <v xml:space="preserve"> </v>
      </c>
      <c r="G235" s="194" t="str">
        <f t="shared" si="113"/>
        <v xml:space="preserve"> </v>
      </c>
      <c r="H235" s="194" t="str">
        <f t="shared" si="113"/>
        <v xml:space="preserve"> </v>
      </c>
      <c r="I235" s="194" t="str">
        <f t="shared" si="113"/>
        <v xml:space="preserve"> </v>
      </c>
      <c r="J235" s="194" t="str">
        <f t="shared" si="113"/>
        <v xml:space="preserve"> </v>
      </c>
      <c r="K235" s="194" t="str">
        <f t="shared" si="113"/>
        <v xml:space="preserve"> </v>
      </c>
      <c r="L235" s="194" t="str">
        <f t="shared" si="113"/>
        <v xml:space="preserve"> </v>
      </c>
      <c r="M235" s="194" t="str">
        <f t="shared" si="113"/>
        <v xml:space="preserve"> </v>
      </c>
      <c r="N235" s="194" t="str">
        <f t="shared" si="113"/>
        <v xml:space="preserve"> </v>
      </c>
      <c r="O235" s="194" t="str">
        <f t="shared" si="113"/>
        <v xml:space="preserve"> </v>
      </c>
      <c r="P235" s="194" t="str">
        <f t="shared" si="113"/>
        <v xml:space="preserve"> </v>
      </c>
      <c r="Q235" s="194" t="str">
        <f t="shared" si="113"/>
        <v xml:space="preserve"> </v>
      </c>
      <c r="R235" s="194" t="str">
        <f t="shared" si="113"/>
        <v xml:space="preserve"> </v>
      </c>
      <c r="S235" s="194" t="str">
        <f t="shared" si="113"/>
        <v xml:space="preserve"> </v>
      </c>
      <c r="T235" s="194" t="str">
        <f t="shared" si="112"/>
        <v xml:space="preserve"> </v>
      </c>
      <c r="U235" s="194" t="str">
        <f t="shared" si="112"/>
        <v xml:space="preserve"> </v>
      </c>
      <c r="V235" s="194" t="str">
        <f t="shared" si="112"/>
        <v xml:space="preserve"> </v>
      </c>
      <c r="W235" s="194" t="str">
        <f t="shared" si="112"/>
        <v xml:space="preserve"> </v>
      </c>
      <c r="X235" s="194" t="str">
        <f t="shared" si="112"/>
        <v xml:space="preserve"> </v>
      </c>
      <c r="Y235" s="194" t="str">
        <f t="shared" si="112"/>
        <v xml:space="preserve"> </v>
      </c>
      <c r="Z235" s="194" t="str">
        <f t="shared" si="112"/>
        <v xml:space="preserve"> </v>
      </c>
      <c r="AA235" s="194" t="str">
        <f t="shared" si="112"/>
        <v xml:space="preserve"> </v>
      </c>
      <c r="AB235" s="194" t="str">
        <f t="shared" si="112"/>
        <v xml:space="preserve"> </v>
      </c>
      <c r="AC235" s="194" t="str">
        <f t="shared" si="112"/>
        <v xml:space="preserve"> </v>
      </c>
      <c r="AD235" s="194" t="str">
        <f t="shared" si="112"/>
        <v xml:space="preserve"> </v>
      </c>
      <c r="AE235" s="194" t="str">
        <f t="shared" si="112"/>
        <v xml:space="preserve"> </v>
      </c>
      <c r="AF235" s="194" t="str">
        <f t="shared" si="112"/>
        <v xml:space="preserve"> </v>
      </c>
      <c r="AG235" s="194" t="str">
        <f t="shared" si="112"/>
        <v xml:space="preserve"> </v>
      </c>
    </row>
    <row r="236" spans="1:33">
      <c r="A236" s="356"/>
      <c r="B236" s="193"/>
      <c r="C236" s="236" t="s">
        <v>689</v>
      </c>
      <c r="D236" s="156"/>
      <c r="E236" s="156"/>
      <c r="F236" s="156"/>
      <c r="G236" s="156"/>
      <c r="H236" s="156"/>
      <c r="I236" s="156"/>
      <c r="J236" s="156"/>
      <c r="K236" s="156"/>
      <c r="L236" s="156"/>
      <c r="M236" s="156"/>
      <c r="N236" s="156"/>
      <c r="O236" s="156"/>
      <c r="P236" s="156"/>
      <c r="Q236" s="156"/>
      <c r="R236" s="156"/>
      <c r="S236" s="156"/>
      <c r="T236" s="156"/>
      <c r="U236" s="156"/>
      <c r="V236" s="156"/>
      <c r="W236" s="156"/>
      <c r="X236" s="156"/>
      <c r="Y236" s="156"/>
      <c r="Z236" s="156"/>
      <c r="AA236" s="156"/>
      <c r="AB236" s="156"/>
      <c r="AC236" s="156"/>
      <c r="AD236" s="156"/>
      <c r="AE236" s="156"/>
      <c r="AF236" s="156"/>
      <c r="AG236" s="156"/>
    </row>
    <row r="237" spans="1:33">
      <c r="A237" s="356"/>
      <c r="B237" s="193"/>
      <c r="C237" s="236" t="s">
        <v>689</v>
      </c>
      <c r="D237" s="156"/>
      <c r="E237" s="156"/>
      <c r="F237" s="156"/>
      <c r="G237" s="156"/>
      <c r="H237" s="156"/>
      <c r="I237" s="156"/>
      <c r="J237" s="156"/>
      <c r="K237" s="156"/>
      <c r="L237" s="156"/>
      <c r="M237" s="156"/>
      <c r="N237" s="156"/>
      <c r="O237" s="156"/>
      <c r="P237" s="156"/>
      <c r="Q237" s="156"/>
      <c r="R237" s="156"/>
      <c r="S237" s="156"/>
      <c r="T237" s="156"/>
      <c r="U237" s="156"/>
      <c r="V237" s="156"/>
      <c r="W237" s="156"/>
      <c r="X237" s="156"/>
      <c r="Y237" s="156"/>
      <c r="Z237" s="156"/>
      <c r="AA237" s="156"/>
      <c r="AB237" s="156"/>
      <c r="AC237" s="156"/>
      <c r="AD237" s="156"/>
      <c r="AE237" s="156"/>
      <c r="AF237" s="156"/>
      <c r="AG237" s="156"/>
    </row>
    <row r="238" spans="1:33">
      <c r="A238" s="356"/>
      <c r="B238" s="193"/>
      <c r="C238" s="236" t="s">
        <v>689</v>
      </c>
      <c r="D238" s="156"/>
      <c r="E238" s="156"/>
      <c r="F238" s="156"/>
      <c r="G238" s="156"/>
      <c r="H238" s="156"/>
      <c r="I238" s="156"/>
      <c r="J238" s="156"/>
      <c r="K238" s="156"/>
      <c r="L238" s="156"/>
      <c r="M238" s="156"/>
      <c r="N238" s="156"/>
      <c r="O238" s="156"/>
      <c r="P238" s="156"/>
      <c r="Q238" s="156"/>
      <c r="R238" s="156"/>
      <c r="S238" s="156"/>
      <c r="T238" s="156"/>
      <c r="U238" s="156"/>
      <c r="V238" s="156"/>
      <c r="W238" s="156"/>
      <c r="X238" s="156"/>
      <c r="Y238" s="156"/>
      <c r="Z238" s="156"/>
      <c r="AA238" s="156"/>
      <c r="AB238" s="156"/>
      <c r="AC238" s="156"/>
      <c r="AD238" s="156"/>
      <c r="AE238" s="156"/>
      <c r="AF238" s="156"/>
      <c r="AG238" s="156"/>
    </row>
    <row r="239" spans="1:33">
      <c r="A239" s="356"/>
      <c r="B239" s="356">
        <v>5</v>
      </c>
      <c r="C239" s="237" t="s">
        <v>689</v>
      </c>
      <c r="D239" s="194" t="str">
        <f t="shared" ref="D239:AG239" si="114">IF(COUNTIF(D236:D238,"C")&gt;=1,"A",IF(COUNTIF(D236:D238,"C")&gt;0,"P"," "))</f>
        <v xml:space="preserve"> </v>
      </c>
      <c r="E239" s="194" t="str">
        <f t="shared" si="114"/>
        <v xml:space="preserve"> </v>
      </c>
      <c r="F239" s="194" t="str">
        <f t="shared" ref="F239:S239" si="115">IF(COUNTIF(F236:F238,"C")&gt;=1,"A",IF(COUNTIF(F236:F238,"C")&gt;0,"P"," "))</f>
        <v xml:space="preserve"> </v>
      </c>
      <c r="G239" s="194" t="str">
        <f t="shared" si="115"/>
        <v xml:space="preserve"> </v>
      </c>
      <c r="H239" s="194" t="str">
        <f t="shared" si="115"/>
        <v xml:space="preserve"> </v>
      </c>
      <c r="I239" s="194" t="str">
        <f t="shared" si="115"/>
        <v xml:space="preserve"> </v>
      </c>
      <c r="J239" s="194" t="str">
        <f t="shared" si="115"/>
        <v xml:space="preserve"> </v>
      </c>
      <c r="K239" s="194" t="str">
        <f t="shared" si="115"/>
        <v xml:space="preserve"> </v>
      </c>
      <c r="L239" s="194" t="str">
        <f t="shared" si="115"/>
        <v xml:space="preserve"> </v>
      </c>
      <c r="M239" s="194" t="str">
        <f t="shared" si="115"/>
        <v xml:space="preserve"> </v>
      </c>
      <c r="N239" s="194" t="str">
        <f t="shared" si="115"/>
        <v xml:space="preserve"> </v>
      </c>
      <c r="O239" s="194" t="str">
        <f t="shared" si="115"/>
        <v xml:space="preserve"> </v>
      </c>
      <c r="P239" s="194" t="str">
        <f t="shared" si="115"/>
        <v xml:space="preserve"> </v>
      </c>
      <c r="Q239" s="194" t="str">
        <f t="shared" si="115"/>
        <v xml:space="preserve"> </v>
      </c>
      <c r="R239" s="194" t="str">
        <f t="shared" si="115"/>
        <v xml:space="preserve"> </v>
      </c>
      <c r="S239" s="194" t="str">
        <f t="shared" si="115"/>
        <v xml:space="preserve"> </v>
      </c>
      <c r="T239" s="194" t="str">
        <f t="shared" si="114"/>
        <v xml:space="preserve"> </v>
      </c>
      <c r="U239" s="194" t="str">
        <f t="shared" si="114"/>
        <v xml:space="preserve"> </v>
      </c>
      <c r="V239" s="194" t="str">
        <f t="shared" si="114"/>
        <v xml:space="preserve"> </v>
      </c>
      <c r="W239" s="194" t="str">
        <f t="shared" si="114"/>
        <v xml:space="preserve"> </v>
      </c>
      <c r="X239" s="194" t="str">
        <f t="shared" si="114"/>
        <v xml:space="preserve"> </v>
      </c>
      <c r="Y239" s="194" t="str">
        <f t="shared" si="114"/>
        <v xml:space="preserve"> </v>
      </c>
      <c r="Z239" s="194" t="str">
        <f t="shared" si="114"/>
        <v xml:space="preserve"> </v>
      </c>
      <c r="AA239" s="194" t="str">
        <f t="shared" si="114"/>
        <v xml:space="preserve"> </v>
      </c>
      <c r="AB239" s="194" t="str">
        <f t="shared" si="114"/>
        <v xml:space="preserve"> </v>
      </c>
      <c r="AC239" s="194" t="str">
        <f t="shared" si="114"/>
        <v xml:space="preserve"> </v>
      </c>
      <c r="AD239" s="194" t="str">
        <f t="shared" si="114"/>
        <v xml:space="preserve"> </v>
      </c>
      <c r="AE239" s="194" t="str">
        <f t="shared" si="114"/>
        <v xml:space="preserve"> </v>
      </c>
      <c r="AF239" s="194" t="str">
        <f t="shared" si="114"/>
        <v xml:space="preserve"> </v>
      </c>
      <c r="AG239" s="194" t="str">
        <f t="shared" si="114"/>
        <v xml:space="preserve"> </v>
      </c>
    </row>
    <row r="240" spans="1:33">
      <c r="A240" s="356"/>
      <c r="B240" s="193"/>
      <c r="C240" s="236" t="s">
        <v>689</v>
      </c>
      <c r="D240" s="156"/>
      <c r="E240" s="156"/>
      <c r="F240" s="156"/>
      <c r="G240" s="156"/>
      <c r="H240" s="156"/>
      <c r="I240" s="156"/>
      <c r="J240" s="156"/>
      <c r="K240" s="156"/>
      <c r="L240" s="156"/>
      <c r="M240" s="156"/>
      <c r="N240" s="156"/>
      <c r="O240" s="156"/>
      <c r="P240" s="156"/>
      <c r="Q240" s="156"/>
      <c r="R240" s="156"/>
      <c r="S240" s="156"/>
      <c r="T240" s="156"/>
      <c r="U240" s="156"/>
      <c r="V240" s="156"/>
      <c r="W240" s="156"/>
      <c r="X240" s="156"/>
      <c r="Y240" s="156"/>
      <c r="Z240" s="156"/>
      <c r="AA240" s="156"/>
      <c r="AB240" s="156"/>
      <c r="AC240" s="156"/>
      <c r="AD240" s="156"/>
      <c r="AE240" s="156"/>
      <c r="AF240" s="156"/>
      <c r="AG240" s="156"/>
    </row>
    <row r="241" spans="1:33">
      <c r="A241" s="356"/>
      <c r="B241" s="193"/>
      <c r="C241" s="236" t="s">
        <v>689</v>
      </c>
      <c r="D241" s="156"/>
      <c r="E241" s="156"/>
      <c r="F241" s="156"/>
      <c r="G241" s="156"/>
      <c r="H241" s="156"/>
      <c r="I241" s="156"/>
      <c r="J241" s="156"/>
      <c r="K241" s="156"/>
      <c r="L241" s="156"/>
      <c r="M241" s="156"/>
      <c r="N241" s="156"/>
      <c r="O241" s="156"/>
      <c r="P241" s="156"/>
      <c r="Q241" s="156"/>
      <c r="R241" s="156"/>
      <c r="S241" s="156"/>
      <c r="T241" s="156"/>
      <c r="U241" s="156"/>
      <c r="V241" s="156"/>
      <c r="W241" s="156"/>
      <c r="X241" s="156"/>
      <c r="Y241" s="156"/>
      <c r="Z241" s="156"/>
      <c r="AA241" s="156"/>
      <c r="AB241" s="156"/>
      <c r="AC241" s="156"/>
      <c r="AD241" s="156"/>
      <c r="AE241" s="156"/>
      <c r="AF241" s="156"/>
      <c r="AG241" s="156"/>
    </row>
    <row r="242" spans="1:33" ht="13.5" thickBot="1">
      <c r="A242" s="356"/>
      <c r="B242" s="193"/>
      <c r="C242" s="236" t="s">
        <v>689</v>
      </c>
      <c r="D242" s="156"/>
      <c r="E242" s="156"/>
      <c r="F242" s="156"/>
      <c r="G242" s="156"/>
      <c r="H242" s="156"/>
      <c r="I242" s="156"/>
      <c r="J242" s="156"/>
      <c r="K242" s="156"/>
      <c r="L242" s="156"/>
      <c r="M242" s="156"/>
      <c r="N242" s="156"/>
      <c r="O242" s="156"/>
      <c r="P242" s="156"/>
      <c r="Q242" s="156"/>
      <c r="R242" s="156"/>
      <c r="S242" s="156"/>
      <c r="T242" s="156"/>
      <c r="U242" s="156"/>
      <c r="V242" s="156"/>
      <c r="W242" s="156"/>
      <c r="X242" s="156"/>
      <c r="Y242" s="156"/>
      <c r="Z242" s="156"/>
      <c r="AA242" s="156"/>
      <c r="AB242" s="156"/>
      <c r="AC242" s="156"/>
      <c r="AD242" s="156"/>
      <c r="AE242" s="156"/>
      <c r="AF242" s="156"/>
      <c r="AG242" s="156"/>
    </row>
    <row r="243" spans="1:33" ht="13.5" hidden="1" thickBot="1">
      <c r="A243" s="356"/>
      <c r="B243" s="356"/>
      <c r="C243" s="356"/>
      <c r="D243" s="194" t="str">
        <f t="shared" ref="D243:AG243" si="116">IF(COUNTIF(D240:D242,"C")&gt;=1,"A",IF(COUNTIF(D240:D242,"C")&gt;0,"P"," "))</f>
        <v xml:space="preserve"> </v>
      </c>
      <c r="E243" s="194" t="str">
        <f t="shared" si="116"/>
        <v xml:space="preserve"> </v>
      </c>
      <c r="F243" s="194" t="str">
        <f t="shared" ref="F243:S243" si="117">IF(COUNTIF(F240:F242,"C")&gt;=1,"A",IF(COUNTIF(F240:F242,"C")&gt;0,"P"," "))</f>
        <v xml:space="preserve"> </v>
      </c>
      <c r="G243" s="194" t="str">
        <f t="shared" si="117"/>
        <v xml:space="preserve"> </v>
      </c>
      <c r="H243" s="194" t="str">
        <f t="shared" si="117"/>
        <v xml:space="preserve"> </v>
      </c>
      <c r="I243" s="194" t="str">
        <f t="shared" si="117"/>
        <v xml:space="preserve"> </v>
      </c>
      <c r="J243" s="194" t="str">
        <f t="shared" si="117"/>
        <v xml:space="preserve"> </v>
      </c>
      <c r="K243" s="194" t="str">
        <f t="shared" si="117"/>
        <v xml:space="preserve"> </v>
      </c>
      <c r="L243" s="194" t="str">
        <f t="shared" si="117"/>
        <v xml:space="preserve"> </v>
      </c>
      <c r="M243" s="194" t="str">
        <f t="shared" si="117"/>
        <v xml:space="preserve"> </v>
      </c>
      <c r="N243" s="194" t="str">
        <f t="shared" si="117"/>
        <v xml:space="preserve"> </v>
      </c>
      <c r="O243" s="194" t="str">
        <f t="shared" si="117"/>
        <v xml:space="preserve"> </v>
      </c>
      <c r="P243" s="194" t="str">
        <f t="shared" si="117"/>
        <v xml:space="preserve"> </v>
      </c>
      <c r="Q243" s="194" t="str">
        <f t="shared" si="117"/>
        <v xml:space="preserve"> </v>
      </c>
      <c r="R243" s="194" t="str">
        <f t="shared" si="117"/>
        <v xml:space="preserve"> </v>
      </c>
      <c r="S243" s="194" t="str">
        <f t="shared" si="117"/>
        <v xml:space="preserve"> </v>
      </c>
      <c r="T243" s="194" t="str">
        <f t="shared" si="116"/>
        <v xml:space="preserve"> </v>
      </c>
      <c r="U243" s="194" t="str">
        <f t="shared" si="116"/>
        <v xml:space="preserve"> </v>
      </c>
      <c r="V243" s="194" t="str">
        <f t="shared" si="116"/>
        <v xml:space="preserve"> </v>
      </c>
      <c r="W243" s="194" t="str">
        <f t="shared" si="116"/>
        <v xml:space="preserve"> </v>
      </c>
      <c r="X243" s="194" t="str">
        <f t="shared" si="116"/>
        <v xml:space="preserve"> </v>
      </c>
      <c r="Y243" s="194" t="str">
        <f t="shared" si="116"/>
        <v xml:space="preserve"> </v>
      </c>
      <c r="Z243" s="194" t="str">
        <f t="shared" si="116"/>
        <v xml:space="preserve"> </v>
      </c>
      <c r="AA243" s="194" t="str">
        <f t="shared" si="116"/>
        <v xml:space="preserve"> </v>
      </c>
      <c r="AB243" s="194" t="str">
        <f t="shared" si="116"/>
        <v xml:space="preserve"> </v>
      </c>
      <c r="AC243" s="194" t="str">
        <f t="shared" si="116"/>
        <v xml:space="preserve"> </v>
      </c>
      <c r="AD243" s="194" t="str">
        <f t="shared" si="116"/>
        <v xml:space="preserve"> </v>
      </c>
      <c r="AE243" s="194" t="str">
        <f t="shared" si="116"/>
        <v xml:space="preserve"> </v>
      </c>
      <c r="AF243" s="194" t="str">
        <f t="shared" si="116"/>
        <v xml:space="preserve"> </v>
      </c>
      <c r="AG243" s="194" t="str">
        <f t="shared" si="116"/>
        <v xml:space="preserve"> </v>
      </c>
    </row>
    <row r="244" spans="1:33" ht="13.5" thickBot="1">
      <c r="A244" s="356"/>
      <c r="B244" s="356"/>
      <c r="C244" s="131" t="s">
        <v>49</v>
      </c>
      <c r="D244" s="196" t="str">
        <f>IF(COUNTIF(D227:D243,"A")&gt;4,"C",IF(COUNTIF(D227:D243,"A")&gt;0,"P"," "))</f>
        <v xml:space="preserve"> </v>
      </c>
      <c r="E244" s="196" t="str">
        <f>IF(COUNTIF(E227:E243,"A")&gt;4,"C",IF(COUNTIF(E227:E243,"A")&gt;0,"P"," "))</f>
        <v xml:space="preserve"> </v>
      </c>
      <c r="F244" s="196" t="str">
        <f t="shared" ref="F244:S244" si="118">IF(COUNTIF(F227:F243,"A")&gt;4,"C",IF(COUNTIF(F227:F243,"A")&gt;0,"P"," "))</f>
        <v xml:space="preserve"> </v>
      </c>
      <c r="G244" s="196" t="str">
        <f t="shared" si="118"/>
        <v xml:space="preserve"> </v>
      </c>
      <c r="H244" s="196" t="str">
        <f t="shared" si="118"/>
        <v xml:space="preserve"> </v>
      </c>
      <c r="I244" s="196" t="str">
        <f t="shared" si="118"/>
        <v xml:space="preserve"> </v>
      </c>
      <c r="J244" s="196" t="str">
        <f t="shared" si="118"/>
        <v xml:space="preserve"> </v>
      </c>
      <c r="K244" s="196" t="str">
        <f t="shared" si="118"/>
        <v xml:space="preserve"> </v>
      </c>
      <c r="L244" s="196" t="str">
        <f t="shared" si="118"/>
        <v xml:space="preserve"> </v>
      </c>
      <c r="M244" s="196" t="str">
        <f t="shared" si="118"/>
        <v xml:space="preserve"> </v>
      </c>
      <c r="N244" s="196" t="str">
        <f t="shared" si="118"/>
        <v xml:space="preserve"> </v>
      </c>
      <c r="O244" s="196" t="str">
        <f t="shared" si="118"/>
        <v xml:space="preserve"> </v>
      </c>
      <c r="P244" s="196" t="str">
        <f t="shared" si="118"/>
        <v xml:space="preserve"> </v>
      </c>
      <c r="Q244" s="196" t="str">
        <f t="shared" si="118"/>
        <v xml:space="preserve"> </v>
      </c>
      <c r="R244" s="196" t="str">
        <f t="shared" si="118"/>
        <v xml:space="preserve"> </v>
      </c>
      <c r="S244" s="196" t="str">
        <f t="shared" si="118"/>
        <v xml:space="preserve"> </v>
      </c>
      <c r="T244" s="196" t="str">
        <f t="shared" ref="T244:AG244" si="119">IF(COUNTIF(T227:T243,"A")&gt;4,"C",IF(COUNTIF(T227:T243,"A")&gt;0,"P"," "))</f>
        <v xml:space="preserve"> </v>
      </c>
      <c r="U244" s="196" t="str">
        <f t="shared" si="119"/>
        <v xml:space="preserve"> </v>
      </c>
      <c r="V244" s="196" t="str">
        <f t="shared" si="119"/>
        <v xml:space="preserve"> </v>
      </c>
      <c r="W244" s="196" t="str">
        <f t="shared" si="119"/>
        <v xml:space="preserve"> </v>
      </c>
      <c r="X244" s="196" t="str">
        <f t="shared" si="119"/>
        <v xml:space="preserve"> </v>
      </c>
      <c r="Y244" s="196" t="str">
        <f t="shared" si="119"/>
        <v xml:space="preserve"> </v>
      </c>
      <c r="Z244" s="196" t="str">
        <f t="shared" si="119"/>
        <v xml:space="preserve"> </v>
      </c>
      <c r="AA244" s="196" t="str">
        <f t="shared" si="119"/>
        <v xml:space="preserve"> </v>
      </c>
      <c r="AB244" s="196" t="str">
        <f t="shared" si="119"/>
        <v xml:space="preserve"> </v>
      </c>
      <c r="AC244" s="196" t="str">
        <f t="shared" si="119"/>
        <v xml:space="preserve"> </v>
      </c>
      <c r="AD244" s="196" t="str">
        <f t="shared" si="119"/>
        <v xml:space="preserve"> </v>
      </c>
      <c r="AE244" s="196" t="str">
        <f t="shared" si="119"/>
        <v xml:space="preserve"> </v>
      </c>
      <c r="AF244" s="196" t="str">
        <f t="shared" si="119"/>
        <v xml:space="preserve"> </v>
      </c>
      <c r="AG244" s="196" t="str">
        <f t="shared" si="119"/>
        <v xml:space="preserve"> </v>
      </c>
    </row>
  </sheetData>
  <sheetProtection algorithmName="SHA-512" hashValue="mA8lscsx6WSZXHOt/9Q5VVX0UApiky6qZzpCOyP0DW6finqNNoNoAooMpr2BqBkpqQw/Za7ZnGFwBMrc1Q2xAA==" saltValue="atUitrcIRRFnO4MZHix6BQ==" spinCount="100000" sheet="1" objects="1" scenarios="1" selectLockedCells="1"/>
  <mergeCells count="54">
    <mergeCell ref="S1:S4"/>
    <mergeCell ref="E1:E4"/>
    <mergeCell ref="N1:N4"/>
    <mergeCell ref="O1:O4"/>
    <mergeCell ref="P1:P4"/>
    <mergeCell ref="Q1:Q4"/>
    <mergeCell ref="R1:R4"/>
    <mergeCell ref="B6:C6"/>
    <mergeCell ref="B30:C30"/>
    <mergeCell ref="B54:C54"/>
    <mergeCell ref="B78:C78"/>
    <mergeCell ref="B102:C102"/>
    <mergeCell ref="AH7:AO14"/>
    <mergeCell ref="D30:AG30"/>
    <mergeCell ref="D54:AG54"/>
    <mergeCell ref="D78:AG78"/>
    <mergeCell ref="B3:C3"/>
    <mergeCell ref="A4:C4"/>
    <mergeCell ref="A5:AG5"/>
    <mergeCell ref="Y1:Y4"/>
    <mergeCell ref="Z1:Z4"/>
    <mergeCell ref="AA1:AA4"/>
    <mergeCell ref="AB1:AB4"/>
    <mergeCell ref="AC1:AC4"/>
    <mergeCell ref="AD1:AD4"/>
    <mergeCell ref="D1:D4"/>
    <mergeCell ref="T1:T4"/>
    <mergeCell ref="U1:U4"/>
    <mergeCell ref="V1:V4"/>
    <mergeCell ref="W1:W4"/>
    <mergeCell ref="X1:X4"/>
    <mergeCell ref="D102:AG102"/>
    <mergeCell ref="AE1:AE4"/>
    <mergeCell ref="AF1:AF4"/>
    <mergeCell ref="AG1:AG4"/>
    <mergeCell ref="D6:AG6"/>
    <mergeCell ref="F1:F4"/>
    <mergeCell ref="G1:G4"/>
    <mergeCell ref="H1:H4"/>
    <mergeCell ref="I1:I4"/>
    <mergeCell ref="J1:J4"/>
    <mergeCell ref="K1:K4"/>
    <mergeCell ref="L1:L4"/>
    <mergeCell ref="M1:M4"/>
    <mergeCell ref="B198:C198"/>
    <mergeCell ref="D198:AG198"/>
    <mergeCell ref="B222:C222"/>
    <mergeCell ref="D222:AG222"/>
    <mergeCell ref="B126:C126"/>
    <mergeCell ref="D126:AG126"/>
    <mergeCell ref="B150:C150"/>
    <mergeCell ref="D150:AG150"/>
    <mergeCell ref="B174:C174"/>
    <mergeCell ref="D174:AG174"/>
  </mergeCells>
  <conditionalFormatting sqref="D8:AG26 D32:AG50 D56:AG74 D80:AG98 D104:AG122 D128:AG146 D152:AG170 D176:AG194 D200:AG218 D224:AG242">
    <cfRule type="containsText" dxfId="135" priority="2" operator="containsText" text="C">
      <formula>NOT(ISERROR(SEARCH("C",D8)))</formula>
    </cfRule>
  </conditionalFormatting>
  <conditionalFormatting sqref="D244:AG244 D220:AG220 D196:AG196 D172:AG172 D148:AG148 D124:AG124 D100:AG100 D76:AG76 D52:AG52 D28:AG28">
    <cfRule type="containsText" dxfId="134" priority="1" operator="containsText" text="C">
      <formula>NOT(ISERROR(SEARCH("C",D28)))</formula>
    </cfRule>
  </conditionalFormatting>
  <pageMargins left="0.75" right="0.75" top="1" bottom="0.5" header="0.25" footer="0.25"/>
  <pageSetup scale="70" fitToHeight="0" orientation="portrait" r:id="rId1"/>
  <headerFooter alignWithMargins="0">
    <oddHeader>&amp;C&amp;"Arial,Bold"&amp;14JuniorTrax&amp;12
Council Own - &amp;D</oddHeader>
    <oddFooter>Page &amp;P</oddFooter>
  </headerFooter>
  <rowBreaks count="1" manualBreakCount="1">
    <brk id="76" max="17"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vt:i4>
      </vt:variant>
      <vt:variant>
        <vt:lpstr>Named Ranges</vt:lpstr>
      </vt:variant>
      <vt:variant>
        <vt:i4>41</vt:i4>
      </vt:variant>
    </vt:vector>
  </HeadingPairs>
  <TitlesOfParts>
    <vt:vector size="86" baseType="lpstr">
      <vt:lpstr>Instructions</vt:lpstr>
      <vt:lpstr>Parent Contact Info</vt:lpstr>
      <vt:lpstr>Registration</vt:lpstr>
      <vt:lpstr>Dues</vt:lpstr>
      <vt:lpstr>Attendance</vt:lpstr>
      <vt:lpstr>FT</vt:lpstr>
      <vt:lpstr>Badges</vt:lpstr>
      <vt:lpstr>Journey</vt:lpstr>
      <vt:lpstr>Council Own</vt:lpstr>
      <vt:lpstr>Age-Level</vt:lpstr>
      <vt:lpstr>Bronze Award</vt:lpstr>
      <vt:lpstr>Bridging</vt:lpstr>
      <vt:lpstr>Fun Patches</vt:lpstr>
      <vt:lpstr>Summary</vt:lpstr>
      <vt:lpstr>Order</vt:lpstr>
      <vt:lpstr>Junior_1</vt:lpstr>
      <vt:lpstr>Junior_2</vt:lpstr>
      <vt:lpstr>Junior_3</vt:lpstr>
      <vt:lpstr>Junior_4</vt:lpstr>
      <vt:lpstr>Junior_5</vt:lpstr>
      <vt:lpstr>Junior_6</vt:lpstr>
      <vt:lpstr>Junior_7</vt:lpstr>
      <vt:lpstr>Junior_8</vt:lpstr>
      <vt:lpstr>Junior_9</vt:lpstr>
      <vt:lpstr>Junior_10</vt:lpstr>
      <vt:lpstr>Junior_11</vt:lpstr>
      <vt:lpstr>Junior_12</vt:lpstr>
      <vt:lpstr>Junior_13</vt:lpstr>
      <vt:lpstr>Junior_14</vt:lpstr>
      <vt:lpstr>Junior_15</vt:lpstr>
      <vt:lpstr>Junior_16</vt:lpstr>
      <vt:lpstr>Junior_17</vt:lpstr>
      <vt:lpstr>Junior_18</vt:lpstr>
      <vt:lpstr>Junior_19</vt:lpstr>
      <vt:lpstr>Junior_20</vt:lpstr>
      <vt:lpstr>Junior_21</vt:lpstr>
      <vt:lpstr>Junior_22</vt:lpstr>
      <vt:lpstr>Junior_23</vt:lpstr>
      <vt:lpstr>Junior_24</vt:lpstr>
      <vt:lpstr>Junior_25</vt:lpstr>
      <vt:lpstr>Junior_26</vt:lpstr>
      <vt:lpstr>Junior_27</vt:lpstr>
      <vt:lpstr>Junior_28</vt:lpstr>
      <vt:lpstr>Junior_29</vt:lpstr>
      <vt:lpstr>Junior_30</vt:lpstr>
      <vt:lpstr>'Bronze Award'!Print_Area</vt:lpstr>
      <vt:lpstr>'Council Own'!Print_Area</vt:lpstr>
      <vt:lpstr>Instructions!Print_Area</vt:lpstr>
      <vt:lpstr>Junior_1!Print_Area</vt:lpstr>
      <vt:lpstr>Junior_10!Print_Area</vt:lpstr>
      <vt:lpstr>Junior_11!Print_Area</vt:lpstr>
      <vt:lpstr>Junior_12!Print_Area</vt:lpstr>
      <vt:lpstr>Junior_13!Print_Area</vt:lpstr>
      <vt:lpstr>Junior_14!Print_Area</vt:lpstr>
      <vt:lpstr>Junior_15!Print_Area</vt:lpstr>
      <vt:lpstr>Junior_16!Print_Area</vt:lpstr>
      <vt:lpstr>Junior_17!Print_Area</vt:lpstr>
      <vt:lpstr>Junior_18!Print_Area</vt:lpstr>
      <vt:lpstr>Junior_19!Print_Area</vt:lpstr>
      <vt:lpstr>Junior_2!Print_Area</vt:lpstr>
      <vt:lpstr>Junior_20!Print_Area</vt:lpstr>
      <vt:lpstr>Junior_21!Print_Area</vt:lpstr>
      <vt:lpstr>Junior_22!Print_Area</vt:lpstr>
      <vt:lpstr>Junior_23!Print_Area</vt:lpstr>
      <vt:lpstr>Junior_24!Print_Area</vt:lpstr>
      <vt:lpstr>Junior_25!Print_Area</vt:lpstr>
      <vt:lpstr>Junior_26!Print_Area</vt:lpstr>
      <vt:lpstr>Junior_27!Print_Area</vt:lpstr>
      <vt:lpstr>Junior_28!Print_Area</vt:lpstr>
      <vt:lpstr>Junior_29!Print_Area</vt:lpstr>
      <vt:lpstr>Junior_3!Print_Area</vt:lpstr>
      <vt:lpstr>Junior_30!Print_Area</vt:lpstr>
      <vt:lpstr>Junior_4!Print_Area</vt:lpstr>
      <vt:lpstr>Junior_5!Print_Area</vt:lpstr>
      <vt:lpstr>Junior_6!Print_Area</vt:lpstr>
      <vt:lpstr>Junior_7!Print_Area</vt:lpstr>
      <vt:lpstr>Junior_8!Print_Area</vt:lpstr>
      <vt:lpstr>Junior_9!Print_Area</vt:lpstr>
      <vt:lpstr>Order!Print_Area</vt:lpstr>
      <vt:lpstr>'Age-Level'!Print_Titles</vt:lpstr>
      <vt:lpstr>Attendance!Print_Titles</vt:lpstr>
      <vt:lpstr>'Bronze Award'!Print_Titles</vt:lpstr>
      <vt:lpstr>'Council Own'!Print_Titles</vt:lpstr>
      <vt:lpstr>'Fun Patches'!Print_Titles</vt:lpstr>
      <vt:lpstr>Journey!Print_Titles</vt:lpstr>
      <vt:lpstr>Registration!Print_Titles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JuniorTrax</dc:title>
  <dc:subject>track junior achievements</dc:subject>
  <dc:creator>Audra Edmunds</dc:creator>
  <cp:lastModifiedBy>Audra Edmunds</cp:lastModifiedBy>
  <cp:lastPrinted>2020-08-18T13:32:33Z</cp:lastPrinted>
  <dcterms:created xsi:type="dcterms:W3CDTF">2005-02-08T13:28:44Z</dcterms:created>
  <dcterms:modified xsi:type="dcterms:W3CDTF">2020-09-01T20:58:27Z</dcterms:modified>
</cp:coreProperties>
</file>